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3.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drawings/drawing6.xml" ContentType="application/vnd.openxmlformats-officedocument.drawing+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drawings/drawing8.xml" ContentType="application/vnd.openxmlformats-officedocument.drawing+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02" codeName="{F3310B89-0DAA-6C43-5919-0D5897632BE8}"/>
  <workbookPr codeName="ThisWorkbook" defaultThemeVersion="124226"/>
  <mc:AlternateContent xmlns:mc="http://schemas.openxmlformats.org/markup-compatibility/2006">
    <mc:Choice Requires="x15">
      <x15ac:absPath xmlns:x15ac="http://schemas.microsoft.com/office/spreadsheetml/2010/11/ac" url="/Users/febri/Library/Mobile Documents/com~apple~CloudDocs/Downloads/BP3KP Papua II/2026/01 BSPS/Format BSPS Papua II/Format Baru Permen 6 2026/Fix/"/>
    </mc:Choice>
  </mc:AlternateContent>
  <xr:revisionPtr revIDLastSave="0" documentId="13_ncr:1_{40337120-490B-384B-A67F-D6CBAA67DD99}" xr6:coauthVersionLast="47" xr6:coauthVersionMax="47" xr10:uidLastSave="{00000000-0000-0000-0000-000000000000}"/>
  <bookViews>
    <workbookView xWindow="0" yWindow="600" windowWidth="16800" windowHeight="19260" activeTab="5" xr2:uid="{D2043398-1850-FE48-8AC3-04770FB45349}"/>
  </bookViews>
  <sheets>
    <sheet name="Base_03" sheetId="3" r:id="rId1"/>
    <sheet name="Base_04" sheetId="4" r:id="rId2"/>
    <sheet name="Cover PB (2)" sheetId="31" r:id="rId3"/>
    <sheet name="Checklist PB" sheetId="8" r:id="rId4"/>
    <sheet name="A.4" sheetId="2" r:id="rId5"/>
    <sheet name="B" sheetId="7" r:id="rId6"/>
    <sheet name="D" sheetId="30" r:id="rId7"/>
    <sheet name="Cover KCPB" sheetId="9" r:id="rId8"/>
    <sheet name="Checklist KCPB" sheetId="16" r:id="rId9"/>
    <sheet name="UND Sosialisasi" sheetId="11" r:id="rId10"/>
    <sheet name="A.1" sheetId="14" r:id="rId11"/>
    <sheet name="A.3" sheetId="12" r:id="rId12"/>
    <sheet name="A.5" sheetId="29" r:id="rId13"/>
    <sheet name="PI Kades" sheetId="13" r:id="rId14"/>
    <sheet name="E" sheetId="15" r:id="rId15"/>
    <sheet name="KTP Tukang" sheetId="23" r:id="rId16"/>
    <sheet name="BA Penyiapan" sheetId="18" r:id="rId17"/>
    <sheet name="Absen Penyiapan" sheetId="17" r:id="rId18"/>
    <sheet name="Dok Penyiapan" sheetId="27" r:id="rId19"/>
    <sheet name="Survey BB" sheetId="24" r:id="rId20"/>
    <sheet name="Harga Survey" sheetId="25" r:id="rId21"/>
    <sheet name="Dok Survey" sheetId="26" r:id="rId22"/>
    <sheet name="BA IKA" sheetId="21" r:id="rId23"/>
    <sheet name="Absen IKA" sheetId="20" r:id="rId24"/>
    <sheet name="Dok IKA" sheetId="28" r:id="rId25"/>
    <sheet name="Sheet3" sheetId="10" r:id="rId26"/>
  </sheets>
  <externalReferences>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s>
  <definedNames>
    <definedName name="____________DIV11">[1]DKH!#REF!</definedName>
    <definedName name="___________DIV1">#REF!</definedName>
    <definedName name="___________DIV10">#REF!</definedName>
    <definedName name="___________DIV2">#REF!</definedName>
    <definedName name="___________DIV3">#REF!</definedName>
    <definedName name="___________DIV4">#REF!</definedName>
    <definedName name="___________DIV5">#REF!</definedName>
    <definedName name="___________DIV6">#REF!</definedName>
    <definedName name="___________DIV7">#REF!</definedName>
    <definedName name="___________DIV8">#REF!</definedName>
    <definedName name="___________DIV9">#REF!</definedName>
    <definedName name="___________EEE01">[2]A.Alat!$AW$8</definedName>
    <definedName name="___________EEE02">[2]A.Alat!$AW$9</definedName>
    <definedName name="___________EEE03">[2]A.Alat!$AW$10</definedName>
    <definedName name="___________EEE04">[2]A.Alat!$AW$11</definedName>
    <definedName name="___________EEE05">[2]A.Alat!$AW$12</definedName>
    <definedName name="___________EEE06">[2]A.Alat!$AW$13</definedName>
    <definedName name="___________EEE07">[2]A.Alat!$AW$14</definedName>
    <definedName name="___________EEE08">[2]A.Alat!$AW$15</definedName>
    <definedName name="___________EEE09">[2]A.Alat!$AW$16</definedName>
    <definedName name="___________EEE10">[2]A.Alat!$AW$17</definedName>
    <definedName name="___________EEE11">[2]A.Alat!$AW$18</definedName>
    <definedName name="___________EEE12">[2]A.Alat!$AW$19</definedName>
    <definedName name="___________EEE13">[2]A.Alat!$AW$20</definedName>
    <definedName name="___________EEE14">[2]A.Alat!$AW$21</definedName>
    <definedName name="___________EEE15">[2]A.Alat!$AW$22</definedName>
    <definedName name="___________EEE16">[2]A.Alat!$AW$23</definedName>
    <definedName name="___________EEE17">[2]A.Alat!$AW$24</definedName>
    <definedName name="___________EEE18">[2]A.Alat!$AW$25</definedName>
    <definedName name="___________EEE19">[2]A.Alat!$AW$26</definedName>
    <definedName name="___________EEE20">[2]A.Alat!$AW$27</definedName>
    <definedName name="___________EEE21">[2]A.Alat!$AW$28</definedName>
    <definedName name="___________EEE22">[2]A.Alat!$AW$29</definedName>
    <definedName name="___________EEE23">[2]A.Alat!$AW$30</definedName>
    <definedName name="___________EEE24">[2]A.Alat!$AW$31</definedName>
    <definedName name="___________EEE25">[2]A.Alat!$AW$32</definedName>
    <definedName name="___________EEE26">[2]A.Alat!$AW$33</definedName>
    <definedName name="___________EEE27">[2]A.Alat!$AW$34</definedName>
    <definedName name="___________EEE28">[2]A.Alat!$AW$35</definedName>
    <definedName name="___________EEE29">[2]A.Alat!$AW$36</definedName>
    <definedName name="___________EEE30">[2]A.Alat!$AW$37</definedName>
    <definedName name="___________EEE31">[2]A.Alat!$AW$38</definedName>
    <definedName name="___________EEE32">[2]A.Alat!$AW$39</definedName>
    <definedName name="___________EEE33">[2]A.Alat!$AW$40</definedName>
    <definedName name="___________HAL1">#REF!</definedName>
    <definedName name="___________HAL2">#REF!</definedName>
    <definedName name="___________HAL3">#REF!</definedName>
    <definedName name="___________HAL4">#REF!</definedName>
    <definedName name="___________HAL5">#REF!</definedName>
    <definedName name="___________HAL6">#REF!</definedName>
    <definedName name="___________HAL7">#REF!</definedName>
    <definedName name="___________HAL8">#REF!</definedName>
    <definedName name="___________LLL01">#REF!</definedName>
    <definedName name="___________LLL02">#REF!</definedName>
    <definedName name="___________LLL03">#REF!</definedName>
    <definedName name="___________LLL04">#REF!</definedName>
    <definedName name="___________LLL05">#REF!</definedName>
    <definedName name="___________LLL06">#REF!</definedName>
    <definedName name="___________LLL07">#REF!</definedName>
    <definedName name="___________LLL08">#REF!</definedName>
    <definedName name="___________LLL09">#REF!</definedName>
    <definedName name="___________LLL10">#REF!</definedName>
    <definedName name="___________LLL11">#REF!</definedName>
    <definedName name="___________MDE01" localSheetId="2">#REF!</definedName>
    <definedName name="___________MDE01">#REF!</definedName>
    <definedName name="___________MDE02" localSheetId="2">#REF!</definedName>
    <definedName name="___________MDE02">#REF!</definedName>
    <definedName name="___________MDE03" localSheetId="2">#REF!</definedName>
    <definedName name="___________MDE03">#REF!</definedName>
    <definedName name="___________MDE04" localSheetId="2">#REF!</definedName>
    <definedName name="___________MDE04">#REF!</definedName>
    <definedName name="___________MDE05" localSheetId="2">#REF!</definedName>
    <definedName name="___________MDE05">#REF!</definedName>
    <definedName name="___________MDE06" localSheetId="2">#REF!</definedName>
    <definedName name="___________MDE06">#REF!</definedName>
    <definedName name="___________MDE07" localSheetId="2">#REF!</definedName>
    <definedName name="___________MDE07">#REF!</definedName>
    <definedName name="___________MDE08" localSheetId="2">#REF!</definedName>
    <definedName name="___________MDE08">#REF!</definedName>
    <definedName name="___________MDE09" localSheetId="2">#REF!</definedName>
    <definedName name="___________MDE09">#REF!</definedName>
    <definedName name="___________MDE10" localSheetId="2">#REF!</definedName>
    <definedName name="___________MDE10">#REF!</definedName>
    <definedName name="___________MDE11" localSheetId="2">#REF!</definedName>
    <definedName name="___________MDE11">#REF!</definedName>
    <definedName name="___________MDE12" localSheetId="2">#REF!</definedName>
    <definedName name="___________MDE12">#REF!</definedName>
    <definedName name="___________MDE13" localSheetId="2">#REF!</definedName>
    <definedName name="___________MDE13">#REF!</definedName>
    <definedName name="___________MDE14" localSheetId="2">#REF!</definedName>
    <definedName name="___________MDE14">#REF!</definedName>
    <definedName name="___________MDE15" localSheetId="2">#REF!</definedName>
    <definedName name="___________MDE15">#REF!</definedName>
    <definedName name="___________MDE16" localSheetId="2">#REF!</definedName>
    <definedName name="___________MDE16">#REF!</definedName>
    <definedName name="___________MDE17" localSheetId="2">#REF!</definedName>
    <definedName name="___________MDE17">#REF!</definedName>
    <definedName name="___________MDE18" localSheetId="2">#REF!</definedName>
    <definedName name="___________MDE18">#REF!</definedName>
    <definedName name="___________MDE19" localSheetId="2">#REF!</definedName>
    <definedName name="___________MDE19">#REF!</definedName>
    <definedName name="___________MDE20" localSheetId="2">#REF!</definedName>
    <definedName name="___________MDE20">#REF!</definedName>
    <definedName name="___________MDE21" localSheetId="2">#REF!</definedName>
    <definedName name="___________MDE21">#REF!</definedName>
    <definedName name="___________MDE22" localSheetId="2">#REF!</definedName>
    <definedName name="___________MDE22">#REF!</definedName>
    <definedName name="___________MDE23" localSheetId="2">#REF!</definedName>
    <definedName name="___________MDE23">#REF!</definedName>
    <definedName name="___________MDE24" localSheetId="2">#REF!</definedName>
    <definedName name="___________MDE24">#REF!</definedName>
    <definedName name="___________MDE25" localSheetId="2">#REF!</definedName>
    <definedName name="___________MDE25">#REF!</definedName>
    <definedName name="___________MDE26" localSheetId="2">#REF!</definedName>
    <definedName name="___________MDE26">#REF!</definedName>
    <definedName name="___________MDE27" localSheetId="2">#REF!</definedName>
    <definedName name="___________MDE27">#REF!</definedName>
    <definedName name="___________MDE28" localSheetId="2">#REF!</definedName>
    <definedName name="___________MDE28">#REF!</definedName>
    <definedName name="___________MDE29" localSheetId="2">#REF!</definedName>
    <definedName name="___________MDE29">#REF!</definedName>
    <definedName name="___________MDE30" localSheetId="2">#REF!</definedName>
    <definedName name="___________MDE30">#REF!</definedName>
    <definedName name="___________MDE31" localSheetId="2">#REF!</definedName>
    <definedName name="___________MDE31">#REF!</definedName>
    <definedName name="___________MDE32" localSheetId="2">#REF!</definedName>
    <definedName name="___________MDE32">#REF!</definedName>
    <definedName name="___________MDE33" localSheetId="2">#REF!</definedName>
    <definedName name="___________MDE33">#REF!</definedName>
    <definedName name="___________MDE34" localSheetId="2">#REF!</definedName>
    <definedName name="___________MDE34">#REF!</definedName>
    <definedName name="___________ME01" localSheetId="2">#REF!</definedName>
    <definedName name="___________ME01">#REF!</definedName>
    <definedName name="___________ME02" localSheetId="2">#REF!</definedName>
    <definedName name="___________ME02">#REF!</definedName>
    <definedName name="___________ME03" localSheetId="2">#REF!</definedName>
    <definedName name="___________ME03">#REF!</definedName>
    <definedName name="___________ME04" localSheetId="2">#REF!</definedName>
    <definedName name="___________ME04">#REF!</definedName>
    <definedName name="___________ME05" localSheetId="2">#REF!</definedName>
    <definedName name="___________ME05">#REF!</definedName>
    <definedName name="___________ME06" localSheetId="2">#REF!</definedName>
    <definedName name="___________ME06">#REF!</definedName>
    <definedName name="___________ME07" localSheetId="2">#REF!</definedName>
    <definedName name="___________ME07">#REF!</definedName>
    <definedName name="___________ME08" localSheetId="2">#REF!</definedName>
    <definedName name="___________ME08">#REF!</definedName>
    <definedName name="___________ME09" localSheetId="2">#REF!</definedName>
    <definedName name="___________ME09">#REF!</definedName>
    <definedName name="___________ME10" localSheetId="2">#REF!</definedName>
    <definedName name="___________ME10">#REF!</definedName>
    <definedName name="___________ME11" localSheetId="2">#REF!</definedName>
    <definedName name="___________ME11">#REF!</definedName>
    <definedName name="___________ME12" localSheetId="2">#REF!</definedName>
    <definedName name="___________ME12">#REF!</definedName>
    <definedName name="___________ME13" localSheetId="2">#REF!</definedName>
    <definedName name="___________ME13">#REF!</definedName>
    <definedName name="___________ME14" localSheetId="2">#REF!</definedName>
    <definedName name="___________ME14">#REF!</definedName>
    <definedName name="___________ME15" localSheetId="2">#REF!</definedName>
    <definedName name="___________ME15">#REF!</definedName>
    <definedName name="___________ME16" localSheetId="2">#REF!</definedName>
    <definedName name="___________ME16">#REF!</definedName>
    <definedName name="___________ME17" localSheetId="2">#REF!</definedName>
    <definedName name="___________ME17">#REF!</definedName>
    <definedName name="___________ME18" localSheetId="2">#REF!</definedName>
    <definedName name="___________ME18">#REF!</definedName>
    <definedName name="___________ME19" localSheetId="2">#REF!</definedName>
    <definedName name="___________ME19">#REF!</definedName>
    <definedName name="___________ME20" localSheetId="2">#REF!</definedName>
    <definedName name="___________ME20">#REF!</definedName>
    <definedName name="___________ME21" localSheetId="2">#REF!</definedName>
    <definedName name="___________ME21">#REF!</definedName>
    <definedName name="___________ME22" localSheetId="2">#REF!</definedName>
    <definedName name="___________ME22">#REF!</definedName>
    <definedName name="___________ME23" localSheetId="2">#REF!</definedName>
    <definedName name="___________ME23">#REF!</definedName>
    <definedName name="___________ME24" localSheetId="2">#REF!</definedName>
    <definedName name="___________ME24">#REF!</definedName>
    <definedName name="___________ME25" localSheetId="2">#REF!</definedName>
    <definedName name="___________ME25">#REF!</definedName>
    <definedName name="___________ME26" localSheetId="2">#REF!</definedName>
    <definedName name="___________ME26">#REF!</definedName>
    <definedName name="___________ME27" localSheetId="2">#REF!</definedName>
    <definedName name="___________ME27">#REF!</definedName>
    <definedName name="___________ME28" localSheetId="2">#REF!</definedName>
    <definedName name="___________ME28">#REF!</definedName>
    <definedName name="___________ME29" localSheetId="2">#REF!</definedName>
    <definedName name="___________ME29">#REF!</definedName>
    <definedName name="___________ME30" localSheetId="2">#REF!</definedName>
    <definedName name="___________ME30">#REF!</definedName>
    <definedName name="___________ME31" localSheetId="2">#REF!</definedName>
    <definedName name="___________ME31">#REF!</definedName>
    <definedName name="___________ME32" localSheetId="2">#REF!</definedName>
    <definedName name="___________ME32">#REF!</definedName>
    <definedName name="___________ME33" localSheetId="2">#REF!</definedName>
    <definedName name="___________ME33">#REF!</definedName>
    <definedName name="___________ME34" localSheetId="2">#REF!</definedName>
    <definedName name="___________ME34">#REF!</definedName>
    <definedName name="___________MMM01">#REF!</definedName>
    <definedName name="___________MMM02">#REF!</definedName>
    <definedName name="___________MMM03">#REF!</definedName>
    <definedName name="___________MMM04">#REF!</definedName>
    <definedName name="___________MMM05">#REF!</definedName>
    <definedName name="___________MMM06">#REF!</definedName>
    <definedName name="___________MMM07">#REF!</definedName>
    <definedName name="___________MMM08">#REF!</definedName>
    <definedName name="___________MMM09">#REF!</definedName>
    <definedName name="___________MMM10">#REF!</definedName>
    <definedName name="___________MMM11">#REF!</definedName>
    <definedName name="___________MMM12">#REF!</definedName>
    <definedName name="___________MMM13">#REF!</definedName>
    <definedName name="___________MMM14">#REF!</definedName>
    <definedName name="___________MMM15">#REF!</definedName>
    <definedName name="___________MMM16">#REF!</definedName>
    <definedName name="___________MMM17">#REF!</definedName>
    <definedName name="___________MMM18">#REF!</definedName>
    <definedName name="___________MMM19">#REF!</definedName>
    <definedName name="___________MMM20">#REF!</definedName>
    <definedName name="___________MMM21">#REF!</definedName>
    <definedName name="___________MMM22">#REF!</definedName>
    <definedName name="___________MMM23">#REF!</definedName>
    <definedName name="___________MMM24">#REF!</definedName>
    <definedName name="___________MMM25">#REF!</definedName>
    <definedName name="___________MMM26">#REF!</definedName>
    <definedName name="___________MMM27">#REF!</definedName>
    <definedName name="___________MMM28">#REF!</definedName>
    <definedName name="___________MMM29">#REF!</definedName>
    <definedName name="___________MMM30">#REF!</definedName>
    <definedName name="___________MMM31">#REF!</definedName>
    <definedName name="___________MMM32">#REF!</definedName>
    <definedName name="___________MMM33">#REF!</definedName>
    <definedName name="___________MMM34">#REF!</definedName>
    <definedName name="___________MMM35">#REF!</definedName>
    <definedName name="___________MMM36">#REF!</definedName>
    <definedName name="___________MMM37">#REF!</definedName>
    <definedName name="___________MMM38">#REF!</definedName>
    <definedName name="___________MMM39">#REF!</definedName>
    <definedName name="___________MMM40">#REF!</definedName>
    <definedName name="___________MMM41">#REF!</definedName>
    <definedName name="___________MMM411">#REF!</definedName>
    <definedName name="___________MMM42">#REF!</definedName>
    <definedName name="___________MMM43">#REF!</definedName>
    <definedName name="___________MMM44">#REF!</definedName>
    <definedName name="___________MMM45">#REF!</definedName>
    <definedName name="___________MMM46">#REF!</definedName>
    <definedName name="___________MMM47">#REF!</definedName>
    <definedName name="___________MMM48">#REF!</definedName>
    <definedName name="___________MMM49">#REF!</definedName>
    <definedName name="___________MMM50">#REF!</definedName>
    <definedName name="___________MMM51">#REF!</definedName>
    <definedName name="___________MMM52">#REF!</definedName>
    <definedName name="___________MMM53">#REF!</definedName>
    <definedName name="___________MMM54">#REF!</definedName>
    <definedName name="___________pvc1">[3]upah!#REF!</definedName>
    <definedName name="___________pvc12">[3]upah!#REF!</definedName>
    <definedName name="___________pvc34">[3]upah!#REF!</definedName>
    <definedName name="___________pvc4">[3]upah!#REF!</definedName>
    <definedName name="__________DIV1">#REF!</definedName>
    <definedName name="__________DIV10">#REF!</definedName>
    <definedName name="__________DIV11">[1]DKH!#REF!</definedName>
    <definedName name="__________DIV2">#REF!</definedName>
    <definedName name="__________DIV3">#REF!</definedName>
    <definedName name="__________DIV4">#REF!</definedName>
    <definedName name="__________DIV5">#REF!</definedName>
    <definedName name="__________DIV6">#REF!</definedName>
    <definedName name="__________DIV7">#REF!</definedName>
    <definedName name="__________DIV8">#REF!</definedName>
    <definedName name="__________DIV9">#REF!</definedName>
    <definedName name="__________EEE01" localSheetId="2">#REF!</definedName>
    <definedName name="__________EEE01">#REF!</definedName>
    <definedName name="__________EEE02" localSheetId="2">#REF!</definedName>
    <definedName name="__________EEE02">#REF!</definedName>
    <definedName name="__________EEE03" localSheetId="2">#REF!</definedName>
    <definedName name="__________EEE03">#REF!</definedName>
    <definedName name="__________EEE04" localSheetId="2">#REF!</definedName>
    <definedName name="__________EEE04">#REF!</definedName>
    <definedName name="__________EEE05" localSheetId="2">#REF!</definedName>
    <definedName name="__________EEE05">#REF!</definedName>
    <definedName name="__________EEE06" localSheetId="2">#REF!</definedName>
    <definedName name="__________EEE06">#REF!</definedName>
    <definedName name="__________EEE07" localSheetId="2">#REF!</definedName>
    <definedName name="__________EEE07">#REF!</definedName>
    <definedName name="__________EEE08" localSheetId="2">#REF!</definedName>
    <definedName name="__________EEE08">#REF!</definedName>
    <definedName name="__________EEE09" localSheetId="2">#REF!</definedName>
    <definedName name="__________EEE09">#REF!</definedName>
    <definedName name="__________EEE10" localSheetId="2">#REF!</definedName>
    <definedName name="__________EEE10">#REF!</definedName>
    <definedName name="__________EEE11" localSheetId="2">#REF!</definedName>
    <definedName name="__________EEE11">#REF!</definedName>
    <definedName name="__________EEE12" localSheetId="2">#REF!</definedName>
    <definedName name="__________EEE12">#REF!</definedName>
    <definedName name="__________EEE13" localSheetId="2">#REF!</definedName>
    <definedName name="__________EEE13">#REF!</definedName>
    <definedName name="__________EEE14" localSheetId="2">#REF!</definedName>
    <definedName name="__________EEE14">#REF!</definedName>
    <definedName name="__________EEE15" localSheetId="2">#REF!</definedName>
    <definedName name="__________EEE15">#REF!</definedName>
    <definedName name="__________EEE16" localSheetId="2">#REF!</definedName>
    <definedName name="__________EEE16">#REF!</definedName>
    <definedName name="__________EEE17" localSheetId="2">#REF!</definedName>
    <definedName name="__________EEE17">#REF!</definedName>
    <definedName name="__________EEE18" localSheetId="2">#REF!</definedName>
    <definedName name="__________EEE18">#REF!</definedName>
    <definedName name="__________EEE19" localSheetId="2">#REF!</definedName>
    <definedName name="__________EEE19">#REF!</definedName>
    <definedName name="__________EEE20" localSheetId="2">#REF!</definedName>
    <definedName name="__________EEE20">#REF!</definedName>
    <definedName name="__________EEE21" localSheetId="2">#REF!</definedName>
    <definedName name="__________EEE21">#REF!</definedName>
    <definedName name="__________EEE22" localSheetId="2">#REF!</definedName>
    <definedName name="__________EEE22">#REF!</definedName>
    <definedName name="__________EEE23" localSheetId="2">#REF!</definedName>
    <definedName name="__________EEE23">#REF!</definedName>
    <definedName name="__________EEE24" localSheetId="2">#REF!</definedName>
    <definedName name="__________EEE24">#REF!</definedName>
    <definedName name="__________EEE25" localSheetId="2">#REF!</definedName>
    <definedName name="__________EEE25">#REF!</definedName>
    <definedName name="__________EEE26" localSheetId="2">#REF!</definedName>
    <definedName name="__________EEE26">#REF!</definedName>
    <definedName name="__________EEE27" localSheetId="2">#REF!</definedName>
    <definedName name="__________EEE27">#REF!</definedName>
    <definedName name="__________EEE28" localSheetId="2">#REF!</definedName>
    <definedName name="__________EEE28">#REF!</definedName>
    <definedName name="__________EEE29" localSheetId="2">#REF!</definedName>
    <definedName name="__________EEE29">#REF!</definedName>
    <definedName name="__________EEE30" localSheetId="2">#REF!</definedName>
    <definedName name="__________EEE30">#REF!</definedName>
    <definedName name="__________EEE31" localSheetId="2">#REF!</definedName>
    <definedName name="__________EEE31">#REF!</definedName>
    <definedName name="__________EEE32" localSheetId="2">#REF!</definedName>
    <definedName name="__________EEE32">#REF!</definedName>
    <definedName name="__________EEE33" localSheetId="2">#REF!</definedName>
    <definedName name="__________EEE33">#REF!</definedName>
    <definedName name="__________HAL1">#REF!</definedName>
    <definedName name="__________HAL2">#REF!</definedName>
    <definedName name="__________HAL3">#REF!</definedName>
    <definedName name="__________HAL4">#REF!</definedName>
    <definedName name="__________HAL5">#REF!</definedName>
    <definedName name="__________HAL6">#REF!</definedName>
    <definedName name="__________HAL7">#REF!</definedName>
    <definedName name="__________HAL8">#REF!</definedName>
    <definedName name="__________LLL01">#REF!</definedName>
    <definedName name="__________LLL02">#REF!</definedName>
    <definedName name="__________LLL03">#REF!</definedName>
    <definedName name="__________LLL04">#REF!</definedName>
    <definedName name="__________LLL05">#REF!</definedName>
    <definedName name="__________LLL06">#REF!</definedName>
    <definedName name="__________LLL07">#REF!</definedName>
    <definedName name="__________LLL08">#REF!</definedName>
    <definedName name="__________LLL09">#REF!</definedName>
    <definedName name="__________LLL10">#REF!</definedName>
    <definedName name="__________LLL11">#REF!</definedName>
    <definedName name="__________MDE01" localSheetId="2">#REF!</definedName>
    <definedName name="__________MDE01">#REF!</definedName>
    <definedName name="__________MDE02" localSheetId="2">#REF!</definedName>
    <definedName name="__________MDE02">#REF!</definedName>
    <definedName name="__________MDE03" localSheetId="2">#REF!</definedName>
    <definedName name="__________MDE03">#REF!</definedName>
    <definedName name="__________MDE04" localSheetId="2">#REF!</definedName>
    <definedName name="__________MDE04">#REF!</definedName>
    <definedName name="__________MDE05" localSheetId="2">#REF!</definedName>
    <definedName name="__________MDE05">#REF!</definedName>
    <definedName name="__________MDE06" localSheetId="2">#REF!</definedName>
    <definedName name="__________MDE06">#REF!</definedName>
    <definedName name="__________MDE07" localSheetId="2">#REF!</definedName>
    <definedName name="__________MDE07">#REF!</definedName>
    <definedName name="__________MDE08" localSheetId="2">#REF!</definedName>
    <definedName name="__________MDE08">#REF!</definedName>
    <definedName name="__________MDE09" localSheetId="2">#REF!</definedName>
    <definedName name="__________MDE09">#REF!</definedName>
    <definedName name="__________MDE10" localSheetId="2">#REF!</definedName>
    <definedName name="__________MDE10">#REF!</definedName>
    <definedName name="__________MDE11" localSheetId="2">#REF!</definedName>
    <definedName name="__________MDE11">#REF!</definedName>
    <definedName name="__________MDE12" localSheetId="2">#REF!</definedName>
    <definedName name="__________MDE12">#REF!</definedName>
    <definedName name="__________MDE13" localSheetId="2">#REF!</definedName>
    <definedName name="__________MDE13">#REF!</definedName>
    <definedName name="__________MDE14" localSheetId="2">#REF!</definedName>
    <definedName name="__________MDE14">#REF!</definedName>
    <definedName name="__________MDE15" localSheetId="2">#REF!</definedName>
    <definedName name="__________MDE15">#REF!</definedName>
    <definedName name="__________MDE16" localSheetId="2">#REF!</definedName>
    <definedName name="__________MDE16">#REF!</definedName>
    <definedName name="__________MDE17" localSheetId="2">#REF!</definedName>
    <definedName name="__________MDE17">#REF!</definedName>
    <definedName name="__________MDE18" localSheetId="2">#REF!</definedName>
    <definedName name="__________MDE18">#REF!</definedName>
    <definedName name="__________MDE19" localSheetId="2">#REF!</definedName>
    <definedName name="__________MDE19">#REF!</definedName>
    <definedName name="__________MDE20" localSheetId="2">#REF!</definedName>
    <definedName name="__________MDE20">#REF!</definedName>
    <definedName name="__________MDE21" localSheetId="2">#REF!</definedName>
    <definedName name="__________MDE21">#REF!</definedName>
    <definedName name="__________MDE22" localSheetId="2">#REF!</definedName>
    <definedName name="__________MDE22">#REF!</definedName>
    <definedName name="__________MDE23" localSheetId="2">#REF!</definedName>
    <definedName name="__________MDE23">#REF!</definedName>
    <definedName name="__________MDE24" localSheetId="2">#REF!</definedName>
    <definedName name="__________MDE24">#REF!</definedName>
    <definedName name="__________MDE25" localSheetId="2">#REF!</definedName>
    <definedName name="__________MDE25">#REF!</definedName>
    <definedName name="__________MDE26" localSheetId="2">#REF!</definedName>
    <definedName name="__________MDE26">#REF!</definedName>
    <definedName name="__________MDE27" localSheetId="2">#REF!</definedName>
    <definedName name="__________MDE27">#REF!</definedName>
    <definedName name="__________MDE28" localSheetId="2">#REF!</definedName>
    <definedName name="__________MDE28">#REF!</definedName>
    <definedName name="__________MDE29" localSheetId="2">#REF!</definedName>
    <definedName name="__________MDE29">#REF!</definedName>
    <definedName name="__________MDE30" localSheetId="2">#REF!</definedName>
    <definedName name="__________MDE30">#REF!</definedName>
    <definedName name="__________MDE31" localSheetId="2">#REF!</definedName>
    <definedName name="__________MDE31">#REF!</definedName>
    <definedName name="__________MDE32" localSheetId="2">#REF!</definedName>
    <definedName name="__________MDE32">#REF!</definedName>
    <definedName name="__________MDE33" localSheetId="2">#REF!</definedName>
    <definedName name="__________MDE33">#REF!</definedName>
    <definedName name="__________MDE34" localSheetId="2">#REF!</definedName>
    <definedName name="__________MDE34">#REF!</definedName>
    <definedName name="__________ME01" localSheetId="2">#REF!</definedName>
    <definedName name="__________ME01">#REF!</definedName>
    <definedName name="__________ME02" localSheetId="2">#REF!</definedName>
    <definedName name="__________ME02">#REF!</definedName>
    <definedName name="__________ME03" localSheetId="2">#REF!</definedName>
    <definedName name="__________ME03">#REF!</definedName>
    <definedName name="__________ME04" localSheetId="2">#REF!</definedName>
    <definedName name="__________ME04">#REF!</definedName>
    <definedName name="__________ME05" localSheetId="2">#REF!</definedName>
    <definedName name="__________ME05">#REF!</definedName>
    <definedName name="__________ME06" localSheetId="2">#REF!</definedName>
    <definedName name="__________ME06">#REF!</definedName>
    <definedName name="__________ME07" localSheetId="2">#REF!</definedName>
    <definedName name="__________ME07">#REF!</definedName>
    <definedName name="__________ME08" localSheetId="2">#REF!</definedName>
    <definedName name="__________ME08">#REF!</definedName>
    <definedName name="__________ME09" localSheetId="2">#REF!</definedName>
    <definedName name="__________ME09">#REF!</definedName>
    <definedName name="__________ME10" localSheetId="2">#REF!</definedName>
    <definedName name="__________ME10">#REF!</definedName>
    <definedName name="__________ME11" localSheetId="2">#REF!</definedName>
    <definedName name="__________ME11">#REF!</definedName>
    <definedName name="__________ME12" localSheetId="2">#REF!</definedName>
    <definedName name="__________ME12">#REF!</definedName>
    <definedName name="__________ME13" localSheetId="2">#REF!</definedName>
    <definedName name="__________ME13">#REF!</definedName>
    <definedName name="__________ME14" localSheetId="2">#REF!</definedName>
    <definedName name="__________ME14">#REF!</definedName>
    <definedName name="__________ME15" localSheetId="2">#REF!</definedName>
    <definedName name="__________ME15">#REF!</definedName>
    <definedName name="__________ME16" localSheetId="2">#REF!</definedName>
    <definedName name="__________ME16">#REF!</definedName>
    <definedName name="__________ME17" localSheetId="2">#REF!</definedName>
    <definedName name="__________ME17">#REF!</definedName>
    <definedName name="__________ME18" localSheetId="2">#REF!</definedName>
    <definedName name="__________ME18">#REF!</definedName>
    <definedName name="__________ME19" localSheetId="2">#REF!</definedName>
    <definedName name="__________ME19">#REF!</definedName>
    <definedName name="__________ME20" localSheetId="2">#REF!</definedName>
    <definedName name="__________ME20">#REF!</definedName>
    <definedName name="__________ME21" localSheetId="2">#REF!</definedName>
    <definedName name="__________ME21">#REF!</definedName>
    <definedName name="__________ME22" localSheetId="2">#REF!</definedName>
    <definedName name="__________ME22">#REF!</definedName>
    <definedName name="__________ME23" localSheetId="2">#REF!</definedName>
    <definedName name="__________ME23">#REF!</definedName>
    <definedName name="__________ME24" localSheetId="2">#REF!</definedName>
    <definedName name="__________ME24">#REF!</definedName>
    <definedName name="__________ME25" localSheetId="2">#REF!</definedName>
    <definedName name="__________ME25">#REF!</definedName>
    <definedName name="__________ME26" localSheetId="2">#REF!</definedName>
    <definedName name="__________ME26">#REF!</definedName>
    <definedName name="__________ME27" localSheetId="2">#REF!</definedName>
    <definedName name="__________ME27">#REF!</definedName>
    <definedName name="__________ME28" localSheetId="2">#REF!</definedName>
    <definedName name="__________ME28">#REF!</definedName>
    <definedName name="__________ME29" localSheetId="2">#REF!</definedName>
    <definedName name="__________ME29">#REF!</definedName>
    <definedName name="__________ME30" localSheetId="2">#REF!</definedName>
    <definedName name="__________ME30">#REF!</definedName>
    <definedName name="__________ME31" localSheetId="2">#REF!</definedName>
    <definedName name="__________ME31">#REF!</definedName>
    <definedName name="__________ME32" localSheetId="2">#REF!</definedName>
    <definedName name="__________ME32">#REF!</definedName>
    <definedName name="__________ME33" localSheetId="2">#REF!</definedName>
    <definedName name="__________ME33">#REF!</definedName>
    <definedName name="__________ME34" localSheetId="2">#REF!</definedName>
    <definedName name="__________ME34">#REF!</definedName>
    <definedName name="__________MMM01">#REF!</definedName>
    <definedName name="__________MMM02">#REF!</definedName>
    <definedName name="__________MMM03">#REF!</definedName>
    <definedName name="__________MMM04">#REF!</definedName>
    <definedName name="__________MMM05">#REF!</definedName>
    <definedName name="__________MMM06">#REF!</definedName>
    <definedName name="__________MMM07">#REF!</definedName>
    <definedName name="__________MMM08">#REF!</definedName>
    <definedName name="__________MMM09">#REF!</definedName>
    <definedName name="__________MMM10">#REF!</definedName>
    <definedName name="__________MMM11">#REF!</definedName>
    <definedName name="__________MMM12">#REF!</definedName>
    <definedName name="__________MMM13">#REF!</definedName>
    <definedName name="__________MMM14">#REF!</definedName>
    <definedName name="__________MMM15">#REF!</definedName>
    <definedName name="__________MMM16">#REF!</definedName>
    <definedName name="__________MMM17">#REF!</definedName>
    <definedName name="__________MMM18">#REF!</definedName>
    <definedName name="__________MMM19">#REF!</definedName>
    <definedName name="__________MMM20">#REF!</definedName>
    <definedName name="__________MMM21">#REF!</definedName>
    <definedName name="__________MMM22">#REF!</definedName>
    <definedName name="__________MMM23">#REF!</definedName>
    <definedName name="__________MMM24">#REF!</definedName>
    <definedName name="__________MMM25">#REF!</definedName>
    <definedName name="__________MMM26">#REF!</definedName>
    <definedName name="__________MMM27">#REF!</definedName>
    <definedName name="__________MMM28">#REF!</definedName>
    <definedName name="__________MMM29">#REF!</definedName>
    <definedName name="__________MMM30">#REF!</definedName>
    <definedName name="__________MMM31">#REF!</definedName>
    <definedName name="__________MMM32">#REF!</definedName>
    <definedName name="__________MMM33">#REF!</definedName>
    <definedName name="__________MMM34">#REF!</definedName>
    <definedName name="__________MMM35">#REF!</definedName>
    <definedName name="__________MMM36">#REF!</definedName>
    <definedName name="__________MMM37">#REF!</definedName>
    <definedName name="__________MMM38">#REF!</definedName>
    <definedName name="__________MMM39">#REF!</definedName>
    <definedName name="__________MMM40">#REF!</definedName>
    <definedName name="__________MMM41">#REF!</definedName>
    <definedName name="__________MMM411">#REF!</definedName>
    <definedName name="__________MMM42">#REF!</definedName>
    <definedName name="__________MMM43">#REF!</definedName>
    <definedName name="__________MMM44">#REF!</definedName>
    <definedName name="__________MMM45">#REF!</definedName>
    <definedName name="__________MMM46">#REF!</definedName>
    <definedName name="__________MMM47">#REF!</definedName>
    <definedName name="__________MMM48">#REF!</definedName>
    <definedName name="__________MMM49">#REF!</definedName>
    <definedName name="__________MMM50">#REF!</definedName>
    <definedName name="__________MMM51">#REF!</definedName>
    <definedName name="__________MMM52">#REF!</definedName>
    <definedName name="__________MMM53">#REF!</definedName>
    <definedName name="__________MMM54">#REF!</definedName>
    <definedName name="__________pvc1">[3]upah!#REF!</definedName>
    <definedName name="__________pvc12">[3]upah!#REF!</definedName>
    <definedName name="__________pvc34">[3]upah!#REF!</definedName>
    <definedName name="__________pvc4">[3]upah!#REF!</definedName>
    <definedName name="_________DIV1">#REF!</definedName>
    <definedName name="_________DIV10">#REF!</definedName>
    <definedName name="_________DIV11" localSheetId="24">'[4]JL SMP 5 '!#REF!</definedName>
    <definedName name="_________DIV11" localSheetId="18">'[4]JL SMP 5 '!#REF!</definedName>
    <definedName name="_________DIV11" localSheetId="21">'[4]JL SMP 5 '!#REF!</definedName>
    <definedName name="_________DIV11" localSheetId="20">'[4]JL SMP 5 '!#REF!</definedName>
    <definedName name="_________DIV11" localSheetId="19">'[4]JL SMP 5 '!#REF!</definedName>
    <definedName name="_________DIV11">[1]DKH!#REF!</definedName>
    <definedName name="_________DIV2">#REF!</definedName>
    <definedName name="_________DIV3">#REF!</definedName>
    <definedName name="_________DIV4">#REF!</definedName>
    <definedName name="_________DIV5">#REF!</definedName>
    <definedName name="_________DIV6">#REF!</definedName>
    <definedName name="_________DIV7">#REF!</definedName>
    <definedName name="_________DIV8">#REF!</definedName>
    <definedName name="_________DIV9">#REF!</definedName>
    <definedName name="_________EEE01" localSheetId="2">#REF!</definedName>
    <definedName name="_________EEE01">#REF!</definedName>
    <definedName name="_________EEE02" localSheetId="2">#REF!</definedName>
    <definedName name="_________EEE02">#REF!</definedName>
    <definedName name="_________EEE03" localSheetId="2">#REF!</definedName>
    <definedName name="_________EEE03">#REF!</definedName>
    <definedName name="_________EEE04" localSheetId="2">#REF!</definedName>
    <definedName name="_________EEE04">#REF!</definedName>
    <definedName name="_________EEE05" localSheetId="2">#REF!</definedName>
    <definedName name="_________EEE05">#REF!</definedName>
    <definedName name="_________EEE06" localSheetId="2">#REF!</definedName>
    <definedName name="_________EEE06">#REF!</definedName>
    <definedName name="_________EEE07" localSheetId="2">#REF!</definedName>
    <definedName name="_________EEE07">#REF!</definedName>
    <definedName name="_________EEE08" localSheetId="2">#REF!</definedName>
    <definedName name="_________EEE08">#REF!</definedName>
    <definedName name="_________EEE09" localSheetId="2">#REF!</definedName>
    <definedName name="_________EEE09">#REF!</definedName>
    <definedName name="_________EEE10" localSheetId="2">#REF!</definedName>
    <definedName name="_________EEE10">#REF!</definedName>
    <definedName name="_________EEE11" localSheetId="2">#REF!</definedName>
    <definedName name="_________EEE11">#REF!</definedName>
    <definedName name="_________EEE12" localSheetId="2">#REF!</definedName>
    <definedName name="_________EEE12">#REF!</definedName>
    <definedName name="_________EEE13" localSheetId="2">#REF!</definedName>
    <definedName name="_________EEE13">#REF!</definedName>
    <definedName name="_________EEE14" localSheetId="2">#REF!</definedName>
    <definedName name="_________EEE14">#REF!</definedName>
    <definedName name="_________EEE15" localSheetId="2">#REF!</definedName>
    <definedName name="_________EEE15">#REF!</definedName>
    <definedName name="_________EEE16" localSheetId="2">#REF!</definedName>
    <definedName name="_________EEE16">#REF!</definedName>
    <definedName name="_________EEE17" localSheetId="2">#REF!</definedName>
    <definedName name="_________EEE17">#REF!</definedName>
    <definedName name="_________EEE18" localSheetId="2">#REF!</definedName>
    <definedName name="_________EEE18">#REF!</definedName>
    <definedName name="_________EEE19" localSheetId="2">#REF!</definedName>
    <definedName name="_________EEE19">#REF!</definedName>
    <definedName name="_________EEE20" localSheetId="2">#REF!</definedName>
    <definedName name="_________EEE20">#REF!</definedName>
    <definedName name="_________EEE21" localSheetId="2">#REF!</definedName>
    <definedName name="_________EEE21">#REF!</definedName>
    <definedName name="_________EEE22" localSheetId="2">#REF!</definedName>
    <definedName name="_________EEE22">#REF!</definedName>
    <definedName name="_________EEE23" localSheetId="2">#REF!</definedName>
    <definedName name="_________EEE23">#REF!</definedName>
    <definedName name="_________EEE24" localSheetId="2">#REF!</definedName>
    <definedName name="_________EEE24">#REF!</definedName>
    <definedName name="_________EEE25" localSheetId="2">#REF!</definedName>
    <definedName name="_________EEE25">#REF!</definedName>
    <definedName name="_________EEE26" localSheetId="2">#REF!</definedName>
    <definedName name="_________EEE26">#REF!</definedName>
    <definedName name="_________EEE27" localSheetId="2">#REF!</definedName>
    <definedName name="_________EEE27">#REF!</definedName>
    <definedName name="_________EEE28" localSheetId="2">#REF!</definedName>
    <definedName name="_________EEE28">#REF!</definedName>
    <definedName name="_________EEE29" localSheetId="2">#REF!</definedName>
    <definedName name="_________EEE29">#REF!</definedName>
    <definedName name="_________EEE30" localSheetId="2">#REF!</definedName>
    <definedName name="_________EEE30">#REF!</definedName>
    <definedName name="_________EEE31" localSheetId="2">#REF!</definedName>
    <definedName name="_________EEE31">#REF!</definedName>
    <definedName name="_________EEE32" localSheetId="2">#REF!</definedName>
    <definedName name="_________EEE32">#REF!</definedName>
    <definedName name="_________EEE33" localSheetId="2">#REF!</definedName>
    <definedName name="_________EEE33">#REF!</definedName>
    <definedName name="_________HAL1" localSheetId="24">[5]Mobilisasi!#REF!</definedName>
    <definedName name="_________HAL1" localSheetId="18">[5]Mobilisasi!#REF!</definedName>
    <definedName name="_________HAL1" localSheetId="21">[5]Mobilisasi!#REF!</definedName>
    <definedName name="_________HAL1" localSheetId="20">[5]Mobilisasi!#REF!</definedName>
    <definedName name="_________HAL1" localSheetId="19">[5]Mobilisasi!#REF!</definedName>
    <definedName name="_________HAL1">#REF!</definedName>
    <definedName name="_________HAL2">#REF!</definedName>
    <definedName name="_________HAL3">#REF!</definedName>
    <definedName name="_________HAL4">#REF!</definedName>
    <definedName name="_________HAL5">#REF!</definedName>
    <definedName name="_________HAL6">#REF!</definedName>
    <definedName name="_________HAL7">#REF!</definedName>
    <definedName name="_________HAL8">#REF!</definedName>
    <definedName name="_________LLL01">#REF!</definedName>
    <definedName name="_________LLL02">#REF!</definedName>
    <definedName name="_________LLL03">#REF!</definedName>
    <definedName name="_________LLL04">#REF!</definedName>
    <definedName name="_________LLL05">#REF!</definedName>
    <definedName name="_________LLL06">#REF!</definedName>
    <definedName name="_________LLL07">#REF!</definedName>
    <definedName name="_________LLL08">#REF!</definedName>
    <definedName name="_________LLL09">#REF!</definedName>
    <definedName name="_________LLL10">#REF!</definedName>
    <definedName name="_________LLL11">#REF!</definedName>
    <definedName name="_________MDE01" localSheetId="2">#REF!</definedName>
    <definedName name="_________MDE01">#REF!</definedName>
    <definedName name="_________MDE02" localSheetId="2">#REF!</definedName>
    <definedName name="_________MDE02">#REF!</definedName>
    <definedName name="_________MDE03" localSheetId="2">#REF!</definedName>
    <definedName name="_________MDE03">#REF!</definedName>
    <definedName name="_________MDE04" localSheetId="2">#REF!</definedName>
    <definedName name="_________MDE04">#REF!</definedName>
    <definedName name="_________MDE05" localSheetId="2">#REF!</definedName>
    <definedName name="_________MDE05">#REF!</definedName>
    <definedName name="_________MDE06" localSheetId="2">#REF!</definedName>
    <definedName name="_________MDE06">#REF!</definedName>
    <definedName name="_________MDE07" localSheetId="2">#REF!</definedName>
    <definedName name="_________MDE07">#REF!</definedName>
    <definedName name="_________MDE08" localSheetId="2">#REF!</definedName>
    <definedName name="_________MDE08">#REF!</definedName>
    <definedName name="_________MDE09" localSheetId="2">#REF!</definedName>
    <definedName name="_________MDE09">#REF!</definedName>
    <definedName name="_________MDE10" localSheetId="2">#REF!</definedName>
    <definedName name="_________MDE10">#REF!</definedName>
    <definedName name="_________MDE11" localSheetId="2">#REF!</definedName>
    <definedName name="_________MDE11">#REF!</definedName>
    <definedName name="_________MDE12" localSheetId="2">#REF!</definedName>
    <definedName name="_________MDE12">#REF!</definedName>
    <definedName name="_________MDE13" localSheetId="2">#REF!</definedName>
    <definedName name="_________MDE13">#REF!</definedName>
    <definedName name="_________MDE14" localSheetId="2">#REF!</definedName>
    <definedName name="_________MDE14">#REF!</definedName>
    <definedName name="_________MDE15" localSheetId="2">#REF!</definedName>
    <definedName name="_________MDE15">#REF!</definedName>
    <definedName name="_________MDE16" localSheetId="2">#REF!</definedName>
    <definedName name="_________MDE16">#REF!</definedName>
    <definedName name="_________MDE17" localSheetId="2">#REF!</definedName>
    <definedName name="_________MDE17">#REF!</definedName>
    <definedName name="_________MDE18" localSheetId="2">#REF!</definedName>
    <definedName name="_________MDE18">#REF!</definedName>
    <definedName name="_________MDE19" localSheetId="2">#REF!</definedName>
    <definedName name="_________MDE19">#REF!</definedName>
    <definedName name="_________MDE20" localSheetId="2">#REF!</definedName>
    <definedName name="_________MDE20">#REF!</definedName>
    <definedName name="_________MDE21" localSheetId="2">#REF!</definedName>
    <definedName name="_________MDE21">#REF!</definedName>
    <definedName name="_________MDE22" localSheetId="2">#REF!</definedName>
    <definedName name="_________MDE22">#REF!</definedName>
    <definedName name="_________MDE23" localSheetId="2">#REF!</definedName>
    <definedName name="_________MDE23">#REF!</definedName>
    <definedName name="_________MDE24" localSheetId="2">#REF!</definedName>
    <definedName name="_________MDE24">#REF!</definedName>
    <definedName name="_________MDE25" localSheetId="2">#REF!</definedName>
    <definedName name="_________MDE25">#REF!</definedName>
    <definedName name="_________MDE26" localSheetId="2">#REF!</definedName>
    <definedName name="_________MDE26">#REF!</definedName>
    <definedName name="_________MDE27" localSheetId="2">#REF!</definedName>
    <definedName name="_________MDE27">#REF!</definedName>
    <definedName name="_________MDE28" localSheetId="2">#REF!</definedName>
    <definedName name="_________MDE28">#REF!</definedName>
    <definedName name="_________MDE29" localSheetId="2">#REF!</definedName>
    <definedName name="_________MDE29">#REF!</definedName>
    <definedName name="_________MDE30" localSheetId="2">#REF!</definedName>
    <definedName name="_________MDE30">#REF!</definedName>
    <definedName name="_________MDE31" localSheetId="2">#REF!</definedName>
    <definedName name="_________MDE31">#REF!</definedName>
    <definedName name="_________MDE32" localSheetId="2">#REF!</definedName>
    <definedName name="_________MDE32">#REF!</definedName>
    <definedName name="_________MDE33" localSheetId="2">#REF!</definedName>
    <definedName name="_________MDE33">#REF!</definedName>
    <definedName name="_________MDE34" localSheetId="2">#REF!</definedName>
    <definedName name="_________MDE34">#REF!</definedName>
    <definedName name="_________ME01" localSheetId="2">#REF!</definedName>
    <definedName name="_________ME01">#REF!</definedName>
    <definedName name="_________ME02" localSheetId="2">#REF!</definedName>
    <definedName name="_________ME02">#REF!</definedName>
    <definedName name="_________ME03" localSheetId="2">#REF!</definedName>
    <definedName name="_________ME03">#REF!</definedName>
    <definedName name="_________ME04" localSheetId="2">#REF!</definedName>
    <definedName name="_________ME04">#REF!</definedName>
    <definedName name="_________ME05" localSheetId="2">#REF!</definedName>
    <definedName name="_________ME05">#REF!</definedName>
    <definedName name="_________ME06" localSheetId="2">#REF!</definedName>
    <definedName name="_________ME06">#REF!</definedName>
    <definedName name="_________ME07" localSheetId="2">#REF!</definedName>
    <definedName name="_________ME07">#REF!</definedName>
    <definedName name="_________ME08" localSheetId="2">#REF!</definedName>
    <definedName name="_________ME08">#REF!</definedName>
    <definedName name="_________ME09" localSheetId="2">#REF!</definedName>
    <definedName name="_________ME09">#REF!</definedName>
    <definedName name="_________ME10" localSheetId="2">#REF!</definedName>
    <definedName name="_________ME10">#REF!</definedName>
    <definedName name="_________ME11" localSheetId="2">#REF!</definedName>
    <definedName name="_________ME11">#REF!</definedName>
    <definedName name="_________ME12" localSheetId="2">#REF!</definedName>
    <definedName name="_________ME12">#REF!</definedName>
    <definedName name="_________ME13" localSheetId="2">#REF!</definedName>
    <definedName name="_________ME13">#REF!</definedName>
    <definedName name="_________ME14" localSheetId="2">#REF!</definedName>
    <definedName name="_________ME14">#REF!</definedName>
    <definedName name="_________ME15" localSheetId="2">#REF!</definedName>
    <definedName name="_________ME15">#REF!</definedName>
    <definedName name="_________ME16" localSheetId="2">#REF!</definedName>
    <definedName name="_________ME16">#REF!</definedName>
    <definedName name="_________ME17" localSheetId="2">#REF!</definedName>
    <definedName name="_________ME17">#REF!</definedName>
    <definedName name="_________ME18" localSheetId="2">#REF!</definedName>
    <definedName name="_________ME18">#REF!</definedName>
    <definedName name="_________ME19" localSheetId="2">#REF!</definedName>
    <definedName name="_________ME19">#REF!</definedName>
    <definedName name="_________ME20" localSheetId="2">#REF!</definedName>
    <definedName name="_________ME20">#REF!</definedName>
    <definedName name="_________ME21" localSheetId="2">#REF!</definedName>
    <definedName name="_________ME21">#REF!</definedName>
    <definedName name="_________ME22" localSheetId="2">#REF!</definedName>
    <definedName name="_________ME22">#REF!</definedName>
    <definedName name="_________ME23" localSheetId="2">#REF!</definedName>
    <definedName name="_________ME23">#REF!</definedName>
    <definedName name="_________ME24" localSheetId="2">#REF!</definedName>
    <definedName name="_________ME24">#REF!</definedName>
    <definedName name="_________ME25" localSheetId="2">#REF!</definedName>
    <definedName name="_________ME25">#REF!</definedName>
    <definedName name="_________ME26" localSheetId="2">#REF!</definedName>
    <definedName name="_________ME26">#REF!</definedName>
    <definedName name="_________ME27" localSheetId="2">#REF!</definedName>
    <definedName name="_________ME27">#REF!</definedName>
    <definedName name="_________ME28" localSheetId="2">#REF!</definedName>
    <definedName name="_________ME28">#REF!</definedName>
    <definedName name="_________ME29" localSheetId="2">#REF!</definedName>
    <definedName name="_________ME29">#REF!</definedName>
    <definedName name="_________ME30" localSheetId="2">#REF!</definedName>
    <definedName name="_________ME30">#REF!</definedName>
    <definedName name="_________ME31" localSheetId="2">#REF!</definedName>
    <definedName name="_________ME31">#REF!</definedName>
    <definedName name="_________ME32" localSheetId="2">#REF!</definedName>
    <definedName name="_________ME32">#REF!</definedName>
    <definedName name="_________ME33" localSheetId="2">#REF!</definedName>
    <definedName name="_________ME33">#REF!</definedName>
    <definedName name="_________ME34" localSheetId="2">#REF!</definedName>
    <definedName name="_________ME34">#REF!</definedName>
    <definedName name="_________MMM01">#REF!</definedName>
    <definedName name="_________MMM02">#REF!</definedName>
    <definedName name="_________MMM03">#REF!</definedName>
    <definedName name="_________MMM04">#REF!</definedName>
    <definedName name="_________MMM05">#REF!</definedName>
    <definedName name="_________MMM06">#REF!</definedName>
    <definedName name="_________MMM07">#REF!</definedName>
    <definedName name="_________MMM08">#REF!</definedName>
    <definedName name="_________MMM09">#REF!</definedName>
    <definedName name="_________MMM10">#REF!</definedName>
    <definedName name="_________MMM11">#REF!</definedName>
    <definedName name="_________MMM12">#REF!</definedName>
    <definedName name="_________MMM13">#REF!</definedName>
    <definedName name="_________MMM14">#REF!</definedName>
    <definedName name="_________MMM15">#REF!</definedName>
    <definedName name="_________MMM16">#REF!</definedName>
    <definedName name="_________MMM17">#REF!</definedName>
    <definedName name="_________MMM18">#REF!</definedName>
    <definedName name="_________MMM19">#REF!</definedName>
    <definedName name="_________MMM20">#REF!</definedName>
    <definedName name="_________MMM21">#REF!</definedName>
    <definedName name="_________MMM22">#REF!</definedName>
    <definedName name="_________MMM23">#REF!</definedName>
    <definedName name="_________MMM24">#REF!</definedName>
    <definedName name="_________MMM25">#REF!</definedName>
    <definedName name="_________MMM26">#REF!</definedName>
    <definedName name="_________MMM27">#REF!</definedName>
    <definedName name="_________MMM28">#REF!</definedName>
    <definedName name="_________MMM29">#REF!</definedName>
    <definedName name="_________MMM30">#REF!</definedName>
    <definedName name="_________MMM31">#REF!</definedName>
    <definedName name="_________MMM32">#REF!</definedName>
    <definedName name="_________MMM33">#REF!</definedName>
    <definedName name="_________MMM34">#REF!</definedName>
    <definedName name="_________MMM35">#REF!</definedName>
    <definedName name="_________MMM36">#REF!</definedName>
    <definedName name="_________MMM37">#REF!</definedName>
    <definedName name="_________MMM38">#REF!</definedName>
    <definedName name="_________MMM39">#REF!</definedName>
    <definedName name="_________MMM40">#REF!</definedName>
    <definedName name="_________MMM41">#REF!</definedName>
    <definedName name="_________MMM411">#REF!</definedName>
    <definedName name="_________MMM42">#REF!</definedName>
    <definedName name="_________MMM43">#REF!</definedName>
    <definedName name="_________MMM44">#REF!</definedName>
    <definedName name="_________MMM45">#REF!</definedName>
    <definedName name="_________MMM46">#REF!</definedName>
    <definedName name="_________MMM47">#REF!</definedName>
    <definedName name="_________MMM48">#REF!</definedName>
    <definedName name="_________MMM49">#REF!</definedName>
    <definedName name="_________MMM50">#REF!</definedName>
    <definedName name="_________MMM51">#REF!</definedName>
    <definedName name="_________MMM52">#REF!</definedName>
    <definedName name="_________MMM53">#REF!</definedName>
    <definedName name="_________MMM54">#REF!</definedName>
    <definedName name="_________pvc1">[3]upah!#REF!</definedName>
    <definedName name="_________pvc12">[3]upah!#REF!</definedName>
    <definedName name="_________pvc34">[3]upah!#REF!</definedName>
    <definedName name="_________pvc4">[3]upah!#REF!</definedName>
    <definedName name="________DIV1">#REF!</definedName>
    <definedName name="________DIV10">#REF!</definedName>
    <definedName name="________DIV11" localSheetId="24">'[4]JL SMP 5 '!#REF!</definedName>
    <definedName name="________DIV11" localSheetId="18">'[4]JL SMP 5 '!#REF!</definedName>
    <definedName name="________DIV11" localSheetId="21">'[4]JL SMP 5 '!#REF!</definedName>
    <definedName name="________DIV11" localSheetId="20">'[4]JL SMP 5 '!#REF!</definedName>
    <definedName name="________DIV11" localSheetId="19">'[4]JL SMP 5 '!#REF!</definedName>
    <definedName name="________DIV11">[1]DKH!#REF!</definedName>
    <definedName name="________DIV2">#REF!</definedName>
    <definedName name="________DIV3">#REF!</definedName>
    <definedName name="________DIV4">#REF!</definedName>
    <definedName name="________DIV5">#REF!</definedName>
    <definedName name="________DIV6">#REF!</definedName>
    <definedName name="________DIV7">#REF!</definedName>
    <definedName name="________DIV8">#REF!</definedName>
    <definedName name="________DIV9">#REF!</definedName>
    <definedName name="________EEE01" localSheetId="2">#REF!</definedName>
    <definedName name="________EEE01">#REF!</definedName>
    <definedName name="________EEE02" localSheetId="2">#REF!</definedName>
    <definedName name="________EEE02">#REF!</definedName>
    <definedName name="________EEE03" localSheetId="2">#REF!</definedName>
    <definedName name="________EEE03">#REF!</definedName>
    <definedName name="________EEE04" localSheetId="2">#REF!</definedName>
    <definedName name="________EEE04">#REF!</definedName>
    <definedName name="________EEE05" localSheetId="2">#REF!</definedName>
    <definedName name="________EEE05">#REF!</definedName>
    <definedName name="________EEE06" localSheetId="2">#REF!</definedName>
    <definedName name="________EEE06">#REF!</definedName>
    <definedName name="________EEE07" localSheetId="2">#REF!</definedName>
    <definedName name="________EEE07">#REF!</definedName>
    <definedName name="________EEE08" localSheetId="2">#REF!</definedName>
    <definedName name="________EEE08">#REF!</definedName>
    <definedName name="________EEE09" localSheetId="2">#REF!</definedName>
    <definedName name="________EEE09">#REF!</definedName>
    <definedName name="________EEE10" localSheetId="2">#REF!</definedName>
    <definedName name="________EEE10">#REF!</definedName>
    <definedName name="________EEE11" localSheetId="2">#REF!</definedName>
    <definedName name="________EEE11">#REF!</definedName>
    <definedName name="________EEE12" localSheetId="2">#REF!</definedName>
    <definedName name="________EEE12">#REF!</definedName>
    <definedName name="________EEE13" localSheetId="2">#REF!</definedName>
    <definedName name="________EEE13">#REF!</definedName>
    <definedName name="________EEE14" localSheetId="2">#REF!</definedName>
    <definedName name="________EEE14">#REF!</definedName>
    <definedName name="________EEE15" localSheetId="2">#REF!</definedName>
    <definedName name="________EEE15">#REF!</definedName>
    <definedName name="________EEE16" localSheetId="2">#REF!</definedName>
    <definedName name="________EEE16">#REF!</definedName>
    <definedName name="________EEE17" localSheetId="2">#REF!</definedName>
    <definedName name="________EEE17">#REF!</definedName>
    <definedName name="________EEE18" localSheetId="2">#REF!</definedName>
    <definedName name="________EEE18">#REF!</definedName>
    <definedName name="________EEE19" localSheetId="2">#REF!</definedName>
    <definedName name="________EEE19">#REF!</definedName>
    <definedName name="________EEE20" localSheetId="2">#REF!</definedName>
    <definedName name="________EEE20">#REF!</definedName>
    <definedName name="________EEE21" localSheetId="2">#REF!</definedName>
    <definedName name="________EEE21">#REF!</definedName>
    <definedName name="________EEE22" localSheetId="2">#REF!</definedName>
    <definedName name="________EEE22">#REF!</definedName>
    <definedName name="________EEE23" localSheetId="2">#REF!</definedName>
    <definedName name="________EEE23">#REF!</definedName>
    <definedName name="________EEE24" localSheetId="2">#REF!</definedName>
    <definedName name="________EEE24">#REF!</definedName>
    <definedName name="________EEE25" localSheetId="2">#REF!</definedName>
    <definedName name="________EEE25">#REF!</definedName>
    <definedName name="________EEE26" localSheetId="2">#REF!</definedName>
    <definedName name="________EEE26">#REF!</definedName>
    <definedName name="________EEE27" localSheetId="2">#REF!</definedName>
    <definedName name="________EEE27">#REF!</definedName>
    <definedName name="________EEE28" localSheetId="2">#REF!</definedName>
    <definedName name="________EEE28">#REF!</definedName>
    <definedName name="________EEE29" localSheetId="2">#REF!</definedName>
    <definedName name="________EEE29">#REF!</definedName>
    <definedName name="________EEE30" localSheetId="2">#REF!</definedName>
    <definedName name="________EEE30">#REF!</definedName>
    <definedName name="________EEE31" localSheetId="2">#REF!</definedName>
    <definedName name="________EEE31">#REF!</definedName>
    <definedName name="________EEE32" localSheetId="2">#REF!</definedName>
    <definedName name="________EEE32">#REF!</definedName>
    <definedName name="________EEE33" localSheetId="2">#REF!</definedName>
    <definedName name="________EEE33">#REF!</definedName>
    <definedName name="________HAL1" localSheetId="24">[5]Mobilisasi!#REF!</definedName>
    <definedName name="________HAL1" localSheetId="18">[5]Mobilisasi!#REF!</definedName>
    <definedName name="________HAL1" localSheetId="21">[5]Mobilisasi!#REF!</definedName>
    <definedName name="________HAL1" localSheetId="20">[5]Mobilisasi!#REF!</definedName>
    <definedName name="________HAL1" localSheetId="19">[5]Mobilisasi!#REF!</definedName>
    <definedName name="________HAL1">#REF!</definedName>
    <definedName name="________HAL2">#REF!</definedName>
    <definedName name="________HAL3">#REF!</definedName>
    <definedName name="________HAL4">#REF!</definedName>
    <definedName name="________HAL5">#REF!</definedName>
    <definedName name="________HAL6">#REF!</definedName>
    <definedName name="________HAL7">#REF!</definedName>
    <definedName name="________HAL8">#REF!</definedName>
    <definedName name="________LLL01">#REF!</definedName>
    <definedName name="________LLL02">#REF!</definedName>
    <definedName name="________LLL03">#REF!</definedName>
    <definedName name="________LLL04">#REF!</definedName>
    <definedName name="________LLL05">#REF!</definedName>
    <definedName name="________LLL06">#REF!</definedName>
    <definedName name="________LLL07">#REF!</definedName>
    <definedName name="________LLL08">#REF!</definedName>
    <definedName name="________LLL09">#REF!</definedName>
    <definedName name="________LLL10">#REF!</definedName>
    <definedName name="________LLL11">#REF!</definedName>
    <definedName name="________MDE01" localSheetId="2">#REF!</definedName>
    <definedName name="________MDE01">#REF!</definedName>
    <definedName name="________MDE02" localSheetId="2">#REF!</definedName>
    <definedName name="________MDE02">#REF!</definedName>
    <definedName name="________MDE03" localSheetId="2">#REF!</definedName>
    <definedName name="________MDE03">#REF!</definedName>
    <definedName name="________MDE04" localSheetId="2">#REF!</definedName>
    <definedName name="________MDE04">#REF!</definedName>
    <definedName name="________MDE05" localSheetId="2">#REF!</definedName>
    <definedName name="________MDE05">#REF!</definedName>
    <definedName name="________MDE06" localSheetId="2">#REF!</definedName>
    <definedName name="________MDE06">#REF!</definedName>
    <definedName name="________MDE07" localSheetId="2">#REF!</definedName>
    <definedName name="________MDE07">#REF!</definedName>
    <definedName name="________MDE08" localSheetId="2">#REF!</definedName>
    <definedName name="________MDE08">#REF!</definedName>
    <definedName name="________MDE09" localSheetId="2">#REF!</definedName>
    <definedName name="________MDE09">#REF!</definedName>
    <definedName name="________MDE10" localSheetId="2">#REF!</definedName>
    <definedName name="________MDE10">#REF!</definedName>
    <definedName name="________MDE11" localSheetId="2">#REF!</definedName>
    <definedName name="________MDE11">#REF!</definedName>
    <definedName name="________MDE12" localSheetId="2">#REF!</definedName>
    <definedName name="________MDE12">#REF!</definedName>
    <definedName name="________MDE13" localSheetId="2">#REF!</definedName>
    <definedName name="________MDE13">#REF!</definedName>
    <definedName name="________MDE14" localSheetId="2">#REF!</definedName>
    <definedName name="________MDE14">#REF!</definedName>
    <definedName name="________MDE15" localSheetId="2">#REF!</definedName>
    <definedName name="________MDE15">#REF!</definedName>
    <definedName name="________MDE16" localSheetId="2">#REF!</definedName>
    <definedName name="________MDE16">#REF!</definedName>
    <definedName name="________MDE17" localSheetId="2">#REF!</definedName>
    <definedName name="________MDE17">#REF!</definedName>
    <definedName name="________MDE18" localSheetId="2">#REF!</definedName>
    <definedName name="________MDE18">#REF!</definedName>
    <definedName name="________MDE19" localSheetId="2">#REF!</definedName>
    <definedName name="________MDE19">#REF!</definedName>
    <definedName name="________MDE20" localSheetId="2">#REF!</definedName>
    <definedName name="________MDE20">#REF!</definedName>
    <definedName name="________MDE21" localSheetId="2">#REF!</definedName>
    <definedName name="________MDE21">#REF!</definedName>
    <definedName name="________MDE22" localSheetId="2">#REF!</definedName>
    <definedName name="________MDE22">#REF!</definedName>
    <definedName name="________MDE23" localSheetId="2">#REF!</definedName>
    <definedName name="________MDE23">#REF!</definedName>
    <definedName name="________MDE24" localSheetId="2">#REF!</definedName>
    <definedName name="________MDE24">#REF!</definedName>
    <definedName name="________MDE25" localSheetId="2">#REF!</definedName>
    <definedName name="________MDE25">#REF!</definedName>
    <definedName name="________MDE26" localSheetId="2">#REF!</definedName>
    <definedName name="________MDE26">#REF!</definedName>
    <definedName name="________MDE27" localSheetId="2">#REF!</definedName>
    <definedName name="________MDE27">#REF!</definedName>
    <definedName name="________MDE28" localSheetId="2">#REF!</definedName>
    <definedName name="________MDE28">#REF!</definedName>
    <definedName name="________MDE29" localSheetId="2">#REF!</definedName>
    <definedName name="________MDE29">#REF!</definedName>
    <definedName name="________MDE30" localSheetId="2">#REF!</definedName>
    <definedName name="________MDE30">#REF!</definedName>
    <definedName name="________MDE31" localSheetId="2">#REF!</definedName>
    <definedName name="________MDE31">#REF!</definedName>
    <definedName name="________MDE32" localSheetId="2">#REF!</definedName>
    <definedName name="________MDE32">#REF!</definedName>
    <definedName name="________MDE33" localSheetId="2">#REF!</definedName>
    <definedName name="________MDE33">#REF!</definedName>
    <definedName name="________MDE34" localSheetId="2">#REF!</definedName>
    <definedName name="________MDE34">#REF!</definedName>
    <definedName name="________ME01" localSheetId="2">#REF!</definedName>
    <definedName name="________ME01">#REF!</definedName>
    <definedName name="________ME02" localSheetId="2">#REF!</definedName>
    <definedName name="________ME02">#REF!</definedName>
    <definedName name="________ME03" localSheetId="2">#REF!</definedName>
    <definedName name="________ME03">#REF!</definedName>
    <definedName name="________ME04" localSheetId="2">#REF!</definedName>
    <definedName name="________ME04">#REF!</definedName>
    <definedName name="________ME05" localSheetId="2">#REF!</definedName>
    <definedName name="________ME05">#REF!</definedName>
    <definedName name="________ME06" localSheetId="2">#REF!</definedName>
    <definedName name="________ME06">#REF!</definedName>
    <definedName name="________ME07" localSheetId="2">#REF!</definedName>
    <definedName name="________ME07">#REF!</definedName>
    <definedName name="________ME08" localSheetId="2">#REF!</definedName>
    <definedName name="________ME08">#REF!</definedName>
    <definedName name="________ME09" localSheetId="2">#REF!</definedName>
    <definedName name="________ME09">#REF!</definedName>
    <definedName name="________ME10" localSheetId="2">#REF!</definedName>
    <definedName name="________ME10">#REF!</definedName>
    <definedName name="________ME11" localSheetId="2">#REF!</definedName>
    <definedName name="________ME11">#REF!</definedName>
    <definedName name="________ME12" localSheetId="2">#REF!</definedName>
    <definedName name="________ME12">#REF!</definedName>
    <definedName name="________ME13" localSheetId="2">#REF!</definedName>
    <definedName name="________ME13">#REF!</definedName>
    <definedName name="________ME14" localSheetId="2">#REF!</definedName>
    <definedName name="________ME14">#REF!</definedName>
    <definedName name="________ME15" localSheetId="2">#REF!</definedName>
    <definedName name="________ME15">#REF!</definedName>
    <definedName name="________ME16" localSheetId="2">#REF!</definedName>
    <definedName name="________ME16">#REF!</definedName>
    <definedName name="________ME17" localSheetId="2">#REF!</definedName>
    <definedName name="________ME17">#REF!</definedName>
    <definedName name="________ME18" localSheetId="2">#REF!</definedName>
    <definedName name="________ME18">#REF!</definedName>
    <definedName name="________ME19" localSheetId="2">#REF!</definedName>
    <definedName name="________ME19">#REF!</definedName>
    <definedName name="________ME20" localSheetId="2">#REF!</definedName>
    <definedName name="________ME20">#REF!</definedName>
    <definedName name="________ME21" localSheetId="2">#REF!</definedName>
    <definedName name="________ME21">#REF!</definedName>
    <definedName name="________ME22" localSheetId="2">#REF!</definedName>
    <definedName name="________ME22">#REF!</definedName>
    <definedName name="________ME23" localSheetId="2">#REF!</definedName>
    <definedName name="________ME23">#REF!</definedName>
    <definedName name="________ME24" localSheetId="2">#REF!</definedName>
    <definedName name="________ME24">#REF!</definedName>
    <definedName name="________ME25" localSheetId="2">#REF!</definedName>
    <definedName name="________ME25">#REF!</definedName>
    <definedName name="________ME26" localSheetId="2">#REF!</definedName>
    <definedName name="________ME26">#REF!</definedName>
    <definedName name="________ME27" localSheetId="2">#REF!</definedName>
    <definedName name="________ME27">#REF!</definedName>
    <definedName name="________ME28" localSheetId="2">#REF!</definedName>
    <definedName name="________ME28">#REF!</definedName>
    <definedName name="________ME29" localSheetId="2">#REF!</definedName>
    <definedName name="________ME29">#REF!</definedName>
    <definedName name="________ME30" localSheetId="2">#REF!</definedName>
    <definedName name="________ME30">#REF!</definedName>
    <definedName name="________ME31" localSheetId="2">#REF!</definedName>
    <definedName name="________ME31">#REF!</definedName>
    <definedName name="________ME32" localSheetId="2">#REF!</definedName>
    <definedName name="________ME32">#REF!</definedName>
    <definedName name="________ME33" localSheetId="2">#REF!</definedName>
    <definedName name="________ME33">#REF!</definedName>
    <definedName name="________ME34" localSheetId="2">#REF!</definedName>
    <definedName name="________ME34">#REF!</definedName>
    <definedName name="________MMM01">#REF!</definedName>
    <definedName name="________MMM02">#REF!</definedName>
    <definedName name="________MMM03">#REF!</definedName>
    <definedName name="________MMM04">#REF!</definedName>
    <definedName name="________MMM05">#REF!</definedName>
    <definedName name="________MMM06">#REF!</definedName>
    <definedName name="________MMM07">#REF!</definedName>
    <definedName name="________MMM08">#REF!</definedName>
    <definedName name="________MMM09">#REF!</definedName>
    <definedName name="________MMM10">#REF!</definedName>
    <definedName name="________MMM11">#REF!</definedName>
    <definedName name="________MMM12">#REF!</definedName>
    <definedName name="________MMM13">#REF!</definedName>
    <definedName name="________MMM14">#REF!</definedName>
    <definedName name="________MMM15">#REF!</definedName>
    <definedName name="________MMM16">#REF!</definedName>
    <definedName name="________MMM17">#REF!</definedName>
    <definedName name="________MMM18">#REF!</definedName>
    <definedName name="________MMM19">#REF!</definedName>
    <definedName name="________MMM20">#REF!</definedName>
    <definedName name="________MMM21">#REF!</definedName>
    <definedName name="________MMM22">#REF!</definedName>
    <definedName name="________MMM23">#REF!</definedName>
    <definedName name="________MMM24">#REF!</definedName>
    <definedName name="________MMM25">#REF!</definedName>
    <definedName name="________MMM26">#REF!</definedName>
    <definedName name="________MMM27">#REF!</definedName>
    <definedName name="________MMM28">#REF!</definedName>
    <definedName name="________MMM29">#REF!</definedName>
    <definedName name="________MMM30">#REF!</definedName>
    <definedName name="________MMM31">#REF!</definedName>
    <definedName name="________MMM32">#REF!</definedName>
    <definedName name="________MMM33">#REF!</definedName>
    <definedName name="________MMM34">#REF!</definedName>
    <definedName name="________MMM35">#REF!</definedName>
    <definedName name="________MMM36">#REF!</definedName>
    <definedName name="________MMM37">#REF!</definedName>
    <definedName name="________MMM38">#REF!</definedName>
    <definedName name="________MMM39">#REF!</definedName>
    <definedName name="________MMM40">#REF!</definedName>
    <definedName name="________MMM41">#REF!</definedName>
    <definedName name="________MMM411">#REF!</definedName>
    <definedName name="________MMM42">#REF!</definedName>
    <definedName name="________MMM43">#REF!</definedName>
    <definedName name="________MMM44">#REF!</definedName>
    <definedName name="________MMM45">#REF!</definedName>
    <definedName name="________MMM46">#REF!</definedName>
    <definedName name="________MMM47">#REF!</definedName>
    <definedName name="________MMM48">#REF!</definedName>
    <definedName name="________MMM49">#REF!</definedName>
    <definedName name="________MMM50">#REF!</definedName>
    <definedName name="________MMM51">#REF!</definedName>
    <definedName name="________MMM52">#REF!</definedName>
    <definedName name="________MMM53">#REF!</definedName>
    <definedName name="________MMM54">#REF!</definedName>
    <definedName name="________pvc1">[3]upah!#REF!</definedName>
    <definedName name="________pvc12">[3]upah!#REF!</definedName>
    <definedName name="________pvc34">[3]upah!#REF!</definedName>
    <definedName name="________pvc4">[3]upah!#REF!</definedName>
    <definedName name="_______DIV1">#REF!</definedName>
    <definedName name="_______DIV10">#REF!</definedName>
    <definedName name="_______DIV11" localSheetId="24">'[4]JL SMP 5 '!#REF!</definedName>
    <definedName name="_______DIV11" localSheetId="18">'[4]JL SMP 5 '!#REF!</definedName>
    <definedName name="_______DIV11" localSheetId="21">'[4]JL SMP 5 '!#REF!</definedName>
    <definedName name="_______DIV11" localSheetId="20">'[4]JL SMP 5 '!#REF!</definedName>
    <definedName name="_______DIV11" localSheetId="19">'[4]JL SMP 5 '!#REF!</definedName>
    <definedName name="_______DIV11">[1]DKH!#REF!</definedName>
    <definedName name="_______DIV2">#REF!</definedName>
    <definedName name="_______DIV3">#REF!</definedName>
    <definedName name="_______DIV4">#REF!</definedName>
    <definedName name="_______DIV5">#REF!</definedName>
    <definedName name="_______DIV6">#REF!</definedName>
    <definedName name="_______DIV7">#REF!</definedName>
    <definedName name="_______DIV8">#REF!</definedName>
    <definedName name="_______DIV9">#REF!</definedName>
    <definedName name="_______EEE01" localSheetId="2">#REF!</definedName>
    <definedName name="_______EEE01">#REF!</definedName>
    <definedName name="_______EEE02" localSheetId="2">#REF!</definedName>
    <definedName name="_______EEE02">#REF!</definedName>
    <definedName name="_______EEE03" localSheetId="2">#REF!</definedName>
    <definedName name="_______EEE03">#REF!</definedName>
    <definedName name="_______EEE04" localSheetId="2">#REF!</definedName>
    <definedName name="_______EEE04">#REF!</definedName>
    <definedName name="_______EEE05" localSheetId="2">#REF!</definedName>
    <definedName name="_______EEE05">#REF!</definedName>
    <definedName name="_______EEE06" localSheetId="2">#REF!</definedName>
    <definedName name="_______EEE06">#REF!</definedName>
    <definedName name="_______EEE07" localSheetId="2">#REF!</definedName>
    <definedName name="_______EEE07">#REF!</definedName>
    <definedName name="_______EEE08" localSheetId="2">#REF!</definedName>
    <definedName name="_______EEE08">#REF!</definedName>
    <definedName name="_______EEE09" localSheetId="2">#REF!</definedName>
    <definedName name="_______EEE09">#REF!</definedName>
    <definedName name="_______EEE10" localSheetId="2">#REF!</definedName>
    <definedName name="_______EEE10">#REF!</definedName>
    <definedName name="_______EEE11" localSheetId="2">#REF!</definedName>
    <definedName name="_______EEE11">#REF!</definedName>
    <definedName name="_______EEE12" localSheetId="2">#REF!</definedName>
    <definedName name="_______EEE12">#REF!</definedName>
    <definedName name="_______EEE13" localSheetId="2">#REF!</definedName>
    <definedName name="_______EEE13">#REF!</definedName>
    <definedName name="_______EEE14" localSheetId="2">#REF!</definedName>
    <definedName name="_______EEE14">#REF!</definedName>
    <definedName name="_______EEE15" localSheetId="2">#REF!</definedName>
    <definedName name="_______EEE15">#REF!</definedName>
    <definedName name="_______EEE16" localSheetId="2">#REF!</definedName>
    <definedName name="_______EEE16">#REF!</definedName>
    <definedName name="_______EEE17" localSheetId="2">#REF!</definedName>
    <definedName name="_______EEE17">#REF!</definedName>
    <definedName name="_______EEE18" localSheetId="2">#REF!</definedName>
    <definedName name="_______EEE18">#REF!</definedName>
    <definedName name="_______EEE19" localSheetId="2">#REF!</definedName>
    <definedName name="_______EEE19">#REF!</definedName>
    <definedName name="_______EEE20" localSheetId="2">#REF!</definedName>
    <definedName name="_______EEE20">#REF!</definedName>
    <definedName name="_______EEE21" localSheetId="2">#REF!</definedName>
    <definedName name="_______EEE21">#REF!</definedName>
    <definedName name="_______EEE22" localSheetId="2">#REF!</definedName>
    <definedName name="_______EEE22">#REF!</definedName>
    <definedName name="_______EEE23" localSheetId="2">#REF!</definedName>
    <definedName name="_______EEE23">#REF!</definedName>
    <definedName name="_______EEE24" localSheetId="2">#REF!</definedName>
    <definedName name="_______EEE24">#REF!</definedName>
    <definedName name="_______EEE25" localSheetId="2">#REF!</definedName>
    <definedName name="_______EEE25">#REF!</definedName>
    <definedName name="_______EEE26" localSheetId="2">#REF!</definedName>
    <definedName name="_______EEE26">#REF!</definedName>
    <definedName name="_______EEE27" localSheetId="2">#REF!</definedName>
    <definedName name="_______EEE27">#REF!</definedName>
    <definedName name="_______EEE28" localSheetId="2">#REF!</definedName>
    <definedName name="_______EEE28">#REF!</definedName>
    <definedName name="_______EEE29" localSheetId="2">#REF!</definedName>
    <definedName name="_______EEE29">#REF!</definedName>
    <definedName name="_______EEE30" localSheetId="2">#REF!</definedName>
    <definedName name="_______EEE30">#REF!</definedName>
    <definedName name="_______EEE31" localSheetId="2">#REF!</definedName>
    <definedName name="_______EEE31">#REF!</definedName>
    <definedName name="_______EEE32" localSheetId="2">#REF!</definedName>
    <definedName name="_______EEE32">#REF!</definedName>
    <definedName name="_______EEE33" localSheetId="2">#REF!</definedName>
    <definedName name="_______EEE33">#REF!</definedName>
    <definedName name="_______HAL1" localSheetId="24">[5]Mobilisasi!#REF!</definedName>
    <definedName name="_______HAL1" localSheetId="18">[5]Mobilisasi!#REF!</definedName>
    <definedName name="_______HAL1" localSheetId="21">[5]Mobilisasi!#REF!</definedName>
    <definedName name="_______HAL1" localSheetId="20">[5]Mobilisasi!#REF!</definedName>
    <definedName name="_______HAL1" localSheetId="19">[5]Mobilisasi!#REF!</definedName>
    <definedName name="_______HAL1">#REF!</definedName>
    <definedName name="_______HAL2">#REF!</definedName>
    <definedName name="_______HAL3">#REF!</definedName>
    <definedName name="_______HAL4">#REF!</definedName>
    <definedName name="_______HAL5">#REF!</definedName>
    <definedName name="_______HAL6">#REF!</definedName>
    <definedName name="_______HAL7">#REF!</definedName>
    <definedName name="_______HAL8">#REF!</definedName>
    <definedName name="_______LLL01" localSheetId="24">'[6]Basic Price'!#REF!</definedName>
    <definedName name="_______LLL01" localSheetId="18">'[6]Basic Price'!#REF!</definedName>
    <definedName name="_______LLL01" localSheetId="21">'[6]Basic Price'!#REF!</definedName>
    <definedName name="_______LLL01" localSheetId="20">'[6]Basic Price'!#REF!</definedName>
    <definedName name="_______LLL01" localSheetId="19">'[6]Basic Price'!#REF!</definedName>
    <definedName name="_______LLL01">#REF!</definedName>
    <definedName name="_______LLL02" localSheetId="24">'[6]Basic Price'!#REF!</definedName>
    <definedName name="_______LLL02" localSheetId="18">'[6]Basic Price'!#REF!</definedName>
    <definedName name="_______LLL02" localSheetId="21">'[6]Basic Price'!#REF!</definedName>
    <definedName name="_______LLL02" localSheetId="20">'[6]Basic Price'!#REF!</definedName>
    <definedName name="_______LLL02" localSheetId="19">'[6]Basic Price'!#REF!</definedName>
    <definedName name="_______LLL02">#REF!</definedName>
    <definedName name="_______LLL03" localSheetId="24">'[6]Basic Price'!#REF!</definedName>
    <definedName name="_______LLL03" localSheetId="18">'[6]Basic Price'!#REF!</definedName>
    <definedName name="_______LLL03" localSheetId="21">'[6]Basic Price'!#REF!</definedName>
    <definedName name="_______LLL03" localSheetId="20">'[6]Basic Price'!#REF!</definedName>
    <definedName name="_______LLL03" localSheetId="19">'[6]Basic Price'!#REF!</definedName>
    <definedName name="_______LLL03">#REF!</definedName>
    <definedName name="_______LLL04" localSheetId="24">'[6]Basic Price'!#REF!</definedName>
    <definedName name="_______LLL04" localSheetId="18">'[6]Basic Price'!#REF!</definedName>
    <definedName name="_______LLL04" localSheetId="21">'[6]Basic Price'!#REF!</definedName>
    <definedName name="_______LLL04" localSheetId="20">'[6]Basic Price'!#REF!</definedName>
    <definedName name="_______LLL04" localSheetId="19">'[6]Basic Price'!#REF!</definedName>
    <definedName name="_______LLL04">#REF!</definedName>
    <definedName name="_______LLL05" localSheetId="24">'[6]Basic Price'!#REF!</definedName>
    <definedName name="_______LLL05" localSheetId="18">'[6]Basic Price'!#REF!</definedName>
    <definedName name="_______LLL05" localSheetId="21">'[6]Basic Price'!#REF!</definedName>
    <definedName name="_______LLL05" localSheetId="20">'[6]Basic Price'!#REF!</definedName>
    <definedName name="_______LLL05" localSheetId="19">'[6]Basic Price'!#REF!</definedName>
    <definedName name="_______LLL05">#REF!</definedName>
    <definedName name="_______LLL06" localSheetId="24">'[6]Basic Price'!#REF!</definedName>
    <definedName name="_______LLL06" localSheetId="18">'[6]Basic Price'!#REF!</definedName>
    <definedName name="_______LLL06" localSheetId="21">'[6]Basic Price'!#REF!</definedName>
    <definedName name="_______LLL06" localSheetId="20">'[6]Basic Price'!#REF!</definedName>
    <definedName name="_______LLL06" localSheetId="19">'[6]Basic Price'!#REF!</definedName>
    <definedName name="_______LLL06">#REF!</definedName>
    <definedName name="_______LLL07" localSheetId="24">'[6]Basic Price'!#REF!</definedName>
    <definedName name="_______LLL07" localSheetId="18">'[6]Basic Price'!#REF!</definedName>
    <definedName name="_______LLL07" localSheetId="21">'[6]Basic Price'!#REF!</definedName>
    <definedName name="_______LLL07" localSheetId="20">'[6]Basic Price'!#REF!</definedName>
    <definedName name="_______LLL07" localSheetId="19">'[6]Basic Price'!#REF!</definedName>
    <definedName name="_______LLL07">#REF!</definedName>
    <definedName name="_______LLL08" localSheetId="24">'[6]Basic Price'!#REF!</definedName>
    <definedName name="_______LLL08" localSheetId="18">'[6]Basic Price'!#REF!</definedName>
    <definedName name="_______LLL08" localSheetId="21">'[6]Basic Price'!#REF!</definedName>
    <definedName name="_______LLL08" localSheetId="20">'[6]Basic Price'!#REF!</definedName>
    <definedName name="_______LLL08" localSheetId="19">'[6]Basic Price'!#REF!</definedName>
    <definedName name="_______LLL08">#REF!</definedName>
    <definedName name="_______LLL09" localSheetId="24">'[6]Basic Price'!#REF!</definedName>
    <definedName name="_______LLL09" localSheetId="18">'[6]Basic Price'!#REF!</definedName>
    <definedName name="_______LLL09" localSheetId="21">'[6]Basic Price'!#REF!</definedName>
    <definedName name="_______LLL09" localSheetId="20">'[6]Basic Price'!#REF!</definedName>
    <definedName name="_______LLL09" localSheetId="19">'[6]Basic Price'!#REF!</definedName>
    <definedName name="_______LLL09">#REF!</definedName>
    <definedName name="_______LLL10" localSheetId="24">'[6]Basic Price'!#REF!</definedName>
    <definedName name="_______LLL10" localSheetId="18">'[6]Basic Price'!#REF!</definedName>
    <definedName name="_______LLL10" localSheetId="21">'[6]Basic Price'!#REF!</definedName>
    <definedName name="_______LLL10" localSheetId="20">'[6]Basic Price'!#REF!</definedName>
    <definedName name="_______LLL10" localSheetId="19">'[6]Basic Price'!#REF!</definedName>
    <definedName name="_______LLL10">#REF!</definedName>
    <definedName name="_______LLL11" localSheetId="24">'[6]Basic Price'!#REF!</definedName>
    <definedName name="_______LLL11" localSheetId="18">'[6]Basic Price'!#REF!</definedName>
    <definedName name="_______LLL11" localSheetId="21">'[6]Basic Price'!#REF!</definedName>
    <definedName name="_______LLL11" localSheetId="20">'[6]Basic Price'!#REF!</definedName>
    <definedName name="_______LLL11" localSheetId="19">'[6]Basic Price'!#REF!</definedName>
    <definedName name="_______LLL11">#REF!</definedName>
    <definedName name="_______MDE01" localSheetId="2">#REF!</definedName>
    <definedName name="_______MDE01">#REF!</definedName>
    <definedName name="_______MDE02" localSheetId="2">#REF!</definedName>
    <definedName name="_______MDE02">#REF!</definedName>
    <definedName name="_______MDE03" localSheetId="2">#REF!</definedName>
    <definedName name="_______MDE03">#REF!</definedName>
    <definedName name="_______MDE04" localSheetId="2">#REF!</definedName>
    <definedName name="_______MDE04">#REF!</definedName>
    <definedName name="_______MDE05" localSheetId="2">#REF!</definedName>
    <definedName name="_______MDE05">#REF!</definedName>
    <definedName name="_______MDE06" localSheetId="2">#REF!</definedName>
    <definedName name="_______MDE06">#REF!</definedName>
    <definedName name="_______MDE07" localSheetId="2">#REF!</definedName>
    <definedName name="_______MDE07">#REF!</definedName>
    <definedName name="_______MDE08" localSheetId="2">#REF!</definedName>
    <definedName name="_______MDE08">#REF!</definedName>
    <definedName name="_______MDE09" localSheetId="2">#REF!</definedName>
    <definedName name="_______MDE09">#REF!</definedName>
    <definedName name="_______MDE10" localSheetId="2">#REF!</definedName>
    <definedName name="_______MDE10">#REF!</definedName>
    <definedName name="_______MDE11" localSheetId="2">#REF!</definedName>
    <definedName name="_______MDE11">#REF!</definedName>
    <definedName name="_______MDE12" localSheetId="2">#REF!</definedName>
    <definedName name="_______MDE12">#REF!</definedName>
    <definedName name="_______MDE13" localSheetId="2">#REF!</definedName>
    <definedName name="_______MDE13">#REF!</definedName>
    <definedName name="_______MDE14" localSheetId="2">#REF!</definedName>
    <definedName name="_______MDE14">#REF!</definedName>
    <definedName name="_______MDE15" localSheetId="2">#REF!</definedName>
    <definedName name="_______MDE15">#REF!</definedName>
    <definedName name="_______MDE16" localSheetId="2">#REF!</definedName>
    <definedName name="_______MDE16">#REF!</definedName>
    <definedName name="_______MDE17" localSheetId="2">#REF!</definedName>
    <definedName name="_______MDE17">#REF!</definedName>
    <definedName name="_______MDE18" localSheetId="2">#REF!</definedName>
    <definedName name="_______MDE18">#REF!</definedName>
    <definedName name="_______MDE19" localSheetId="2">#REF!</definedName>
    <definedName name="_______MDE19">#REF!</definedName>
    <definedName name="_______MDE20" localSheetId="2">#REF!</definedName>
    <definedName name="_______MDE20">#REF!</definedName>
    <definedName name="_______MDE21" localSheetId="2">#REF!</definedName>
    <definedName name="_______MDE21">#REF!</definedName>
    <definedName name="_______MDE22" localSheetId="2">#REF!</definedName>
    <definedName name="_______MDE22">#REF!</definedName>
    <definedName name="_______MDE23" localSheetId="2">#REF!</definedName>
    <definedName name="_______MDE23">#REF!</definedName>
    <definedName name="_______MDE24" localSheetId="2">#REF!</definedName>
    <definedName name="_______MDE24">#REF!</definedName>
    <definedName name="_______MDE25" localSheetId="2">#REF!</definedName>
    <definedName name="_______MDE25">#REF!</definedName>
    <definedName name="_______MDE26" localSheetId="2">#REF!</definedName>
    <definedName name="_______MDE26">#REF!</definedName>
    <definedName name="_______MDE27" localSheetId="2">#REF!</definedName>
    <definedName name="_______MDE27">#REF!</definedName>
    <definedName name="_______MDE28" localSheetId="2">#REF!</definedName>
    <definedName name="_______MDE28">#REF!</definedName>
    <definedName name="_______MDE29" localSheetId="2">#REF!</definedName>
    <definedName name="_______MDE29">#REF!</definedName>
    <definedName name="_______MDE30" localSheetId="2">#REF!</definedName>
    <definedName name="_______MDE30">#REF!</definedName>
    <definedName name="_______MDE31" localSheetId="2">#REF!</definedName>
    <definedName name="_______MDE31">#REF!</definedName>
    <definedName name="_______MDE32" localSheetId="2">#REF!</definedName>
    <definedName name="_______MDE32">#REF!</definedName>
    <definedName name="_______MDE33" localSheetId="2">#REF!</definedName>
    <definedName name="_______MDE33">#REF!</definedName>
    <definedName name="_______MDE34" localSheetId="2">#REF!</definedName>
    <definedName name="_______MDE34">#REF!</definedName>
    <definedName name="_______ME01" localSheetId="2">#REF!</definedName>
    <definedName name="_______ME01">#REF!</definedName>
    <definedName name="_______ME02" localSheetId="2">#REF!</definedName>
    <definedName name="_______ME02">#REF!</definedName>
    <definedName name="_______ME03" localSheetId="2">#REF!</definedName>
    <definedName name="_______ME03">#REF!</definedName>
    <definedName name="_______ME04" localSheetId="2">#REF!</definedName>
    <definedName name="_______ME04">#REF!</definedName>
    <definedName name="_______ME05" localSheetId="2">#REF!</definedName>
    <definedName name="_______ME05">#REF!</definedName>
    <definedName name="_______ME06" localSheetId="2">#REF!</definedName>
    <definedName name="_______ME06">#REF!</definedName>
    <definedName name="_______ME07" localSheetId="2">#REF!</definedName>
    <definedName name="_______ME07">#REF!</definedName>
    <definedName name="_______ME08" localSheetId="2">#REF!</definedName>
    <definedName name="_______ME08">#REF!</definedName>
    <definedName name="_______ME09" localSheetId="2">#REF!</definedName>
    <definedName name="_______ME09">#REF!</definedName>
    <definedName name="_______ME10" localSheetId="2">#REF!</definedName>
    <definedName name="_______ME10">#REF!</definedName>
    <definedName name="_______ME11" localSheetId="2">#REF!</definedName>
    <definedName name="_______ME11">#REF!</definedName>
    <definedName name="_______ME12" localSheetId="2">#REF!</definedName>
    <definedName name="_______ME12">#REF!</definedName>
    <definedName name="_______ME13" localSheetId="2">#REF!</definedName>
    <definedName name="_______ME13">#REF!</definedName>
    <definedName name="_______ME14" localSheetId="2">#REF!</definedName>
    <definedName name="_______ME14">#REF!</definedName>
    <definedName name="_______ME15" localSheetId="2">#REF!</definedName>
    <definedName name="_______ME15">#REF!</definedName>
    <definedName name="_______ME16" localSheetId="2">#REF!</definedName>
    <definedName name="_______ME16">#REF!</definedName>
    <definedName name="_______ME17" localSheetId="2">#REF!</definedName>
    <definedName name="_______ME17">#REF!</definedName>
    <definedName name="_______ME18" localSheetId="2">#REF!</definedName>
    <definedName name="_______ME18">#REF!</definedName>
    <definedName name="_______ME19" localSheetId="2">#REF!</definedName>
    <definedName name="_______ME19">#REF!</definedName>
    <definedName name="_______ME20" localSheetId="2">#REF!</definedName>
    <definedName name="_______ME20">#REF!</definedName>
    <definedName name="_______ME21" localSheetId="2">#REF!</definedName>
    <definedName name="_______ME21">#REF!</definedName>
    <definedName name="_______ME22" localSheetId="2">#REF!</definedName>
    <definedName name="_______ME22">#REF!</definedName>
    <definedName name="_______ME23" localSheetId="2">#REF!</definedName>
    <definedName name="_______ME23">#REF!</definedName>
    <definedName name="_______ME24" localSheetId="2">#REF!</definedName>
    <definedName name="_______ME24">#REF!</definedName>
    <definedName name="_______ME25" localSheetId="2">#REF!</definedName>
    <definedName name="_______ME25">#REF!</definedName>
    <definedName name="_______ME26" localSheetId="2">#REF!</definedName>
    <definedName name="_______ME26">#REF!</definedName>
    <definedName name="_______ME27" localSheetId="2">#REF!</definedName>
    <definedName name="_______ME27">#REF!</definedName>
    <definedName name="_______ME28" localSheetId="2">#REF!</definedName>
    <definedName name="_______ME28">#REF!</definedName>
    <definedName name="_______ME29" localSheetId="2">#REF!</definedName>
    <definedName name="_______ME29">#REF!</definedName>
    <definedName name="_______ME30" localSheetId="2">#REF!</definedName>
    <definedName name="_______ME30">#REF!</definedName>
    <definedName name="_______ME31" localSheetId="2">#REF!</definedName>
    <definedName name="_______ME31">#REF!</definedName>
    <definedName name="_______ME32" localSheetId="2">#REF!</definedName>
    <definedName name="_______ME32">#REF!</definedName>
    <definedName name="_______ME33" localSheetId="2">#REF!</definedName>
    <definedName name="_______ME33">#REF!</definedName>
    <definedName name="_______ME34" localSheetId="2">#REF!</definedName>
    <definedName name="_______ME34">#REF!</definedName>
    <definedName name="_______MMM01">#REF!</definedName>
    <definedName name="_______MMM02">#REF!</definedName>
    <definedName name="_______MMM03" localSheetId="24">'[6]Basic Price'!#REF!</definedName>
    <definedName name="_______MMM03" localSheetId="18">'[6]Basic Price'!#REF!</definedName>
    <definedName name="_______MMM03" localSheetId="21">'[6]Basic Price'!#REF!</definedName>
    <definedName name="_______MMM03" localSheetId="20">'[6]Basic Price'!#REF!</definedName>
    <definedName name="_______MMM03" localSheetId="19">'[6]Basic Price'!#REF!</definedName>
    <definedName name="_______MMM03">#REF!</definedName>
    <definedName name="_______MMM04" localSheetId="24">'[6]Basic Price'!#REF!</definedName>
    <definedName name="_______MMM04" localSheetId="18">'[6]Basic Price'!#REF!</definedName>
    <definedName name="_______MMM04" localSheetId="21">'[6]Basic Price'!#REF!</definedName>
    <definedName name="_______MMM04" localSheetId="20">'[6]Basic Price'!#REF!</definedName>
    <definedName name="_______MMM04" localSheetId="19">'[6]Basic Price'!#REF!</definedName>
    <definedName name="_______MMM04">#REF!</definedName>
    <definedName name="_______MMM05" localSheetId="24">'[6]Basic Price'!#REF!</definedName>
    <definedName name="_______MMM05" localSheetId="18">'[6]Basic Price'!#REF!</definedName>
    <definedName name="_______MMM05" localSheetId="21">'[6]Basic Price'!#REF!</definedName>
    <definedName name="_______MMM05" localSheetId="20">'[6]Basic Price'!#REF!</definedName>
    <definedName name="_______MMM05" localSheetId="19">'[6]Basic Price'!#REF!</definedName>
    <definedName name="_______MMM05">#REF!</definedName>
    <definedName name="_______MMM06" localSheetId="24">'[6]Basic Price'!#REF!</definedName>
    <definedName name="_______MMM06" localSheetId="18">'[6]Basic Price'!#REF!</definedName>
    <definedName name="_______MMM06" localSheetId="21">'[6]Basic Price'!#REF!</definedName>
    <definedName name="_______MMM06" localSheetId="20">'[6]Basic Price'!#REF!</definedName>
    <definedName name="_______MMM06" localSheetId="19">'[6]Basic Price'!#REF!</definedName>
    <definedName name="_______MMM06">#REF!</definedName>
    <definedName name="_______MMM07" localSheetId="24">'[6]Basic Price'!#REF!</definedName>
    <definedName name="_______MMM07" localSheetId="18">'[6]Basic Price'!#REF!</definedName>
    <definedName name="_______MMM07" localSheetId="21">'[6]Basic Price'!#REF!</definedName>
    <definedName name="_______MMM07" localSheetId="20">'[6]Basic Price'!#REF!</definedName>
    <definedName name="_______MMM07" localSheetId="19">'[6]Basic Price'!#REF!</definedName>
    <definedName name="_______MMM07">#REF!</definedName>
    <definedName name="_______MMM08" localSheetId="24">'[6]Basic Price'!#REF!</definedName>
    <definedName name="_______MMM08" localSheetId="18">'[6]Basic Price'!#REF!</definedName>
    <definedName name="_______MMM08" localSheetId="21">'[6]Basic Price'!#REF!</definedName>
    <definedName name="_______MMM08" localSheetId="20">'[6]Basic Price'!#REF!</definedName>
    <definedName name="_______MMM08" localSheetId="19">'[6]Basic Price'!#REF!</definedName>
    <definedName name="_______MMM08">#REF!</definedName>
    <definedName name="_______MMM09" localSheetId="24">'[6]Basic Price'!#REF!</definedName>
    <definedName name="_______MMM09" localSheetId="18">'[6]Basic Price'!#REF!</definedName>
    <definedName name="_______MMM09" localSheetId="21">'[6]Basic Price'!#REF!</definedName>
    <definedName name="_______MMM09" localSheetId="20">'[6]Basic Price'!#REF!</definedName>
    <definedName name="_______MMM09" localSheetId="19">'[6]Basic Price'!#REF!</definedName>
    <definedName name="_______MMM09">#REF!</definedName>
    <definedName name="_______MMM10" localSheetId="24">'[6]Basic Price'!#REF!</definedName>
    <definedName name="_______MMM10" localSheetId="18">'[6]Basic Price'!#REF!</definedName>
    <definedName name="_______MMM10" localSheetId="21">'[6]Basic Price'!#REF!</definedName>
    <definedName name="_______MMM10" localSheetId="20">'[6]Basic Price'!#REF!</definedName>
    <definedName name="_______MMM10" localSheetId="19">'[6]Basic Price'!#REF!</definedName>
    <definedName name="_______MMM10">#REF!</definedName>
    <definedName name="_______MMM11" localSheetId="24">'[6]Basic Price'!#REF!</definedName>
    <definedName name="_______MMM11" localSheetId="18">'[6]Basic Price'!#REF!</definedName>
    <definedName name="_______MMM11" localSheetId="21">'[6]Basic Price'!#REF!</definedName>
    <definedName name="_______MMM11" localSheetId="20">'[6]Basic Price'!#REF!</definedName>
    <definedName name="_______MMM11" localSheetId="19">'[6]Basic Price'!#REF!</definedName>
    <definedName name="_______MMM11">#REF!</definedName>
    <definedName name="_______MMM12" localSheetId="24">'[6]Basic Price'!#REF!</definedName>
    <definedName name="_______MMM12" localSheetId="18">'[6]Basic Price'!#REF!</definedName>
    <definedName name="_______MMM12" localSheetId="21">'[6]Basic Price'!#REF!</definedName>
    <definedName name="_______MMM12" localSheetId="20">'[6]Basic Price'!#REF!</definedName>
    <definedName name="_______MMM12" localSheetId="19">'[6]Basic Price'!#REF!</definedName>
    <definedName name="_______MMM12">#REF!</definedName>
    <definedName name="_______MMM13">#REF!</definedName>
    <definedName name="_______MMM14" localSheetId="24">'[6]Basic Price'!#REF!</definedName>
    <definedName name="_______MMM14" localSheetId="18">'[6]Basic Price'!#REF!</definedName>
    <definedName name="_______MMM14" localSheetId="21">'[6]Basic Price'!#REF!</definedName>
    <definedName name="_______MMM14" localSheetId="20">'[6]Basic Price'!#REF!</definedName>
    <definedName name="_______MMM14" localSheetId="19">'[6]Basic Price'!#REF!</definedName>
    <definedName name="_______MMM14">#REF!</definedName>
    <definedName name="_______MMM15" localSheetId="24">'[6]Basic Price'!#REF!</definedName>
    <definedName name="_______MMM15" localSheetId="18">'[6]Basic Price'!#REF!</definedName>
    <definedName name="_______MMM15" localSheetId="21">'[6]Basic Price'!#REF!</definedName>
    <definedName name="_______MMM15" localSheetId="20">'[6]Basic Price'!#REF!</definedName>
    <definedName name="_______MMM15" localSheetId="19">'[6]Basic Price'!#REF!</definedName>
    <definedName name="_______MMM15">#REF!</definedName>
    <definedName name="_______MMM16">#REF!</definedName>
    <definedName name="_______MMM17" localSheetId="24">'[6]Basic Price'!#REF!</definedName>
    <definedName name="_______MMM17" localSheetId="18">'[6]Basic Price'!#REF!</definedName>
    <definedName name="_______MMM17" localSheetId="21">'[6]Basic Price'!#REF!</definedName>
    <definedName name="_______MMM17" localSheetId="20">'[6]Basic Price'!#REF!</definedName>
    <definedName name="_______MMM17" localSheetId="19">'[6]Basic Price'!#REF!</definedName>
    <definedName name="_______MMM17">#REF!</definedName>
    <definedName name="_______MMM18" localSheetId="24">'[6]Basic Price'!#REF!</definedName>
    <definedName name="_______MMM18" localSheetId="18">'[6]Basic Price'!#REF!</definedName>
    <definedName name="_______MMM18" localSheetId="21">'[6]Basic Price'!#REF!</definedName>
    <definedName name="_______MMM18" localSheetId="20">'[6]Basic Price'!#REF!</definedName>
    <definedName name="_______MMM18" localSheetId="19">'[6]Basic Price'!#REF!</definedName>
    <definedName name="_______MMM18">#REF!</definedName>
    <definedName name="_______MMM19">#REF!</definedName>
    <definedName name="_______MMM20">#REF!</definedName>
    <definedName name="_______MMM21">#REF!</definedName>
    <definedName name="_______MMM22">#REF!</definedName>
    <definedName name="_______MMM23" localSheetId="24">'[6]Basic Price'!#REF!</definedName>
    <definedName name="_______MMM23" localSheetId="18">'[6]Basic Price'!#REF!</definedName>
    <definedName name="_______MMM23" localSheetId="21">'[6]Basic Price'!#REF!</definedName>
    <definedName name="_______MMM23" localSheetId="20">'[6]Basic Price'!#REF!</definedName>
    <definedName name="_______MMM23" localSheetId="19">'[6]Basic Price'!#REF!</definedName>
    <definedName name="_______MMM23">#REF!</definedName>
    <definedName name="_______MMM24" localSheetId="24">'[6]Basic Price'!#REF!</definedName>
    <definedName name="_______MMM24" localSheetId="18">'[6]Basic Price'!#REF!</definedName>
    <definedName name="_______MMM24" localSheetId="21">'[6]Basic Price'!#REF!</definedName>
    <definedName name="_______MMM24" localSheetId="20">'[6]Basic Price'!#REF!</definedName>
    <definedName name="_______MMM24" localSheetId="19">'[6]Basic Price'!#REF!</definedName>
    <definedName name="_______MMM24">#REF!</definedName>
    <definedName name="_______MMM25" localSheetId="24">'[6]Basic Price'!#REF!</definedName>
    <definedName name="_______MMM25" localSheetId="18">'[6]Basic Price'!#REF!</definedName>
    <definedName name="_______MMM25" localSheetId="21">'[6]Basic Price'!#REF!</definedName>
    <definedName name="_______MMM25" localSheetId="20">'[6]Basic Price'!#REF!</definedName>
    <definedName name="_______MMM25" localSheetId="19">'[6]Basic Price'!#REF!</definedName>
    <definedName name="_______MMM25">#REF!</definedName>
    <definedName name="_______MMM26" localSheetId="24">'[6]Basic Price'!#REF!</definedName>
    <definedName name="_______MMM26" localSheetId="18">'[6]Basic Price'!#REF!</definedName>
    <definedName name="_______MMM26" localSheetId="21">'[6]Basic Price'!#REF!</definedName>
    <definedName name="_______MMM26" localSheetId="20">'[6]Basic Price'!#REF!</definedName>
    <definedName name="_______MMM26" localSheetId="19">'[6]Basic Price'!#REF!</definedName>
    <definedName name="_______MMM26">#REF!</definedName>
    <definedName name="_______MMM27" localSheetId="24">'[6]Basic Price'!#REF!</definedName>
    <definedName name="_______MMM27" localSheetId="18">'[6]Basic Price'!#REF!</definedName>
    <definedName name="_______MMM27" localSheetId="21">'[6]Basic Price'!#REF!</definedName>
    <definedName name="_______MMM27" localSheetId="20">'[6]Basic Price'!#REF!</definedName>
    <definedName name="_______MMM27" localSheetId="19">'[6]Basic Price'!#REF!</definedName>
    <definedName name="_______MMM27">#REF!</definedName>
    <definedName name="_______MMM28" localSheetId="24">'[6]Basic Price'!#REF!</definedName>
    <definedName name="_______MMM28" localSheetId="18">'[6]Basic Price'!#REF!</definedName>
    <definedName name="_______MMM28" localSheetId="21">'[6]Basic Price'!#REF!</definedName>
    <definedName name="_______MMM28" localSheetId="20">'[6]Basic Price'!#REF!</definedName>
    <definedName name="_______MMM28" localSheetId="19">'[6]Basic Price'!#REF!</definedName>
    <definedName name="_______MMM28">#REF!</definedName>
    <definedName name="_______MMM29" localSheetId="24">'[6]Basic Price'!#REF!</definedName>
    <definedName name="_______MMM29" localSheetId="18">'[6]Basic Price'!#REF!</definedName>
    <definedName name="_______MMM29" localSheetId="21">'[6]Basic Price'!#REF!</definedName>
    <definedName name="_______MMM29" localSheetId="20">'[6]Basic Price'!#REF!</definedName>
    <definedName name="_______MMM29" localSheetId="19">'[6]Basic Price'!#REF!</definedName>
    <definedName name="_______MMM29">#REF!</definedName>
    <definedName name="_______MMM30" localSheetId="24">'[6]Basic Price'!#REF!</definedName>
    <definedName name="_______MMM30" localSheetId="18">'[6]Basic Price'!#REF!</definedName>
    <definedName name="_______MMM30" localSheetId="21">'[6]Basic Price'!#REF!</definedName>
    <definedName name="_______MMM30" localSheetId="20">'[6]Basic Price'!#REF!</definedName>
    <definedName name="_______MMM30" localSheetId="19">'[6]Basic Price'!#REF!</definedName>
    <definedName name="_______MMM30">#REF!</definedName>
    <definedName name="_______MMM31" localSheetId="24">'[6]Basic Price'!#REF!</definedName>
    <definedName name="_______MMM31" localSheetId="18">'[6]Basic Price'!#REF!</definedName>
    <definedName name="_______MMM31" localSheetId="21">'[6]Basic Price'!#REF!</definedName>
    <definedName name="_______MMM31" localSheetId="20">'[6]Basic Price'!#REF!</definedName>
    <definedName name="_______MMM31" localSheetId="19">'[6]Basic Price'!#REF!</definedName>
    <definedName name="_______MMM31">#REF!</definedName>
    <definedName name="_______MMM32" localSheetId="24">'[6]Basic Price'!#REF!</definedName>
    <definedName name="_______MMM32" localSheetId="18">'[6]Basic Price'!#REF!</definedName>
    <definedName name="_______MMM32" localSheetId="21">'[6]Basic Price'!#REF!</definedName>
    <definedName name="_______MMM32" localSheetId="20">'[6]Basic Price'!#REF!</definedName>
    <definedName name="_______MMM32" localSheetId="19">'[6]Basic Price'!#REF!</definedName>
    <definedName name="_______MMM32">#REF!</definedName>
    <definedName name="_______MMM33" localSheetId="24">'[6]Basic Price'!#REF!</definedName>
    <definedName name="_______MMM33" localSheetId="18">'[6]Basic Price'!#REF!</definedName>
    <definedName name="_______MMM33" localSheetId="21">'[6]Basic Price'!#REF!</definedName>
    <definedName name="_______MMM33" localSheetId="20">'[6]Basic Price'!#REF!</definedName>
    <definedName name="_______MMM33" localSheetId="19">'[6]Basic Price'!#REF!</definedName>
    <definedName name="_______MMM33">#REF!</definedName>
    <definedName name="_______MMM34" localSheetId="24">'[6]Basic Price'!#REF!</definedName>
    <definedName name="_______MMM34" localSheetId="18">'[6]Basic Price'!#REF!</definedName>
    <definedName name="_______MMM34" localSheetId="21">'[6]Basic Price'!#REF!</definedName>
    <definedName name="_______MMM34" localSheetId="20">'[6]Basic Price'!#REF!</definedName>
    <definedName name="_______MMM34" localSheetId="19">'[6]Basic Price'!#REF!</definedName>
    <definedName name="_______MMM34">#REF!</definedName>
    <definedName name="_______MMM35" localSheetId="24">'[6]Basic Price'!#REF!</definedName>
    <definedName name="_______MMM35" localSheetId="18">'[6]Basic Price'!#REF!</definedName>
    <definedName name="_______MMM35" localSheetId="21">'[6]Basic Price'!#REF!</definedName>
    <definedName name="_______MMM35" localSheetId="20">'[6]Basic Price'!#REF!</definedName>
    <definedName name="_______MMM35" localSheetId="19">'[6]Basic Price'!#REF!</definedName>
    <definedName name="_______MMM35">#REF!</definedName>
    <definedName name="_______MMM36" localSheetId="24">'[6]Basic Price'!#REF!</definedName>
    <definedName name="_______MMM36" localSheetId="18">'[6]Basic Price'!#REF!</definedName>
    <definedName name="_______MMM36" localSheetId="21">'[6]Basic Price'!#REF!</definedName>
    <definedName name="_______MMM36" localSheetId="20">'[6]Basic Price'!#REF!</definedName>
    <definedName name="_______MMM36" localSheetId="19">'[6]Basic Price'!#REF!</definedName>
    <definedName name="_______MMM36">#REF!</definedName>
    <definedName name="_______MMM37" localSheetId="24">'[6]Basic Price'!#REF!</definedName>
    <definedName name="_______MMM37" localSheetId="18">'[6]Basic Price'!#REF!</definedName>
    <definedName name="_______MMM37" localSheetId="21">'[6]Basic Price'!#REF!</definedName>
    <definedName name="_______MMM37" localSheetId="20">'[6]Basic Price'!#REF!</definedName>
    <definedName name="_______MMM37" localSheetId="19">'[6]Basic Price'!#REF!</definedName>
    <definedName name="_______MMM37">#REF!</definedName>
    <definedName name="_______MMM38" localSheetId="24">'[6]Basic Price'!#REF!</definedName>
    <definedName name="_______MMM38" localSheetId="18">'[6]Basic Price'!#REF!</definedName>
    <definedName name="_______MMM38" localSheetId="21">'[6]Basic Price'!#REF!</definedName>
    <definedName name="_______MMM38" localSheetId="20">'[6]Basic Price'!#REF!</definedName>
    <definedName name="_______MMM38" localSheetId="19">'[6]Basic Price'!#REF!</definedName>
    <definedName name="_______MMM38">#REF!</definedName>
    <definedName name="_______MMM39" localSheetId="24">'[6]Basic Price'!#REF!</definedName>
    <definedName name="_______MMM39" localSheetId="18">'[6]Basic Price'!#REF!</definedName>
    <definedName name="_______MMM39" localSheetId="21">'[6]Basic Price'!#REF!</definedName>
    <definedName name="_______MMM39" localSheetId="20">'[6]Basic Price'!#REF!</definedName>
    <definedName name="_______MMM39" localSheetId="19">'[6]Basic Price'!#REF!</definedName>
    <definedName name="_______MMM39">#REF!</definedName>
    <definedName name="_______MMM40" localSheetId="24">'[6]Basic Price'!#REF!</definedName>
    <definedName name="_______MMM40" localSheetId="18">'[6]Basic Price'!#REF!</definedName>
    <definedName name="_______MMM40" localSheetId="21">'[6]Basic Price'!#REF!</definedName>
    <definedName name="_______MMM40" localSheetId="20">'[6]Basic Price'!#REF!</definedName>
    <definedName name="_______MMM40" localSheetId="19">'[6]Basic Price'!#REF!</definedName>
    <definedName name="_______MMM40">#REF!</definedName>
    <definedName name="_______MMM41" localSheetId="24">'[6]Basic Price'!#REF!</definedName>
    <definedName name="_______MMM41" localSheetId="18">'[6]Basic Price'!#REF!</definedName>
    <definedName name="_______MMM41" localSheetId="21">'[6]Basic Price'!#REF!</definedName>
    <definedName name="_______MMM41" localSheetId="20">'[6]Basic Price'!#REF!</definedName>
    <definedName name="_______MMM41" localSheetId="19">'[6]Basic Price'!#REF!</definedName>
    <definedName name="_______MMM41">#REF!</definedName>
    <definedName name="_______MMM411" localSheetId="24">'[6]Basic Price'!#REF!</definedName>
    <definedName name="_______MMM411" localSheetId="18">'[6]Basic Price'!#REF!</definedName>
    <definedName name="_______MMM411" localSheetId="21">'[6]Basic Price'!#REF!</definedName>
    <definedName name="_______MMM411" localSheetId="20">'[6]Basic Price'!#REF!</definedName>
    <definedName name="_______MMM411" localSheetId="19">'[6]Basic Price'!#REF!</definedName>
    <definedName name="_______MMM411">#REF!</definedName>
    <definedName name="_______MMM42" localSheetId="24">'[6]Basic Price'!#REF!</definedName>
    <definedName name="_______MMM42" localSheetId="18">'[6]Basic Price'!#REF!</definedName>
    <definedName name="_______MMM42" localSheetId="21">'[6]Basic Price'!#REF!</definedName>
    <definedName name="_______MMM42" localSheetId="20">'[6]Basic Price'!#REF!</definedName>
    <definedName name="_______MMM42" localSheetId="19">'[6]Basic Price'!#REF!</definedName>
    <definedName name="_______MMM42">#REF!</definedName>
    <definedName name="_______MMM43" localSheetId="24">'[6]Basic Price'!#REF!</definedName>
    <definedName name="_______MMM43" localSheetId="18">'[6]Basic Price'!#REF!</definedName>
    <definedName name="_______MMM43" localSheetId="21">'[6]Basic Price'!#REF!</definedName>
    <definedName name="_______MMM43" localSheetId="20">'[6]Basic Price'!#REF!</definedName>
    <definedName name="_______MMM43" localSheetId="19">'[6]Basic Price'!#REF!</definedName>
    <definedName name="_______MMM43">#REF!</definedName>
    <definedName name="_______MMM44" localSheetId="24">'[6]Basic Price'!#REF!</definedName>
    <definedName name="_______MMM44" localSheetId="18">'[6]Basic Price'!#REF!</definedName>
    <definedName name="_______MMM44" localSheetId="21">'[6]Basic Price'!#REF!</definedName>
    <definedName name="_______MMM44" localSheetId="20">'[6]Basic Price'!#REF!</definedName>
    <definedName name="_______MMM44" localSheetId="19">'[6]Basic Price'!#REF!</definedName>
    <definedName name="_______MMM44">#REF!</definedName>
    <definedName name="_______MMM45" localSheetId="24">'[6]Basic Price'!#REF!</definedName>
    <definedName name="_______MMM45" localSheetId="18">'[6]Basic Price'!#REF!</definedName>
    <definedName name="_______MMM45" localSheetId="21">'[6]Basic Price'!#REF!</definedName>
    <definedName name="_______MMM45" localSheetId="20">'[6]Basic Price'!#REF!</definedName>
    <definedName name="_______MMM45" localSheetId="19">'[6]Basic Price'!#REF!</definedName>
    <definedName name="_______MMM45">#REF!</definedName>
    <definedName name="_______MMM46" localSheetId="24">'[6]Basic Price'!#REF!</definedName>
    <definedName name="_______MMM46" localSheetId="18">'[6]Basic Price'!#REF!</definedName>
    <definedName name="_______MMM46" localSheetId="21">'[6]Basic Price'!#REF!</definedName>
    <definedName name="_______MMM46" localSheetId="20">'[6]Basic Price'!#REF!</definedName>
    <definedName name="_______MMM46" localSheetId="19">'[6]Basic Price'!#REF!</definedName>
    <definedName name="_______MMM46">#REF!</definedName>
    <definedName name="_______MMM47" localSheetId="24">'[6]Basic Price'!#REF!</definedName>
    <definedName name="_______MMM47" localSheetId="18">'[6]Basic Price'!#REF!</definedName>
    <definedName name="_______MMM47" localSheetId="21">'[6]Basic Price'!#REF!</definedName>
    <definedName name="_______MMM47" localSheetId="20">'[6]Basic Price'!#REF!</definedName>
    <definedName name="_______MMM47" localSheetId="19">'[6]Basic Price'!#REF!</definedName>
    <definedName name="_______MMM47">#REF!</definedName>
    <definedName name="_______MMM48" localSheetId="24">'[6]Basic Price'!#REF!</definedName>
    <definedName name="_______MMM48" localSheetId="18">'[6]Basic Price'!#REF!</definedName>
    <definedName name="_______MMM48" localSheetId="21">'[6]Basic Price'!#REF!</definedName>
    <definedName name="_______MMM48" localSheetId="20">'[6]Basic Price'!#REF!</definedName>
    <definedName name="_______MMM48" localSheetId="19">'[6]Basic Price'!#REF!</definedName>
    <definedName name="_______MMM48">#REF!</definedName>
    <definedName name="_______MMM49" localSheetId="24">'[6]Basic Price'!#REF!</definedName>
    <definedName name="_______MMM49" localSheetId="18">'[6]Basic Price'!#REF!</definedName>
    <definedName name="_______MMM49" localSheetId="21">'[6]Basic Price'!#REF!</definedName>
    <definedName name="_______MMM49" localSheetId="20">'[6]Basic Price'!#REF!</definedName>
    <definedName name="_______MMM49" localSheetId="19">'[6]Basic Price'!#REF!</definedName>
    <definedName name="_______MMM49">#REF!</definedName>
    <definedName name="_______MMM50" localSheetId="24">'[6]Basic Price'!#REF!</definedName>
    <definedName name="_______MMM50" localSheetId="18">'[6]Basic Price'!#REF!</definedName>
    <definedName name="_______MMM50" localSheetId="21">'[6]Basic Price'!#REF!</definedName>
    <definedName name="_______MMM50" localSheetId="20">'[6]Basic Price'!#REF!</definedName>
    <definedName name="_______MMM50" localSheetId="19">'[6]Basic Price'!#REF!</definedName>
    <definedName name="_______MMM50">#REF!</definedName>
    <definedName name="_______MMM51" localSheetId="24">'[6]Basic Price'!#REF!</definedName>
    <definedName name="_______MMM51" localSheetId="18">'[6]Basic Price'!#REF!</definedName>
    <definedName name="_______MMM51" localSheetId="21">'[6]Basic Price'!#REF!</definedName>
    <definedName name="_______MMM51" localSheetId="20">'[6]Basic Price'!#REF!</definedName>
    <definedName name="_______MMM51" localSheetId="19">'[6]Basic Price'!#REF!</definedName>
    <definedName name="_______MMM51">#REF!</definedName>
    <definedName name="_______MMM52" localSheetId="24">'[6]Basic Price'!#REF!</definedName>
    <definedName name="_______MMM52" localSheetId="18">'[6]Basic Price'!#REF!</definedName>
    <definedName name="_______MMM52" localSheetId="21">'[6]Basic Price'!#REF!</definedName>
    <definedName name="_______MMM52" localSheetId="20">'[6]Basic Price'!#REF!</definedName>
    <definedName name="_______MMM52" localSheetId="19">'[6]Basic Price'!#REF!</definedName>
    <definedName name="_______MMM52">#REF!</definedName>
    <definedName name="_______MMM53" localSheetId="24">'[6]Basic Price'!#REF!</definedName>
    <definedName name="_______MMM53" localSheetId="18">'[6]Basic Price'!#REF!</definedName>
    <definedName name="_______MMM53" localSheetId="21">'[6]Basic Price'!#REF!</definedName>
    <definedName name="_______MMM53" localSheetId="20">'[6]Basic Price'!#REF!</definedName>
    <definedName name="_______MMM53" localSheetId="19">'[6]Basic Price'!#REF!</definedName>
    <definedName name="_______MMM53">#REF!</definedName>
    <definedName name="_______MMM54" localSheetId="24">'[6]Basic Price'!#REF!</definedName>
    <definedName name="_______MMM54" localSheetId="18">'[6]Basic Price'!#REF!</definedName>
    <definedName name="_______MMM54" localSheetId="21">'[6]Basic Price'!#REF!</definedName>
    <definedName name="_______MMM54" localSheetId="20">'[6]Basic Price'!#REF!</definedName>
    <definedName name="_______MMM54" localSheetId="19">'[6]Basic Price'!#REF!</definedName>
    <definedName name="_______MMM54">#REF!</definedName>
    <definedName name="_______pvc1">[3]upah!#REF!</definedName>
    <definedName name="_______pvc12">[3]upah!#REF!</definedName>
    <definedName name="_______pvc34">[3]upah!#REF!</definedName>
    <definedName name="_______pvc4">[3]upah!#REF!</definedName>
    <definedName name="______DIV1">#REF!</definedName>
    <definedName name="______DIV10">#REF!</definedName>
    <definedName name="______DIV11" localSheetId="24">'[7]JL SMP 5 '!#REF!</definedName>
    <definedName name="______DIV11" localSheetId="18">'[7]JL SMP 5 '!#REF!</definedName>
    <definedName name="______DIV11" localSheetId="21">'[7]JL SMP 5 '!#REF!</definedName>
    <definedName name="______DIV11" localSheetId="20">'[7]JL SMP 5 '!#REF!</definedName>
    <definedName name="______DIV11" localSheetId="19">'[7]JL SMP 5 '!#REF!</definedName>
    <definedName name="______DIV11">[1]DKH!#REF!</definedName>
    <definedName name="______DIV2">#REF!</definedName>
    <definedName name="______DIV3">#REF!</definedName>
    <definedName name="______DIV4">#REF!</definedName>
    <definedName name="______DIV5">#REF!</definedName>
    <definedName name="______DIV6">#REF!</definedName>
    <definedName name="______DIV7">#REF!</definedName>
    <definedName name="______DIV8">#REF!</definedName>
    <definedName name="______DIV9">#REF!</definedName>
    <definedName name="______EEE01" localSheetId="24">#REF!</definedName>
    <definedName name="______EEE01" localSheetId="18">#REF!</definedName>
    <definedName name="______EEE01" localSheetId="21">#REF!</definedName>
    <definedName name="______EEE01" localSheetId="20">#REF!</definedName>
    <definedName name="______EEE01" localSheetId="19">#REF!</definedName>
    <definedName name="______EEE01">[2]A.Alat!$AW$8</definedName>
    <definedName name="______EEE02" localSheetId="24">#REF!</definedName>
    <definedName name="______EEE02" localSheetId="18">#REF!</definedName>
    <definedName name="______EEE02" localSheetId="21">#REF!</definedName>
    <definedName name="______EEE02" localSheetId="20">#REF!</definedName>
    <definedName name="______EEE02" localSheetId="19">#REF!</definedName>
    <definedName name="______EEE02">[2]A.Alat!$AW$9</definedName>
    <definedName name="______EEE03" localSheetId="24">#REF!</definedName>
    <definedName name="______EEE03" localSheetId="18">#REF!</definedName>
    <definedName name="______EEE03" localSheetId="21">#REF!</definedName>
    <definedName name="______EEE03" localSheetId="20">#REF!</definedName>
    <definedName name="______EEE03" localSheetId="19">#REF!</definedName>
    <definedName name="______EEE03">[2]A.Alat!$AW$10</definedName>
    <definedName name="______EEE04" localSheetId="24">#REF!</definedName>
    <definedName name="______EEE04" localSheetId="18">#REF!</definedName>
    <definedName name="______EEE04" localSheetId="21">#REF!</definedName>
    <definedName name="______EEE04" localSheetId="20">#REF!</definedName>
    <definedName name="______EEE04" localSheetId="19">#REF!</definedName>
    <definedName name="______EEE04">[2]A.Alat!$AW$11</definedName>
    <definedName name="______EEE05" localSheetId="24">#REF!</definedName>
    <definedName name="______EEE05" localSheetId="18">#REF!</definedName>
    <definedName name="______EEE05" localSheetId="21">#REF!</definedName>
    <definedName name="______EEE05" localSheetId="20">#REF!</definedName>
    <definedName name="______EEE05" localSheetId="19">#REF!</definedName>
    <definedName name="______EEE05">[2]A.Alat!$AW$12</definedName>
    <definedName name="______EEE06" localSheetId="24">#REF!</definedName>
    <definedName name="______EEE06" localSheetId="18">#REF!</definedName>
    <definedName name="______EEE06" localSheetId="21">#REF!</definedName>
    <definedName name="______EEE06" localSheetId="20">#REF!</definedName>
    <definedName name="______EEE06" localSheetId="19">#REF!</definedName>
    <definedName name="______EEE06">[2]A.Alat!$AW$13</definedName>
    <definedName name="______EEE07" localSheetId="24">#REF!</definedName>
    <definedName name="______EEE07" localSheetId="18">#REF!</definedName>
    <definedName name="______EEE07" localSheetId="21">#REF!</definedName>
    <definedName name="______EEE07" localSheetId="20">#REF!</definedName>
    <definedName name="______EEE07" localSheetId="19">#REF!</definedName>
    <definedName name="______EEE07">[2]A.Alat!$AW$14</definedName>
    <definedName name="______EEE08" localSheetId="24">#REF!</definedName>
    <definedName name="______EEE08" localSheetId="18">#REF!</definedName>
    <definedName name="______EEE08" localSheetId="21">#REF!</definedName>
    <definedName name="______EEE08" localSheetId="20">#REF!</definedName>
    <definedName name="______EEE08" localSheetId="19">#REF!</definedName>
    <definedName name="______EEE08">[2]A.Alat!$AW$15</definedName>
    <definedName name="______EEE09" localSheetId="24">#REF!</definedName>
    <definedName name="______EEE09" localSheetId="18">#REF!</definedName>
    <definedName name="______EEE09" localSheetId="21">#REF!</definedName>
    <definedName name="______EEE09" localSheetId="20">#REF!</definedName>
    <definedName name="______EEE09" localSheetId="19">#REF!</definedName>
    <definedName name="______EEE09">[2]A.Alat!$AW$16</definedName>
    <definedName name="______EEE10" localSheetId="24">#REF!</definedName>
    <definedName name="______EEE10" localSheetId="18">#REF!</definedName>
    <definedName name="______EEE10" localSheetId="21">#REF!</definedName>
    <definedName name="______EEE10" localSheetId="20">#REF!</definedName>
    <definedName name="______EEE10" localSheetId="19">#REF!</definedName>
    <definedName name="______EEE10">[2]A.Alat!$AW$17</definedName>
    <definedName name="______EEE11" localSheetId="24">#REF!</definedName>
    <definedName name="______EEE11" localSheetId="18">#REF!</definedName>
    <definedName name="______EEE11" localSheetId="21">#REF!</definedName>
    <definedName name="______EEE11" localSheetId="20">#REF!</definedName>
    <definedName name="______EEE11" localSheetId="19">#REF!</definedName>
    <definedName name="______EEE11">[2]A.Alat!$AW$18</definedName>
    <definedName name="______EEE12" localSheetId="24">#REF!</definedName>
    <definedName name="______EEE12" localSheetId="18">#REF!</definedName>
    <definedName name="______EEE12" localSheetId="21">#REF!</definedName>
    <definedName name="______EEE12" localSheetId="20">#REF!</definedName>
    <definedName name="______EEE12" localSheetId="19">#REF!</definedName>
    <definedName name="______EEE12">[2]A.Alat!$AW$19</definedName>
    <definedName name="______EEE13" localSheetId="24">#REF!</definedName>
    <definedName name="______EEE13" localSheetId="18">#REF!</definedName>
    <definedName name="______EEE13" localSheetId="21">#REF!</definedName>
    <definedName name="______EEE13" localSheetId="20">#REF!</definedName>
    <definedName name="______EEE13" localSheetId="19">#REF!</definedName>
    <definedName name="______EEE13">[2]A.Alat!$AW$20</definedName>
    <definedName name="______EEE14" localSheetId="24">#REF!</definedName>
    <definedName name="______EEE14" localSheetId="18">#REF!</definedName>
    <definedName name="______EEE14" localSheetId="21">#REF!</definedName>
    <definedName name="______EEE14" localSheetId="20">#REF!</definedName>
    <definedName name="______EEE14" localSheetId="19">#REF!</definedName>
    <definedName name="______EEE14">[2]A.Alat!$AW$21</definedName>
    <definedName name="______EEE15" localSheetId="24">#REF!</definedName>
    <definedName name="______EEE15" localSheetId="18">#REF!</definedName>
    <definedName name="______EEE15" localSheetId="21">#REF!</definedName>
    <definedName name="______EEE15" localSheetId="20">#REF!</definedName>
    <definedName name="______EEE15" localSheetId="19">#REF!</definedName>
    <definedName name="______EEE15">[2]A.Alat!$AW$22</definedName>
    <definedName name="______EEE16" localSheetId="24">#REF!</definedName>
    <definedName name="______EEE16" localSheetId="18">#REF!</definedName>
    <definedName name="______EEE16" localSheetId="21">#REF!</definedName>
    <definedName name="______EEE16" localSheetId="20">#REF!</definedName>
    <definedName name="______EEE16" localSheetId="19">#REF!</definedName>
    <definedName name="______EEE16">[2]A.Alat!$AW$23</definedName>
    <definedName name="______EEE17" localSheetId="24">#REF!</definedName>
    <definedName name="______EEE17" localSheetId="18">#REF!</definedName>
    <definedName name="______EEE17" localSheetId="21">#REF!</definedName>
    <definedName name="______EEE17" localSheetId="20">#REF!</definedName>
    <definedName name="______EEE17" localSheetId="19">#REF!</definedName>
    <definedName name="______EEE17">[2]A.Alat!$AW$24</definedName>
    <definedName name="______EEE18" localSheetId="24">#REF!</definedName>
    <definedName name="______EEE18" localSheetId="18">#REF!</definedName>
    <definedName name="______EEE18" localSheetId="21">#REF!</definedName>
    <definedName name="______EEE18" localSheetId="20">#REF!</definedName>
    <definedName name="______EEE18" localSheetId="19">#REF!</definedName>
    <definedName name="______EEE18">[2]A.Alat!$AW$25</definedName>
    <definedName name="______EEE19" localSheetId="24">#REF!</definedName>
    <definedName name="______EEE19" localSheetId="18">#REF!</definedName>
    <definedName name="______EEE19" localSheetId="21">#REF!</definedName>
    <definedName name="______EEE19" localSheetId="20">#REF!</definedName>
    <definedName name="______EEE19" localSheetId="19">#REF!</definedName>
    <definedName name="______EEE19">[2]A.Alat!$AW$26</definedName>
    <definedName name="______EEE20" localSheetId="24">#REF!</definedName>
    <definedName name="______EEE20" localSheetId="18">#REF!</definedName>
    <definedName name="______EEE20" localSheetId="21">#REF!</definedName>
    <definedName name="______EEE20" localSheetId="20">#REF!</definedName>
    <definedName name="______EEE20" localSheetId="19">#REF!</definedName>
    <definedName name="______EEE20">[2]A.Alat!$AW$27</definedName>
    <definedName name="______EEE21" localSheetId="24">#REF!</definedName>
    <definedName name="______EEE21" localSheetId="18">#REF!</definedName>
    <definedName name="______EEE21" localSheetId="21">#REF!</definedName>
    <definedName name="______EEE21" localSheetId="20">#REF!</definedName>
    <definedName name="______EEE21" localSheetId="19">#REF!</definedName>
    <definedName name="______EEE21">[2]A.Alat!$AW$28</definedName>
    <definedName name="______EEE22" localSheetId="24">#REF!</definedName>
    <definedName name="______EEE22" localSheetId="18">#REF!</definedName>
    <definedName name="______EEE22" localSheetId="21">#REF!</definedName>
    <definedName name="______EEE22" localSheetId="20">#REF!</definedName>
    <definedName name="______EEE22" localSheetId="19">#REF!</definedName>
    <definedName name="______EEE22">[2]A.Alat!$AW$29</definedName>
    <definedName name="______EEE23" localSheetId="24">#REF!</definedName>
    <definedName name="______EEE23" localSheetId="18">#REF!</definedName>
    <definedName name="______EEE23" localSheetId="21">#REF!</definedName>
    <definedName name="______EEE23" localSheetId="20">#REF!</definedName>
    <definedName name="______EEE23" localSheetId="19">#REF!</definedName>
    <definedName name="______EEE23">[2]A.Alat!$AW$30</definedName>
    <definedName name="______EEE24" localSheetId="24">#REF!</definedName>
    <definedName name="______EEE24" localSheetId="18">#REF!</definedName>
    <definedName name="______EEE24" localSheetId="21">#REF!</definedName>
    <definedName name="______EEE24" localSheetId="20">#REF!</definedName>
    <definedName name="______EEE24" localSheetId="19">#REF!</definedName>
    <definedName name="______EEE24">[2]A.Alat!$AW$31</definedName>
    <definedName name="______EEE25" localSheetId="24">#REF!</definedName>
    <definedName name="______EEE25" localSheetId="18">#REF!</definedName>
    <definedName name="______EEE25" localSheetId="21">#REF!</definedName>
    <definedName name="______EEE25" localSheetId="20">#REF!</definedName>
    <definedName name="______EEE25" localSheetId="19">#REF!</definedName>
    <definedName name="______EEE25">[2]A.Alat!$AW$32</definedName>
    <definedName name="______EEE26" localSheetId="24">#REF!</definedName>
    <definedName name="______EEE26" localSheetId="18">#REF!</definedName>
    <definedName name="______EEE26" localSheetId="21">#REF!</definedName>
    <definedName name="______EEE26" localSheetId="20">#REF!</definedName>
    <definedName name="______EEE26" localSheetId="19">#REF!</definedName>
    <definedName name="______EEE26">[2]A.Alat!$AW$33</definedName>
    <definedName name="______EEE27" localSheetId="24">#REF!</definedName>
    <definedName name="______EEE27" localSheetId="18">#REF!</definedName>
    <definedName name="______EEE27" localSheetId="21">#REF!</definedName>
    <definedName name="______EEE27" localSheetId="20">#REF!</definedName>
    <definedName name="______EEE27" localSheetId="19">#REF!</definedName>
    <definedName name="______EEE27">[2]A.Alat!$AW$34</definedName>
    <definedName name="______EEE28" localSheetId="24">#REF!</definedName>
    <definedName name="______EEE28" localSheetId="18">#REF!</definedName>
    <definedName name="______EEE28" localSheetId="21">#REF!</definedName>
    <definedName name="______EEE28" localSheetId="20">#REF!</definedName>
    <definedName name="______EEE28" localSheetId="19">#REF!</definedName>
    <definedName name="______EEE28">[2]A.Alat!$AW$35</definedName>
    <definedName name="______EEE29" localSheetId="24">#REF!</definedName>
    <definedName name="______EEE29" localSheetId="18">#REF!</definedName>
    <definedName name="______EEE29" localSheetId="21">#REF!</definedName>
    <definedName name="______EEE29" localSheetId="20">#REF!</definedName>
    <definedName name="______EEE29" localSheetId="19">#REF!</definedName>
    <definedName name="______EEE29">[2]A.Alat!$AW$36</definedName>
    <definedName name="______EEE30" localSheetId="24">#REF!</definedName>
    <definedName name="______EEE30" localSheetId="18">#REF!</definedName>
    <definedName name="______EEE30" localSheetId="21">#REF!</definedName>
    <definedName name="______EEE30" localSheetId="20">#REF!</definedName>
    <definedName name="______EEE30" localSheetId="19">#REF!</definedName>
    <definedName name="______EEE30">[2]A.Alat!$AW$37</definedName>
    <definedName name="______EEE31" localSheetId="24">#REF!</definedName>
    <definedName name="______EEE31" localSheetId="18">#REF!</definedName>
    <definedName name="______EEE31" localSheetId="21">#REF!</definedName>
    <definedName name="______EEE31" localSheetId="20">#REF!</definedName>
    <definedName name="______EEE31" localSheetId="19">#REF!</definedName>
    <definedName name="______EEE31">[2]A.Alat!$AW$38</definedName>
    <definedName name="______EEE32" localSheetId="24">#REF!</definedName>
    <definedName name="______EEE32" localSheetId="18">#REF!</definedName>
    <definedName name="______EEE32" localSheetId="21">#REF!</definedName>
    <definedName name="______EEE32" localSheetId="20">#REF!</definedName>
    <definedName name="______EEE32" localSheetId="19">#REF!</definedName>
    <definedName name="______EEE32">[2]A.Alat!$AW$39</definedName>
    <definedName name="______EEE33" localSheetId="24">#REF!</definedName>
    <definedName name="______EEE33" localSheetId="18">#REF!</definedName>
    <definedName name="______EEE33" localSheetId="21">#REF!</definedName>
    <definedName name="______EEE33" localSheetId="20">#REF!</definedName>
    <definedName name="______EEE33" localSheetId="19">#REF!</definedName>
    <definedName name="______EEE33">[2]A.Alat!$AW$40</definedName>
    <definedName name="______HAL1" localSheetId="24">[8]Mobilisasi!#REF!</definedName>
    <definedName name="______HAL1" localSheetId="18">[8]Mobilisasi!#REF!</definedName>
    <definedName name="______HAL1" localSheetId="21">[8]Mobilisasi!#REF!</definedName>
    <definedName name="______HAL1" localSheetId="20">[8]Mobilisasi!#REF!</definedName>
    <definedName name="______HAL1" localSheetId="19">[8]Mobilisasi!#REF!</definedName>
    <definedName name="______HAL1">#REF!</definedName>
    <definedName name="______HAL2">#REF!</definedName>
    <definedName name="______HAL3">#REF!</definedName>
    <definedName name="______HAL4">#REF!</definedName>
    <definedName name="______HAL5">#REF!</definedName>
    <definedName name="______HAL6">#REF!</definedName>
    <definedName name="______HAL7">#REF!</definedName>
    <definedName name="______HAL8">#REF!</definedName>
    <definedName name="______LLL01" localSheetId="24">'[9]Basic Price'!#REF!</definedName>
    <definedName name="______LLL01" localSheetId="18">'[9]Basic Price'!#REF!</definedName>
    <definedName name="______LLL01" localSheetId="21">'[9]Basic Price'!#REF!</definedName>
    <definedName name="______LLL01" localSheetId="20">'[9]Basic Price'!#REF!</definedName>
    <definedName name="______LLL01" localSheetId="19">'[9]Basic Price'!#REF!</definedName>
    <definedName name="______LLL01">#REF!</definedName>
    <definedName name="______LLL02" localSheetId="24">'[9]Basic Price'!#REF!</definedName>
    <definedName name="______LLL02" localSheetId="18">'[9]Basic Price'!#REF!</definedName>
    <definedName name="______LLL02" localSheetId="21">'[9]Basic Price'!#REF!</definedName>
    <definedName name="______LLL02" localSheetId="20">'[9]Basic Price'!#REF!</definedName>
    <definedName name="______LLL02" localSheetId="19">'[9]Basic Price'!#REF!</definedName>
    <definedName name="______LLL02">#REF!</definedName>
    <definedName name="______LLL03" localSheetId="24">'[9]Basic Price'!#REF!</definedName>
    <definedName name="______LLL03" localSheetId="18">'[9]Basic Price'!#REF!</definedName>
    <definedName name="______LLL03" localSheetId="21">'[9]Basic Price'!#REF!</definedName>
    <definedName name="______LLL03" localSheetId="20">'[9]Basic Price'!#REF!</definedName>
    <definedName name="______LLL03" localSheetId="19">'[9]Basic Price'!#REF!</definedName>
    <definedName name="______LLL03">#REF!</definedName>
    <definedName name="______LLL04" localSheetId="24">'[9]Basic Price'!#REF!</definedName>
    <definedName name="______LLL04" localSheetId="18">'[9]Basic Price'!#REF!</definedName>
    <definedName name="______LLL04" localSheetId="21">'[9]Basic Price'!#REF!</definedName>
    <definedName name="______LLL04" localSheetId="20">'[9]Basic Price'!#REF!</definedName>
    <definedName name="______LLL04" localSheetId="19">'[9]Basic Price'!#REF!</definedName>
    <definedName name="______LLL04">#REF!</definedName>
    <definedName name="______LLL05" localSheetId="24">'[9]Basic Price'!#REF!</definedName>
    <definedName name="______LLL05" localSheetId="18">'[9]Basic Price'!#REF!</definedName>
    <definedName name="______LLL05" localSheetId="21">'[9]Basic Price'!#REF!</definedName>
    <definedName name="______LLL05" localSheetId="20">'[9]Basic Price'!#REF!</definedName>
    <definedName name="______LLL05" localSheetId="19">'[9]Basic Price'!#REF!</definedName>
    <definedName name="______LLL05">#REF!</definedName>
    <definedName name="______LLL06" localSheetId="24">'[9]Basic Price'!#REF!</definedName>
    <definedName name="______LLL06" localSheetId="18">'[9]Basic Price'!#REF!</definedName>
    <definedName name="______LLL06" localSheetId="21">'[9]Basic Price'!#REF!</definedName>
    <definedName name="______LLL06" localSheetId="20">'[9]Basic Price'!#REF!</definedName>
    <definedName name="______LLL06" localSheetId="19">'[9]Basic Price'!#REF!</definedName>
    <definedName name="______LLL06">#REF!</definedName>
    <definedName name="______LLL07" localSheetId="24">'[9]Basic Price'!#REF!</definedName>
    <definedName name="______LLL07" localSheetId="18">'[9]Basic Price'!#REF!</definedName>
    <definedName name="______LLL07" localSheetId="21">'[9]Basic Price'!#REF!</definedName>
    <definedName name="______LLL07" localSheetId="20">'[9]Basic Price'!#REF!</definedName>
    <definedName name="______LLL07" localSheetId="19">'[9]Basic Price'!#REF!</definedName>
    <definedName name="______LLL07">#REF!</definedName>
    <definedName name="______LLL08" localSheetId="24">'[9]Basic Price'!#REF!</definedName>
    <definedName name="______LLL08" localSheetId="18">'[9]Basic Price'!#REF!</definedName>
    <definedName name="______LLL08" localSheetId="21">'[9]Basic Price'!#REF!</definedName>
    <definedName name="______LLL08" localSheetId="20">'[9]Basic Price'!#REF!</definedName>
    <definedName name="______LLL08" localSheetId="19">'[9]Basic Price'!#REF!</definedName>
    <definedName name="______LLL08">#REF!</definedName>
    <definedName name="______LLL09" localSheetId="24">'[9]Basic Price'!#REF!</definedName>
    <definedName name="______LLL09" localSheetId="18">'[9]Basic Price'!#REF!</definedName>
    <definedName name="______LLL09" localSheetId="21">'[9]Basic Price'!#REF!</definedName>
    <definedName name="______LLL09" localSheetId="20">'[9]Basic Price'!#REF!</definedName>
    <definedName name="______LLL09" localSheetId="19">'[9]Basic Price'!#REF!</definedName>
    <definedName name="______LLL09">#REF!</definedName>
    <definedName name="______LLL10" localSheetId="24">'[9]Basic Price'!#REF!</definedName>
    <definedName name="______LLL10" localSheetId="18">'[9]Basic Price'!#REF!</definedName>
    <definedName name="______LLL10" localSheetId="21">'[9]Basic Price'!#REF!</definedName>
    <definedName name="______LLL10" localSheetId="20">'[9]Basic Price'!#REF!</definedName>
    <definedName name="______LLL10" localSheetId="19">'[9]Basic Price'!#REF!</definedName>
    <definedName name="______LLL10">#REF!</definedName>
    <definedName name="______LLL11" localSheetId="24">'[9]Basic Price'!#REF!</definedName>
    <definedName name="______LLL11" localSheetId="18">'[9]Basic Price'!#REF!</definedName>
    <definedName name="______LLL11" localSheetId="21">'[9]Basic Price'!#REF!</definedName>
    <definedName name="______LLL11" localSheetId="20">'[9]Basic Price'!#REF!</definedName>
    <definedName name="______LLL11" localSheetId="19">'[9]Basic Price'!#REF!</definedName>
    <definedName name="______LLL11">#REF!</definedName>
    <definedName name="______MDE01" localSheetId="2">#REF!</definedName>
    <definedName name="______MDE01">#REF!</definedName>
    <definedName name="______MDE02" localSheetId="2">#REF!</definedName>
    <definedName name="______MDE02">#REF!</definedName>
    <definedName name="______MDE03" localSheetId="2">#REF!</definedName>
    <definedName name="______MDE03">#REF!</definedName>
    <definedName name="______MDE04" localSheetId="2">#REF!</definedName>
    <definedName name="______MDE04">#REF!</definedName>
    <definedName name="______MDE05" localSheetId="2">#REF!</definedName>
    <definedName name="______MDE05">#REF!</definedName>
    <definedName name="______MDE06" localSheetId="2">#REF!</definedName>
    <definedName name="______MDE06">#REF!</definedName>
    <definedName name="______MDE07" localSheetId="2">#REF!</definedName>
    <definedName name="______MDE07">#REF!</definedName>
    <definedName name="______MDE08" localSheetId="2">#REF!</definedName>
    <definedName name="______MDE08">#REF!</definedName>
    <definedName name="______MDE09" localSheetId="2">#REF!</definedName>
    <definedName name="______MDE09">#REF!</definedName>
    <definedName name="______MDE10" localSheetId="2">#REF!</definedName>
    <definedName name="______MDE10">#REF!</definedName>
    <definedName name="______MDE11" localSheetId="2">#REF!</definedName>
    <definedName name="______MDE11">#REF!</definedName>
    <definedName name="______MDE12" localSheetId="2">#REF!</definedName>
    <definedName name="______MDE12">#REF!</definedName>
    <definedName name="______MDE13" localSheetId="2">#REF!</definedName>
    <definedName name="______MDE13">#REF!</definedName>
    <definedName name="______MDE14" localSheetId="2">#REF!</definedName>
    <definedName name="______MDE14">#REF!</definedName>
    <definedName name="______MDE15" localSheetId="2">#REF!</definedName>
    <definedName name="______MDE15">#REF!</definedName>
    <definedName name="______MDE16" localSheetId="2">#REF!</definedName>
    <definedName name="______MDE16">#REF!</definedName>
    <definedName name="______MDE17" localSheetId="2">#REF!</definedName>
    <definedName name="______MDE17">#REF!</definedName>
    <definedName name="______MDE18" localSheetId="2">#REF!</definedName>
    <definedName name="______MDE18">#REF!</definedName>
    <definedName name="______MDE19" localSheetId="2">#REF!</definedName>
    <definedName name="______MDE19">#REF!</definedName>
    <definedName name="______MDE20" localSheetId="2">#REF!</definedName>
    <definedName name="______MDE20">#REF!</definedName>
    <definedName name="______MDE21" localSheetId="2">#REF!</definedName>
    <definedName name="______MDE21">#REF!</definedName>
    <definedName name="______MDE22" localSheetId="2">#REF!</definedName>
    <definedName name="______MDE22">#REF!</definedName>
    <definedName name="______MDE23" localSheetId="2">#REF!</definedName>
    <definedName name="______MDE23">#REF!</definedName>
    <definedName name="______MDE24" localSheetId="2">#REF!</definedName>
    <definedName name="______MDE24">#REF!</definedName>
    <definedName name="______MDE25" localSheetId="2">#REF!</definedName>
    <definedName name="______MDE25">#REF!</definedName>
    <definedName name="______MDE26" localSheetId="2">#REF!</definedName>
    <definedName name="______MDE26">#REF!</definedName>
    <definedName name="______MDE27" localSheetId="2">#REF!</definedName>
    <definedName name="______MDE27">#REF!</definedName>
    <definedName name="______MDE28" localSheetId="2">#REF!</definedName>
    <definedName name="______MDE28">#REF!</definedName>
    <definedName name="______MDE29" localSheetId="2">#REF!</definedName>
    <definedName name="______MDE29">#REF!</definedName>
    <definedName name="______MDE30" localSheetId="2">#REF!</definedName>
    <definedName name="______MDE30">#REF!</definedName>
    <definedName name="______MDE31" localSheetId="2">#REF!</definedName>
    <definedName name="______MDE31">#REF!</definedName>
    <definedName name="______MDE32" localSheetId="2">#REF!</definedName>
    <definedName name="______MDE32">#REF!</definedName>
    <definedName name="______MDE33" localSheetId="2">#REF!</definedName>
    <definedName name="______MDE33">#REF!</definedName>
    <definedName name="______MDE34" localSheetId="2">#REF!</definedName>
    <definedName name="______MDE34">#REF!</definedName>
    <definedName name="______ME01" localSheetId="2">#REF!</definedName>
    <definedName name="______ME01">#REF!</definedName>
    <definedName name="______ME02" localSheetId="2">#REF!</definedName>
    <definedName name="______ME02">#REF!</definedName>
    <definedName name="______ME03" localSheetId="2">#REF!</definedName>
    <definedName name="______ME03">#REF!</definedName>
    <definedName name="______ME04" localSheetId="2">#REF!</definedName>
    <definedName name="______ME04">#REF!</definedName>
    <definedName name="______ME05" localSheetId="2">#REF!</definedName>
    <definedName name="______ME05">#REF!</definedName>
    <definedName name="______ME06" localSheetId="2">#REF!</definedName>
    <definedName name="______ME06">#REF!</definedName>
    <definedName name="______ME07" localSheetId="2">#REF!</definedName>
    <definedName name="______ME07">#REF!</definedName>
    <definedName name="______ME08" localSheetId="2">#REF!</definedName>
    <definedName name="______ME08">#REF!</definedName>
    <definedName name="______ME09" localSheetId="2">#REF!</definedName>
    <definedName name="______ME09">#REF!</definedName>
    <definedName name="______ME10" localSheetId="2">#REF!</definedName>
    <definedName name="______ME10">#REF!</definedName>
    <definedName name="______ME11" localSheetId="2">#REF!</definedName>
    <definedName name="______ME11">#REF!</definedName>
    <definedName name="______ME12" localSheetId="2">#REF!</definedName>
    <definedName name="______ME12">#REF!</definedName>
    <definedName name="______ME13" localSheetId="2">#REF!</definedName>
    <definedName name="______ME13">#REF!</definedName>
    <definedName name="______ME14" localSheetId="2">#REF!</definedName>
    <definedName name="______ME14">#REF!</definedName>
    <definedName name="______ME15" localSheetId="2">#REF!</definedName>
    <definedName name="______ME15">#REF!</definedName>
    <definedName name="______ME16" localSheetId="2">#REF!</definedName>
    <definedName name="______ME16">#REF!</definedName>
    <definedName name="______ME17" localSheetId="2">#REF!</definedName>
    <definedName name="______ME17">#REF!</definedName>
    <definedName name="______ME18" localSheetId="2">#REF!</definedName>
    <definedName name="______ME18">#REF!</definedName>
    <definedName name="______ME19" localSheetId="2">#REF!</definedName>
    <definedName name="______ME19">#REF!</definedName>
    <definedName name="______ME20" localSheetId="2">#REF!</definedName>
    <definedName name="______ME20">#REF!</definedName>
    <definedName name="______ME21" localSheetId="2">#REF!</definedName>
    <definedName name="______ME21">#REF!</definedName>
    <definedName name="______ME22" localSheetId="2">#REF!</definedName>
    <definedName name="______ME22">#REF!</definedName>
    <definedName name="______ME23" localSheetId="2">#REF!</definedName>
    <definedName name="______ME23">#REF!</definedName>
    <definedName name="______ME24" localSheetId="2">#REF!</definedName>
    <definedName name="______ME24">#REF!</definedName>
    <definedName name="______ME25" localSheetId="2">#REF!</definedName>
    <definedName name="______ME25">#REF!</definedName>
    <definedName name="______ME26" localSheetId="2">#REF!</definedName>
    <definedName name="______ME26">#REF!</definedName>
    <definedName name="______ME27" localSheetId="2">#REF!</definedName>
    <definedName name="______ME27">#REF!</definedName>
    <definedName name="______ME28" localSheetId="2">#REF!</definedName>
    <definedName name="______ME28">#REF!</definedName>
    <definedName name="______ME29" localSheetId="2">#REF!</definedName>
    <definedName name="______ME29">#REF!</definedName>
    <definedName name="______ME30" localSheetId="2">#REF!</definedName>
    <definedName name="______ME30">#REF!</definedName>
    <definedName name="______ME31" localSheetId="2">#REF!</definedName>
    <definedName name="______ME31">#REF!</definedName>
    <definedName name="______ME32" localSheetId="2">#REF!</definedName>
    <definedName name="______ME32">#REF!</definedName>
    <definedName name="______ME33" localSheetId="2">#REF!</definedName>
    <definedName name="______ME33">#REF!</definedName>
    <definedName name="______ME34" localSheetId="2">#REF!</definedName>
    <definedName name="______ME34">#REF!</definedName>
    <definedName name="______MMM01">#REF!</definedName>
    <definedName name="______MMM02">#REF!</definedName>
    <definedName name="______MMM03" localSheetId="24">'[9]Basic Price'!#REF!</definedName>
    <definedName name="______MMM03" localSheetId="18">'[9]Basic Price'!#REF!</definedName>
    <definedName name="______MMM03" localSheetId="21">'[9]Basic Price'!#REF!</definedName>
    <definedName name="______MMM03" localSheetId="20">'[9]Basic Price'!#REF!</definedName>
    <definedName name="______MMM03" localSheetId="19">'[9]Basic Price'!#REF!</definedName>
    <definedName name="______MMM03">#REF!</definedName>
    <definedName name="______MMM04" localSheetId="24">'[9]Basic Price'!#REF!</definedName>
    <definedName name="______MMM04" localSheetId="18">'[9]Basic Price'!#REF!</definedName>
    <definedName name="______MMM04" localSheetId="21">'[9]Basic Price'!#REF!</definedName>
    <definedName name="______MMM04" localSheetId="20">'[9]Basic Price'!#REF!</definedName>
    <definedName name="______MMM04" localSheetId="19">'[9]Basic Price'!#REF!</definedName>
    <definedName name="______MMM04">#REF!</definedName>
    <definedName name="______MMM05" localSheetId="24">'[9]Basic Price'!#REF!</definedName>
    <definedName name="______MMM05" localSheetId="18">'[9]Basic Price'!#REF!</definedName>
    <definedName name="______MMM05" localSheetId="21">'[9]Basic Price'!#REF!</definedName>
    <definedName name="______MMM05" localSheetId="20">'[9]Basic Price'!#REF!</definedName>
    <definedName name="______MMM05" localSheetId="19">'[9]Basic Price'!#REF!</definedName>
    <definedName name="______MMM05">#REF!</definedName>
    <definedName name="______MMM06" localSheetId="24">'[9]Basic Price'!#REF!</definedName>
    <definedName name="______MMM06" localSheetId="18">'[9]Basic Price'!#REF!</definedName>
    <definedName name="______MMM06" localSheetId="21">'[9]Basic Price'!#REF!</definedName>
    <definedName name="______MMM06" localSheetId="20">'[9]Basic Price'!#REF!</definedName>
    <definedName name="______MMM06" localSheetId="19">'[9]Basic Price'!#REF!</definedName>
    <definedName name="______MMM06">#REF!</definedName>
    <definedName name="______MMM07" localSheetId="24">'[9]Basic Price'!#REF!</definedName>
    <definedName name="______MMM07" localSheetId="18">'[9]Basic Price'!#REF!</definedName>
    <definedName name="______MMM07" localSheetId="21">'[9]Basic Price'!#REF!</definedName>
    <definedName name="______MMM07" localSheetId="20">'[9]Basic Price'!#REF!</definedName>
    <definedName name="______MMM07" localSheetId="19">'[9]Basic Price'!#REF!</definedName>
    <definedName name="______MMM07">#REF!</definedName>
    <definedName name="______MMM08" localSheetId="24">'[9]Basic Price'!#REF!</definedName>
    <definedName name="______MMM08" localSheetId="18">'[9]Basic Price'!#REF!</definedName>
    <definedName name="______MMM08" localSheetId="21">'[9]Basic Price'!#REF!</definedName>
    <definedName name="______MMM08" localSheetId="20">'[9]Basic Price'!#REF!</definedName>
    <definedName name="______MMM08" localSheetId="19">'[9]Basic Price'!#REF!</definedName>
    <definedName name="______MMM08">#REF!</definedName>
    <definedName name="______MMM09" localSheetId="24">'[9]Basic Price'!#REF!</definedName>
    <definedName name="______MMM09" localSheetId="18">'[9]Basic Price'!#REF!</definedName>
    <definedName name="______MMM09" localSheetId="21">'[9]Basic Price'!#REF!</definedName>
    <definedName name="______MMM09" localSheetId="20">'[9]Basic Price'!#REF!</definedName>
    <definedName name="______MMM09" localSheetId="19">'[9]Basic Price'!#REF!</definedName>
    <definedName name="______MMM09">#REF!</definedName>
    <definedName name="______MMM10" localSheetId="24">'[9]Basic Price'!#REF!</definedName>
    <definedName name="______MMM10" localSheetId="18">'[9]Basic Price'!#REF!</definedName>
    <definedName name="______MMM10" localSheetId="21">'[9]Basic Price'!#REF!</definedName>
    <definedName name="______MMM10" localSheetId="20">'[9]Basic Price'!#REF!</definedName>
    <definedName name="______MMM10" localSheetId="19">'[9]Basic Price'!#REF!</definedName>
    <definedName name="______MMM10">#REF!</definedName>
    <definedName name="______MMM11" localSheetId="24">'[9]Basic Price'!#REF!</definedName>
    <definedName name="______MMM11" localSheetId="18">'[9]Basic Price'!#REF!</definedName>
    <definedName name="______MMM11" localSheetId="21">'[9]Basic Price'!#REF!</definedName>
    <definedName name="______MMM11" localSheetId="20">'[9]Basic Price'!#REF!</definedName>
    <definedName name="______MMM11" localSheetId="19">'[9]Basic Price'!#REF!</definedName>
    <definedName name="______MMM11">#REF!</definedName>
    <definedName name="______MMM12" localSheetId="24">'[9]Basic Price'!#REF!</definedName>
    <definedName name="______MMM12" localSheetId="18">'[9]Basic Price'!#REF!</definedName>
    <definedName name="______MMM12" localSheetId="21">'[9]Basic Price'!#REF!</definedName>
    <definedName name="______MMM12" localSheetId="20">'[9]Basic Price'!#REF!</definedName>
    <definedName name="______MMM12" localSheetId="19">'[9]Basic Price'!#REF!</definedName>
    <definedName name="______MMM12">#REF!</definedName>
    <definedName name="______MMM13">#REF!</definedName>
    <definedName name="______MMM14" localSheetId="24">'[9]Basic Price'!#REF!</definedName>
    <definedName name="______MMM14" localSheetId="18">'[9]Basic Price'!#REF!</definedName>
    <definedName name="______MMM14" localSheetId="21">'[9]Basic Price'!#REF!</definedName>
    <definedName name="______MMM14" localSheetId="20">'[9]Basic Price'!#REF!</definedName>
    <definedName name="______MMM14" localSheetId="19">'[9]Basic Price'!#REF!</definedName>
    <definedName name="______MMM14">#REF!</definedName>
    <definedName name="______MMM15" localSheetId="24">'[9]Basic Price'!#REF!</definedName>
    <definedName name="______MMM15" localSheetId="18">'[9]Basic Price'!#REF!</definedName>
    <definedName name="______MMM15" localSheetId="21">'[9]Basic Price'!#REF!</definedName>
    <definedName name="______MMM15" localSheetId="20">'[9]Basic Price'!#REF!</definedName>
    <definedName name="______MMM15" localSheetId="19">'[9]Basic Price'!#REF!</definedName>
    <definedName name="______MMM15">#REF!</definedName>
    <definedName name="______MMM16">#REF!</definedName>
    <definedName name="______MMM17" localSheetId="24">'[9]Basic Price'!#REF!</definedName>
    <definedName name="______MMM17" localSheetId="18">'[9]Basic Price'!#REF!</definedName>
    <definedName name="______MMM17" localSheetId="21">'[9]Basic Price'!#REF!</definedName>
    <definedName name="______MMM17" localSheetId="20">'[9]Basic Price'!#REF!</definedName>
    <definedName name="______MMM17" localSheetId="19">'[9]Basic Price'!#REF!</definedName>
    <definedName name="______MMM17">#REF!</definedName>
    <definedName name="______MMM18" localSheetId="24">'[9]Basic Price'!#REF!</definedName>
    <definedName name="______MMM18" localSheetId="18">'[9]Basic Price'!#REF!</definedName>
    <definedName name="______MMM18" localSheetId="21">'[9]Basic Price'!#REF!</definedName>
    <definedName name="______MMM18" localSheetId="20">'[9]Basic Price'!#REF!</definedName>
    <definedName name="______MMM18" localSheetId="19">'[9]Basic Price'!#REF!</definedName>
    <definedName name="______MMM18">#REF!</definedName>
    <definedName name="______MMM19" localSheetId="24">'[10]Basic Price'!$F$62</definedName>
    <definedName name="______MMM19" localSheetId="18">'[10]Basic Price'!$F$62</definedName>
    <definedName name="______MMM19" localSheetId="21">'[10]Basic Price'!$F$62</definedName>
    <definedName name="______MMM19" localSheetId="20">'[10]Basic Price'!$F$62</definedName>
    <definedName name="______MMM19" localSheetId="19">'[10]Basic Price'!$F$62</definedName>
    <definedName name="______MMM19">#REF!</definedName>
    <definedName name="______MMM20" localSheetId="24">'[10]Basic Price'!$F$68</definedName>
    <definedName name="______MMM20" localSheetId="18">'[10]Basic Price'!$F$68</definedName>
    <definedName name="______MMM20" localSheetId="21">'[10]Basic Price'!$F$68</definedName>
    <definedName name="______MMM20" localSheetId="20">'[10]Basic Price'!$F$68</definedName>
    <definedName name="______MMM20" localSheetId="19">'[10]Basic Price'!$F$68</definedName>
    <definedName name="______MMM20">#REF!</definedName>
    <definedName name="______MMM21" localSheetId="24">'[10]Basic Price'!$F$69</definedName>
    <definedName name="______MMM21" localSheetId="18">'[10]Basic Price'!$F$69</definedName>
    <definedName name="______MMM21" localSheetId="21">'[10]Basic Price'!$F$69</definedName>
    <definedName name="______MMM21" localSheetId="20">'[10]Basic Price'!$F$69</definedName>
    <definedName name="______MMM21" localSheetId="19">'[10]Basic Price'!$F$69</definedName>
    <definedName name="______MMM21">#REF!</definedName>
    <definedName name="______MMM22" localSheetId="24">'[10]Basic Price'!$F$70</definedName>
    <definedName name="______MMM22" localSheetId="18">'[10]Basic Price'!$F$70</definedName>
    <definedName name="______MMM22" localSheetId="21">'[10]Basic Price'!$F$70</definedName>
    <definedName name="______MMM22" localSheetId="20">'[10]Basic Price'!$F$70</definedName>
    <definedName name="______MMM22" localSheetId="19">'[10]Basic Price'!$F$70</definedName>
    <definedName name="______MMM22">#REF!</definedName>
    <definedName name="______MMM23" localSheetId="24">'[9]Basic Price'!#REF!</definedName>
    <definedName name="______MMM23" localSheetId="18">'[9]Basic Price'!#REF!</definedName>
    <definedName name="______MMM23" localSheetId="21">'[9]Basic Price'!#REF!</definedName>
    <definedName name="______MMM23" localSheetId="20">'[9]Basic Price'!#REF!</definedName>
    <definedName name="______MMM23" localSheetId="19">'[9]Basic Price'!#REF!</definedName>
    <definedName name="______MMM23">#REF!</definedName>
    <definedName name="______MMM24" localSheetId="24">'[9]Basic Price'!#REF!</definedName>
    <definedName name="______MMM24" localSheetId="18">'[9]Basic Price'!#REF!</definedName>
    <definedName name="______MMM24" localSheetId="21">'[9]Basic Price'!#REF!</definedName>
    <definedName name="______MMM24" localSheetId="20">'[9]Basic Price'!#REF!</definedName>
    <definedName name="______MMM24" localSheetId="19">'[9]Basic Price'!#REF!</definedName>
    <definedName name="______MMM24">#REF!</definedName>
    <definedName name="______MMM25" localSheetId="24">'[9]Basic Price'!#REF!</definedName>
    <definedName name="______MMM25" localSheetId="18">'[9]Basic Price'!#REF!</definedName>
    <definedName name="______MMM25" localSheetId="21">'[9]Basic Price'!#REF!</definedName>
    <definedName name="______MMM25" localSheetId="20">'[9]Basic Price'!#REF!</definedName>
    <definedName name="______MMM25" localSheetId="19">'[9]Basic Price'!#REF!</definedName>
    <definedName name="______MMM25">#REF!</definedName>
    <definedName name="______MMM26" localSheetId="24">'[9]Basic Price'!#REF!</definedName>
    <definedName name="______MMM26" localSheetId="18">'[9]Basic Price'!#REF!</definedName>
    <definedName name="______MMM26" localSheetId="21">'[9]Basic Price'!#REF!</definedName>
    <definedName name="______MMM26" localSheetId="20">'[9]Basic Price'!#REF!</definedName>
    <definedName name="______MMM26" localSheetId="19">'[9]Basic Price'!#REF!</definedName>
    <definedName name="______MMM26">#REF!</definedName>
    <definedName name="______MMM27" localSheetId="24">'[9]Basic Price'!#REF!</definedName>
    <definedName name="______MMM27" localSheetId="18">'[9]Basic Price'!#REF!</definedName>
    <definedName name="______MMM27" localSheetId="21">'[9]Basic Price'!#REF!</definedName>
    <definedName name="______MMM27" localSheetId="20">'[9]Basic Price'!#REF!</definedName>
    <definedName name="______MMM27" localSheetId="19">'[9]Basic Price'!#REF!</definedName>
    <definedName name="______MMM27">#REF!</definedName>
    <definedName name="______MMM28" localSheetId="24">'[9]Basic Price'!#REF!</definedName>
    <definedName name="______MMM28" localSheetId="18">'[9]Basic Price'!#REF!</definedName>
    <definedName name="______MMM28" localSheetId="21">'[9]Basic Price'!#REF!</definedName>
    <definedName name="______MMM28" localSheetId="20">'[9]Basic Price'!#REF!</definedName>
    <definedName name="______MMM28" localSheetId="19">'[9]Basic Price'!#REF!</definedName>
    <definedName name="______MMM28">#REF!</definedName>
    <definedName name="______MMM29" localSheetId="24">'[9]Basic Price'!#REF!</definedName>
    <definedName name="______MMM29" localSheetId="18">'[9]Basic Price'!#REF!</definedName>
    <definedName name="______MMM29" localSheetId="21">'[9]Basic Price'!#REF!</definedName>
    <definedName name="______MMM29" localSheetId="20">'[9]Basic Price'!#REF!</definedName>
    <definedName name="______MMM29" localSheetId="19">'[9]Basic Price'!#REF!</definedName>
    <definedName name="______MMM29">#REF!</definedName>
    <definedName name="______MMM30" localSheetId="24">'[9]Basic Price'!#REF!</definedName>
    <definedName name="______MMM30" localSheetId="18">'[9]Basic Price'!#REF!</definedName>
    <definedName name="______MMM30" localSheetId="21">'[9]Basic Price'!#REF!</definedName>
    <definedName name="______MMM30" localSheetId="20">'[9]Basic Price'!#REF!</definedName>
    <definedName name="______MMM30" localSheetId="19">'[9]Basic Price'!#REF!</definedName>
    <definedName name="______MMM30">#REF!</definedName>
    <definedName name="______MMM31" localSheetId="24">'[9]Basic Price'!#REF!</definedName>
    <definedName name="______MMM31" localSheetId="18">'[9]Basic Price'!#REF!</definedName>
    <definedName name="______MMM31" localSheetId="21">'[9]Basic Price'!#REF!</definedName>
    <definedName name="______MMM31" localSheetId="20">'[9]Basic Price'!#REF!</definedName>
    <definedName name="______MMM31" localSheetId="19">'[9]Basic Price'!#REF!</definedName>
    <definedName name="______MMM31">#REF!</definedName>
    <definedName name="______MMM32" localSheetId="24">'[9]Basic Price'!#REF!</definedName>
    <definedName name="______MMM32" localSheetId="18">'[9]Basic Price'!#REF!</definedName>
    <definedName name="______MMM32" localSheetId="21">'[9]Basic Price'!#REF!</definedName>
    <definedName name="______MMM32" localSheetId="20">'[9]Basic Price'!#REF!</definedName>
    <definedName name="______MMM32" localSheetId="19">'[9]Basic Price'!#REF!</definedName>
    <definedName name="______MMM32">#REF!</definedName>
    <definedName name="______MMM33" localSheetId="24">'[9]Basic Price'!#REF!</definedName>
    <definedName name="______MMM33" localSheetId="18">'[9]Basic Price'!#REF!</definedName>
    <definedName name="______MMM33" localSheetId="21">'[9]Basic Price'!#REF!</definedName>
    <definedName name="______MMM33" localSheetId="20">'[9]Basic Price'!#REF!</definedName>
    <definedName name="______MMM33" localSheetId="19">'[9]Basic Price'!#REF!</definedName>
    <definedName name="______MMM33">#REF!</definedName>
    <definedName name="______MMM34" localSheetId="24">'[9]Basic Price'!#REF!</definedName>
    <definedName name="______MMM34" localSheetId="18">'[9]Basic Price'!#REF!</definedName>
    <definedName name="______MMM34" localSheetId="21">'[9]Basic Price'!#REF!</definedName>
    <definedName name="______MMM34" localSheetId="20">'[9]Basic Price'!#REF!</definedName>
    <definedName name="______MMM34" localSheetId="19">'[9]Basic Price'!#REF!</definedName>
    <definedName name="______MMM34">#REF!</definedName>
    <definedName name="______MMM35" localSheetId="24">'[9]Basic Price'!#REF!</definedName>
    <definedName name="______MMM35" localSheetId="18">'[9]Basic Price'!#REF!</definedName>
    <definedName name="______MMM35" localSheetId="21">'[9]Basic Price'!#REF!</definedName>
    <definedName name="______MMM35" localSheetId="20">'[9]Basic Price'!#REF!</definedName>
    <definedName name="______MMM35" localSheetId="19">'[9]Basic Price'!#REF!</definedName>
    <definedName name="______MMM35">#REF!</definedName>
    <definedName name="______MMM36" localSheetId="24">'[9]Basic Price'!#REF!</definedName>
    <definedName name="______MMM36" localSheetId="18">'[9]Basic Price'!#REF!</definedName>
    <definedName name="______MMM36" localSheetId="21">'[9]Basic Price'!#REF!</definedName>
    <definedName name="______MMM36" localSheetId="20">'[9]Basic Price'!#REF!</definedName>
    <definedName name="______MMM36" localSheetId="19">'[9]Basic Price'!#REF!</definedName>
    <definedName name="______MMM36">#REF!</definedName>
    <definedName name="______MMM37" localSheetId="24">'[9]Basic Price'!#REF!</definedName>
    <definedName name="______MMM37" localSheetId="18">'[9]Basic Price'!#REF!</definedName>
    <definedName name="______MMM37" localSheetId="21">'[9]Basic Price'!#REF!</definedName>
    <definedName name="______MMM37" localSheetId="20">'[9]Basic Price'!#REF!</definedName>
    <definedName name="______MMM37" localSheetId="19">'[9]Basic Price'!#REF!</definedName>
    <definedName name="______MMM37">#REF!</definedName>
    <definedName name="______MMM38" localSheetId="24">'[9]Basic Price'!#REF!</definedName>
    <definedName name="______MMM38" localSheetId="18">'[9]Basic Price'!#REF!</definedName>
    <definedName name="______MMM38" localSheetId="21">'[9]Basic Price'!#REF!</definedName>
    <definedName name="______MMM38" localSheetId="20">'[9]Basic Price'!#REF!</definedName>
    <definedName name="______MMM38" localSheetId="19">'[9]Basic Price'!#REF!</definedName>
    <definedName name="______MMM38">#REF!</definedName>
    <definedName name="______MMM39" localSheetId="24">'[9]Basic Price'!#REF!</definedName>
    <definedName name="______MMM39" localSheetId="18">'[9]Basic Price'!#REF!</definedName>
    <definedName name="______MMM39" localSheetId="21">'[9]Basic Price'!#REF!</definedName>
    <definedName name="______MMM39" localSheetId="20">'[9]Basic Price'!#REF!</definedName>
    <definedName name="______MMM39" localSheetId="19">'[9]Basic Price'!#REF!</definedName>
    <definedName name="______MMM39">#REF!</definedName>
    <definedName name="______MMM40" localSheetId="24">'[9]Basic Price'!#REF!</definedName>
    <definedName name="______MMM40" localSheetId="18">'[9]Basic Price'!#REF!</definedName>
    <definedName name="______MMM40" localSheetId="21">'[9]Basic Price'!#REF!</definedName>
    <definedName name="______MMM40" localSheetId="20">'[9]Basic Price'!#REF!</definedName>
    <definedName name="______MMM40" localSheetId="19">'[9]Basic Price'!#REF!</definedName>
    <definedName name="______MMM40">#REF!</definedName>
    <definedName name="______MMM41" localSheetId="24">'[9]Basic Price'!#REF!</definedName>
    <definedName name="______MMM41" localSheetId="18">'[9]Basic Price'!#REF!</definedName>
    <definedName name="______MMM41" localSheetId="21">'[9]Basic Price'!#REF!</definedName>
    <definedName name="______MMM41" localSheetId="20">'[9]Basic Price'!#REF!</definedName>
    <definedName name="______MMM41" localSheetId="19">'[9]Basic Price'!#REF!</definedName>
    <definedName name="______MMM41">#REF!</definedName>
    <definedName name="______MMM411" localSheetId="24">'[9]Basic Price'!#REF!</definedName>
    <definedName name="______MMM411" localSheetId="18">'[9]Basic Price'!#REF!</definedName>
    <definedName name="______MMM411" localSheetId="21">'[9]Basic Price'!#REF!</definedName>
    <definedName name="______MMM411" localSheetId="20">'[9]Basic Price'!#REF!</definedName>
    <definedName name="______MMM411" localSheetId="19">'[9]Basic Price'!#REF!</definedName>
    <definedName name="______MMM411">#REF!</definedName>
    <definedName name="______MMM42" localSheetId="24">'[9]Basic Price'!#REF!</definedName>
    <definedName name="______MMM42" localSheetId="18">'[9]Basic Price'!#REF!</definedName>
    <definedName name="______MMM42" localSheetId="21">'[9]Basic Price'!#REF!</definedName>
    <definedName name="______MMM42" localSheetId="20">'[9]Basic Price'!#REF!</definedName>
    <definedName name="______MMM42" localSheetId="19">'[9]Basic Price'!#REF!</definedName>
    <definedName name="______MMM42">#REF!</definedName>
    <definedName name="______MMM43" localSheetId="24">'[9]Basic Price'!#REF!</definedName>
    <definedName name="______MMM43" localSheetId="18">'[9]Basic Price'!#REF!</definedName>
    <definedName name="______MMM43" localSheetId="21">'[9]Basic Price'!#REF!</definedName>
    <definedName name="______MMM43" localSheetId="20">'[9]Basic Price'!#REF!</definedName>
    <definedName name="______MMM43" localSheetId="19">'[9]Basic Price'!#REF!</definedName>
    <definedName name="______MMM43">#REF!</definedName>
    <definedName name="______MMM44" localSheetId="24">'[9]Basic Price'!#REF!</definedName>
    <definedName name="______MMM44" localSheetId="18">'[9]Basic Price'!#REF!</definedName>
    <definedName name="______MMM44" localSheetId="21">'[9]Basic Price'!#REF!</definedName>
    <definedName name="______MMM44" localSheetId="20">'[9]Basic Price'!#REF!</definedName>
    <definedName name="______MMM44" localSheetId="19">'[9]Basic Price'!#REF!</definedName>
    <definedName name="______MMM44">#REF!</definedName>
    <definedName name="______MMM45" localSheetId="24">'[9]Basic Price'!#REF!</definedName>
    <definedName name="______MMM45" localSheetId="18">'[9]Basic Price'!#REF!</definedName>
    <definedName name="______MMM45" localSheetId="21">'[9]Basic Price'!#REF!</definedName>
    <definedName name="______MMM45" localSheetId="20">'[9]Basic Price'!#REF!</definedName>
    <definedName name="______MMM45" localSheetId="19">'[9]Basic Price'!#REF!</definedName>
    <definedName name="______MMM45">#REF!</definedName>
    <definedName name="______MMM46" localSheetId="24">'[9]Basic Price'!#REF!</definedName>
    <definedName name="______MMM46" localSheetId="18">'[9]Basic Price'!#REF!</definedName>
    <definedName name="______MMM46" localSheetId="21">'[9]Basic Price'!#REF!</definedName>
    <definedName name="______MMM46" localSheetId="20">'[9]Basic Price'!#REF!</definedName>
    <definedName name="______MMM46" localSheetId="19">'[9]Basic Price'!#REF!</definedName>
    <definedName name="______MMM46">#REF!</definedName>
    <definedName name="______MMM47" localSheetId="24">'[9]Basic Price'!#REF!</definedName>
    <definedName name="______MMM47" localSheetId="18">'[9]Basic Price'!#REF!</definedName>
    <definedName name="______MMM47" localSheetId="21">'[9]Basic Price'!#REF!</definedName>
    <definedName name="______MMM47" localSheetId="20">'[9]Basic Price'!#REF!</definedName>
    <definedName name="______MMM47" localSheetId="19">'[9]Basic Price'!#REF!</definedName>
    <definedName name="______MMM47">#REF!</definedName>
    <definedName name="______MMM48" localSheetId="24">'[9]Basic Price'!#REF!</definedName>
    <definedName name="______MMM48" localSheetId="18">'[9]Basic Price'!#REF!</definedName>
    <definedName name="______MMM48" localSheetId="21">'[9]Basic Price'!#REF!</definedName>
    <definedName name="______MMM48" localSheetId="20">'[9]Basic Price'!#REF!</definedName>
    <definedName name="______MMM48" localSheetId="19">'[9]Basic Price'!#REF!</definedName>
    <definedName name="______MMM48">#REF!</definedName>
    <definedName name="______MMM49" localSheetId="24">'[9]Basic Price'!#REF!</definedName>
    <definedName name="______MMM49" localSheetId="18">'[9]Basic Price'!#REF!</definedName>
    <definedName name="______MMM49" localSheetId="21">'[9]Basic Price'!#REF!</definedName>
    <definedName name="______MMM49" localSheetId="20">'[9]Basic Price'!#REF!</definedName>
    <definedName name="______MMM49" localSheetId="19">'[9]Basic Price'!#REF!</definedName>
    <definedName name="______MMM49">#REF!</definedName>
    <definedName name="______MMM50" localSheetId="24">'[9]Basic Price'!#REF!</definedName>
    <definedName name="______MMM50" localSheetId="18">'[9]Basic Price'!#REF!</definedName>
    <definedName name="______MMM50" localSheetId="21">'[9]Basic Price'!#REF!</definedName>
    <definedName name="______MMM50" localSheetId="20">'[9]Basic Price'!#REF!</definedName>
    <definedName name="______MMM50" localSheetId="19">'[9]Basic Price'!#REF!</definedName>
    <definedName name="______MMM50">#REF!</definedName>
    <definedName name="______MMM51" localSheetId="24">'[9]Basic Price'!#REF!</definedName>
    <definedName name="______MMM51" localSheetId="18">'[9]Basic Price'!#REF!</definedName>
    <definedName name="______MMM51" localSheetId="21">'[9]Basic Price'!#REF!</definedName>
    <definedName name="______MMM51" localSheetId="20">'[9]Basic Price'!#REF!</definedName>
    <definedName name="______MMM51" localSheetId="19">'[9]Basic Price'!#REF!</definedName>
    <definedName name="______MMM51">#REF!</definedName>
    <definedName name="______MMM52" localSheetId="24">'[9]Basic Price'!#REF!</definedName>
    <definedName name="______MMM52" localSheetId="18">'[9]Basic Price'!#REF!</definedName>
    <definedName name="______MMM52" localSheetId="21">'[9]Basic Price'!#REF!</definedName>
    <definedName name="______MMM52" localSheetId="20">'[9]Basic Price'!#REF!</definedName>
    <definedName name="______MMM52" localSheetId="19">'[9]Basic Price'!#REF!</definedName>
    <definedName name="______MMM52">#REF!</definedName>
    <definedName name="______MMM53" localSheetId="24">'[9]Basic Price'!#REF!</definedName>
    <definedName name="______MMM53" localSheetId="18">'[9]Basic Price'!#REF!</definedName>
    <definedName name="______MMM53" localSheetId="21">'[9]Basic Price'!#REF!</definedName>
    <definedName name="______MMM53" localSheetId="20">'[9]Basic Price'!#REF!</definedName>
    <definedName name="______MMM53" localSheetId="19">'[9]Basic Price'!#REF!</definedName>
    <definedName name="______MMM53">#REF!</definedName>
    <definedName name="______MMM54" localSheetId="24">'[9]Basic Price'!#REF!</definedName>
    <definedName name="______MMM54" localSheetId="18">'[9]Basic Price'!#REF!</definedName>
    <definedName name="______MMM54" localSheetId="21">'[9]Basic Price'!#REF!</definedName>
    <definedName name="______MMM54" localSheetId="20">'[9]Basic Price'!#REF!</definedName>
    <definedName name="______MMM54" localSheetId="19">'[9]Basic Price'!#REF!</definedName>
    <definedName name="______MMM54">#REF!</definedName>
    <definedName name="______pvc1">[3]upah!#REF!</definedName>
    <definedName name="______pvc12">[3]upah!#REF!</definedName>
    <definedName name="______pvc34">[3]upah!#REF!</definedName>
    <definedName name="______pvc4">[3]upah!#REF!</definedName>
    <definedName name="_____ATB1">#REF!</definedName>
    <definedName name="_____ATB2">#REF!</definedName>
    <definedName name="_____ATB3">#REF!</definedName>
    <definedName name="_____ATB4">#REF!</definedName>
    <definedName name="_____DIV1">#REF!</definedName>
    <definedName name="_____DIV10">#REF!</definedName>
    <definedName name="_____DIV11" localSheetId="24">'[11]JL SMP 5 '!#REF!</definedName>
    <definedName name="_____DIV11" localSheetId="18">'[11]JL SMP 5 '!#REF!</definedName>
    <definedName name="_____DIV11" localSheetId="21">'[11]JL SMP 5 '!#REF!</definedName>
    <definedName name="_____DIV11" localSheetId="20">'[11]JL SMP 5 '!#REF!</definedName>
    <definedName name="_____DIV11" localSheetId="19">'[11]JL SMP 5 '!#REF!</definedName>
    <definedName name="_____DIV11">[1]DKH!#REF!</definedName>
    <definedName name="_____DIV2">#REF!</definedName>
    <definedName name="_____DIV3">#REF!</definedName>
    <definedName name="_____DIV4">#REF!</definedName>
    <definedName name="_____DIV5">#REF!</definedName>
    <definedName name="_____DIV6">#REF!</definedName>
    <definedName name="_____DIV7">#REF!</definedName>
    <definedName name="_____DIV8">#REF!</definedName>
    <definedName name="_____DIV9">#REF!</definedName>
    <definedName name="_____EEE01" localSheetId="2">#REF!</definedName>
    <definedName name="_____EEE01">#REF!</definedName>
    <definedName name="_____EEE02" localSheetId="2">#REF!</definedName>
    <definedName name="_____EEE02">#REF!</definedName>
    <definedName name="_____EEE03" localSheetId="2">#REF!</definedName>
    <definedName name="_____EEE03">#REF!</definedName>
    <definedName name="_____EEE04" localSheetId="2">#REF!</definedName>
    <definedName name="_____EEE04">#REF!</definedName>
    <definedName name="_____EEE05" localSheetId="2">#REF!</definedName>
    <definedName name="_____EEE05">#REF!</definedName>
    <definedName name="_____EEE06" localSheetId="2">#REF!</definedName>
    <definedName name="_____EEE06">#REF!</definedName>
    <definedName name="_____EEE07" localSheetId="2">#REF!</definedName>
    <definedName name="_____EEE07">#REF!</definedName>
    <definedName name="_____EEE08" localSheetId="2">#REF!</definedName>
    <definedName name="_____EEE08">#REF!</definedName>
    <definedName name="_____EEE09" localSheetId="2">#REF!</definedName>
    <definedName name="_____EEE09">#REF!</definedName>
    <definedName name="_____EEE10" localSheetId="2">#REF!</definedName>
    <definedName name="_____EEE10">#REF!</definedName>
    <definedName name="_____EEE11" localSheetId="2">#REF!</definedName>
    <definedName name="_____EEE11">#REF!</definedName>
    <definedName name="_____EEE12" localSheetId="2">#REF!</definedName>
    <definedName name="_____EEE12">#REF!</definedName>
    <definedName name="_____EEE13" localSheetId="2">#REF!</definedName>
    <definedName name="_____EEE13">#REF!</definedName>
    <definedName name="_____EEE14" localSheetId="2">#REF!</definedName>
    <definedName name="_____EEE14">#REF!</definedName>
    <definedName name="_____EEE15" localSheetId="2">#REF!</definedName>
    <definedName name="_____EEE15">#REF!</definedName>
    <definedName name="_____EEE16" localSheetId="2">#REF!</definedName>
    <definedName name="_____EEE16">#REF!</definedName>
    <definedName name="_____EEE17" localSheetId="2">#REF!</definedName>
    <definedName name="_____EEE17">#REF!</definedName>
    <definedName name="_____EEE18" localSheetId="2">#REF!</definedName>
    <definedName name="_____EEE18">#REF!</definedName>
    <definedName name="_____EEE19" localSheetId="2">#REF!</definedName>
    <definedName name="_____EEE19">#REF!</definedName>
    <definedName name="_____EEE20" localSheetId="2">#REF!</definedName>
    <definedName name="_____EEE20">#REF!</definedName>
    <definedName name="_____EEE21" localSheetId="2">#REF!</definedName>
    <definedName name="_____EEE21">#REF!</definedName>
    <definedName name="_____EEE22" localSheetId="2">#REF!</definedName>
    <definedName name="_____EEE22">#REF!</definedName>
    <definedName name="_____EEE23" localSheetId="2">#REF!</definedName>
    <definedName name="_____EEE23">#REF!</definedName>
    <definedName name="_____EEE24" localSheetId="2">#REF!</definedName>
    <definedName name="_____EEE24">#REF!</definedName>
    <definedName name="_____EEE25" localSheetId="2">#REF!</definedName>
    <definedName name="_____EEE25">#REF!</definedName>
    <definedName name="_____EEE26" localSheetId="2">#REF!</definedName>
    <definedName name="_____EEE26">#REF!</definedName>
    <definedName name="_____EEE27" localSheetId="2">#REF!</definedName>
    <definedName name="_____EEE27">#REF!</definedName>
    <definedName name="_____EEE28" localSheetId="2">#REF!</definedName>
    <definedName name="_____EEE28">#REF!</definedName>
    <definedName name="_____EEE29" localSheetId="2">#REF!</definedName>
    <definedName name="_____EEE29">#REF!</definedName>
    <definedName name="_____EEE30" localSheetId="2">#REF!</definedName>
    <definedName name="_____EEE30">#REF!</definedName>
    <definedName name="_____EEE31" localSheetId="2">#REF!</definedName>
    <definedName name="_____EEE31">#REF!</definedName>
    <definedName name="_____EEE32" localSheetId="2">#REF!</definedName>
    <definedName name="_____EEE32">#REF!</definedName>
    <definedName name="_____EEE33" localSheetId="2">#REF!</definedName>
    <definedName name="_____EEE33">#REF!</definedName>
    <definedName name="_____Gal2">#REF!</definedName>
    <definedName name="_____HAL1">#REF!</definedName>
    <definedName name="_____HAL2">#REF!</definedName>
    <definedName name="_____HAL3">#REF!</definedName>
    <definedName name="_____HAL4">#REF!</definedName>
    <definedName name="_____HAL5">#REF!</definedName>
    <definedName name="_____HAL6">#REF!</definedName>
    <definedName name="_____HAL7">#REF!</definedName>
    <definedName name="_____HAL8">#REF!</definedName>
    <definedName name="_____JB3">#REF!</definedName>
    <definedName name="_____JB4">#REF!</definedName>
    <definedName name="_____JB5">#REF!</definedName>
    <definedName name="_____KK012">#REF!</definedName>
    <definedName name="_____KK016">#REF!</definedName>
    <definedName name="_____KK017">#REF!</definedName>
    <definedName name="_____KK224">#REF!</definedName>
    <definedName name="_____KK342">#REF!</definedName>
    <definedName name="_____KK514">#REF!</definedName>
    <definedName name="_____KK520">#REF!</definedName>
    <definedName name="_____KK618">#REF!</definedName>
    <definedName name="_____KK638">#REF!</definedName>
    <definedName name="_____KK705">#REF!</definedName>
    <definedName name="_____KK710">#REF!</definedName>
    <definedName name="_____KK715">#REF!</definedName>
    <definedName name="_____KK720">#REF!</definedName>
    <definedName name="_____KK721">#REF!</definedName>
    <definedName name="_____KK722">#REF!</definedName>
    <definedName name="_____KK730">#REF!</definedName>
    <definedName name="_____LL071">[12]UPAH!#REF!</definedName>
    <definedName name="_____LL072">[12]UPAH!#REF!</definedName>
    <definedName name="_____LL082">[12]UPAH!#REF!</definedName>
    <definedName name="_____LL103">[12]UPAH!#REF!</definedName>
    <definedName name="_____LLL01" localSheetId="24">'[6]Basic Price'!#REF!</definedName>
    <definedName name="_____LLL01" localSheetId="18">'[6]Basic Price'!#REF!</definedName>
    <definedName name="_____LLL01" localSheetId="21">'[6]Basic Price'!#REF!</definedName>
    <definedName name="_____LLL01" localSheetId="20">'[6]Basic Price'!#REF!</definedName>
    <definedName name="_____LLL01" localSheetId="19">'[6]Basic Price'!#REF!</definedName>
    <definedName name="_____LLL01">#REF!</definedName>
    <definedName name="_____LLL02" localSheetId="24">'[6]Basic Price'!#REF!</definedName>
    <definedName name="_____LLL02" localSheetId="18">'[6]Basic Price'!#REF!</definedName>
    <definedName name="_____LLL02" localSheetId="21">'[6]Basic Price'!#REF!</definedName>
    <definedName name="_____LLL02" localSheetId="20">'[6]Basic Price'!#REF!</definedName>
    <definedName name="_____LLL02" localSheetId="19">'[6]Basic Price'!#REF!</definedName>
    <definedName name="_____LLL02">#REF!</definedName>
    <definedName name="_____LLL03" localSheetId="24">'[6]Basic Price'!#REF!</definedName>
    <definedName name="_____LLL03" localSheetId="18">'[6]Basic Price'!#REF!</definedName>
    <definedName name="_____LLL03" localSheetId="21">'[6]Basic Price'!#REF!</definedName>
    <definedName name="_____LLL03" localSheetId="20">'[6]Basic Price'!#REF!</definedName>
    <definedName name="_____LLL03" localSheetId="19">'[6]Basic Price'!#REF!</definedName>
    <definedName name="_____LLL03">#REF!</definedName>
    <definedName name="_____LLL04" localSheetId="24">'[6]Basic Price'!#REF!</definedName>
    <definedName name="_____LLL04" localSheetId="18">'[6]Basic Price'!#REF!</definedName>
    <definedName name="_____LLL04" localSheetId="21">'[6]Basic Price'!#REF!</definedName>
    <definedName name="_____LLL04" localSheetId="20">'[6]Basic Price'!#REF!</definedName>
    <definedName name="_____LLL04" localSheetId="19">'[6]Basic Price'!#REF!</definedName>
    <definedName name="_____LLL04">#REF!</definedName>
    <definedName name="_____LLL05" localSheetId="24">'[6]Basic Price'!#REF!</definedName>
    <definedName name="_____LLL05" localSheetId="18">'[6]Basic Price'!#REF!</definedName>
    <definedName name="_____LLL05" localSheetId="21">'[6]Basic Price'!#REF!</definedName>
    <definedName name="_____LLL05" localSheetId="20">'[6]Basic Price'!#REF!</definedName>
    <definedName name="_____LLL05" localSheetId="19">'[6]Basic Price'!#REF!</definedName>
    <definedName name="_____LLL05">#REF!</definedName>
    <definedName name="_____LLL06" localSheetId="24">'[6]Basic Price'!#REF!</definedName>
    <definedName name="_____LLL06" localSheetId="18">'[6]Basic Price'!#REF!</definedName>
    <definedName name="_____LLL06" localSheetId="21">'[6]Basic Price'!#REF!</definedName>
    <definedName name="_____LLL06" localSheetId="20">'[6]Basic Price'!#REF!</definedName>
    <definedName name="_____LLL06" localSheetId="19">'[6]Basic Price'!#REF!</definedName>
    <definedName name="_____LLL06">#REF!</definedName>
    <definedName name="_____LLL07" localSheetId="24">'[6]Basic Price'!#REF!</definedName>
    <definedName name="_____LLL07" localSheetId="18">'[6]Basic Price'!#REF!</definedName>
    <definedName name="_____LLL07" localSheetId="21">'[6]Basic Price'!#REF!</definedName>
    <definedName name="_____LLL07" localSheetId="20">'[6]Basic Price'!#REF!</definedName>
    <definedName name="_____LLL07" localSheetId="19">'[6]Basic Price'!#REF!</definedName>
    <definedName name="_____LLL07">#REF!</definedName>
    <definedName name="_____LLL08" localSheetId="24">'[6]Basic Price'!#REF!</definedName>
    <definedName name="_____LLL08" localSheetId="18">'[6]Basic Price'!#REF!</definedName>
    <definedName name="_____LLL08" localSheetId="21">'[6]Basic Price'!#REF!</definedName>
    <definedName name="_____LLL08" localSheetId="20">'[6]Basic Price'!#REF!</definedName>
    <definedName name="_____LLL08" localSheetId="19">'[6]Basic Price'!#REF!</definedName>
    <definedName name="_____LLL08">#REF!</definedName>
    <definedName name="_____LLL09" localSheetId="24">'[6]Basic Price'!#REF!</definedName>
    <definedName name="_____LLL09" localSheetId="18">'[6]Basic Price'!#REF!</definedName>
    <definedName name="_____LLL09" localSheetId="21">'[6]Basic Price'!#REF!</definedName>
    <definedName name="_____LLL09" localSheetId="20">'[6]Basic Price'!#REF!</definedName>
    <definedName name="_____LLL09" localSheetId="19">'[6]Basic Price'!#REF!</definedName>
    <definedName name="_____LLL09">#REF!</definedName>
    <definedName name="_____LLL10" localSheetId="24">'[6]Basic Price'!#REF!</definedName>
    <definedName name="_____LLL10" localSheetId="18">'[6]Basic Price'!#REF!</definedName>
    <definedName name="_____LLL10" localSheetId="21">'[6]Basic Price'!#REF!</definedName>
    <definedName name="_____LLL10" localSheetId="20">'[6]Basic Price'!#REF!</definedName>
    <definedName name="_____LLL10" localSheetId="19">'[6]Basic Price'!#REF!</definedName>
    <definedName name="_____LLL10">#REF!</definedName>
    <definedName name="_____LLL11" localSheetId="24">'[6]Basic Price'!#REF!</definedName>
    <definedName name="_____LLL11" localSheetId="18">'[6]Basic Price'!#REF!</definedName>
    <definedName name="_____LLL11" localSheetId="21">'[6]Basic Price'!#REF!</definedName>
    <definedName name="_____LLL11" localSheetId="20">'[6]Basic Price'!#REF!</definedName>
    <definedName name="_____LLL11" localSheetId="19">'[6]Basic Price'!#REF!</definedName>
    <definedName name="_____LLL11">#REF!</definedName>
    <definedName name="_____MDE01" localSheetId="2">#REF!</definedName>
    <definedName name="_____MDE01">#REF!</definedName>
    <definedName name="_____MDE02" localSheetId="2">#REF!</definedName>
    <definedName name="_____MDE02">#REF!</definedName>
    <definedName name="_____MDE03" localSheetId="2">#REF!</definedName>
    <definedName name="_____MDE03">#REF!</definedName>
    <definedName name="_____MDE04" localSheetId="2">#REF!</definedName>
    <definedName name="_____MDE04">#REF!</definedName>
    <definedName name="_____MDE05" localSheetId="2">#REF!</definedName>
    <definedName name="_____MDE05">#REF!</definedName>
    <definedName name="_____MDE06" localSheetId="2">#REF!</definedName>
    <definedName name="_____MDE06">#REF!</definedName>
    <definedName name="_____MDE07" localSheetId="2">#REF!</definedName>
    <definedName name="_____MDE07">#REF!</definedName>
    <definedName name="_____MDE08" localSheetId="2">#REF!</definedName>
    <definedName name="_____MDE08">#REF!</definedName>
    <definedName name="_____MDE09" localSheetId="2">#REF!</definedName>
    <definedName name="_____MDE09">#REF!</definedName>
    <definedName name="_____MDE10" localSheetId="2">#REF!</definedName>
    <definedName name="_____MDE10">#REF!</definedName>
    <definedName name="_____MDE11" localSheetId="2">#REF!</definedName>
    <definedName name="_____MDE11">#REF!</definedName>
    <definedName name="_____MDE12" localSheetId="2">#REF!</definedName>
    <definedName name="_____MDE12">#REF!</definedName>
    <definedName name="_____MDE13" localSheetId="2">#REF!</definedName>
    <definedName name="_____MDE13">#REF!</definedName>
    <definedName name="_____MDE14" localSheetId="2">#REF!</definedName>
    <definedName name="_____MDE14">#REF!</definedName>
    <definedName name="_____MDE15" localSheetId="2">#REF!</definedName>
    <definedName name="_____MDE15">#REF!</definedName>
    <definedName name="_____MDE16" localSheetId="2">#REF!</definedName>
    <definedName name="_____MDE16">#REF!</definedName>
    <definedName name="_____MDE17" localSheetId="2">#REF!</definedName>
    <definedName name="_____MDE17">#REF!</definedName>
    <definedName name="_____MDE18" localSheetId="2">#REF!</definedName>
    <definedName name="_____MDE18">#REF!</definedName>
    <definedName name="_____MDE19" localSheetId="2">#REF!</definedName>
    <definedName name="_____MDE19">#REF!</definedName>
    <definedName name="_____MDE20" localSheetId="2">#REF!</definedName>
    <definedName name="_____MDE20">#REF!</definedName>
    <definedName name="_____MDE21" localSheetId="2">#REF!</definedName>
    <definedName name="_____MDE21">#REF!</definedName>
    <definedName name="_____MDE22" localSheetId="2">#REF!</definedName>
    <definedName name="_____MDE22">#REF!</definedName>
    <definedName name="_____MDE23" localSheetId="2">#REF!</definedName>
    <definedName name="_____MDE23">#REF!</definedName>
    <definedName name="_____MDE24" localSheetId="2">#REF!</definedName>
    <definedName name="_____MDE24">#REF!</definedName>
    <definedName name="_____MDE25" localSheetId="2">#REF!</definedName>
    <definedName name="_____MDE25">#REF!</definedName>
    <definedName name="_____MDE26" localSheetId="2">#REF!</definedName>
    <definedName name="_____MDE26">#REF!</definedName>
    <definedName name="_____MDE27" localSheetId="2">#REF!</definedName>
    <definedName name="_____MDE27">#REF!</definedName>
    <definedName name="_____MDE28" localSheetId="2">#REF!</definedName>
    <definedName name="_____MDE28">#REF!</definedName>
    <definedName name="_____MDE29" localSheetId="2">#REF!</definedName>
    <definedName name="_____MDE29">#REF!</definedName>
    <definedName name="_____MDE30" localSheetId="2">#REF!</definedName>
    <definedName name="_____MDE30">#REF!</definedName>
    <definedName name="_____MDE31" localSheetId="2">#REF!</definedName>
    <definedName name="_____MDE31">#REF!</definedName>
    <definedName name="_____MDE32" localSheetId="2">#REF!</definedName>
    <definedName name="_____MDE32">#REF!</definedName>
    <definedName name="_____MDE33" localSheetId="2">#REF!</definedName>
    <definedName name="_____MDE33">#REF!</definedName>
    <definedName name="_____MDE34" localSheetId="2">#REF!</definedName>
    <definedName name="_____MDE34">#REF!</definedName>
    <definedName name="_____ME01" localSheetId="2">#REF!</definedName>
    <definedName name="_____ME01">#REF!</definedName>
    <definedName name="_____ME02" localSheetId="2">#REF!</definedName>
    <definedName name="_____ME02">#REF!</definedName>
    <definedName name="_____ME03" localSheetId="2">#REF!</definedName>
    <definedName name="_____ME03">#REF!</definedName>
    <definedName name="_____ME04" localSheetId="2">#REF!</definedName>
    <definedName name="_____ME04">#REF!</definedName>
    <definedName name="_____ME05" localSheetId="2">#REF!</definedName>
    <definedName name="_____ME05">#REF!</definedName>
    <definedName name="_____ME06" localSheetId="2">#REF!</definedName>
    <definedName name="_____ME06">#REF!</definedName>
    <definedName name="_____ME07" localSheetId="2">#REF!</definedName>
    <definedName name="_____ME07">#REF!</definedName>
    <definedName name="_____ME08" localSheetId="2">#REF!</definedName>
    <definedName name="_____ME08">#REF!</definedName>
    <definedName name="_____ME09" localSheetId="2">#REF!</definedName>
    <definedName name="_____ME09">#REF!</definedName>
    <definedName name="_____ME10" localSheetId="2">#REF!</definedName>
    <definedName name="_____ME10">#REF!</definedName>
    <definedName name="_____ME11" localSheetId="2">#REF!</definedName>
    <definedName name="_____ME11">#REF!</definedName>
    <definedName name="_____ME12" localSheetId="2">#REF!</definedName>
    <definedName name="_____ME12">#REF!</definedName>
    <definedName name="_____ME13" localSheetId="2">#REF!</definedName>
    <definedName name="_____ME13">#REF!</definedName>
    <definedName name="_____ME14" localSheetId="2">#REF!</definedName>
    <definedName name="_____ME14">#REF!</definedName>
    <definedName name="_____ME15" localSheetId="2">#REF!</definedName>
    <definedName name="_____ME15">#REF!</definedName>
    <definedName name="_____ME16" localSheetId="2">#REF!</definedName>
    <definedName name="_____ME16">#REF!</definedName>
    <definedName name="_____ME17" localSheetId="2">#REF!</definedName>
    <definedName name="_____ME17">#REF!</definedName>
    <definedName name="_____ME18" localSheetId="2">#REF!</definedName>
    <definedName name="_____ME18">#REF!</definedName>
    <definedName name="_____ME19" localSheetId="2">#REF!</definedName>
    <definedName name="_____ME19">#REF!</definedName>
    <definedName name="_____ME20" localSheetId="2">#REF!</definedName>
    <definedName name="_____ME20">#REF!</definedName>
    <definedName name="_____ME21" localSheetId="2">#REF!</definedName>
    <definedName name="_____ME21">#REF!</definedName>
    <definedName name="_____ME22" localSheetId="2">#REF!</definedName>
    <definedName name="_____ME22">#REF!</definedName>
    <definedName name="_____ME23" localSheetId="2">#REF!</definedName>
    <definedName name="_____ME23">#REF!</definedName>
    <definedName name="_____ME24" localSheetId="2">#REF!</definedName>
    <definedName name="_____ME24">#REF!</definedName>
    <definedName name="_____ME25" localSheetId="2">#REF!</definedName>
    <definedName name="_____ME25">#REF!</definedName>
    <definedName name="_____ME26" localSheetId="2">#REF!</definedName>
    <definedName name="_____ME26">#REF!</definedName>
    <definedName name="_____ME27" localSheetId="2">#REF!</definedName>
    <definedName name="_____ME27">#REF!</definedName>
    <definedName name="_____ME28" localSheetId="2">#REF!</definedName>
    <definedName name="_____ME28">#REF!</definedName>
    <definedName name="_____ME29" localSheetId="2">#REF!</definedName>
    <definedName name="_____ME29">#REF!</definedName>
    <definedName name="_____ME30" localSheetId="2">#REF!</definedName>
    <definedName name="_____ME30">#REF!</definedName>
    <definedName name="_____ME31" localSheetId="2">#REF!</definedName>
    <definedName name="_____ME31">#REF!</definedName>
    <definedName name="_____ME32" localSheetId="2">#REF!</definedName>
    <definedName name="_____ME32">#REF!</definedName>
    <definedName name="_____ME33" localSheetId="2">#REF!</definedName>
    <definedName name="_____ME33">#REF!</definedName>
    <definedName name="_____ME34" localSheetId="2">#REF!</definedName>
    <definedName name="_____ME34">#REF!</definedName>
    <definedName name="_____MM010" localSheetId="2">#REF!</definedName>
    <definedName name="_____MM010" localSheetId="24">[13]UPAH!$H$28</definedName>
    <definedName name="_____MM010" localSheetId="18">[13]UPAH!$H$28</definedName>
    <definedName name="_____MM010" localSheetId="21">[13]UPAH!$H$28</definedName>
    <definedName name="_____MM010" localSheetId="20">[13]UPAH!$H$28</definedName>
    <definedName name="_____MM010" localSheetId="19">[13]UPAH!$H$28</definedName>
    <definedName name="_____MM010">#REF!</definedName>
    <definedName name="_____MM011">[12]UPAH!#REF!</definedName>
    <definedName name="_____MM012">[12]UPAH!#REF!</definedName>
    <definedName name="_____MM013" localSheetId="2">#REF!</definedName>
    <definedName name="_____MM013" localSheetId="24">[13]UPAH!$H$33</definedName>
    <definedName name="_____MM013" localSheetId="18">[13]UPAH!$H$33</definedName>
    <definedName name="_____MM013" localSheetId="21">[13]UPAH!$H$33</definedName>
    <definedName name="_____MM013" localSheetId="20">[13]UPAH!$H$33</definedName>
    <definedName name="_____MM013" localSheetId="19">[13]UPAH!$H$33</definedName>
    <definedName name="_____MM013">#REF!</definedName>
    <definedName name="_____MM014">[12]UPAH!#REF!</definedName>
    <definedName name="_____MM020">[12]UPAH!#REF!</definedName>
    <definedName name="_____MM021">[12]UPAH!#REF!</definedName>
    <definedName name="_____MM022">[12]UPAH!#REF!</definedName>
    <definedName name="_____MM023" localSheetId="2">#REF!</definedName>
    <definedName name="_____MM023" localSheetId="24">[13]UPAH!$H$38</definedName>
    <definedName name="_____MM023" localSheetId="18">[13]UPAH!$H$38</definedName>
    <definedName name="_____MM023" localSheetId="21">[13]UPAH!$H$38</definedName>
    <definedName name="_____MM023" localSheetId="20">[13]UPAH!$H$38</definedName>
    <definedName name="_____MM023" localSheetId="19">[13]UPAH!$H$38</definedName>
    <definedName name="_____MM023">#REF!</definedName>
    <definedName name="_____MM024" localSheetId="2">#REF!</definedName>
    <definedName name="_____MM024" localSheetId="24">[13]UPAH!$H$39</definedName>
    <definedName name="_____MM024" localSheetId="18">[13]UPAH!$H$39</definedName>
    <definedName name="_____MM024" localSheetId="21">[13]UPAH!$H$39</definedName>
    <definedName name="_____MM024" localSheetId="20">[13]UPAH!$H$39</definedName>
    <definedName name="_____MM024" localSheetId="19">[13]UPAH!$H$39</definedName>
    <definedName name="_____MM024">#REF!</definedName>
    <definedName name="_____MM025" localSheetId="2">#REF!</definedName>
    <definedName name="_____MM025" localSheetId="24">[13]UPAH!$H$40</definedName>
    <definedName name="_____MM025" localSheetId="18">[13]UPAH!$H$40</definedName>
    <definedName name="_____MM025" localSheetId="21">[13]UPAH!$H$40</definedName>
    <definedName name="_____MM025" localSheetId="20">[13]UPAH!$H$40</definedName>
    <definedName name="_____MM025" localSheetId="19">[13]UPAH!$H$40</definedName>
    <definedName name="_____MM025">#REF!</definedName>
    <definedName name="_____MM026">[12]UPAH!#REF!</definedName>
    <definedName name="_____MM033">[12]UPAH!#REF!</definedName>
    <definedName name="_____MM040" localSheetId="2">#REF!</definedName>
    <definedName name="_____MM040" localSheetId="24">[13]UPAH!$H$44</definedName>
    <definedName name="_____MM040" localSheetId="18">[13]UPAH!$H$44</definedName>
    <definedName name="_____MM040" localSheetId="21">[13]UPAH!$H$44</definedName>
    <definedName name="_____MM040" localSheetId="20">[13]UPAH!$H$44</definedName>
    <definedName name="_____MM040" localSheetId="19">[13]UPAH!$H$44</definedName>
    <definedName name="_____MM040">#REF!</definedName>
    <definedName name="_____MM041" localSheetId="2">#REF!</definedName>
    <definedName name="_____MM041" localSheetId="24">[13]UPAH!$H$45</definedName>
    <definedName name="_____MM041" localSheetId="18">[13]UPAH!$H$45</definedName>
    <definedName name="_____MM041" localSheetId="21">[13]UPAH!$H$45</definedName>
    <definedName name="_____MM041" localSheetId="20">[13]UPAH!$H$45</definedName>
    <definedName name="_____MM041" localSheetId="19">[13]UPAH!$H$45</definedName>
    <definedName name="_____MM041">#REF!</definedName>
    <definedName name="_____MM042">[12]UPAH!#REF!</definedName>
    <definedName name="_____MM050">[12]UPAH!#REF!</definedName>
    <definedName name="_____MM061" localSheetId="2">#REF!</definedName>
    <definedName name="_____MM061" localSheetId="24">[13]UPAH!$H$48</definedName>
    <definedName name="_____MM061" localSheetId="18">[13]UPAH!$H$48</definedName>
    <definedName name="_____MM061" localSheetId="21">[13]UPAH!$H$48</definedName>
    <definedName name="_____MM061" localSheetId="20">[13]UPAH!$H$48</definedName>
    <definedName name="_____MM061" localSheetId="19">[13]UPAH!$H$48</definedName>
    <definedName name="_____MM061">#REF!</definedName>
    <definedName name="_____MM065" localSheetId="2">#REF!</definedName>
    <definedName name="_____MM065" localSheetId="24">[13]UPAH!$H$49</definedName>
    <definedName name="_____MM065" localSheetId="18">[13]UPAH!$H$49</definedName>
    <definedName name="_____MM065" localSheetId="21">[13]UPAH!$H$49</definedName>
    <definedName name="_____MM065" localSheetId="20">[13]UPAH!$H$49</definedName>
    <definedName name="_____MM065" localSheetId="19">[13]UPAH!$H$49</definedName>
    <definedName name="_____MM065">#REF!</definedName>
    <definedName name="_____MM070">[12]UPAH!#REF!</definedName>
    <definedName name="_____MM080">[12]UPAH!#REF!</definedName>
    <definedName name="_____MM081" localSheetId="2">#REF!</definedName>
    <definedName name="_____MM081" localSheetId="24">[13]UPAH!$H$53</definedName>
    <definedName name="_____MM081" localSheetId="18">[13]UPAH!$H$53</definedName>
    <definedName name="_____MM081" localSheetId="21">[13]UPAH!$H$53</definedName>
    <definedName name="_____MM081" localSheetId="20">[13]UPAH!$H$53</definedName>
    <definedName name="_____MM081" localSheetId="19">[13]UPAH!$H$53</definedName>
    <definedName name="_____MM081">#REF!</definedName>
    <definedName name="_____MM090">[12]UPAH!#REF!</definedName>
    <definedName name="_____MM162" localSheetId="2">#REF!</definedName>
    <definedName name="_____MM162" localSheetId="24">[13]UPAH!$H$54</definedName>
    <definedName name="_____MM162" localSheetId="18">[13]UPAH!$H$54</definedName>
    <definedName name="_____MM162" localSheetId="21">[13]UPAH!$H$54</definedName>
    <definedName name="_____MM162" localSheetId="20">[13]UPAH!$H$54</definedName>
    <definedName name="_____MM162" localSheetId="19">[13]UPAH!$H$54</definedName>
    <definedName name="_____MM162">#REF!</definedName>
    <definedName name="_____MM163">[12]UPAH!#REF!</definedName>
    <definedName name="_____MM164">[12]UPAH!#REF!</definedName>
    <definedName name="_____MM165">[12]UPAH!#REF!</definedName>
    <definedName name="_____MM166" localSheetId="2">#REF!</definedName>
    <definedName name="_____MM166" localSheetId="24">[13]UPAH!$H$58</definedName>
    <definedName name="_____MM166" localSheetId="18">[13]UPAH!$H$58</definedName>
    <definedName name="_____MM166" localSheetId="21">[13]UPAH!$H$58</definedName>
    <definedName name="_____MM166" localSheetId="20">[13]UPAH!$H$58</definedName>
    <definedName name="_____MM166" localSheetId="19">[13]UPAH!$H$58</definedName>
    <definedName name="_____MM166">#REF!</definedName>
    <definedName name="_____MM167" localSheetId="2">#REF!</definedName>
    <definedName name="_____MM167" localSheetId="24">[13]UPAH!$H$59</definedName>
    <definedName name="_____MM167" localSheetId="18">[13]UPAH!$H$59</definedName>
    <definedName name="_____MM167" localSheetId="21">[13]UPAH!$H$59</definedName>
    <definedName name="_____MM167" localSheetId="20">[13]UPAH!$H$59</definedName>
    <definedName name="_____MM167" localSheetId="19">[13]UPAH!$H$59</definedName>
    <definedName name="_____MM167">#REF!</definedName>
    <definedName name="_____MM170" localSheetId="2">#REF!</definedName>
    <definedName name="_____MM170" localSheetId="24">[13]UPAH!$H$60</definedName>
    <definedName name="_____MM170" localSheetId="18">[13]UPAH!$H$60</definedName>
    <definedName name="_____MM170" localSheetId="21">[13]UPAH!$H$60</definedName>
    <definedName name="_____MM170" localSheetId="20">[13]UPAH!$H$60</definedName>
    <definedName name="_____MM170" localSheetId="19">[13]UPAH!$H$60</definedName>
    <definedName name="_____MM170">#REF!</definedName>
    <definedName name="_____MM171">[12]UPAH!#REF!</definedName>
    <definedName name="_____MM180" localSheetId="2">#REF!</definedName>
    <definedName name="_____MM180" localSheetId="24">[13]UPAH!$H$61</definedName>
    <definedName name="_____MM180" localSheetId="18">[13]UPAH!$H$61</definedName>
    <definedName name="_____MM180" localSheetId="21">[13]UPAH!$H$61</definedName>
    <definedName name="_____MM180" localSheetId="20">[13]UPAH!$H$61</definedName>
    <definedName name="_____MM180" localSheetId="19">[13]UPAH!$H$61</definedName>
    <definedName name="_____MM180">#REF!</definedName>
    <definedName name="_____MM181" localSheetId="2">#REF!</definedName>
    <definedName name="_____MM181" localSheetId="24">[13]UPAH!$H$62</definedName>
    <definedName name="_____MM181" localSheetId="18">[13]UPAH!$H$62</definedName>
    <definedName name="_____MM181" localSheetId="21">[13]UPAH!$H$62</definedName>
    <definedName name="_____MM181" localSheetId="20">[13]UPAH!$H$62</definedName>
    <definedName name="_____MM181" localSheetId="19">[13]UPAH!$H$62</definedName>
    <definedName name="_____MM181">#REF!</definedName>
    <definedName name="_____MM183">[12]UPAH!#REF!</definedName>
    <definedName name="_____MM184">[12]UPAH!#REF!</definedName>
    <definedName name="_____MM185">[12]UPAH!#REF!</definedName>
    <definedName name="_____MMM01" localSheetId="24">'[10]Basic Price'!$F$46</definedName>
    <definedName name="_____MMM01" localSheetId="18">'[10]Basic Price'!$F$46</definedName>
    <definedName name="_____MMM01" localSheetId="21">'[10]Basic Price'!$F$46</definedName>
    <definedName name="_____MMM01" localSheetId="20">'[10]Basic Price'!$F$46</definedName>
    <definedName name="_____MMM01" localSheetId="19">'[10]Basic Price'!$F$46</definedName>
    <definedName name="_____MMM01">#REF!</definedName>
    <definedName name="_____MMM02" localSheetId="24">'[10]Basic Price'!$F$48</definedName>
    <definedName name="_____MMM02" localSheetId="18">'[10]Basic Price'!$F$48</definedName>
    <definedName name="_____MMM02" localSheetId="21">'[10]Basic Price'!$F$48</definedName>
    <definedName name="_____MMM02" localSheetId="20">'[10]Basic Price'!$F$48</definedName>
    <definedName name="_____MMM02" localSheetId="19">'[10]Basic Price'!$F$48</definedName>
    <definedName name="_____MMM02">#REF!</definedName>
    <definedName name="_____MMM03" localSheetId="24">'[6]Basic Price'!#REF!</definedName>
    <definedName name="_____MMM03" localSheetId="18">'[6]Basic Price'!#REF!</definedName>
    <definedName name="_____MMM03" localSheetId="21">'[6]Basic Price'!#REF!</definedName>
    <definedName name="_____MMM03" localSheetId="20">'[6]Basic Price'!#REF!</definedName>
    <definedName name="_____MMM03" localSheetId="19">'[6]Basic Price'!#REF!</definedName>
    <definedName name="_____MMM03">#REF!</definedName>
    <definedName name="_____MMM04" localSheetId="24">'[6]Basic Price'!#REF!</definedName>
    <definedName name="_____MMM04" localSheetId="18">'[6]Basic Price'!#REF!</definedName>
    <definedName name="_____MMM04" localSheetId="21">'[6]Basic Price'!#REF!</definedName>
    <definedName name="_____MMM04" localSheetId="20">'[6]Basic Price'!#REF!</definedName>
    <definedName name="_____MMM04" localSheetId="19">'[6]Basic Price'!#REF!</definedName>
    <definedName name="_____MMM04">#REF!</definedName>
    <definedName name="_____MMM05" localSheetId="24">'[6]Basic Price'!#REF!</definedName>
    <definedName name="_____MMM05" localSheetId="18">'[6]Basic Price'!#REF!</definedName>
    <definedName name="_____MMM05" localSheetId="21">'[6]Basic Price'!#REF!</definedName>
    <definedName name="_____MMM05" localSheetId="20">'[6]Basic Price'!#REF!</definedName>
    <definedName name="_____MMM05" localSheetId="19">'[6]Basic Price'!#REF!</definedName>
    <definedName name="_____MMM05">#REF!</definedName>
    <definedName name="_____MMM06" localSheetId="24">'[6]Basic Price'!#REF!</definedName>
    <definedName name="_____MMM06" localSheetId="18">'[6]Basic Price'!#REF!</definedName>
    <definedName name="_____MMM06" localSheetId="21">'[6]Basic Price'!#REF!</definedName>
    <definedName name="_____MMM06" localSheetId="20">'[6]Basic Price'!#REF!</definedName>
    <definedName name="_____MMM06" localSheetId="19">'[6]Basic Price'!#REF!</definedName>
    <definedName name="_____MMM06">#REF!</definedName>
    <definedName name="_____MMM07" localSheetId="24">'[6]Basic Price'!#REF!</definedName>
    <definedName name="_____MMM07" localSheetId="18">'[6]Basic Price'!#REF!</definedName>
    <definedName name="_____MMM07" localSheetId="21">'[6]Basic Price'!#REF!</definedName>
    <definedName name="_____MMM07" localSheetId="20">'[6]Basic Price'!#REF!</definedName>
    <definedName name="_____MMM07" localSheetId="19">'[6]Basic Price'!#REF!</definedName>
    <definedName name="_____MMM07">#REF!</definedName>
    <definedName name="_____MMM08" localSheetId="24">'[6]Basic Price'!#REF!</definedName>
    <definedName name="_____MMM08" localSheetId="18">'[6]Basic Price'!#REF!</definedName>
    <definedName name="_____MMM08" localSheetId="21">'[6]Basic Price'!#REF!</definedName>
    <definedName name="_____MMM08" localSheetId="20">'[6]Basic Price'!#REF!</definedName>
    <definedName name="_____MMM08" localSheetId="19">'[6]Basic Price'!#REF!</definedName>
    <definedName name="_____MMM08">#REF!</definedName>
    <definedName name="_____MMM09" localSheetId="24">'[6]Basic Price'!#REF!</definedName>
    <definedName name="_____MMM09" localSheetId="18">'[6]Basic Price'!#REF!</definedName>
    <definedName name="_____MMM09" localSheetId="21">'[6]Basic Price'!#REF!</definedName>
    <definedName name="_____MMM09" localSheetId="20">'[6]Basic Price'!#REF!</definedName>
    <definedName name="_____MMM09" localSheetId="19">'[6]Basic Price'!#REF!</definedName>
    <definedName name="_____MMM09">#REF!</definedName>
    <definedName name="_____MMM10" localSheetId="24">'[6]Basic Price'!#REF!</definedName>
    <definedName name="_____MMM10" localSheetId="18">'[6]Basic Price'!#REF!</definedName>
    <definedName name="_____MMM10" localSheetId="21">'[6]Basic Price'!#REF!</definedName>
    <definedName name="_____MMM10" localSheetId="20">'[6]Basic Price'!#REF!</definedName>
    <definedName name="_____MMM10" localSheetId="19">'[6]Basic Price'!#REF!</definedName>
    <definedName name="_____MMM10">#REF!</definedName>
    <definedName name="_____MMM11" localSheetId="24">'[6]Basic Price'!#REF!</definedName>
    <definedName name="_____MMM11" localSheetId="18">'[6]Basic Price'!#REF!</definedName>
    <definedName name="_____MMM11" localSheetId="21">'[6]Basic Price'!#REF!</definedName>
    <definedName name="_____MMM11" localSheetId="20">'[6]Basic Price'!#REF!</definedName>
    <definedName name="_____MMM11" localSheetId="19">'[6]Basic Price'!#REF!</definedName>
    <definedName name="_____MMM11">#REF!</definedName>
    <definedName name="_____MMM12" localSheetId="24">'[6]Basic Price'!#REF!</definedName>
    <definedName name="_____MMM12" localSheetId="18">'[6]Basic Price'!#REF!</definedName>
    <definedName name="_____MMM12" localSheetId="21">'[6]Basic Price'!#REF!</definedName>
    <definedName name="_____MMM12" localSheetId="20">'[6]Basic Price'!#REF!</definedName>
    <definedName name="_____MMM12" localSheetId="19">'[6]Basic Price'!#REF!</definedName>
    <definedName name="_____MMM12">#REF!</definedName>
    <definedName name="_____MMM13" localSheetId="24">'[10]Basic Price'!$F$58</definedName>
    <definedName name="_____MMM13" localSheetId="18">'[10]Basic Price'!$F$58</definedName>
    <definedName name="_____MMM13" localSheetId="21">'[10]Basic Price'!$F$58</definedName>
    <definedName name="_____MMM13" localSheetId="20">'[10]Basic Price'!$F$58</definedName>
    <definedName name="_____MMM13" localSheetId="19">'[10]Basic Price'!$F$58</definedName>
    <definedName name="_____MMM13">#REF!</definedName>
    <definedName name="_____MMM14" localSheetId="24">'[6]Basic Price'!#REF!</definedName>
    <definedName name="_____MMM14" localSheetId="18">'[6]Basic Price'!#REF!</definedName>
    <definedName name="_____MMM14" localSheetId="21">'[6]Basic Price'!#REF!</definedName>
    <definedName name="_____MMM14" localSheetId="20">'[6]Basic Price'!#REF!</definedName>
    <definedName name="_____MMM14" localSheetId="19">'[6]Basic Price'!#REF!</definedName>
    <definedName name="_____MMM14">#REF!</definedName>
    <definedName name="_____MMM15" localSheetId="24">'[6]Basic Price'!#REF!</definedName>
    <definedName name="_____MMM15" localSheetId="18">'[6]Basic Price'!#REF!</definedName>
    <definedName name="_____MMM15" localSheetId="21">'[6]Basic Price'!#REF!</definedName>
    <definedName name="_____MMM15" localSheetId="20">'[6]Basic Price'!#REF!</definedName>
    <definedName name="_____MMM15" localSheetId="19">'[6]Basic Price'!#REF!</definedName>
    <definedName name="_____MMM15">#REF!</definedName>
    <definedName name="_____MMM16" localSheetId="24">'[10]Basic Price'!$F$60</definedName>
    <definedName name="_____MMM16" localSheetId="18">'[10]Basic Price'!$F$60</definedName>
    <definedName name="_____MMM16" localSheetId="21">'[10]Basic Price'!$F$60</definedName>
    <definedName name="_____MMM16" localSheetId="20">'[10]Basic Price'!$F$60</definedName>
    <definedName name="_____MMM16" localSheetId="19">'[10]Basic Price'!$F$60</definedName>
    <definedName name="_____MMM16">#REF!</definedName>
    <definedName name="_____MMM17" localSheetId="24">'[6]Basic Price'!#REF!</definedName>
    <definedName name="_____MMM17" localSheetId="18">'[6]Basic Price'!#REF!</definedName>
    <definedName name="_____MMM17" localSheetId="21">'[6]Basic Price'!#REF!</definedName>
    <definedName name="_____MMM17" localSheetId="20">'[6]Basic Price'!#REF!</definedName>
    <definedName name="_____MMM17" localSheetId="19">'[6]Basic Price'!#REF!</definedName>
    <definedName name="_____MMM17">#REF!</definedName>
    <definedName name="_____MMM18" localSheetId="24">'[6]Basic Price'!#REF!</definedName>
    <definedName name="_____MMM18" localSheetId="18">'[6]Basic Price'!#REF!</definedName>
    <definedName name="_____MMM18" localSheetId="21">'[6]Basic Price'!#REF!</definedName>
    <definedName name="_____MMM18" localSheetId="20">'[6]Basic Price'!#REF!</definedName>
    <definedName name="_____MMM18" localSheetId="19">'[6]Basic Price'!#REF!</definedName>
    <definedName name="_____MMM18">#REF!</definedName>
    <definedName name="_____MMM19" localSheetId="24">'[10]Basic Price'!$F$62</definedName>
    <definedName name="_____MMM19" localSheetId="18">'[10]Basic Price'!$F$62</definedName>
    <definedName name="_____MMM19" localSheetId="21">'[10]Basic Price'!$F$62</definedName>
    <definedName name="_____MMM19" localSheetId="20">'[10]Basic Price'!$F$62</definedName>
    <definedName name="_____MMM19" localSheetId="19">'[10]Basic Price'!$F$62</definedName>
    <definedName name="_____MMM19">#REF!</definedName>
    <definedName name="_____MMM20" localSheetId="24">'[10]Basic Price'!$F$68</definedName>
    <definedName name="_____MMM20" localSheetId="18">'[10]Basic Price'!$F$68</definedName>
    <definedName name="_____MMM20" localSheetId="21">'[10]Basic Price'!$F$68</definedName>
    <definedName name="_____MMM20" localSheetId="20">'[10]Basic Price'!$F$68</definedName>
    <definedName name="_____MMM20" localSheetId="19">'[10]Basic Price'!$F$68</definedName>
    <definedName name="_____MMM20">#REF!</definedName>
    <definedName name="_____MMM21" localSheetId="24">'[10]Basic Price'!$F$69</definedName>
    <definedName name="_____MMM21" localSheetId="18">'[10]Basic Price'!$F$69</definedName>
    <definedName name="_____MMM21" localSheetId="21">'[10]Basic Price'!$F$69</definedName>
    <definedName name="_____MMM21" localSheetId="20">'[10]Basic Price'!$F$69</definedName>
    <definedName name="_____MMM21" localSheetId="19">'[10]Basic Price'!$F$69</definedName>
    <definedName name="_____MMM21">#REF!</definedName>
    <definedName name="_____MMM22" localSheetId="24">'[10]Basic Price'!$F$70</definedName>
    <definedName name="_____MMM22" localSheetId="18">'[10]Basic Price'!$F$70</definedName>
    <definedName name="_____MMM22" localSheetId="21">'[10]Basic Price'!$F$70</definedName>
    <definedName name="_____MMM22" localSheetId="20">'[10]Basic Price'!$F$70</definedName>
    <definedName name="_____MMM22" localSheetId="19">'[10]Basic Price'!$F$70</definedName>
    <definedName name="_____MMM22">#REF!</definedName>
    <definedName name="_____MMM23" localSheetId="24">'[6]Basic Price'!#REF!</definedName>
    <definedName name="_____MMM23" localSheetId="18">'[6]Basic Price'!#REF!</definedName>
    <definedName name="_____MMM23" localSheetId="21">'[6]Basic Price'!#REF!</definedName>
    <definedName name="_____MMM23" localSheetId="20">'[6]Basic Price'!#REF!</definedName>
    <definedName name="_____MMM23" localSheetId="19">'[6]Basic Price'!#REF!</definedName>
    <definedName name="_____MMM23">#REF!</definedName>
    <definedName name="_____MMM24" localSheetId="24">'[6]Basic Price'!#REF!</definedName>
    <definedName name="_____MMM24" localSheetId="18">'[6]Basic Price'!#REF!</definedName>
    <definedName name="_____MMM24" localSheetId="21">'[6]Basic Price'!#REF!</definedName>
    <definedName name="_____MMM24" localSheetId="20">'[6]Basic Price'!#REF!</definedName>
    <definedName name="_____MMM24" localSheetId="19">'[6]Basic Price'!#REF!</definedName>
    <definedName name="_____MMM24">#REF!</definedName>
    <definedName name="_____MMM25" localSheetId="24">'[6]Basic Price'!#REF!</definedName>
    <definedName name="_____MMM25" localSheetId="18">'[6]Basic Price'!#REF!</definedName>
    <definedName name="_____MMM25" localSheetId="21">'[6]Basic Price'!#REF!</definedName>
    <definedName name="_____MMM25" localSheetId="20">'[6]Basic Price'!#REF!</definedName>
    <definedName name="_____MMM25" localSheetId="19">'[6]Basic Price'!#REF!</definedName>
    <definedName name="_____MMM25">#REF!</definedName>
    <definedName name="_____MMM26" localSheetId="24">'[6]Basic Price'!#REF!</definedName>
    <definedName name="_____MMM26" localSheetId="18">'[6]Basic Price'!#REF!</definedName>
    <definedName name="_____MMM26" localSheetId="21">'[6]Basic Price'!#REF!</definedName>
    <definedName name="_____MMM26" localSheetId="20">'[6]Basic Price'!#REF!</definedName>
    <definedName name="_____MMM26" localSheetId="19">'[6]Basic Price'!#REF!</definedName>
    <definedName name="_____MMM26">#REF!</definedName>
    <definedName name="_____MMM27" localSheetId="24">'[6]Basic Price'!#REF!</definedName>
    <definedName name="_____MMM27" localSheetId="18">'[6]Basic Price'!#REF!</definedName>
    <definedName name="_____MMM27" localSheetId="21">'[6]Basic Price'!#REF!</definedName>
    <definedName name="_____MMM27" localSheetId="20">'[6]Basic Price'!#REF!</definedName>
    <definedName name="_____MMM27" localSheetId="19">'[6]Basic Price'!#REF!</definedName>
    <definedName name="_____MMM27">#REF!</definedName>
    <definedName name="_____MMM28" localSheetId="24">'[6]Basic Price'!#REF!</definedName>
    <definedName name="_____MMM28" localSheetId="18">'[6]Basic Price'!#REF!</definedName>
    <definedName name="_____MMM28" localSheetId="21">'[6]Basic Price'!#REF!</definedName>
    <definedName name="_____MMM28" localSheetId="20">'[6]Basic Price'!#REF!</definedName>
    <definedName name="_____MMM28" localSheetId="19">'[6]Basic Price'!#REF!</definedName>
    <definedName name="_____MMM28">#REF!</definedName>
    <definedName name="_____MMM29" localSheetId="24">'[6]Basic Price'!#REF!</definedName>
    <definedName name="_____MMM29" localSheetId="18">'[6]Basic Price'!#REF!</definedName>
    <definedName name="_____MMM29" localSheetId="21">'[6]Basic Price'!#REF!</definedName>
    <definedName name="_____MMM29" localSheetId="20">'[6]Basic Price'!#REF!</definedName>
    <definedName name="_____MMM29" localSheetId="19">'[6]Basic Price'!#REF!</definedName>
    <definedName name="_____MMM29">#REF!</definedName>
    <definedName name="_____MMM30" localSheetId="24">'[6]Basic Price'!#REF!</definedName>
    <definedName name="_____MMM30" localSheetId="18">'[6]Basic Price'!#REF!</definedName>
    <definedName name="_____MMM30" localSheetId="21">'[6]Basic Price'!#REF!</definedName>
    <definedName name="_____MMM30" localSheetId="20">'[6]Basic Price'!#REF!</definedName>
    <definedName name="_____MMM30" localSheetId="19">'[6]Basic Price'!#REF!</definedName>
    <definedName name="_____MMM30">#REF!</definedName>
    <definedName name="_____MMM31" localSheetId="24">'[6]Basic Price'!#REF!</definedName>
    <definedName name="_____MMM31" localSheetId="18">'[6]Basic Price'!#REF!</definedName>
    <definedName name="_____MMM31" localSheetId="21">'[6]Basic Price'!#REF!</definedName>
    <definedName name="_____MMM31" localSheetId="20">'[6]Basic Price'!#REF!</definedName>
    <definedName name="_____MMM31" localSheetId="19">'[6]Basic Price'!#REF!</definedName>
    <definedName name="_____MMM31">#REF!</definedName>
    <definedName name="_____MMM32" localSheetId="24">'[6]Basic Price'!#REF!</definedName>
    <definedName name="_____MMM32" localSheetId="18">'[6]Basic Price'!#REF!</definedName>
    <definedName name="_____MMM32" localSheetId="21">'[6]Basic Price'!#REF!</definedName>
    <definedName name="_____MMM32" localSheetId="20">'[6]Basic Price'!#REF!</definedName>
    <definedName name="_____MMM32" localSheetId="19">'[6]Basic Price'!#REF!</definedName>
    <definedName name="_____MMM32">#REF!</definedName>
    <definedName name="_____MMM33" localSheetId="24">'[6]Basic Price'!#REF!</definedName>
    <definedName name="_____MMM33" localSheetId="18">'[6]Basic Price'!#REF!</definedName>
    <definedName name="_____MMM33" localSheetId="21">'[6]Basic Price'!#REF!</definedName>
    <definedName name="_____MMM33" localSheetId="20">'[6]Basic Price'!#REF!</definedName>
    <definedName name="_____MMM33" localSheetId="19">'[6]Basic Price'!#REF!</definedName>
    <definedName name="_____MMM33">#REF!</definedName>
    <definedName name="_____MMM34" localSheetId="24">'[6]Basic Price'!#REF!</definedName>
    <definedName name="_____MMM34" localSheetId="18">'[6]Basic Price'!#REF!</definedName>
    <definedName name="_____MMM34" localSheetId="21">'[6]Basic Price'!#REF!</definedName>
    <definedName name="_____MMM34" localSheetId="20">'[6]Basic Price'!#REF!</definedName>
    <definedName name="_____MMM34" localSheetId="19">'[6]Basic Price'!#REF!</definedName>
    <definedName name="_____MMM34">#REF!</definedName>
    <definedName name="_____MMM35" localSheetId="24">'[6]Basic Price'!#REF!</definedName>
    <definedName name="_____MMM35" localSheetId="18">'[6]Basic Price'!#REF!</definedName>
    <definedName name="_____MMM35" localSheetId="21">'[6]Basic Price'!#REF!</definedName>
    <definedName name="_____MMM35" localSheetId="20">'[6]Basic Price'!#REF!</definedName>
    <definedName name="_____MMM35" localSheetId="19">'[6]Basic Price'!#REF!</definedName>
    <definedName name="_____MMM35">#REF!</definedName>
    <definedName name="_____MMM36" localSheetId="24">'[6]Basic Price'!#REF!</definedName>
    <definedName name="_____MMM36" localSheetId="18">'[6]Basic Price'!#REF!</definedName>
    <definedName name="_____MMM36" localSheetId="21">'[6]Basic Price'!#REF!</definedName>
    <definedName name="_____MMM36" localSheetId="20">'[6]Basic Price'!#REF!</definedName>
    <definedName name="_____MMM36" localSheetId="19">'[6]Basic Price'!#REF!</definedName>
    <definedName name="_____MMM36">#REF!</definedName>
    <definedName name="_____MMM37" localSheetId="24">'[6]Basic Price'!#REF!</definedName>
    <definedName name="_____MMM37" localSheetId="18">'[6]Basic Price'!#REF!</definedName>
    <definedName name="_____MMM37" localSheetId="21">'[6]Basic Price'!#REF!</definedName>
    <definedName name="_____MMM37" localSheetId="20">'[6]Basic Price'!#REF!</definedName>
    <definedName name="_____MMM37" localSheetId="19">'[6]Basic Price'!#REF!</definedName>
    <definedName name="_____MMM37">#REF!</definedName>
    <definedName name="_____MMM38" localSheetId="24">'[6]Basic Price'!#REF!</definedName>
    <definedName name="_____MMM38" localSheetId="18">'[6]Basic Price'!#REF!</definedName>
    <definedName name="_____MMM38" localSheetId="21">'[6]Basic Price'!#REF!</definedName>
    <definedName name="_____MMM38" localSheetId="20">'[6]Basic Price'!#REF!</definedName>
    <definedName name="_____MMM38" localSheetId="19">'[6]Basic Price'!#REF!</definedName>
    <definedName name="_____MMM38">#REF!</definedName>
    <definedName name="_____MMM39" localSheetId="24">'[6]Basic Price'!#REF!</definedName>
    <definedName name="_____MMM39" localSheetId="18">'[6]Basic Price'!#REF!</definedName>
    <definedName name="_____MMM39" localSheetId="21">'[6]Basic Price'!#REF!</definedName>
    <definedName name="_____MMM39" localSheetId="20">'[6]Basic Price'!#REF!</definedName>
    <definedName name="_____MMM39" localSheetId="19">'[6]Basic Price'!#REF!</definedName>
    <definedName name="_____MMM39">#REF!</definedName>
    <definedName name="_____MMM40" localSheetId="24">'[6]Basic Price'!#REF!</definedName>
    <definedName name="_____MMM40" localSheetId="18">'[6]Basic Price'!#REF!</definedName>
    <definedName name="_____MMM40" localSheetId="21">'[6]Basic Price'!#REF!</definedName>
    <definedName name="_____MMM40" localSheetId="20">'[6]Basic Price'!#REF!</definedName>
    <definedName name="_____MMM40" localSheetId="19">'[6]Basic Price'!#REF!</definedName>
    <definedName name="_____MMM40">#REF!</definedName>
    <definedName name="_____MMM41" localSheetId="24">'[6]Basic Price'!#REF!</definedName>
    <definedName name="_____MMM41" localSheetId="18">'[6]Basic Price'!#REF!</definedName>
    <definedName name="_____MMM41" localSheetId="21">'[6]Basic Price'!#REF!</definedName>
    <definedName name="_____MMM41" localSheetId="20">'[6]Basic Price'!#REF!</definedName>
    <definedName name="_____MMM41" localSheetId="19">'[6]Basic Price'!#REF!</definedName>
    <definedName name="_____MMM41">#REF!</definedName>
    <definedName name="_____MMM411" localSheetId="24">'[6]Basic Price'!#REF!</definedName>
    <definedName name="_____MMM411" localSheetId="18">'[6]Basic Price'!#REF!</definedName>
    <definedName name="_____MMM411" localSheetId="21">'[6]Basic Price'!#REF!</definedName>
    <definedName name="_____MMM411" localSheetId="20">'[6]Basic Price'!#REF!</definedName>
    <definedName name="_____MMM411" localSheetId="19">'[6]Basic Price'!#REF!</definedName>
    <definedName name="_____MMM411">#REF!</definedName>
    <definedName name="_____MMM42" localSheetId="24">'[6]Basic Price'!#REF!</definedName>
    <definedName name="_____MMM42" localSheetId="18">'[6]Basic Price'!#REF!</definedName>
    <definedName name="_____MMM42" localSheetId="21">'[6]Basic Price'!#REF!</definedName>
    <definedName name="_____MMM42" localSheetId="20">'[6]Basic Price'!#REF!</definedName>
    <definedName name="_____MMM42" localSheetId="19">'[6]Basic Price'!#REF!</definedName>
    <definedName name="_____MMM42">#REF!</definedName>
    <definedName name="_____MMM43" localSheetId="24">'[6]Basic Price'!#REF!</definedName>
    <definedName name="_____MMM43" localSheetId="18">'[6]Basic Price'!#REF!</definedName>
    <definedName name="_____MMM43" localSheetId="21">'[6]Basic Price'!#REF!</definedName>
    <definedName name="_____MMM43" localSheetId="20">'[6]Basic Price'!#REF!</definedName>
    <definedName name="_____MMM43" localSheetId="19">'[6]Basic Price'!#REF!</definedName>
    <definedName name="_____MMM43">#REF!</definedName>
    <definedName name="_____MMM44" localSheetId="24">'[6]Basic Price'!#REF!</definedName>
    <definedName name="_____MMM44" localSheetId="18">'[6]Basic Price'!#REF!</definedName>
    <definedName name="_____MMM44" localSheetId="21">'[6]Basic Price'!#REF!</definedName>
    <definedName name="_____MMM44" localSheetId="20">'[6]Basic Price'!#REF!</definedName>
    <definedName name="_____MMM44" localSheetId="19">'[6]Basic Price'!#REF!</definedName>
    <definedName name="_____MMM44">#REF!</definedName>
    <definedName name="_____MMM45" localSheetId="24">'[6]Basic Price'!#REF!</definedName>
    <definedName name="_____MMM45" localSheetId="18">'[6]Basic Price'!#REF!</definedName>
    <definedName name="_____MMM45" localSheetId="21">'[6]Basic Price'!#REF!</definedName>
    <definedName name="_____MMM45" localSheetId="20">'[6]Basic Price'!#REF!</definedName>
    <definedName name="_____MMM45" localSheetId="19">'[6]Basic Price'!#REF!</definedName>
    <definedName name="_____MMM45">#REF!</definedName>
    <definedName name="_____MMM46" localSheetId="24">'[6]Basic Price'!#REF!</definedName>
    <definedName name="_____MMM46" localSheetId="18">'[6]Basic Price'!#REF!</definedName>
    <definedName name="_____MMM46" localSheetId="21">'[6]Basic Price'!#REF!</definedName>
    <definedName name="_____MMM46" localSheetId="20">'[6]Basic Price'!#REF!</definedName>
    <definedName name="_____MMM46" localSheetId="19">'[6]Basic Price'!#REF!</definedName>
    <definedName name="_____MMM46">#REF!</definedName>
    <definedName name="_____MMM47" localSheetId="24">'[6]Basic Price'!#REF!</definedName>
    <definedName name="_____MMM47" localSheetId="18">'[6]Basic Price'!#REF!</definedName>
    <definedName name="_____MMM47" localSheetId="21">'[6]Basic Price'!#REF!</definedName>
    <definedName name="_____MMM47" localSheetId="20">'[6]Basic Price'!#REF!</definedName>
    <definedName name="_____MMM47" localSheetId="19">'[6]Basic Price'!#REF!</definedName>
    <definedName name="_____MMM47">#REF!</definedName>
    <definedName name="_____MMM48" localSheetId="24">'[6]Basic Price'!#REF!</definedName>
    <definedName name="_____MMM48" localSheetId="18">'[6]Basic Price'!#REF!</definedName>
    <definedName name="_____MMM48" localSheetId="21">'[6]Basic Price'!#REF!</definedName>
    <definedName name="_____MMM48" localSheetId="20">'[6]Basic Price'!#REF!</definedName>
    <definedName name="_____MMM48" localSheetId="19">'[6]Basic Price'!#REF!</definedName>
    <definedName name="_____MMM48">#REF!</definedName>
    <definedName name="_____MMM49" localSheetId="24">'[6]Basic Price'!#REF!</definedName>
    <definedName name="_____MMM49" localSheetId="18">'[6]Basic Price'!#REF!</definedName>
    <definedName name="_____MMM49" localSheetId="21">'[6]Basic Price'!#REF!</definedName>
    <definedName name="_____MMM49" localSheetId="20">'[6]Basic Price'!#REF!</definedName>
    <definedName name="_____MMM49" localSheetId="19">'[6]Basic Price'!#REF!</definedName>
    <definedName name="_____MMM49">#REF!</definedName>
    <definedName name="_____MMM50" localSheetId="24">'[6]Basic Price'!#REF!</definedName>
    <definedName name="_____MMM50" localSheetId="18">'[6]Basic Price'!#REF!</definedName>
    <definedName name="_____MMM50" localSheetId="21">'[6]Basic Price'!#REF!</definedName>
    <definedName name="_____MMM50" localSheetId="20">'[6]Basic Price'!#REF!</definedName>
    <definedName name="_____MMM50" localSheetId="19">'[6]Basic Price'!#REF!</definedName>
    <definedName name="_____MMM50">#REF!</definedName>
    <definedName name="_____MMM51" localSheetId="24">'[6]Basic Price'!#REF!</definedName>
    <definedName name="_____MMM51" localSheetId="18">'[6]Basic Price'!#REF!</definedName>
    <definedName name="_____MMM51" localSheetId="21">'[6]Basic Price'!#REF!</definedName>
    <definedName name="_____MMM51" localSheetId="20">'[6]Basic Price'!#REF!</definedName>
    <definedName name="_____MMM51" localSheetId="19">'[6]Basic Price'!#REF!</definedName>
    <definedName name="_____MMM51">#REF!</definedName>
    <definedName name="_____MMM52" localSheetId="24">'[6]Basic Price'!#REF!</definedName>
    <definedName name="_____MMM52" localSheetId="18">'[6]Basic Price'!#REF!</definedName>
    <definedName name="_____MMM52" localSheetId="21">'[6]Basic Price'!#REF!</definedName>
    <definedName name="_____MMM52" localSheetId="20">'[6]Basic Price'!#REF!</definedName>
    <definedName name="_____MMM52" localSheetId="19">'[6]Basic Price'!#REF!</definedName>
    <definedName name="_____MMM52">#REF!</definedName>
    <definedName name="_____MMM53" localSheetId="24">'[6]Basic Price'!#REF!</definedName>
    <definedName name="_____MMM53" localSheetId="18">'[6]Basic Price'!#REF!</definedName>
    <definedName name="_____MMM53" localSheetId="21">'[6]Basic Price'!#REF!</definedName>
    <definedName name="_____MMM53" localSheetId="20">'[6]Basic Price'!#REF!</definedName>
    <definedName name="_____MMM53" localSheetId="19">'[6]Basic Price'!#REF!</definedName>
    <definedName name="_____MMM53">#REF!</definedName>
    <definedName name="_____MMM54" localSheetId="24">'[6]Basic Price'!#REF!</definedName>
    <definedName name="_____MMM54" localSheetId="18">'[6]Basic Price'!#REF!</definedName>
    <definedName name="_____MMM54" localSheetId="21">'[6]Basic Price'!#REF!</definedName>
    <definedName name="_____MMM54" localSheetId="20">'[6]Basic Price'!#REF!</definedName>
    <definedName name="_____MMM54" localSheetId="19">'[6]Basic Price'!#REF!</definedName>
    <definedName name="_____MMM54">#REF!</definedName>
    <definedName name="_____MR011">[12]UPAH!#REF!</definedName>
    <definedName name="_____MR012" localSheetId="2">#REF!</definedName>
    <definedName name="_____MR012" localSheetId="24">[13]UPAH!$H$32</definedName>
    <definedName name="_____MR012" localSheetId="18">[13]UPAH!$H$32</definedName>
    <definedName name="_____MR012" localSheetId="21">[13]UPAH!$H$32</definedName>
    <definedName name="_____MR012" localSheetId="20">[13]UPAH!$H$32</definedName>
    <definedName name="_____MR012" localSheetId="19">[13]UPAH!$H$32</definedName>
    <definedName name="_____MR012">#REF!</definedName>
    <definedName name="_____non51">#REF!</definedName>
    <definedName name="_____pvc1">[3]upah!#REF!</definedName>
    <definedName name="_____pvc12">[3]upah!#REF!</definedName>
    <definedName name="_____pvc34">[3]upah!#REF!</definedName>
    <definedName name="_____pvc4">[3]upah!#REF!</definedName>
    <definedName name="_____REK2">[14]RAB!#REF!</definedName>
    <definedName name="_____STD1">#REF!</definedName>
    <definedName name="_____STD2">#REF!</definedName>
    <definedName name="_____STD3">#REF!</definedName>
    <definedName name="_____STD4">#REF!</definedName>
    <definedName name="_____STD5">#REF!</definedName>
    <definedName name="_____STD6">#REF!</definedName>
    <definedName name="____ATB1">#REF!</definedName>
    <definedName name="____ATB2">#REF!</definedName>
    <definedName name="____ATB3">#REF!</definedName>
    <definedName name="____ATB4">#REF!</definedName>
    <definedName name="____DIV1">#REF!</definedName>
    <definedName name="____DIV10">#REF!</definedName>
    <definedName name="____DIV11" localSheetId="24">'[15]JL SMP 5 '!#REF!</definedName>
    <definedName name="____DIV11" localSheetId="18">'[15]JL SMP 5 '!#REF!</definedName>
    <definedName name="____DIV11" localSheetId="21">'[15]JL SMP 5 '!#REF!</definedName>
    <definedName name="____DIV11" localSheetId="20">'[15]JL SMP 5 '!#REF!</definedName>
    <definedName name="____DIV11" localSheetId="19">'[15]JL SMP 5 '!#REF!</definedName>
    <definedName name="____DIV11">[1]DKH!#REF!</definedName>
    <definedName name="____DIV2">#REF!</definedName>
    <definedName name="____DIV3">#REF!</definedName>
    <definedName name="____DIV4">#REF!</definedName>
    <definedName name="____DIV5">#REF!</definedName>
    <definedName name="____DIV6">#REF!</definedName>
    <definedName name="____DIV7">#REF!</definedName>
    <definedName name="____DIV8">#REF!</definedName>
    <definedName name="____DIV9">#REF!</definedName>
    <definedName name="____EEE01" localSheetId="2">#REF!</definedName>
    <definedName name="____EEE01">#REF!</definedName>
    <definedName name="____EEE02" localSheetId="2">#REF!</definedName>
    <definedName name="____EEE02">#REF!</definedName>
    <definedName name="____EEE03" localSheetId="2">#REF!</definedName>
    <definedName name="____EEE03">#REF!</definedName>
    <definedName name="____EEE04" localSheetId="2">#REF!</definedName>
    <definedName name="____EEE04">#REF!</definedName>
    <definedName name="____EEE05" localSheetId="2">#REF!</definedName>
    <definedName name="____EEE05">#REF!</definedName>
    <definedName name="____EEE06" localSheetId="2">#REF!</definedName>
    <definedName name="____EEE06">#REF!</definedName>
    <definedName name="____EEE07" localSheetId="2">#REF!</definedName>
    <definedName name="____EEE07">#REF!</definedName>
    <definedName name="____EEE08" localSheetId="2">#REF!</definedName>
    <definedName name="____EEE08">#REF!</definedName>
    <definedName name="____EEE09" localSheetId="2">#REF!</definedName>
    <definedName name="____EEE09">#REF!</definedName>
    <definedName name="____EEE10" localSheetId="2">#REF!</definedName>
    <definedName name="____EEE10">#REF!</definedName>
    <definedName name="____EEE11" localSheetId="2">#REF!</definedName>
    <definedName name="____EEE11">#REF!</definedName>
    <definedName name="____EEE12" localSheetId="2">#REF!</definedName>
    <definedName name="____EEE12">#REF!</definedName>
    <definedName name="____EEE13" localSheetId="2">#REF!</definedName>
    <definedName name="____EEE13">#REF!</definedName>
    <definedName name="____EEE14" localSheetId="2">#REF!</definedName>
    <definedName name="____EEE14">#REF!</definedName>
    <definedName name="____EEE15" localSheetId="2">#REF!</definedName>
    <definedName name="____EEE15">#REF!</definedName>
    <definedName name="____EEE16" localSheetId="2">#REF!</definedName>
    <definedName name="____EEE16">#REF!</definedName>
    <definedName name="____EEE17" localSheetId="2">#REF!</definedName>
    <definedName name="____EEE17">#REF!</definedName>
    <definedName name="____EEE18" localSheetId="2">#REF!</definedName>
    <definedName name="____EEE18">#REF!</definedName>
    <definedName name="____EEE19" localSheetId="2">#REF!</definedName>
    <definedName name="____EEE19">#REF!</definedName>
    <definedName name="____EEE20" localSheetId="2">#REF!</definedName>
    <definedName name="____EEE20">#REF!</definedName>
    <definedName name="____EEE21" localSheetId="2">#REF!</definedName>
    <definedName name="____EEE21">#REF!</definedName>
    <definedName name="____EEE22" localSheetId="2">#REF!</definedName>
    <definedName name="____EEE22">#REF!</definedName>
    <definedName name="____EEE23" localSheetId="2">#REF!</definedName>
    <definedName name="____EEE23">#REF!</definedName>
    <definedName name="____EEE24" localSheetId="2">#REF!</definedName>
    <definedName name="____EEE24">#REF!</definedName>
    <definedName name="____EEE25" localSheetId="2">#REF!</definedName>
    <definedName name="____EEE25">#REF!</definedName>
    <definedName name="____EEE26" localSheetId="2">#REF!</definedName>
    <definedName name="____EEE26">#REF!</definedName>
    <definedName name="____EEE27" localSheetId="2">#REF!</definedName>
    <definedName name="____EEE27">#REF!</definedName>
    <definedName name="____EEE28" localSheetId="2">#REF!</definedName>
    <definedName name="____EEE28">#REF!</definedName>
    <definedName name="____EEE29" localSheetId="2">#REF!</definedName>
    <definedName name="____EEE29">#REF!</definedName>
    <definedName name="____EEE30" localSheetId="2">#REF!</definedName>
    <definedName name="____EEE30">#REF!</definedName>
    <definedName name="____EEE31" localSheetId="2">#REF!</definedName>
    <definedName name="____EEE31">#REF!</definedName>
    <definedName name="____EEE32" localSheetId="2">#REF!</definedName>
    <definedName name="____EEE32">#REF!</definedName>
    <definedName name="____EEE33" localSheetId="2">#REF!</definedName>
    <definedName name="____EEE33">#REF!</definedName>
    <definedName name="____Gal2">#REF!</definedName>
    <definedName name="____HAL1">#REF!</definedName>
    <definedName name="____HAL2">#REF!</definedName>
    <definedName name="____HAL3">#REF!</definedName>
    <definedName name="____HAL4">#REF!</definedName>
    <definedName name="____HAL5">#REF!</definedName>
    <definedName name="____HAL6">#REF!</definedName>
    <definedName name="____HAL7">#REF!</definedName>
    <definedName name="____HAL8">#REF!</definedName>
    <definedName name="____JB3">#REF!</definedName>
    <definedName name="____JB4">#REF!</definedName>
    <definedName name="____JB5">#REF!</definedName>
    <definedName name="____KK012">#REF!</definedName>
    <definedName name="____KK016">#REF!</definedName>
    <definedName name="____KK017">#REF!</definedName>
    <definedName name="____KK224">#REF!</definedName>
    <definedName name="____KK342">#REF!</definedName>
    <definedName name="____KK514">#REF!</definedName>
    <definedName name="____KK520">#REF!</definedName>
    <definedName name="____KK618">#REF!</definedName>
    <definedName name="____KK638">#REF!</definedName>
    <definedName name="____KK705">#REF!</definedName>
    <definedName name="____KK710">#REF!</definedName>
    <definedName name="____KK715">#REF!</definedName>
    <definedName name="____KK720">#REF!</definedName>
    <definedName name="____KK721">#REF!</definedName>
    <definedName name="____KK722">#REF!</definedName>
    <definedName name="____KK730">#REF!</definedName>
    <definedName name="____LL071">[12]UPAH!#REF!</definedName>
    <definedName name="____LL072">[12]UPAH!#REF!</definedName>
    <definedName name="____LL082">[12]UPAH!#REF!</definedName>
    <definedName name="____LL103">[12]UPAH!#REF!</definedName>
    <definedName name="____LLL01" localSheetId="24">'[16]Basic Price'!#REF!</definedName>
    <definedName name="____LLL01" localSheetId="18">'[16]Basic Price'!#REF!</definedName>
    <definedName name="____LLL01" localSheetId="21">'[16]Basic Price'!#REF!</definedName>
    <definedName name="____LLL01" localSheetId="20">'[16]Basic Price'!#REF!</definedName>
    <definedName name="____LLL01" localSheetId="19">'[16]Basic Price'!#REF!</definedName>
    <definedName name="____LLL01">#REF!</definedName>
    <definedName name="____LLL02" localSheetId="24">'[16]Basic Price'!#REF!</definedName>
    <definedName name="____LLL02" localSheetId="18">'[16]Basic Price'!#REF!</definedName>
    <definedName name="____LLL02" localSheetId="21">'[16]Basic Price'!#REF!</definedName>
    <definedName name="____LLL02" localSheetId="20">'[16]Basic Price'!#REF!</definedName>
    <definedName name="____LLL02" localSheetId="19">'[16]Basic Price'!#REF!</definedName>
    <definedName name="____LLL02">#REF!</definedName>
    <definedName name="____LLL03" localSheetId="24">'[16]Basic Price'!#REF!</definedName>
    <definedName name="____LLL03" localSheetId="18">'[16]Basic Price'!#REF!</definedName>
    <definedName name="____LLL03" localSheetId="21">'[16]Basic Price'!#REF!</definedName>
    <definedName name="____LLL03" localSheetId="20">'[16]Basic Price'!#REF!</definedName>
    <definedName name="____LLL03" localSheetId="19">'[16]Basic Price'!#REF!</definedName>
    <definedName name="____LLL03">#REF!</definedName>
    <definedName name="____LLL04" localSheetId="24">'[16]Basic Price'!#REF!</definedName>
    <definedName name="____LLL04" localSheetId="18">'[16]Basic Price'!#REF!</definedName>
    <definedName name="____LLL04" localSheetId="21">'[16]Basic Price'!#REF!</definedName>
    <definedName name="____LLL04" localSheetId="20">'[16]Basic Price'!#REF!</definedName>
    <definedName name="____LLL04" localSheetId="19">'[16]Basic Price'!#REF!</definedName>
    <definedName name="____LLL04">#REF!</definedName>
    <definedName name="____LLL05" localSheetId="24">'[16]Basic Price'!#REF!</definedName>
    <definedName name="____LLL05" localSheetId="18">'[16]Basic Price'!#REF!</definedName>
    <definedName name="____LLL05" localSheetId="21">'[16]Basic Price'!#REF!</definedName>
    <definedName name="____LLL05" localSheetId="20">'[16]Basic Price'!#REF!</definedName>
    <definedName name="____LLL05" localSheetId="19">'[16]Basic Price'!#REF!</definedName>
    <definedName name="____LLL05">#REF!</definedName>
    <definedName name="____LLL06" localSheetId="24">'[16]Basic Price'!#REF!</definedName>
    <definedName name="____LLL06" localSheetId="18">'[16]Basic Price'!#REF!</definedName>
    <definedName name="____LLL06" localSheetId="21">'[16]Basic Price'!#REF!</definedName>
    <definedName name="____LLL06" localSheetId="20">'[16]Basic Price'!#REF!</definedName>
    <definedName name="____LLL06" localSheetId="19">'[16]Basic Price'!#REF!</definedName>
    <definedName name="____LLL06">#REF!</definedName>
    <definedName name="____LLL07" localSheetId="24">'[16]Basic Price'!#REF!</definedName>
    <definedName name="____LLL07" localSheetId="18">'[16]Basic Price'!#REF!</definedName>
    <definedName name="____LLL07" localSheetId="21">'[16]Basic Price'!#REF!</definedName>
    <definedName name="____LLL07" localSheetId="20">'[16]Basic Price'!#REF!</definedName>
    <definedName name="____LLL07" localSheetId="19">'[16]Basic Price'!#REF!</definedName>
    <definedName name="____LLL07">#REF!</definedName>
    <definedName name="____LLL08" localSheetId="24">'[16]Basic Price'!#REF!</definedName>
    <definedName name="____LLL08" localSheetId="18">'[16]Basic Price'!#REF!</definedName>
    <definedName name="____LLL08" localSheetId="21">'[16]Basic Price'!#REF!</definedName>
    <definedName name="____LLL08" localSheetId="20">'[16]Basic Price'!#REF!</definedName>
    <definedName name="____LLL08" localSheetId="19">'[16]Basic Price'!#REF!</definedName>
    <definedName name="____LLL08">#REF!</definedName>
    <definedName name="____LLL09" localSheetId="24">'[16]Basic Price'!#REF!</definedName>
    <definedName name="____LLL09" localSheetId="18">'[16]Basic Price'!#REF!</definedName>
    <definedName name="____LLL09" localSheetId="21">'[16]Basic Price'!#REF!</definedName>
    <definedName name="____LLL09" localSheetId="20">'[16]Basic Price'!#REF!</definedName>
    <definedName name="____LLL09" localSheetId="19">'[16]Basic Price'!#REF!</definedName>
    <definedName name="____LLL09">#REF!</definedName>
    <definedName name="____LLL10" localSheetId="24">'[16]Basic Price'!#REF!</definedName>
    <definedName name="____LLL10" localSheetId="18">'[16]Basic Price'!#REF!</definedName>
    <definedName name="____LLL10" localSheetId="21">'[16]Basic Price'!#REF!</definedName>
    <definedName name="____LLL10" localSheetId="20">'[16]Basic Price'!#REF!</definedName>
    <definedName name="____LLL10" localSheetId="19">'[16]Basic Price'!#REF!</definedName>
    <definedName name="____LLL10">#REF!</definedName>
    <definedName name="____LLL11" localSheetId="24">'[16]Basic Price'!#REF!</definedName>
    <definedName name="____LLL11" localSheetId="18">'[16]Basic Price'!#REF!</definedName>
    <definedName name="____LLL11" localSheetId="21">'[16]Basic Price'!#REF!</definedName>
    <definedName name="____LLL11" localSheetId="20">'[16]Basic Price'!#REF!</definedName>
    <definedName name="____LLL11" localSheetId="19">'[16]Basic Price'!#REF!</definedName>
    <definedName name="____LLL11">#REF!</definedName>
    <definedName name="____MDE01" localSheetId="2">#REF!</definedName>
    <definedName name="____MDE01">#REF!</definedName>
    <definedName name="____MDE02" localSheetId="2">#REF!</definedName>
    <definedName name="____MDE02">#REF!</definedName>
    <definedName name="____MDE03" localSheetId="2">#REF!</definedName>
    <definedName name="____MDE03">#REF!</definedName>
    <definedName name="____MDE04" localSheetId="2">#REF!</definedName>
    <definedName name="____MDE04">#REF!</definedName>
    <definedName name="____MDE05" localSheetId="2">#REF!</definedName>
    <definedName name="____MDE05">#REF!</definedName>
    <definedName name="____MDE06" localSheetId="2">#REF!</definedName>
    <definedName name="____MDE06">#REF!</definedName>
    <definedName name="____MDE07" localSheetId="2">#REF!</definedName>
    <definedName name="____MDE07">#REF!</definedName>
    <definedName name="____MDE08" localSheetId="2">#REF!</definedName>
    <definedName name="____MDE08">#REF!</definedName>
    <definedName name="____MDE09" localSheetId="2">#REF!</definedName>
    <definedName name="____MDE09">#REF!</definedName>
    <definedName name="____MDE10" localSheetId="2">#REF!</definedName>
    <definedName name="____MDE10">#REF!</definedName>
    <definedName name="____MDE11" localSheetId="2">#REF!</definedName>
    <definedName name="____MDE11">#REF!</definedName>
    <definedName name="____MDE12" localSheetId="2">#REF!</definedName>
    <definedName name="____MDE12">#REF!</definedName>
    <definedName name="____MDE13" localSheetId="2">#REF!</definedName>
    <definedName name="____MDE13">#REF!</definedName>
    <definedName name="____MDE14" localSheetId="2">#REF!</definedName>
    <definedName name="____MDE14">#REF!</definedName>
    <definedName name="____MDE15" localSheetId="2">#REF!</definedName>
    <definedName name="____MDE15">#REF!</definedName>
    <definedName name="____MDE16" localSheetId="2">#REF!</definedName>
    <definedName name="____MDE16">#REF!</definedName>
    <definedName name="____MDE17" localSheetId="2">#REF!</definedName>
    <definedName name="____MDE17">#REF!</definedName>
    <definedName name="____MDE18" localSheetId="2">#REF!</definedName>
    <definedName name="____MDE18">#REF!</definedName>
    <definedName name="____MDE19" localSheetId="2">#REF!</definedName>
    <definedName name="____MDE19">#REF!</definedName>
    <definedName name="____MDE20" localSheetId="2">#REF!</definedName>
    <definedName name="____MDE20">#REF!</definedName>
    <definedName name="____MDE21" localSheetId="2">#REF!</definedName>
    <definedName name="____MDE21">#REF!</definedName>
    <definedName name="____MDE22" localSheetId="2">#REF!</definedName>
    <definedName name="____MDE22">#REF!</definedName>
    <definedName name="____MDE23" localSheetId="2">#REF!</definedName>
    <definedName name="____MDE23">#REF!</definedName>
    <definedName name="____MDE24" localSheetId="2">#REF!</definedName>
    <definedName name="____MDE24">#REF!</definedName>
    <definedName name="____MDE25" localSheetId="2">#REF!</definedName>
    <definedName name="____MDE25">#REF!</definedName>
    <definedName name="____MDE26" localSheetId="2">#REF!</definedName>
    <definedName name="____MDE26">#REF!</definedName>
    <definedName name="____MDE27" localSheetId="2">#REF!</definedName>
    <definedName name="____MDE27">#REF!</definedName>
    <definedName name="____MDE28" localSheetId="2">#REF!</definedName>
    <definedName name="____MDE28">#REF!</definedName>
    <definedName name="____MDE29" localSheetId="2">#REF!</definedName>
    <definedName name="____MDE29">#REF!</definedName>
    <definedName name="____MDE30" localSheetId="2">#REF!</definedName>
    <definedName name="____MDE30">#REF!</definedName>
    <definedName name="____MDE31" localSheetId="2">#REF!</definedName>
    <definedName name="____MDE31">#REF!</definedName>
    <definedName name="____MDE32" localSheetId="2">#REF!</definedName>
    <definedName name="____MDE32">#REF!</definedName>
    <definedName name="____MDE33" localSheetId="2">#REF!</definedName>
    <definedName name="____MDE33">#REF!</definedName>
    <definedName name="____MDE34" localSheetId="2">#REF!</definedName>
    <definedName name="____MDE34">#REF!</definedName>
    <definedName name="____ME01" localSheetId="2">#REF!</definedName>
    <definedName name="____ME01">#REF!</definedName>
    <definedName name="____ME02" localSheetId="2">#REF!</definedName>
    <definedName name="____ME02">#REF!</definedName>
    <definedName name="____ME03" localSheetId="2">#REF!</definedName>
    <definedName name="____ME03">#REF!</definedName>
    <definedName name="____ME04" localSheetId="2">#REF!</definedName>
    <definedName name="____ME04">#REF!</definedName>
    <definedName name="____ME05" localSheetId="2">#REF!</definedName>
    <definedName name="____ME05">#REF!</definedName>
    <definedName name="____ME06" localSheetId="2">#REF!</definedName>
    <definedName name="____ME06">#REF!</definedName>
    <definedName name="____ME07" localSheetId="2">#REF!</definedName>
    <definedName name="____ME07">#REF!</definedName>
    <definedName name="____ME08" localSheetId="2">#REF!</definedName>
    <definedName name="____ME08">#REF!</definedName>
    <definedName name="____ME09" localSheetId="2">#REF!</definedName>
    <definedName name="____ME09">#REF!</definedName>
    <definedName name="____ME10" localSheetId="2">#REF!</definedName>
    <definedName name="____ME10">#REF!</definedName>
    <definedName name="____ME11" localSheetId="2">#REF!</definedName>
    <definedName name="____ME11">#REF!</definedName>
    <definedName name="____ME12" localSheetId="2">#REF!</definedName>
    <definedName name="____ME12">#REF!</definedName>
    <definedName name="____ME13" localSheetId="2">#REF!</definedName>
    <definedName name="____ME13">#REF!</definedName>
    <definedName name="____ME14" localSheetId="2">#REF!</definedName>
    <definedName name="____ME14">#REF!</definedName>
    <definedName name="____ME15" localSheetId="2">#REF!</definedName>
    <definedName name="____ME15">#REF!</definedName>
    <definedName name="____ME16" localSheetId="2">#REF!</definedName>
    <definedName name="____ME16">#REF!</definedName>
    <definedName name="____ME17" localSheetId="2">#REF!</definedName>
    <definedName name="____ME17">#REF!</definedName>
    <definedName name="____ME18" localSheetId="2">#REF!</definedName>
    <definedName name="____ME18">#REF!</definedName>
    <definedName name="____ME19" localSheetId="2">#REF!</definedName>
    <definedName name="____ME19">#REF!</definedName>
    <definedName name="____ME20" localSheetId="2">#REF!</definedName>
    <definedName name="____ME20">#REF!</definedName>
    <definedName name="____ME21" localSheetId="2">#REF!</definedName>
    <definedName name="____ME21">#REF!</definedName>
    <definedName name="____ME22" localSheetId="2">#REF!</definedName>
    <definedName name="____ME22">#REF!</definedName>
    <definedName name="____ME23" localSheetId="2">#REF!</definedName>
    <definedName name="____ME23">#REF!</definedName>
    <definedName name="____ME24" localSheetId="2">#REF!</definedName>
    <definedName name="____ME24">#REF!</definedName>
    <definedName name="____ME25" localSheetId="2">#REF!</definedName>
    <definedName name="____ME25">#REF!</definedName>
    <definedName name="____ME26" localSheetId="2">#REF!</definedName>
    <definedName name="____ME26">#REF!</definedName>
    <definedName name="____ME27" localSheetId="2">#REF!</definedName>
    <definedName name="____ME27">#REF!</definedName>
    <definedName name="____ME28" localSheetId="2">#REF!</definedName>
    <definedName name="____ME28">#REF!</definedName>
    <definedName name="____ME29" localSheetId="2">#REF!</definedName>
    <definedName name="____ME29">#REF!</definedName>
    <definedName name="____ME30" localSheetId="2">#REF!</definedName>
    <definedName name="____ME30">#REF!</definedName>
    <definedName name="____ME31" localSheetId="2">#REF!</definedName>
    <definedName name="____ME31">#REF!</definedName>
    <definedName name="____ME32" localSheetId="2">#REF!</definedName>
    <definedName name="____ME32">#REF!</definedName>
    <definedName name="____ME33" localSheetId="2">#REF!</definedName>
    <definedName name="____ME33">#REF!</definedName>
    <definedName name="____ME34" localSheetId="2">#REF!</definedName>
    <definedName name="____ME34">#REF!</definedName>
    <definedName name="____MM010" localSheetId="2">#REF!</definedName>
    <definedName name="____MM010" localSheetId="24">[13]UPAH!$H$28</definedName>
    <definedName name="____MM010" localSheetId="18">[13]UPAH!$H$28</definedName>
    <definedName name="____MM010" localSheetId="21">[13]UPAH!$H$28</definedName>
    <definedName name="____MM010" localSheetId="20">[13]UPAH!$H$28</definedName>
    <definedName name="____MM010" localSheetId="19">[13]UPAH!$H$28</definedName>
    <definedName name="____MM010">#REF!</definedName>
    <definedName name="____MM011">[12]UPAH!#REF!</definedName>
    <definedName name="____MM012">[12]UPAH!#REF!</definedName>
    <definedName name="____MM013" localSheetId="2">#REF!</definedName>
    <definedName name="____MM013" localSheetId="24">[13]UPAH!$H$33</definedName>
    <definedName name="____MM013" localSheetId="18">[13]UPAH!$H$33</definedName>
    <definedName name="____MM013" localSheetId="21">[13]UPAH!$H$33</definedName>
    <definedName name="____MM013" localSheetId="20">[13]UPAH!$H$33</definedName>
    <definedName name="____MM013" localSheetId="19">[13]UPAH!$H$33</definedName>
    <definedName name="____MM013">#REF!</definedName>
    <definedName name="____MM014">[12]UPAH!#REF!</definedName>
    <definedName name="____MM020">[12]UPAH!#REF!</definedName>
    <definedName name="____MM021">[12]UPAH!#REF!</definedName>
    <definedName name="____MM022">[12]UPAH!#REF!</definedName>
    <definedName name="____MM023" localSheetId="2">#REF!</definedName>
    <definedName name="____MM023" localSheetId="24">[13]UPAH!$H$38</definedName>
    <definedName name="____MM023" localSheetId="18">[13]UPAH!$H$38</definedName>
    <definedName name="____MM023" localSheetId="21">[13]UPAH!$H$38</definedName>
    <definedName name="____MM023" localSheetId="20">[13]UPAH!$H$38</definedName>
    <definedName name="____MM023" localSheetId="19">[13]UPAH!$H$38</definedName>
    <definedName name="____MM023">#REF!</definedName>
    <definedName name="____MM024" localSheetId="2">#REF!</definedName>
    <definedName name="____MM024" localSheetId="24">[13]UPAH!$H$39</definedName>
    <definedName name="____MM024" localSheetId="18">[13]UPAH!$H$39</definedName>
    <definedName name="____MM024" localSheetId="21">[13]UPAH!$H$39</definedName>
    <definedName name="____MM024" localSheetId="20">[13]UPAH!$H$39</definedName>
    <definedName name="____MM024" localSheetId="19">[13]UPAH!$H$39</definedName>
    <definedName name="____MM024">#REF!</definedName>
    <definedName name="____MM025" localSheetId="2">#REF!</definedName>
    <definedName name="____MM025" localSheetId="24">[13]UPAH!$H$40</definedName>
    <definedName name="____MM025" localSheetId="18">[13]UPAH!$H$40</definedName>
    <definedName name="____MM025" localSheetId="21">[13]UPAH!$H$40</definedName>
    <definedName name="____MM025" localSheetId="20">[13]UPAH!$H$40</definedName>
    <definedName name="____MM025" localSheetId="19">[13]UPAH!$H$40</definedName>
    <definedName name="____MM025">#REF!</definedName>
    <definedName name="____MM026">[12]UPAH!#REF!</definedName>
    <definedName name="____MM033">[12]UPAH!#REF!</definedName>
    <definedName name="____MM040" localSheetId="2">#REF!</definedName>
    <definedName name="____MM040" localSheetId="24">[13]UPAH!$H$44</definedName>
    <definedName name="____MM040" localSheetId="18">[13]UPAH!$H$44</definedName>
    <definedName name="____MM040" localSheetId="21">[13]UPAH!$H$44</definedName>
    <definedName name="____MM040" localSheetId="20">[13]UPAH!$H$44</definedName>
    <definedName name="____MM040" localSheetId="19">[13]UPAH!$H$44</definedName>
    <definedName name="____MM040">#REF!</definedName>
    <definedName name="____MM041" localSheetId="2">#REF!</definedName>
    <definedName name="____MM041" localSheetId="24">[13]UPAH!$H$45</definedName>
    <definedName name="____MM041" localSheetId="18">[13]UPAH!$H$45</definedName>
    <definedName name="____MM041" localSheetId="21">[13]UPAH!$H$45</definedName>
    <definedName name="____MM041" localSheetId="20">[13]UPAH!$H$45</definedName>
    <definedName name="____MM041" localSheetId="19">[13]UPAH!$H$45</definedName>
    <definedName name="____MM041">#REF!</definedName>
    <definedName name="____MM042">[12]UPAH!#REF!</definedName>
    <definedName name="____MM050">[12]UPAH!#REF!</definedName>
    <definedName name="____MM061" localSheetId="2">#REF!</definedName>
    <definedName name="____MM061" localSheetId="24">[13]UPAH!$H$48</definedName>
    <definedName name="____MM061" localSheetId="18">[13]UPAH!$H$48</definedName>
    <definedName name="____MM061" localSheetId="21">[13]UPAH!$H$48</definedName>
    <definedName name="____MM061" localSheetId="20">[13]UPAH!$H$48</definedName>
    <definedName name="____MM061" localSheetId="19">[13]UPAH!$H$48</definedName>
    <definedName name="____MM061">#REF!</definedName>
    <definedName name="____MM065" localSheetId="2">#REF!</definedName>
    <definedName name="____MM065" localSheetId="24">[13]UPAH!$H$49</definedName>
    <definedName name="____MM065" localSheetId="18">[13]UPAH!$H$49</definedName>
    <definedName name="____MM065" localSheetId="21">[13]UPAH!$H$49</definedName>
    <definedName name="____MM065" localSheetId="20">[13]UPAH!$H$49</definedName>
    <definedName name="____MM065" localSheetId="19">[13]UPAH!$H$49</definedName>
    <definedName name="____MM065">#REF!</definedName>
    <definedName name="____MM070">[12]UPAH!#REF!</definedName>
    <definedName name="____MM080">[12]UPAH!#REF!</definedName>
    <definedName name="____MM081" localSheetId="2">#REF!</definedName>
    <definedName name="____MM081" localSheetId="24">[13]UPAH!$H$53</definedName>
    <definedName name="____MM081" localSheetId="18">[13]UPAH!$H$53</definedName>
    <definedName name="____MM081" localSheetId="21">[13]UPAH!$H$53</definedName>
    <definedName name="____MM081" localSheetId="20">[13]UPAH!$H$53</definedName>
    <definedName name="____MM081" localSheetId="19">[13]UPAH!$H$53</definedName>
    <definedName name="____MM081">#REF!</definedName>
    <definedName name="____MM090">[12]UPAH!#REF!</definedName>
    <definedName name="____MM162" localSheetId="2">#REF!</definedName>
    <definedName name="____MM162" localSheetId="24">[13]UPAH!$H$54</definedName>
    <definedName name="____MM162" localSheetId="18">[13]UPAH!$H$54</definedName>
    <definedName name="____MM162" localSheetId="21">[13]UPAH!$H$54</definedName>
    <definedName name="____MM162" localSheetId="20">[13]UPAH!$H$54</definedName>
    <definedName name="____MM162" localSheetId="19">[13]UPAH!$H$54</definedName>
    <definedName name="____MM162">#REF!</definedName>
    <definedName name="____MM163">[12]UPAH!#REF!</definedName>
    <definedName name="____MM164">[12]UPAH!#REF!</definedName>
    <definedName name="____MM165">[12]UPAH!#REF!</definedName>
    <definedName name="____MM166" localSheetId="2">#REF!</definedName>
    <definedName name="____MM166" localSheetId="24">[13]UPAH!$H$58</definedName>
    <definedName name="____MM166" localSheetId="18">[13]UPAH!$H$58</definedName>
    <definedName name="____MM166" localSheetId="21">[13]UPAH!$H$58</definedName>
    <definedName name="____MM166" localSheetId="20">[13]UPAH!$H$58</definedName>
    <definedName name="____MM166" localSheetId="19">[13]UPAH!$H$58</definedName>
    <definedName name="____MM166">#REF!</definedName>
    <definedName name="____MM167" localSheetId="2">#REF!</definedName>
    <definedName name="____MM167" localSheetId="24">[13]UPAH!$H$59</definedName>
    <definedName name="____MM167" localSheetId="18">[13]UPAH!$H$59</definedName>
    <definedName name="____MM167" localSheetId="21">[13]UPAH!$H$59</definedName>
    <definedName name="____MM167" localSheetId="20">[13]UPAH!$H$59</definedName>
    <definedName name="____MM167" localSheetId="19">[13]UPAH!$H$59</definedName>
    <definedName name="____MM167">#REF!</definedName>
    <definedName name="____MM170" localSheetId="2">#REF!</definedName>
    <definedName name="____MM170" localSheetId="24">[13]UPAH!$H$60</definedName>
    <definedName name="____MM170" localSheetId="18">[13]UPAH!$H$60</definedName>
    <definedName name="____MM170" localSheetId="21">[13]UPAH!$H$60</definedName>
    <definedName name="____MM170" localSheetId="20">[13]UPAH!$H$60</definedName>
    <definedName name="____MM170" localSheetId="19">[13]UPAH!$H$60</definedName>
    <definedName name="____MM170">#REF!</definedName>
    <definedName name="____MM171">[12]UPAH!#REF!</definedName>
    <definedName name="____MM180" localSheetId="2">#REF!</definedName>
    <definedName name="____MM180" localSheetId="24">[13]UPAH!$H$61</definedName>
    <definedName name="____MM180" localSheetId="18">[13]UPAH!$H$61</definedName>
    <definedName name="____MM180" localSheetId="21">[13]UPAH!$H$61</definedName>
    <definedName name="____MM180" localSheetId="20">[13]UPAH!$H$61</definedName>
    <definedName name="____MM180" localSheetId="19">[13]UPAH!$H$61</definedName>
    <definedName name="____MM180">#REF!</definedName>
    <definedName name="____MM181" localSheetId="2">#REF!</definedName>
    <definedName name="____MM181" localSheetId="24">[13]UPAH!$H$62</definedName>
    <definedName name="____MM181" localSheetId="18">[13]UPAH!$H$62</definedName>
    <definedName name="____MM181" localSheetId="21">[13]UPAH!$H$62</definedName>
    <definedName name="____MM181" localSheetId="20">[13]UPAH!$H$62</definedName>
    <definedName name="____MM181" localSheetId="19">[13]UPAH!$H$62</definedName>
    <definedName name="____MM181">#REF!</definedName>
    <definedName name="____MM183">[12]UPAH!#REF!</definedName>
    <definedName name="____MM184">[12]UPAH!#REF!</definedName>
    <definedName name="____MM185">[12]UPAH!#REF!</definedName>
    <definedName name="____MMM01" localSheetId="24">'[17]Basic Price'!$F$46</definedName>
    <definedName name="____MMM01" localSheetId="18">'[17]Basic Price'!$F$46</definedName>
    <definedName name="____MMM01" localSheetId="21">'[17]Basic Price'!$F$46</definedName>
    <definedName name="____MMM01" localSheetId="20">'[17]Basic Price'!$F$46</definedName>
    <definedName name="____MMM01" localSheetId="19">'[17]Basic Price'!$F$46</definedName>
    <definedName name="____MMM01">#REF!</definedName>
    <definedName name="____MMM02" localSheetId="24">'[17]Basic Price'!$F$48</definedName>
    <definedName name="____MMM02" localSheetId="18">'[17]Basic Price'!$F$48</definedName>
    <definedName name="____MMM02" localSheetId="21">'[17]Basic Price'!$F$48</definedName>
    <definedName name="____MMM02" localSheetId="20">'[17]Basic Price'!$F$48</definedName>
    <definedName name="____MMM02" localSheetId="19">'[17]Basic Price'!$F$48</definedName>
    <definedName name="____MMM02">#REF!</definedName>
    <definedName name="____MMM03" localSheetId="24">'[16]Basic Price'!#REF!</definedName>
    <definedName name="____MMM03" localSheetId="18">'[16]Basic Price'!#REF!</definedName>
    <definedName name="____MMM03" localSheetId="21">'[16]Basic Price'!#REF!</definedName>
    <definedName name="____MMM03" localSheetId="20">'[16]Basic Price'!#REF!</definedName>
    <definedName name="____MMM03" localSheetId="19">'[16]Basic Price'!#REF!</definedName>
    <definedName name="____MMM03">#REF!</definedName>
    <definedName name="____MMM04" localSheetId="24">'[16]Basic Price'!#REF!</definedName>
    <definedName name="____MMM04" localSheetId="18">'[16]Basic Price'!#REF!</definedName>
    <definedName name="____MMM04" localSheetId="21">'[16]Basic Price'!#REF!</definedName>
    <definedName name="____MMM04" localSheetId="20">'[16]Basic Price'!#REF!</definedName>
    <definedName name="____MMM04" localSheetId="19">'[16]Basic Price'!#REF!</definedName>
    <definedName name="____MMM04">#REF!</definedName>
    <definedName name="____MMM05" localSheetId="24">'[16]Basic Price'!#REF!</definedName>
    <definedName name="____MMM05" localSheetId="18">'[16]Basic Price'!#REF!</definedName>
    <definedName name="____MMM05" localSheetId="21">'[16]Basic Price'!#REF!</definedName>
    <definedName name="____MMM05" localSheetId="20">'[16]Basic Price'!#REF!</definedName>
    <definedName name="____MMM05" localSheetId="19">'[16]Basic Price'!#REF!</definedName>
    <definedName name="____MMM05">#REF!</definedName>
    <definedName name="____MMM06" localSheetId="24">'[16]Basic Price'!#REF!</definedName>
    <definedName name="____MMM06" localSheetId="18">'[16]Basic Price'!#REF!</definedName>
    <definedName name="____MMM06" localSheetId="21">'[16]Basic Price'!#REF!</definedName>
    <definedName name="____MMM06" localSheetId="20">'[16]Basic Price'!#REF!</definedName>
    <definedName name="____MMM06" localSheetId="19">'[16]Basic Price'!#REF!</definedName>
    <definedName name="____MMM06">#REF!</definedName>
    <definedName name="____MMM07" localSheetId="24">'[16]Basic Price'!#REF!</definedName>
    <definedName name="____MMM07" localSheetId="18">'[16]Basic Price'!#REF!</definedName>
    <definedName name="____MMM07" localSheetId="21">'[16]Basic Price'!#REF!</definedName>
    <definedName name="____MMM07" localSheetId="20">'[16]Basic Price'!#REF!</definedName>
    <definedName name="____MMM07" localSheetId="19">'[16]Basic Price'!#REF!</definedName>
    <definedName name="____MMM07">#REF!</definedName>
    <definedName name="____MMM08" localSheetId="24">'[16]Basic Price'!#REF!</definedName>
    <definedName name="____MMM08" localSheetId="18">'[16]Basic Price'!#REF!</definedName>
    <definedName name="____MMM08" localSheetId="21">'[16]Basic Price'!#REF!</definedName>
    <definedName name="____MMM08" localSheetId="20">'[16]Basic Price'!#REF!</definedName>
    <definedName name="____MMM08" localSheetId="19">'[16]Basic Price'!#REF!</definedName>
    <definedName name="____MMM08">#REF!</definedName>
    <definedName name="____MMM09" localSheetId="24">'[16]Basic Price'!#REF!</definedName>
    <definedName name="____MMM09" localSheetId="18">'[16]Basic Price'!#REF!</definedName>
    <definedName name="____MMM09" localSheetId="21">'[16]Basic Price'!#REF!</definedName>
    <definedName name="____MMM09" localSheetId="20">'[16]Basic Price'!#REF!</definedName>
    <definedName name="____MMM09" localSheetId="19">'[16]Basic Price'!#REF!</definedName>
    <definedName name="____MMM09">#REF!</definedName>
    <definedName name="____MMM10" localSheetId="24">'[16]Basic Price'!#REF!</definedName>
    <definedName name="____MMM10" localSheetId="18">'[16]Basic Price'!#REF!</definedName>
    <definedName name="____MMM10" localSheetId="21">'[16]Basic Price'!#REF!</definedName>
    <definedName name="____MMM10" localSheetId="20">'[16]Basic Price'!#REF!</definedName>
    <definedName name="____MMM10" localSheetId="19">'[16]Basic Price'!#REF!</definedName>
    <definedName name="____MMM10">#REF!</definedName>
    <definedName name="____MMM11" localSheetId="24">'[16]Basic Price'!#REF!</definedName>
    <definedName name="____MMM11" localSheetId="18">'[16]Basic Price'!#REF!</definedName>
    <definedName name="____MMM11" localSheetId="21">'[16]Basic Price'!#REF!</definedName>
    <definedName name="____MMM11" localSheetId="20">'[16]Basic Price'!#REF!</definedName>
    <definedName name="____MMM11" localSheetId="19">'[16]Basic Price'!#REF!</definedName>
    <definedName name="____MMM11">#REF!</definedName>
    <definedName name="____MMM12" localSheetId="24">'[16]Basic Price'!#REF!</definedName>
    <definedName name="____MMM12" localSheetId="18">'[16]Basic Price'!#REF!</definedName>
    <definedName name="____MMM12" localSheetId="21">'[16]Basic Price'!#REF!</definedName>
    <definedName name="____MMM12" localSheetId="20">'[16]Basic Price'!#REF!</definedName>
    <definedName name="____MMM12" localSheetId="19">'[16]Basic Price'!#REF!</definedName>
    <definedName name="____MMM12">#REF!</definedName>
    <definedName name="____MMM13" localSheetId="24">'[17]Basic Price'!$F$58</definedName>
    <definedName name="____MMM13" localSheetId="18">'[17]Basic Price'!$F$58</definedName>
    <definedName name="____MMM13" localSheetId="21">'[17]Basic Price'!$F$58</definedName>
    <definedName name="____MMM13" localSheetId="20">'[17]Basic Price'!$F$58</definedName>
    <definedName name="____MMM13" localSheetId="19">'[17]Basic Price'!$F$58</definedName>
    <definedName name="____MMM13">#REF!</definedName>
    <definedName name="____MMM14" localSheetId="24">'[16]Basic Price'!#REF!</definedName>
    <definedName name="____MMM14" localSheetId="18">'[16]Basic Price'!#REF!</definedName>
    <definedName name="____MMM14" localSheetId="21">'[16]Basic Price'!#REF!</definedName>
    <definedName name="____MMM14" localSheetId="20">'[16]Basic Price'!#REF!</definedName>
    <definedName name="____MMM14" localSheetId="19">'[16]Basic Price'!#REF!</definedName>
    <definedName name="____MMM14">#REF!</definedName>
    <definedName name="____MMM15" localSheetId="24">'[16]Basic Price'!#REF!</definedName>
    <definedName name="____MMM15" localSheetId="18">'[16]Basic Price'!#REF!</definedName>
    <definedName name="____MMM15" localSheetId="21">'[16]Basic Price'!#REF!</definedName>
    <definedName name="____MMM15" localSheetId="20">'[16]Basic Price'!#REF!</definedName>
    <definedName name="____MMM15" localSheetId="19">'[16]Basic Price'!#REF!</definedName>
    <definedName name="____MMM15">#REF!</definedName>
    <definedName name="____MMM16" localSheetId="24">'[17]Basic Price'!$F$60</definedName>
    <definedName name="____MMM16" localSheetId="18">'[17]Basic Price'!$F$60</definedName>
    <definedName name="____MMM16" localSheetId="21">'[17]Basic Price'!$F$60</definedName>
    <definedName name="____MMM16" localSheetId="20">'[17]Basic Price'!$F$60</definedName>
    <definedName name="____MMM16" localSheetId="19">'[17]Basic Price'!$F$60</definedName>
    <definedName name="____MMM16">#REF!</definedName>
    <definedName name="____MMM17" localSheetId="24">'[16]Basic Price'!#REF!</definedName>
    <definedName name="____MMM17" localSheetId="18">'[16]Basic Price'!#REF!</definedName>
    <definedName name="____MMM17" localSheetId="21">'[16]Basic Price'!#REF!</definedName>
    <definedName name="____MMM17" localSheetId="20">'[16]Basic Price'!#REF!</definedName>
    <definedName name="____MMM17" localSheetId="19">'[16]Basic Price'!#REF!</definedName>
    <definedName name="____MMM17">#REF!</definedName>
    <definedName name="____MMM18" localSheetId="24">'[16]Basic Price'!#REF!</definedName>
    <definedName name="____MMM18" localSheetId="18">'[16]Basic Price'!#REF!</definedName>
    <definedName name="____MMM18" localSheetId="21">'[16]Basic Price'!#REF!</definedName>
    <definedName name="____MMM18" localSheetId="20">'[16]Basic Price'!#REF!</definedName>
    <definedName name="____MMM18" localSheetId="19">'[16]Basic Price'!#REF!</definedName>
    <definedName name="____MMM18">#REF!</definedName>
    <definedName name="____MMM19" localSheetId="24">'[17]Basic Price'!$F$62</definedName>
    <definedName name="____MMM19" localSheetId="18">'[17]Basic Price'!$F$62</definedName>
    <definedName name="____MMM19" localSheetId="21">'[17]Basic Price'!$F$62</definedName>
    <definedName name="____MMM19" localSheetId="20">'[17]Basic Price'!$F$62</definedName>
    <definedName name="____MMM19" localSheetId="19">'[17]Basic Price'!$F$62</definedName>
    <definedName name="____MMM19">#REF!</definedName>
    <definedName name="____MMM20" localSheetId="24">'[17]Basic Price'!$F$68</definedName>
    <definedName name="____MMM20" localSheetId="18">'[17]Basic Price'!$F$68</definedName>
    <definedName name="____MMM20" localSheetId="21">'[17]Basic Price'!$F$68</definedName>
    <definedName name="____MMM20" localSheetId="20">'[17]Basic Price'!$F$68</definedName>
    <definedName name="____MMM20" localSheetId="19">'[17]Basic Price'!$F$68</definedName>
    <definedName name="____MMM20">#REF!</definedName>
    <definedName name="____MMM21" localSheetId="24">'[17]Basic Price'!$F$69</definedName>
    <definedName name="____MMM21" localSheetId="18">'[17]Basic Price'!$F$69</definedName>
    <definedName name="____MMM21" localSheetId="21">'[17]Basic Price'!$F$69</definedName>
    <definedName name="____MMM21" localSheetId="20">'[17]Basic Price'!$F$69</definedName>
    <definedName name="____MMM21" localSheetId="19">'[17]Basic Price'!$F$69</definedName>
    <definedName name="____MMM21">#REF!</definedName>
    <definedName name="____MMM22" localSheetId="24">'[17]Basic Price'!$F$70</definedName>
    <definedName name="____MMM22" localSheetId="18">'[17]Basic Price'!$F$70</definedName>
    <definedName name="____MMM22" localSheetId="21">'[17]Basic Price'!$F$70</definedName>
    <definedName name="____MMM22" localSheetId="20">'[17]Basic Price'!$F$70</definedName>
    <definedName name="____MMM22" localSheetId="19">'[17]Basic Price'!$F$70</definedName>
    <definedName name="____MMM22">#REF!</definedName>
    <definedName name="____MMM23" localSheetId="24">'[16]Basic Price'!#REF!</definedName>
    <definedName name="____MMM23" localSheetId="18">'[16]Basic Price'!#REF!</definedName>
    <definedName name="____MMM23" localSheetId="21">'[16]Basic Price'!#REF!</definedName>
    <definedName name="____MMM23" localSheetId="20">'[16]Basic Price'!#REF!</definedName>
    <definedName name="____MMM23" localSheetId="19">'[16]Basic Price'!#REF!</definedName>
    <definedName name="____MMM23">#REF!</definedName>
    <definedName name="____MMM24" localSheetId="24">'[16]Basic Price'!#REF!</definedName>
    <definedName name="____MMM24" localSheetId="18">'[16]Basic Price'!#REF!</definedName>
    <definedName name="____MMM24" localSheetId="21">'[16]Basic Price'!#REF!</definedName>
    <definedName name="____MMM24" localSheetId="20">'[16]Basic Price'!#REF!</definedName>
    <definedName name="____MMM24" localSheetId="19">'[16]Basic Price'!#REF!</definedName>
    <definedName name="____MMM24">#REF!</definedName>
    <definedName name="____MMM25" localSheetId="24">'[16]Basic Price'!#REF!</definedName>
    <definedName name="____MMM25" localSheetId="18">'[16]Basic Price'!#REF!</definedName>
    <definedName name="____MMM25" localSheetId="21">'[16]Basic Price'!#REF!</definedName>
    <definedName name="____MMM25" localSheetId="20">'[16]Basic Price'!#REF!</definedName>
    <definedName name="____MMM25" localSheetId="19">'[16]Basic Price'!#REF!</definedName>
    <definedName name="____MMM25">#REF!</definedName>
    <definedName name="____MMM26" localSheetId="24">'[16]Basic Price'!#REF!</definedName>
    <definedName name="____MMM26" localSheetId="18">'[16]Basic Price'!#REF!</definedName>
    <definedName name="____MMM26" localSheetId="21">'[16]Basic Price'!#REF!</definedName>
    <definedName name="____MMM26" localSheetId="20">'[16]Basic Price'!#REF!</definedName>
    <definedName name="____MMM26" localSheetId="19">'[16]Basic Price'!#REF!</definedName>
    <definedName name="____MMM26">#REF!</definedName>
    <definedName name="____MMM27" localSheetId="24">'[16]Basic Price'!#REF!</definedName>
    <definedName name="____MMM27" localSheetId="18">'[16]Basic Price'!#REF!</definedName>
    <definedName name="____MMM27" localSheetId="21">'[16]Basic Price'!#REF!</definedName>
    <definedName name="____MMM27" localSheetId="20">'[16]Basic Price'!#REF!</definedName>
    <definedName name="____MMM27" localSheetId="19">'[16]Basic Price'!#REF!</definedName>
    <definedName name="____MMM27">#REF!</definedName>
    <definedName name="____MMM28" localSheetId="24">'[16]Basic Price'!#REF!</definedName>
    <definedName name="____MMM28" localSheetId="18">'[16]Basic Price'!#REF!</definedName>
    <definedName name="____MMM28" localSheetId="21">'[16]Basic Price'!#REF!</definedName>
    <definedName name="____MMM28" localSheetId="20">'[16]Basic Price'!#REF!</definedName>
    <definedName name="____MMM28" localSheetId="19">'[16]Basic Price'!#REF!</definedName>
    <definedName name="____MMM28">#REF!</definedName>
    <definedName name="____MMM29" localSheetId="24">'[16]Basic Price'!#REF!</definedName>
    <definedName name="____MMM29" localSheetId="18">'[16]Basic Price'!#REF!</definedName>
    <definedName name="____MMM29" localSheetId="21">'[16]Basic Price'!#REF!</definedName>
    <definedName name="____MMM29" localSheetId="20">'[16]Basic Price'!#REF!</definedName>
    <definedName name="____MMM29" localSheetId="19">'[16]Basic Price'!#REF!</definedName>
    <definedName name="____MMM29">#REF!</definedName>
    <definedName name="____MMM30" localSheetId="24">'[16]Basic Price'!#REF!</definedName>
    <definedName name="____MMM30" localSheetId="18">'[16]Basic Price'!#REF!</definedName>
    <definedName name="____MMM30" localSheetId="21">'[16]Basic Price'!#REF!</definedName>
    <definedName name="____MMM30" localSheetId="20">'[16]Basic Price'!#REF!</definedName>
    <definedName name="____MMM30" localSheetId="19">'[16]Basic Price'!#REF!</definedName>
    <definedName name="____MMM30">#REF!</definedName>
    <definedName name="____MMM31" localSheetId="24">'[16]Basic Price'!#REF!</definedName>
    <definedName name="____MMM31" localSheetId="18">'[16]Basic Price'!#REF!</definedName>
    <definedName name="____MMM31" localSheetId="21">'[16]Basic Price'!#REF!</definedName>
    <definedName name="____MMM31" localSheetId="20">'[16]Basic Price'!#REF!</definedName>
    <definedName name="____MMM31" localSheetId="19">'[16]Basic Price'!#REF!</definedName>
    <definedName name="____MMM31">#REF!</definedName>
    <definedName name="____MMM32" localSheetId="24">'[16]Basic Price'!#REF!</definedName>
    <definedName name="____MMM32" localSheetId="18">'[16]Basic Price'!#REF!</definedName>
    <definedName name="____MMM32" localSheetId="21">'[16]Basic Price'!#REF!</definedName>
    <definedName name="____MMM32" localSheetId="20">'[16]Basic Price'!#REF!</definedName>
    <definedName name="____MMM32" localSheetId="19">'[16]Basic Price'!#REF!</definedName>
    <definedName name="____MMM32">#REF!</definedName>
    <definedName name="____MMM33" localSheetId="24">'[16]Basic Price'!#REF!</definedName>
    <definedName name="____MMM33" localSheetId="18">'[16]Basic Price'!#REF!</definedName>
    <definedName name="____MMM33" localSheetId="21">'[16]Basic Price'!#REF!</definedName>
    <definedName name="____MMM33" localSheetId="20">'[16]Basic Price'!#REF!</definedName>
    <definedName name="____MMM33" localSheetId="19">'[16]Basic Price'!#REF!</definedName>
    <definedName name="____MMM33">#REF!</definedName>
    <definedName name="____MMM34" localSheetId="24">'[16]Basic Price'!#REF!</definedName>
    <definedName name="____MMM34" localSheetId="18">'[16]Basic Price'!#REF!</definedName>
    <definedName name="____MMM34" localSheetId="21">'[16]Basic Price'!#REF!</definedName>
    <definedName name="____MMM34" localSheetId="20">'[16]Basic Price'!#REF!</definedName>
    <definedName name="____MMM34" localSheetId="19">'[16]Basic Price'!#REF!</definedName>
    <definedName name="____MMM34">#REF!</definedName>
    <definedName name="____MMM35" localSheetId="24">'[16]Basic Price'!#REF!</definedName>
    <definedName name="____MMM35" localSheetId="18">'[16]Basic Price'!#REF!</definedName>
    <definedName name="____MMM35" localSheetId="21">'[16]Basic Price'!#REF!</definedName>
    <definedName name="____MMM35" localSheetId="20">'[16]Basic Price'!#REF!</definedName>
    <definedName name="____MMM35" localSheetId="19">'[16]Basic Price'!#REF!</definedName>
    <definedName name="____MMM35">#REF!</definedName>
    <definedName name="____MMM36" localSheetId="24">'[16]Basic Price'!#REF!</definedName>
    <definedName name="____MMM36" localSheetId="18">'[16]Basic Price'!#REF!</definedName>
    <definedName name="____MMM36" localSheetId="21">'[16]Basic Price'!#REF!</definedName>
    <definedName name="____MMM36" localSheetId="20">'[16]Basic Price'!#REF!</definedName>
    <definedName name="____MMM36" localSheetId="19">'[16]Basic Price'!#REF!</definedName>
    <definedName name="____MMM36">#REF!</definedName>
    <definedName name="____MMM37" localSheetId="24">'[16]Basic Price'!#REF!</definedName>
    <definedName name="____MMM37" localSheetId="18">'[16]Basic Price'!#REF!</definedName>
    <definedName name="____MMM37" localSheetId="21">'[16]Basic Price'!#REF!</definedName>
    <definedName name="____MMM37" localSheetId="20">'[16]Basic Price'!#REF!</definedName>
    <definedName name="____MMM37" localSheetId="19">'[16]Basic Price'!#REF!</definedName>
    <definedName name="____MMM37">#REF!</definedName>
    <definedName name="____MMM38" localSheetId="24">'[16]Basic Price'!#REF!</definedName>
    <definedName name="____MMM38" localSheetId="18">'[16]Basic Price'!#REF!</definedName>
    <definedName name="____MMM38" localSheetId="21">'[16]Basic Price'!#REF!</definedName>
    <definedName name="____MMM38" localSheetId="20">'[16]Basic Price'!#REF!</definedName>
    <definedName name="____MMM38" localSheetId="19">'[16]Basic Price'!#REF!</definedName>
    <definedName name="____MMM38">#REF!</definedName>
    <definedName name="____MMM39" localSheetId="24">'[16]Basic Price'!#REF!</definedName>
    <definedName name="____MMM39" localSheetId="18">'[16]Basic Price'!#REF!</definedName>
    <definedName name="____MMM39" localSheetId="21">'[16]Basic Price'!#REF!</definedName>
    <definedName name="____MMM39" localSheetId="20">'[16]Basic Price'!#REF!</definedName>
    <definedName name="____MMM39" localSheetId="19">'[16]Basic Price'!#REF!</definedName>
    <definedName name="____MMM39">#REF!</definedName>
    <definedName name="____MMM40" localSheetId="24">'[16]Basic Price'!#REF!</definedName>
    <definedName name="____MMM40" localSheetId="18">'[16]Basic Price'!#REF!</definedName>
    <definedName name="____MMM40" localSheetId="21">'[16]Basic Price'!#REF!</definedName>
    <definedName name="____MMM40" localSheetId="20">'[16]Basic Price'!#REF!</definedName>
    <definedName name="____MMM40" localSheetId="19">'[16]Basic Price'!#REF!</definedName>
    <definedName name="____MMM40">#REF!</definedName>
    <definedName name="____MMM41" localSheetId="24">'[16]Basic Price'!#REF!</definedName>
    <definedName name="____MMM41" localSheetId="18">'[16]Basic Price'!#REF!</definedName>
    <definedName name="____MMM41" localSheetId="21">'[16]Basic Price'!#REF!</definedName>
    <definedName name="____MMM41" localSheetId="20">'[16]Basic Price'!#REF!</definedName>
    <definedName name="____MMM41" localSheetId="19">'[16]Basic Price'!#REF!</definedName>
    <definedName name="____MMM41">#REF!</definedName>
    <definedName name="____MMM411" localSheetId="24">'[16]Basic Price'!#REF!</definedName>
    <definedName name="____MMM411" localSheetId="18">'[16]Basic Price'!#REF!</definedName>
    <definedName name="____MMM411" localSheetId="21">'[16]Basic Price'!#REF!</definedName>
    <definedName name="____MMM411" localSheetId="20">'[16]Basic Price'!#REF!</definedName>
    <definedName name="____MMM411" localSheetId="19">'[16]Basic Price'!#REF!</definedName>
    <definedName name="____MMM411">#REF!</definedName>
    <definedName name="____MMM42" localSheetId="24">'[16]Basic Price'!#REF!</definedName>
    <definedName name="____MMM42" localSheetId="18">'[16]Basic Price'!#REF!</definedName>
    <definedName name="____MMM42" localSheetId="21">'[16]Basic Price'!#REF!</definedName>
    <definedName name="____MMM42" localSheetId="20">'[16]Basic Price'!#REF!</definedName>
    <definedName name="____MMM42" localSheetId="19">'[16]Basic Price'!#REF!</definedName>
    <definedName name="____MMM42">#REF!</definedName>
    <definedName name="____MMM43" localSheetId="24">'[16]Basic Price'!#REF!</definedName>
    <definedName name="____MMM43" localSheetId="18">'[16]Basic Price'!#REF!</definedName>
    <definedName name="____MMM43" localSheetId="21">'[16]Basic Price'!#REF!</definedName>
    <definedName name="____MMM43" localSheetId="20">'[16]Basic Price'!#REF!</definedName>
    <definedName name="____MMM43" localSheetId="19">'[16]Basic Price'!#REF!</definedName>
    <definedName name="____MMM43">#REF!</definedName>
    <definedName name="____MMM44" localSheetId="24">'[16]Basic Price'!#REF!</definedName>
    <definedName name="____MMM44" localSheetId="18">'[16]Basic Price'!#REF!</definedName>
    <definedName name="____MMM44" localSheetId="21">'[16]Basic Price'!#REF!</definedName>
    <definedName name="____MMM44" localSheetId="20">'[16]Basic Price'!#REF!</definedName>
    <definedName name="____MMM44" localSheetId="19">'[16]Basic Price'!#REF!</definedName>
    <definedName name="____MMM44">#REF!</definedName>
    <definedName name="____MMM45" localSheetId="24">'[16]Basic Price'!#REF!</definedName>
    <definedName name="____MMM45" localSheetId="18">'[16]Basic Price'!#REF!</definedName>
    <definedName name="____MMM45" localSheetId="21">'[16]Basic Price'!#REF!</definedName>
    <definedName name="____MMM45" localSheetId="20">'[16]Basic Price'!#REF!</definedName>
    <definedName name="____MMM45" localSheetId="19">'[16]Basic Price'!#REF!</definedName>
    <definedName name="____MMM45">#REF!</definedName>
    <definedName name="____MMM46" localSheetId="24">'[16]Basic Price'!#REF!</definedName>
    <definedName name="____MMM46" localSheetId="18">'[16]Basic Price'!#REF!</definedName>
    <definedName name="____MMM46" localSheetId="21">'[16]Basic Price'!#REF!</definedName>
    <definedName name="____MMM46" localSheetId="20">'[16]Basic Price'!#REF!</definedName>
    <definedName name="____MMM46" localSheetId="19">'[16]Basic Price'!#REF!</definedName>
    <definedName name="____MMM46">#REF!</definedName>
    <definedName name="____MMM47" localSheetId="24">'[16]Basic Price'!#REF!</definedName>
    <definedName name="____MMM47" localSheetId="18">'[16]Basic Price'!#REF!</definedName>
    <definedName name="____MMM47" localSheetId="21">'[16]Basic Price'!#REF!</definedName>
    <definedName name="____MMM47" localSheetId="20">'[16]Basic Price'!#REF!</definedName>
    <definedName name="____MMM47" localSheetId="19">'[16]Basic Price'!#REF!</definedName>
    <definedName name="____MMM47">#REF!</definedName>
    <definedName name="____MMM48" localSheetId="24">'[16]Basic Price'!#REF!</definedName>
    <definedName name="____MMM48" localSheetId="18">'[16]Basic Price'!#REF!</definedName>
    <definedName name="____MMM48" localSheetId="21">'[16]Basic Price'!#REF!</definedName>
    <definedName name="____MMM48" localSheetId="20">'[16]Basic Price'!#REF!</definedName>
    <definedName name="____MMM48" localSheetId="19">'[16]Basic Price'!#REF!</definedName>
    <definedName name="____MMM48">#REF!</definedName>
    <definedName name="____MMM49" localSheetId="24">'[16]Basic Price'!#REF!</definedName>
    <definedName name="____MMM49" localSheetId="18">'[16]Basic Price'!#REF!</definedName>
    <definedName name="____MMM49" localSheetId="21">'[16]Basic Price'!#REF!</definedName>
    <definedName name="____MMM49" localSheetId="20">'[16]Basic Price'!#REF!</definedName>
    <definedName name="____MMM49" localSheetId="19">'[16]Basic Price'!#REF!</definedName>
    <definedName name="____MMM49">#REF!</definedName>
    <definedName name="____MMM50" localSheetId="24">'[16]Basic Price'!#REF!</definedName>
    <definedName name="____MMM50" localSheetId="18">'[16]Basic Price'!#REF!</definedName>
    <definedName name="____MMM50" localSheetId="21">'[16]Basic Price'!#REF!</definedName>
    <definedName name="____MMM50" localSheetId="20">'[16]Basic Price'!#REF!</definedName>
    <definedName name="____MMM50" localSheetId="19">'[16]Basic Price'!#REF!</definedName>
    <definedName name="____MMM50">#REF!</definedName>
    <definedName name="____MMM51" localSheetId="24">'[16]Basic Price'!#REF!</definedName>
    <definedName name="____MMM51" localSheetId="18">'[16]Basic Price'!#REF!</definedName>
    <definedName name="____MMM51" localSheetId="21">'[16]Basic Price'!#REF!</definedName>
    <definedName name="____MMM51" localSheetId="20">'[16]Basic Price'!#REF!</definedName>
    <definedName name="____MMM51" localSheetId="19">'[16]Basic Price'!#REF!</definedName>
    <definedName name="____MMM51">#REF!</definedName>
    <definedName name="____MMM52" localSheetId="24">'[16]Basic Price'!#REF!</definedName>
    <definedName name="____MMM52" localSheetId="18">'[16]Basic Price'!#REF!</definedName>
    <definedName name="____MMM52" localSheetId="21">'[16]Basic Price'!#REF!</definedName>
    <definedName name="____MMM52" localSheetId="20">'[16]Basic Price'!#REF!</definedName>
    <definedName name="____MMM52" localSheetId="19">'[16]Basic Price'!#REF!</definedName>
    <definedName name="____MMM52">#REF!</definedName>
    <definedName name="____MMM53" localSheetId="24">'[16]Basic Price'!#REF!</definedName>
    <definedName name="____MMM53" localSheetId="18">'[16]Basic Price'!#REF!</definedName>
    <definedName name="____MMM53" localSheetId="21">'[16]Basic Price'!#REF!</definedName>
    <definedName name="____MMM53" localSheetId="20">'[16]Basic Price'!#REF!</definedName>
    <definedName name="____MMM53" localSheetId="19">'[16]Basic Price'!#REF!</definedName>
    <definedName name="____MMM53">#REF!</definedName>
    <definedName name="____MMM54" localSheetId="24">'[16]Basic Price'!#REF!</definedName>
    <definedName name="____MMM54" localSheetId="18">'[16]Basic Price'!#REF!</definedName>
    <definedName name="____MMM54" localSheetId="21">'[16]Basic Price'!#REF!</definedName>
    <definedName name="____MMM54" localSheetId="20">'[16]Basic Price'!#REF!</definedName>
    <definedName name="____MMM54" localSheetId="19">'[16]Basic Price'!#REF!</definedName>
    <definedName name="____MMM54">#REF!</definedName>
    <definedName name="____MR011">[12]UPAH!#REF!</definedName>
    <definedName name="____MR012" localSheetId="2">#REF!</definedName>
    <definedName name="____MR012" localSheetId="24">[13]UPAH!$H$32</definedName>
    <definedName name="____MR012" localSheetId="18">[13]UPAH!$H$32</definedName>
    <definedName name="____MR012" localSheetId="21">[13]UPAH!$H$32</definedName>
    <definedName name="____MR012" localSheetId="20">[13]UPAH!$H$32</definedName>
    <definedName name="____MR012" localSheetId="19">[13]UPAH!$H$32</definedName>
    <definedName name="____MR012">#REF!</definedName>
    <definedName name="____non51">#REF!</definedName>
    <definedName name="____pvc1">[3]upah!#REF!</definedName>
    <definedName name="____pvc12">[3]upah!#REF!</definedName>
    <definedName name="____pvc34">[3]upah!#REF!</definedName>
    <definedName name="____pvc4">[3]upah!#REF!</definedName>
    <definedName name="____REK2">[14]RAB!#REF!</definedName>
    <definedName name="____STD1">#REF!</definedName>
    <definedName name="____STD2">#REF!</definedName>
    <definedName name="____STD3">#REF!</definedName>
    <definedName name="____STD4">#REF!</definedName>
    <definedName name="____STD5">#REF!</definedName>
    <definedName name="____STD6">#REF!</definedName>
    <definedName name="___ATB1">#REF!</definedName>
    <definedName name="___ATB2">#REF!</definedName>
    <definedName name="___ATB3">#REF!</definedName>
    <definedName name="___ATB4">#REF!</definedName>
    <definedName name="___cop15">'[18]RAB MEK 15 M MB '!#REF!</definedName>
    <definedName name="___cop20">'[18]RAB MEK 15 M MB '!#REF!</definedName>
    <definedName name="___cop25">'[18]RAB MEK 15 M MB '!#REF!</definedName>
    <definedName name="___cop32">'[18]RAB MEK 15 M MB '!#REF!</definedName>
    <definedName name="___cop40">'[18]RAB MEK 15 M MB '!#REF!</definedName>
    <definedName name="___cop50">'[18]RAB MEK 15 M MB '!#REF!</definedName>
    <definedName name="___dia10">#REF!</definedName>
    <definedName name="___dia12">#REF!</definedName>
    <definedName name="___dia16">#REF!</definedName>
    <definedName name="___dia19">#REF!</definedName>
    <definedName name="___dia6">#REF!</definedName>
    <definedName name="___dia8">#REF!</definedName>
    <definedName name="___DIV1">#REF!</definedName>
    <definedName name="___DIV10">#REF!</definedName>
    <definedName name="___DIV11" localSheetId="24">'[7]JL SMP 5 '!#REF!</definedName>
    <definedName name="___DIV11" localSheetId="18">'[7]JL SMP 5 '!#REF!</definedName>
    <definedName name="___DIV11" localSheetId="21">'[7]JL SMP 5 '!#REF!</definedName>
    <definedName name="___DIV11" localSheetId="20">'[7]JL SMP 5 '!#REF!</definedName>
    <definedName name="___DIV11" localSheetId="19">'[7]JL SMP 5 '!#REF!</definedName>
    <definedName name="___DIV11">[1]DKH!#REF!</definedName>
    <definedName name="___DIV2">#REF!</definedName>
    <definedName name="___DIV3">#REF!</definedName>
    <definedName name="___DIV4">#REF!</definedName>
    <definedName name="___DIV5">#REF!</definedName>
    <definedName name="___DIV6">#REF!</definedName>
    <definedName name="___DIV7">#REF!</definedName>
    <definedName name="___DIV8">#REF!</definedName>
    <definedName name="___DIV9">#REF!</definedName>
    <definedName name="___EEE01" localSheetId="2">#REF!</definedName>
    <definedName name="___EEE01">#REF!</definedName>
    <definedName name="___EEE02" localSheetId="2">#REF!</definedName>
    <definedName name="___EEE02">#REF!</definedName>
    <definedName name="___EEE03" localSheetId="2">#REF!</definedName>
    <definedName name="___EEE03">#REF!</definedName>
    <definedName name="___EEE04" localSheetId="2">#REF!</definedName>
    <definedName name="___EEE04">#REF!</definedName>
    <definedName name="___EEE05" localSheetId="2">#REF!</definedName>
    <definedName name="___EEE05">#REF!</definedName>
    <definedName name="___EEE06" localSheetId="2">#REF!</definedName>
    <definedName name="___EEE06">#REF!</definedName>
    <definedName name="___EEE07" localSheetId="2">#REF!</definedName>
    <definedName name="___EEE07">#REF!</definedName>
    <definedName name="___EEE08" localSheetId="2">#REF!</definedName>
    <definedName name="___EEE08">#REF!</definedName>
    <definedName name="___EEE09" localSheetId="2">#REF!</definedName>
    <definedName name="___EEE09">#REF!</definedName>
    <definedName name="___EEE10" localSheetId="2">#REF!</definedName>
    <definedName name="___EEE10">#REF!</definedName>
    <definedName name="___EEE11" localSheetId="2">#REF!</definedName>
    <definedName name="___EEE11">#REF!</definedName>
    <definedName name="___EEE12" localSheetId="2">#REF!</definedName>
    <definedName name="___EEE12">#REF!</definedName>
    <definedName name="___EEE13" localSheetId="2">#REF!</definedName>
    <definedName name="___EEE13">#REF!</definedName>
    <definedName name="___EEE14" localSheetId="2">#REF!</definedName>
    <definedName name="___EEE14">#REF!</definedName>
    <definedName name="___EEE15" localSheetId="2">#REF!</definedName>
    <definedName name="___EEE15">#REF!</definedName>
    <definedName name="___EEE16" localSheetId="2">#REF!</definedName>
    <definedName name="___EEE16">#REF!</definedName>
    <definedName name="___EEE17" localSheetId="2">#REF!</definedName>
    <definedName name="___EEE17">#REF!</definedName>
    <definedName name="___EEE18" localSheetId="2">#REF!</definedName>
    <definedName name="___EEE18">#REF!</definedName>
    <definedName name="___EEE19" localSheetId="2">#REF!</definedName>
    <definedName name="___EEE19">#REF!</definedName>
    <definedName name="___EEE20" localSheetId="2">#REF!</definedName>
    <definedName name="___EEE20">#REF!</definedName>
    <definedName name="___EEE21" localSheetId="2">#REF!</definedName>
    <definedName name="___EEE21">#REF!</definedName>
    <definedName name="___EEE22" localSheetId="2">#REF!</definedName>
    <definedName name="___EEE22">#REF!</definedName>
    <definedName name="___EEE23" localSheetId="2">#REF!</definedName>
    <definedName name="___EEE23">#REF!</definedName>
    <definedName name="___EEE24" localSheetId="2">#REF!</definedName>
    <definedName name="___EEE24">#REF!</definedName>
    <definedName name="___EEE25" localSheetId="2">#REF!</definedName>
    <definedName name="___EEE25">#REF!</definedName>
    <definedName name="___EEE26" localSheetId="2">#REF!</definedName>
    <definedName name="___EEE26">#REF!</definedName>
    <definedName name="___EEE27" localSheetId="2">#REF!</definedName>
    <definedName name="___EEE27">#REF!</definedName>
    <definedName name="___EEE28" localSheetId="2">#REF!</definedName>
    <definedName name="___EEE28">#REF!</definedName>
    <definedName name="___EEE29" localSheetId="2">#REF!</definedName>
    <definedName name="___EEE29">#REF!</definedName>
    <definedName name="___EEE30" localSheetId="2">#REF!</definedName>
    <definedName name="___EEE30">#REF!</definedName>
    <definedName name="___EEE31" localSheetId="2">#REF!</definedName>
    <definedName name="___EEE31">#REF!</definedName>
    <definedName name="___EEE32" localSheetId="2">#REF!</definedName>
    <definedName name="___EEE32">#REF!</definedName>
    <definedName name="___EEE33" localSheetId="2">#REF!</definedName>
    <definedName name="___EEE33">#REF!</definedName>
    <definedName name="___Gal2" localSheetId="2">#REF!</definedName>
    <definedName name="___Gal2" localSheetId="24">[19]BAHAN!#REF!</definedName>
    <definedName name="___Gal2" localSheetId="18">[19]BAHAN!#REF!</definedName>
    <definedName name="___Gal2" localSheetId="21">[19]BAHAN!#REF!</definedName>
    <definedName name="___Gal2" localSheetId="20">[19]BAHAN!#REF!</definedName>
    <definedName name="___Gal2" localSheetId="19">[19]BAHAN!#REF!</definedName>
    <definedName name="___Gal2">#REF!</definedName>
    <definedName name="___HAL1" localSheetId="24">[8]Mobilisasi!#REF!</definedName>
    <definedName name="___HAL1" localSheetId="18">[8]Mobilisasi!#REF!</definedName>
    <definedName name="___HAL1" localSheetId="21">[8]Mobilisasi!#REF!</definedName>
    <definedName name="___HAL1" localSheetId="20">[8]Mobilisasi!#REF!</definedName>
    <definedName name="___HAL1" localSheetId="19">[8]Mobilisasi!#REF!</definedName>
    <definedName name="___HAL1">#REF!</definedName>
    <definedName name="___HAL2">#REF!</definedName>
    <definedName name="___HAL3">#REF!</definedName>
    <definedName name="___HAL4">#REF!</definedName>
    <definedName name="___HAL5">#REF!</definedName>
    <definedName name="___HAL6">#REF!</definedName>
    <definedName name="___HAL7">#REF!</definedName>
    <definedName name="___HAL8">#REF!</definedName>
    <definedName name="___JB3">#REF!</definedName>
    <definedName name="___JB4">#REF!</definedName>
    <definedName name="___JB5">#REF!</definedName>
    <definedName name="___KK012">#REF!</definedName>
    <definedName name="___KK016">#REF!</definedName>
    <definedName name="___KK017">#REF!</definedName>
    <definedName name="___KK224">#REF!</definedName>
    <definedName name="___KK342">#REF!</definedName>
    <definedName name="___KK514">#REF!</definedName>
    <definedName name="___KK520">#REF!</definedName>
    <definedName name="___KK618">#REF!</definedName>
    <definedName name="___KK638">#REF!</definedName>
    <definedName name="___KK705">#REF!</definedName>
    <definedName name="___KK710">#REF!</definedName>
    <definedName name="___KK715">#REF!</definedName>
    <definedName name="___KK720">#REF!</definedName>
    <definedName name="___KK721">#REF!</definedName>
    <definedName name="___KK722">#REF!</definedName>
    <definedName name="___KK730">#REF!</definedName>
    <definedName name="___LL061" localSheetId="2">#REF!</definedName>
    <definedName name="___LL061" localSheetId="24">[13]UPAH!$H$13</definedName>
    <definedName name="___LL061" localSheetId="18">[13]UPAH!$H$13</definedName>
    <definedName name="___LL061" localSheetId="21">[13]UPAH!$H$13</definedName>
    <definedName name="___LL061" localSheetId="20">[13]UPAH!$H$13</definedName>
    <definedName name="___LL061" localSheetId="19">[13]UPAH!$H$13</definedName>
    <definedName name="___LL061">#REF!</definedName>
    <definedName name="___LL071" localSheetId="2">#REF!</definedName>
    <definedName name="___LL071" localSheetId="24">[20]UPAH!#REF!</definedName>
    <definedName name="___LL071" localSheetId="18">[20]UPAH!#REF!</definedName>
    <definedName name="___LL071" localSheetId="21">[20]UPAH!#REF!</definedName>
    <definedName name="___LL071" localSheetId="20">[20]UPAH!#REF!</definedName>
    <definedName name="___LL071" localSheetId="19">[20]UPAH!#REF!</definedName>
    <definedName name="___LL071">#REF!</definedName>
    <definedName name="___LL072" localSheetId="2">#REF!</definedName>
    <definedName name="___LL072" localSheetId="24">[20]UPAH!#REF!</definedName>
    <definedName name="___LL072" localSheetId="18">[20]UPAH!#REF!</definedName>
    <definedName name="___LL072" localSheetId="21">[20]UPAH!#REF!</definedName>
    <definedName name="___LL072" localSheetId="20">[20]UPAH!#REF!</definedName>
    <definedName name="___LL072" localSheetId="19">[20]UPAH!#REF!</definedName>
    <definedName name="___LL072">#REF!</definedName>
    <definedName name="___LL073" localSheetId="2">#REF!</definedName>
    <definedName name="___LL073" localSheetId="24">[13]UPAH!$H$16</definedName>
    <definedName name="___LL073" localSheetId="18">[13]UPAH!$H$16</definedName>
    <definedName name="___LL073" localSheetId="21">[13]UPAH!$H$16</definedName>
    <definedName name="___LL073" localSheetId="20">[13]UPAH!$H$16</definedName>
    <definedName name="___LL073" localSheetId="19">[13]UPAH!$H$16</definedName>
    <definedName name="___LL073">#REF!</definedName>
    <definedName name="___LL079" localSheetId="2">#REF!</definedName>
    <definedName name="___LL079" localSheetId="24">[13]UPAH!$H$17</definedName>
    <definedName name="___LL079" localSheetId="18">[13]UPAH!$H$17</definedName>
    <definedName name="___LL079" localSheetId="21">[13]UPAH!$H$17</definedName>
    <definedName name="___LL079" localSheetId="20">[13]UPAH!$H$17</definedName>
    <definedName name="___LL079" localSheetId="19">[13]UPAH!$H$17</definedName>
    <definedName name="___LL079">#REF!</definedName>
    <definedName name="___LL081" localSheetId="2">#REF!</definedName>
    <definedName name="___LL081" localSheetId="24">[13]UPAH!$H$18</definedName>
    <definedName name="___LL081" localSheetId="18">[13]UPAH!$H$18</definedName>
    <definedName name="___LL081" localSheetId="21">[13]UPAH!$H$18</definedName>
    <definedName name="___LL081" localSheetId="20">[13]UPAH!$H$18</definedName>
    <definedName name="___LL081" localSheetId="19">[13]UPAH!$H$18</definedName>
    <definedName name="___LL081">#REF!</definedName>
    <definedName name="___LL082" localSheetId="2">#REF!</definedName>
    <definedName name="___LL082" localSheetId="24">[20]UPAH!#REF!</definedName>
    <definedName name="___LL082" localSheetId="18">[20]UPAH!#REF!</definedName>
    <definedName name="___LL082" localSheetId="21">[20]UPAH!#REF!</definedName>
    <definedName name="___LL082" localSheetId="20">[20]UPAH!#REF!</definedName>
    <definedName name="___LL082" localSheetId="19">[20]UPAH!#REF!</definedName>
    <definedName name="___LL082">#REF!</definedName>
    <definedName name="___LL083" localSheetId="2">#REF!</definedName>
    <definedName name="___LL083" localSheetId="24">[13]UPAH!$H$20</definedName>
    <definedName name="___LL083" localSheetId="18">[13]UPAH!$H$20</definedName>
    <definedName name="___LL083" localSheetId="21">[13]UPAH!$H$20</definedName>
    <definedName name="___LL083" localSheetId="20">[13]UPAH!$H$20</definedName>
    <definedName name="___LL083" localSheetId="19">[13]UPAH!$H$20</definedName>
    <definedName name="___LL083">#REF!</definedName>
    <definedName name="___LL091" localSheetId="2">#REF!</definedName>
    <definedName name="___LL091" localSheetId="24">[13]UPAH!$H$21</definedName>
    <definedName name="___LL091" localSheetId="18">[13]UPAH!$H$21</definedName>
    <definedName name="___LL091" localSheetId="21">[13]UPAH!$H$21</definedName>
    <definedName name="___LL091" localSheetId="20">[13]UPAH!$H$21</definedName>
    <definedName name="___LL091" localSheetId="19">[13]UPAH!$H$21</definedName>
    <definedName name="___LL091">#REF!</definedName>
    <definedName name="___LL099" localSheetId="2">#REF!</definedName>
    <definedName name="___LL099" localSheetId="24">[13]UPAH!$H$22</definedName>
    <definedName name="___LL099" localSheetId="18">[13]UPAH!$H$22</definedName>
    <definedName name="___LL099" localSheetId="21">[13]UPAH!$H$22</definedName>
    <definedName name="___LL099" localSheetId="20">[13]UPAH!$H$22</definedName>
    <definedName name="___LL099" localSheetId="19">[13]UPAH!$H$22</definedName>
    <definedName name="___LL099">#REF!</definedName>
    <definedName name="___LL101" localSheetId="2">#REF!</definedName>
    <definedName name="___LL101" localSheetId="24">[13]UPAH!$H$23</definedName>
    <definedName name="___LL101" localSheetId="18">[13]UPAH!$H$23</definedName>
    <definedName name="___LL101" localSheetId="21">[13]UPAH!$H$23</definedName>
    <definedName name="___LL101" localSheetId="20">[13]UPAH!$H$23</definedName>
    <definedName name="___LL101" localSheetId="19">[13]UPAH!$H$23</definedName>
    <definedName name="___LL101">#REF!</definedName>
    <definedName name="___LL103" localSheetId="2">#REF!</definedName>
    <definedName name="___LL103" localSheetId="24">[20]UPAH!#REF!</definedName>
    <definedName name="___LL103" localSheetId="18">[20]UPAH!#REF!</definedName>
    <definedName name="___LL103" localSheetId="21">[20]UPAH!#REF!</definedName>
    <definedName name="___LL103" localSheetId="20">[20]UPAH!#REF!</definedName>
    <definedName name="___LL103" localSheetId="19">[20]UPAH!#REF!</definedName>
    <definedName name="___LL103">#REF!</definedName>
    <definedName name="___LL106" localSheetId="2">#REF!</definedName>
    <definedName name="___LL106" localSheetId="24">[13]UPAH!$H$25</definedName>
    <definedName name="___LL106" localSheetId="18">[13]UPAH!$H$25</definedName>
    <definedName name="___LL106" localSheetId="21">[13]UPAH!$H$25</definedName>
    <definedName name="___LL106" localSheetId="20">[13]UPAH!$H$25</definedName>
    <definedName name="___LL106" localSheetId="19">[13]UPAH!$H$25</definedName>
    <definedName name="___LL106">#REF!</definedName>
    <definedName name="___LLL01" localSheetId="24">'[6]Basic Price'!#REF!</definedName>
    <definedName name="___LLL01" localSheetId="18">'[6]Basic Price'!#REF!</definedName>
    <definedName name="___LLL01" localSheetId="21">'[6]Basic Price'!#REF!</definedName>
    <definedName name="___LLL01" localSheetId="20">'[6]Basic Price'!#REF!</definedName>
    <definedName name="___LLL01" localSheetId="19">'[6]Basic Price'!#REF!</definedName>
    <definedName name="___LLL01">#REF!</definedName>
    <definedName name="___LLL02" localSheetId="24">'[6]Basic Price'!#REF!</definedName>
    <definedName name="___LLL02" localSheetId="18">'[6]Basic Price'!#REF!</definedName>
    <definedName name="___LLL02" localSheetId="21">'[6]Basic Price'!#REF!</definedName>
    <definedName name="___LLL02" localSheetId="20">'[6]Basic Price'!#REF!</definedName>
    <definedName name="___LLL02" localSheetId="19">'[6]Basic Price'!#REF!</definedName>
    <definedName name="___LLL02">#REF!</definedName>
    <definedName name="___LLL03" localSheetId="24">'[6]Basic Price'!#REF!</definedName>
    <definedName name="___LLL03" localSheetId="18">'[6]Basic Price'!#REF!</definedName>
    <definedName name="___LLL03" localSheetId="21">'[6]Basic Price'!#REF!</definedName>
    <definedName name="___LLL03" localSheetId="20">'[6]Basic Price'!#REF!</definedName>
    <definedName name="___LLL03" localSheetId="19">'[6]Basic Price'!#REF!</definedName>
    <definedName name="___LLL03">#REF!</definedName>
    <definedName name="___LLL04" localSheetId="24">'[6]Basic Price'!#REF!</definedName>
    <definedName name="___LLL04" localSheetId="18">'[6]Basic Price'!#REF!</definedName>
    <definedName name="___LLL04" localSheetId="21">'[6]Basic Price'!#REF!</definedName>
    <definedName name="___LLL04" localSheetId="20">'[6]Basic Price'!#REF!</definedName>
    <definedName name="___LLL04" localSheetId="19">'[6]Basic Price'!#REF!</definedName>
    <definedName name="___LLL04">#REF!</definedName>
    <definedName name="___LLL05" localSheetId="24">'[6]Basic Price'!#REF!</definedName>
    <definedName name="___LLL05" localSheetId="18">'[6]Basic Price'!#REF!</definedName>
    <definedName name="___LLL05" localSheetId="21">'[6]Basic Price'!#REF!</definedName>
    <definedName name="___LLL05" localSheetId="20">'[6]Basic Price'!#REF!</definedName>
    <definedName name="___LLL05" localSheetId="19">'[6]Basic Price'!#REF!</definedName>
    <definedName name="___LLL05">#REF!</definedName>
    <definedName name="___LLL06" localSheetId="24">'[6]Basic Price'!#REF!</definedName>
    <definedName name="___LLL06" localSheetId="18">'[6]Basic Price'!#REF!</definedName>
    <definedName name="___LLL06" localSheetId="21">'[6]Basic Price'!#REF!</definedName>
    <definedName name="___LLL06" localSheetId="20">'[6]Basic Price'!#REF!</definedName>
    <definedName name="___LLL06" localSheetId="19">'[6]Basic Price'!#REF!</definedName>
    <definedName name="___LLL06">#REF!</definedName>
    <definedName name="___LLL07" localSheetId="24">'[6]Basic Price'!#REF!</definedName>
    <definedName name="___LLL07" localSheetId="18">'[6]Basic Price'!#REF!</definedName>
    <definedName name="___LLL07" localSheetId="21">'[6]Basic Price'!#REF!</definedName>
    <definedName name="___LLL07" localSheetId="20">'[6]Basic Price'!#REF!</definedName>
    <definedName name="___LLL07" localSheetId="19">'[6]Basic Price'!#REF!</definedName>
    <definedName name="___LLL07">#REF!</definedName>
    <definedName name="___LLL08" localSheetId="24">'[6]Basic Price'!#REF!</definedName>
    <definedName name="___LLL08" localSheetId="18">'[6]Basic Price'!#REF!</definedName>
    <definedName name="___LLL08" localSheetId="21">'[6]Basic Price'!#REF!</definedName>
    <definedName name="___LLL08" localSheetId="20">'[6]Basic Price'!#REF!</definedName>
    <definedName name="___LLL08" localSheetId="19">'[6]Basic Price'!#REF!</definedName>
    <definedName name="___LLL08">#REF!</definedName>
    <definedName name="___LLL09" localSheetId="24">'[6]Basic Price'!#REF!</definedName>
    <definedName name="___LLL09" localSheetId="18">'[6]Basic Price'!#REF!</definedName>
    <definedName name="___LLL09" localSheetId="21">'[6]Basic Price'!#REF!</definedName>
    <definedName name="___LLL09" localSheetId="20">'[6]Basic Price'!#REF!</definedName>
    <definedName name="___LLL09" localSheetId="19">'[6]Basic Price'!#REF!</definedName>
    <definedName name="___LLL09">#REF!</definedName>
    <definedName name="___LLL10" localSheetId="24">'[6]Basic Price'!#REF!</definedName>
    <definedName name="___LLL10" localSheetId="18">'[6]Basic Price'!#REF!</definedName>
    <definedName name="___LLL10" localSheetId="21">'[6]Basic Price'!#REF!</definedName>
    <definedName name="___LLL10" localSheetId="20">'[6]Basic Price'!#REF!</definedName>
    <definedName name="___LLL10" localSheetId="19">'[6]Basic Price'!#REF!</definedName>
    <definedName name="___LLL10">#REF!</definedName>
    <definedName name="___LLL11" localSheetId="24">'[6]Basic Price'!#REF!</definedName>
    <definedName name="___LLL11" localSheetId="18">'[6]Basic Price'!#REF!</definedName>
    <definedName name="___LLL11" localSheetId="21">'[6]Basic Price'!#REF!</definedName>
    <definedName name="___LLL11" localSheetId="20">'[6]Basic Price'!#REF!</definedName>
    <definedName name="___LLL11" localSheetId="19">'[6]Basic Price'!#REF!</definedName>
    <definedName name="___LLL11">#REF!</definedName>
    <definedName name="___MDE01" localSheetId="2">#REF!</definedName>
    <definedName name="___MDE01">#REF!</definedName>
    <definedName name="___MDE02" localSheetId="2">#REF!</definedName>
    <definedName name="___MDE02">#REF!</definedName>
    <definedName name="___MDE03" localSheetId="2">#REF!</definedName>
    <definedName name="___MDE03">#REF!</definedName>
    <definedName name="___MDE04" localSheetId="2">#REF!</definedName>
    <definedName name="___MDE04">#REF!</definedName>
    <definedName name="___MDE05" localSheetId="2">#REF!</definedName>
    <definedName name="___MDE05">#REF!</definedName>
    <definedName name="___MDE06" localSheetId="2">#REF!</definedName>
    <definedName name="___MDE06">#REF!</definedName>
    <definedName name="___MDE07" localSheetId="2">#REF!</definedName>
    <definedName name="___MDE07">#REF!</definedName>
    <definedName name="___MDE08" localSheetId="2">#REF!</definedName>
    <definedName name="___MDE08">#REF!</definedName>
    <definedName name="___MDE09" localSheetId="2">#REF!</definedName>
    <definedName name="___MDE09">#REF!</definedName>
    <definedName name="___MDE10" localSheetId="2">#REF!</definedName>
    <definedName name="___MDE10">#REF!</definedName>
    <definedName name="___MDE11" localSheetId="2">#REF!</definedName>
    <definedName name="___MDE11">#REF!</definedName>
    <definedName name="___MDE12" localSheetId="2">#REF!</definedName>
    <definedName name="___MDE12">#REF!</definedName>
    <definedName name="___MDE13" localSheetId="2">#REF!</definedName>
    <definedName name="___MDE13">#REF!</definedName>
    <definedName name="___MDE14" localSheetId="2">#REF!</definedName>
    <definedName name="___MDE14">#REF!</definedName>
    <definedName name="___MDE15" localSheetId="2">#REF!</definedName>
    <definedName name="___MDE15">#REF!</definedName>
    <definedName name="___MDE16" localSheetId="2">#REF!</definedName>
    <definedName name="___MDE16">#REF!</definedName>
    <definedName name="___MDE17" localSheetId="2">#REF!</definedName>
    <definedName name="___MDE17">#REF!</definedName>
    <definedName name="___MDE18" localSheetId="2">#REF!</definedName>
    <definedName name="___MDE18">#REF!</definedName>
    <definedName name="___MDE19" localSheetId="2">#REF!</definedName>
    <definedName name="___MDE19">#REF!</definedName>
    <definedName name="___MDE20" localSheetId="2">#REF!</definedName>
    <definedName name="___MDE20">#REF!</definedName>
    <definedName name="___MDE21" localSheetId="2">#REF!</definedName>
    <definedName name="___MDE21">#REF!</definedName>
    <definedName name="___MDE22" localSheetId="2">#REF!</definedName>
    <definedName name="___MDE22">#REF!</definedName>
    <definedName name="___MDE23" localSheetId="2">#REF!</definedName>
    <definedName name="___MDE23">#REF!</definedName>
    <definedName name="___MDE24" localSheetId="2">#REF!</definedName>
    <definedName name="___MDE24">#REF!</definedName>
    <definedName name="___MDE25" localSheetId="2">#REF!</definedName>
    <definedName name="___MDE25">#REF!</definedName>
    <definedName name="___MDE26" localSheetId="2">#REF!</definedName>
    <definedName name="___MDE26">#REF!</definedName>
    <definedName name="___MDE27" localSheetId="2">#REF!</definedName>
    <definedName name="___MDE27">#REF!</definedName>
    <definedName name="___MDE28" localSheetId="2">#REF!</definedName>
    <definedName name="___MDE28">#REF!</definedName>
    <definedName name="___MDE29" localSheetId="2">#REF!</definedName>
    <definedName name="___MDE29">#REF!</definedName>
    <definedName name="___MDE30" localSheetId="2">#REF!</definedName>
    <definedName name="___MDE30">#REF!</definedName>
    <definedName name="___MDE31" localSheetId="2">#REF!</definedName>
    <definedName name="___MDE31">#REF!</definedName>
    <definedName name="___MDE32" localSheetId="2">#REF!</definedName>
    <definedName name="___MDE32">#REF!</definedName>
    <definedName name="___MDE33" localSheetId="2">#REF!</definedName>
    <definedName name="___MDE33">#REF!</definedName>
    <definedName name="___MDE34" localSheetId="2">#REF!</definedName>
    <definedName name="___MDE34">#REF!</definedName>
    <definedName name="___ME01" localSheetId="2">#REF!</definedName>
    <definedName name="___ME01">#REF!</definedName>
    <definedName name="___ME02" localSheetId="2">#REF!</definedName>
    <definedName name="___ME02">#REF!</definedName>
    <definedName name="___ME03" localSheetId="2">#REF!</definedName>
    <definedName name="___ME03">#REF!</definedName>
    <definedName name="___ME04" localSheetId="2">#REF!</definedName>
    <definedName name="___ME04">#REF!</definedName>
    <definedName name="___ME05" localSheetId="2">#REF!</definedName>
    <definedName name="___ME05">#REF!</definedName>
    <definedName name="___ME06" localSheetId="2">#REF!</definedName>
    <definedName name="___ME06">#REF!</definedName>
    <definedName name="___ME07" localSheetId="2">#REF!</definedName>
    <definedName name="___ME07">#REF!</definedName>
    <definedName name="___ME08" localSheetId="2">#REF!</definedName>
    <definedName name="___ME08">#REF!</definedName>
    <definedName name="___ME09" localSheetId="2">#REF!</definedName>
    <definedName name="___ME09">#REF!</definedName>
    <definedName name="___ME10" localSheetId="2">#REF!</definedName>
    <definedName name="___ME10">#REF!</definedName>
    <definedName name="___ME11" localSheetId="2">#REF!</definedName>
    <definedName name="___ME11">#REF!</definedName>
    <definedName name="___ME12" localSheetId="2">#REF!</definedName>
    <definedName name="___ME12">#REF!</definedName>
    <definedName name="___ME13" localSheetId="2">#REF!</definedName>
    <definedName name="___ME13">#REF!</definedName>
    <definedName name="___ME14" localSheetId="2">#REF!</definedName>
    <definedName name="___ME14">#REF!</definedName>
    <definedName name="___ME15" localSheetId="2">#REF!</definedName>
    <definedName name="___ME15">#REF!</definedName>
    <definedName name="___ME16" localSheetId="2">#REF!</definedName>
    <definedName name="___ME16">#REF!</definedName>
    <definedName name="___ME17" localSheetId="2">#REF!</definedName>
    <definedName name="___ME17">#REF!</definedName>
    <definedName name="___ME18" localSheetId="2">#REF!</definedName>
    <definedName name="___ME18">#REF!</definedName>
    <definedName name="___ME19" localSheetId="2">#REF!</definedName>
    <definedName name="___ME19">#REF!</definedName>
    <definedName name="___ME20" localSheetId="2">#REF!</definedName>
    <definedName name="___ME20">#REF!</definedName>
    <definedName name="___ME21" localSheetId="2">#REF!</definedName>
    <definedName name="___ME21">#REF!</definedName>
    <definedName name="___ME22" localSheetId="2">#REF!</definedName>
    <definedName name="___ME22">#REF!</definedName>
    <definedName name="___ME23" localSheetId="2">#REF!</definedName>
    <definedName name="___ME23">#REF!</definedName>
    <definedName name="___ME24" localSheetId="2">#REF!</definedName>
    <definedName name="___ME24">#REF!</definedName>
    <definedName name="___ME25" localSheetId="2">#REF!</definedName>
    <definedName name="___ME25">#REF!</definedName>
    <definedName name="___ME26" localSheetId="2">#REF!</definedName>
    <definedName name="___ME26">#REF!</definedName>
    <definedName name="___ME27" localSheetId="2">#REF!</definedName>
    <definedName name="___ME27">#REF!</definedName>
    <definedName name="___ME28" localSheetId="2">#REF!</definedName>
    <definedName name="___ME28">#REF!</definedName>
    <definedName name="___ME29" localSheetId="2">#REF!</definedName>
    <definedName name="___ME29">#REF!</definedName>
    <definedName name="___ME30" localSheetId="2">#REF!</definedName>
    <definedName name="___ME30">#REF!</definedName>
    <definedName name="___ME31" localSheetId="2">#REF!</definedName>
    <definedName name="___ME31">#REF!</definedName>
    <definedName name="___ME32" localSheetId="2">#REF!</definedName>
    <definedName name="___ME32">#REF!</definedName>
    <definedName name="___ME33" localSheetId="2">#REF!</definedName>
    <definedName name="___ME33">#REF!</definedName>
    <definedName name="___ME34" localSheetId="2">#REF!</definedName>
    <definedName name="___ME34">#REF!</definedName>
    <definedName name="___MM010" localSheetId="2">#REF!</definedName>
    <definedName name="___MM010" localSheetId="24">[20]UPAH!#REF!</definedName>
    <definedName name="___MM010" localSheetId="18">[20]UPAH!#REF!</definedName>
    <definedName name="___MM010" localSheetId="21">[20]UPAH!#REF!</definedName>
    <definedName name="___MM010" localSheetId="20">[20]UPAH!#REF!</definedName>
    <definedName name="___MM010" localSheetId="19">[20]UPAH!#REF!</definedName>
    <definedName name="___MM010">#REF!</definedName>
    <definedName name="___MM011" localSheetId="2">#REF!</definedName>
    <definedName name="___MM011" localSheetId="24">[20]UPAH!#REF!</definedName>
    <definedName name="___MM011" localSheetId="18">[20]UPAH!#REF!</definedName>
    <definedName name="___MM011" localSheetId="21">[20]UPAH!#REF!</definedName>
    <definedName name="___MM011" localSheetId="20">[20]UPAH!#REF!</definedName>
    <definedName name="___MM011" localSheetId="19">[20]UPAH!#REF!</definedName>
    <definedName name="___MM011">#REF!</definedName>
    <definedName name="___MM012" localSheetId="2">#REF!</definedName>
    <definedName name="___MM012" localSheetId="24">[20]UPAH!#REF!</definedName>
    <definedName name="___MM012" localSheetId="18">[20]UPAH!#REF!</definedName>
    <definedName name="___MM012" localSheetId="21">[20]UPAH!#REF!</definedName>
    <definedName name="___MM012" localSheetId="20">[20]UPAH!#REF!</definedName>
    <definedName name="___MM012" localSheetId="19">[20]UPAH!#REF!</definedName>
    <definedName name="___MM012">#REF!</definedName>
    <definedName name="___MM013" localSheetId="2">#REF!</definedName>
    <definedName name="___MM013" localSheetId="24">[20]UPAH!#REF!</definedName>
    <definedName name="___MM013" localSheetId="18">[20]UPAH!#REF!</definedName>
    <definedName name="___MM013" localSheetId="21">[20]UPAH!#REF!</definedName>
    <definedName name="___MM013" localSheetId="20">[20]UPAH!#REF!</definedName>
    <definedName name="___MM013" localSheetId="19">[20]UPAH!#REF!</definedName>
    <definedName name="___MM013">#REF!</definedName>
    <definedName name="___MM014" localSheetId="2">#REF!</definedName>
    <definedName name="___MM014" localSheetId="24">[20]UPAH!#REF!</definedName>
    <definedName name="___MM014" localSheetId="18">[20]UPAH!#REF!</definedName>
    <definedName name="___MM014" localSheetId="21">[20]UPAH!#REF!</definedName>
    <definedName name="___MM014" localSheetId="20">[20]UPAH!#REF!</definedName>
    <definedName name="___MM014" localSheetId="19">[20]UPAH!#REF!</definedName>
    <definedName name="___MM014">#REF!</definedName>
    <definedName name="___MM020" localSheetId="2">#REF!</definedName>
    <definedName name="___MM020" localSheetId="24">[20]UPAH!#REF!</definedName>
    <definedName name="___MM020" localSheetId="18">[20]UPAH!#REF!</definedName>
    <definedName name="___MM020" localSheetId="21">[20]UPAH!#REF!</definedName>
    <definedName name="___MM020" localSheetId="20">[20]UPAH!#REF!</definedName>
    <definedName name="___MM020" localSheetId="19">[20]UPAH!#REF!</definedName>
    <definedName name="___MM020">#REF!</definedName>
    <definedName name="___MM021" localSheetId="2">#REF!</definedName>
    <definedName name="___MM021" localSheetId="24">[20]UPAH!#REF!</definedName>
    <definedName name="___MM021" localSheetId="18">[20]UPAH!#REF!</definedName>
    <definedName name="___MM021" localSheetId="21">[20]UPAH!#REF!</definedName>
    <definedName name="___MM021" localSheetId="20">[20]UPAH!#REF!</definedName>
    <definedName name="___MM021" localSheetId="19">[20]UPAH!#REF!</definedName>
    <definedName name="___MM021">#REF!</definedName>
    <definedName name="___MM022" localSheetId="2">#REF!</definedName>
    <definedName name="___MM022" localSheetId="24">[20]UPAH!#REF!</definedName>
    <definedName name="___MM022" localSheetId="18">[20]UPAH!#REF!</definedName>
    <definedName name="___MM022" localSheetId="21">[20]UPAH!#REF!</definedName>
    <definedName name="___MM022" localSheetId="20">[20]UPAH!#REF!</definedName>
    <definedName name="___MM022" localSheetId="19">[20]UPAH!#REF!</definedName>
    <definedName name="___MM022">#REF!</definedName>
    <definedName name="___MM023" localSheetId="2">#REF!</definedName>
    <definedName name="___MM023" localSheetId="24">[20]UPAH!#REF!</definedName>
    <definedName name="___MM023" localSheetId="18">[20]UPAH!#REF!</definedName>
    <definedName name="___MM023" localSheetId="21">[20]UPAH!#REF!</definedName>
    <definedName name="___MM023" localSheetId="20">[20]UPAH!#REF!</definedName>
    <definedName name="___MM023" localSheetId="19">[20]UPAH!#REF!</definedName>
    <definedName name="___MM023">#REF!</definedName>
    <definedName name="___MM024" localSheetId="2">#REF!</definedName>
    <definedName name="___MM024" localSheetId="24">[20]UPAH!#REF!</definedName>
    <definedName name="___MM024" localSheetId="18">[20]UPAH!#REF!</definedName>
    <definedName name="___MM024" localSheetId="21">[20]UPAH!#REF!</definedName>
    <definedName name="___MM024" localSheetId="20">[20]UPAH!#REF!</definedName>
    <definedName name="___MM024" localSheetId="19">[20]UPAH!#REF!</definedName>
    <definedName name="___MM024">#REF!</definedName>
    <definedName name="___MM025" localSheetId="2">#REF!</definedName>
    <definedName name="___MM025" localSheetId="24">[20]UPAH!#REF!</definedName>
    <definedName name="___MM025" localSheetId="18">[20]UPAH!#REF!</definedName>
    <definedName name="___MM025" localSheetId="21">[20]UPAH!#REF!</definedName>
    <definedName name="___MM025" localSheetId="20">[20]UPAH!#REF!</definedName>
    <definedName name="___MM025" localSheetId="19">[20]UPAH!#REF!</definedName>
    <definedName name="___MM025">#REF!</definedName>
    <definedName name="___MM026" localSheetId="2">#REF!</definedName>
    <definedName name="___MM026" localSheetId="24">[20]UPAH!#REF!</definedName>
    <definedName name="___MM026" localSheetId="18">[20]UPAH!#REF!</definedName>
    <definedName name="___MM026" localSheetId="21">[20]UPAH!#REF!</definedName>
    <definedName name="___MM026" localSheetId="20">[20]UPAH!#REF!</definedName>
    <definedName name="___MM026" localSheetId="19">[20]UPAH!#REF!</definedName>
    <definedName name="___MM026">#REF!</definedName>
    <definedName name="___MM033" localSheetId="2">#REF!</definedName>
    <definedName name="___MM033" localSheetId="24">[20]UPAH!#REF!</definedName>
    <definedName name="___MM033" localSheetId="18">[20]UPAH!#REF!</definedName>
    <definedName name="___MM033" localSheetId="21">[20]UPAH!#REF!</definedName>
    <definedName name="___MM033" localSheetId="20">[20]UPAH!#REF!</definedName>
    <definedName name="___MM033" localSheetId="19">[20]UPAH!#REF!</definedName>
    <definedName name="___MM033">#REF!</definedName>
    <definedName name="___MM040" localSheetId="2">#REF!</definedName>
    <definedName name="___MM040" localSheetId="24">[20]UPAH!#REF!</definedName>
    <definedName name="___MM040" localSheetId="18">[20]UPAH!#REF!</definedName>
    <definedName name="___MM040" localSheetId="21">[20]UPAH!#REF!</definedName>
    <definedName name="___MM040" localSheetId="20">[20]UPAH!#REF!</definedName>
    <definedName name="___MM040" localSheetId="19">[20]UPAH!#REF!</definedName>
    <definedName name="___MM040">#REF!</definedName>
    <definedName name="___MM041" localSheetId="2">#REF!</definedName>
    <definedName name="___MM041" localSheetId="24">[20]UPAH!#REF!</definedName>
    <definedName name="___MM041" localSheetId="18">[20]UPAH!#REF!</definedName>
    <definedName name="___MM041" localSheetId="21">[20]UPAH!#REF!</definedName>
    <definedName name="___MM041" localSheetId="20">[20]UPAH!#REF!</definedName>
    <definedName name="___MM041" localSheetId="19">[20]UPAH!#REF!</definedName>
    <definedName name="___MM041">#REF!</definedName>
    <definedName name="___MM042" localSheetId="2">#REF!</definedName>
    <definedName name="___MM042" localSheetId="24">[20]UPAH!#REF!</definedName>
    <definedName name="___MM042" localSheetId="18">[20]UPAH!#REF!</definedName>
    <definedName name="___MM042" localSheetId="21">[20]UPAH!#REF!</definedName>
    <definedName name="___MM042" localSheetId="20">[20]UPAH!#REF!</definedName>
    <definedName name="___MM042" localSheetId="19">[20]UPAH!#REF!</definedName>
    <definedName name="___MM042">#REF!</definedName>
    <definedName name="___MM050" localSheetId="2">#REF!</definedName>
    <definedName name="___MM050" localSheetId="24">[20]UPAH!#REF!</definedName>
    <definedName name="___MM050" localSheetId="18">[20]UPAH!#REF!</definedName>
    <definedName name="___MM050" localSheetId="21">[20]UPAH!#REF!</definedName>
    <definedName name="___MM050" localSheetId="20">[20]UPAH!#REF!</definedName>
    <definedName name="___MM050" localSheetId="19">[20]UPAH!#REF!</definedName>
    <definedName name="___MM050">#REF!</definedName>
    <definedName name="___MM061" localSheetId="2">#REF!</definedName>
    <definedName name="___MM061" localSheetId="24">[20]UPAH!#REF!</definedName>
    <definedName name="___MM061" localSheetId="18">[20]UPAH!#REF!</definedName>
    <definedName name="___MM061" localSheetId="21">[20]UPAH!#REF!</definedName>
    <definedName name="___MM061" localSheetId="20">[20]UPAH!#REF!</definedName>
    <definedName name="___MM061" localSheetId="19">[20]UPAH!#REF!</definedName>
    <definedName name="___MM061">#REF!</definedName>
    <definedName name="___MM065" localSheetId="2">#REF!</definedName>
    <definedName name="___MM065" localSheetId="24">[20]UPAH!#REF!</definedName>
    <definedName name="___MM065" localSheetId="18">[20]UPAH!#REF!</definedName>
    <definedName name="___MM065" localSheetId="21">[20]UPAH!#REF!</definedName>
    <definedName name="___MM065" localSheetId="20">[20]UPAH!#REF!</definedName>
    <definedName name="___MM065" localSheetId="19">[20]UPAH!#REF!</definedName>
    <definedName name="___MM065">#REF!</definedName>
    <definedName name="___MM070" localSheetId="2">#REF!</definedName>
    <definedName name="___MM070" localSheetId="24">[20]UPAH!#REF!</definedName>
    <definedName name="___MM070" localSheetId="18">[20]UPAH!#REF!</definedName>
    <definedName name="___MM070" localSheetId="21">[20]UPAH!#REF!</definedName>
    <definedName name="___MM070" localSheetId="20">[20]UPAH!#REF!</definedName>
    <definedName name="___MM070" localSheetId="19">[20]UPAH!#REF!</definedName>
    <definedName name="___MM070">#REF!</definedName>
    <definedName name="___MM080" localSheetId="2">#REF!</definedName>
    <definedName name="___MM080" localSheetId="24">[20]UPAH!#REF!</definedName>
    <definedName name="___MM080" localSheetId="18">[20]UPAH!#REF!</definedName>
    <definedName name="___MM080" localSheetId="21">[20]UPAH!#REF!</definedName>
    <definedName name="___MM080" localSheetId="20">[20]UPAH!#REF!</definedName>
    <definedName name="___MM080" localSheetId="19">[20]UPAH!#REF!</definedName>
    <definedName name="___MM080">#REF!</definedName>
    <definedName name="___MM081" localSheetId="2">#REF!</definedName>
    <definedName name="___MM081" localSheetId="24">[20]UPAH!#REF!</definedName>
    <definedName name="___MM081" localSheetId="18">[20]UPAH!#REF!</definedName>
    <definedName name="___MM081" localSheetId="21">[20]UPAH!#REF!</definedName>
    <definedName name="___MM081" localSheetId="20">[20]UPAH!#REF!</definedName>
    <definedName name="___MM081" localSheetId="19">[20]UPAH!#REF!</definedName>
    <definedName name="___MM081">#REF!</definedName>
    <definedName name="___MM090" localSheetId="2">#REF!</definedName>
    <definedName name="___MM090" localSheetId="24">[20]UPAH!#REF!</definedName>
    <definedName name="___MM090" localSheetId="18">[20]UPAH!#REF!</definedName>
    <definedName name="___MM090" localSheetId="21">[20]UPAH!#REF!</definedName>
    <definedName name="___MM090" localSheetId="20">[20]UPAH!#REF!</definedName>
    <definedName name="___MM090" localSheetId="19">[20]UPAH!#REF!</definedName>
    <definedName name="___MM090">#REF!</definedName>
    <definedName name="___MM162" localSheetId="2">#REF!</definedName>
    <definedName name="___MM162" localSheetId="24">[20]UPAH!#REF!</definedName>
    <definedName name="___MM162" localSheetId="18">[20]UPAH!#REF!</definedName>
    <definedName name="___MM162" localSheetId="21">[20]UPAH!#REF!</definedName>
    <definedName name="___MM162" localSheetId="20">[20]UPAH!#REF!</definedName>
    <definedName name="___MM162" localSheetId="19">[20]UPAH!#REF!</definedName>
    <definedName name="___MM162">#REF!</definedName>
    <definedName name="___MM163" localSheetId="2">#REF!</definedName>
    <definedName name="___MM163" localSheetId="24">[20]UPAH!#REF!</definedName>
    <definedName name="___MM163" localSheetId="18">[20]UPAH!#REF!</definedName>
    <definedName name="___MM163" localSheetId="21">[20]UPAH!#REF!</definedName>
    <definedName name="___MM163" localSheetId="20">[20]UPAH!#REF!</definedName>
    <definedName name="___MM163" localSheetId="19">[20]UPAH!#REF!</definedName>
    <definedName name="___MM163">#REF!</definedName>
    <definedName name="___MM164" localSheetId="2">#REF!</definedName>
    <definedName name="___MM164" localSheetId="24">[20]UPAH!#REF!</definedName>
    <definedName name="___MM164" localSheetId="18">[20]UPAH!#REF!</definedName>
    <definedName name="___MM164" localSheetId="21">[20]UPAH!#REF!</definedName>
    <definedName name="___MM164" localSheetId="20">[20]UPAH!#REF!</definedName>
    <definedName name="___MM164" localSheetId="19">[20]UPAH!#REF!</definedName>
    <definedName name="___MM164">#REF!</definedName>
    <definedName name="___MM165" localSheetId="2">#REF!</definedName>
    <definedName name="___MM165" localSheetId="24">[20]UPAH!#REF!</definedName>
    <definedName name="___MM165" localSheetId="18">[20]UPAH!#REF!</definedName>
    <definedName name="___MM165" localSheetId="21">[20]UPAH!#REF!</definedName>
    <definedName name="___MM165" localSheetId="20">[20]UPAH!#REF!</definedName>
    <definedName name="___MM165" localSheetId="19">[20]UPAH!#REF!</definedName>
    <definedName name="___MM165">#REF!</definedName>
    <definedName name="___MM166" localSheetId="2">#REF!</definedName>
    <definedName name="___MM166" localSheetId="24">[20]UPAH!#REF!</definedName>
    <definedName name="___MM166" localSheetId="18">[20]UPAH!#REF!</definedName>
    <definedName name="___MM166" localSheetId="21">[20]UPAH!#REF!</definedName>
    <definedName name="___MM166" localSheetId="20">[20]UPAH!#REF!</definedName>
    <definedName name="___MM166" localSheetId="19">[20]UPAH!#REF!</definedName>
    <definedName name="___MM166">#REF!</definedName>
    <definedName name="___MM167" localSheetId="2">#REF!</definedName>
    <definedName name="___MM167" localSheetId="24">[20]UPAH!#REF!</definedName>
    <definedName name="___MM167" localSheetId="18">[20]UPAH!#REF!</definedName>
    <definedName name="___MM167" localSheetId="21">[20]UPAH!#REF!</definedName>
    <definedName name="___MM167" localSheetId="20">[20]UPAH!#REF!</definedName>
    <definedName name="___MM167" localSheetId="19">[20]UPAH!#REF!</definedName>
    <definedName name="___MM167">#REF!</definedName>
    <definedName name="___MM170" localSheetId="2">#REF!</definedName>
    <definedName name="___MM170" localSheetId="24">[20]UPAH!#REF!</definedName>
    <definedName name="___MM170" localSheetId="18">[20]UPAH!#REF!</definedName>
    <definedName name="___MM170" localSheetId="21">[20]UPAH!#REF!</definedName>
    <definedName name="___MM170" localSheetId="20">[20]UPAH!#REF!</definedName>
    <definedName name="___MM170" localSheetId="19">[20]UPAH!#REF!</definedName>
    <definedName name="___MM170">#REF!</definedName>
    <definedName name="___MM171" localSheetId="2">#REF!</definedName>
    <definedName name="___MM171" localSheetId="24">[20]UPAH!#REF!</definedName>
    <definedName name="___MM171" localSheetId="18">[20]UPAH!#REF!</definedName>
    <definedName name="___MM171" localSheetId="21">[20]UPAH!#REF!</definedName>
    <definedName name="___MM171" localSheetId="20">[20]UPAH!#REF!</definedName>
    <definedName name="___MM171" localSheetId="19">[20]UPAH!#REF!</definedName>
    <definedName name="___MM171">#REF!</definedName>
    <definedName name="___MM180" localSheetId="2">#REF!</definedName>
    <definedName name="___MM180" localSheetId="24">[20]UPAH!#REF!</definedName>
    <definedName name="___MM180" localSheetId="18">[20]UPAH!#REF!</definedName>
    <definedName name="___MM180" localSheetId="21">[20]UPAH!#REF!</definedName>
    <definedName name="___MM180" localSheetId="20">[20]UPAH!#REF!</definedName>
    <definedName name="___MM180" localSheetId="19">[20]UPAH!#REF!</definedName>
    <definedName name="___MM180">#REF!</definedName>
    <definedName name="___MM181" localSheetId="2">#REF!</definedName>
    <definedName name="___MM181" localSheetId="24">[20]UPAH!#REF!</definedName>
    <definedName name="___MM181" localSheetId="18">[20]UPAH!#REF!</definedName>
    <definedName name="___MM181" localSheetId="21">[20]UPAH!#REF!</definedName>
    <definedName name="___MM181" localSheetId="20">[20]UPAH!#REF!</definedName>
    <definedName name="___MM181" localSheetId="19">[20]UPAH!#REF!</definedName>
    <definedName name="___MM181">#REF!</definedName>
    <definedName name="___MM183" localSheetId="2">#REF!</definedName>
    <definedName name="___MM183" localSheetId="24">[20]UPAH!#REF!</definedName>
    <definedName name="___MM183" localSheetId="18">[20]UPAH!#REF!</definedName>
    <definedName name="___MM183" localSheetId="21">[20]UPAH!#REF!</definedName>
    <definedName name="___MM183" localSheetId="20">[20]UPAH!#REF!</definedName>
    <definedName name="___MM183" localSheetId="19">[20]UPAH!#REF!</definedName>
    <definedName name="___MM183">#REF!</definedName>
    <definedName name="___MM184" localSheetId="2">#REF!</definedName>
    <definedName name="___MM184" localSheetId="24">[20]UPAH!#REF!</definedName>
    <definedName name="___MM184" localSheetId="18">[20]UPAH!#REF!</definedName>
    <definedName name="___MM184" localSheetId="21">[20]UPAH!#REF!</definedName>
    <definedName name="___MM184" localSheetId="20">[20]UPAH!#REF!</definedName>
    <definedName name="___MM184" localSheetId="19">[20]UPAH!#REF!</definedName>
    <definedName name="___MM184">#REF!</definedName>
    <definedName name="___MM185" localSheetId="2">#REF!</definedName>
    <definedName name="___MM185" localSheetId="24">[20]UPAH!#REF!</definedName>
    <definedName name="___MM185" localSheetId="18">[20]UPAH!#REF!</definedName>
    <definedName name="___MM185" localSheetId="21">[20]UPAH!#REF!</definedName>
    <definedName name="___MM185" localSheetId="20">[20]UPAH!#REF!</definedName>
    <definedName name="___MM185" localSheetId="19">[20]UPAH!#REF!</definedName>
    <definedName name="___MM185">#REF!</definedName>
    <definedName name="___MMM01" localSheetId="24">'[10]Basic Price'!$F$46</definedName>
    <definedName name="___MMM01" localSheetId="18">'[10]Basic Price'!$F$46</definedName>
    <definedName name="___MMM01" localSheetId="21">'[10]Basic Price'!$F$46</definedName>
    <definedName name="___MMM01" localSheetId="20">'[10]Basic Price'!$F$46</definedName>
    <definedName name="___MMM01" localSheetId="19">'[10]Basic Price'!$F$46</definedName>
    <definedName name="___MMM01">#REF!</definedName>
    <definedName name="___MMM02" localSheetId="24">'[10]Basic Price'!$F$48</definedName>
    <definedName name="___MMM02" localSheetId="18">'[10]Basic Price'!$F$48</definedName>
    <definedName name="___MMM02" localSheetId="21">'[10]Basic Price'!$F$48</definedName>
    <definedName name="___MMM02" localSheetId="20">'[10]Basic Price'!$F$48</definedName>
    <definedName name="___MMM02" localSheetId="19">'[10]Basic Price'!$F$48</definedName>
    <definedName name="___MMM02">#REF!</definedName>
    <definedName name="___MMM03" localSheetId="24">'[6]Basic Price'!#REF!</definedName>
    <definedName name="___MMM03" localSheetId="18">'[6]Basic Price'!#REF!</definedName>
    <definedName name="___MMM03" localSheetId="21">'[6]Basic Price'!#REF!</definedName>
    <definedName name="___MMM03" localSheetId="20">'[6]Basic Price'!#REF!</definedName>
    <definedName name="___MMM03" localSheetId="19">'[6]Basic Price'!#REF!</definedName>
    <definedName name="___MMM03">#REF!</definedName>
    <definedName name="___MMM04" localSheetId="24">'[6]Basic Price'!#REF!</definedName>
    <definedName name="___MMM04" localSheetId="18">'[6]Basic Price'!#REF!</definedName>
    <definedName name="___MMM04" localSheetId="21">'[6]Basic Price'!#REF!</definedName>
    <definedName name="___MMM04" localSheetId="20">'[6]Basic Price'!#REF!</definedName>
    <definedName name="___MMM04" localSheetId="19">'[6]Basic Price'!#REF!</definedName>
    <definedName name="___MMM04">#REF!</definedName>
    <definedName name="___MMM05" localSheetId="24">'[6]Basic Price'!#REF!</definedName>
    <definedName name="___MMM05" localSheetId="18">'[6]Basic Price'!#REF!</definedName>
    <definedName name="___MMM05" localSheetId="21">'[6]Basic Price'!#REF!</definedName>
    <definedName name="___MMM05" localSheetId="20">'[6]Basic Price'!#REF!</definedName>
    <definedName name="___MMM05" localSheetId="19">'[6]Basic Price'!#REF!</definedName>
    <definedName name="___MMM05">#REF!</definedName>
    <definedName name="___MMM06" localSheetId="24">'[6]Basic Price'!#REF!</definedName>
    <definedName name="___MMM06" localSheetId="18">'[6]Basic Price'!#REF!</definedName>
    <definedName name="___MMM06" localSheetId="21">'[6]Basic Price'!#REF!</definedName>
    <definedName name="___MMM06" localSheetId="20">'[6]Basic Price'!#REF!</definedName>
    <definedName name="___MMM06" localSheetId="19">'[6]Basic Price'!#REF!</definedName>
    <definedName name="___MMM06">#REF!</definedName>
    <definedName name="___MMM07" localSheetId="24">'[6]Basic Price'!#REF!</definedName>
    <definedName name="___MMM07" localSheetId="18">'[6]Basic Price'!#REF!</definedName>
    <definedName name="___MMM07" localSheetId="21">'[6]Basic Price'!#REF!</definedName>
    <definedName name="___MMM07" localSheetId="20">'[6]Basic Price'!#REF!</definedName>
    <definedName name="___MMM07" localSheetId="19">'[6]Basic Price'!#REF!</definedName>
    <definedName name="___MMM07">#REF!</definedName>
    <definedName name="___MMM08" localSheetId="24">'[6]Basic Price'!#REF!</definedName>
    <definedName name="___MMM08" localSheetId="18">'[6]Basic Price'!#REF!</definedName>
    <definedName name="___MMM08" localSheetId="21">'[6]Basic Price'!#REF!</definedName>
    <definedName name="___MMM08" localSheetId="20">'[6]Basic Price'!#REF!</definedName>
    <definedName name="___MMM08" localSheetId="19">'[6]Basic Price'!#REF!</definedName>
    <definedName name="___MMM08">#REF!</definedName>
    <definedName name="___MMM09" localSheetId="24">'[6]Basic Price'!#REF!</definedName>
    <definedName name="___MMM09" localSheetId="18">'[6]Basic Price'!#REF!</definedName>
    <definedName name="___MMM09" localSheetId="21">'[6]Basic Price'!#REF!</definedName>
    <definedName name="___MMM09" localSheetId="20">'[6]Basic Price'!#REF!</definedName>
    <definedName name="___MMM09" localSheetId="19">'[6]Basic Price'!#REF!</definedName>
    <definedName name="___MMM09">#REF!</definedName>
    <definedName name="___MMM10" localSheetId="24">'[6]Basic Price'!#REF!</definedName>
    <definedName name="___MMM10" localSheetId="18">'[6]Basic Price'!#REF!</definedName>
    <definedName name="___MMM10" localSheetId="21">'[6]Basic Price'!#REF!</definedName>
    <definedName name="___MMM10" localSheetId="20">'[6]Basic Price'!#REF!</definedName>
    <definedName name="___MMM10" localSheetId="19">'[6]Basic Price'!#REF!</definedName>
    <definedName name="___MMM10">#REF!</definedName>
    <definedName name="___MMM11" localSheetId="24">'[6]Basic Price'!#REF!</definedName>
    <definedName name="___MMM11" localSheetId="18">'[6]Basic Price'!#REF!</definedName>
    <definedName name="___MMM11" localSheetId="21">'[6]Basic Price'!#REF!</definedName>
    <definedName name="___MMM11" localSheetId="20">'[6]Basic Price'!#REF!</definedName>
    <definedName name="___MMM11" localSheetId="19">'[6]Basic Price'!#REF!</definedName>
    <definedName name="___MMM11">#REF!</definedName>
    <definedName name="___MMM12" localSheetId="24">'[6]Basic Price'!#REF!</definedName>
    <definedName name="___MMM12" localSheetId="18">'[6]Basic Price'!#REF!</definedName>
    <definedName name="___MMM12" localSheetId="21">'[6]Basic Price'!#REF!</definedName>
    <definedName name="___MMM12" localSheetId="20">'[6]Basic Price'!#REF!</definedName>
    <definedName name="___MMM12" localSheetId="19">'[6]Basic Price'!#REF!</definedName>
    <definedName name="___MMM12">#REF!</definedName>
    <definedName name="___MMM13" localSheetId="24">'[10]Basic Price'!$F$58</definedName>
    <definedName name="___MMM13" localSheetId="18">'[10]Basic Price'!$F$58</definedName>
    <definedName name="___MMM13" localSheetId="21">'[10]Basic Price'!$F$58</definedName>
    <definedName name="___MMM13" localSheetId="20">'[10]Basic Price'!$F$58</definedName>
    <definedName name="___MMM13" localSheetId="19">'[10]Basic Price'!$F$58</definedName>
    <definedName name="___MMM13">#REF!</definedName>
    <definedName name="___MMM14" localSheetId="24">'[6]Basic Price'!#REF!</definedName>
    <definedName name="___MMM14" localSheetId="18">'[6]Basic Price'!#REF!</definedName>
    <definedName name="___MMM14" localSheetId="21">'[6]Basic Price'!#REF!</definedName>
    <definedName name="___MMM14" localSheetId="20">'[6]Basic Price'!#REF!</definedName>
    <definedName name="___MMM14" localSheetId="19">'[6]Basic Price'!#REF!</definedName>
    <definedName name="___MMM14">#REF!</definedName>
    <definedName name="___MMM15" localSheetId="24">'[6]Basic Price'!#REF!</definedName>
    <definedName name="___MMM15" localSheetId="18">'[6]Basic Price'!#REF!</definedName>
    <definedName name="___MMM15" localSheetId="21">'[6]Basic Price'!#REF!</definedName>
    <definedName name="___MMM15" localSheetId="20">'[6]Basic Price'!#REF!</definedName>
    <definedName name="___MMM15" localSheetId="19">'[6]Basic Price'!#REF!</definedName>
    <definedName name="___MMM15">#REF!</definedName>
    <definedName name="___MMM16" localSheetId="24">'[10]Basic Price'!$F$60</definedName>
    <definedName name="___MMM16" localSheetId="18">'[10]Basic Price'!$F$60</definedName>
    <definedName name="___MMM16" localSheetId="21">'[10]Basic Price'!$F$60</definedName>
    <definedName name="___MMM16" localSheetId="20">'[10]Basic Price'!$F$60</definedName>
    <definedName name="___MMM16" localSheetId="19">'[10]Basic Price'!$F$60</definedName>
    <definedName name="___MMM16">#REF!</definedName>
    <definedName name="___MMM17" localSheetId="24">'[6]Basic Price'!#REF!</definedName>
    <definedName name="___MMM17" localSheetId="18">'[6]Basic Price'!#REF!</definedName>
    <definedName name="___MMM17" localSheetId="21">'[6]Basic Price'!#REF!</definedName>
    <definedName name="___MMM17" localSheetId="20">'[6]Basic Price'!#REF!</definedName>
    <definedName name="___MMM17" localSheetId="19">'[6]Basic Price'!#REF!</definedName>
    <definedName name="___MMM17">#REF!</definedName>
    <definedName name="___MMM18" localSheetId="24">'[6]Basic Price'!#REF!</definedName>
    <definedName name="___MMM18" localSheetId="18">'[6]Basic Price'!#REF!</definedName>
    <definedName name="___MMM18" localSheetId="21">'[6]Basic Price'!#REF!</definedName>
    <definedName name="___MMM18" localSheetId="20">'[6]Basic Price'!#REF!</definedName>
    <definedName name="___MMM18" localSheetId="19">'[6]Basic Price'!#REF!</definedName>
    <definedName name="___MMM18">#REF!</definedName>
    <definedName name="___MMM19" localSheetId="24">'[21]Basic Price'!$F$60</definedName>
    <definedName name="___MMM19" localSheetId="18">'[21]Basic Price'!$F$60</definedName>
    <definedName name="___MMM19" localSheetId="21">'[21]Basic Price'!$F$60</definedName>
    <definedName name="___MMM19" localSheetId="20">'[21]Basic Price'!$F$60</definedName>
    <definedName name="___MMM19" localSheetId="19">'[21]Basic Price'!$F$60</definedName>
    <definedName name="___MMM19">#REF!</definedName>
    <definedName name="___MMM20" localSheetId="24">'[21]Basic Price'!$F$67</definedName>
    <definedName name="___MMM20" localSheetId="18">'[21]Basic Price'!$F$67</definedName>
    <definedName name="___MMM20" localSheetId="21">'[21]Basic Price'!$F$67</definedName>
    <definedName name="___MMM20" localSheetId="20">'[21]Basic Price'!$F$67</definedName>
    <definedName name="___MMM20" localSheetId="19">'[21]Basic Price'!$F$67</definedName>
    <definedName name="___MMM20">#REF!</definedName>
    <definedName name="___MMM21" localSheetId="24">'[21]Basic Price'!$F$68</definedName>
    <definedName name="___MMM21" localSheetId="18">'[21]Basic Price'!$F$68</definedName>
    <definedName name="___MMM21" localSheetId="21">'[21]Basic Price'!$F$68</definedName>
    <definedName name="___MMM21" localSheetId="20">'[21]Basic Price'!$F$68</definedName>
    <definedName name="___MMM21" localSheetId="19">'[21]Basic Price'!$F$68</definedName>
    <definedName name="___MMM21">#REF!</definedName>
    <definedName name="___MMM22" localSheetId="24">'[21]Basic Price'!$F$69</definedName>
    <definedName name="___MMM22" localSheetId="18">'[21]Basic Price'!$F$69</definedName>
    <definedName name="___MMM22" localSheetId="21">'[21]Basic Price'!$F$69</definedName>
    <definedName name="___MMM22" localSheetId="20">'[21]Basic Price'!$F$69</definedName>
    <definedName name="___MMM22" localSheetId="19">'[21]Basic Price'!$F$69</definedName>
    <definedName name="___MMM22">#REF!</definedName>
    <definedName name="___MMM23" localSheetId="24">'[6]Basic Price'!#REF!</definedName>
    <definedName name="___MMM23" localSheetId="18">'[6]Basic Price'!#REF!</definedName>
    <definedName name="___MMM23" localSheetId="21">'[6]Basic Price'!#REF!</definedName>
    <definedName name="___MMM23" localSheetId="20">'[6]Basic Price'!#REF!</definedName>
    <definedName name="___MMM23" localSheetId="19">'[6]Basic Price'!#REF!</definedName>
    <definedName name="___MMM23">#REF!</definedName>
    <definedName name="___MMM24" localSheetId="24">'[6]Basic Price'!#REF!</definedName>
    <definedName name="___MMM24" localSheetId="18">'[6]Basic Price'!#REF!</definedName>
    <definedName name="___MMM24" localSheetId="21">'[6]Basic Price'!#REF!</definedName>
    <definedName name="___MMM24" localSheetId="20">'[6]Basic Price'!#REF!</definedName>
    <definedName name="___MMM24" localSheetId="19">'[6]Basic Price'!#REF!</definedName>
    <definedName name="___MMM24">#REF!</definedName>
    <definedName name="___MMM25" localSheetId="24">'[6]Basic Price'!#REF!</definedName>
    <definedName name="___MMM25" localSheetId="18">'[6]Basic Price'!#REF!</definedName>
    <definedName name="___MMM25" localSheetId="21">'[6]Basic Price'!#REF!</definedName>
    <definedName name="___MMM25" localSheetId="20">'[6]Basic Price'!#REF!</definedName>
    <definedName name="___MMM25" localSheetId="19">'[6]Basic Price'!#REF!</definedName>
    <definedName name="___MMM25">#REF!</definedName>
    <definedName name="___MMM26" localSheetId="24">'[6]Basic Price'!#REF!</definedName>
    <definedName name="___MMM26" localSheetId="18">'[6]Basic Price'!#REF!</definedName>
    <definedName name="___MMM26" localSheetId="21">'[6]Basic Price'!#REF!</definedName>
    <definedName name="___MMM26" localSheetId="20">'[6]Basic Price'!#REF!</definedName>
    <definedName name="___MMM26" localSheetId="19">'[6]Basic Price'!#REF!</definedName>
    <definedName name="___MMM26">#REF!</definedName>
    <definedName name="___MMM27" localSheetId="24">'[6]Basic Price'!#REF!</definedName>
    <definedName name="___MMM27" localSheetId="18">'[6]Basic Price'!#REF!</definedName>
    <definedName name="___MMM27" localSheetId="21">'[6]Basic Price'!#REF!</definedName>
    <definedName name="___MMM27" localSheetId="20">'[6]Basic Price'!#REF!</definedName>
    <definedName name="___MMM27" localSheetId="19">'[6]Basic Price'!#REF!</definedName>
    <definedName name="___MMM27">#REF!</definedName>
    <definedName name="___MMM28" localSheetId="24">'[6]Basic Price'!#REF!</definedName>
    <definedName name="___MMM28" localSheetId="18">'[6]Basic Price'!#REF!</definedName>
    <definedName name="___MMM28" localSheetId="21">'[6]Basic Price'!#REF!</definedName>
    <definedName name="___MMM28" localSheetId="20">'[6]Basic Price'!#REF!</definedName>
    <definedName name="___MMM28" localSheetId="19">'[6]Basic Price'!#REF!</definedName>
    <definedName name="___MMM28">#REF!</definedName>
    <definedName name="___MMM29" localSheetId="24">'[6]Basic Price'!#REF!</definedName>
    <definedName name="___MMM29" localSheetId="18">'[6]Basic Price'!#REF!</definedName>
    <definedName name="___MMM29" localSheetId="21">'[6]Basic Price'!#REF!</definedName>
    <definedName name="___MMM29" localSheetId="20">'[6]Basic Price'!#REF!</definedName>
    <definedName name="___MMM29" localSheetId="19">'[6]Basic Price'!#REF!</definedName>
    <definedName name="___MMM29">#REF!</definedName>
    <definedName name="___MMM30" localSheetId="24">'[6]Basic Price'!#REF!</definedName>
    <definedName name="___MMM30" localSheetId="18">'[6]Basic Price'!#REF!</definedName>
    <definedName name="___MMM30" localSheetId="21">'[6]Basic Price'!#REF!</definedName>
    <definedName name="___MMM30" localSheetId="20">'[6]Basic Price'!#REF!</definedName>
    <definedName name="___MMM30" localSheetId="19">'[6]Basic Price'!#REF!</definedName>
    <definedName name="___MMM30">#REF!</definedName>
    <definedName name="___MMM31" localSheetId="24">'[6]Basic Price'!#REF!</definedName>
    <definedName name="___MMM31" localSheetId="18">'[6]Basic Price'!#REF!</definedName>
    <definedName name="___MMM31" localSheetId="21">'[6]Basic Price'!#REF!</definedName>
    <definedName name="___MMM31" localSheetId="20">'[6]Basic Price'!#REF!</definedName>
    <definedName name="___MMM31" localSheetId="19">'[6]Basic Price'!#REF!</definedName>
    <definedName name="___MMM31">#REF!</definedName>
    <definedName name="___MMM32" localSheetId="24">'[6]Basic Price'!#REF!</definedName>
    <definedName name="___MMM32" localSheetId="18">'[6]Basic Price'!#REF!</definedName>
    <definedName name="___MMM32" localSheetId="21">'[6]Basic Price'!#REF!</definedName>
    <definedName name="___MMM32" localSheetId="20">'[6]Basic Price'!#REF!</definedName>
    <definedName name="___MMM32" localSheetId="19">'[6]Basic Price'!#REF!</definedName>
    <definedName name="___MMM32">#REF!</definedName>
    <definedName name="___MMM33" localSheetId="24">'[6]Basic Price'!#REF!</definedName>
    <definedName name="___MMM33" localSheetId="18">'[6]Basic Price'!#REF!</definedName>
    <definedName name="___MMM33" localSheetId="21">'[6]Basic Price'!#REF!</definedName>
    <definedName name="___MMM33" localSheetId="20">'[6]Basic Price'!#REF!</definedName>
    <definedName name="___MMM33" localSheetId="19">'[6]Basic Price'!#REF!</definedName>
    <definedName name="___MMM33">#REF!</definedName>
    <definedName name="___MMM34" localSheetId="24">'[6]Basic Price'!#REF!</definedName>
    <definedName name="___MMM34" localSheetId="18">'[6]Basic Price'!#REF!</definedName>
    <definedName name="___MMM34" localSheetId="21">'[6]Basic Price'!#REF!</definedName>
    <definedName name="___MMM34" localSheetId="20">'[6]Basic Price'!#REF!</definedName>
    <definedName name="___MMM34" localSheetId="19">'[6]Basic Price'!#REF!</definedName>
    <definedName name="___MMM34">#REF!</definedName>
    <definedName name="___MMM35" localSheetId="24">'[6]Basic Price'!#REF!</definedName>
    <definedName name="___MMM35" localSheetId="18">'[6]Basic Price'!#REF!</definedName>
    <definedName name="___MMM35" localSheetId="21">'[6]Basic Price'!#REF!</definedName>
    <definedName name="___MMM35" localSheetId="20">'[6]Basic Price'!#REF!</definedName>
    <definedName name="___MMM35" localSheetId="19">'[6]Basic Price'!#REF!</definedName>
    <definedName name="___MMM35">#REF!</definedName>
    <definedName name="___MMM36" localSheetId="24">'[6]Basic Price'!#REF!</definedName>
    <definedName name="___MMM36" localSheetId="18">'[6]Basic Price'!#REF!</definedName>
    <definedName name="___MMM36" localSheetId="21">'[6]Basic Price'!#REF!</definedName>
    <definedName name="___MMM36" localSheetId="20">'[6]Basic Price'!#REF!</definedName>
    <definedName name="___MMM36" localSheetId="19">'[6]Basic Price'!#REF!</definedName>
    <definedName name="___MMM36">#REF!</definedName>
    <definedName name="___MMM37" localSheetId="24">'[6]Basic Price'!#REF!</definedName>
    <definedName name="___MMM37" localSheetId="18">'[6]Basic Price'!#REF!</definedName>
    <definedName name="___MMM37" localSheetId="21">'[6]Basic Price'!#REF!</definedName>
    <definedName name="___MMM37" localSheetId="20">'[6]Basic Price'!#REF!</definedName>
    <definedName name="___MMM37" localSheetId="19">'[6]Basic Price'!#REF!</definedName>
    <definedName name="___MMM37">#REF!</definedName>
    <definedName name="___MMM38" localSheetId="24">'[6]Basic Price'!#REF!</definedName>
    <definedName name="___MMM38" localSheetId="18">'[6]Basic Price'!#REF!</definedName>
    <definedName name="___MMM38" localSheetId="21">'[6]Basic Price'!#REF!</definedName>
    <definedName name="___MMM38" localSheetId="20">'[6]Basic Price'!#REF!</definedName>
    <definedName name="___MMM38" localSheetId="19">'[6]Basic Price'!#REF!</definedName>
    <definedName name="___MMM38">#REF!</definedName>
    <definedName name="___MMM39" localSheetId="24">'[6]Basic Price'!#REF!</definedName>
    <definedName name="___MMM39" localSheetId="18">'[6]Basic Price'!#REF!</definedName>
    <definedName name="___MMM39" localSheetId="21">'[6]Basic Price'!#REF!</definedName>
    <definedName name="___MMM39" localSheetId="20">'[6]Basic Price'!#REF!</definedName>
    <definedName name="___MMM39" localSheetId="19">'[6]Basic Price'!#REF!</definedName>
    <definedName name="___MMM39">#REF!</definedName>
    <definedName name="___MMM40" localSheetId="24">'[6]Basic Price'!#REF!</definedName>
    <definedName name="___MMM40" localSheetId="18">'[6]Basic Price'!#REF!</definedName>
    <definedName name="___MMM40" localSheetId="21">'[6]Basic Price'!#REF!</definedName>
    <definedName name="___MMM40" localSheetId="20">'[6]Basic Price'!#REF!</definedName>
    <definedName name="___MMM40" localSheetId="19">'[6]Basic Price'!#REF!</definedName>
    <definedName name="___MMM40">#REF!</definedName>
    <definedName name="___MMM41" localSheetId="24">'[6]Basic Price'!#REF!</definedName>
    <definedName name="___MMM41" localSheetId="18">'[6]Basic Price'!#REF!</definedName>
    <definedName name="___MMM41" localSheetId="21">'[6]Basic Price'!#REF!</definedName>
    <definedName name="___MMM41" localSheetId="20">'[6]Basic Price'!#REF!</definedName>
    <definedName name="___MMM41" localSheetId="19">'[6]Basic Price'!#REF!</definedName>
    <definedName name="___MMM41">#REF!</definedName>
    <definedName name="___MMM411" localSheetId="24">'[6]Basic Price'!#REF!</definedName>
    <definedName name="___MMM411" localSheetId="18">'[6]Basic Price'!#REF!</definedName>
    <definedName name="___MMM411" localSheetId="21">'[6]Basic Price'!#REF!</definedName>
    <definedName name="___MMM411" localSheetId="20">'[6]Basic Price'!#REF!</definedName>
    <definedName name="___MMM411" localSheetId="19">'[6]Basic Price'!#REF!</definedName>
    <definedName name="___MMM411">#REF!</definedName>
    <definedName name="___MMM42" localSheetId="24">'[6]Basic Price'!#REF!</definedName>
    <definedName name="___MMM42" localSheetId="18">'[6]Basic Price'!#REF!</definedName>
    <definedName name="___MMM42" localSheetId="21">'[6]Basic Price'!#REF!</definedName>
    <definedName name="___MMM42" localSheetId="20">'[6]Basic Price'!#REF!</definedName>
    <definedName name="___MMM42" localSheetId="19">'[6]Basic Price'!#REF!</definedName>
    <definedName name="___MMM42">#REF!</definedName>
    <definedName name="___MMM43" localSheetId="24">'[6]Basic Price'!#REF!</definedName>
    <definedName name="___MMM43" localSheetId="18">'[6]Basic Price'!#REF!</definedName>
    <definedName name="___MMM43" localSheetId="21">'[6]Basic Price'!#REF!</definedName>
    <definedName name="___MMM43" localSheetId="20">'[6]Basic Price'!#REF!</definedName>
    <definedName name="___MMM43" localSheetId="19">'[6]Basic Price'!#REF!</definedName>
    <definedName name="___MMM43">#REF!</definedName>
    <definedName name="___MMM44" localSheetId="24">'[6]Basic Price'!#REF!</definedName>
    <definedName name="___MMM44" localSheetId="18">'[6]Basic Price'!#REF!</definedName>
    <definedName name="___MMM44" localSheetId="21">'[6]Basic Price'!#REF!</definedName>
    <definedName name="___MMM44" localSheetId="20">'[6]Basic Price'!#REF!</definedName>
    <definedName name="___MMM44" localSheetId="19">'[6]Basic Price'!#REF!</definedName>
    <definedName name="___MMM44">#REF!</definedName>
    <definedName name="___MMM45" localSheetId="24">'[6]Basic Price'!#REF!</definedName>
    <definedName name="___MMM45" localSheetId="18">'[6]Basic Price'!#REF!</definedName>
    <definedName name="___MMM45" localSheetId="21">'[6]Basic Price'!#REF!</definedName>
    <definedName name="___MMM45" localSheetId="20">'[6]Basic Price'!#REF!</definedName>
    <definedName name="___MMM45" localSheetId="19">'[6]Basic Price'!#REF!</definedName>
    <definedName name="___MMM45">#REF!</definedName>
    <definedName name="___MMM46" localSheetId="24">'[6]Basic Price'!#REF!</definedName>
    <definedName name="___MMM46" localSheetId="18">'[6]Basic Price'!#REF!</definedName>
    <definedName name="___MMM46" localSheetId="21">'[6]Basic Price'!#REF!</definedName>
    <definedName name="___MMM46" localSheetId="20">'[6]Basic Price'!#REF!</definedName>
    <definedName name="___MMM46" localSheetId="19">'[6]Basic Price'!#REF!</definedName>
    <definedName name="___MMM46">#REF!</definedName>
    <definedName name="___MMM47" localSheetId="24">'[6]Basic Price'!#REF!</definedName>
    <definedName name="___MMM47" localSheetId="18">'[6]Basic Price'!#REF!</definedName>
    <definedName name="___MMM47" localSheetId="21">'[6]Basic Price'!#REF!</definedName>
    <definedName name="___MMM47" localSheetId="20">'[6]Basic Price'!#REF!</definedName>
    <definedName name="___MMM47" localSheetId="19">'[6]Basic Price'!#REF!</definedName>
    <definedName name="___MMM47">#REF!</definedName>
    <definedName name="___MMM48" localSheetId="24">'[6]Basic Price'!#REF!</definedName>
    <definedName name="___MMM48" localSheetId="18">'[6]Basic Price'!#REF!</definedName>
    <definedName name="___MMM48" localSheetId="21">'[6]Basic Price'!#REF!</definedName>
    <definedName name="___MMM48" localSheetId="20">'[6]Basic Price'!#REF!</definedName>
    <definedName name="___MMM48" localSheetId="19">'[6]Basic Price'!#REF!</definedName>
    <definedName name="___MMM48">#REF!</definedName>
    <definedName name="___MMM49" localSheetId="24">'[6]Basic Price'!#REF!</definedName>
    <definedName name="___MMM49" localSheetId="18">'[6]Basic Price'!#REF!</definedName>
    <definedName name="___MMM49" localSheetId="21">'[6]Basic Price'!#REF!</definedName>
    <definedName name="___MMM49" localSheetId="20">'[6]Basic Price'!#REF!</definedName>
    <definedName name="___MMM49" localSheetId="19">'[6]Basic Price'!#REF!</definedName>
    <definedName name="___MMM49">#REF!</definedName>
    <definedName name="___MMM50" localSheetId="24">'[6]Basic Price'!#REF!</definedName>
    <definedName name="___MMM50" localSheetId="18">'[6]Basic Price'!#REF!</definedName>
    <definedName name="___MMM50" localSheetId="21">'[6]Basic Price'!#REF!</definedName>
    <definedName name="___MMM50" localSheetId="20">'[6]Basic Price'!#REF!</definedName>
    <definedName name="___MMM50" localSheetId="19">'[6]Basic Price'!#REF!</definedName>
    <definedName name="___MMM50">#REF!</definedName>
    <definedName name="___MMM51" localSheetId="24">'[6]Basic Price'!#REF!</definedName>
    <definedName name="___MMM51" localSheetId="18">'[6]Basic Price'!#REF!</definedName>
    <definedName name="___MMM51" localSheetId="21">'[6]Basic Price'!#REF!</definedName>
    <definedName name="___MMM51" localSheetId="20">'[6]Basic Price'!#REF!</definedName>
    <definedName name="___MMM51" localSheetId="19">'[6]Basic Price'!#REF!</definedName>
    <definedName name="___MMM51">#REF!</definedName>
    <definedName name="___MMM52" localSheetId="24">'[6]Basic Price'!#REF!</definedName>
    <definedName name="___MMM52" localSheetId="18">'[6]Basic Price'!#REF!</definedName>
    <definedName name="___MMM52" localSheetId="21">'[6]Basic Price'!#REF!</definedName>
    <definedName name="___MMM52" localSheetId="20">'[6]Basic Price'!#REF!</definedName>
    <definedName name="___MMM52" localSheetId="19">'[6]Basic Price'!#REF!</definedName>
    <definedName name="___MMM52">#REF!</definedName>
    <definedName name="___MMM53" localSheetId="24">'[6]Basic Price'!#REF!</definedName>
    <definedName name="___MMM53" localSheetId="18">'[6]Basic Price'!#REF!</definedName>
    <definedName name="___MMM53" localSheetId="21">'[6]Basic Price'!#REF!</definedName>
    <definedName name="___MMM53" localSheetId="20">'[6]Basic Price'!#REF!</definedName>
    <definedName name="___MMM53" localSheetId="19">'[6]Basic Price'!#REF!</definedName>
    <definedName name="___MMM53">#REF!</definedName>
    <definedName name="___MMM54" localSheetId="24">'[6]Basic Price'!#REF!</definedName>
    <definedName name="___MMM54" localSheetId="18">'[6]Basic Price'!#REF!</definedName>
    <definedName name="___MMM54" localSheetId="21">'[6]Basic Price'!#REF!</definedName>
    <definedName name="___MMM54" localSheetId="20">'[6]Basic Price'!#REF!</definedName>
    <definedName name="___MMM54" localSheetId="19">'[6]Basic Price'!#REF!</definedName>
    <definedName name="___MMM54">#REF!</definedName>
    <definedName name="___MR011" localSheetId="2">#REF!</definedName>
    <definedName name="___MR011" localSheetId="24">[20]UPAH!#REF!</definedName>
    <definedName name="___MR011" localSheetId="18">[20]UPAH!#REF!</definedName>
    <definedName name="___MR011" localSheetId="21">[20]UPAH!#REF!</definedName>
    <definedName name="___MR011" localSheetId="20">[20]UPAH!#REF!</definedName>
    <definedName name="___MR011" localSheetId="19">[20]UPAH!#REF!</definedName>
    <definedName name="___MR011">#REF!</definedName>
    <definedName name="___MR012" localSheetId="2">#REF!</definedName>
    <definedName name="___MR012" localSheetId="24">[20]UPAH!#REF!</definedName>
    <definedName name="___MR012" localSheetId="18">[20]UPAH!#REF!</definedName>
    <definedName name="___MR012" localSheetId="21">[20]UPAH!#REF!</definedName>
    <definedName name="___MR012" localSheetId="20">[20]UPAH!#REF!</definedName>
    <definedName name="___MR012" localSheetId="19">[20]UPAH!#REF!</definedName>
    <definedName name="___MR012">#REF!</definedName>
    <definedName name="___non1">#REF!</definedName>
    <definedName name="___non10">#REF!</definedName>
    <definedName name="___non11">#REF!</definedName>
    <definedName name="___non12">#REF!</definedName>
    <definedName name="___non13">#REF!</definedName>
    <definedName name="___non14">#REF!</definedName>
    <definedName name="___non15">#REF!</definedName>
    <definedName name="___non16">#REF!</definedName>
    <definedName name="___non17">#REF!</definedName>
    <definedName name="___non18">#REF!</definedName>
    <definedName name="___non19">#REF!</definedName>
    <definedName name="___non2">#REF!</definedName>
    <definedName name="___non20">#REF!</definedName>
    <definedName name="___non21">#REF!</definedName>
    <definedName name="___non22">#REF!</definedName>
    <definedName name="___non23">#REF!</definedName>
    <definedName name="___non24">#REF!</definedName>
    <definedName name="___non25">#REF!</definedName>
    <definedName name="___non26">#REF!</definedName>
    <definedName name="___non27">#REF!</definedName>
    <definedName name="___non28">#REF!</definedName>
    <definedName name="___non29">#REF!</definedName>
    <definedName name="___non3">#REF!</definedName>
    <definedName name="___non30">#REF!</definedName>
    <definedName name="___non31">#REF!</definedName>
    <definedName name="___non32">#REF!</definedName>
    <definedName name="___non33">#REF!</definedName>
    <definedName name="___non34">#REF!</definedName>
    <definedName name="___non35">#REF!</definedName>
    <definedName name="___non36">#REF!</definedName>
    <definedName name="___non37">#REF!</definedName>
    <definedName name="___non38">#REF!</definedName>
    <definedName name="___non39">#REF!</definedName>
    <definedName name="___non4">#REF!</definedName>
    <definedName name="___non40">#REF!</definedName>
    <definedName name="___non41">#REF!</definedName>
    <definedName name="___non42">#REF!</definedName>
    <definedName name="___non43">#REF!</definedName>
    <definedName name="___non44">#REF!</definedName>
    <definedName name="___non45">#REF!</definedName>
    <definedName name="___non46">#REF!</definedName>
    <definedName name="___non47">#REF!</definedName>
    <definedName name="___non48">#REF!</definedName>
    <definedName name="___non49">#REF!</definedName>
    <definedName name="___non5">#REF!</definedName>
    <definedName name="___non50">#REF!</definedName>
    <definedName name="___non51">[22]BAHAN!$E$62</definedName>
    <definedName name="___non52">#REF!</definedName>
    <definedName name="___non53">#REF!</definedName>
    <definedName name="___non54">#REF!</definedName>
    <definedName name="___non55">#REF!</definedName>
    <definedName name="___non56">#REF!</definedName>
    <definedName name="___non57">#REF!</definedName>
    <definedName name="___non58">#REF!</definedName>
    <definedName name="___non59">#REF!</definedName>
    <definedName name="___non6">#REF!</definedName>
    <definedName name="___non60">#REF!</definedName>
    <definedName name="___non61">#REF!</definedName>
    <definedName name="___non62">#REF!</definedName>
    <definedName name="___non63">#REF!</definedName>
    <definedName name="___non64">#REF!</definedName>
    <definedName name="___non65">#REF!</definedName>
    <definedName name="___non66">#REF!</definedName>
    <definedName name="___non67">#REF!</definedName>
    <definedName name="___non68">#REF!</definedName>
    <definedName name="___non69">#REF!</definedName>
    <definedName name="___non7">#REF!</definedName>
    <definedName name="___non70">#REF!</definedName>
    <definedName name="___non71">#REF!</definedName>
    <definedName name="___non72">#REF!</definedName>
    <definedName name="___non73">#REF!</definedName>
    <definedName name="___non74">#REF!</definedName>
    <definedName name="___non75">#REF!</definedName>
    <definedName name="___non76">#REF!</definedName>
    <definedName name="___non77">#REF!</definedName>
    <definedName name="___non78">#REF!</definedName>
    <definedName name="___non79">#REF!</definedName>
    <definedName name="___non8">#REF!</definedName>
    <definedName name="___non80">#REF!</definedName>
    <definedName name="___non81">#REF!</definedName>
    <definedName name="___non82">#REF!</definedName>
    <definedName name="___non83">#REF!</definedName>
    <definedName name="___non84">#REF!</definedName>
    <definedName name="___non85">#REF!</definedName>
    <definedName name="___non86">#REF!</definedName>
    <definedName name="___non87">#REF!</definedName>
    <definedName name="___non88">#REF!</definedName>
    <definedName name="___non89">#REF!</definedName>
    <definedName name="___non9">#REF!</definedName>
    <definedName name="___non90">#REF!</definedName>
    <definedName name="___non91">#REF!</definedName>
    <definedName name="___non92">#REF!</definedName>
    <definedName name="___non93">#REF!</definedName>
    <definedName name="___non94">#REF!</definedName>
    <definedName name="___non95">#REF!</definedName>
    <definedName name="___pk13">'[23]Analisa Satuan'!#REF!</definedName>
    <definedName name="___pk14">'[23]Analisa Satuan'!#REF!</definedName>
    <definedName name="___pk15">'[23]Analisa Satuan'!#REF!</definedName>
    <definedName name="___pk3">'[23]Analisa Satuan'!#REF!</definedName>
    <definedName name="___pk4">'[23]Analisa Satuan'!#REF!</definedName>
    <definedName name="___pk5">'[23]Analisa Satuan'!#REF!</definedName>
    <definedName name="___pk7">'[23]Analisa Satuan'!#REF!</definedName>
    <definedName name="___pk8">'[23]Analisa Satuan'!#REF!</definedName>
    <definedName name="___pvc1">[3]upah!#REF!</definedName>
    <definedName name="___pvc12">[3]upah!#REF!</definedName>
    <definedName name="___pvc34">[3]upah!#REF!</definedName>
    <definedName name="___pvc4">[3]upah!#REF!</definedName>
    <definedName name="___REK2">[14]RAB!#REF!</definedName>
    <definedName name="___STD1">#REF!</definedName>
    <definedName name="___STD2">#REF!</definedName>
    <definedName name="___STD3">#REF!</definedName>
    <definedName name="___STD4">#REF!</definedName>
    <definedName name="___STD5">#REF!</definedName>
    <definedName name="___STD6">#REF!</definedName>
    <definedName name="__123Graph_A" localSheetId="24" hidden="1">[24]NP!#REF!</definedName>
    <definedName name="__123Graph_A" localSheetId="18" hidden="1">[24]NP!#REF!</definedName>
    <definedName name="__123Graph_A" localSheetId="21" hidden="1">[24]NP!#REF!</definedName>
    <definedName name="__123Graph_A" localSheetId="20" hidden="1">[24]NP!#REF!</definedName>
    <definedName name="__123Graph_A" localSheetId="19" hidden="1">[24]NP!#REF!</definedName>
    <definedName name="__123Graph_A" hidden="1">[25]Div2!#REF!</definedName>
    <definedName name="__123Graph_B" localSheetId="24" hidden="1">[24]NP!#REF!</definedName>
    <definedName name="__123Graph_B" localSheetId="18" hidden="1">[24]NP!#REF!</definedName>
    <definedName name="__123Graph_B" localSheetId="21" hidden="1">[24]NP!#REF!</definedName>
    <definedName name="__123Graph_B" localSheetId="20" hidden="1">[24]NP!#REF!</definedName>
    <definedName name="__123Graph_B" localSheetId="19" hidden="1">[24]NP!#REF!</definedName>
    <definedName name="__123Graph_B" hidden="1">[25]Div2!#REF!</definedName>
    <definedName name="__123Graph_X" localSheetId="24" hidden="1">[24]NP!#REF!</definedName>
    <definedName name="__123Graph_X" localSheetId="18" hidden="1">[24]NP!#REF!</definedName>
    <definedName name="__123Graph_X" localSheetId="21" hidden="1">[24]NP!#REF!</definedName>
    <definedName name="__123Graph_X" localSheetId="20" hidden="1">[24]NP!#REF!</definedName>
    <definedName name="__123Graph_X" localSheetId="19" hidden="1">[24]NP!#REF!</definedName>
    <definedName name="__123Graph_X" hidden="1">[25]Div2!#REF!</definedName>
    <definedName name="__ATB1">#REF!</definedName>
    <definedName name="__ATB2">#REF!</definedName>
    <definedName name="__ATB3">#REF!</definedName>
    <definedName name="__ATB4">#REF!</definedName>
    <definedName name="__cop15">'[18]RAB MEK 15 M MB '!#REF!</definedName>
    <definedName name="__cop20">'[18]RAB MEK 15 M MB '!#REF!</definedName>
    <definedName name="__cop25">'[18]RAB MEK 15 M MB '!#REF!</definedName>
    <definedName name="__cop32">'[18]RAB MEK 15 M MB '!#REF!</definedName>
    <definedName name="__cop40">'[18]RAB MEK 15 M MB '!#REF!</definedName>
    <definedName name="__cop50">'[18]RAB MEK 15 M MB '!#REF!</definedName>
    <definedName name="__dia10">#REF!</definedName>
    <definedName name="__dia12">#REF!</definedName>
    <definedName name="__dia16">#REF!</definedName>
    <definedName name="__dia19">#REF!</definedName>
    <definedName name="__dia6">#REF!</definedName>
    <definedName name="__dia8">#REF!</definedName>
    <definedName name="__DIV1">#REF!</definedName>
    <definedName name="__DIV10">#REF!</definedName>
    <definedName name="__DIV11" localSheetId="24">'[26]JL SMP 5 '!#REF!</definedName>
    <definedName name="__DIV11" localSheetId="18">'[26]JL SMP 5 '!#REF!</definedName>
    <definedName name="__DIV11" localSheetId="21">'[26]JL SMP 5 '!#REF!</definedName>
    <definedName name="__DIV11" localSheetId="20">'[26]JL SMP 5 '!#REF!</definedName>
    <definedName name="__DIV11" localSheetId="19">'[26]JL SMP 5 '!#REF!</definedName>
    <definedName name="__DIV11">'[27]Kuantitas &amp; Harga'!#REF!</definedName>
    <definedName name="__DIV2">#REF!</definedName>
    <definedName name="__DIV3">#REF!</definedName>
    <definedName name="__DIV4">#REF!</definedName>
    <definedName name="__DIV5">#REF!</definedName>
    <definedName name="__DIV6">#REF!</definedName>
    <definedName name="__DIV7">#REF!</definedName>
    <definedName name="__DIV8">#REF!</definedName>
    <definedName name="__DIV9">#REF!</definedName>
    <definedName name="__EEE01" localSheetId="2">#REF!</definedName>
    <definedName name="__EEE01">#REF!</definedName>
    <definedName name="__EEE02" localSheetId="2">#REF!</definedName>
    <definedName name="__EEE02">#REF!</definedName>
    <definedName name="__EEE03" localSheetId="2">#REF!</definedName>
    <definedName name="__EEE03">#REF!</definedName>
    <definedName name="__EEE04" localSheetId="2">#REF!</definedName>
    <definedName name="__EEE04">#REF!</definedName>
    <definedName name="__EEE05" localSheetId="2">#REF!</definedName>
    <definedName name="__EEE05">#REF!</definedName>
    <definedName name="__EEE06" localSheetId="2">#REF!</definedName>
    <definedName name="__EEE06">#REF!</definedName>
    <definedName name="__EEE07" localSheetId="2">#REF!</definedName>
    <definedName name="__EEE07">#REF!</definedName>
    <definedName name="__EEE08" localSheetId="2">#REF!</definedName>
    <definedName name="__EEE08">#REF!</definedName>
    <definedName name="__EEE09" localSheetId="2">#REF!</definedName>
    <definedName name="__EEE09">#REF!</definedName>
    <definedName name="__EEE10" localSheetId="2">#REF!</definedName>
    <definedName name="__EEE10">#REF!</definedName>
    <definedName name="__EEE11" localSheetId="2">#REF!</definedName>
    <definedName name="__EEE11">#REF!</definedName>
    <definedName name="__EEE12" localSheetId="2">#REF!</definedName>
    <definedName name="__EEE12">#REF!</definedName>
    <definedName name="__EEE13" localSheetId="2">#REF!</definedName>
    <definedName name="__EEE13">#REF!</definedName>
    <definedName name="__EEE14" localSheetId="2">#REF!</definedName>
    <definedName name="__EEE14">#REF!</definedName>
    <definedName name="__EEE15" localSheetId="2">#REF!</definedName>
    <definedName name="__EEE15">#REF!</definedName>
    <definedName name="__EEE16" localSheetId="2">#REF!</definedName>
    <definedName name="__EEE16">#REF!</definedName>
    <definedName name="__EEE17" localSheetId="2">#REF!</definedName>
    <definedName name="__EEE17">#REF!</definedName>
    <definedName name="__EEE18" localSheetId="2">#REF!</definedName>
    <definedName name="__EEE18">#REF!</definedName>
    <definedName name="__EEE19" localSheetId="2">#REF!</definedName>
    <definedName name="__EEE19">#REF!</definedName>
    <definedName name="__EEE20" localSheetId="2">#REF!</definedName>
    <definedName name="__EEE20">#REF!</definedName>
    <definedName name="__EEE21" localSheetId="2">#REF!</definedName>
    <definedName name="__EEE21">#REF!</definedName>
    <definedName name="__EEE22" localSheetId="2">#REF!</definedName>
    <definedName name="__EEE22">#REF!</definedName>
    <definedName name="__EEE23" localSheetId="2">#REF!</definedName>
    <definedName name="__EEE23">#REF!</definedName>
    <definedName name="__EEE24" localSheetId="2">#REF!</definedName>
    <definedName name="__EEE24">#REF!</definedName>
    <definedName name="__EEE25" localSheetId="2">#REF!</definedName>
    <definedName name="__EEE25">#REF!</definedName>
    <definedName name="__EEE26" localSheetId="2">#REF!</definedName>
    <definedName name="__EEE26">#REF!</definedName>
    <definedName name="__EEE27" localSheetId="2">#REF!</definedName>
    <definedName name="__EEE27">#REF!</definedName>
    <definedName name="__EEE28" localSheetId="2">#REF!</definedName>
    <definedName name="__EEE28">#REF!</definedName>
    <definedName name="__EEE29" localSheetId="2">#REF!</definedName>
    <definedName name="__EEE29">#REF!</definedName>
    <definedName name="__EEE30" localSheetId="2">#REF!</definedName>
    <definedName name="__EEE30">#REF!</definedName>
    <definedName name="__EEE31" localSheetId="2">#REF!</definedName>
    <definedName name="__EEE31">#REF!</definedName>
    <definedName name="__EEE32" localSheetId="2">#REF!</definedName>
    <definedName name="__EEE32">#REF!</definedName>
    <definedName name="__EEE33" localSheetId="2">#REF!</definedName>
    <definedName name="__EEE33">#REF!</definedName>
    <definedName name="__Gal2" localSheetId="2">#REF!</definedName>
    <definedName name="__Gal2" localSheetId="24">[19]BAHAN!#REF!</definedName>
    <definedName name="__Gal2" localSheetId="18">[19]BAHAN!#REF!</definedName>
    <definedName name="__Gal2" localSheetId="21">[19]BAHAN!#REF!</definedName>
    <definedName name="__Gal2" localSheetId="20">[19]BAHAN!#REF!</definedName>
    <definedName name="__Gal2" localSheetId="19">[19]BAHAN!#REF!</definedName>
    <definedName name="__Gal2">#REF!</definedName>
    <definedName name="__HAL1">#REF!</definedName>
    <definedName name="__HAL2">#REF!</definedName>
    <definedName name="__HAL3">#REF!</definedName>
    <definedName name="__HAL4">#REF!</definedName>
    <definedName name="__HAL5">#REF!</definedName>
    <definedName name="__HAL6">#REF!</definedName>
    <definedName name="__HAL7">#REF!</definedName>
    <definedName name="__HAL8">#REF!</definedName>
    <definedName name="__JB3">#REF!</definedName>
    <definedName name="__JB4">#REF!</definedName>
    <definedName name="__JB5">#REF!</definedName>
    <definedName name="__KK012">#REF!</definedName>
    <definedName name="__KK016">#REF!</definedName>
    <definedName name="__KK017">#REF!</definedName>
    <definedName name="__KK224">#REF!</definedName>
    <definedName name="__KK342">#REF!</definedName>
    <definedName name="__KK514">#REF!</definedName>
    <definedName name="__KK520">#REF!</definedName>
    <definedName name="__KK618">#REF!</definedName>
    <definedName name="__KK638">#REF!</definedName>
    <definedName name="__KK705">#REF!</definedName>
    <definedName name="__KK710">#REF!</definedName>
    <definedName name="__KK715">#REF!</definedName>
    <definedName name="__KK720">#REF!</definedName>
    <definedName name="__KK721">#REF!</definedName>
    <definedName name="__KK722">#REF!</definedName>
    <definedName name="__KK730">#REF!</definedName>
    <definedName name="__LL061" localSheetId="2">#REF!</definedName>
    <definedName name="__LL061" localSheetId="24">[13]UPAH!$H$13</definedName>
    <definedName name="__LL061" localSheetId="18">[13]UPAH!$H$13</definedName>
    <definedName name="__LL061" localSheetId="21">[13]UPAH!$H$13</definedName>
    <definedName name="__LL061" localSheetId="20">[13]UPAH!$H$13</definedName>
    <definedName name="__LL061" localSheetId="19">[13]UPAH!$H$13</definedName>
    <definedName name="__LL061">#REF!</definedName>
    <definedName name="__LL071" localSheetId="2">#REF!</definedName>
    <definedName name="__LL071" localSheetId="24">[20]UPAH!#REF!</definedName>
    <definedName name="__LL071" localSheetId="18">[20]UPAH!#REF!</definedName>
    <definedName name="__LL071" localSheetId="21">[20]UPAH!#REF!</definedName>
    <definedName name="__LL071" localSheetId="20">[20]UPAH!#REF!</definedName>
    <definedName name="__LL071" localSheetId="19">[20]UPAH!#REF!</definedName>
    <definedName name="__LL071">#REF!</definedName>
    <definedName name="__LL072" localSheetId="2">#REF!</definedName>
    <definedName name="__LL072" localSheetId="24">[20]UPAH!#REF!</definedName>
    <definedName name="__LL072" localSheetId="18">[20]UPAH!#REF!</definedName>
    <definedName name="__LL072" localSheetId="21">[20]UPAH!#REF!</definedName>
    <definedName name="__LL072" localSheetId="20">[20]UPAH!#REF!</definedName>
    <definedName name="__LL072" localSheetId="19">[20]UPAH!#REF!</definedName>
    <definedName name="__LL072">#REF!</definedName>
    <definedName name="__LL073" localSheetId="2">#REF!</definedName>
    <definedName name="__LL073" localSheetId="24">[13]UPAH!$H$16</definedName>
    <definedName name="__LL073" localSheetId="18">[13]UPAH!$H$16</definedName>
    <definedName name="__LL073" localSheetId="21">[13]UPAH!$H$16</definedName>
    <definedName name="__LL073" localSheetId="20">[13]UPAH!$H$16</definedName>
    <definedName name="__LL073" localSheetId="19">[13]UPAH!$H$16</definedName>
    <definedName name="__LL073">#REF!</definedName>
    <definedName name="__LL079" localSheetId="2">#REF!</definedName>
    <definedName name="__LL079" localSheetId="24">[13]UPAH!$H$17</definedName>
    <definedName name="__LL079" localSheetId="18">[13]UPAH!$H$17</definedName>
    <definedName name="__LL079" localSheetId="21">[13]UPAH!$H$17</definedName>
    <definedName name="__LL079" localSheetId="20">[13]UPAH!$H$17</definedName>
    <definedName name="__LL079" localSheetId="19">[13]UPAH!$H$17</definedName>
    <definedName name="__LL079">#REF!</definedName>
    <definedName name="__LL081" localSheetId="2">#REF!</definedName>
    <definedName name="__LL081" localSheetId="24">[13]UPAH!$H$18</definedName>
    <definedName name="__LL081" localSheetId="18">[13]UPAH!$H$18</definedName>
    <definedName name="__LL081" localSheetId="21">[13]UPAH!$H$18</definedName>
    <definedName name="__LL081" localSheetId="20">[13]UPAH!$H$18</definedName>
    <definedName name="__LL081" localSheetId="19">[13]UPAH!$H$18</definedName>
    <definedName name="__LL081">#REF!</definedName>
    <definedName name="__LL082" localSheetId="2">#REF!</definedName>
    <definedName name="__LL082" localSheetId="24">[20]UPAH!#REF!</definedName>
    <definedName name="__LL082" localSheetId="18">[20]UPAH!#REF!</definedName>
    <definedName name="__LL082" localSheetId="21">[20]UPAH!#REF!</definedName>
    <definedName name="__LL082" localSheetId="20">[20]UPAH!#REF!</definedName>
    <definedName name="__LL082" localSheetId="19">[20]UPAH!#REF!</definedName>
    <definedName name="__LL082">#REF!</definedName>
    <definedName name="__LL083" localSheetId="2">#REF!</definedName>
    <definedName name="__LL083" localSheetId="24">[13]UPAH!$H$20</definedName>
    <definedName name="__LL083" localSheetId="18">[13]UPAH!$H$20</definedName>
    <definedName name="__LL083" localSheetId="21">[13]UPAH!$H$20</definedName>
    <definedName name="__LL083" localSheetId="20">[13]UPAH!$H$20</definedName>
    <definedName name="__LL083" localSheetId="19">[13]UPAH!$H$20</definedName>
    <definedName name="__LL083">#REF!</definedName>
    <definedName name="__LL091" localSheetId="2">#REF!</definedName>
    <definedName name="__LL091" localSheetId="24">[13]UPAH!$H$21</definedName>
    <definedName name="__LL091" localSheetId="18">[13]UPAH!$H$21</definedName>
    <definedName name="__LL091" localSheetId="21">[13]UPAH!$H$21</definedName>
    <definedName name="__LL091" localSheetId="20">[13]UPAH!$H$21</definedName>
    <definedName name="__LL091" localSheetId="19">[13]UPAH!$H$21</definedName>
    <definedName name="__LL091">#REF!</definedName>
    <definedName name="__LL099" localSheetId="2">#REF!</definedName>
    <definedName name="__LL099" localSheetId="24">[13]UPAH!$H$22</definedName>
    <definedName name="__LL099" localSheetId="18">[13]UPAH!$H$22</definedName>
    <definedName name="__LL099" localSheetId="21">[13]UPAH!$H$22</definedName>
    <definedName name="__LL099" localSheetId="20">[13]UPAH!$H$22</definedName>
    <definedName name="__LL099" localSheetId="19">[13]UPAH!$H$22</definedName>
    <definedName name="__LL099">#REF!</definedName>
    <definedName name="__LL101" localSheetId="2">#REF!</definedName>
    <definedName name="__LL101" localSheetId="24">[13]UPAH!$H$23</definedName>
    <definedName name="__LL101" localSheetId="18">[13]UPAH!$H$23</definedName>
    <definedName name="__LL101" localSheetId="21">[13]UPAH!$H$23</definedName>
    <definedName name="__LL101" localSheetId="20">[13]UPAH!$H$23</definedName>
    <definedName name="__LL101" localSheetId="19">[13]UPAH!$H$23</definedName>
    <definedName name="__LL101">#REF!</definedName>
    <definedName name="__LL103" localSheetId="2">#REF!</definedName>
    <definedName name="__LL103" localSheetId="24">[20]UPAH!#REF!</definedName>
    <definedName name="__LL103" localSheetId="18">[20]UPAH!#REF!</definedName>
    <definedName name="__LL103" localSheetId="21">[20]UPAH!#REF!</definedName>
    <definedName name="__LL103" localSheetId="20">[20]UPAH!#REF!</definedName>
    <definedName name="__LL103" localSheetId="19">[20]UPAH!#REF!</definedName>
    <definedName name="__LL103">#REF!</definedName>
    <definedName name="__LL106" localSheetId="2">#REF!</definedName>
    <definedName name="__LL106" localSheetId="24">[13]UPAH!$H$25</definedName>
    <definedName name="__LL106" localSheetId="18">[13]UPAH!$H$25</definedName>
    <definedName name="__LL106" localSheetId="21">[13]UPAH!$H$25</definedName>
    <definedName name="__LL106" localSheetId="20">[13]UPAH!$H$25</definedName>
    <definedName name="__LL106" localSheetId="19">[13]UPAH!$H$25</definedName>
    <definedName name="__LL106">#REF!</definedName>
    <definedName name="__LLL01" localSheetId="24">'[10]Basic Price'!#REF!</definedName>
    <definedName name="__LLL01" localSheetId="18">'[10]Basic Price'!#REF!</definedName>
    <definedName name="__LLL01" localSheetId="21">'[10]Basic Price'!#REF!</definedName>
    <definedName name="__LLL01" localSheetId="20">'[10]Basic Price'!#REF!</definedName>
    <definedName name="__LLL01" localSheetId="19">'[10]Basic Price'!#REF!</definedName>
    <definedName name="__LLL01">#REF!</definedName>
    <definedName name="__LLL02" localSheetId="24">'[10]Basic Price'!#REF!</definedName>
    <definedName name="__LLL02" localSheetId="18">'[10]Basic Price'!#REF!</definedName>
    <definedName name="__LLL02" localSheetId="21">'[10]Basic Price'!#REF!</definedName>
    <definedName name="__LLL02" localSheetId="20">'[10]Basic Price'!#REF!</definedName>
    <definedName name="__LLL02" localSheetId="19">'[10]Basic Price'!#REF!</definedName>
    <definedName name="__LLL02">#REF!</definedName>
    <definedName name="__LLL03" localSheetId="24">'[10]Basic Price'!#REF!</definedName>
    <definedName name="__LLL03" localSheetId="18">'[10]Basic Price'!#REF!</definedName>
    <definedName name="__LLL03" localSheetId="21">'[10]Basic Price'!#REF!</definedName>
    <definedName name="__LLL03" localSheetId="20">'[10]Basic Price'!#REF!</definedName>
    <definedName name="__LLL03" localSheetId="19">'[10]Basic Price'!#REF!</definedName>
    <definedName name="__LLL03">#REF!</definedName>
    <definedName name="__LLL04" localSheetId="24">'[10]Basic Price'!#REF!</definedName>
    <definedName name="__LLL04" localSheetId="18">'[10]Basic Price'!#REF!</definedName>
    <definedName name="__LLL04" localSheetId="21">'[10]Basic Price'!#REF!</definedName>
    <definedName name="__LLL04" localSheetId="20">'[10]Basic Price'!#REF!</definedName>
    <definedName name="__LLL04" localSheetId="19">'[10]Basic Price'!#REF!</definedName>
    <definedName name="__LLL04">#REF!</definedName>
    <definedName name="__LLL05" localSheetId="24">'[10]Basic Price'!#REF!</definedName>
    <definedName name="__LLL05" localSheetId="18">'[10]Basic Price'!#REF!</definedName>
    <definedName name="__LLL05" localSheetId="21">'[10]Basic Price'!#REF!</definedName>
    <definedName name="__LLL05" localSheetId="20">'[10]Basic Price'!#REF!</definedName>
    <definedName name="__LLL05" localSheetId="19">'[10]Basic Price'!#REF!</definedName>
    <definedName name="__LLL05">#REF!</definedName>
    <definedName name="__LLL06" localSheetId="24">'[10]Basic Price'!#REF!</definedName>
    <definedName name="__LLL06" localSheetId="18">'[10]Basic Price'!#REF!</definedName>
    <definedName name="__LLL06" localSheetId="21">'[10]Basic Price'!#REF!</definedName>
    <definedName name="__LLL06" localSheetId="20">'[10]Basic Price'!#REF!</definedName>
    <definedName name="__LLL06" localSheetId="19">'[10]Basic Price'!#REF!</definedName>
    <definedName name="__LLL06">#REF!</definedName>
    <definedName name="__LLL07" localSheetId="24">'[10]Basic Price'!#REF!</definedName>
    <definedName name="__LLL07" localSheetId="18">'[10]Basic Price'!#REF!</definedName>
    <definedName name="__LLL07" localSheetId="21">'[10]Basic Price'!#REF!</definedName>
    <definedName name="__LLL07" localSheetId="20">'[10]Basic Price'!#REF!</definedName>
    <definedName name="__LLL07" localSheetId="19">'[10]Basic Price'!#REF!</definedName>
    <definedName name="__LLL07">#REF!</definedName>
    <definedName name="__LLL08" localSheetId="24">'[10]Basic Price'!#REF!</definedName>
    <definedName name="__LLL08" localSheetId="18">'[10]Basic Price'!#REF!</definedName>
    <definedName name="__LLL08" localSheetId="21">'[10]Basic Price'!#REF!</definedName>
    <definedName name="__LLL08" localSheetId="20">'[10]Basic Price'!#REF!</definedName>
    <definedName name="__LLL08" localSheetId="19">'[10]Basic Price'!#REF!</definedName>
    <definedName name="__LLL08">#REF!</definedName>
    <definedName name="__LLL09" localSheetId="24">'[10]Basic Price'!#REF!</definedName>
    <definedName name="__LLL09" localSheetId="18">'[10]Basic Price'!#REF!</definedName>
    <definedName name="__LLL09" localSheetId="21">'[10]Basic Price'!#REF!</definedName>
    <definedName name="__LLL09" localSheetId="20">'[10]Basic Price'!#REF!</definedName>
    <definedName name="__LLL09" localSheetId="19">'[10]Basic Price'!#REF!</definedName>
    <definedName name="__LLL09">#REF!</definedName>
    <definedName name="__LLL10" localSheetId="24">'[10]Basic Price'!#REF!</definedName>
    <definedName name="__LLL10" localSheetId="18">'[10]Basic Price'!#REF!</definedName>
    <definedName name="__LLL10" localSheetId="21">'[10]Basic Price'!#REF!</definedName>
    <definedName name="__LLL10" localSheetId="20">'[10]Basic Price'!#REF!</definedName>
    <definedName name="__LLL10" localSheetId="19">'[10]Basic Price'!#REF!</definedName>
    <definedName name="__LLL10">#REF!</definedName>
    <definedName name="__LLL11" localSheetId="24">'[10]Basic Price'!#REF!</definedName>
    <definedName name="__LLL11" localSheetId="18">'[10]Basic Price'!#REF!</definedName>
    <definedName name="__LLL11" localSheetId="21">'[10]Basic Price'!#REF!</definedName>
    <definedName name="__LLL11" localSheetId="20">'[10]Basic Price'!#REF!</definedName>
    <definedName name="__LLL11" localSheetId="19">'[10]Basic Price'!#REF!</definedName>
    <definedName name="__LLL11">#REF!</definedName>
    <definedName name="__MDE01" localSheetId="2">#REF!</definedName>
    <definedName name="__MDE01">#REF!</definedName>
    <definedName name="__MDE02" localSheetId="2">#REF!</definedName>
    <definedName name="__MDE02">#REF!</definedName>
    <definedName name="__MDE03" localSheetId="2">#REF!</definedName>
    <definedName name="__MDE03">#REF!</definedName>
    <definedName name="__MDE04" localSheetId="2">#REF!</definedName>
    <definedName name="__MDE04">#REF!</definedName>
    <definedName name="__MDE05" localSheetId="2">#REF!</definedName>
    <definedName name="__MDE05">#REF!</definedName>
    <definedName name="__MDE06" localSheetId="2">#REF!</definedName>
    <definedName name="__MDE06">#REF!</definedName>
    <definedName name="__MDE07" localSheetId="2">#REF!</definedName>
    <definedName name="__MDE07">#REF!</definedName>
    <definedName name="__MDE08" localSheetId="2">#REF!</definedName>
    <definedName name="__MDE08">#REF!</definedName>
    <definedName name="__MDE09" localSheetId="2">#REF!</definedName>
    <definedName name="__MDE09">#REF!</definedName>
    <definedName name="__MDE10" localSheetId="2">#REF!</definedName>
    <definedName name="__MDE10">#REF!</definedName>
    <definedName name="__MDE11" localSheetId="2">#REF!</definedName>
    <definedName name="__MDE11">#REF!</definedName>
    <definedName name="__MDE12" localSheetId="2">#REF!</definedName>
    <definedName name="__MDE12">#REF!</definedName>
    <definedName name="__MDE13" localSheetId="2">#REF!</definedName>
    <definedName name="__MDE13">#REF!</definedName>
    <definedName name="__MDE14" localSheetId="2">#REF!</definedName>
    <definedName name="__MDE14">#REF!</definedName>
    <definedName name="__MDE15" localSheetId="2">#REF!</definedName>
    <definedName name="__MDE15">#REF!</definedName>
    <definedName name="__MDE16" localSheetId="2">#REF!</definedName>
    <definedName name="__MDE16">#REF!</definedName>
    <definedName name="__MDE17" localSheetId="2">#REF!</definedName>
    <definedName name="__MDE17">#REF!</definedName>
    <definedName name="__MDE18" localSheetId="2">#REF!</definedName>
    <definedName name="__MDE18">#REF!</definedName>
    <definedName name="__MDE19" localSheetId="2">#REF!</definedName>
    <definedName name="__MDE19">#REF!</definedName>
    <definedName name="__MDE20" localSheetId="2">#REF!</definedName>
    <definedName name="__MDE20">#REF!</definedName>
    <definedName name="__MDE21" localSheetId="2">#REF!</definedName>
    <definedName name="__MDE21">#REF!</definedName>
    <definedName name="__MDE22" localSheetId="2">#REF!</definedName>
    <definedName name="__MDE22">#REF!</definedName>
    <definedName name="__MDE23" localSheetId="2">#REF!</definedName>
    <definedName name="__MDE23">#REF!</definedName>
    <definedName name="__MDE24" localSheetId="2">#REF!</definedName>
    <definedName name="__MDE24">#REF!</definedName>
    <definedName name="__MDE25" localSheetId="2">#REF!</definedName>
    <definedName name="__MDE25">#REF!</definedName>
    <definedName name="__MDE26" localSheetId="2">#REF!</definedName>
    <definedName name="__MDE26">#REF!</definedName>
    <definedName name="__MDE27" localSheetId="2">#REF!</definedName>
    <definedName name="__MDE27">#REF!</definedName>
    <definedName name="__MDE28" localSheetId="2">#REF!</definedName>
    <definedName name="__MDE28">#REF!</definedName>
    <definedName name="__MDE29" localSheetId="2">#REF!</definedName>
    <definedName name="__MDE29">#REF!</definedName>
    <definedName name="__MDE30" localSheetId="2">#REF!</definedName>
    <definedName name="__MDE30">#REF!</definedName>
    <definedName name="__MDE31" localSheetId="2">#REF!</definedName>
    <definedName name="__MDE31">#REF!</definedName>
    <definedName name="__MDE32" localSheetId="2">#REF!</definedName>
    <definedName name="__MDE32">#REF!</definedName>
    <definedName name="__MDE33" localSheetId="2">#REF!</definedName>
    <definedName name="__MDE33">#REF!</definedName>
    <definedName name="__MDE34" localSheetId="2">#REF!</definedName>
    <definedName name="__MDE34">#REF!</definedName>
    <definedName name="__ME01" localSheetId="2">#REF!</definedName>
    <definedName name="__ME01">#REF!</definedName>
    <definedName name="__ME02" localSheetId="2">#REF!</definedName>
    <definedName name="__ME02">#REF!</definedName>
    <definedName name="__ME03" localSheetId="2">#REF!</definedName>
    <definedName name="__ME03">#REF!</definedName>
    <definedName name="__ME04" localSheetId="2">#REF!</definedName>
    <definedName name="__ME04">#REF!</definedName>
    <definedName name="__ME05" localSheetId="2">#REF!</definedName>
    <definedName name="__ME05">#REF!</definedName>
    <definedName name="__ME06" localSheetId="2">#REF!</definedName>
    <definedName name="__ME06">#REF!</definedName>
    <definedName name="__ME07" localSheetId="2">#REF!</definedName>
    <definedName name="__ME07">#REF!</definedName>
    <definedName name="__ME08" localSheetId="2">#REF!</definedName>
    <definedName name="__ME08">#REF!</definedName>
    <definedName name="__ME09" localSheetId="2">#REF!</definedName>
    <definedName name="__ME09">#REF!</definedName>
    <definedName name="__ME10" localSheetId="2">#REF!</definedName>
    <definedName name="__ME10">#REF!</definedName>
    <definedName name="__ME11" localSheetId="2">#REF!</definedName>
    <definedName name="__ME11">#REF!</definedName>
    <definedName name="__ME12" localSheetId="2">#REF!</definedName>
    <definedName name="__ME12">#REF!</definedName>
    <definedName name="__ME13" localSheetId="2">#REF!</definedName>
    <definedName name="__ME13">#REF!</definedName>
    <definedName name="__ME14" localSheetId="2">#REF!</definedName>
    <definedName name="__ME14">#REF!</definedName>
    <definedName name="__ME15" localSheetId="2">#REF!</definedName>
    <definedName name="__ME15">#REF!</definedName>
    <definedName name="__ME16" localSheetId="2">#REF!</definedName>
    <definedName name="__ME16">#REF!</definedName>
    <definedName name="__ME17" localSheetId="2">#REF!</definedName>
    <definedName name="__ME17">#REF!</definedName>
    <definedName name="__ME18" localSheetId="2">#REF!</definedName>
    <definedName name="__ME18">#REF!</definedName>
    <definedName name="__ME19" localSheetId="2">#REF!</definedName>
    <definedName name="__ME19">#REF!</definedName>
    <definedName name="__ME20" localSheetId="2">#REF!</definedName>
    <definedName name="__ME20">#REF!</definedName>
    <definedName name="__ME21" localSheetId="2">#REF!</definedName>
    <definedName name="__ME21">#REF!</definedName>
    <definedName name="__ME22" localSheetId="2">#REF!</definedName>
    <definedName name="__ME22">#REF!</definedName>
    <definedName name="__ME23" localSheetId="2">#REF!</definedName>
    <definedName name="__ME23">#REF!</definedName>
    <definedName name="__ME24" localSheetId="2">#REF!</definedName>
    <definedName name="__ME24">#REF!</definedName>
    <definedName name="__ME25" localSheetId="2">#REF!</definedName>
    <definedName name="__ME25">#REF!</definedName>
    <definedName name="__ME26" localSheetId="2">#REF!</definedName>
    <definedName name="__ME26">#REF!</definedName>
    <definedName name="__ME27" localSheetId="2">#REF!</definedName>
    <definedName name="__ME27">#REF!</definedName>
    <definedName name="__ME28" localSheetId="2">#REF!</definedName>
    <definedName name="__ME28">#REF!</definedName>
    <definedName name="__ME29" localSheetId="2">#REF!</definedName>
    <definedName name="__ME29">#REF!</definedName>
    <definedName name="__ME30" localSheetId="2">#REF!</definedName>
    <definedName name="__ME30">#REF!</definedName>
    <definedName name="__ME31" localSheetId="2">#REF!</definedName>
    <definedName name="__ME31">#REF!</definedName>
    <definedName name="__ME32" localSheetId="2">#REF!</definedName>
    <definedName name="__ME32">#REF!</definedName>
    <definedName name="__ME33" localSheetId="2">#REF!</definedName>
    <definedName name="__ME33">#REF!</definedName>
    <definedName name="__ME34" localSheetId="2">#REF!</definedName>
    <definedName name="__ME34">#REF!</definedName>
    <definedName name="__MM010" localSheetId="2">#REF!</definedName>
    <definedName name="__MM010" localSheetId="24">[20]UPAH!#REF!</definedName>
    <definedName name="__MM010" localSheetId="18">[20]UPAH!#REF!</definedName>
    <definedName name="__MM010" localSheetId="21">[20]UPAH!#REF!</definedName>
    <definedName name="__MM010" localSheetId="20">[20]UPAH!#REF!</definedName>
    <definedName name="__MM010" localSheetId="19">[20]UPAH!#REF!</definedName>
    <definedName name="__MM010">#REF!</definedName>
    <definedName name="__MM011" localSheetId="2">#REF!</definedName>
    <definedName name="__MM011" localSheetId="24">[20]UPAH!#REF!</definedName>
    <definedName name="__MM011" localSheetId="18">[20]UPAH!#REF!</definedName>
    <definedName name="__MM011" localSheetId="21">[20]UPAH!#REF!</definedName>
    <definedName name="__MM011" localSheetId="20">[20]UPAH!#REF!</definedName>
    <definedName name="__MM011" localSheetId="19">[20]UPAH!#REF!</definedName>
    <definedName name="__MM011">#REF!</definedName>
    <definedName name="__MM012" localSheetId="2">#REF!</definedName>
    <definedName name="__MM012" localSheetId="24">[20]UPAH!#REF!</definedName>
    <definedName name="__MM012" localSheetId="18">[20]UPAH!#REF!</definedName>
    <definedName name="__MM012" localSheetId="21">[20]UPAH!#REF!</definedName>
    <definedName name="__MM012" localSheetId="20">[20]UPAH!#REF!</definedName>
    <definedName name="__MM012" localSheetId="19">[20]UPAH!#REF!</definedName>
    <definedName name="__MM012">#REF!</definedName>
    <definedName name="__MM013" localSheetId="2">#REF!</definedName>
    <definedName name="__MM013" localSheetId="24">[20]UPAH!#REF!</definedName>
    <definedName name="__MM013" localSheetId="18">[20]UPAH!#REF!</definedName>
    <definedName name="__MM013" localSheetId="21">[20]UPAH!#REF!</definedName>
    <definedName name="__MM013" localSheetId="20">[20]UPAH!#REF!</definedName>
    <definedName name="__MM013" localSheetId="19">[20]UPAH!#REF!</definedName>
    <definedName name="__MM013">#REF!</definedName>
    <definedName name="__MM014" localSheetId="2">#REF!</definedName>
    <definedName name="__MM014" localSheetId="24">[20]UPAH!#REF!</definedName>
    <definedName name="__MM014" localSheetId="18">[20]UPAH!#REF!</definedName>
    <definedName name="__MM014" localSheetId="21">[20]UPAH!#REF!</definedName>
    <definedName name="__MM014" localSheetId="20">[20]UPAH!#REF!</definedName>
    <definedName name="__MM014" localSheetId="19">[20]UPAH!#REF!</definedName>
    <definedName name="__MM014">#REF!</definedName>
    <definedName name="__MM020" localSheetId="2">#REF!</definedName>
    <definedName name="__MM020" localSheetId="24">[20]UPAH!#REF!</definedName>
    <definedName name="__MM020" localSheetId="18">[20]UPAH!#REF!</definedName>
    <definedName name="__MM020" localSheetId="21">[20]UPAH!#REF!</definedName>
    <definedName name="__MM020" localSheetId="20">[20]UPAH!#REF!</definedName>
    <definedName name="__MM020" localSheetId="19">[20]UPAH!#REF!</definedName>
    <definedName name="__MM020">#REF!</definedName>
    <definedName name="__MM021" localSheetId="2">#REF!</definedName>
    <definedName name="__MM021" localSheetId="24">[20]UPAH!#REF!</definedName>
    <definedName name="__MM021" localSheetId="18">[20]UPAH!#REF!</definedName>
    <definedName name="__MM021" localSheetId="21">[20]UPAH!#REF!</definedName>
    <definedName name="__MM021" localSheetId="20">[20]UPAH!#REF!</definedName>
    <definedName name="__MM021" localSheetId="19">[20]UPAH!#REF!</definedName>
    <definedName name="__MM021">#REF!</definedName>
    <definedName name="__MM022" localSheetId="2">#REF!</definedName>
    <definedName name="__MM022" localSheetId="24">[20]UPAH!#REF!</definedName>
    <definedName name="__MM022" localSheetId="18">[20]UPAH!#REF!</definedName>
    <definedName name="__MM022" localSheetId="21">[20]UPAH!#REF!</definedName>
    <definedName name="__MM022" localSheetId="20">[20]UPAH!#REF!</definedName>
    <definedName name="__MM022" localSheetId="19">[20]UPAH!#REF!</definedName>
    <definedName name="__MM022">#REF!</definedName>
    <definedName name="__MM023" localSheetId="2">#REF!</definedName>
    <definedName name="__MM023" localSheetId="24">[20]UPAH!#REF!</definedName>
    <definedName name="__MM023" localSheetId="18">[20]UPAH!#REF!</definedName>
    <definedName name="__MM023" localSheetId="21">[20]UPAH!#REF!</definedName>
    <definedName name="__MM023" localSheetId="20">[20]UPAH!#REF!</definedName>
    <definedName name="__MM023" localSheetId="19">[20]UPAH!#REF!</definedName>
    <definedName name="__MM023">#REF!</definedName>
    <definedName name="__MM024" localSheetId="2">#REF!</definedName>
    <definedName name="__MM024" localSheetId="24">[20]UPAH!#REF!</definedName>
    <definedName name="__MM024" localSheetId="18">[20]UPAH!#REF!</definedName>
    <definedName name="__MM024" localSheetId="21">[20]UPAH!#REF!</definedName>
    <definedName name="__MM024" localSheetId="20">[20]UPAH!#REF!</definedName>
    <definedName name="__MM024" localSheetId="19">[20]UPAH!#REF!</definedName>
    <definedName name="__MM024">#REF!</definedName>
    <definedName name="__MM025" localSheetId="2">#REF!</definedName>
    <definedName name="__MM025" localSheetId="24">[20]UPAH!#REF!</definedName>
    <definedName name="__MM025" localSheetId="18">[20]UPAH!#REF!</definedName>
    <definedName name="__MM025" localSheetId="21">[20]UPAH!#REF!</definedName>
    <definedName name="__MM025" localSheetId="20">[20]UPAH!#REF!</definedName>
    <definedName name="__MM025" localSheetId="19">[20]UPAH!#REF!</definedName>
    <definedName name="__MM025">#REF!</definedName>
    <definedName name="__MM026" localSheetId="2">#REF!</definedName>
    <definedName name="__MM026" localSheetId="24">[20]UPAH!#REF!</definedName>
    <definedName name="__MM026" localSheetId="18">[20]UPAH!#REF!</definedName>
    <definedName name="__MM026" localSheetId="21">[20]UPAH!#REF!</definedName>
    <definedName name="__MM026" localSheetId="20">[20]UPAH!#REF!</definedName>
    <definedName name="__MM026" localSheetId="19">[20]UPAH!#REF!</definedName>
    <definedName name="__MM026">#REF!</definedName>
    <definedName name="__MM033" localSheetId="2">#REF!</definedName>
    <definedName name="__MM033" localSheetId="24">[20]UPAH!#REF!</definedName>
    <definedName name="__MM033" localSheetId="18">[20]UPAH!#REF!</definedName>
    <definedName name="__MM033" localSheetId="21">[20]UPAH!#REF!</definedName>
    <definedName name="__MM033" localSheetId="20">[20]UPAH!#REF!</definedName>
    <definedName name="__MM033" localSheetId="19">[20]UPAH!#REF!</definedName>
    <definedName name="__MM033">#REF!</definedName>
    <definedName name="__MM040" localSheetId="2">#REF!</definedName>
    <definedName name="__MM040" localSheetId="24">[20]UPAH!#REF!</definedName>
    <definedName name="__MM040" localSheetId="18">[20]UPAH!#REF!</definedName>
    <definedName name="__MM040" localSheetId="21">[20]UPAH!#REF!</definedName>
    <definedName name="__MM040" localSheetId="20">[20]UPAH!#REF!</definedName>
    <definedName name="__MM040" localSheetId="19">[20]UPAH!#REF!</definedName>
    <definedName name="__MM040">#REF!</definedName>
    <definedName name="__MM041" localSheetId="2">#REF!</definedName>
    <definedName name="__MM041" localSheetId="24">[20]UPAH!#REF!</definedName>
    <definedName name="__MM041" localSheetId="18">[20]UPAH!#REF!</definedName>
    <definedName name="__MM041" localSheetId="21">[20]UPAH!#REF!</definedName>
    <definedName name="__MM041" localSheetId="20">[20]UPAH!#REF!</definedName>
    <definedName name="__MM041" localSheetId="19">[20]UPAH!#REF!</definedName>
    <definedName name="__MM041">#REF!</definedName>
    <definedName name="__MM042" localSheetId="2">#REF!</definedName>
    <definedName name="__MM042" localSheetId="24">[20]UPAH!#REF!</definedName>
    <definedName name="__MM042" localSheetId="18">[20]UPAH!#REF!</definedName>
    <definedName name="__MM042" localSheetId="21">[20]UPAH!#REF!</definedName>
    <definedName name="__MM042" localSheetId="20">[20]UPAH!#REF!</definedName>
    <definedName name="__MM042" localSheetId="19">[20]UPAH!#REF!</definedName>
    <definedName name="__MM042">#REF!</definedName>
    <definedName name="__MM050" localSheetId="2">#REF!</definedName>
    <definedName name="__MM050" localSheetId="24">[20]UPAH!#REF!</definedName>
    <definedName name="__MM050" localSheetId="18">[20]UPAH!#REF!</definedName>
    <definedName name="__MM050" localSheetId="21">[20]UPAH!#REF!</definedName>
    <definedName name="__MM050" localSheetId="20">[20]UPAH!#REF!</definedName>
    <definedName name="__MM050" localSheetId="19">[20]UPAH!#REF!</definedName>
    <definedName name="__MM050">#REF!</definedName>
    <definedName name="__MM061" localSheetId="2">#REF!</definedName>
    <definedName name="__MM061" localSheetId="24">[20]UPAH!#REF!</definedName>
    <definedName name="__MM061" localSheetId="18">[20]UPAH!#REF!</definedName>
    <definedName name="__MM061" localSheetId="21">[20]UPAH!#REF!</definedName>
    <definedName name="__MM061" localSheetId="20">[20]UPAH!#REF!</definedName>
    <definedName name="__MM061" localSheetId="19">[20]UPAH!#REF!</definedName>
    <definedName name="__MM061">#REF!</definedName>
    <definedName name="__MM065" localSheetId="2">#REF!</definedName>
    <definedName name="__MM065" localSheetId="24">[20]UPAH!#REF!</definedName>
    <definedName name="__MM065" localSheetId="18">[20]UPAH!#REF!</definedName>
    <definedName name="__MM065" localSheetId="21">[20]UPAH!#REF!</definedName>
    <definedName name="__MM065" localSheetId="20">[20]UPAH!#REF!</definedName>
    <definedName name="__MM065" localSheetId="19">[20]UPAH!#REF!</definedName>
    <definedName name="__MM065">#REF!</definedName>
    <definedName name="__MM070" localSheetId="2">#REF!</definedName>
    <definedName name="__MM070" localSheetId="24">[20]UPAH!#REF!</definedName>
    <definedName name="__MM070" localSheetId="18">[20]UPAH!#REF!</definedName>
    <definedName name="__MM070" localSheetId="21">[20]UPAH!#REF!</definedName>
    <definedName name="__MM070" localSheetId="20">[20]UPAH!#REF!</definedName>
    <definedName name="__MM070" localSheetId="19">[20]UPAH!#REF!</definedName>
    <definedName name="__MM070">#REF!</definedName>
    <definedName name="__MM080" localSheetId="2">#REF!</definedName>
    <definedName name="__MM080" localSheetId="24">[20]UPAH!#REF!</definedName>
    <definedName name="__MM080" localSheetId="18">[20]UPAH!#REF!</definedName>
    <definedName name="__MM080" localSheetId="21">[20]UPAH!#REF!</definedName>
    <definedName name="__MM080" localSheetId="20">[20]UPAH!#REF!</definedName>
    <definedName name="__MM080" localSheetId="19">[20]UPAH!#REF!</definedName>
    <definedName name="__MM080">#REF!</definedName>
    <definedName name="__MM081" localSheetId="2">#REF!</definedName>
    <definedName name="__MM081" localSheetId="24">[20]UPAH!#REF!</definedName>
    <definedName name="__MM081" localSheetId="18">[20]UPAH!#REF!</definedName>
    <definedName name="__MM081" localSheetId="21">[20]UPAH!#REF!</definedName>
    <definedName name="__MM081" localSheetId="20">[20]UPAH!#REF!</definedName>
    <definedName name="__MM081" localSheetId="19">[20]UPAH!#REF!</definedName>
    <definedName name="__MM081">#REF!</definedName>
    <definedName name="__MM090" localSheetId="2">#REF!</definedName>
    <definedName name="__MM090" localSheetId="24">[20]UPAH!#REF!</definedName>
    <definedName name="__MM090" localSheetId="18">[20]UPAH!#REF!</definedName>
    <definedName name="__MM090" localSheetId="21">[20]UPAH!#REF!</definedName>
    <definedName name="__MM090" localSheetId="20">[20]UPAH!#REF!</definedName>
    <definedName name="__MM090" localSheetId="19">[20]UPAH!#REF!</definedName>
    <definedName name="__MM090">#REF!</definedName>
    <definedName name="__MM162" localSheetId="2">#REF!</definedName>
    <definedName name="__MM162" localSheetId="24">[20]UPAH!#REF!</definedName>
    <definedName name="__MM162" localSheetId="18">[20]UPAH!#REF!</definedName>
    <definedName name="__MM162" localSheetId="21">[20]UPAH!#REF!</definedName>
    <definedName name="__MM162" localSheetId="20">[20]UPAH!#REF!</definedName>
    <definedName name="__MM162" localSheetId="19">[20]UPAH!#REF!</definedName>
    <definedName name="__MM162">#REF!</definedName>
    <definedName name="__MM163" localSheetId="2">#REF!</definedName>
    <definedName name="__MM163" localSheetId="24">[20]UPAH!#REF!</definedName>
    <definedName name="__MM163" localSheetId="18">[20]UPAH!#REF!</definedName>
    <definedName name="__MM163" localSheetId="21">[20]UPAH!#REF!</definedName>
    <definedName name="__MM163" localSheetId="20">[20]UPAH!#REF!</definedName>
    <definedName name="__MM163" localSheetId="19">[20]UPAH!#REF!</definedName>
    <definedName name="__MM163">#REF!</definedName>
    <definedName name="__MM164" localSheetId="2">#REF!</definedName>
    <definedName name="__MM164" localSheetId="24">[20]UPAH!#REF!</definedName>
    <definedName name="__MM164" localSheetId="18">[20]UPAH!#REF!</definedName>
    <definedName name="__MM164" localSheetId="21">[20]UPAH!#REF!</definedName>
    <definedName name="__MM164" localSheetId="20">[20]UPAH!#REF!</definedName>
    <definedName name="__MM164" localSheetId="19">[20]UPAH!#REF!</definedName>
    <definedName name="__MM164">#REF!</definedName>
    <definedName name="__MM165" localSheetId="2">#REF!</definedName>
    <definedName name="__MM165" localSheetId="24">[20]UPAH!#REF!</definedName>
    <definedName name="__MM165" localSheetId="18">[20]UPAH!#REF!</definedName>
    <definedName name="__MM165" localSheetId="21">[20]UPAH!#REF!</definedName>
    <definedName name="__MM165" localSheetId="20">[20]UPAH!#REF!</definedName>
    <definedName name="__MM165" localSheetId="19">[20]UPAH!#REF!</definedName>
    <definedName name="__MM165">#REF!</definedName>
    <definedName name="__MM166" localSheetId="2">#REF!</definedName>
    <definedName name="__MM166" localSheetId="24">[20]UPAH!#REF!</definedName>
    <definedName name="__MM166" localSheetId="18">[20]UPAH!#REF!</definedName>
    <definedName name="__MM166" localSheetId="21">[20]UPAH!#REF!</definedName>
    <definedName name="__MM166" localSheetId="20">[20]UPAH!#REF!</definedName>
    <definedName name="__MM166" localSheetId="19">[20]UPAH!#REF!</definedName>
    <definedName name="__MM166">#REF!</definedName>
    <definedName name="__MM167" localSheetId="2">#REF!</definedName>
    <definedName name="__MM167" localSheetId="24">[20]UPAH!#REF!</definedName>
    <definedName name="__MM167" localSheetId="18">[20]UPAH!#REF!</definedName>
    <definedName name="__MM167" localSheetId="21">[20]UPAH!#REF!</definedName>
    <definedName name="__MM167" localSheetId="20">[20]UPAH!#REF!</definedName>
    <definedName name="__MM167" localSheetId="19">[20]UPAH!#REF!</definedName>
    <definedName name="__MM167">#REF!</definedName>
    <definedName name="__MM170" localSheetId="2">#REF!</definedName>
    <definedName name="__MM170" localSheetId="24">[20]UPAH!#REF!</definedName>
    <definedName name="__MM170" localSheetId="18">[20]UPAH!#REF!</definedName>
    <definedName name="__MM170" localSheetId="21">[20]UPAH!#REF!</definedName>
    <definedName name="__MM170" localSheetId="20">[20]UPAH!#REF!</definedName>
    <definedName name="__MM170" localSheetId="19">[20]UPAH!#REF!</definedName>
    <definedName name="__MM170">#REF!</definedName>
    <definedName name="__MM171" localSheetId="2">#REF!</definedName>
    <definedName name="__MM171" localSheetId="24">[20]UPAH!#REF!</definedName>
    <definedName name="__MM171" localSheetId="18">[20]UPAH!#REF!</definedName>
    <definedName name="__MM171" localSheetId="21">[20]UPAH!#REF!</definedName>
    <definedName name="__MM171" localSheetId="20">[20]UPAH!#REF!</definedName>
    <definedName name="__MM171" localSheetId="19">[20]UPAH!#REF!</definedName>
    <definedName name="__MM171">#REF!</definedName>
    <definedName name="__MM180" localSheetId="2">#REF!</definedName>
    <definedName name="__MM180" localSheetId="24">[20]UPAH!#REF!</definedName>
    <definedName name="__MM180" localSheetId="18">[20]UPAH!#REF!</definedName>
    <definedName name="__MM180" localSheetId="21">[20]UPAH!#REF!</definedName>
    <definedName name="__MM180" localSheetId="20">[20]UPAH!#REF!</definedName>
    <definedName name="__MM180" localSheetId="19">[20]UPAH!#REF!</definedName>
    <definedName name="__MM180">#REF!</definedName>
    <definedName name="__MM181" localSheetId="2">#REF!</definedName>
    <definedName name="__MM181" localSheetId="24">[20]UPAH!#REF!</definedName>
    <definedName name="__MM181" localSheetId="18">[20]UPAH!#REF!</definedName>
    <definedName name="__MM181" localSheetId="21">[20]UPAH!#REF!</definedName>
    <definedName name="__MM181" localSheetId="20">[20]UPAH!#REF!</definedName>
    <definedName name="__MM181" localSheetId="19">[20]UPAH!#REF!</definedName>
    <definedName name="__MM181">#REF!</definedName>
    <definedName name="__MM183" localSheetId="2">#REF!</definedName>
    <definedName name="__MM183" localSheetId="24">[20]UPAH!#REF!</definedName>
    <definedName name="__MM183" localSheetId="18">[20]UPAH!#REF!</definedName>
    <definedName name="__MM183" localSheetId="21">[20]UPAH!#REF!</definedName>
    <definedName name="__MM183" localSheetId="20">[20]UPAH!#REF!</definedName>
    <definedName name="__MM183" localSheetId="19">[20]UPAH!#REF!</definedName>
    <definedName name="__MM183">#REF!</definedName>
    <definedName name="__MM184" localSheetId="2">#REF!</definedName>
    <definedName name="__MM184" localSheetId="24">[20]UPAH!#REF!</definedName>
    <definedName name="__MM184" localSheetId="18">[20]UPAH!#REF!</definedName>
    <definedName name="__MM184" localSheetId="21">[20]UPAH!#REF!</definedName>
    <definedName name="__MM184" localSheetId="20">[20]UPAH!#REF!</definedName>
    <definedName name="__MM184" localSheetId="19">[20]UPAH!#REF!</definedName>
    <definedName name="__MM184">#REF!</definedName>
    <definedName name="__MM185" localSheetId="2">#REF!</definedName>
    <definedName name="__MM185" localSheetId="24">[20]UPAH!#REF!</definedName>
    <definedName name="__MM185" localSheetId="18">[20]UPAH!#REF!</definedName>
    <definedName name="__MM185" localSheetId="21">[20]UPAH!#REF!</definedName>
    <definedName name="__MM185" localSheetId="20">[20]UPAH!#REF!</definedName>
    <definedName name="__MM185" localSheetId="19">[20]UPAH!#REF!</definedName>
    <definedName name="__MM185">#REF!</definedName>
    <definedName name="__MMM01" localSheetId="24">'[10]Basic Price'!$F$46</definedName>
    <definedName name="__MMM01" localSheetId="18">'[10]Basic Price'!$F$46</definedName>
    <definedName name="__MMM01" localSheetId="21">'[10]Basic Price'!$F$46</definedName>
    <definedName name="__MMM01" localSheetId="20">'[10]Basic Price'!$F$46</definedName>
    <definedName name="__MMM01" localSheetId="19">'[10]Basic Price'!$F$46</definedName>
    <definedName name="__MMM01">#REF!</definedName>
    <definedName name="__MMM02" localSheetId="24">'[10]Basic Price'!$F$48</definedName>
    <definedName name="__MMM02" localSheetId="18">'[10]Basic Price'!$F$48</definedName>
    <definedName name="__MMM02" localSheetId="21">'[10]Basic Price'!$F$48</definedName>
    <definedName name="__MMM02" localSheetId="20">'[10]Basic Price'!$F$48</definedName>
    <definedName name="__MMM02" localSheetId="19">'[10]Basic Price'!$F$48</definedName>
    <definedName name="__MMM02">#REF!</definedName>
    <definedName name="__MMM03" localSheetId="24">'[10]Basic Price'!#REF!</definedName>
    <definedName name="__MMM03" localSheetId="18">'[10]Basic Price'!#REF!</definedName>
    <definedName name="__MMM03" localSheetId="21">'[10]Basic Price'!#REF!</definedName>
    <definedName name="__MMM03" localSheetId="20">'[10]Basic Price'!#REF!</definedName>
    <definedName name="__MMM03" localSheetId="19">'[10]Basic Price'!#REF!</definedName>
    <definedName name="__MMM03">#REF!</definedName>
    <definedName name="__MMM04" localSheetId="24">'[10]Basic Price'!#REF!</definedName>
    <definedName name="__MMM04" localSheetId="18">'[10]Basic Price'!#REF!</definedName>
    <definedName name="__MMM04" localSheetId="21">'[10]Basic Price'!#REF!</definedName>
    <definedName name="__MMM04" localSheetId="20">'[10]Basic Price'!#REF!</definedName>
    <definedName name="__MMM04" localSheetId="19">'[10]Basic Price'!#REF!</definedName>
    <definedName name="__MMM04">#REF!</definedName>
    <definedName name="__MMM05" localSheetId="24">'[10]Basic Price'!#REF!</definedName>
    <definedName name="__MMM05" localSheetId="18">'[10]Basic Price'!#REF!</definedName>
    <definedName name="__MMM05" localSheetId="21">'[10]Basic Price'!#REF!</definedName>
    <definedName name="__MMM05" localSheetId="20">'[10]Basic Price'!#REF!</definedName>
    <definedName name="__MMM05" localSheetId="19">'[10]Basic Price'!#REF!</definedName>
    <definedName name="__MMM05">#REF!</definedName>
    <definedName name="__MMM06" localSheetId="24">'[10]Basic Price'!#REF!</definedName>
    <definedName name="__MMM06" localSheetId="18">'[10]Basic Price'!#REF!</definedName>
    <definedName name="__MMM06" localSheetId="21">'[10]Basic Price'!#REF!</definedName>
    <definedName name="__MMM06" localSheetId="20">'[10]Basic Price'!#REF!</definedName>
    <definedName name="__MMM06" localSheetId="19">'[10]Basic Price'!#REF!</definedName>
    <definedName name="__MMM06">#REF!</definedName>
    <definedName name="__MMM07" localSheetId="24">'[10]Basic Price'!#REF!</definedName>
    <definedName name="__MMM07" localSheetId="18">'[10]Basic Price'!#REF!</definedName>
    <definedName name="__MMM07" localSheetId="21">'[10]Basic Price'!#REF!</definedName>
    <definedName name="__MMM07" localSheetId="20">'[10]Basic Price'!#REF!</definedName>
    <definedName name="__MMM07" localSheetId="19">'[10]Basic Price'!#REF!</definedName>
    <definedName name="__MMM07">#REF!</definedName>
    <definedName name="__MMM08" localSheetId="24">'[10]Basic Price'!#REF!</definedName>
    <definedName name="__MMM08" localSheetId="18">'[10]Basic Price'!#REF!</definedName>
    <definedName name="__MMM08" localSheetId="21">'[10]Basic Price'!#REF!</definedName>
    <definedName name="__MMM08" localSheetId="20">'[10]Basic Price'!#REF!</definedName>
    <definedName name="__MMM08" localSheetId="19">'[10]Basic Price'!#REF!</definedName>
    <definedName name="__MMM08">#REF!</definedName>
    <definedName name="__MMM09" localSheetId="24">'[10]Basic Price'!#REF!</definedName>
    <definedName name="__MMM09" localSheetId="18">'[10]Basic Price'!#REF!</definedName>
    <definedName name="__MMM09" localSheetId="21">'[10]Basic Price'!#REF!</definedName>
    <definedName name="__MMM09" localSheetId="20">'[10]Basic Price'!#REF!</definedName>
    <definedName name="__MMM09" localSheetId="19">'[10]Basic Price'!#REF!</definedName>
    <definedName name="__MMM09">#REF!</definedName>
    <definedName name="__MMM10" localSheetId="24">'[10]Basic Price'!#REF!</definedName>
    <definedName name="__MMM10" localSheetId="18">'[10]Basic Price'!#REF!</definedName>
    <definedName name="__MMM10" localSheetId="21">'[10]Basic Price'!#REF!</definedName>
    <definedName name="__MMM10" localSheetId="20">'[10]Basic Price'!#REF!</definedName>
    <definedName name="__MMM10" localSheetId="19">'[10]Basic Price'!#REF!</definedName>
    <definedName name="__MMM10">#REF!</definedName>
    <definedName name="__MMM11" localSheetId="24">'[10]Basic Price'!#REF!</definedName>
    <definedName name="__MMM11" localSheetId="18">'[10]Basic Price'!#REF!</definedName>
    <definedName name="__MMM11" localSheetId="21">'[10]Basic Price'!#REF!</definedName>
    <definedName name="__MMM11" localSheetId="20">'[10]Basic Price'!#REF!</definedName>
    <definedName name="__MMM11" localSheetId="19">'[10]Basic Price'!#REF!</definedName>
    <definedName name="__MMM11">#REF!</definedName>
    <definedName name="__MMM12" localSheetId="24">'[10]Basic Price'!#REF!</definedName>
    <definedName name="__MMM12" localSheetId="18">'[10]Basic Price'!#REF!</definedName>
    <definedName name="__MMM12" localSheetId="21">'[10]Basic Price'!#REF!</definedName>
    <definedName name="__MMM12" localSheetId="20">'[10]Basic Price'!#REF!</definedName>
    <definedName name="__MMM12" localSheetId="19">'[10]Basic Price'!#REF!</definedName>
    <definedName name="__MMM12">#REF!</definedName>
    <definedName name="__MMM13" localSheetId="24">'[10]Basic Price'!$F$58</definedName>
    <definedName name="__MMM13" localSheetId="18">'[10]Basic Price'!$F$58</definedName>
    <definedName name="__MMM13" localSheetId="21">'[10]Basic Price'!$F$58</definedName>
    <definedName name="__MMM13" localSheetId="20">'[10]Basic Price'!$F$58</definedName>
    <definedName name="__MMM13" localSheetId="19">'[10]Basic Price'!$F$58</definedName>
    <definedName name="__MMM13">#REF!</definedName>
    <definedName name="__MMM14" localSheetId="24">'[10]Basic Price'!#REF!</definedName>
    <definedName name="__MMM14" localSheetId="18">'[10]Basic Price'!#REF!</definedName>
    <definedName name="__MMM14" localSheetId="21">'[10]Basic Price'!#REF!</definedName>
    <definedName name="__MMM14" localSheetId="20">'[10]Basic Price'!#REF!</definedName>
    <definedName name="__MMM14" localSheetId="19">'[10]Basic Price'!#REF!</definedName>
    <definedName name="__MMM14">#REF!</definedName>
    <definedName name="__MMM15" localSheetId="24">'[10]Basic Price'!#REF!</definedName>
    <definedName name="__MMM15" localSheetId="18">'[10]Basic Price'!#REF!</definedName>
    <definedName name="__MMM15" localSheetId="21">'[10]Basic Price'!#REF!</definedName>
    <definedName name="__MMM15" localSheetId="20">'[10]Basic Price'!#REF!</definedName>
    <definedName name="__MMM15" localSheetId="19">'[10]Basic Price'!#REF!</definedName>
    <definedName name="__MMM15">#REF!</definedName>
    <definedName name="__MMM16" localSheetId="24">'[10]Basic Price'!$F$60</definedName>
    <definedName name="__MMM16" localSheetId="18">'[10]Basic Price'!$F$60</definedName>
    <definedName name="__MMM16" localSheetId="21">'[10]Basic Price'!$F$60</definedName>
    <definedName name="__MMM16" localSheetId="20">'[10]Basic Price'!$F$60</definedName>
    <definedName name="__MMM16" localSheetId="19">'[10]Basic Price'!$F$60</definedName>
    <definedName name="__MMM16">#REF!</definedName>
    <definedName name="__MMM17" localSheetId="24">'[10]Basic Price'!#REF!</definedName>
    <definedName name="__MMM17" localSheetId="18">'[10]Basic Price'!#REF!</definedName>
    <definedName name="__MMM17" localSheetId="21">'[10]Basic Price'!#REF!</definedName>
    <definedName name="__MMM17" localSheetId="20">'[10]Basic Price'!#REF!</definedName>
    <definedName name="__MMM17" localSheetId="19">'[10]Basic Price'!#REF!</definedName>
    <definedName name="__MMM17">#REF!</definedName>
    <definedName name="__MMM18" localSheetId="24">'[10]Basic Price'!#REF!</definedName>
    <definedName name="__MMM18" localSheetId="18">'[10]Basic Price'!#REF!</definedName>
    <definedName name="__MMM18" localSheetId="21">'[10]Basic Price'!#REF!</definedName>
    <definedName name="__MMM18" localSheetId="20">'[10]Basic Price'!#REF!</definedName>
    <definedName name="__MMM18" localSheetId="19">'[10]Basic Price'!#REF!</definedName>
    <definedName name="__MMM18">#REF!</definedName>
    <definedName name="__MMM19" localSheetId="24">'[10]Basic Price'!$F$62</definedName>
    <definedName name="__MMM19" localSheetId="18">'[10]Basic Price'!$F$62</definedName>
    <definedName name="__MMM19" localSheetId="21">'[10]Basic Price'!$F$62</definedName>
    <definedName name="__MMM19" localSheetId="20">'[10]Basic Price'!$F$62</definedName>
    <definedName name="__MMM19" localSheetId="19">'[10]Basic Price'!$F$62</definedName>
    <definedName name="__MMM19">#REF!</definedName>
    <definedName name="__MMM20" localSheetId="24">'[10]Basic Price'!$F$68</definedName>
    <definedName name="__MMM20" localSheetId="18">'[10]Basic Price'!$F$68</definedName>
    <definedName name="__MMM20" localSheetId="21">'[10]Basic Price'!$F$68</definedName>
    <definedName name="__MMM20" localSheetId="20">'[10]Basic Price'!$F$68</definedName>
    <definedName name="__MMM20" localSheetId="19">'[10]Basic Price'!$F$68</definedName>
    <definedName name="__MMM20">#REF!</definedName>
    <definedName name="__MMM21" localSheetId="24">'[10]Basic Price'!$F$69</definedName>
    <definedName name="__MMM21" localSheetId="18">'[10]Basic Price'!$F$69</definedName>
    <definedName name="__MMM21" localSheetId="21">'[10]Basic Price'!$F$69</definedName>
    <definedName name="__MMM21" localSheetId="20">'[10]Basic Price'!$F$69</definedName>
    <definedName name="__MMM21" localSheetId="19">'[10]Basic Price'!$F$69</definedName>
    <definedName name="__MMM21">#REF!</definedName>
    <definedName name="__MMM22" localSheetId="24">'[10]Basic Price'!$F$70</definedName>
    <definedName name="__MMM22" localSheetId="18">'[10]Basic Price'!$F$70</definedName>
    <definedName name="__MMM22" localSheetId="21">'[10]Basic Price'!$F$70</definedName>
    <definedName name="__MMM22" localSheetId="20">'[10]Basic Price'!$F$70</definedName>
    <definedName name="__MMM22" localSheetId="19">'[10]Basic Price'!$F$70</definedName>
    <definedName name="__MMM22">#REF!</definedName>
    <definedName name="__MMM23" localSheetId="24">'[10]Basic Price'!#REF!</definedName>
    <definedName name="__MMM23" localSheetId="18">'[10]Basic Price'!#REF!</definedName>
    <definedName name="__MMM23" localSheetId="21">'[10]Basic Price'!#REF!</definedName>
    <definedName name="__MMM23" localSheetId="20">'[10]Basic Price'!#REF!</definedName>
    <definedName name="__MMM23" localSheetId="19">'[10]Basic Price'!#REF!</definedName>
    <definedName name="__MMM23">#REF!</definedName>
    <definedName name="__MMM24" localSheetId="24">'[10]Basic Price'!#REF!</definedName>
    <definedName name="__MMM24" localSheetId="18">'[10]Basic Price'!#REF!</definedName>
    <definedName name="__MMM24" localSheetId="21">'[10]Basic Price'!#REF!</definedName>
    <definedName name="__MMM24" localSheetId="20">'[10]Basic Price'!#REF!</definedName>
    <definedName name="__MMM24" localSheetId="19">'[10]Basic Price'!#REF!</definedName>
    <definedName name="__MMM24">#REF!</definedName>
    <definedName name="__MMM25" localSheetId="24">'[10]Basic Price'!#REF!</definedName>
    <definedName name="__MMM25" localSheetId="18">'[10]Basic Price'!#REF!</definedName>
    <definedName name="__MMM25" localSheetId="21">'[10]Basic Price'!#REF!</definedName>
    <definedName name="__MMM25" localSheetId="20">'[10]Basic Price'!#REF!</definedName>
    <definedName name="__MMM25" localSheetId="19">'[10]Basic Price'!#REF!</definedName>
    <definedName name="__MMM25">#REF!</definedName>
    <definedName name="__MMM26" localSheetId="24">'[10]Basic Price'!#REF!</definedName>
    <definedName name="__MMM26" localSheetId="18">'[10]Basic Price'!#REF!</definedName>
    <definedName name="__MMM26" localSheetId="21">'[10]Basic Price'!#REF!</definedName>
    <definedName name="__MMM26" localSheetId="20">'[10]Basic Price'!#REF!</definedName>
    <definedName name="__MMM26" localSheetId="19">'[10]Basic Price'!#REF!</definedName>
    <definedName name="__MMM26">#REF!</definedName>
    <definedName name="__MMM27" localSheetId="24">'[10]Basic Price'!#REF!</definedName>
    <definedName name="__MMM27" localSheetId="18">'[10]Basic Price'!#REF!</definedName>
    <definedName name="__MMM27" localSheetId="21">'[10]Basic Price'!#REF!</definedName>
    <definedName name="__MMM27" localSheetId="20">'[10]Basic Price'!#REF!</definedName>
    <definedName name="__MMM27" localSheetId="19">'[10]Basic Price'!#REF!</definedName>
    <definedName name="__MMM27">#REF!</definedName>
    <definedName name="__MMM28" localSheetId="24">'[10]Basic Price'!#REF!</definedName>
    <definedName name="__MMM28" localSheetId="18">'[10]Basic Price'!#REF!</definedName>
    <definedName name="__MMM28" localSheetId="21">'[10]Basic Price'!#REF!</definedName>
    <definedName name="__MMM28" localSheetId="20">'[10]Basic Price'!#REF!</definedName>
    <definedName name="__MMM28" localSheetId="19">'[10]Basic Price'!#REF!</definedName>
    <definedName name="__MMM28">#REF!</definedName>
    <definedName name="__MMM29" localSheetId="24">'[10]Basic Price'!#REF!</definedName>
    <definedName name="__MMM29" localSheetId="18">'[10]Basic Price'!#REF!</definedName>
    <definedName name="__MMM29" localSheetId="21">'[10]Basic Price'!#REF!</definedName>
    <definedName name="__MMM29" localSheetId="20">'[10]Basic Price'!#REF!</definedName>
    <definedName name="__MMM29" localSheetId="19">'[10]Basic Price'!#REF!</definedName>
    <definedName name="__MMM29">#REF!</definedName>
    <definedName name="__MMM30" localSheetId="24">'[10]Basic Price'!#REF!</definedName>
    <definedName name="__MMM30" localSheetId="18">'[10]Basic Price'!#REF!</definedName>
    <definedName name="__MMM30" localSheetId="21">'[10]Basic Price'!#REF!</definedName>
    <definedName name="__MMM30" localSheetId="20">'[10]Basic Price'!#REF!</definedName>
    <definedName name="__MMM30" localSheetId="19">'[10]Basic Price'!#REF!</definedName>
    <definedName name="__MMM30">#REF!</definedName>
    <definedName name="__MMM31" localSheetId="24">'[10]Basic Price'!#REF!</definedName>
    <definedName name="__MMM31" localSheetId="18">'[10]Basic Price'!#REF!</definedName>
    <definedName name="__MMM31" localSheetId="21">'[10]Basic Price'!#REF!</definedName>
    <definedName name="__MMM31" localSheetId="20">'[10]Basic Price'!#REF!</definedName>
    <definedName name="__MMM31" localSheetId="19">'[10]Basic Price'!#REF!</definedName>
    <definedName name="__MMM31">#REF!</definedName>
    <definedName name="__MMM32" localSheetId="24">'[10]Basic Price'!#REF!</definedName>
    <definedName name="__MMM32" localSheetId="18">'[10]Basic Price'!#REF!</definedName>
    <definedName name="__MMM32" localSheetId="21">'[10]Basic Price'!#REF!</definedName>
    <definedName name="__MMM32" localSheetId="20">'[10]Basic Price'!#REF!</definedName>
    <definedName name="__MMM32" localSheetId="19">'[10]Basic Price'!#REF!</definedName>
    <definedName name="__MMM32">#REF!</definedName>
    <definedName name="__MMM33" localSheetId="24">'[10]Basic Price'!#REF!</definedName>
    <definedName name="__MMM33" localSheetId="18">'[10]Basic Price'!#REF!</definedName>
    <definedName name="__MMM33" localSheetId="21">'[10]Basic Price'!#REF!</definedName>
    <definedName name="__MMM33" localSheetId="20">'[10]Basic Price'!#REF!</definedName>
    <definedName name="__MMM33" localSheetId="19">'[10]Basic Price'!#REF!</definedName>
    <definedName name="__MMM33">#REF!</definedName>
    <definedName name="__MMM34" localSheetId="24">'[10]Basic Price'!#REF!</definedName>
    <definedName name="__MMM34" localSheetId="18">'[10]Basic Price'!#REF!</definedName>
    <definedName name="__MMM34" localSheetId="21">'[10]Basic Price'!#REF!</definedName>
    <definedName name="__MMM34" localSheetId="20">'[10]Basic Price'!#REF!</definedName>
    <definedName name="__MMM34" localSheetId="19">'[10]Basic Price'!#REF!</definedName>
    <definedName name="__MMM34">#REF!</definedName>
    <definedName name="__MMM35" localSheetId="24">'[10]Basic Price'!#REF!</definedName>
    <definedName name="__MMM35" localSheetId="18">'[10]Basic Price'!#REF!</definedName>
    <definedName name="__MMM35" localSheetId="21">'[10]Basic Price'!#REF!</definedName>
    <definedName name="__MMM35" localSheetId="20">'[10]Basic Price'!#REF!</definedName>
    <definedName name="__MMM35" localSheetId="19">'[10]Basic Price'!#REF!</definedName>
    <definedName name="__MMM35">#REF!</definedName>
    <definedName name="__MMM36" localSheetId="24">'[10]Basic Price'!#REF!</definedName>
    <definedName name="__MMM36" localSheetId="18">'[10]Basic Price'!#REF!</definedName>
    <definedName name="__MMM36" localSheetId="21">'[10]Basic Price'!#REF!</definedName>
    <definedName name="__MMM36" localSheetId="20">'[10]Basic Price'!#REF!</definedName>
    <definedName name="__MMM36" localSheetId="19">'[10]Basic Price'!#REF!</definedName>
    <definedName name="__MMM36">#REF!</definedName>
    <definedName name="__MMM37" localSheetId="24">'[10]Basic Price'!#REF!</definedName>
    <definedName name="__MMM37" localSheetId="18">'[10]Basic Price'!#REF!</definedName>
    <definedName name="__MMM37" localSheetId="21">'[10]Basic Price'!#REF!</definedName>
    <definedName name="__MMM37" localSheetId="20">'[10]Basic Price'!#REF!</definedName>
    <definedName name="__MMM37" localSheetId="19">'[10]Basic Price'!#REF!</definedName>
    <definedName name="__MMM37">#REF!</definedName>
    <definedName name="__MMM38" localSheetId="24">'[10]Basic Price'!#REF!</definedName>
    <definedName name="__MMM38" localSheetId="18">'[10]Basic Price'!#REF!</definedName>
    <definedName name="__MMM38" localSheetId="21">'[10]Basic Price'!#REF!</definedName>
    <definedName name="__MMM38" localSheetId="20">'[10]Basic Price'!#REF!</definedName>
    <definedName name="__MMM38" localSheetId="19">'[10]Basic Price'!#REF!</definedName>
    <definedName name="__MMM38">#REF!</definedName>
    <definedName name="__MMM39" localSheetId="24">'[10]Basic Price'!#REF!</definedName>
    <definedName name="__MMM39" localSheetId="18">'[10]Basic Price'!#REF!</definedName>
    <definedName name="__MMM39" localSheetId="21">'[10]Basic Price'!#REF!</definedName>
    <definedName name="__MMM39" localSheetId="20">'[10]Basic Price'!#REF!</definedName>
    <definedName name="__MMM39" localSheetId="19">'[10]Basic Price'!#REF!</definedName>
    <definedName name="__MMM39">#REF!</definedName>
    <definedName name="__MMM40" localSheetId="24">'[10]Basic Price'!#REF!</definedName>
    <definedName name="__MMM40" localSheetId="18">'[10]Basic Price'!#REF!</definedName>
    <definedName name="__MMM40" localSheetId="21">'[10]Basic Price'!#REF!</definedName>
    <definedName name="__MMM40" localSheetId="20">'[10]Basic Price'!#REF!</definedName>
    <definedName name="__MMM40" localSheetId="19">'[10]Basic Price'!#REF!</definedName>
    <definedName name="__MMM40">#REF!</definedName>
    <definedName name="__MMM41" localSheetId="24">'[10]Basic Price'!#REF!</definedName>
    <definedName name="__MMM41" localSheetId="18">'[10]Basic Price'!#REF!</definedName>
    <definedName name="__MMM41" localSheetId="21">'[10]Basic Price'!#REF!</definedName>
    <definedName name="__MMM41" localSheetId="20">'[10]Basic Price'!#REF!</definedName>
    <definedName name="__MMM41" localSheetId="19">'[10]Basic Price'!#REF!</definedName>
    <definedName name="__MMM41">#REF!</definedName>
    <definedName name="__MMM411" localSheetId="24">'[10]Basic Price'!#REF!</definedName>
    <definedName name="__MMM411" localSheetId="18">'[10]Basic Price'!#REF!</definedName>
    <definedName name="__MMM411" localSheetId="21">'[10]Basic Price'!#REF!</definedName>
    <definedName name="__MMM411" localSheetId="20">'[10]Basic Price'!#REF!</definedName>
    <definedName name="__MMM411" localSheetId="19">'[10]Basic Price'!#REF!</definedName>
    <definedName name="__MMM411">#REF!</definedName>
    <definedName name="__MMM42" localSheetId="24">'[10]Basic Price'!#REF!</definedName>
    <definedName name="__MMM42" localSheetId="18">'[10]Basic Price'!#REF!</definedName>
    <definedName name="__MMM42" localSheetId="21">'[10]Basic Price'!#REF!</definedName>
    <definedName name="__MMM42" localSheetId="20">'[10]Basic Price'!#REF!</definedName>
    <definedName name="__MMM42" localSheetId="19">'[10]Basic Price'!#REF!</definedName>
    <definedName name="__MMM42">#REF!</definedName>
    <definedName name="__MMM43" localSheetId="24">'[10]Basic Price'!#REF!</definedName>
    <definedName name="__MMM43" localSheetId="18">'[10]Basic Price'!#REF!</definedName>
    <definedName name="__MMM43" localSheetId="21">'[10]Basic Price'!#REF!</definedName>
    <definedName name="__MMM43" localSheetId="20">'[10]Basic Price'!#REF!</definedName>
    <definedName name="__MMM43" localSheetId="19">'[10]Basic Price'!#REF!</definedName>
    <definedName name="__MMM43">#REF!</definedName>
    <definedName name="__MMM44" localSheetId="24">'[10]Basic Price'!#REF!</definedName>
    <definedName name="__MMM44" localSheetId="18">'[10]Basic Price'!#REF!</definedName>
    <definedName name="__MMM44" localSheetId="21">'[10]Basic Price'!#REF!</definedName>
    <definedName name="__MMM44" localSheetId="20">'[10]Basic Price'!#REF!</definedName>
    <definedName name="__MMM44" localSheetId="19">'[10]Basic Price'!#REF!</definedName>
    <definedName name="__MMM44">#REF!</definedName>
    <definedName name="__MMM45" localSheetId="24">'[10]Basic Price'!#REF!</definedName>
    <definedName name="__MMM45" localSheetId="18">'[10]Basic Price'!#REF!</definedName>
    <definedName name="__MMM45" localSheetId="21">'[10]Basic Price'!#REF!</definedName>
    <definedName name="__MMM45" localSheetId="20">'[10]Basic Price'!#REF!</definedName>
    <definedName name="__MMM45" localSheetId="19">'[10]Basic Price'!#REF!</definedName>
    <definedName name="__MMM45">#REF!</definedName>
    <definedName name="__MMM46" localSheetId="24">'[10]Basic Price'!#REF!</definedName>
    <definedName name="__MMM46" localSheetId="18">'[10]Basic Price'!#REF!</definedName>
    <definedName name="__MMM46" localSheetId="21">'[10]Basic Price'!#REF!</definedName>
    <definedName name="__MMM46" localSheetId="20">'[10]Basic Price'!#REF!</definedName>
    <definedName name="__MMM46" localSheetId="19">'[10]Basic Price'!#REF!</definedName>
    <definedName name="__MMM46">#REF!</definedName>
    <definedName name="__MMM47" localSheetId="24">'[10]Basic Price'!#REF!</definedName>
    <definedName name="__MMM47" localSheetId="18">'[10]Basic Price'!#REF!</definedName>
    <definedName name="__MMM47" localSheetId="21">'[10]Basic Price'!#REF!</definedName>
    <definedName name="__MMM47" localSheetId="20">'[10]Basic Price'!#REF!</definedName>
    <definedName name="__MMM47" localSheetId="19">'[10]Basic Price'!#REF!</definedName>
    <definedName name="__MMM47">#REF!</definedName>
    <definedName name="__MMM48" localSheetId="24">'[10]Basic Price'!#REF!</definedName>
    <definedName name="__MMM48" localSheetId="18">'[10]Basic Price'!#REF!</definedName>
    <definedName name="__MMM48" localSheetId="21">'[10]Basic Price'!#REF!</definedName>
    <definedName name="__MMM48" localSheetId="20">'[10]Basic Price'!#REF!</definedName>
    <definedName name="__MMM48" localSheetId="19">'[10]Basic Price'!#REF!</definedName>
    <definedName name="__MMM48">#REF!</definedName>
    <definedName name="__MMM49" localSheetId="24">'[10]Basic Price'!#REF!</definedName>
    <definedName name="__MMM49" localSheetId="18">'[10]Basic Price'!#REF!</definedName>
    <definedName name="__MMM49" localSheetId="21">'[10]Basic Price'!#REF!</definedName>
    <definedName name="__MMM49" localSheetId="20">'[10]Basic Price'!#REF!</definedName>
    <definedName name="__MMM49" localSheetId="19">'[10]Basic Price'!#REF!</definedName>
    <definedName name="__MMM49">#REF!</definedName>
    <definedName name="__MMM50" localSheetId="24">'[10]Basic Price'!#REF!</definedName>
    <definedName name="__MMM50" localSheetId="18">'[10]Basic Price'!#REF!</definedName>
    <definedName name="__MMM50" localSheetId="21">'[10]Basic Price'!#REF!</definedName>
    <definedName name="__MMM50" localSheetId="20">'[10]Basic Price'!#REF!</definedName>
    <definedName name="__MMM50" localSheetId="19">'[10]Basic Price'!#REF!</definedName>
    <definedName name="__MMM50">#REF!</definedName>
    <definedName name="__MMM51" localSheetId="24">'[10]Basic Price'!#REF!</definedName>
    <definedName name="__MMM51" localSheetId="18">'[10]Basic Price'!#REF!</definedName>
    <definedName name="__MMM51" localSheetId="21">'[10]Basic Price'!#REF!</definedName>
    <definedName name="__MMM51" localSheetId="20">'[10]Basic Price'!#REF!</definedName>
    <definedName name="__MMM51" localSheetId="19">'[10]Basic Price'!#REF!</definedName>
    <definedName name="__MMM51">#REF!</definedName>
    <definedName name="__MMM52" localSheetId="24">'[10]Basic Price'!#REF!</definedName>
    <definedName name="__MMM52" localSheetId="18">'[10]Basic Price'!#REF!</definedName>
    <definedName name="__MMM52" localSheetId="21">'[10]Basic Price'!#REF!</definedName>
    <definedName name="__MMM52" localSheetId="20">'[10]Basic Price'!#REF!</definedName>
    <definedName name="__MMM52" localSheetId="19">'[10]Basic Price'!#REF!</definedName>
    <definedName name="__MMM52">#REF!</definedName>
    <definedName name="__MMM53" localSheetId="24">'[10]Basic Price'!#REF!</definedName>
    <definedName name="__MMM53" localSheetId="18">'[10]Basic Price'!#REF!</definedName>
    <definedName name="__MMM53" localSheetId="21">'[10]Basic Price'!#REF!</definedName>
    <definedName name="__MMM53" localSheetId="20">'[10]Basic Price'!#REF!</definedName>
    <definedName name="__MMM53" localSheetId="19">'[10]Basic Price'!#REF!</definedName>
    <definedName name="__MMM53">#REF!</definedName>
    <definedName name="__MMM54" localSheetId="24">'[10]Basic Price'!#REF!</definedName>
    <definedName name="__MMM54" localSheetId="18">'[10]Basic Price'!#REF!</definedName>
    <definedName name="__MMM54" localSheetId="21">'[10]Basic Price'!#REF!</definedName>
    <definedName name="__MMM54" localSheetId="20">'[10]Basic Price'!#REF!</definedName>
    <definedName name="__MMM54" localSheetId="19">'[10]Basic Price'!#REF!</definedName>
    <definedName name="__MMM54">#REF!</definedName>
    <definedName name="__MR011" localSheetId="2">#REF!</definedName>
    <definedName name="__MR011" localSheetId="24">[20]UPAH!#REF!</definedName>
    <definedName name="__MR011" localSheetId="18">[20]UPAH!#REF!</definedName>
    <definedName name="__MR011" localSheetId="21">[20]UPAH!#REF!</definedName>
    <definedName name="__MR011" localSheetId="20">[20]UPAH!#REF!</definedName>
    <definedName name="__MR011" localSheetId="19">[20]UPAH!#REF!</definedName>
    <definedName name="__MR011">#REF!</definedName>
    <definedName name="__MR012" localSheetId="2">#REF!</definedName>
    <definedName name="__MR012" localSheetId="24">[20]UPAH!#REF!</definedName>
    <definedName name="__MR012" localSheetId="18">[20]UPAH!#REF!</definedName>
    <definedName name="__MR012" localSheetId="21">[20]UPAH!#REF!</definedName>
    <definedName name="__MR012" localSheetId="20">[20]UPAH!#REF!</definedName>
    <definedName name="__MR012" localSheetId="19">[20]UPAH!#REF!</definedName>
    <definedName name="__MR012">#REF!</definedName>
    <definedName name="__non1">#REF!</definedName>
    <definedName name="__non10">#REF!</definedName>
    <definedName name="__non11">#REF!</definedName>
    <definedName name="__non12">#REF!</definedName>
    <definedName name="__non13">#REF!</definedName>
    <definedName name="__non14">#REF!</definedName>
    <definedName name="__non15">#REF!</definedName>
    <definedName name="__non16">#REF!</definedName>
    <definedName name="__non17">#REF!</definedName>
    <definedName name="__non18">#REF!</definedName>
    <definedName name="__non19">#REF!</definedName>
    <definedName name="__non2">#REF!</definedName>
    <definedName name="__non20">#REF!</definedName>
    <definedName name="__non21">#REF!</definedName>
    <definedName name="__non22">#REF!</definedName>
    <definedName name="__non23">#REF!</definedName>
    <definedName name="__non24">#REF!</definedName>
    <definedName name="__non25">#REF!</definedName>
    <definedName name="__non26">#REF!</definedName>
    <definedName name="__non27">#REF!</definedName>
    <definedName name="__non28">#REF!</definedName>
    <definedName name="__non29">#REF!</definedName>
    <definedName name="__non3">#REF!</definedName>
    <definedName name="__non30">#REF!</definedName>
    <definedName name="__non31">#REF!</definedName>
    <definedName name="__non32">#REF!</definedName>
    <definedName name="__non33">#REF!</definedName>
    <definedName name="__non34">#REF!</definedName>
    <definedName name="__non35">#REF!</definedName>
    <definedName name="__non36">#REF!</definedName>
    <definedName name="__non37">#REF!</definedName>
    <definedName name="__non38">#REF!</definedName>
    <definedName name="__non39">#REF!</definedName>
    <definedName name="__non4">#REF!</definedName>
    <definedName name="__non40">#REF!</definedName>
    <definedName name="__non41">#REF!</definedName>
    <definedName name="__non42">#REF!</definedName>
    <definedName name="__non43">#REF!</definedName>
    <definedName name="__non44">#REF!</definedName>
    <definedName name="__non45">#REF!</definedName>
    <definedName name="__non46">#REF!</definedName>
    <definedName name="__non47">#REF!</definedName>
    <definedName name="__non48">#REF!</definedName>
    <definedName name="__non49">#REF!</definedName>
    <definedName name="__non5">#REF!</definedName>
    <definedName name="__non50">#REF!</definedName>
    <definedName name="__non51">[22]BAHAN!$E$62</definedName>
    <definedName name="__non52">#REF!</definedName>
    <definedName name="__non53">#REF!</definedName>
    <definedName name="__non54">#REF!</definedName>
    <definedName name="__non55">#REF!</definedName>
    <definedName name="__non56">#REF!</definedName>
    <definedName name="__non57">#REF!</definedName>
    <definedName name="__non58">#REF!</definedName>
    <definedName name="__non59">#REF!</definedName>
    <definedName name="__non6">#REF!</definedName>
    <definedName name="__non60">#REF!</definedName>
    <definedName name="__non61">#REF!</definedName>
    <definedName name="__non62">#REF!</definedName>
    <definedName name="__non63">#REF!</definedName>
    <definedName name="__non64">#REF!</definedName>
    <definedName name="__non65">#REF!</definedName>
    <definedName name="__non66">#REF!</definedName>
    <definedName name="__non67">#REF!</definedName>
    <definedName name="__non68">#REF!</definedName>
    <definedName name="__non69">#REF!</definedName>
    <definedName name="__non7">#REF!</definedName>
    <definedName name="__non70">#REF!</definedName>
    <definedName name="__non71">#REF!</definedName>
    <definedName name="__non72">#REF!</definedName>
    <definedName name="__non73">#REF!</definedName>
    <definedName name="__non74">#REF!</definedName>
    <definedName name="__non75">#REF!</definedName>
    <definedName name="__non76">#REF!</definedName>
    <definedName name="__non77">#REF!</definedName>
    <definedName name="__non78">#REF!</definedName>
    <definedName name="__non79">#REF!</definedName>
    <definedName name="__non8">#REF!</definedName>
    <definedName name="__non80">#REF!</definedName>
    <definedName name="__non81">#REF!</definedName>
    <definedName name="__non82">#REF!</definedName>
    <definedName name="__non83">#REF!</definedName>
    <definedName name="__non84">#REF!</definedName>
    <definedName name="__non85">#REF!</definedName>
    <definedName name="__non86">#REF!</definedName>
    <definedName name="__non87">#REF!</definedName>
    <definedName name="__non88">#REF!</definedName>
    <definedName name="__non89">#REF!</definedName>
    <definedName name="__non9">#REF!</definedName>
    <definedName name="__non90">#REF!</definedName>
    <definedName name="__non91">#REF!</definedName>
    <definedName name="__non92">#REF!</definedName>
    <definedName name="__non93">#REF!</definedName>
    <definedName name="__non94">#REF!</definedName>
    <definedName name="__non95">#REF!</definedName>
    <definedName name="__pk13">'[23]Analisa Satuan'!#REF!</definedName>
    <definedName name="__pk14">'[23]Analisa Satuan'!#REF!</definedName>
    <definedName name="__pk15">'[23]Analisa Satuan'!#REF!</definedName>
    <definedName name="__pk3">'[23]Analisa Satuan'!#REF!</definedName>
    <definedName name="__pk4">'[23]Analisa Satuan'!#REF!</definedName>
    <definedName name="__pk5">'[23]Analisa Satuan'!#REF!</definedName>
    <definedName name="__pk7">'[23]Analisa Satuan'!#REF!</definedName>
    <definedName name="__pk8">'[23]Analisa Satuan'!#REF!</definedName>
    <definedName name="__pvc1">[3]upah!#REF!</definedName>
    <definedName name="__pvc12">[3]upah!#REF!</definedName>
    <definedName name="__pvc34">[3]upah!#REF!</definedName>
    <definedName name="__pvc4">[3]upah!#REF!</definedName>
    <definedName name="__rek2">'[28]8LT 12'!#REF!</definedName>
    <definedName name="__STD1">#REF!</definedName>
    <definedName name="__STD2">#REF!</definedName>
    <definedName name="__STD3">#REF!</definedName>
    <definedName name="__STD4">#REF!</definedName>
    <definedName name="__STD5">#REF!</definedName>
    <definedName name="__STD6">#REF!</definedName>
    <definedName name="_1_">[29]A!$H$42</definedName>
    <definedName name="_1_____123Graph_ACHART_1" hidden="1">[30]RAB!#REF!</definedName>
    <definedName name="_1__123Graph_ACHART_1" hidden="1">[31]RAB!#REF!</definedName>
    <definedName name="_10" localSheetId="24">[14]RAB!#REF!</definedName>
    <definedName name="_10" localSheetId="18">[14]RAB!#REF!</definedName>
    <definedName name="_10" localSheetId="21">[14]RAB!#REF!</definedName>
    <definedName name="_10" localSheetId="20">[14]RAB!#REF!</definedName>
    <definedName name="_10" localSheetId="19">[14]RAB!#REF!</definedName>
    <definedName name="_10">[30]RAB!$J$238:$P$263</definedName>
    <definedName name="_10__123Graph_XCHART_1" hidden="1">[32]RAB!#REF!</definedName>
    <definedName name="_10U_BIASA">[29]A!$ET$8190</definedName>
    <definedName name="_11">[14]RAB!#REF!</definedName>
    <definedName name="_12">[30]RAB!$J$30:$P$68</definedName>
    <definedName name="_19__123Graph_ACHART_1" hidden="1">[30]RAB!#REF!</definedName>
    <definedName name="_2">[14]RAB!#REF!</definedName>
    <definedName name="_2_____123Graph_XCHART_1" hidden="1">[32]RAB!#REF!</definedName>
    <definedName name="_2__123Graph_ACHART_1" hidden="1">[33]RAB!#REF!</definedName>
    <definedName name="_2__123Graph_XCHART_1" hidden="1">[34]RAB!#REF!</definedName>
    <definedName name="_2A_BAHUJLN">[29]A!$ET$8190</definedName>
    <definedName name="_3">[14]RAB!#REF!</definedName>
    <definedName name="_3__123Graph_ACHART_1" hidden="1">[35]RAB!#REF!</definedName>
    <definedName name="_345">[30]RAB!$J$69:$P$112</definedName>
    <definedName name="_38__123Graph_XCHART_1" hidden="1">[32]RAB!#REF!</definedName>
    <definedName name="_3M_AGGKLASC">[29]A!$ET$8190</definedName>
    <definedName name="_4">[14]RAB!#REF!</definedName>
    <definedName name="_4__123Graph_ACHART_1" hidden="1">[36]RAB!#REF!</definedName>
    <definedName name="_4__123Graph_XCHART_1" hidden="1">[37]RAB!#REF!</definedName>
    <definedName name="_4M_GRAVEL">[29]A!$ET$8190</definedName>
    <definedName name="_5">[14]RAB!#REF!</definedName>
    <definedName name="_5___123Graph_ACHART_1" hidden="1">[30]RAB!#REF!</definedName>
    <definedName name="_5M_KAYUBAKAR">[29]A!$ET$8190</definedName>
    <definedName name="_6">[14]RAB!#REF!</definedName>
    <definedName name="_6___123Graph_XCHART_1" hidden="1">[32]RAB!#REF!</definedName>
    <definedName name="_6__123Graph_XCHART_1" hidden="1">[38]RAB!#REF!</definedName>
    <definedName name="_67">[30]RAB!$J$113:$P$155</definedName>
    <definedName name="_6P_STAMPER">[29]A!$ET$8190</definedName>
    <definedName name="_7">[14]RAB!#REF!</definedName>
    <definedName name="_7__123Graph_ACHART_1" hidden="1">[39]RAB!#REF!</definedName>
    <definedName name="_7.1__2">'[40]D7(1)'!#REF!</definedName>
    <definedName name="_7P_TANDEM">[29]A!$ET$8190</definedName>
    <definedName name="_8" localSheetId="24">[14]RAB!#REF!</definedName>
    <definedName name="_8" localSheetId="18">[14]RAB!#REF!</definedName>
    <definedName name="_8" localSheetId="21">[14]RAB!#REF!</definedName>
    <definedName name="_8" localSheetId="20">[14]RAB!#REF!</definedName>
    <definedName name="_8" localSheetId="19">[14]RAB!#REF!</definedName>
    <definedName name="_8">[30]RAB!$J$156:$P$202</definedName>
    <definedName name="_8__123Graph_ACHART_1" hidden="1">[30]RAB!#REF!</definedName>
    <definedName name="_8__123Graph_XCHART_1" hidden="1">[41]RAB!#REF!</definedName>
    <definedName name="_8P_TIREROLLER">[29]A!$ET$8190</definedName>
    <definedName name="_9" localSheetId="24">[14]RAB!#REF!</definedName>
    <definedName name="_9" localSheetId="18">[14]RAB!#REF!</definedName>
    <definedName name="_9" localSheetId="21">[14]RAB!#REF!</definedName>
    <definedName name="_9" localSheetId="20">[14]RAB!#REF!</definedName>
    <definedName name="_9" localSheetId="19">[14]RAB!#REF!</definedName>
    <definedName name="_9">[30]RAB!$J$203:$P$237</definedName>
    <definedName name="_9P_TREEWHEEL">[29]A!$ET$8190</definedName>
    <definedName name="_asas" hidden="1">[42]Div2!#REF!</definedName>
    <definedName name="_ATB1">#REF!</definedName>
    <definedName name="_ATB2">#REF!</definedName>
    <definedName name="_ATB3">#REF!</definedName>
    <definedName name="_ATB4">#REF!</definedName>
    <definedName name="_BAM1">#REF!</definedName>
    <definedName name="_BAM2">#REF!</definedName>
    <definedName name="_cop15">'[43]RAB MEK 15 M MB '!#REF!</definedName>
    <definedName name="_cop20">'[43]RAB MEK 15 M MB '!#REF!</definedName>
    <definedName name="_cop25">'[43]RAB MEK 15 M MB '!#REF!</definedName>
    <definedName name="_cop32">'[43]RAB MEK 15 M MB '!#REF!</definedName>
    <definedName name="_cop40">'[43]RAB MEK 15 M MB '!#REF!</definedName>
    <definedName name="_cop50">'[43]RAB MEK 15 M MB '!#REF!</definedName>
    <definedName name="_cor123">[44]anal!$K$825</definedName>
    <definedName name="_dia10">#REF!</definedName>
    <definedName name="_dia12">#REF!</definedName>
    <definedName name="_dia16">#REF!</definedName>
    <definedName name="_dia19">#REF!</definedName>
    <definedName name="_dia6">#REF!</definedName>
    <definedName name="_dia8">#REF!</definedName>
    <definedName name="_DIV1" localSheetId="24">#REF!</definedName>
    <definedName name="_DIV1" localSheetId="18">#REF!</definedName>
    <definedName name="_DIV1" localSheetId="21">#REF!</definedName>
    <definedName name="_DIV1" localSheetId="20">#REF!</definedName>
    <definedName name="_DIV1" localSheetId="19">#REF!</definedName>
    <definedName name="_DIV1">'[27]Kuantitas &amp; Harga'!$I$28</definedName>
    <definedName name="_DIV10" localSheetId="24">#REF!</definedName>
    <definedName name="_DIV10" localSheetId="18">#REF!</definedName>
    <definedName name="_DIV10" localSheetId="21">#REF!</definedName>
    <definedName name="_DIV10" localSheetId="20">#REF!</definedName>
    <definedName name="_DIV10" localSheetId="19">#REF!</definedName>
    <definedName name="_DIV10">'[27]Kuantitas &amp; Harga'!$I$408</definedName>
    <definedName name="_DIV11" localSheetId="24">'[26]JL SMP 5 '!#REF!</definedName>
    <definedName name="_DIV11" localSheetId="18">'[26]JL SMP 5 '!#REF!</definedName>
    <definedName name="_DIV11" localSheetId="21">'[26]JL SMP 5 '!#REF!</definedName>
    <definedName name="_DIV11" localSheetId="20">'[26]JL SMP 5 '!#REF!</definedName>
    <definedName name="_DIV11" localSheetId="19">'[26]JL SMP 5 '!#REF!</definedName>
    <definedName name="_DIV11">[1]DKH!#REF!</definedName>
    <definedName name="_DIV2" localSheetId="24">#REF!</definedName>
    <definedName name="_DIV2" localSheetId="18">#REF!</definedName>
    <definedName name="_DIV2" localSheetId="21">#REF!</definedName>
    <definedName name="_DIV2" localSheetId="20">#REF!</definedName>
    <definedName name="_DIV2" localSheetId="19">#REF!</definedName>
    <definedName name="_DIV2">'[27]Kuantitas &amp; Harga'!$I$55</definedName>
    <definedName name="_DIV3" localSheetId="24">#REF!</definedName>
    <definedName name="_DIV3" localSheetId="18">#REF!</definedName>
    <definedName name="_DIV3" localSheetId="21">#REF!</definedName>
    <definedName name="_DIV3" localSheetId="20">#REF!</definedName>
    <definedName name="_DIV3" localSheetId="19">#REF!</definedName>
    <definedName name="_DIV3">'[27]Kuantitas &amp; Harga'!$I$86</definedName>
    <definedName name="_DIV4" localSheetId="24">#REF!</definedName>
    <definedName name="_DIV4" localSheetId="18">#REF!</definedName>
    <definedName name="_DIV4" localSheetId="21">#REF!</definedName>
    <definedName name="_DIV4" localSheetId="20">#REF!</definedName>
    <definedName name="_DIV4" localSheetId="19">#REF!</definedName>
    <definedName name="_DIV4">'[27]Kuantitas &amp; Harga'!$I$103</definedName>
    <definedName name="_DIV5" localSheetId="24">#REF!</definedName>
    <definedName name="_DIV5" localSheetId="18">#REF!</definedName>
    <definedName name="_DIV5" localSheetId="21">#REF!</definedName>
    <definedName name="_DIV5" localSheetId="20">#REF!</definedName>
    <definedName name="_DIV5" localSheetId="19">#REF!</definedName>
    <definedName name="_DIV5">'[27]Kuantitas &amp; Harga'!$I$125</definedName>
    <definedName name="_DIV6" localSheetId="24">#REF!</definedName>
    <definedName name="_DIV6" localSheetId="18">#REF!</definedName>
    <definedName name="_DIV6" localSheetId="21">#REF!</definedName>
    <definedName name="_DIV6" localSheetId="20">#REF!</definedName>
    <definedName name="_DIV6" localSheetId="19">#REF!</definedName>
    <definedName name="_DIV6">'[27]Kuantitas &amp; Harga'!$I$174</definedName>
    <definedName name="_DIV7" localSheetId="24">#REF!</definedName>
    <definedName name="_DIV7" localSheetId="18">#REF!</definedName>
    <definedName name="_DIV7" localSheetId="21">#REF!</definedName>
    <definedName name="_DIV7" localSheetId="20">#REF!</definedName>
    <definedName name="_DIV7" localSheetId="19">#REF!</definedName>
    <definedName name="_DIV7">'[27]Kuantitas &amp; Harga'!$I$306</definedName>
    <definedName name="_DIV8" localSheetId="24">#REF!</definedName>
    <definedName name="_DIV8" localSheetId="18">#REF!</definedName>
    <definedName name="_DIV8" localSheetId="21">#REF!</definedName>
    <definedName name="_DIV8" localSheetId="20">#REF!</definedName>
    <definedName name="_DIV8" localSheetId="19">#REF!</definedName>
    <definedName name="_DIV8">'[27]Kuantitas &amp; Harga'!$I$367</definedName>
    <definedName name="_DIV9" localSheetId="24">#REF!</definedName>
    <definedName name="_DIV9" localSheetId="18">#REF!</definedName>
    <definedName name="_DIV9" localSheetId="21">#REF!</definedName>
    <definedName name="_DIV9" localSheetId="20">#REF!</definedName>
    <definedName name="_DIV9" localSheetId="19">#REF!</definedName>
    <definedName name="_DIV9">'[27]Kuantitas &amp; Harga'!$I$396</definedName>
    <definedName name="_EEE01" localSheetId="2">#REF!</definedName>
    <definedName name="_EEE01">#REF!</definedName>
    <definedName name="_EEE02" localSheetId="2">#REF!</definedName>
    <definedName name="_EEE02">#REF!</definedName>
    <definedName name="_EEE03" localSheetId="2">#REF!</definedName>
    <definedName name="_EEE03">#REF!</definedName>
    <definedName name="_EEE04" localSheetId="2">#REF!</definedName>
    <definedName name="_EEE04">#REF!</definedName>
    <definedName name="_EEE05" localSheetId="2">#REF!</definedName>
    <definedName name="_EEE05">#REF!</definedName>
    <definedName name="_EEE06" localSheetId="2">#REF!</definedName>
    <definedName name="_EEE06">#REF!</definedName>
    <definedName name="_EEE07" localSheetId="2">#REF!</definedName>
    <definedName name="_EEE07">#REF!</definedName>
    <definedName name="_EEE08" localSheetId="2">#REF!</definedName>
    <definedName name="_EEE08">#REF!</definedName>
    <definedName name="_EEE09" localSheetId="2">#REF!</definedName>
    <definedName name="_EEE09">#REF!</definedName>
    <definedName name="_EEE10" localSheetId="2">#REF!</definedName>
    <definedName name="_EEE10">#REF!</definedName>
    <definedName name="_EEE11" localSheetId="2">#REF!</definedName>
    <definedName name="_EEE11">#REF!</definedName>
    <definedName name="_EEE12" localSheetId="2">#REF!</definedName>
    <definedName name="_EEE12">#REF!</definedName>
    <definedName name="_EEE13" localSheetId="2">#REF!</definedName>
    <definedName name="_EEE13">#REF!</definedName>
    <definedName name="_EEE14" localSheetId="2">#REF!</definedName>
    <definedName name="_EEE14">#REF!</definedName>
    <definedName name="_EEE15" localSheetId="2">#REF!</definedName>
    <definedName name="_EEE15">#REF!</definedName>
    <definedName name="_EEE16" localSheetId="2">#REF!</definedName>
    <definedName name="_EEE16">#REF!</definedName>
    <definedName name="_EEE17" localSheetId="2">#REF!</definedName>
    <definedName name="_EEE17">#REF!</definedName>
    <definedName name="_EEE18" localSheetId="2">#REF!</definedName>
    <definedName name="_EEE18">#REF!</definedName>
    <definedName name="_EEE19" localSheetId="2">#REF!</definedName>
    <definedName name="_EEE19">#REF!</definedName>
    <definedName name="_EEE20" localSheetId="2">#REF!</definedName>
    <definedName name="_EEE20">#REF!</definedName>
    <definedName name="_EEE21" localSheetId="2">#REF!</definedName>
    <definedName name="_EEE21">#REF!</definedName>
    <definedName name="_EEE22" localSheetId="2">#REF!</definedName>
    <definedName name="_EEE22">#REF!</definedName>
    <definedName name="_EEE23" localSheetId="2">#REF!</definedName>
    <definedName name="_EEE23">#REF!</definedName>
    <definedName name="_EEE24" localSheetId="2">#REF!</definedName>
    <definedName name="_EEE24">#REF!</definedName>
    <definedName name="_EEE25" localSheetId="2">#REF!</definedName>
    <definedName name="_EEE25">#REF!</definedName>
    <definedName name="_EEE26" localSheetId="2">#REF!</definedName>
    <definedName name="_EEE26">#REF!</definedName>
    <definedName name="_EEE27" localSheetId="2">#REF!</definedName>
    <definedName name="_EEE27">#REF!</definedName>
    <definedName name="_EEE28" localSheetId="2">#REF!</definedName>
    <definedName name="_EEE28">#REF!</definedName>
    <definedName name="_EEE29" localSheetId="2">#REF!</definedName>
    <definedName name="_EEE29">#REF!</definedName>
    <definedName name="_EEE30" localSheetId="2">#REF!</definedName>
    <definedName name="_EEE30">#REF!</definedName>
    <definedName name="_EEE31" localSheetId="2">#REF!</definedName>
    <definedName name="_EEE31">#REF!</definedName>
    <definedName name="_EEE32" localSheetId="2">#REF!</definedName>
    <definedName name="_EEE32">#REF!</definedName>
    <definedName name="_EEE33" localSheetId="2">#REF!</definedName>
    <definedName name="_EEE33">#REF!</definedName>
    <definedName name="_Fill" hidden="1">#REF!</definedName>
    <definedName name="_Gal2" localSheetId="2">#REF!</definedName>
    <definedName name="_Gal2" localSheetId="24">[19]BAHAN!#REF!</definedName>
    <definedName name="_Gal2" localSheetId="18">[19]BAHAN!#REF!</definedName>
    <definedName name="_Gal2" localSheetId="21">[19]BAHAN!#REF!</definedName>
    <definedName name="_Gal2" localSheetId="20">[19]BAHAN!#REF!</definedName>
    <definedName name="_Gal2" localSheetId="19">[19]BAHAN!#REF!</definedName>
    <definedName name="_Gal2">#REF!</definedName>
    <definedName name="_HAL1" localSheetId="24">#REF!</definedName>
    <definedName name="_HAL1" localSheetId="18">#REF!</definedName>
    <definedName name="_HAL1" localSheetId="21">#REF!</definedName>
    <definedName name="_HAL1" localSheetId="20">#REF!</definedName>
    <definedName name="_HAL1" localSheetId="19">#REF!</definedName>
    <definedName name="_HAL1">'[27]Kuantitas &amp; Harga'!$B$3:$J$87</definedName>
    <definedName name="_HAL2" localSheetId="24">#REF!</definedName>
    <definedName name="_HAL2" localSheetId="18">#REF!</definedName>
    <definedName name="_HAL2" localSheetId="21">#REF!</definedName>
    <definedName name="_HAL2" localSheetId="20">#REF!</definedName>
    <definedName name="_HAL2" localSheetId="19">#REF!</definedName>
    <definedName name="_HAL2">'[27]Kuantitas &amp; Harga'!$B$88:$J$126</definedName>
    <definedName name="_HAL3" localSheetId="24">#REF!</definedName>
    <definedName name="_HAL3" localSheetId="18">#REF!</definedName>
    <definedName name="_HAL3" localSheetId="21">#REF!</definedName>
    <definedName name="_HAL3" localSheetId="20">#REF!</definedName>
    <definedName name="_HAL3" localSheetId="19">#REF!</definedName>
    <definedName name="_HAL3">'[27]Kuantitas &amp; Harga'!$B$127:$J$175</definedName>
    <definedName name="_HAL4" localSheetId="24">#REF!</definedName>
    <definedName name="_HAL4" localSheetId="18">#REF!</definedName>
    <definedName name="_HAL4" localSheetId="21">#REF!</definedName>
    <definedName name="_HAL4" localSheetId="20">#REF!</definedName>
    <definedName name="_HAL4" localSheetId="19">#REF!</definedName>
    <definedName name="_HAL4">'[27]Kuantitas &amp; Harga'!$B$176:$J$221</definedName>
    <definedName name="_HAL5" localSheetId="24">#REF!</definedName>
    <definedName name="_HAL5" localSheetId="18">#REF!</definedName>
    <definedName name="_HAL5" localSheetId="21">#REF!</definedName>
    <definedName name="_HAL5" localSheetId="20">#REF!</definedName>
    <definedName name="_HAL5" localSheetId="19">#REF!</definedName>
    <definedName name="_HAL5">'[27]Kuantitas &amp; Harga'!$B$222:$J$295</definedName>
    <definedName name="_HAL6" localSheetId="24">#REF!</definedName>
    <definedName name="_HAL6" localSheetId="18">#REF!</definedName>
    <definedName name="_HAL6" localSheetId="21">#REF!</definedName>
    <definedName name="_HAL6" localSheetId="20">#REF!</definedName>
    <definedName name="_HAL6" localSheetId="19">#REF!</definedName>
    <definedName name="_HAL6">'[27]Kuantitas &amp; Harga'!$B$271:$J$307</definedName>
    <definedName name="_HAL7" localSheetId="24">#REF!</definedName>
    <definedName name="_HAL7" localSheetId="18">#REF!</definedName>
    <definedName name="_HAL7" localSheetId="21">#REF!</definedName>
    <definedName name="_HAL7" localSheetId="20">#REF!</definedName>
    <definedName name="_HAL7" localSheetId="19">#REF!</definedName>
    <definedName name="_HAL7">'[27]Kuantitas &amp; Harga'!$B$308:$J$368</definedName>
    <definedName name="_HAL8" localSheetId="24">#REF!</definedName>
    <definedName name="_HAL8" localSheetId="18">#REF!</definedName>
    <definedName name="_HAL8" localSheetId="21">#REF!</definedName>
    <definedName name="_HAL8" localSheetId="20">#REF!</definedName>
    <definedName name="_HAL8" localSheetId="19">#REF!</definedName>
    <definedName name="_HAL8">'[27]Kuantitas &amp; Harga'!$B$371:$J$470</definedName>
    <definedName name="_JB3">#REF!</definedName>
    <definedName name="_JB4">#REF!</definedName>
    <definedName name="_JB5">#REF!</definedName>
    <definedName name="_kap2">'[45]an sni'!$M$388</definedName>
    <definedName name="_Key1" hidden="1">#REF!</definedName>
    <definedName name="_KK012">#REF!</definedName>
    <definedName name="_KK016">#REF!</definedName>
    <definedName name="_KK017">#REF!</definedName>
    <definedName name="_KK224">#REF!</definedName>
    <definedName name="_KK342">#REF!</definedName>
    <definedName name="_KK514">#REF!</definedName>
    <definedName name="_KK520">#REF!</definedName>
    <definedName name="_KK618">#REF!</definedName>
    <definedName name="_KK638">#REF!</definedName>
    <definedName name="_KK705">#REF!</definedName>
    <definedName name="_KK710">#REF!</definedName>
    <definedName name="_KK715">#REF!</definedName>
    <definedName name="_KK720">#REF!</definedName>
    <definedName name="_KK721">#REF!</definedName>
    <definedName name="_KK722">#REF!</definedName>
    <definedName name="_KK730">#REF!</definedName>
    <definedName name="_LL01">'[46]Dhs 6'!#REF!</definedName>
    <definedName name="_LL02">'[46]Dhs 6'!#REF!</definedName>
    <definedName name="_LL03">'[46]Dhs 6'!#REF!</definedName>
    <definedName name="_LL04">'[46]Dhs 6'!#REF!</definedName>
    <definedName name="_LL05">'[46]Dhs 6'!#REF!</definedName>
    <definedName name="_LL06">'[46]Dhs 6'!#REF!</definedName>
    <definedName name="_LL061" localSheetId="2">#REF!</definedName>
    <definedName name="_LL061" localSheetId="24">[13]UPAH!$H$13</definedName>
    <definedName name="_LL061" localSheetId="18">[13]UPAH!$H$13</definedName>
    <definedName name="_LL061" localSheetId="21">[13]UPAH!$H$13</definedName>
    <definedName name="_LL061" localSheetId="20">[13]UPAH!$H$13</definedName>
    <definedName name="_LL061" localSheetId="19">[13]UPAH!$H$13</definedName>
    <definedName name="_LL061">#REF!</definedName>
    <definedName name="_LL07">'[46]Dhs 6'!#REF!</definedName>
    <definedName name="_LL071" localSheetId="2">#REF!</definedName>
    <definedName name="_LL071" localSheetId="24">[20]UPAH!#REF!</definedName>
    <definedName name="_LL071" localSheetId="18">[20]UPAH!#REF!</definedName>
    <definedName name="_LL071" localSheetId="21">[20]UPAH!#REF!</definedName>
    <definedName name="_LL071" localSheetId="20">[20]UPAH!#REF!</definedName>
    <definedName name="_LL071" localSheetId="19">[20]UPAH!#REF!</definedName>
    <definedName name="_LL071">#REF!</definedName>
    <definedName name="_LL072" localSheetId="2">#REF!</definedName>
    <definedName name="_LL072" localSheetId="24">[20]UPAH!#REF!</definedName>
    <definedName name="_LL072" localSheetId="18">[20]UPAH!#REF!</definedName>
    <definedName name="_LL072" localSheetId="21">[20]UPAH!#REF!</definedName>
    <definedName name="_LL072" localSheetId="20">[20]UPAH!#REF!</definedName>
    <definedName name="_LL072" localSheetId="19">[20]UPAH!#REF!</definedName>
    <definedName name="_LL072">#REF!</definedName>
    <definedName name="_LL073" localSheetId="2">#REF!</definedName>
    <definedName name="_LL073" localSheetId="24">[13]UPAH!$H$16</definedName>
    <definedName name="_LL073" localSheetId="18">[13]UPAH!$H$16</definedName>
    <definedName name="_LL073" localSheetId="21">[13]UPAH!$H$16</definedName>
    <definedName name="_LL073" localSheetId="20">[13]UPAH!$H$16</definedName>
    <definedName name="_LL073" localSheetId="19">[13]UPAH!$H$16</definedName>
    <definedName name="_LL073">#REF!</definedName>
    <definedName name="_LL079" localSheetId="2">#REF!</definedName>
    <definedName name="_LL079" localSheetId="24">[13]UPAH!$H$17</definedName>
    <definedName name="_LL079" localSheetId="18">[13]UPAH!$H$17</definedName>
    <definedName name="_LL079" localSheetId="21">[13]UPAH!$H$17</definedName>
    <definedName name="_LL079" localSheetId="20">[13]UPAH!$H$17</definedName>
    <definedName name="_LL079" localSheetId="19">[13]UPAH!$H$17</definedName>
    <definedName name="_LL079">#REF!</definedName>
    <definedName name="_LL08">'[46]Dhs 6'!#REF!</definedName>
    <definedName name="_LL081" localSheetId="2">#REF!</definedName>
    <definedName name="_LL081" localSheetId="24">[13]UPAH!$H$18</definedName>
    <definedName name="_LL081" localSheetId="18">[13]UPAH!$H$18</definedName>
    <definedName name="_LL081" localSheetId="21">[13]UPAH!$H$18</definedName>
    <definedName name="_LL081" localSheetId="20">[13]UPAH!$H$18</definedName>
    <definedName name="_LL081" localSheetId="19">[13]UPAH!$H$18</definedName>
    <definedName name="_LL081">#REF!</definedName>
    <definedName name="_LL082" localSheetId="2">#REF!</definedName>
    <definedName name="_LL082" localSheetId="24">[20]UPAH!#REF!</definedName>
    <definedName name="_LL082" localSheetId="18">[20]UPAH!#REF!</definedName>
    <definedName name="_LL082" localSheetId="21">[20]UPAH!#REF!</definedName>
    <definedName name="_LL082" localSheetId="20">[20]UPAH!#REF!</definedName>
    <definedName name="_LL082" localSheetId="19">[20]UPAH!#REF!</definedName>
    <definedName name="_LL082">#REF!</definedName>
    <definedName name="_LL083" localSheetId="2">#REF!</definedName>
    <definedName name="_LL083" localSheetId="24">[13]UPAH!$H$20</definedName>
    <definedName name="_LL083" localSheetId="18">[13]UPAH!$H$20</definedName>
    <definedName name="_LL083" localSheetId="21">[13]UPAH!$H$20</definedName>
    <definedName name="_LL083" localSheetId="20">[13]UPAH!$H$20</definedName>
    <definedName name="_LL083" localSheetId="19">[13]UPAH!$H$20</definedName>
    <definedName name="_LL083">#REF!</definedName>
    <definedName name="_LL09">'[46]Dhs 6'!#REF!</definedName>
    <definedName name="_LL091" localSheetId="2">#REF!</definedName>
    <definedName name="_LL091" localSheetId="24">[13]UPAH!$H$21</definedName>
    <definedName name="_LL091" localSheetId="18">[13]UPAH!$H$21</definedName>
    <definedName name="_LL091" localSheetId="21">[13]UPAH!$H$21</definedName>
    <definedName name="_LL091" localSheetId="20">[13]UPAH!$H$21</definedName>
    <definedName name="_LL091" localSheetId="19">[13]UPAH!$H$21</definedName>
    <definedName name="_LL091">#REF!</definedName>
    <definedName name="_LL099" localSheetId="2">#REF!</definedName>
    <definedName name="_LL099" localSheetId="24">[13]UPAH!$H$22</definedName>
    <definedName name="_LL099" localSheetId="18">[13]UPAH!$H$22</definedName>
    <definedName name="_LL099" localSheetId="21">[13]UPAH!$H$22</definedName>
    <definedName name="_LL099" localSheetId="20">[13]UPAH!$H$22</definedName>
    <definedName name="_LL099" localSheetId="19">[13]UPAH!$H$22</definedName>
    <definedName name="_LL099">#REF!</definedName>
    <definedName name="_LL10">'[46]Dhs 6'!#REF!</definedName>
    <definedName name="_LL101" localSheetId="2">#REF!</definedName>
    <definedName name="_LL101" localSheetId="24">[13]UPAH!$H$23</definedName>
    <definedName name="_LL101" localSheetId="18">[13]UPAH!$H$23</definedName>
    <definedName name="_LL101" localSheetId="21">[13]UPAH!$H$23</definedName>
    <definedName name="_LL101" localSheetId="20">[13]UPAH!$H$23</definedName>
    <definedName name="_LL101" localSheetId="19">[13]UPAH!$H$23</definedName>
    <definedName name="_LL101">#REF!</definedName>
    <definedName name="_LL103" localSheetId="2">#REF!</definedName>
    <definedName name="_LL103" localSheetId="24">[20]UPAH!#REF!</definedName>
    <definedName name="_LL103" localSheetId="18">[20]UPAH!#REF!</definedName>
    <definedName name="_LL103" localSheetId="21">[20]UPAH!#REF!</definedName>
    <definedName name="_LL103" localSheetId="20">[20]UPAH!#REF!</definedName>
    <definedName name="_LL103" localSheetId="19">[20]UPAH!#REF!</definedName>
    <definedName name="_LL103">#REF!</definedName>
    <definedName name="_LL106" localSheetId="2">#REF!</definedName>
    <definedName name="_LL106" localSheetId="24">[13]UPAH!$H$25</definedName>
    <definedName name="_LL106" localSheetId="18">[13]UPAH!$H$25</definedName>
    <definedName name="_LL106" localSheetId="21">[13]UPAH!$H$25</definedName>
    <definedName name="_LL106" localSheetId="20">[13]UPAH!$H$25</definedName>
    <definedName name="_LL106" localSheetId="19">[13]UPAH!$H$25</definedName>
    <definedName name="_LL106">#REF!</definedName>
    <definedName name="_LLL01" localSheetId="24">'[10]Basic Price'!#REF!</definedName>
    <definedName name="_LLL01" localSheetId="18">'[10]Basic Price'!#REF!</definedName>
    <definedName name="_LLL01" localSheetId="21">'[10]Basic Price'!#REF!</definedName>
    <definedName name="_LLL01" localSheetId="20">'[10]Basic Price'!#REF!</definedName>
    <definedName name="_LLL01" localSheetId="19">'[10]Basic Price'!#REF!</definedName>
    <definedName name="_LLL01">#REF!</definedName>
    <definedName name="_LLL02" localSheetId="24">'[10]Basic Price'!#REF!</definedName>
    <definedName name="_LLL02" localSheetId="18">'[10]Basic Price'!#REF!</definedName>
    <definedName name="_LLL02" localSheetId="21">'[10]Basic Price'!#REF!</definedName>
    <definedName name="_LLL02" localSheetId="20">'[10]Basic Price'!#REF!</definedName>
    <definedName name="_LLL02" localSheetId="19">'[10]Basic Price'!#REF!</definedName>
    <definedName name="_LLL02">#REF!</definedName>
    <definedName name="_LLL03" localSheetId="24">'[10]Basic Price'!#REF!</definedName>
    <definedName name="_LLL03" localSheetId="18">'[10]Basic Price'!#REF!</definedName>
    <definedName name="_LLL03" localSheetId="21">'[10]Basic Price'!#REF!</definedName>
    <definedName name="_LLL03" localSheetId="20">'[10]Basic Price'!#REF!</definedName>
    <definedName name="_LLL03" localSheetId="19">'[10]Basic Price'!#REF!</definedName>
    <definedName name="_LLL03">#REF!</definedName>
    <definedName name="_LLL04" localSheetId="24">'[10]Basic Price'!#REF!</definedName>
    <definedName name="_LLL04" localSheetId="18">'[10]Basic Price'!#REF!</definedName>
    <definedName name="_LLL04" localSheetId="21">'[10]Basic Price'!#REF!</definedName>
    <definedName name="_LLL04" localSheetId="20">'[10]Basic Price'!#REF!</definedName>
    <definedName name="_LLL04" localSheetId="19">'[10]Basic Price'!#REF!</definedName>
    <definedName name="_LLL04">#REF!</definedName>
    <definedName name="_LLL05" localSheetId="24">'[10]Basic Price'!#REF!</definedName>
    <definedName name="_LLL05" localSheetId="18">'[10]Basic Price'!#REF!</definedName>
    <definedName name="_LLL05" localSheetId="21">'[10]Basic Price'!#REF!</definedName>
    <definedName name="_LLL05" localSheetId="20">'[10]Basic Price'!#REF!</definedName>
    <definedName name="_LLL05" localSheetId="19">'[10]Basic Price'!#REF!</definedName>
    <definedName name="_LLL05">#REF!</definedName>
    <definedName name="_LLL06" localSheetId="24">'[10]Basic Price'!#REF!</definedName>
    <definedName name="_LLL06" localSheetId="18">'[10]Basic Price'!#REF!</definedName>
    <definedName name="_LLL06" localSheetId="21">'[10]Basic Price'!#REF!</definedName>
    <definedName name="_LLL06" localSheetId="20">'[10]Basic Price'!#REF!</definedName>
    <definedName name="_LLL06" localSheetId="19">'[10]Basic Price'!#REF!</definedName>
    <definedName name="_LLL06">#REF!</definedName>
    <definedName name="_LLL07" localSheetId="24">'[10]Basic Price'!#REF!</definedName>
    <definedName name="_LLL07" localSheetId="18">'[10]Basic Price'!#REF!</definedName>
    <definedName name="_LLL07" localSheetId="21">'[10]Basic Price'!#REF!</definedName>
    <definedName name="_LLL07" localSheetId="20">'[10]Basic Price'!#REF!</definedName>
    <definedName name="_LLL07" localSheetId="19">'[10]Basic Price'!#REF!</definedName>
    <definedName name="_LLL07">#REF!</definedName>
    <definedName name="_LLL08" localSheetId="24">'[10]Basic Price'!#REF!</definedName>
    <definedName name="_LLL08" localSheetId="18">'[10]Basic Price'!#REF!</definedName>
    <definedName name="_LLL08" localSheetId="21">'[10]Basic Price'!#REF!</definedName>
    <definedName name="_LLL08" localSheetId="20">'[10]Basic Price'!#REF!</definedName>
    <definedName name="_LLL08" localSheetId="19">'[10]Basic Price'!#REF!</definedName>
    <definedName name="_LLL08">#REF!</definedName>
    <definedName name="_LLL09" localSheetId="24">'[10]Basic Price'!#REF!</definedName>
    <definedName name="_LLL09" localSheetId="18">'[10]Basic Price'!#REF!</definedName>
    <definedName name="_LLL09" localSheetId="21">'[10]Basic Price'!#REF!</definedName>
    <definedName name="_LLL09" localSheetId="20">'[10]Basic Price'!#REF!</definedName>
    <definedName name="_LLL09" localSheetId="19">'[10]Basic Price'!#REF!</definedName>
    <definedName name="_LLL09">#REF!</definedName>
    <definedName name="_LLL10" localSheetId="24">'[10]Basic Price'!#REF!</definedName>
    <definedName name="_LLL10" localSheetId="18">'[10]Basic Price'!#REF!</definedName>
    <definedName name="_LLL10" localSheetId="21">'[10]Basic Price'!#REF!</definedName>
    <definedName name="_LLL10" localSheetId="20">'[10]Basic Price'!#REF!</definedName>
    <definedName name="_LLL10" localSheetId="19">'[10]Basic Price'!#REF!</definedName>
    <definedName name="_LLL10">#REF!</definedName>
    <definedName name="_LLL11" localSheetId="24">'[10]Basic Price'!#REF!</definedName>
    <definedName name="_LLL11" localSheetId="18">'[10]Basic Price'!#REF!</definedName>
    <definedName name="_LLL11" localSheetId="21">'[10]Basic Price'!#REF!</definedName>
    <definedName name="_LLL11" localSheetId="20">'[10]Basic Price'!#REF!</definedName>
    <definedName name="_LLL11" localSheetId="19">'[10]Basic Price'!#REF!</definedName>
    <definedName name="_LLL11">#REF!</definedName>
    <definedName name="_MDE01" localSheetId="2">#REF!</definedName>
    <definedName name="_MDE01">#REF!</definedName>
    <definedName name="_MDE02" localSheetId="2">#REF!</definedName>
    <definedName name="_MDE02">#REF!</definedName>
    <definedName name="_MDE03" localSheetId="2">#REF!</definedName>
    <definedName name="_MDE03">#REF!</definedName>
    <definedName name="_MDE04" localSheetId="2">#REF!</definedName>
    <definedName name="_MDE04">#REF!</definedName>
    <definedName name="_MDE05" localSheetId="2">#REF!</definedName>
    <definedName name="_MDE05">#REF!</definedName>
    <definedName name="_MDE06" localSheetId="2">#REF!</definedName>
    <definedName name="_MDE06">#REF!</definedName>
    <definedName name="_MDE07" localSheetId="2">#REF!</definedName>
    <definedName name="_MDE07">#REF!</definedName>
    <definedName name="_MDE08" localSheetId="2">#REF!</definedName>
    <definedName name="_MDE08">#REF!</definedName>
    <definedName name="_MDE09" localSheetId="2">#REF!</definedName>
    <definedName name="_MDE09">#REF!</definedName>
    <definedName name="_MDE10" localSheetId="2">#REF!</definedName>
    <definedName name="_MDE10">#REF!</definedName>
    <definedName name="_MDE11" localSheetId="2">#REF!</definedName>
    <definedName name="_MDE11">#REF!</definedName>
    <definedName name="_MDE12" localSheetId="2">#REF!</definedName>
    <definedName name="_MDE12">#REF!</definedName>
    <definedName name="_MDE13" localSheetId="2">#REF!</definedName>
    <definedName name="_MDE13">#REF!</definedName>
    <definedName name="_MDE14" localSheetId="2">#REF!</definedName>
    <definedName name="_MDE14">#REF!</definedName>
    <definedName name="_MDE15" localSheetId="2">#REF!</definedName>
    <definedName name="_MDE15">#REF!</definedName>
    <definedName name="_MDE16" localSheetId="2">#REF!</definedName>
    <definedName name="_MDE16">#REF!</definedName>
    <definedName name="_MDE17" localSheetId="2">#REF!</definedName>
    <definedName name="_MDE17">#REF!</definedName>
    <definedName name="_MDE18" localSheetId="2">#REF!</definedName>
    <definedName name="_MDE18">#REF!</definedName>
    <definedName name="_MDE19" localSheetId="2">#REF!</definedName>
    <definedName name="_MDE19">#REF!</definedName>
    <definedName name="_MDE20" localSheetId="2">#REF!</definedName>
    <definedName name="_MDE20">#REF!</definedName>
    <definedName name="_MDE21" localSheetId="2">#REF!</definedName>
    <definedName name="_MDE21">#REF!</definedName>
    <definedName name="_MDE22" localSheetId="2">#REF!</definedName>
    <definedName name="_MDE22">#REF!</definedName>
    <definedName name="_MDE23" localSheetId="2">#REF!</definedName>
    <definedName name="_MDE23">#REF!</definedName>
    <definedName name="_MDE24" localSheetId="2">#REF!</definedName>
    <definedName name="_MDE24">#REF!</definedName>
    <definedName name="_MDE25" localSheetId="2">#REF!</definedName>
    <definedName name="_MDE25">#REF!</definedName>
    <definedName name="_MDE26" localSheetId="2">#REF!</definedName>
    <definedName name="_MDE26">#REF!</definedName>
    <definedName name="_MDE27" localSheetId="2">#REF!</definedName>
    <definedName name="_MDE27">#REF!</definedName>
    <definedName name="_MDE28" localSheetId="2">#REF!</definedName>
    <definedName name="_MDE28">#REF!</definedName>
    <definedName name="_MDE29" localSheetId="2">#REF!</definedName>
    <definedName name="_MDE29">#REF!</definedName>
    <definedName name="_MDE30" localSheetId="2">#REF!</definedName>
    <definedName name="_MDE30">#REF!</definedName>
    <definedName name="_MDE31" localSheetId="2">#REF!</definedName>
    <definedName name="_MDE31">#REF!</definedName>
    <definedName name="_MDE32" localSheetId="2">#REF!</definedName>
    <definedName name="_MDE32">#REF!</definedName>
    <definedName name="_MDE33" localSheetId="2">#REF!</definedName>
    <definedName name="_MDE33">#REF!</definedName>
    <definedName name="_MDE34" localSheetId="2">#REF!</definedName>
    <definedName name="_MDE34">#REF!</definedName>
    <definedName name="_MDE35">#REF!</definedName>
    <definedName name="_MDE36">#REF!</definedName>
    <definedName name="_MDE37">#REF!</definedName>
    <definedName name="_MDE38">#REF!</definedName>
    <definedName name="_MDE39">#REF!</definedName>
    <definedName name="_MDE40">#REF!</definedName>
    <definedName name="_MDE41">#REF!</definedName>
    <definedName name="_MDE42">#REF!</definedName>
    <definedName name="_MDE43">#REF!</definedName>
    <definedName name="_MDE44">#REF!</definedName>
    <definedName name="_MDE45">#REF!</definedName>
    <definedName name="_MDE46">#REF!</definedName>
    <definedName name="_MDE47">#REF!</definedName>
    <definedName name="_MDE48">#REF!</definedName>
    <definedName name="_MDE49">#REF!</definedName>
    <definedName name="_MDE50">#REF!</definedName>
    <definedName name="_MDE51">#REF!</definedName>
    <definedName name="_MDE52">#REF!</definedName>
    <definedName name="_MDE53">#REF!</definedName>
    <definedName name="_MDE54">#REF!</definedName>
    <definedName name="_MDE55">#REF!</definedName>
    <definedName name="_MDE56">#REF!</definedName>
    <definedName name="_MDE57">#REF!</definedName>
    <definedName name="_MDE58">#REF!</definedName>
    <definedName name="_MDE59">#REF!</definedName>
    <definedName name="_MDE60">#REF!</definedName>
    <definedName name="_MDE61">#REF!</definedName>
    <definedName name="_MDE62">#REF!</definedName>
    <definedName name="_MDE63">#REF!</definedName>
    <definedName name="_MDE64">#REF!</definedName>
    <definedName name="_MDE65">#REF!</definedName>
    <definedName name="_MDE66">#REF!</definedName>
    <definedName name="_MDE67">#REF!</definedName>
    <definedName name="_MDE68">#REF!</definedName>
    <definedName name="_ME01" localSheetId="2">#REF!</definedName>
    <definedName name="_ME01">#REF!</definedName>
    <definedName name="_ME02" localSheetId="2">#REF!</definedName>
    <definedName name="_ME02">#REF!</definedName>
    <definedName name="_ME03" localSheetId="2">#REF!</definedName>
    <definedName name="_ME03">#REF!</definedName>
    <definedName name="_ME04" localSheetId="2">#REF!</definedName>
    <definedName name="_ME04">#REF!</definedName>
    <definedName name="_ME05" localSheetId="2">#REF!</definedName>
    <definedName name="_ME05">#REF!</definedName>
    <definedName name="_ME06" localSheetId="2">#REF!</definedName>
    <definedName name="_ME06">#REF!</definedName>
    <definedName name="_ME07" localSheetId="2">#REF!</definedName>
    <definedName name="_ME07">#REF!</definedName>
    <definedName name="_ME08" localSheetId="2">#REF!</definedName>
    <definedName name="_ME08">#REF!</definedName>
    <definedName name="_ME08jh">#REF!</definedName>
    <definedName name="_ME09" localSheetId="2">#REF!</definedName>
    <definedName name="_ME09">#REF!</definedName>
    <definedName name="_ME10" localSheetId="2">#REF!</definedName>
    <definedName name="_ME10">#REF!</definedName>
    <definedName name="_ME11" localSheetId="2">#REF!</definedName>
    <definedName name="_ME11">#REF!</definedName>
    <definedName name="_ME12" localSheetId="2">#REF!</definedName>
    <definedName name="_ME12">#REF!</definedName>
    <definedName name="_ME13" localSheetId="2">#REF!</definedName>
    <definedName name="_ME13">#REF!</definedName>
    <definedName name="_ME14" localSheetId="2">#REF!</definedName>
    <definedName name="_ME14">#REF!</definedName>
    <definedName name="_ME15" localSheetId="2">#REF!</definedName>
    <definedName name="_ME15">#REF!</definedName>
    <definedName name="_ME16" localSheetId="2">#REF!</definedName>
    <definedName name="_ME16">#REF!</definedName>
    <definedName name="_ME17" localSheetId="2">#REF!</definedName>
    <definedName name="_ME17">#REF!</definedName>
    <definedName name="_ME18" localSheetId="2">#REF!</definedName>
    <definedName name="_ME18">#REF!</definedName>
    <definedName name="_ME19" localSheetId="2">#REF!</definedName>
    <definedName name="_ME19">#REF!</definedName>
    <definedName name="_ME20" localSheetId="2">#REF!</definedName>
    <definedName name="_ME20">#REF!</definedName>
    <definedName name="_ME21" localSheetId="2">#REF!</definedName>
    <definedName name="_ME21">#REF!</definedName>
    <definedName name="_ME22" localSheetId="2">#REF!</definedName>
    <definedName name="_ME22">#REF!</definedName>
    <definedName name="_ME23" localSheetId="2">#REF!</definedName>
    <definedName name="_ME23">#REF!</definedName>
    <definedName name="_ME24" localSheetId="2">#REF!</definedName>
    <definedName name="_ME24">#REF!</definedName>
    <definedName name="_ME25" localSheetId="2">#REF!</definedName>
    <definedName name="_ME25">#REF!</definedName>
    <definedName name="_ME26" localSheetId="2">#REF!</definedName>
    <definedName name="_ME26">#REF!</definedName>
    <definedName name="_ME27" localSheetId="2">#REF!</definedName>
    <definedName name="_ME27">#REF!</definedName>
    <definedName name="_ME28" localSheetId="2">#REF!</definedName>
    <definedName name="_ME28">#REF!</definedName>
    <definedName name="_ME29" localSheetId="2">#REF!</definedName>
    <definedName name="_ME29">#REF!</definedName>
    <definedName name="_ME30" localSheetId="2">#REF!</definedName>
    <definedName name="_ME30">#REF!</definedName>
    <definedName name="_ME31" localSheetId="2">#REF!</definedName>
    <definedName name="_ME31">#REF!</definedName>
    <definedName name="_ME32" localSheetId="2">#REF!</definedName>
    <definedName name="_ME32">#REF!</definedName>
    <definedName name="_ME33" localSheetId="2">#REF!</definedName>
    <definedName name="_ME33">#REF!</definedName>
    <definedName name="_ME34" localSheetId="2">#REF!</definedName>
    <definedName name="_ME34">#REF!</definedName>
    <definedName name="_ME35">#REF!</definedName>
    <definedName name="_ME36">#REF!</definedName>
    <definedName name="_ME37">#REF!</definedName>
    <definedName name="_ME38">#REF!</definedName>
    <definedName name="_ME39">#REF!</definedName>
    <definedName name="_ME40">#REF!</definedName>
    <definedName name="_ME41">#REF!</definedName>
    <definedName name="_ME42">#REF!</definedName>
    <definedName name="_ME43">#REF!</definedName>
    <definedName name="_ME44">#REF!</definedName>
    <definedName name="_ME45">#REF!</definedName>
    <definedName name="_ME46">#REF!</definedName>
    <definedName name="_ME47">#REF!</definedName>
    <definedName name="_ME48">#REF!</definedName>
    <definedName name="_ME49">#REF!</definedName>
    <definedName name="_ME50">#REF!</definedName>
    <definedName name="_ME51">#REF!</definedName>
    <definedName name="_ME52">#REF!</definedName>
    <definedName name="_ME53">#REF!</definedName>
    <definedName name="_ME54">#REF!</definedName>
    <definedName name="_ME55">#REF!</definedName>
    <definedName name="_ME56">#REF!</definedName>
    <definedName name="_ME57">#REF!</definedName>
    <definedName name="_ME58">#REF!</definedName>
    <definedName name="_ME59">#REF!</definedName>
    <definedName name="_ME60">#REF!</definedName>
    <definedName name="_ME61">#REF!</definedName>
    <definedName name="_ME62">#REF!</definedName>
    <definedName name="_ME63">#REF!</definedName>
    <definedName name="_ME64">#REF!</definedName>
    <definedName name="_ME65">#REF!</definedName>
    <definedName name="_ME66">#REF!</definedName>
    <definedName name="_ME67">#REF!</definedName>
    <definedName name="_ME68">#REF!</definedName>
    <definedName name="_MM01">'[46]Dhs 6'!#REF!</definedName>
    <definedName name="_MM010" localSheetId="2">#REF!</definedName>
    <definedName name="_MM010" localSheetId="24">[20]UPAH!#REF!</definedName>
    <definedName name="_MM010" localSheetId="18">[20]UPAH!#REF!</definedName>
    <definedName name="_MM010" localSheetId="21">[20]UPAH!#REF!</definedName>
    <definedName name="_MM010" localSheetId="20">[20]UPAH!#REF!</definedName>
    <definedName name="_MM010" localSheetId="19">[20]UPAH!#REF!</definedName>
    <definedName name="_MM010">#REF!</definedName>
    <definedName name="_MM011" localSheetId="2">#REF!</definedName>
    <definedName name="_MM011" localSheetId="24">[20]UPAH!#REF!</definedName>
    <definedName name="_MM011" localSheetId="18">[20]UPAH!#REF!</definedName>
    <definedName name="_MM011" localSheetId="21">[20]UPAH!#REF!</definedName>
    <definedName name="_MM011" localSheetId="20">[20]UPAH!#REF!</definedName>
    <definedName name="_MM011" localSheetId="19">[20]UPAH!#REF!</definedName>
    <definedName name="_MM011">#REF!</definedName>
    <definedName name="_MM012" localSheetId="2">#REF!</definedName>
    <definedName name="_MM012" localSheetId="24">[20]UPAH!#REF!</definedName>
    <definedName name="_MM012" localSheetId="18">[20]UPAH!#REF!</definedName>
    <definedName name="_MM012" localSheetId="21">[20]UPAH!#REF!</definedName>
    <definedName name="_MM012" localSheetId="20">[20]UPAH!#REF!</definedName>
    <definedName name="_MM012" localSheetId="19">[20]UPAH!#REF!</definedName>
    <definedName name="_MM012">#REF!</definedName>
    <definedName name="_MM013" localSheetId="2">#REF!</definedName>
    <definedName name="_MM013" localSheetId="24">[20]UPAH!#REF!</definedName>
    <definedName name="_MM013" localSheetId="18">[20]UPAH!#REF!</definedName>
    <definedName name="_MM013" localSheetId="21">[20]UPAH!#REF!</definedName>
    <definedName name="_MM013" localSheetId="20">[20]UPAH!#REF!</definedName>
    <definedName name="_MM013" localSheetId="19">[20]UPAH!#REF!</definedName>
    <definedName name="_MM013">#REF!</definedName>
    <definedName name="_MM014" localSheetId="2">#REF!</definedName>
    <definedName name="_MM014" localSheetId="24">[20]UPAH!#REF!</definedName>
    <definedName name="_MM014" localSheetId="18">[20]UPAH!#REF!</definedName>
    <definedName name="_MM014" localSheetId="21">[20]UPAH!#REF!</definedName>
    <definedName name="_MM014" localSheetId="20">[20]UPAH!#REF!</definedName>
    <definedName name="_MM014" localSheetId="19">[20]UPAH!#REF!</definedName>
    <definedName name="_MM014">#REF!</definedName>
    <definedName name="_MM02">'[46]Dhs 6'!#REF!</definedName>
    <definedName name="_MM020" localSheetId="2">#REF!</definedName>
    <definedName name="_MM020" localSheetId="24">[20]UPAH!#REF!</definedName>
    <definedName name="_MM020" localSheetId="18">[20]UPAH!#REF!</definedName>
    <definedName name="_MM020" localSheetId="21">[20]UPAH!#REF!</definedName>
    <definedName name="_MM020" localSheetId="20">[20]UPAH!#REF!</definedName>
    <definedName name="_MM020" localSheetId="19">[20]UPAH!#REF!</definedName>
    <definedName name="_MM020">#REF!</definedName>
    <definedName name="_MM021" localSheetId="2">#REF!</definedName>
    <definedName name="_MM021" localSheetId="24">[20]UPAH!#REF!</definedName>
    <definedName name="_MM021" localSheetId="18">[20]UPAH!#REF!</definedName>
    <definedName name="_MM021" localSheetId="21">[20]UPAH!#REF!</definedName>
    <definedName name="_MM021" localSheetId="20">[20]UPAH!#REF!</definedName>
    <definedName name="_MM021" localSheetId="19">[20]UPAH!#REF!</definedName>
    <definedName name="_MM021">#REF!</definedName>
    <definedName name="_MM022" localSheetId="2">#REF!</definedName>
    <definedName name="_MM022" localSheetId="24">[20]UPAH!#REF!</definedName>
    <definedName name="_MM022" localSheetId="18">[20]UPAH!#REF!</definedName>
    <definedName name="_MM022" localSheetId="21">[20]UPAH!#REF!</definedName>
    <definedName name="_MM022" localSheetId="20">[20]UPAH!#REF!</definedName>
    <definedName name="_MM022" localSheetId="19">[20]UPAH!#REF!</definedName>
    <definedName name="_MM022">#REF!</definedName>
    <definedName name="_MM023" localSheetId="2">#REF!</definedName>
    <definedName name="_MM023" localSheetId="24">[20]UPAH!#REF!</definedName>
    <definedName name="_MM023" localSheetId="18">[20]UPAH!#REF!</definedName>
    <definedName name="_MM023" localSheetId="21">[20]UPAH!#REF!</definedName>
    <definedName name="_MM023" localSheetId="20">[20]UPAH!#REF!</definedName>
    <definedName name="_MM023" localSheetId="19">[20]UPAH!#REF!</definedName>
    <definedName name="_MM023">#REF!</definedName>
    <definedName name="_MM024" localSheetId="2">#REF!</definedName>
    <definedName name="_MM024" localSheetId="24">[20]UPAH!#REF!</definedName>
    <definedName name="_MM024" localSheetId="18">[20]UPAH!#REF!</definedName>
    <definedName name="_MM024" localSheetId="21">[20]UPAH!#REF!</definedName>
    <definedName name="_MM024" localSheetId="20">[20]UPAH!#REF!</definedName>
    <definedName name="_MM024" localSheetId="19">[20]UPAH!#REF!</definedName>
    <definedName name="_MM024">#REF!</definedName>
    <definedName name="_MM025" localSheetId="2">#REF!</definedName>
    <definedName name="_MM025" localSheetId="24">[20]UPAH!#REF!</definedName>
    <definedName name="_MM025" localSheetId="18">[20]UPAH!#REF!</definedName>
    <definedName name="_MM025" localSheetId="21">[20]UPAH!#REF!</definedName>
    <definedName name="_MM025" localSheetId="20">[20]UPAH!#REF!</definedName>
    <definedName name="_MM025" localSheetId="19">[20]UPAH!#REF!</definedName>
    <definedName name="_MM025">#REF!</definedName>
    <definedName name="_MM026" localSheetId="2">#REF!</definedName>
    <definedName name="_MM026" localSheetId="24">[20]UPAH!#REF!</definedName>
    <definedName name="_MM026" localSheetId="18">[20]UPAH!#REF!</definedName>
    <definedName name="_MM026" localSheetId="21">[20]UPAH!#REF!</definedName>
    <definedName name="_MM026" localSheetId="20">[20]UPAH!#REF!</definedName>
    <definedName name="_MM026" localSheetId="19">[20]UPAH!#REF!</definedName>
    <definedName name="_MM026">#REF!</definedName>
    <definedName name="_MM03">'[46]Dhs 6'!#REF!</definedName>
    <definedName name="_MM033" localSheetId="2">#REF!</definedName>
    <definedName name="_MM033" localSheetId="24">[20]UPAH!#REF!</definedName>
    <definedName name="_MM033" localSheetId="18">[20]UPAH!#REF!</definedName>
    <definedName name="_MM033" localSheetId="21">[20]UPAH!#REF!</definedName>
    <definedName name="_MM033" localSheetId="20">[20]UPAH!#REF!</definedName>
    <definedName name="_MM033" localSheetId="19">[20]UPAH!#REF!</definedName>
    <definedName name="_MM033">#REF!</definedName>
    <definedName name="_MM04">'[46]Dhs 6'!#REF!</definedName>
    <definedName name="_MM040" localSheetId="2">#REF!</definedName>
    <definedName name="_MM040" localSheetId="24">[20]UPAH!#REF!</definedName>
    <definedName name="_MM040" localSheetId="18">[20]UPAH!#REF!</definedName>
    <definedName name="_MM040" localSheetId="21">[20]UPAH!#REF!</definedName>
    <definedName name="_MM040" localSheetId="20">[20]UPAH!#REF!</definedName>
    <definedName name="_MM040" localSheetId="19">[20]UPAH!#REF!</definedName>
    <definedName name="_MM040">#REF!</definedName>
    <definedName name="_MM041" localSheetId="2">#REF!</definedName>
    <definedName name="_MM041" localSheetId="24">[20]UPAH!#REF!</definedName>
    <definedName name="_MM041" localSheetId="18">[20]UPAH!#REF!</definedName>
    <definedName name="_MM041" localSheetId="21">[20]UPAH!#REF!</definedName>
    <definedName name="_MM041" localSheetId="20">[20]UPAH!#REF!</definedName>
    <definedName name="_MM041" localSheetId="19">[20]UPAH!#REF!</definedName>
    <definedName name="_MM041">#REF!</definedName>
    <definedName name="_MM042" localSheetId="2">#REF!</definedName>
    <definedName name="_MM042" localSheetId="24">[20]UPAH!#REF!</definedName>
    <definedName name="_MM042" localSheetId="18">[20]UPAH!#REF!</definedName>
    <definedName name="_MM042" localSheetId="21">[20]UPAH!#REF!</definedName>
    <definedName name="_MM042" localSheetId="20">[20]UPAH!#REF!</definedName>
    <definedName name="_MM042" localSheetId="19">[20]UPAH!#REF!</definedName>
    <definedName name="_MM042">#REF!</definedName>
    <definedName name="_MM05">'[46]Dhs 6'!#REF!</definedName>
    <definedName name="_MM050" localSheetId="2">#REF!</definedName>
    <definedName name="_MM050" localSheetId="24">[20]UPAH!#REF!</definedName>
    <definedName name="_MM050" localSheetId="18">[20]UPAH!#REF!</definedName>
    <definedName name="_MM050" localSheetId="21">[20]UPAH!#REF!</definedName>
    <definedName name="_MM050" localSheetId="20">[20]UPAH!#REF!</definedName>
    <definedName name="_MM050" localSheetId="19">[20]UPAH!#REF!</definedName>
    <definedName name="_MM050">#REF!</definedName>
    <definedName name="_MM06">'[46]Dhs 6'!#REF!</definedName>
    <definedName name="_MM061" localSheetId="2">#REF!</definedName>
    <definedName name="_MM061" localSheetId="24">[20]UPAH!#REF!</definedName>
    <definedName name="_MM061" localSheetId="18">[20]UPAH!#REF!</definedName>
    <definedName name="_MM061" localSheetId="21">[20]UPAH!#REF!</definedName>
    <definedName name="_MM061" localSheetId="20">[20]UPAH!#REF!</definedName>
    <definedName name="_MM061" localSheetId="19">[20]UPAH!#REF!</definedName>
    <definedName name="_MM061">#REF!</definedName>
    <definedName name="_MM065" localSheetId="2">#REF!</definedName>
    <definedName name="_MM065" localSheetId="24">[20]UPAH!#REF!</definedName>
    <definedName name="_MM065" localSheetId="18">[20]UPAH!#REF!</definedName>
    <definedName name="_MM065" localSheetId="21">[20]UPAH!#REF!</definedName>
    <definedName name="_MM065" localSheetId="20">[20]UPAH!#REF!</definedName>
    <definedName name="_MM065" localSheetId="19">[20]UPAH!#REF!</definedName>
    <definedName name="_MM065">#REF!</definedName>
    <definedName name="_MM07">'[46]Dhs 6'!#REF!</definedName>
    <definedName name="_MM070" localSheetId="2">#REF!</definedName>
    <definedName name="_MM070" localSheetId="24">[20]UPAH!#REF!</definedName>
    <definedName name="_MM070" localSheetId="18">[20]UPAH!#REF!</definedName>
    <definedName name="_MM070" localSheetId="21">[20]UPAH!#REF!</definedName>
    <definedName name="_MM070" localSheetId="20">[20]UPAH!#REF!</definedName>
    <definedName name="_MM070" localSheetId="19">[20]UPAH!#REF!</definedName>
    <definedName name="_MM070">#REF!</definedName>
    <definedName name="_MM08">'[46]Dhs 6'!#REF!</definedName>
    <definedName name="_MM080" localSheetId="2">#REF!</definedName>
    <definedName name="_MM080" localSheetId="24">[20]UPAH!#REF!</definedName>
    <definedName name="_MM080" localSheetId="18">[20]UPAH!#REF!</definedName>
    <definedName name="_MM080" localSheetId="21">[20]UPAH!#REF!</definedName>
    <definedName name="_MM080" localSheetId="20">[20]UPAH!#REF!</definedName>
    <definedName name="_MM080" localSheetId="19">[20]UPAH!#REF!</definedName>
    <definedName name="_MM080">#REF!</definedName>
    <definedName name="_MM081" localSheetId="2">#REF!</definedName>
    <definedName name="_MM081" localSheetId="24">[20]UPAH!#REF!</definedName>
    <definedName name="_MM081" localSheetId="18">[20]UPAH!#REF!</definedName>
    <definedName name="_MM081" localSheetId="21">[20]UPAH!#REF!</definedName>
    <definedName name="_MM081" localSheetId="20">[20]UPAH!#REF!</definedName>
    <definedName name="_MM081" localSheetId="19">[20]UPAH!#REF!</definedName>
    <definedName name="_MM081">#REF!</definedName>
    <definedName name="_MM09">'[46]Dhs 6'!#REF!</definedName>
    <definedName name="_MM090" localSheetId="2">#REF!</definedName>
    <definedName name="_MM090" localSheetId="24">[20]UPAH!#REF!</definedName>
    <definedName name="_MM090" localSheetId="18">[20]UPAH!#REF!</definedName>
    <definedName name="_MM090" localSheetId="21">[20]UPAH!#REF!</definedName>
    <definedName name="_MM090" localSheetId="20">[20]UPAH!#REF!</definedName>
    <definedName name="_MM090" localSheetId="19">[20]UPAH!#REF!</definedName>
    <definedName name="_MM090">#REF!</definedName>
    <definedName name="_MM10">'[46]Dhs 6'!#REF!</definedName>
    <definedName name="_MM11">'[46]Dhs 6'!#REF!</definedName>
    <definedName name="_MM13">'[46]Dhs 6'!#REF!</definedName>
    <definedName name="_MM14">'[46]Dhs 6'!#REF!</definedName>
    <definedName name="_MM15">'[46]Dhs 6'!#REF!</definedName>
    <definedName name="_MM16">'[46]Dhs 6'!#REF!</definedName>
    <definedName name="_MM162" localSheetId="2">#REF!</definedName>
    <definedName name="_MM162" localSheetId="24">[20]UPAH!#REF!</definedName>
    <definedName name="_MM162" localSheetId="18">[20]UPAH!#REF!</definedName>
    <definedName name="_MM162" localSheetId="21">[20]UPAH!#REF!</definedName>
    <definedName name="_MM162" localSheetId="20">[20]UPAH!#REF!</definedName>
    <definedName name="_MM162" localSheetId="19">[20]UPAH!#REF!</definedName>
    <definedName name="_MM162">#REF!</definedName>
    <definedName name="_MM163" localSheetId="2">#REF!</definedName>
    <definedName name="_MM163" localSheetId="24">[20]UPAH!#REF!</definedName>
    <definedName name="_MM163" localSheetId="18">[20]UPAH!#REF!</definedName>
    <definedName name="_MM163" localSheetId="21">[20]UPAH!#REF!</definedName>
    <definedName name="_MM163" localSheetId="20">[20]UPAH!#REF!</definedName>
    <definedName name="_MM163" localSheetId="19">[20]UPAH!#REF!</definedName>
    <definedName name="_MM163">#REF!</definedName>
    <definedName name="_MM164" localSheetId="2">#REF!</definedName>
    <definedName name="_MM164" localSheetId="24">[20]UPAH!#REF!</definedName>
    <definedName name="_MM164" localSheetId="18">[20]UPAH!#REF!</definedName>
    <definedName name="_MM164" localSheetId="21">[20]UPAH!#REF!</definedName>
    <definedName name="_MM164" localSheetId="20">[20]UPAH!#REF!</definedName>
    <definedName name="_MM164" localSheetId="19">[20]UPAH!#REF!</definedName>
    <definedName name="_MM164">#REF!</definedName>
    <definedName name="_MM165" localSheetId="2">#REF!</definedName>
    <definedName name="_MM165" localSheetId="24">[20]UPAH!#REF!</definedName>
    <definedName name="_MM165" localSheetId="18">[20]UPAH!#REF!</definedName>
    <definedName name="_MM165" localSheetId="21">[20]UPAH!#REF!</definedName>
    <definedName name="_MM165" localSheetId="20">[20]UPAH!#REF!</definedName>
    <definedName name="_MM165" localSheetId="19">[20]UPAH!#REF!</definedName>
    <definedName name="_MM165">#REF!</definedName>
    <definedName name="_MM166" localSheetId="2">#REF!</definedName>
    <definedName name="_MM166" localSheetId="24">[20]UPAH!#REF!</definedName>
    <definedName name="_MM166" localSheetId="18">[20]UPAH!#REF!</definedName>
    <definedName name="_MM166" localSheetId="21">[20]UPAH!#REF!</definedName>
    <definedName name="_MM166" localSheetId="20">[20]UPAH!#REF!</definedName>
    <definedName name="_MM166" localSheetId="19">[20]UPAH!#REF!</definedName>
    <definedName name="_MM166">#REF!</definedName>
    <definedName name="_MM167" localSheetId="2">#REF!</definedName>
    <definedName name="_MM167" localSheetId="24">[20]UPAH!#REF!</definedName>
    <definedName name="_MM167" localSheetId="18">[20]UPAH!#REF!</definedName>
    <definedName name="_MM167" localSheetId="21">[20]UPAH!#REF!</definedName>
    <definedName name="_MM167" localSheetId="20">[20]UPAH!#REF!</definedName>
    <definedName name="_MM167" localSheetId="19">[20]UPAH!#REF!</definedName>
    <definedName name="_MM167">#REF!</definedName>
    <definedName name="_MM17">'[46]Dhs 6'!#REF!</definedName>
    <definedName name="_MM170" localSheetId="2">#REF!</definedName>
    <definedName name="_MM170" localSheetId="24">[20]UPAH!#REF!</definedName>
    <definedName name="_MM170" localSheetId="18">[20]UPAH!#REF!</definedName>
    <definedName name="_MM170" localSheetId="21">[20]UPAH!#REF!</definedName>
    <definedName name="_MM170" localSheetId="20">[20]UPAH!#REF!</definedName>
    <definedName name="_MM170" localSheetId="19">[20]UPAH!#REF!</definedName>
    <definedName name="_MM170">#REF!</definedName>
    <definedName name="_MM171" localSheetId="2">#REF!</definedName>
    <definedName name="_MM171" localSheetId="24">[20]UPAH!#REF!</definedName>
    <definedName name="_MM171" localSheetId="18">[20]UPAH!#REF!</definedName>
    <definedName name="_MM171" localSheetId="21">[20]UPAH!#REF!</definedName>
    <definedName name="_MM171" localSheetId="20">[20]UPAH!#REF!</definedName>
    <definedName name="_MM171" localSheetId="19">[20]UPAH!#REF!</definedName>
    <definedName name="_MM171">#REF!</definedName>
    <definedName name="_MM18">'[46]Dhs 6'!#REF!</definedName>
    <definedName name="_MM180" localSheetId="2">#REF!</definedName>
    <definedName name="_MM180" localSheetId="24">[20]UPAH!#REF!</definedName>
    <definedName name="_MM180" localSheetId="18">[20]UPAH!#REF!</definedName>
    <definedName name="_MM180" localSheetId="21">[20]UPAH!#REF!</definedName>
    <definedName name="_MM180" localSheetId="20">[20]UPAH!#REF!</definedName>
    <definedName name="_MM180" localSheetId="19">[20]UPAH!#REF!</definedName>
    <definedName name="_MM180">#REF!</definedName>
    <definedName name="_MM181" localSheetId="2">#REF!</definedName>
    <definedName name="_MM181" localSheetId="24">[20]UPAH!#REF!</definedName>
    <definedName name="_MM181" localSheetId="18">[20]UPAH!#REF!</definedName>
    <definedName name="_MM181" localSheetId="21">[20]UPAH!#REF!</definedName>
    <definedName name="_MM181" localSheetId="20">[20]UPAH!#REF!</definedName>
    <definedName name="_MM181" localSheetId="19">[20]UPAH!#REF!</definedName>
    <definedName name="_MM181">#REF!</definedName>
    <definedName name="_MM183" localSheetId="2">#REF!</definedName>
    <definedName name="_MM183" localSheetId="24">[20]UPAH!#REF!</definedName>
    <definedName name="_MM183" localSheetId="18">[20]UPAH!#REF!</definedName>
    <definedName name="_MM183" localSheetId="21">[20]UPAH!#REF!</definedName>
    <definedName name="_MM183" localSheetId="20">[20]UPAH!#REF!</definedName>
    <definedName name="_MM183" localSheetId="19">[20]UPAH!#REF!</definedName>
    <definedName name="_MM183">#REF!</definedName>
    <definedName name="_MM184" localSheetId="2">#REF!</definedName>
    <definedName name="_MM184" localSheetId="24">[20]UPAH!#REF!</definedName>
    <definedName name="_MM184" localSheetId="18">[20]UPAH!#REF!</definedName>
    <definedName name="_MM184" localSheetId="21">[20]UPAH!#REF!</definedName>
    <definedName name="_MM184" localSheetId="20">[20]UPAH!#REF!</definedName>
    <definedName name="_MM184" localSheetId="19">[20]UPAH!#REF!</definedName>
    <definedName name="_MM184">#REF!</definedName>
    <definedName name="_MM185" localSheetId="2">#REF!</definedName>
    <definedName name="_MM185" localSheetId="24">[20]UPAH!#REF!</definedName>
    <definedName name="_MM185" localSheetId="18">[20]UPAH!#REF!</definedName>
    <definedName name="_MM185" localSheetId="21">[20]UPAH!#REF!</definedName>
    <definedName name="_MM185" localSheetId="20">[20]UPAH!#REF!</definedName>
    <definedName name="_MM185" localSheetId="19">[20]UPAH!#REF!</definedName>
    <definedName name="_MM185">#REF!</definedName>
    <definedName name="_MM19">'[46]Dhs 6'!#REF!</definedName>
    <definedName name="_MM20">'[46]Dhs 6'!#REF!</definedName>
    <definedName name="_MM21">'[46]Dhs 6'!#REF!</definedName>
    <definedName name="_MM22">'[46]Dhs 6'!#REF!</definedName>
    <definedName name="_MM23">'[46]Dhs 6'!#REF!</definedName>
    <definedName name="_MMM01" localSheetId="24">'[10]Basic Price'!$F$46</definedName>
    <definedName name="_MMM01" localSheetId="18">'[10]Basic Price'!$F$46</definedName>
    <definedName name="_MMM01" localSheetId="21">'[10]Basic Price'!$F$46</definedName>
    <definedName name="_MMM01" localSheetId="20">'[10]Basic Price'!$F$46</definedName>
    <definedName name="_MMM01" localSheetId="19">'[10]Basic Price'!$F$46</definedName>
    <definedName name="_MMM01">#REF!</definedName>
    <definedName name="_MMM02" localSheetId="24">'[10]Basic Price'!$F$48</definedName>
    <definedName name="_MMM02" localSheetId="18">'[10]Basic Price'!$F$48</definedName>
    <definedName name="_MMM02" localSheetId="21">'[10]Basic Price'!$F$48</definedName>
    <definedName name="_MMM02" localSheetId="20">'[10]Basic Price'!$F$48</definedName>
    <definedName name="_MMM02" localSheetId="19">'[10]Basic Price'!$F$48</definedName>
    <definedName name="_MMM02">#REF!</definedName>
    <definedName name="_MMM03" localSheetId="24">'[10]Basic Price'!#REF!</definedName>
    <definedName name="_MMM03" localSheetId="18">'[10]Basic Price'!#REF!</definedName>
    <definedName name="_MMM03" localSheetId="21">'[10]Basic Price'!#REF!</definedName>
    <definedName name="_MMM03" localSheetId="20">'[10]Basic Price'!#REF!</definedName>
    <definedName name="_MMM03" localSheetId="19">'[10]Basic Price'!#REF!</definedName>
    <definedName name="_MMM03">#REF!</definedName>
    <definedName name="_MMM04" localSheetId="24">'[10]Basic Price'!#REF!</definedName>
    <definedName name="_MMM04" localSheetId="18">'[10]Basic Price'!#REF!</definedName>
    <definedName name="_MMM04" localSheetId="21">'[10]Basic Price'!#REF!</definedName>
    <definedName name="_MMM04" localSheetId="20">'[10]Basic Price'!#REF!</definedName>
    <definedName name="_MMM04" localSheetId="19">'[10]Basic Price'!#REF!</definedName>
    <definedName name="_MMM04">#REF!</definedName>
    <definedName name="_MMM05" localSheetId="24">'[10]Basic Price'!#REF!</definedName>
    <definedName name="_MMM05" localSheetId="18">'[10]Basic Price'!#REF!</definedName>
    <definedName name="_MMM05" localSheetId="21">'[10]Basic Price'!#REF!</definedName>
    <definedName name="_MMM05" localSheetId="20">'[10]Basic Price'!#REF!</definedName>
    <definedName name="_MMM05" localSheetId="19">'[10]Basic Price'!#REF!</definedName>
    <definedName name="_MMM05">#REF!</definedName>
    <definedName name="_MMM06" localSheetId="24">'[10]Basic Price'!#REF!</definedName>
    <definedName name="_MMM06" localSheetId="18">'[10]Basic Price'!#REF!</definedName>
    <definedName name="_MMM06" localSheetId="21">'[10]Basic Price'!#REF!</definedName>
    <definedName name="_MMM06" localSheetId="20">'[10]Basic Price'!#REF!</definedName>
    <definedName name="_MMM06" localSheetId="19">'[10]Basic Price'!#REF!</definedName>
    <definedName name="_MMM06">#REF!</definedName>
    <definedName name="_MMM07" localSheetId="24">'[10]Basic Price'!#REF!</definedName>
    <definedName name="_MMM07" localSheetId="18">'[10]Basic Price'!#REF!</definedName>
    <definedName name="_MMM07" localSheetId="21">'[10]Basic Price'!#REF!</definedName>
    <definedName name="_MMM07" localSheetId="20">'[10]Basic Price'!#REF!</definedName>
    <definedName name="_MMM07" localSheetId="19">'[10]Basic Price'!#REF!</definedName>
    <definedName name="_MMM07">#REF!</definedName>
    <definedName name="_MMM08" localSheetId="24">'[10]Basic Price'!#REF!</definedName>
    <definedName name="_MMM08" localSheetId="18">'[10]Basic Price'!#REF!</definedName>
    <definedName name="_MMM08" localSheetId="21">'[10]Basic Price'!#REF!</definedName>
    <definedName name="_MMM08" localSheetId="20">'[10]Basic Price'!#REF!</definedName>
    <definedName name="_MMM08" localSheetId="19">'[10]Basic Price'!#REF!</definedName>
    <definedName name="_MMM08">#REF!</definedName>
    <definedName name="_MMM09" localSheetId="24">'[10]Basic Price'!#REF!</definedName>
    <definedName name="_MMM09" localSheetId="18">'[10]Basic Price'!#REF!</definedName>
    <definedName name="_MMM09" localSheetId="21">'[10]Basic Price'!#REF!</definedName>
    <definedName name="_MMM09" localSheetId="20">'[10]Basic Price'!#REF!</definedName>
    <definedName name="_MMM09" localSheetId="19">'[10]Basic Price'!#REF!</definedName>
    <definedName name="_MMM09">#REF!</definedName>
    <definedName name="_MMM10" localSheetId="24">'[10]Basic Price'!#REF!</definedName>
    <definedName name="_MMM10" localSheetId="18">'[10]Basic Price'!#REF!</definedName>
    <definedName name="_MMM10" localSheetId="21">'[10]Basic Price'!#REF!</definedName>
    <definedName name="_MMM10" localSheetId="20">'[10]Basic Price'!#REF!</definedName>
    <definedName name="_MMM10" localSheetId="19">'[10]Basic Price'!#REF!</definedName>
    <definedName name="_MMM10">#REF!</definedName>
    <definedName name="_MMM11" localSheetId="24">'[10]Basic Price'!#REF!</definedName>
    <definedName name="_MMM11" localSheetId="18">'[10]Basic Price'!#REF!</definedName>
    <definedName name="_MMM11" localSheetId="21">'[10]Basic Price'!#REF!</definedName>
    <definedName name="_MMM11" localSheetId="20">'[10]Basic Price'!#REF!</definedName>
    <definedName name="_MMM11" localSheetId="19">'[10]Basic Price'!#REF!</definedName>
    <definedName name="_MMM11">#REF!</definedName>
    <definedName name="_MMM12" localSheetId="24">'[10]Basic Price'!#REF!</definedName>
    <definedName name="_MMM12" localSheetId="18">'[10]Basic Price'!#REF!</definedName>
    <definedName name="_MMM12" localSheetId="21">'[10]Basic Price'!#REF!</definedName>
    <definedName name="_MMM12" localSheetId="20">'[10]Basic Price'!#REF!</definedName>
    <definedName name="_MMM12" localSheetId="19">'[10]Basic Price'!#REF!</definedName>
    <definedName name="_MMM12">#REF!</definedName>
    <definedName name="_MMM13" localSheetId="24">'[10]Basic Price'!$F$58</definedName>
    <definedName name="_MMM13" localSheetId="18">'[10]Basic Price'!$F$58</definedName>
    <definedName name="_MMM13" localSheetId="21">'[10]Basic Price'!$F$58</definedName>
    <definedName name="_MMM13" localSheetId="20">'[10]Basic Price'!$F$58</definedName>
    <definedName name="_MMM13" localSheetId="19">'[10]Basic Price'!$F$58</definedName>
    <definedName name="_MMM13">#REF!</definedName>
    <definedName name="_MMM14" localSheetId="24">'[10]Basic Price'!#REF!</definedName>
    <definedName name="_MMM14" localSheetId="18">'[10]Basic Price'!#REF!</definedName>
    <definedName name="_MMM14" localSheetId="21">'[10]Basic Price'!#REF!</definedName>
    <definedName name="_MMM14" localSheetId="20">'[10]Basic Price'!#REF!</definedName>
    <definedName name="_MMM14" localSheetId="19">'[10]Basic Price'!#REF!</definedName>
    <definedName name="_MMM14">#REF!</definedName>
    <definedName name="_MMM15" localSheetId="24">'[10]Basic Price'!#REF!</definedName>
    <definedName name="_MMM15" localSheetId="18">'[10]Basic Price'!#REF!</definedName>
    <definedName name="_MMM15" localSheetId="21">'[10]Basic Price'!#REF!</definedName>
    <definedName name="_MMM15" localSheetId="20">'[10]Basic Price'!#REF!</definedName>
    <definedName name="_MMM15" localSheetId="19">'[10]Basic Price'!#REF!</definedName>
    <definedName name="_MMM15">#REF!</definedName>
    <definedName name="_MMM16" localSheetId="24">'[10]Basic Price'!$F$60</definedName>
    <definedName name="_MMM16" localSheetId="18">'[10]Basic Price'!$F$60</definedName>
    <definedName name="_MMM16" localSheetId="21">'[10]Basic Price'!$F$60</definedName>
    <definedName name="_MMM16" localSheetId="20">'[10]Basic Price'!$F$60</definedName>
    <definedName name="_MMM16" localSheetId="19">'[10]Basic Price'!$F$60</definedName>
    <definedName name="_MMM16">#REF!</definedName>
    <definedName name="_MMM17" localSheetId="24">'[10]Basic Price'!#REF!</definedName>
    <definedName name="_MMM17" localSheetId="18">'[10]Basic Price'!#REF!</definedName>
    <definedName name="_MMM17" localSheetId="21">'[10]Basic Price'!#REF!</definedName>
    <definedName name="_MMM17" localSheetId="20">'[10]Basic Price'!#REF!</definedName>
    <definedName name="_MMM17" localSheetId="19">'[10]Basic Price'!#REF!</definedName>
    <definedName name="_MMM17">#REF!</definedName>
    <definedName name="_MMM18" localSheetId="24">'[10]Basic Price'!#REF!</definedName>
    <definedName name="_MMM18" localSheetId="18">'[10]Basic Price'!#REF!</definedName>
    <definedName name="_MMM18" localSheetId="21">'[10]Basic Price'!#REF!</definedName>
    <definedName name="_MMM18" localSheetId="20">'[10]Basic Price'!#REF!</definedName>
    <definedName name="_MMM18" localSheetId="19">'[10]Basic Price'!#REF!</definedName>
    <definedName name="_MMM18">#REF!</definedName>
    <definedName name="_MMM19" localSheetId="24">'[10]Basic Price'!$F$62</definedName>
    <definedName name="_MMM19" localSheetId="18">'[10]Basic Price'!$F$62</definedName>
    <definedName name="_MMM19" localSheetId="21">'[10]Basic Price'!$F$62</definedName>
    <definedName name="_MMM19" localSheetId="20">'[10]Basic Price'!$F$62</definedName>
    <definedName name="_MMM19" localSheetId="19">'[10]Basic Price'!$F$62</definedName>
    <definedName name="_MMM19">#REF!</definedName>
    <definedName name="_MMM20" localSheetId="24">'[10]Basic Price'!$F$68</definedName>
    <definedName name="_MMM20" localSheetId="18">'[10]Basic Price'!$F$68</definedName>
    <definedName name="_MMM20" localSheetId="21">'[10]Basic Price'!$F$68</definedName>
    <definedName name="_MMM20" localSheetId="20">'[10]Basic Price'!$F$68</definedName>
    <definedName name="_MMM20" localSheetId="19">'[10]Basic Price'!$F$68</definedName>
    <definedName name="_MMM20">#REF!</definedName>
    <definedName name="_MMM21" localSheetId="24">'[10]Basic Price'!$F$69</definedName>
    <definedName name="_MMM21" localSheetId="18">'[10]Basic Price'!$F$69</definedName>
    <definedName name="_MMM21" localSheetId="21">'[10]Basic Price'!$F$69</definedName>
    <definedName name="_MMM21" localSheetId="20">'[10]Basic Price'!$F$69</definedName>
    <definedName name="_MMM21" localSheetId="19">'[10]Basic Price'!$F$69</definedName>
    <definedName name="_MMM21">#REF!</definedName>
    <definedName name="_MMM22" localSheetId="24">'[10]Basic Price'!$F$70</definedName>
    <definedName name="_MMM22" localSheetId="18">'[10]Basic Price'!$F$70</definedName>
    <definedName name="_MMM22" localSheetId="21">'[10]Basic Price'!$F$70</definedName>
    <definedName name="_MMM22" localSheetId="20">'[10]Basic Price'!$F$70</definedName>
    <definedName name="_MMM22" localSheetId="19">'[10]Basic Price'!$F$70</definedName>
    <definedName name="_MMM22">#REF!</definedName>
    <definedName name="_MMM23" localSheetId="24">'[10]Basic Price'!#REF!</definedName>
    <definedName name="_MMM23" localSheetId="18">'[10]Basic Price'!#REF!</definedName>
    <definedName name="_MMM23" localSheetId="21">'[10]Basic Price'!#REF!</definedName>
    <definedName name="_MMM23" localSheetId="20">'[10]Basic Price'!#REF!</definedName>
    <definedName name="_MMM23" localSheetId="19">'[10]Basic Price'!#REF!</definedName>
    <definedName name="_MMM23">#REF!</definedName>
    <definedName name="_MMM24" localSheetId="24">'[10]Basic Price'!#REF!</definedName>
    <definedName name="_MMM24" localSheetId="18">'[10]Basic Price'!#REF!</definedName>
    <definedName name="_MMM24" localSheetId="21">'[10]Basic Price'!#REF!</definedName>
    <definedName name="_MMM24" localSheetId="20">'[10]Basic Price'!#REF!</definedName>
    <definedName name="_MMM24" localSheetId="19">'[10]Basic Price'!#REF!</definedName>
    <definedName name="_MMM24">#REF!</definedName>
    <definedName name="_MMM25" localSheetId="24">'[10]Basic Price'!#REF!</definedName>
    <definedName name="_MMM25" localSheetId="18">'[10]Basic Price'!#REF!</definedName>
    <definedName name="_MMM25" localSheetId="21">'[10]Basic Price'!#REF!</definedName>
    <definedName name="_MMM25" localSheetId="20">'[10]Basic Price'!#REF!</definedName>
    <definedName name="_MMM25" localSheetId="19">'[10]Basic Price'!#REF!</definedName>
    <definedName name="_MMM25">#REF!</definedName>
    <definedName name="_MMM26" localSheetId="24">'[10]Basic Price'!#REF!</definedName>
    <definedName name="_MMM26" localSheetId="18">'[10]Basic Price'!#REF!</definedName>
    <definedName name="_MMM26" localSheetId="21">'[10]Basic Price'!#REF!</definedName>
    <definedName name="_MMM26" localSheetId="20">'[10]Basic Price'!#REF!</definedName>
    <definedName name="_MMM26" localSheetId="19">'[10]Basic Price'!#REF!</definedName>
    <definedName name="_MMM26">#REF!</definedName>
    <definedName name="_MMM27" localSheetId="24">'[10]Basic Price'!#REF!</definedName>
    <definedName name="_MMM27" localSheetId="18">'[10]Basic Price'!#REF!</definedName>
    <definedName name="_MMM27" localSheetId="21">'[10]Basic Price'!#REF!</definedName>
    <definedName name="_MMM27" localSheetId="20">'[10]Basic Price'!#REF!</definedName>
    <definedName name="_MMM27" localSheetId="19">'[10]Basic Price'!#REF!</definedName>
    <definedName name="_MMM27">#REF!</definedName>
    <definedName name="_MMM28" localSheetId="24">'[10]Basic Price'!#REF!</definedName>
    <definedName name="_MMM28" localSheetId="18">'[10]Basic Price'!#REF!</definedName>
    <definedName name="_MMM28" localSheetId="21">'[10]Basic Price'!#REF!</definedName>
    <definedName name="_MMM28" localSheetId="20">'[10]Basic Price'!#REF!</definedName>
    <definedName name="_MMM28" localSheetId="19">'[10]Basic Price'!#REF!</definedName>
    <definedName name="_MMM28">#REF!</definedName>
    <definedName name="_MMM29" localSheetId="24">'[10]Basic Price'!#REF!</definedName>
    <definedName name="_MMM29" localSheetId="18">'[10]Basic Price'!#REF!</definedName>
    <definedName name="_MMM29" localSheetId="21">'[10]Basic Price'!#REF!</definedName>
    <definedName name="_MMM29" localSheetId="20">'[10]Basic Price'!#REF!</definedName>
    <definedName name="_MMM29" localSheetId="19">'[10]Basic Price'!#REF!</definedName>
    <definedName name="_MMM29">#REF!</definedName>
    <definedName name="_MMM30" localSheetId="24">'[10]Basic Price'!#REF!</definedName>
    <definedName name="_MMM30" localSheetId="18">'[10]Basic Price'!#REF!</definedName>
    <definedName name="_MMM30" localSheetId="21">'[10]Basic Price'!#REF!</definedName>
    <definedName name="_MMM30" localSheetId="20">'[10]Basic Price'!#REF!</definedName>
    <definedName name="_MMM30" localSheetId="19">'[10]Basic Price'!#REF!</definedName>
    <definedName name="_MMM30">#REF!</definedName>
    <definedName name="_MMM31" localSheetId="24">'[10]Basic Price'!#REF!</definedName>
    <definedName name="_MMM31" localSheetId="18">'[10]Basic Price'!#REF!</definedName>
    <definedName name="_MMM31" localSheetId="21">'[10]Basic Price'!#REF!</definedName>
    <definedName name="_MMM31" localSheetId="20">'[10]Basic Price'!#REF!</definedName>
    <definedName name="_MMM31" localSheetId="19">'[10]Basic Price'!#REF!</definedName>
    <definedName name="_MMM31">#REF!</definedName>
    <definedName name="_MMM32" localSheetId="24">'[10]Basic Price'!#REF!</definedName>
    <definedName name="_MMM32" localSheetId="18">'[10]Basic Price'!#REF!</definedName>
    <definedName name="_MMM32" localSheetId="21">'[10]Basic Price'!#REF!</definedName>
    <definedName name="_MMM32" localSheetId="20">'[10]Basic Price'!#REF!</definedName>
    <definedName name="_MMM32" localSheetId="19">'[10]Basic Price'!#REF!</definedName>
    <definedName name="_MMM32">#REF!</definedName>
    <definedName name="_MMM33" localSheetId="24">'[10]Basic Price'!#REF!</definedName>
    <definedName name="_MMM33" localSheetId="18">'[10]Basic Price'!#REF!</definedName>
    <definedName name="_MMM33" localSheetId="21">'[10]Basic Price'!#REF!</definedName>
    <definedName name="_MMM33" localSheetId="20">'[10]Basic Price'!#REF!</definedName>
    <definedName name="_MMM33" localSheetId="19">'[10]Basic Price'!#REF!</definedName>
    <definedName name="_MMM33">#REF!</definedName>
    <definedName name="_MMM34" localSheetId="24">'[10]Basic Price'!#REF!</definedName>
    <definedName name="_MMM34" localSheetId="18">'[10]Basic Price'!#REF!</definedName>
    <definedName name="_MMM34" localSheetId="21">'[10]Basic Price'!#REF!</definedName>
    <definedName name="_MMM34" localSheetId="20">'[10]Basic Price'!#REF!</definedName>
    <definedName name="_MMM34" localSheetId="19">'[10]Basic Price'!#REF!</definedName>
    <definedName name="_MMM34">#REF!</definedName>
    <definedName name="_MMM35" localSheetId="24">'[10]Basic Price'!#REF!</definedName>
    <definedName name="_MMM35" localSheetId="18">'[10]Basic Price'!#REF!</definedName>
    <definedName name="_MMM35" localSheetId="21">'[10]Basic Price'!#REF!</definedName>
    <definedName name="_MMM35" localSheetId="20">'[10]Basic Price'!#REF!</definedName>
    <definedName name="_MMM35" localSheetId="19">'[10]Basic Price'!#REF!</definedName>
    <definedName name="_MMM35">#REF!</definedName>
    <definedName name="_MMM36" localSheetId="24">'[10]Basic Price'!#REF!</definedName>
    <definedName name="_MMM36" localSheetId="18">'[10]Basic Price'!#REF!</definedName>
    <definedName name="_MMM36" localSheetId="21">'[10]Basic Price'!#REF!</definedName>
    <definedName name="_MMM36" localSheetId="20">'[10]Basic Price'!#REF!</definedName>
    <definedName name="_MMM36" localSheetId="19">'[10]Basic Price'!#REF!</definedName>
    <definedName name="_MMM36">#REF!</definedName>
    <definedName name="_MMM37" localSheetId="24">'[10]Basic Price'!#REF!</definedName>
    <definedName name="_MMM37" localSheetId="18">'[10]Basic Price'!#REF!</definedName>
    <definedName name="_MMM37" localSheetId="21">'[10]Basic Price'!#REF!</definedName>
    <definedName name="_MMM37" localSheetId="20">'[10]Basic Price'!#REF!</definedName>
    <definedName name="_MMM37" localSheetId="19">'[10]Basic Price'!#REF!</definedName>
    <definedName name="_MMM37">#REF!</definedName>
    <definedName name="_MMM38" localSheetId="24">'[10]Basic Price'!#REF!</definedName>
    <definedName name="_MMM38" localSheetId="18">'[10]Basic Price'!#REF!</definedName>
    <definedName name="_MMM38" localSheetId="21">'[10]Basic Price'!#REF!</definedName>
    <definedName name="_MMM38" localSheetId="20">'[10]Basic Price'!#REF!</definedName>
    <definedName name="_MMM38" localSheetId="19">'[10]Basic Price'!#REF!</definedName>
    <definedName name="_MMM38">#REF!</definedName>
    <definedName name="_MMM39" localSheetId="24">'[10]Basic Price'!#REF!</definedName>
    <definedName name="_MMM39" localSheetId="18">'[10]Basic Price'!#REF!</definedName>
    <definedName name="_MMM39" localSheetId="21">'[10]Basic Price'!#REF!</definedName>
    <definedName name="_MMM39" localSheetId="20">'[10]Basic Price'!#REF!</definedName>
    <definedName name="_MMM39" localSheetId="19">'[10]Basic Price'!#REF!</definedName>
    <definedName name="_MMM39">#REF!</definedName>
    <definedName name="_MMM40" localSheetId="24">'[10]Basic Price'!#REF!</definedName>
    <definedName name="_MMM40" localSheetId="18">'[10]Basic Price'!#REF!</definedName>
    <definedName name="_MMM40" localSheetId="21">'[10]Basic Price'!#REF!</definedName>
    <definedName name="_MMM40" localSheetId="20">'[10]Basic Price'!#REF!</definedName>
    <definedName name="_MMM40" localSheetId="19">'[10]Basic Price'!#REF!</definedName>
    <definedName name="_MMM40">#REF!</definedName>
    <definedName name="_MMM41" localSheetId="24">'[10]Basic Price'!#REF!</definedName>
    <definedName name="_MMM41" localSheetId="18">'[10]Basic Price'!#REF!</definedName>
    <definedName name="_MMM41" localSheetId="21">'[10]Basic Price'!#REF!</definedName>
    <definedName name="_MMM41" localSheetId="20">'[10]Basic Price'!#REF!</definedName>
    <definedName name="_MMM41" localSheetId="19">'[10]Basic Price'!#REF!</definedName>
    <definedName name="_MMM41">#REF!</definedName>
    <definedName name="_MMM411" localSheetId="24">'[10]Basic Price'!#REF!</definedName>
    <definedName name="_MMM411" localSheetId="18">'[10]Basic Price'!#REF!</definedName>
    <definedName name="_MMM411" localSheetId="21">'[10]Basic Price'!#REF!</definedName>
    <definedName name="_MMM411" localSheetId="20">'[10]Basic Price'!#REF!</definedName>
    <definedName name="_MMM411" localSheetId="19">'[10]Basic Price'!#REF!</definedName>
    <definedName name="_MMM411">#REF!</definedName>
    <definedName name="_MMM42" localSheetId="24">'[10]Basic Price'!#REF!</definedName>
    <definedName name="_MMM42" localSheetId="18">'[10]Basic Price'!#REF!</definedName>
    <definedName name="_MMM42" localSheetId="21">'[10]Basic Price'!#REF!</definedName>
    <definedName name="_MMM42" localSheetId="20">'[10]Basic Price'!#REF!</definedName>
    <definedName name="_MMM42" localSheetId="19">'[10]Basic Price'!#REF!</definedName>
    <definedName name="_MMM42">#REF!</definedName>
    <definedName name="_MMM43" localSheetId="24">'[10]Basic Price'!#REF!</definedName>
    <definedName name="_MMM43" localSheetId="18">'[10]Basic Price'!#REF!</definedName>
    <definedName name="_MMM43" localSheetId="21">'[10]Basic Price'!#REF!</definedName>
    <definedName name="_MMM43" localSheetId="20">'[10]Basic Price'!#REF!</definedName>
    <definedName name="_MMM43" localSheetId="19">'[10]Basic Price'!#REF!</definedName>
    <definedName name="_MMM43">#REF!</definedName>
    <definedName name="_MMM44" localSheetId="24">'[10]Basic Price'!#REF!</definedName>
    <definedName name="_MMM44" localSheetId="18">'[10]Basic Price'!#REF!</definedName>
    <definedName name="_MMM44" localSheetId="21">'[10]Basic Price'!#REF!</definedName>
    <definedName name="_MMM44" localSheetId="20">'[10]Basic Price'!#REF!</definedName>
    <definedName name="_MMM44" localSheetId="19">'[10]Basic Price'!#REF!</definedName>
    <definedName name="_MMM44">#REF!</definedName>
    <definedName name="_MMM45" localSheetId="24">'[10]Basic Price'!#REF!</definedName>
    <definedName name="_MMM45" localSheetId="18">'[10]Basic Price'!#REF!</definedName>
    <definedName name="_MMM45" localSheetId="21">'[10]Basic Price'!#REF!</definedName>
    <definedName name="_MMM45" localSheetId="20">'[10]Basic Price'!#REF!</definedName>
    <definedName name="_MMM45" localSheetId="19">'[10]Basic Price'!#REF!</definedName>
    <definedName name="_MMM45">#REF!</definedName>
    <definedName name="_MMM46" localSheetId="24">'[10]Basic Price'!#REF!</definedName>
    <definedName name="_MMM46" localSheetId="18">'[10]Basic Price'!#REF!</definedName>
    <definedName name="_MMM46" localSheetId="21">'[10]Basic Price'!#REF!</definedName>
    <definedName name="_MMM46" localSheetId="20">'[10]Basic Price'!#REF!</definedName>
    <definedName name="_MMM46" localSheetId="19">'[10]Basic Price'!#REF!</definedName>
    <definedName name="_MMM46">#REF!</definedName>
    <definedName name="_MMM47" localSheetId="24">'[10]Basic Price'!#REF!</definedName>
    <definedName name="_MMM47" localSheetId="18">'[10]Basic Price'!#REF!</definedName>
    <definedName name="_MMM47" localSheetId="21">'[10]Basic Price'!#REF!</definedName>
    <definedName name="_MMM47" localSheetId="20">'[10]Basic Price'!#REF!</definedName>
    <definedName name="_MMM47" localSheetId="19">'[10]Basic Price'!#REF!</definedName>
    <definedName name="_MMM47">#REF!</definedName>
    <definedName name="_MMM48" localSheetId="24">'[10]Basic Price'!#REF!</definedName>
    <definedName name="_MMM48" localSheetId="18">'[10]Basic Price'!#REF!</definedName>
    <definedName name="_MMM48" localSheetId="21">'[10]Basic Price'!#REF!</definedName>
    <definedName name="_MMM48" localSheetId="20">'[10]Basic Price'!#REF!</definedName>
    <definedName name="_MMM48" localSheetId="19">'[10]Basic Price'!#REF!</definedName>
    <definedName name="_MMM48">#REF!</definedName>
    <definedName name="_MMM49" localSheetId="24">'[10]Basic Price'!#REF!</definedName>
    <definedName name="_MMM49" localSheetId="18">'[10]Basic Price'!#REF!</definedName>
    <definedName name="_MMM49" localSheetId="21">'[10]Basic Price'!#REF!</definedName>
    <definedName name="_MMM49" localSheetId="20">'[10]Basic Price'!#REF!</definedName>
    <definedName name="_MMM49" localSheetId="19">'[10]Basic Price'!#REF!</definedName>
    <definedName name="_MMM49">#REF!</definedName>
    <definedName name="_MMM50" localSheetId="24">'[10]Basic Price'!#REF!</definedName>
    <definedName name="_MMM50" localSheetId="18">'[10]Basic Price'!#REF!</definedName>
    <definedName name="_MMM50" localSheetId="21">'[10]Basic Price'!#REF!</definedName>
    <definedName name="_MMM50" localSheetId="20">'[10]Basic Price'!#REF!</definedName>
    <definedName name="_MMM50" localSheetId="19">'[10]Basic Price'!#REF!</definedName>
    <definedName name="_MMM50">#REF!</definedName>
    <definedName name="_MMM51" localSheetId="24">'[10]Basic Price'!#REF!</definedName>
    <definedName name="_MMM51" localSheetId="18">'[10]Basic Price'!#REF!</definedName>
    <definedName name="_MMM51" localSheetId="21">'[10]Basic Price'!#REF!</definedName>
    <definedName name="_MMM51" localSheetId="20">'[10]Basic Price'!#REF!</definedName>
    <definedName name="_MMM51" localSheetId="19">'[10]Basic Price'!#REF!</definedName>
    <definedName name="_MMM51">#REF!</definedName>
    <definedName name="_MMM52" localSheetId="24">'[10]Basic Price'!#REF!</definedName>
    <definedName name="_MMM52" localSheetId="18">'[10]Basic Price'!#REF!</definedName>
    <definedName name="_MMM52" localSheetId="21">'[10]Basic Price'!#REF!</definedName>
    <definedName name="_MMM52" localSheetId="20">'[10]Basic Price'!#REF!</definedName>
    <definedName name="_MMM52" localSheetId="19">'[10]Basic Price'!#REF!</definedName>
    <definedName name="_MMM52">#REF!</definedName>
    <definedName name="_MMM53" localSheetId="24">'[10]Basic Price'!#REF!</definedName>
    <definedName name="_MMM53" localSheetId="18">'[10]Basic Price'!#REF!</definedName>
    <definedName name="_MMM53" localSheetId="21">'[10]Basic Price'!#REF!</definedName>
    <definedName name="_MMM53" localSheetId="20">'[10]Basic Price'!#REF!</definedName>
    <definedName name="_MMM53" localSheetId="19">'[10]Basic Price'!#REF!</definedName>
    <definedName name="_MMM53">#REF!</definedName>
    <definedName name="_MMM54" localSheetId="24">'[10]Basic Price'!#REF!</definedName>
    <definedName name="_MMM54" localSheetId="18">'[10]Basic Price'!#REF!</definedName>
    <definedName name="_MMM54" localSheetId="21">'[10]Basic Price'!#REF!</definedName>
    <definedName name="_MMM54" localSheetId="20">'[10]Basic Price'!#REF!</definedName>
    <definedName name="_MMM54" localSheetId="19">'[10]Basic Price'!#REF!</definedName>
    <definedName name="_MMM54">#REF!</definedName>
    <definedName name="_MR011" localSheetId="2">#REF!</definedName>
    <definedName name="_MR011" localSheetId="24">[20]UPAH!#REF!</definedName>
    <definedName name="_MR011" localSheetId="18">[20]UPAH!#REF!</definedName>
    <definedName name="_MR011" localSheetId="21">[20]UPAH!#REF!</definedName>
    <definedName name="_MR011" localSheetId="20">[20]UPAH!#REF!</definedName>
    <definedName name="_MR011" localSheetId="19">[20]UPAH!#REF!</definedName>
    <definedName name="_MR011">#REF!</definedName>
    <definedName name="_MR012" localSheetId="2">#REF!</definedName>
    <definedName name="_MR012" localSheetId="24">[20]UPAH!#REF!</definedName>
    <definedName name="_MR012" localSheetId="18">[20]UPAH!#REF!</definedName>
    <definedName name="_MR012" localSheetId="21">[20]UPAH!#REF!</definedName>
    <definedName name="_MR012" localSheetId="20">[20]UPAH!#REF!</definedName>
    <definedName name="_MR012" localSheetId="19">[20]UPAH!#REF!</definedName>
    <definedName name="_MR012">#REF!</definedName>
    <definedName name="_non1">#REF!</definedName>
    <definedName name="_non10">#REF!</definedName>
    <definedName name="_non11">#REF!</definedName>
    <definedName name="_non12">#REF!</definedName>
    <definedName name="_non13">#REF!</definedName>
    <definedName name="_non14">#REF!</definedName>
    <definedName name="_non15">#REF!</definedName>
    <definedName name="_non16">#REF!</definedName>
    <definedName name="_non17">#REF!</definedName>
    <definedName name="_non18">#REF!</definedName>
    <definedName name="_non19">#REF!</definedName>
    <definedName name="_non2">#REF!</definedName>
    <definedName name="_non20">#REF!</definedName>
    <definedName name="_non21">#REF!</definedName>
    <definedName name="_non22">#REF!</definedName>
    <definedName name="_non23">#REF!</definedName>
    <definedName name="_non24">#REF!</definedName>
    <definedName name="_non25">#REF!</definedName>
    <definedName name="_non26">#REF!</definedName>
    <definedName name="_non27">#REF!</definedName>
    <definedName name="_non28">#REF!</definedName>
    <definedName name="_non29">#REF!</definedName>
    <definedName name="_non3">#REF!</definedName>
    <definedName name="_non30">#REF!</definedName>
    <definedName name="_non31">#REF!</definedName>
    <definedName name="_non32">#REF!</definedName>
    <definedName name="_non33">#REF!</definedName>
    <definedName name="_non34">#REF!</definedName>
    <definedName name="_non35">#REF!</definedName>
    <definedName name="_non36">#REF!</definedName>
    <definedName name="_non37">#REF!</definedName>
    <definedName name="_non38">#REF!</definedName>
    <definedName name="_non39">#REF!</definedName>
    <definedName name="_non4">#REF!</definedName>
    <definedName name="_non40">#REF!</definedName>
    <definedName name="_non41">#REF!</definedName>
    <definedName name="_non42">#REF!</definedName>
    <definedName name="_non43">#REF!</definedName>
    <definedName name="_non44">#REF!</definedName>
    <definedName name="_non45">#REF!</definedName>
    <definedName name="_non46">#REF!</definedName>
    <definedName name="_non47">#REF!</definedName>
    <definedName name="_non48">#REF!</definedName>
    <definedName name="_non49">#REF!</definedName>
    <definedName name="_non5">#REF!</definedName>
    <definedName name="_non50">#REF!</definedName>
    <definedName name="_non51">[22]BAHAN!$E$62</definedName>
    <definedName name="_non52">#REF!</definedName>
    <definedName name="_non53">#REF!</definedName>
    <definedName name="_non54">#REF!</definedName>
    <definedName name="_non55">#REF!</definedName>
    <definedName name="_non56">#REF!</definedName>
    <definedName name="_non57">#REF!</definedName>
    <definedName name="_non58">#REF!</definedName>
    <definedName name="_non59">#REF!</definedName>
    <definedName name="_non6">#REF!</definedName>
    <definedName name="_non60">#REF!</definedName>
    <definedName name="_non61">#REF!</definedName>
    <definedName name="_non62">#REF!</definedName>
    <definedName name="_non63">#REF!</definedName>
    <definedName name="_non64">#REF!</definedName>
    <definedName name="_non65">#REF!</definedName>
    <definedName name="_non66">#REF!</definedName>
    <definedName name="_non67">#REF!</definedName>
    <definedName name="_non68">#REF!</definedName>
    <definedName name="_non69">#REF!</definedName>
    <definedName name="_non7">#REF!</definedName>
    <definedName name="_non70">#REF!</definedName>
    <definedName name="_non71">#REF!</definedName>
    <definedName name="_non72">#REF!</definedName>
    <definedName name="_non73">#REF!</definedName>
    <definedName name="_non74">#REF!</definedName>
    <definedName name="_non75">#REF!</definedName>
    <definedName name="_non76">#REF!</definedName>
    <definedName name="_non77">#REF!</definedName>
    <definedName name="_non78">#REF!</definedName>
    <definedName name="_non79">#REF!</definedName>
    <definedName name="_non8">#REF!</definedName>
    <definedName name="_non80">#REF!</definedName>
    <definedName name="_non81">#REF!</definedName>
    <definedName name="_non82">#REF!</definedName>
    <definedName name="_non83">#REF!</definedName>
    <definedName name="_non84">#REF!</definedName>
    <definedName name="_non85">#REF!</definedName>
    <definedName name="_non86">#REF!</definedName>
    <definedName name="_non87">#REF!</definedName>
    <definedName name="_non88">#REF!</definedName>
    <definedName name="_non89">#REF!</definedName>
    <definedName name="_non9">#REF!</definedName>
    <definedName name="_non90">#REF!</definedName>
    <definedName name="_non91">#REF!</definedName>
    <definedName name="_non92">#REF!</definedName>
    <definedName name="_non93">#REF!</definedName>
    <definedName name="_non94">#REF!</definedName>
    <definedName name="_non95">#REF!</definedName>
    <definedName name="_Order1" hidden="1">255</definedName>
    <definedName name="_Order2" hidden="1">255</definedName>
    <definedName name="_pk13">'[23]Analisa Satuan'!#REF!</definedName>
    <definedName name="_pk14">'[23]Analisa Satuan'!#REF!</definedName>
    <definedName name="_pk15">'[23]Analisa Satuan'!#REF!</definedName>
    <definedName name="_pk3">'[23]Analisa Satuan'!#REF!</definedName>
    <definedName name="_pk4">'[23]Analisa Satuan'!#REF!</definedName>
    <definedName name="_pk5">'[23]Analisa Satuan'!#REF!</definedName>
    <definedName name="_pk7">'[23]Analisa Satuan'!#REF!</definedName>
    <definedName name="_pk8">'[23]Analisa Satuan'!#REF!</definedName>
    <definedName name="_pl13">'[47]an sni'!$M$283</definedName>
    <definedName name="_pl14">'[45]an sni'!$M$294</definedName>
    <definedName name="_pp1">#REF!</definedName>
    <definedName name="_pp15">#REF!</definedName>
    <definedName name="_pp323">#REF!</definedName>
    <definedName name="_pvc1">[3]upah!#REF!</definedName>
    <definedName name="_pvc12">[3]upah!#REF!</definedName>
    <definedName name="_pvc34">[3]upah!#REF!</definedName>
    <definedName name="_pvc4">[3]upah!#REF!</definedName>
    <definedName name="_rek2">'[48]8LT 12'!#REF!</definedName>
    <definedName name="_RID1">#REF!,#REF!</definedName>
    <definedName name="_RID2">#REF!,#REF!</definedName>
    <definedName name="_Sort" hidden="1">#REF!</definedName>
    <definedName name="_sp3" localSheetId="2">#REF!</definedName>
    <definedName name="_sp3">#REF!</definedName>
    <definedName name="_STD1">#REF!</definedName>
    <definedName name="_STD2">#REF!</definedName>
    <definedName name="_STD3">#REF!</definedName>
    <definedName name="_STD4">#REF!</definedName>
    <definedName name="_STD5">#REF!</definedName>
    <definedName name="_STD6">#REF!</definedName>
    <definedName name="_Toc64446366" localSheetId="10">A.1!#REF!</definedName>
    <definedName name="_Toc64446367" localSheetId="11">A.3!#REF!</definedName>
    <definedName name="_Toc65066984" localSheetId="10">A.1!#REF!</definedName>
    <definedName name="_Toc65066985" localSheetId="11">A.3!#REF!</definedName>
    <definedName name="_xleta.FILTER" hidden="1" xlm="1">#NAME?</definedName>
    <definedName name="_xleta.IF" hidden="1" xlm="1">#NAME?</definedName>
    <definedName name="_xleta.IFERROR" hidden="1" xlm="1">#NAME?</definedName>
    <definedName name="_xleta.TEXT" hidden="1" xlm="1">#NAME?</definedName>
    <definedName name="\A" localSheetId="2">#REF!</definedName>
    <definedName name="\A" localSheetId="24">[49]A!#REF!</definedName>
    <definedName name="\A" localSheetId="18">[49]A!#REF!</definedName>
    <definedName name="\A" localSheetId="21">[49]A!#REF!</definedName>
    <definedName name="\A" localSheetId="20">[49]A!#REF!</definedName>
    <definedName name="\A" localSheetId="19">[49]A!#REF!</definedName>
    <definedName name="\A">#REF!</definedName>
    <definedName name="\F" localSheetId="2">#REF!</definedName>
    <definedName name="\F" localSheetId="24">[49]A!#REF!</definedName>
    <definedName name="\F" localSheetId="18">[49]A!#REF!</definedName>
    <definedName name="\F" localSheetId="21">[49]A!#REF!</definedName>
    <definedName name="\F" localSheetId="20">[49]A!#REF!</definedName>
    <definedName name="\F" localSheetId="19">[49]A!#REF!</definedName>
    <definedName name="\F">#REF!</definedName>
    <definedName name="\G">[14]RAB!#REF!</definedName>
    <definedName name="\K" localSheetId="24">[14]RAB!#REF!</definedName>
    <definedName name="\K" localSheetId="18">[14]RAB!#REF!</definedName>
    <definedName name="\K" localSheetId="21">[14]RAB!#REF!</definedName>
    <definedName name="\K" localSheetId="20">[14]RAB!#REF!</definedName>
    <definedName name="\K" localSheetId="19">[14]RAB!#REF!</definedName>
    <definedName name="\k">[33]RAB!#REF!</definedName>
    <definedName name="\M" localSheetId="24">[49]A!#REF!</definedName>
    <definedName name="\M" localSheetId="18">[49]A!#REF!</definedName>
    <definedName name="\M" localSheetId="21">[49]A!#REF!</definedName>
    <definedName name="\M" localSheetId="20">[49]A!#REF!</definedName>
    <definedName name="\M" localSheetId="19">[49]A!#REF!</definedName>
    <definedName name="\M">[30]RAB!#REF!</definedName>
    <definedName name="\P">[30]RAB!#REF!</definedName>
    <definedName name="\Q">#REF!</definedName>
    <definedName name="\R" localSheetId="2">#REF!</definedName>
    <definedName name="\R" localSheetId="24">[49]A!#REF!</definedName>
    <definedName name="\R" localSheetId="18">[49]A!#REF!</definedName>
    <definedName name="\R" localSheetId="21">[49]A!#REF!</definedName>
    <definedName name="\R" localSheetId="20">[49]A!#REF!</definedName>
    <definedName name="\R" localSheetId="19">[49]A!#REF!</definedName>
    <definedName name="\R">#REF!</definedName>
    <definedName name="\S">[30]RAB!#REF!</definedName>
    <definedName name="\T" localSheetId="2">#REF!</definedName>
    <definedName name="\T" localSheetId="24">[49]A!#REF!</definedName>
    <definedName name="\T" localSheetId="18">[49]A!#REF!</definedName>
    <definedName name="\T" localSheetId="21">[49]A!#REF!</definedName>
    <definedName name="\T" localSheetId="20">[49]A!#REF!</definedName>
    <definedName name="\T" localSheetId="19">[49]A!#REF!</definedName>
    <definedName name="\T">#REF!</definedName>
    <definedName name="\V">[14]RAB!#REF!</definedName>
    <definedName name="a">[50]ASDP!#REF!</definedName>
    <definedName name="A.1" localSheetId="2">#REF!</definedName>
    <definedName name="A.1" localSheetId="24">[19]ANALISA!#REF!</definedName>
    <definedName name="A.1" localSheetId="18">[19]ANALISA!#REF!</definedName>
    <definedName name="A.1" localSheetId="21">[19]ANALISA!#REF!</definedName>
    <definedName name="A.1" localSheetId="20">[19]ANALISA!#REF!</definedName>
    <definedName name="A.1" localSheetId="19">[19]ANALISA!#REF!</definedName>
    <definedName name="A.1">#REF!</definedName>
    <definedName name="a1\">'[50]AKS-KTP'!#REF!</definedName>
    <definedName name="AA">#N/A</definedName>
    <definedName name="AA_02" localSheetId="2">#REF!</definedName>
    <definedName name="AA_02" localSheetId="24">'[51]HRG BHN'!$G$13</definedName>
    <definedName name="AA_02" localSheetId="18">'[51]HRG BHN'!$G$13</definedName>
    <definedName name="AA_02" localSheetId="21">'[51]HRG BHN'!$G$13</definedName>
    <definedName name="AA_02" localSheetId="20">'[51]HRG BHN'!$G$13</definedName>
    <definedName name="AA_02" localSheetId="19">'[51]HRG BHN'!$G$13</definedName>
    <definedName name="AA_02">#REF!</definedName>
    <definedName name="AB.1">#REF!</definedName>
    <definedName name="AB.2">#REF!</definedName>
    <definedName name="AB.3">#REF!</definedName>
    <definedName name="AB.4">#REF!</definedName>
    <definedName name="AB.5">#REF!</definedName>
    <definedName name="AB.6">#REF!</definedName>
    <definedName name="ABC">#REF!</definedName>
    <definedName name="ABG">#REF!</definedName>
    <definedName name="ABU" localSheetId="2">#REF!</definedName>
    <definedName name="ABU" localSheetId="24">[20]UPAH!#REF!</definedName>
    <definedName name="ABU" localSheetId="18">[20]UPAH!#REF!</definedName>
    <definedName name="ABU" localSheetId="21">[20]UPAH!#REF!</definedName>
    <definedName name="ABU" localSheetId="20">[20]UPAH!#REF!</definedName>
    <definedName name="ABU" localSheetId="19">[20]UPAH!#REF!</definedName>
    <definedName name="ABU">#REF!</definedName>
    <definedName name="AC">#REF!</definedName>
    <definedName name="AC_1">#REF!</definedName>
    <definedName name="AC_2">#REF!</definedName>
    <definedName name="AC_3">#REF!</definedName>
    <definedName name="accpipagalv">[3]upah!#REF!</definedName>
    <definedName name="aci">#REF!</definedName>
    <definedName name="aciandinding" localSheetId="2">#REF!</definedName>
    <definedName name="aciandinding" localSheetId="24">[19]ANALISA!#REF!</definedName>
    <definedName name="aciandinding" localSheetId="18">[19]ANALISA!#REF!</definedName>
    <definedName name="aciandinding" localSheetId="21">[19]ANALISA!#REF!</definedName>
    <definedName name="aciandinding" localSheetId="20">[19]ANALISA!#REF!</definedName>
    <definedName name="aciandinding" localSheetId="19">[19]ANALISA!#REF!</definedName>
    <definedName name="aciandinding">#REF!</definedName>
    <definedName name="Af">#REF!</definedName>
    <definedName name="AGREGAT" localSheetId="24">#REF!</definedName>
    <definedName name="AGREGAT" localSheetId="18">#REF!</definedName>
    <definedName name="AGREGAT" localSheetId="21">#REF!</definedName>
    <definedName name="AGREGAT" localSheetId="20">#REF!</definedName>
    <definedName name="AGREGAT" localSheetId="19">#REF!</definedName>
    <definedName name="AGREGAT">'[27]Kuantitas &amp; Harga'!$B$105:$J$126</definedName>
    <definedName name="AGREGATA">#REF!</definedName>
    <definedName name="AGREGATB">#REF!</definedName>
    <definedName name="AGREGATC" localSheetId="24">#REF!</definedName>
    <definedName name="AGREGATC" localSheetId="18">#REF!</definedName>
    <definedName name="AGREGATC" localSheetId="21">#REF!</definedName>
    <definedName name="AGREGATC" localSheetId="20">#REF!</definedName>
    <definedName name="AGREGATC" localSheetId="19">#REF!</definedName>
    <definedName name="AGREGATC">[1]AGREGAT!#REF!</definedName>
    <definedName name="agregathalus">[52]upahbahan!$G$111</definedName>
    <definedName name="agregatkasar">[52]upahbahan!$G$112</definedName>
    <definedName name="agro">#REF!</definedName>
    <definedName name="air">[52]upahbahan!$G$115</definedName>
    <definedName name="akte">[53]DATABASE!$C$24:$F$69</definedName>
    <definedName name="alamat">[53]DATABASE!$C$24:$O$54</definedName>
    <definedName name="ALAT">#REF!</definedName>
    <definedName name="ALAT001">#REF!</definedName>
    <definedName name="ALAT003">#REF!</definedName>
    <definedName name="ALAT010">#REF!</definedName>
    <definedName name="ALAT020">#REF!</definedName>
    <definedName name="ALAT031">#REF!</definedName>
    <definedName name="ALAT040">#REF!</definedName>
    <definedName name="ALAT051">#REF!</definedName>
    <definedName name="ALAT052">#REF!</definedName>
    <definedName name="ALAT080">#REF!</definedName>
    <definedName name="ALAT081">#REF!</definedName>
    <definedName name="ALAT082">#REF!</definedName>
    <definedName name="ALAT083">#REF!</definedName>
    <definedName name="ALAT084">#REF!</definedName>
    <definedName name="ALAT087">#REF!</definedName>
    <definedName name="ALAT088">#REF!</definedName>
    <definedName name="ALAT089">#REF!</definedName>
    <definedName name="ALAT1">#REF!</definedName>
    <definedName name="ALAT152">#REF!</definedName>
    <definedName name="ALAT153">#REF!</definedName>
    <definedName name="ALAT154">#REF!</definedName>
    <definedName name="ALAT155">#REF!</definedName>
    <definedName name="ALAT157">#REF!</definedName>
    <definedName name="ALAT172">#REF!</definedName>
    <definedName name="ALAT172J">#REF!</definedName>
    <definedName name="ALAT182">#REF!</definedName>
    <definedName name="ALAT2">#REF!</definedName>
    <definedName name="ALAT211">#REF!</definedName>
    <definedName name="ALAT212">#REF!</definedName>
    <definedName name="ALAT213">#REF!</definedName>
    <definedName name="ALAT221">#REF!</definedName>
    <definedName name="ALAT221J">#REF!</definedName>
    <definedName name="ALAT222">#REF!</definedName>
    <definedName name="ALAT251">#REF!</definedName>
    <definedName name="ALAT252">#REF!</definedName>
    <definedName name="ALAT253">#REF!</definedName>
    <definedName name="ALAT301">#REF!</definedName>
    <definedName name="ALAT311">#REF!</definedName>
    <definedName name="ALAT341">#REF!</definedName>
    <definedName name="ALAT342">#REF!</definedName>
    <definedName name="ALAT351">#REF!</definedName>
    <definedName name="ALATAMP">#REF!</definedName>
    <definedName name="alatbantu" localSheetId="24">[19]BAHAN!#REF!</definedName>
    <definedName name="alatbantu" localSheetId="18">[19]BAHAN!#REF!</definedName>
    <definedName name="alatbantu" localSheetId="21">[19]BAHAN!#REF!</definedName>
    <definedName name="alatbantu" localSheetId="20">[19]BAHAN!#REF!</definedName>
    <definedName name="alatbantu" localSheetId="19">[19]BAHAN!#REF!</definedName>
    <definedName name="alatbantu">[52]upahbahan!$G$78</definedName>
    <definedName name="ALATSTC">#REF!</definedName>
    <definedName name="ALATUTAMA">#REF!</definedName>
    <definedName name="ALIGE">#REF!</definedName>
    <definedName name="ALING">#REF!</definedName>
    <definedName name="ALU">#REF!</definedName>
    <definedName name="ALUKE">#REF!</definedName>
    <definedName name="AMP">#REF!</definedName>
    <definedName name="ampelas">[3]upah!$H$103</definedName>
    <definedName name="Amplas" localSheetId="2">#REF!</definedName>
    <definedName name="Amplas" localSheetId="24">[19]BAHAN!#REF!</definedName>
    <definedName name="Amplas" localSheetId="18">[19]BAHAN!#REF!</definedName>
    <definedName name="Amplas" localSheetId="21">[19]BAHAN!#REF!</definedName>
    <definedName name="Amplas" localSheetId="20">[19]BAHAN!#REF!</definedName>
    <definedName name="Amplas" localSheetId="19">[19]BAHAN!#REF!</definedName>
    <definedName name="Amplas">#REF!</definedName>
    <definedName name="AN" localSheetId="2">#REF!</definedName>
    <definedName name="AN" localSheetId="24">[19]ANALISA!#REF!</definedName>
    <definedName name="AN" localSheetId="18">[19]ANALISA!#REF!</definedName>
    <definedName name="AN" localSheetId="21">[19]ANALISA!#REF!</definedName>
    <definedName name="AN" localSheetId="20">[19]ANALISA!#REF!</definedName>
    <definedName name="AN" localSheetId="19">[19]ANALISA!#REF!</definedName>
    <definedName name="AN">#REF!</definedName>
    <definedName name="AN." localSheetId="2">#REF!</definedName>
    <definedName name="AN." localSheetId="24">[19]ANALISA!#REF!</definedName>
    <definedName name="AN." localSheetId="18">[19]ANALISA!#REF!</definedName>
    <definedName name="AN." localSheetId="21">[19]ANALISA!#REF!</definedName>
    <definedName name="AN." localSheetId="20">[19]ANALISA!#REF!</definedName>
    <definedName name="AN." localSheetId="19">[19]ANALISA!#REF!</definedName>
    <definedName name="AN.">#REF!</definedName>
    <definedName name="An.18" localSheetId="2">#REF!</definedName>
    <definedName name="An.18" localSheetId="24">[19]ANALISA!#REF!</definedName>
    <definedName name="An.18" localSheetId="18">[19]ANALISA!#REF!</definedName>
    <definedName name="An.18" localSheetId="21">[19]ANALISA!#REF!</definedName>
    <definedName name="An.18" localSheetId="20">[19]ANALISA!#REF!</definedName>
    <definedName name="An.18" localSheetId="19">[19]ANALISA!#REF!</definedName>
    <definedName name="An.18">#REF!</definedName>
    <definedName name="An.18c" localSheetId="2">#REF!</definedName>
    <definedName name="An.18c" localSheetId="24">[19]ANALISA!#REF!</definedName>
    <definedName name="An.18c" localSheetId="18">[19]ANALISA!#REF!</definedName>
    <definedName name="An.18c" localSheetId="21">[19]ANALISA!#REF!</definedName>
    <definedName name="An.18c" localSheetId="20">[19]ANALISA!#REF!</definedName>
    <definedName name="An.18c" localSheetId="19">[19]ANALISA!#REF!</definedName>
    <definedName name="An.18c">#REF!</definedName>
    <definedName name="an.2">#REF!</definedName>
    <definedName name="An.a" localSheetId="2">#REF!</definedName>
    <definedName name="An.a" localSheetId="24">[19]ANALISA!#REF!</definedName>
    <definedName name="An.a" localSheetId="18">[19]ANALISA!#REF!</definedName>
    <definedName name="An.a" localSheetId="21">[19]ANALISA!#REF!</definedName>
    <definedName name="An.a" localSheetId="20">[19]ANALISA!#REF!</definedName>
    <definedName name="An.a" localSheetId="19">[19]ANALISA!#REF!</definedName>
    <definedName name="An.a">#REF!</definedName>
    <definedName name="An.A1" localSheetId="2">#REF!</definedName>
    <definedName name="An.A1" localSheetId="24">[19]ANALISA!#REF!</definedName>
    <definedName name="An.A1" localSheetId="18">[19]ANALISA!#REF!</definedName>
    <definedName name="An.A1" localSheetId="21">[19]ANALISA!#REF!</definedName>
    <definedName name="An.A1" localSheetId="20">[19]ANALISA!#REF!</definedName>
    <definedName name="An.A1" localSheetId="19">[19]ANALISA!#REF!</definedName>
    <definedName name="An.A1">#REF!</definedName>
    <definedName name="An.A11" localSheetId="2">#REF!</definedName>
    <definedName name="An.A11" localSheetId="24">[19]ANALISA!#REF!</definedName>
    <definedName name="An.A11" localSheetId="18">[19]ANALISA!#REF!</definedName>
    <definedName name="An.A11" localSheetId="21">[19]ANALISA!#REF!</definedName>
    <definedName name="An.A11" localSheetId="20">[19]ANALISA!#REF!</definedName>
    <definedName name="An.A11" localSheetId="19">[19]ANALISA!#REF!</definedName>
    <definedName name="An.A11">#REF!</definedName>
    <definedName name="An.A11a" localSheetId="2">#REF!</definedName>
    <definedName name="An.A11a" localSheetId="24">[19]ANALISA!#REF!</definedName>
    <definedName name="An.A11a" localSheetId="18">[19]ANALISA!#REF!</definedName>
    <definedName name="An.A11a" localSheetId="21">[19]ANALISA!#REF!</definedName>
    <definedName name="An.A11a" localSheetId="20">[19]ANALISA!#REF!</definedName>
    <definedName name="An.A11a" localSheetId="19">[19]ANALISA!#REF!</definedName>
    <definedName name="An.A11a">#REF!</definedName>
    <definedName name="An.A17" localSheetId="2">#REF!</definedName>
    <definedName name="An.A17" localSheetId="24">[19]ANALISA!#REF!</definedName>
    <definedName name="An.A17" localSheetId="18">[19]ANALISA!#REF!</definedName>
    <definedName name="An.A17" localSheetId="21">[19]ANALISA!#REF!</definedName>
    <definedName name="An.A17" localSheetId="20">[19]ANALISA!#REF!</definedName>
    <definedName name="An.A17" localSheetId="19">[19]ANALISA!#REF!</definedName>
    <definedName name="An.A17">#REF!</definedName>
    <definedName name="An.A17.a" localSheetId="2">#REF!</definedName>
    <definedName name="An.A17.a" localSheetId="24">[19]ANALISA!#REF!</definedName>
    <definedName name="An.A17.a" localSheetId="18">[19]ANALISA!#REF!</definedName>
    <definedName name="An.A17.a" localSheetId="21">[19]ANALISA!#REF!</definedName>
    <definedName name="An.A17.a" localSheetId="20">[19]ANALISA!#REF!</definedName>
    <definedName name="An.A17.a" localSheetId="19">[19]ANALISA!#REF!</definedName>
    <definedName name="An.A17.a">#REF!</definedName>
    <definedName name="An.A17a" localSheetId="2">#REF!</definedName>
    <definedName name="An.A17a" localSheetId="24">[19]ANALISA!#REF!</definedName>
    <definedName name="An.A17a" localSheetId="18">[19]ANALISA!#REF!</definedName>
    <definedName name="An.A17a" localSheetId="21">[19]ANALISA!#REF!</definedName>
    <definedName name="An.A17a" localSheetId="20">[19]ANALISA!#REF!</definedName>
    <definedName name="An.A17a" localSheetId="19">[19]ANALISA!#REF!</definedName>
    <definedName name="An.A17a">#REF!</definedName>
    <definedName name="An.a18." localSheetId="2">#REF!</definedName>
    <definedName name="An.a18." localSheetId="24">[19]ANALISA!#REF!</definedName>
    <definedName name="An.a18." localSheetId="18">[19]ANALISA!#REF!</definedName>
    <definedName name="An.a18." localSheetId="21">[19]ANALISA!#REF!</definedName>
    <definedName name="An.a18." localSheetId="20">[19]ANALISA!#REF!</definedName>
    <definedName name="An.a18." localSheetId="19">[19]ANALISA!#REF!</definedName>
    <definedName name="An.a18.">#REF!</definedName>
    <definedName name="An.A18a" localSheetId="2">#REF!</definedName>
    <definedName name="An.A18a" localSheetId="24">[19]ANALISA!#REF!</definedName>
    <definedName name="An.A18a" localSheetId="18">[19]ANALISA!#REF!</definedName>
    <definedName name="An.A18a" localSheetId="21">[19]ANALISA!#REF!</definedName>
    <definedName name="An.A18a" localSheetId="20">[19]ANALISA!#REF!</definedName>
    <definedName name="An.A18a" localSheetId="19">[19]ANALISA!#REF!</definedName>
    <definedName name="An.A18a">#REF!</definedName>
    <definedName name="An.A18b" localSheetId="2">#REF!</definedName>
    <definedName name="An.A18b" localSheetId="24">[19]ANALISA!#REF!</definedName>
    <definedName name="An.A18b" localSheetId="18">[19]ANALISA!#REF!</definedName>
    <definedName name="An.A18b" localSheetId="21">[19]ANALISA!#REF!</definedName>
    <definedName name="An.A18b" localSheetId="20">[19]ANALISA!#REF!</definedName>
    <definedName name="An.A18b" localSheetId="19">[19]ANALISA!#REF!</definedName>
    <definedName name="An.A18b">#REF!</definedName>
    <definedName name="An.A3" localSheetId="2">#REF!</definedName>
    <definedName name="An.A3" localSheetId="24">[19]ANALISA!#REF!</definedName>
    <definedName name="An.A3" localSheetId="18">[19]ANALISA!#REF!</definedName>
    <definedName name="An.A3" localSheetId="21">[19]ANALISA!#REF!</definedName>
    <definedName name="An.A3" localSheetId="20">[19]ANALISA!#REF!</definedName>
    <definedName name="An.A3" localSheetId="19">[19]ANALISA!#REF!</definedName>
    <definedName name="An.A3">#REF!</definedName>
    <definedName name="An.A5.a" localSheetId="2">#REF!</definedName>
    <definedName name="An.A5.a" localSheetId="24">[19]ANALISA!#REF!</definedName>
    <definedName name="An.A5.a" localSheetId="18">[19]ANALISA!#REF!</definedName>
    <definedName name="An.A5.a" localSheetId="21">[19]ANALISA!#REF!</definedName>
    <definedName name="An.A5.a" localSheetId="20">[19]ANALISA!#REF!</definedName>
    <definedName name="An.A5.a" localSheetId="19">[19]ANALISA!#REF!</definedName>
    <definedName name="An.A5.a">#REF!</definedName>
    <definedName name="An.b" localSheetId="2">#REF!</definedName>
    <definedName name="An.b" localSheetId="24">[19]ANALISA!#REF!</definedName>
    <definedName name="An.b" localSheetId="18">[19]ANALISA!#REF!</definedName>
    <definedName name="An.b" localSheetId="21">[19]ANALISA!#REF!</definedName>
    <definedName name="An.b" localSheetId="20">[19]ANALISA!#REF!</definedName>
    <definedName name="An.b" localSheetId="19">[19]ANALISA!#REF!</definedName>
    <definedName name="An.b">#REF!</definedName>
    <definedName name="An.c" localSheetId="2">#REF!</definedName>
    <definedName name="An.c" localSheetId="24">[19]ANALISA!#REF!</definedName>
    <definedName name="An.c" localSheetId="18">[19]ANALISA!#REF!</definedName>
    <definedName name="An.c" localSheetId="21">[19]ANALISA!#REF!</definedName>
    <definedName name="An.c" localSheetId="20">[19]ANALISA!#REF!</definedName>
    <definedName name="An.c" localSheetId="19">[19]ANALISA!#REF!</definedName>
    <definedName name="An.c">#REF!</definedName>
    <definedName name="An.C7" localSheetId="2">#REF!</definedName>
    <definedName name="An.C7" localSheetId="24">[19]ANALISA!#REF!</definedName>
    <definedName name="An.C7" localSheetId="18">[19]ANALISA!#REF!</definedName>
    <definedName name="An.C7" localSheetId="21">[19]ANALISA!#REF!</definedName>
    <definedName name="An.C7" localSheetId="20">[19]ANALISA!#REF!</definedName>
    <definedName name="An.C7" localSheetId="19">[19]ANALISA!#REF!</definedName>
    <definedName name="An.C7">#REF!</definedName>
    <definedName name="An.C7a" localSheetId="2">#REF!</definedName>
    <definedName name="An.C7a" localSheetId="24">[19]ANALISA!#REF!</definedName>
    <definedName name="An.C7a" localSheetId="18">[19]ANALISA!#REF!</definedName>
    <definedName name="An.C7a" localSheetId="21">[19]ANALISA!#REF!</definedName>
    <definedName name="An.C7a" localSheetId="20">[19]ANALISA!#REF!</definedName>
    <definedName name="An.C7a" localSheetId="19">[19]ANALISA!#REF!</definedName>
    <definedName name="An.C7a">#REF!</definedName>
    <definedName name="An.d" localSheetId="2">#REF!</definedName>
    <definedName name="An.d" localSheetId="24">[19]ANALISA!#REF!</definedName>
    <definedName name="An.d" localSheetId="18">[19]ANALISA!#REF!</definedName>
    <definedName name="An.d" localSheetId="21">[19]ANALISA!#REF!</definedName>
    <definedName name="An.d" localSheetId="20">[19]ANALISA!#REF!</definedName>
    <definedName name="An.d" localSheetId="19">[19]ANALISA!#REF!</definedName>
    <definedName name="An.d">#REF!</definedName>
    <definedName name="An.e" localSheetId="2">#REF!</definedName>
    <definedName name="An.e" localSheetId="24">[19]ANALISA!#REF!</definedName>
    <definedName name="An.e" localSheetId="18">[19]ANALISA!#REF!</definedName>
    <definedName name="An.e" localSheetId="21">[19]ANALISA!#REF!</definedName>
    <definedName name="An.e" localSheetId="20">[19]ANALISA!#REF!</definedName>
    <definedName name="An.e" localSheetId="19">[19]ANALISA!#REF!</definedName>
    <definedName name="An.e">#REF!</definedName>
    <definedName name="An.f" localSheetId="2">#REF!</definedName>
    <definedName name="An.f" localSheetId="24">[19]ANALISA!#REF!</definedName>
    <definedName name="An.f" localSheetId="18">[19]ANALISA!#REF!</definedName>
    <definedName name="An.f" localSheetId="21">[19]ANALISA!#REF!</definedName>
    <definedName name="An.f" localSheetId="20">[19]ANALISA!#REF!</definedName>
    <definedName name="An.f" localSheetId="19">[19]ANALISA!#REF!</definedName>
    <definedName name="An.f">#REF!</definedName>
    <definedName name="An.F10" localSheetId="2">#REF!</definedName>
    <definedName name="An.F10" localSheetId="24">[19]ANALISA!#REF!</definedName>
    <definedName name="An.F10" localSheetId="18">[19]ANALISA!#REF!</definedName>
    <definedName name="An.F10" localSheetId="21">[19]ANALISA!#REF!</definedName>
    <definedName name="An.F10" localSheetId="20">[19]ANALISA!#REF!</definedName>
    <definedName name="An.F10" localSheetId="19">[19]ANALISA!#REF!</definedName>
    <definedName name="An.F10">#REF!</definedName>
    <definedName name="An.F10.F1a" localSheetId="2">#REF!</definedName>
    <definedName name="An.F10.F1a" localSheetId="24">[19]ANALISA!#REF!</definedName>
    <definedName name="An.F10.F1a" localSheetId="18">[19]ANALISA!#REF!</definedName>
    <definedName name="An.F10.F1a" localSheetId="21">[19]ANALISA!#REF!</definedName>
    <definedName name="An.F10.F1a" localSheetId="20">[19]ANALISA!#REF!</definedName>
    <definedName name="An.F10.F1a" localSheetId="19">[19]ANALISA!#REF!</definedName>
    <definedName name="An.F10.F1a">#REF!</definedName>
    <definedName name="An.F16" localSheetId="2">#REF!</definedName>
    <definedName name="An.F16" localSheetId="24">[19]ANALISA!#REF!</definedName>
    <definedName name="An.F16" localSheetId="18">[19]ANALISA!#REF!</definedName>
    <definedName name="An.F16" localSheetId="21">[19]ANALISA!#REF!</definedName>
    <definedName name="An.F16" localSheetId="20">[19]ANALISA!#REF!</definedName>
    <definedName name="An.F16" localSheetId="19">[19]ANALISA!#REF!</definedName>
    <definedName name="An.F16">#REF!</definedName>
    <definedName name="An.F2" localSheetId="2">#REF!</definedName>
    <definedName name="An.F2" localSheetId="24">[19]ANALISA!#REF!</definedName>
    <definedName name="An.F2" localSheetId="18">[19]ANALISA!#REF!</definedName>
    <definedName name="An.F2" localSheetId="21">[19]ANALISA!#REF!</definedName>
    <definedName name="An.F2" localSheetId="20">[19]ANALISA!#REF!</definedName>
    <definedName name="An.F2" localSheetId="19">[19]ANALISA!#REF!</definedName>
    <definedName name="An.F2">#REF!</definedName>
    <definedName name="An.F21" localSheetId="2">#REF!</definedName>
    <definedName name="An.F21" localSheetId="24">[19]ANALISA!#REF!</definedName>
    <definedName name="An.F21" localSheetId="18">[19]ANALISA!#REF!</definedName>
    <definedName name="An.F21" localSheetId="21">[19]ANALISA!#REF!</definedName>
    <definedName name="An.F21" localSheetId="20">[19]ANALISA!#REF!</definedName>
    <definedName name="An.F21" localSheetId="19">[19]ANALISA!#REF!</definedName>
    <definedName name="An.F21">#REF!</definedName>
    <definedName name="An.F22" localSheetId="2">#REF!</definedName>
    <definedName name="An.F22" localSheetId="24">[19]ANALISA!#REF!</definedName>
    <definedName name="An.F22" localSheetId="18">[19]ANALISA!#REF!</definedName>
    <definedName name="An.F22" localSheetId="21">[19]ANALISA!#REF!</definedName>
    <definedName name="An.F22" localSheetId="20">[19]ANALISA!#REF!</definedName>
    <definedName name="An.F22" localSheetId="19">[19]ANALISA!#REF!</definedName>
    <definedName name="An.F22">#REF!</definedName>
    <definedName name="An.F22a" localSheetId="2">#REF!</definedName>
    <definedName name="An.F22a" localSheetId="24">[19]ANALISA!#REF!</definedName>
    <definedName name="An.F22a" localSheetId="18">[19]ANALISA!#REF!</definedName>
    <definedName name="An.F22a" localSheetId="21">[19]ANALISA!#REF!</definedName>
    <definedName name="An.F22a" localSheetId="20">[19]ANALISA!#REF!</definedName>
    <definedName name="An.F22a" localSheetId="19">[19]ANALISA!#REF!</definedName>
    <definedName name="An.F22a">#REF!</definedName>
    <definedName name="An.F2a" localSheetId="2">#REF!</definedName>
    <definedName name="An.F2a" localSheetId="24">[19]ANALISA!#REF!</definedName>
    <definedName name="An.F2a" localSheetId="18">[19]ANALISA!#REF!</definedName>
    <definedName name="An.F2a" localSheetId="21">[19]ANALISA!#REF!</definedName>
    <definedName name="An.F2a" localSheetId="20">[19]ANALISA!#REF!</definedName>
    <definedName name="An.F2a" localSheetId="19">[19]ANALISA!#REF!</definedName>
    <definedName name="An.F2a">#REF!</definedName>
    <definedName name="An.F2b" localSheetId="2">#REF!</definedName>
    <definedName name="An.F2b" localSheetId="24">[19]ANALISA!#REF!</definedName>
    <definedName name="An.F2b" localSheetId="18">[19]ANALISA!#REF!</definedName>
    <definedName name="An.F2b" localSheetId="21">[19]ANALISA!#REF!</definedName>
    <definedName name="An.F2b" localSheetId="20">[19]ANALISA!#REF!</definedName>
    <definedName name="An.F2b" localSheetId="19">[19]ANALISA!#REF!</definedName>
    <definedName name="An.F2b">#REF!</definedName>
    <definedName name="An.F2c" localSheetId="2">#REF!</definedName>
    <definedName name="An.F2c" localSheetId="24">[19]ANALISA!#REF!</definedName>
    <definedName name="An.F2c" localSheetId="18">[19]ANALISA!#REF!</definedName>
    <definedName name="An.F2c" localSheetId="21">[19]ANALISA!#REF!</definedName>
    <definedName name="An.F2c" localSheetId="20">[19]ANALISA!#REF!</definedName>
    <definedName name="An.F2c" localSheetId="19">[19]ANALISA!#REF!</definedName>
    <definedName name="An.F2c">#REF!</definedName>
    <definedName name="An.F2d" localSheetId="2">#REF!</definedName>
    <definedName name="An.F2d" localSheetId="24">[19]ANALISA!#REF!</definedName>
    <definedName name="An.F2d" localSheetId="18">[19]ANALISA!#REF!</definedName>
    <definedName name="An.F2d" localSheetId="21">[19]ANALISA!#REF!</definedName>
    <definedName name="An.F2d" localSheetId="20">[19]ANALISA!#REF!</definedName>
    <definedName name="An.F2d" localSheetId="19">[19]ANALISA!#REF!</definedName>
    <definedName name="An.F2d">#REF!</definedName>
    <definedName name="An.F2e" localSheetId="2">#REF!</definedName>
    <definedName name="An.F2e" localSheetId="24">[19]ANALISA!#REF!</definedName>
    <definedName name="An.F2e" localSheetId="18">[19]ANALISA!#REF!</definedName>
    <definedName name="An.F2e" localSheetId="21">[19]ANALISA!#REF!</definedName>
    <definedName name="An.F2e" localSheetId="20">[19]ANALISA!#REF!</definedName>
    <definedName name="An.F2e" localSheetId="19">[19]ANALISA!#REF!</definedName>
    <definedName name="An.F2e">#REF!</definedName>
    <definedName name="An.F33.36" localSheetId="2">#REF!</definedName>
    <definedName name="An.F33.36" localSheetId="24">[19]ANALISA!#REF!</definedName>
    <definedName name="An.F33.36" localSheetId="18">[19]ANALISA!#REF!</definedName>
    <definedName name="An.F33.36" localSheetId="21">[19]ANALISA!#REF!</definedName>
    <definedName name="An.F33.36" localSheetId="20">[19]ANALISA!#REF!</definedName>
    <definedName name="An.F33.36" localSheetId="19">[19]ANALISA!#REF!</definedName>
    <definedName name="An.F33.36">#REF!</definedName>
    <definedName name="An.F35" localSheetId="2">#REF!</definedName>
    <definedName name="An.F35" localSheetId="24">[19]ANALISA!#REF!</definedName>
    <definedName name="An.F35" localSheetId="18">[19]ANALISA!#REF!</definedName>
    <definedName name="An.F35" localSheetId="21">[19]ANALISA!#REF!</definedName>
    <definedName name="An.F35" localSheetId="20">[19]ANALISA!#REF!</definedName>
    <definedName name="An.F35" localSheetId="19">[19]ANALISA!#REF!</definedName>
    <definedName name="An.F35">#REF!</definedName>
    <definedName name="An.F36" localSheetId="2">#REF!</definedName>
    <definedName name="An.F36" localSheetId="24">[19]ANALISA!#REF!</definedName>
    <definedName name="An.F36" localSheetId="18">[19]ANALISA!#REF!</definedName>
    <definedName name="An.F36" localSheetId="21">[19]ANALISA!#REF!</definedName>
    <definedName name="An.F36" localSheetId="20">[19]ANALISA!#REF!</definedName>
    <definedName name="An.F36" localSheetId="19">[19]ANALISA!#REF!</definedName>
    <definedName name="An.F36">#REF!</definedName>
    <definedName name="An.F36a" localSheetId="2">#REF!</definedName>
    <definedName name="An.F36a" localSheetId="24">[19]ANALISA!#REF!</definedName>
    <definedName name="An.F36a" localSheetId="18">[19]ANALISA!#REF!</definedName>
    <definedName name="An.F36a" localSheetId="21">[19]ANALISA!#REF!</definedName>
    <definedName name="An.F36a" localSheetId="20">[19]ANALISA!#REF!</definedName>
    <definedName name="An.F36a" localSheetId="19">[19]ANALISA!#REF!</definedName>
    <definedName name="An.F36a">#REF!</definedName>
    <definedName name="An.F36b" localSheetId="2">#REF!</definedName>
    <definedName name="An.F36b" localSheetId="24">[19]ANALISA!#REF!</definedName>
    <definedName name="An.F36b" localSheetId="18">[19]ANALISA!#REF!</definedName>
    <definedName name="An.F36b" localSheetId="21">[19]ANALISA!#REF!</definedName>
    <definedName name="An.F36b" localSheetId="20">[19]ANALISA!#REF!</definedName>
    <definedName name="An.F36b" localSheetId="19">[19]ANALISA!#REF!</definedName>
    <definedName name="An.F36b">#REF!</definedName>
    <definedName name="An.F60" localSheetId="2">#REF!</definedName>
    <definedName name="An.F60" localSheetId="24">[19]ANALISA!#REF!</definedName>
    <definedName name="An.F60" localSheetId="18">[19]ANALISA!#REF!</definedName>
    <definedName name="An.F60" localSheetId="21">[19]ANALISA!#REF!</definedName>
    <definedName name="An.F60" localSheetId="20">[19]ANALISA!#REF!</definedName>
    <definedName name="An.F60" localSheetId="19">[19]ANALISA!#REF!</definedName>
    <definedName name="An.F60">#REF!</definedName>
    <definedName name="An.F8" localSheetId="2">#REF!</definedName>
    <definedName name="An.F8" localSheetId="24">[19]ANALISA!#REF!</definedName>
    <definedName name="An.F8" localSheetId="18">[19]ANALISA!#REF!</definedName>
    <definedName name="An.F8" localSheetId="21">[19]ANALISA!#REF!</definedName>
    <definedName name="An.F8" localSheetId="20">[19]ANALISA!#REF!</definedName>
    <definedName name="An.F8" localSheetId="19">[19]ANALISA!#REF!</definedName>
    <definedName name="An.F8">#REF!</definedName>
    <definedName name="An.F8a" localSheetId="2">#REF!</definedName>
    <definedName name="An.F8a" localSheetId="24">[19]ANALISA!#REF!</definedName>
    <definedName name="An.F8a" localSheetId="18">[19]ANALISA!#REF!</definedName>
    <definedName name="An.F8a" localSheetId="21">[19]ANALISA!#REF!</definedName>
    <definedName name="An.F8a" localSheetId="20">[19]ANALISA!#REF!</definedName>
    <definedName name="An.F8a" localSheetId="19">[19]ANALISA!#REF!</definedName>
    <definedName name="An.F8a">#REF!</definedName>
    <definedName name="An.FIV.16" localSheetId="2">#REF!</definedName>
    <definedName name="An.FIV.16" localSheetId="24">[19]ANALISA!#REF!</definedName>
    <definedName name="An.FIV.16" localSheetId="18">[19]ANALISA!#REF!</definedName>
    <definedName name="An.FIV.16" localSheetId="21">[19]ANALISA!#REF!</definedName>
    <definedName name="An.FIV.16" localSheetId="20">[19]ANALISA!#REF!</definedName>
    <definedName name="An.FIV.16" localSheetId="19">[19]ANALISA!#REF!</definedName>
    <definedName name="An.FIV.16">#REF!</definedName>
    <definedName name="An.Fv" localSheetId="2">#REF!</definedName>
    <definedName name="An.Fv" localSheetId="24">[19]ANALISA!#REF!</definedName>
    <definedName name="An.Fv" localSheetId="18">[19]ANALISA!#REF!</definedName>
    <definedName name="An.Fv" localSheetId="21">[19]ANALISA!#REF!</definedName>
    <definedName name="An.Fv" localSheetId="20">[19]ANALISA!#REF!</definedName>
    <definedName name="An.Fv" localSheetId="19">[19]ANALISA!#REF!</definedName>
    <definedName name="An.Fv">#REF!</definedName>
    <definedName name="An.g" localSheetId="2">#REF!</definedName>
    <definedName name="An.g" localSheetId="24">[19]ANALISA!#REF!</definedName>
    <definedName name="An.g" localSheetId="18">[19]ANALISA!#REF!</definedName>
    <definedName name="An.g" localSheetId="21">[19]ANALISA!#REF!</definedName>
    <definedName name="An.g" localSheetId="20">[19]ANALISA!#REF!</definedName>
    <definedName name="An.g" localSheetId="19">[19]ANALISA!#REF!</definedName>
    <definedName name="An.g">#REF!</definedName>
    <definedName name="An.G.III.2" localSheetId="2">#REF!</definedName>
    <definedName name="An.G.III.2" localSheetId="24">[19]ANALISA!#REF!</definedName>
    <definedName name="An.G.III.2" localSheetId="18">[19]ANALISA!#REF!</definedName>
    <definedName name="An.G.III.2" localSheetId="21">[19]ANALISA!#REF!</definedName>
    <definedName name="An.G.III.2" localSheetId="20">[19]ANALISA!#REF!</definedName>
    <definedName name="An.G.III.2" localSheetId="19">[19]ANALISA!#REF!</definedName>
    <definedName name="An.G.III.2">#REF!</definedName>
    <definedName name="An.G.III.4" localSheetId="2">#REF!</definedName>
    <definedName name="An.G.III.4" localSheetId="24">[19]ANALISA!#REF!</definedName>
    <definedName name="An.G.III.4" localSheetId="18">[19]ANALISA!#REF!</definedName>
    <definedName name="An.G.III.4" localSheetId="21">[19]ANALISA!#REF!</definedName>
    <definedName name="An.G.III.4" localSheetId="20">[19]ANALISA!#REF!</definedName>
    <definedName name="An.G.III.4" localSheetId="19">[19]ANALISA!#REF!</definedName>
    <definedName name="An.G.III.4">#REF!</definedName>
    <definedName name="An.G.III.4a" localSheetId="2">#REF!</definedName>
    <definedName name="An.G.III.4a" localSheetId="24">[19]ANALISA!#REF!</definedName>
    <definedName name="An.G.III.4a" localSheetId="18">[19]ANALISA!#REF!</definedName>
    <definedName name="An.G.III.4a" localSheetId="21">[19]ANALISA!#REF!</definedName>
    <definedName name="An.G.III.4a" localSheetId="20">[19]ANALISA!#REF!</definedName>
    <definedName name="An.G.III.4a" localSheetId="19">[19]ANALISA!#REF!</definedName>
    <definedName name="An.G.III.4a">#REF!</definedName>
    <definedName name="An.G2" localSheetId="2">#REF!</definedName>
    <definedName name="An.G2" localSheetId="24">[19]ANALISA!#REF!</definedName>
    <definedName name="An.G2" localSheetId="18">[19]ANALISA!#REF!</definedName>
    <definedName name="An.G2" localSheetId="21">[19]ANALISA!#REF!</definedName>
    <definedName name="An.G2" localSheetId="20">[19]ANALISA!#REF!</definedName>
    <definedName name="An.G2" localSheetId="19">[19]ANALISA!#REF!</definedName>
    <definedName name="An.G2">#REF!</definedName>
    <definedName name="An.G23.h" localSheetId="2">#REF!</definedName>
    <definedName name="An.G23.h" localSheetId="24">[19]ANALISA!#REF!</definedName>
    <definedName name="An.G23.h" localSheetId="18">[19]ANALISA!#REF!</definedName>
    <definedName name="An.G23.h" localSheetId="21">[19]ANALISA!#REF!</definedName>
    <definedName name="An.G23.h" localSheetId="20">[19]ANALISA!#REF!</definedName>
    <definedName name="An.G23.h" localSheetId="19">[19]ANALISA!#REF!</definedName>
    <definedName name="An.G23.h">#REF!</definedName>
    <definedName name="An.G41" localSheetId="2">#REF!</definedName>
    <definedName name="An.G41" localSheetId="24">[19]ANALISA!#REF!</definedName>
    <definedName name="An.G41" localSheetId="18">[19]ANALISA!#REF!</definedName>
    <definedName name="An.G41" localSheetId="21">[19]ANALISA!#REF!</definedName>
    <definedName name="An.G41" localSheetId="20">[19]ANALISA!#REF!</definedName>
    <definedName name="An.G41" localSheetId="19">[19]ANALISA!#REF!</definedName>
    <definedName name="An.G41">#REF!</definedName>
    <definedName name="An.G41a" localSheetId="2">#REF!</definedName>
    <definedName name="An.G41a" localSheetId="24">[19]ANALISA!#REF!</definedName>
    <definedName name="An.G41a" localSheetId="18">[19]ANALISA!#REF!</definedName>
    <definedName name="An.G41a" localSheetId="21">[19]ANALISA!#REF!</definedName>
    <definedName name="An.G41a" localSheetId="20">[19]ANALISA!#REF!</definedName>
    <definedName name="An.G41a" localSheetId="19">[19]ANALISA!#REF!</definedName>
    <definedName name="An.G41a">#REF!</definedName>
    <definedName name="An.G41aa" localSheetId="2">#REF!</definedName>
    <definedName name="An.G41aa" localSheetId="24">[19]ANALISA!#REF!</definedName>
    <definedName name="An.G41aa" localSheetId="18">[19]ANALISA!#REF!</definedName>
    <definedName name="An.G41aa" localSheetId="21">[19]ANALISA!#REF!</definedName>
    <definedName name="An.G41aa" localSheetId="20">[19]ANALISA!#REF!</definedName>
    <definedName name="An.G41aa" localSheetId="19">[19]ANALISA!#REF!</definedName>
    <definedName name="An.G41aa">#REF!</definedName>
    <definedName name="An.G41ab" localSheetId="2">#REF!</definedName>
    <definedName name="An.G41ab" localSheetId="24">[19]ANALISA!#REF!</definedName>
    <definedName name="An.G41ab" localSheetId="18">[19]ANALISA!#REF!</definedName>
    <definedName name="An.G41ab" localSheetId="21">[19]ANALISA!#REF!</definedName>
    <definedName name="An.G41ab" localSheetId="20">[19]ANALISA!#REF!</definedName>
    <definedName name="An.G41ab" localSheetId="19">[19]ANALISA!#REF!</definedName>
    <definedName name="An.G41ab">#REF!</definedName>
    <definedName name="An.G41ac" localSheetId="2">#REF!</definedName>
    <definedName name="An.G41ac" localSheetId="24">[19]ANALISA!#REF!</definedName>
    <definedName name="An.G41ac" localSheetId="18">[19]ANALISA!#REF!</definedName>
    <definedName name="An.G41ac" localSheetId="21">[19]ANALISA!#REF!</definedName>
    <definedName name="An.G41ac" localSheetId="20">[19]ANALISA!#REF!</definedName>
    <definedName name="An.G41ac" localSheetId="19">[19]ANALISA!#REF!</definedName>
    <definedName name="An.G41ac">#REF!</definedName>
    <definedName name="An.G41ad" localSheetId="2">#REF!</definedName>
    <definedName name="An.G41ad" localSheetId="24">[19]ANALISA!#REF!</definedName>
    <definedName name="An.G41ad" localSheetId="18">[19]ANALISA!#REF!</definedName>
    <definedName name="An.G41ad" localSheetId="21">[19]ANALISA!#REF!</definedName>
    <definedName name="An.G41ad" localSheetId="20">[19]ANALISA!#REF!</definedName>
    <definedName name="An.G41ad" localSheetId="19">[19]ANALISA!#REF!</definedName>
    <definedName name="An.G41ad">#REF!</definedName>
    <definedName name="An.G41ae" localSheetId="2">#REF!</definedName>
    <definedName name="An.G41ae" localSheetId="24">[19]ANALISA!#REF!</definedName>
    <definedName name="An.G41ae" localSheetId="18">[19]ANALISA!#REF!</definedName>
    <definedName name="An.G41ae" localSheetId="21">[19]ANALISA!#REF!</definedName>
    <definedName name="An.G41ae" localSheetId="20">[19]ANALISA!#REF!</definedName>
    <definedName name="An.G41ae" localSheetId="19">[19]ANALISA!#REF!</definedName>
    <definedName name="An.G41ae">#REF!</definedName>
    <definedName name="An.G41c" localSheetId="2">#REF!</definedName>
    <definedName name="An.G41c" localSheetId="24">[19]ANALISA!#REF!</definedName>
    <definedName name="An.G41c" localSheetId="18">[19]ANALISA!#REF!</definedName>
    <definedName name="An.G41c" localSheetId="21">[19]ANALISA!#REF!</definedName>
    <definedName name="An.G41c" localSheetId="20">[19]ANALISA!#REF!</definedName>
    <definedName name="An.G41c" localSheetId="19">[19]ANALISA!#REF!</definedName>
    <definedName name="An.G41c">#REF!</definedName>
    <definedName name="An.G41d" localSheetId="2">#REF!</definedName>
    <definedName name="An.G41d" localSheetId="24">[19]ANALISA!#REF!</definedName>
    <definedName name="An.G41d" localSheetId="18">[19]ANALISA!#REF!</definedName>
    <definedName name="An.G41d" localSheetId="21">[19]ANALISA!#REF!</definedName>
    <definedName name="An.G41d" localSheetId="20">[19]ANALISA!#REF!</definedName>
    <definedName name="An.G41d" localSheetId="19">[19]ANALISA!#REF!</definedName>
    <definedName name="An.G41d">#REF!</definedName>
    <definedName name="An.G41e" localSheetId="2">#REF!</definedName>
    <definedName name="An.G41e" localSheetId="24">[19]ANALISA!#REF!</definedName>
    <definedName name="An.G41e" localSheetId="18">[19]ANALISA!#REF!</definedName>
    <definedName name="An.G41e" localSheetId="21">[19]ANALISA!#REF!</definedName>
    <definedName name="An.G41e" localSheetId="20">[19]ANALISA!#REF!</definedName>
    <definedName name="An.G41e" localSheetId="19">[19]ANALISA!#REF!</definedName>
    <definedName name="An.G41e">#REF!</definedName>
    <definedName name="An.G41f" localSheetId="2">#REF!</definedName>
    <definedName name="An.G41f" localSheetId="24">[19]ANALISA!#REF!</definedName>
    <definedName name="An.G41f" localSheetId="18">[19]ANALISA!#REF!</definedName>
    <definedName name="An.G41f" localSheetId="21">[19]ANALISA!#REF!</definedName>
    <definedName name="An.G41f" localSheetId="20">[19]ANALISA!#REF!</definedName>
    <definedName name="An.G41f" localSheetId="19">[19]ANALISA!#REF!</definedName>
    <definedName name="An.G41f">#REF!</definedName>
    <definedName name="An.G41g" localSheetId="2">#REF!</definedName>
    <definedName name="An.G41g" localSheetId="24">[19]ANALISA!#REF!</definedName>
    <definedName name="An.G41g" localSheetId="18">[19]ANALISA!#REF!</definedName>
    <definedName name="An.G41g" localSheetId="21">[19]ANALISA!#REF!</definedName>
    <definedName name="An.G41g" localSheetId="20">[19]ANALISA!#REF!</definedName>
    <definedName name="An.G41g" localSheetId="19">[19]ANALISA!#REF!</definedName>
    <definedName name="An.G41g">#REF!</definedName>
    <definedName name="An.G41h" localSheetId="2">#REF!</definedName>
    <definedName name="An.G41h" localSheetId="24">[19]ANALISA!#REF!</definedName>
    <definedName name="An.G41h" localSheetId="18">[19]ANALISA!#REF!</definedName>
    <definedName name="An.G41h" localSheetId="21">[19]ANALISA!#REF!</definedName>
    <definedName name="An.G41h" localSheetId="20">[19]ANALISA!#REF!</definedName>
    <definedName name="An.G41h" localSheetId="19">[19]ANALISA!#REF!</definedName>
    <definedName name="An.G41h">#REF!</definedName>
    <definedName name="An.G41i" localSheetId="2">#REF!</definedName>
    <definedName name="An.G41i" localSheetId="24">[19]ANALISA!#REF!</definedName>
    <definedName name="An.G41i" localSheetId="18">[19]ANALISA!#REF!</definedName>
    <definedName name="An.G41i" localSheetId="21">[19]ANALISA!#REF!</definedName>
    <definedName name="An.G41i" localSheetId="20">[19]ANALISA!#REF!</definedName>
    <definedName name="An.G41i" localSheetId="19">[19]ANALISA!#REF!</definedName>
    <definedName name="An.G41i">#REF!</definedName>
    <definedName name="An.G41j" localSheetId="2">#REF!</definedName>
    <definedName name="An.G41j" localSheetId="24">[19]ANALISA!#REF!</definedName>
    <definedName name="An.G41j" localSheetId="18">[19]ANALISA!#REF!</definedName>
    <definedName name="An.G41j" localSheetId="21">[19]ANALISA!#REF!</definedName>
    <definedName name="An.G41j" localSheetId="20">[19]ANALISA!#REF!</definedName>
    <definedName name="An.G41j" localSheetId="19">[19]ANALISA!#REF!</definedName>
    <definedName name="An.G41j">#REF!</definedName>
    <definedName name="An.G41k" localSheetId="2">#REF!</definedName>
    <definedName name="An.G41k" localSheetId="24">[19]ANALISA!#REF!</definedName>
    <definedName name="An.G41k" localSheetId="18">[19]ANALISA!#REF!</definedName>
    <definedName name="An.G41k" localSheetId="21">[19]ANALISA!#REF!</definedName>
    <definedName name="An.G41k" localSheetId="20">[19]ANALISA!#REF!</definedName>
    <definedName name="An.G41k" localSheetId="19">[19]ANALISA!#REF!</definedName>
    <definedName name="An.G41k">#REF!</definedName>
    <definedName name="An.G41l" localSheetId="2">#REF!</definedName>
    <definedName name="An.G41l" localSheetId="24">[19]ANALISA!#REF!</definedName>
    <definedName name="An.G41l" localSheetId="18">[19]ANALISA!#REF!</definedName>
    <definedName name="An.G41l" localSheetId="21">[19]ANALISA!#REF!</definedName>
    <definedName name="An.G41l" localSheetId="20">[19]ANALISA!#REF!</definedName>
    <definedName name="An.G41l" localSheetId="19">[19]ANALISA!#REF!</definedName>
    <definedName name="An.G41l">#REF!</definedName>
    <definedName name="An.G41m" localSheetId="2">#REF!</definedName>
    <definedName name="An.G41m" localSheetId="24">[19]ANALISA!#REF!</definedName>
    <definedName name="An.G41m" localSheetId="18">[19]ANALISA!#REF!</definedName>
    <definedName name="An.G41m" localSheetId="21">[19]ANALISA!#REF!</definedName>
    <definedName name="An.G41m" localSheetId="20">[19]ANALISA!#REF!</definedName>
    <definedName name="An.G41m" localSheetId="19">[19]ANALISA!#REF!</definedName>
    <definedName name="An.G41m">#REF!</definedName>
    <definedName name="An.G41n" localSheetId="2">#REF!</definedName>
    <definedName name="An.G41n" localSheetId="24">[19]ANALISA!#REF!</definedName>
    <definedName name="An.G41n" localSheetId="18">[19]ANALISA!#REF!</definedName>
    <definedName name="An.G41n" localSheetId="21">[19]ANALISA!#REF!</definedName>
    <definedName name="An.G41n" localSheetId="20">[19]ANALISA!#REF!</definedName>
    <definedName name="An.G41n" localSheetId="19">[19]ANALISA!#REF!</definedName>
    <definedName name="An.G41n">#REF!</definedName>
    <definedName name="An.G41o" localSheetId="2">#REF!</definedName>
    <definedName name="An.G41o" localSheetId="24">[19]ANALISA!#REF!</definedName>
    <definedName name="An.G41o" localSheetId="18">[19]ANALISA!#REF!</definedName>
    <definedName name="An.G41o" localSheetId="21">[19]ANALISA!#REF!</definedName>
    <definedName name="An.G41o" localSheetId="20">[19]ANALISA!#REF!</definedName>
    <definedName name="An.G41o" localSheetId="19">[19]ANALISA!#REF!</definedName>
    <definedName name="An.G41o">#REF!</definedName>
    <definedName name="An.G41p" localSheetId="2">#REF!</definedName>
    <definedName name="An.G41p" localSheetId="24">[19]ANALISA!#REF!</definedName>
    <definedName name="An.G41p" localSheetId="18">[19]ANALISA!#REF!</definedName>
    <definedName name="An.G41p" localSheetId="21">[19]ANALISA!#REF!</definedName>
    <definedName name="An.G41p" localSheetId="20">[19]ANALISA!#REF!</definedName>
    <definedName name="An.G41p" localSheetId="19">[19]ANALISA!#REF!</definedName>
    <definedName name="An.G41p">#REF!</definedName>
    <definedName name="An.G41q" localSheetId="2">#REF!</definedName>
    <definedName name="An.G41q" localSheetId="24">[19]ANALISA!#REF!</definedName>
    <definedName name="An.G41q" localSheetId="18">[19]ANALISA!#REF!</definedName>
    <definedName name="An.G41q" localSheetId="21">[19]ANALISA!#REF!</definedName>
    <definedName name="An.G41q" localSheetId="20">[19]ANALISA!#REF!</definedName>
    <definedName name="An.G41q" localSheetId="19">[19]ANALISA!#REF!</definedName>
    <definedName name="An.G41q">#REF!</definedName>
    <definedName name="An.G41r" localSheetId="2">#REF!</definedName>
    <definedName name="An.G41r" localSheetId="24">[19]ANALISA!#REF!</definedName>
    <definedName name="An.G41r" localSheetId="18">[19]ANALISA!#REF!</definedName>
    <definedName name="An.G41r" localSheetId="21">[19]ANALISA!#REF!</definedName>
    <definedName name="An.G41r" localSheetId="20">[19]ANALISA!#REF!</definedName>
    <definedName name="An.G41r" localSheetId="19">[19]ANALISA!#REF!</definedName>
    <definedName name="An.G41r">#REF!</definedName>
    <definedName name="An.G41s" localSheetId="2">#REF!</definedName>
    <definedName name="An.G41s" localSheetId="24">[19]ANALISA!#REF!</definedName>
    <definedName name="An.G41s" localSheetId="18">[19]ANALISA!#REF!</definedName>
    <definedName name="An.G41s" localSheetId="21">[19]ANALISA!#REF!</definedName>
    <definedName name="An.G41s" localSheetId="20">[19]ANALISA!#REF!</definedName>
    <definedName name="An.G41s" localSheetId="19">[19]ANALISA!#REF!</definedName>
    <definedName name="An.G41s">#REF!</definedName>
    <definedName name="An.G41t" localSheetId="2">#REF!</definedName>
    <definedName name="An.G41t" localSheetId="24">[19]ANALISA!#REF!</definedName>
    <definedName name="An.G41t" localSheetId="18">[19]ANALISA!#REF!</definedName>
    <definedName name="An.G41t" localSheetId="21">[19]ANALISA!#REF!</definedName>
    <definedName name="An.G41t" localSheetId="20">[19]ANALISA!#REF!</definedName>
    <definedName name="An.G41t" localSheetId="19">[19]ANALISA!#REF!</definedName>
    <definedName name="An.G41t">#REF!</definedName>
    <definedName name="An.G41u" localSheetId="2">#REF!</definedName>
    <definedName name="An.G41u" localSheetId="24">[19]ANALISA!#REF!</definedName>
    <definedName name="An.G41u" localSheetId="18">[19]ANALISA!#REF!</definedName>
    <definedName name="An.G41u" localSheetId="21">[19]ANALISA!#REF!</definedName>
    <definedName name="An.G41u" localSheetId="20">[19]ANALISA!#REF!</definedName>
    <definedName name="An.G41u" localSheetId="19">[19]ANALISA!#REF!</definedName>
    <definedName name="An.G41u">#REF!</definedName>
    <definedName name="An.G41v" localSheetId="2">#REF!</definedName>
    <definedName name="An.G41v" localSheetId="24">[19]ANALISA!#REF!</definedName>
    <definedName name="An.G41v" localSheetId="18">[19]ANALISA!#REF!</definedName>
    <definedName name="An.G41v" localSheetId="21">[19]ANALISA!#REF!</definedName>
    <definedName name="An.G41v" localSheetId="20">[19]ANALISA!#REF!</definedName>
    <definedName name="An.G41v" localSheetId="19">[19]ANALISA!#REF!</definedName>
    <definedName name="An.G41v">#REF!</definedName>
    <definedName name="An.G41w" localSheetId="2">#REF!</definedName>
    <definedName name="An.G41w" localSheetId="24">[19]ANALISA!#REF!</definedName>
    <definedName name="An.G41w" localSheetId="18">[19]ANALISA!#REF!</definedName>
    <definedName name="An.G41w" localSheetId="21">[19]ANALISA!#REF!</definedName>
    <definedName name="An.G41w" localSheetId="20">[19]ANALISA!#REF!</definedName>
    <definedName name="An.G41w" localSheetId="19">[19]ANALISA!#REF!</definedName>
    <definedName name="An.G41w">#REF!</definedName>
    <definedName name="An.G41x" localSheetId="2">#REF!</definedName>
    <definedName name="An.G41x" localSheetId="24">[19]ANALISA!#REF!</definedName>
    <definedName name="An.G41x" localSheetId="18">[19]ANALISA!#REF!</definedName>
    <definedName name="An.G41x" localSheetId="21">[19]ANALISA!#REF!</definedName>
    <definedName name="An.G41x" localSheetId="20">[19]ANALISA!#REF!</definedName>
    <definedName name="An.G41x" localSheetId="19">[19]ANALISA!#REF!</definedName>
    <definedName name="An.G41x">#REF!</definedName>
    <definedName name="An.G41y" localSheetId="2">#REF!</definedName>
    <definedName name="An.G41y" localSheetId="24">[19]ANALISA!#REF!</definedName>
    <definedName name="An.G41y" localSheetId="18">[19]ANALISA!#REF!</definedName>
    <definedName name="An.G41y" localSheetId="21">[19]ANALISA!#REF!</definedName>
    <definedName name="An.G41y" localSheetId="20">[19]ANALISA!#REF!</definedName>
    <definedName name="An.G41y" localSheetId="19">[19]ANALISA!#REF!</definedName>
    <definedName name="An.G41y">#REF!</definedName>
    <definedName name="An.G41z" localSheetId="2">#REF!</definedName>
    <definedName name="An.G41z" localSheetId="24">[19]ANALISA!#REF!</definedName>
    <definedName name="An.G41z" localSheetId="18">[19]ANALISA!#REF!</definedName>
    <definedName name="An.G41z" localSheetId="21">[19]ANALISA!#REF!</definedName>
    <definedName name="An.G41z" localSheetId="20">[19]ANALISA!#REF!</definedName>
    <definedName name="An.G41z" localSheetId="19">[19]ANALISA!#REF!</definedName>
    <definedName name="An.G41z">#REF!</definedName>
    <definedName name="An.G43a" localSheetId="2">#REF!</definedName>
    <definedName name="An.G43a" localSheetId="24">[19]ANALISA!#REF!</definedName>
    <definedName name="An.G43a" localSheetId="18">[19]ANALISA!#REF!</definedName>
    <definedName name="An.G43a" localSheetId="21">[19]ANALISA!#REF!</definedName>
    <definedName name="An.G43a" localSheetId="20">[19]ANALISA!#REF!</definedName>
    <definedName name="An.G43a" localSheetId="19">[19]ANALISA!#REF!</definedName>
    <definedName name="An.G43a">#REF!</definedName>
    <definedName name="An.G43b" localSheetId="2">#REF!</definedName>
    <definedName name="An.G43b" localSheetId="24">[19]ANALISA!#REF!</definedName>
    <definedName name="An.G43b" localSheetId="18">[19]ANALISA!#REF!</definedName>
    <definedName name="An.G43b" localSheetId="21">[19]ANALISA!#REF!</definedName>
    <definedName name="An.G43b" localSheetId="20">[19]ANALISA!#REF!</definedName>
    <definedName name="An.G43b" localSheetId="19">[19]ANALISA!#REF!</definedName>
    <definedName name="An.G43b">#REF!</definedName>
    <definedName name="An.G43c" localSheetId="2">#REF!</definedName>
    <definedName name="An.G43c" localSheetId="24">[19]ANALISA!#REF!</definedName>
    <definedName name="An.G43c" localSheetId="18">[19]ANALISA!#REF!</definedName>
    <definedName name="An.G43c" localSheetId="21">[19]ANALISA!#REF!</definedName>
    <definedName name="An.G43c" localSheetId="20">[19]ANALISA!#REF!</definedName>
    <definedName name="An.G43c" localSheetId="19">[19]ANALISA!#REF!</definedName>
    <definedName name="An.G43c">#REF!</definedName>
    <definedName name="An.G50h.G47" localSheetId="2">#REF!</definedName>
    <definedName name="An.G50h.G47" localSheetId="24">[19]ANALISA!#REF!</definedName>
    <definedName name="An.G50h.G47" localSheetId="18">[19]ANALISA!#REF!</definedName>
    <definedName name="An.G50h.G47" localSheetId="21">[19]ANALISA!#REF!</definedName>
    <definedName name="An.G50h.G47" localSheetId="20">[19]ANALISA!#REF!</definedName>
    <definedName name="An.G50h.G47" localSheetId="19">[19]ANALISA!#REF!</definedName>
    <definedName name="An.G50h.G47">#REF!</definedName>
    <definedName name="An.G50i.G47" localSheetId="2">#REF!</definedName>
    <definedName name="An.G50i.G47" localSheetId="24">[19]ANALISA!#REF!</definedName>
    <definedName name="An.G50i.G47" localSheetId="18">[19]ANALISA!#REF!</definedName>
    <definedName name="An.G50i.G47" localSheetId="21">[19]ANALISA!#REF!</definedName>
    <definedName name="An.G50i.G47" localSheetId="20">[19]ANALISA!#REF!</definedName>
    <definedName name="An.G50i.G47" localSheetId="19">[19]ANALISA!#REF!</definedName>
    <definedName name="An.G50i.G47">#REF!</definedName>
    <definedName name="An.G50i.G47a" localSheetId="2">#REF!</definedName>
    <definedName name="An.G50i.G47a" localSheetId="24">[19]ANALISA!#REF!</definedName>
    <definedName name="An.G50i.G47a" localSheetId="18">[19]ANALISA!#REF!</definedName>
    <definedName name="An.G50i.G47a" localSheetId="21">[19]ANALISA!#REF!</definedName>
    <definedName name="An.G50i.G47a" localSheetId="20">[19]ANALISA!#REF!</definedName>
    <definedName name="An.G50i.G47a" localSheetId="19">[19]ANALISA!#REF!</definedName>
    <definedName name="An.G50i.G47a">#REF!</definedName>
    <definedName name="An.G50p.G47" localSheetId="2">#REF!</definedName>
    <definedName name="An.G50p.G47" localSheetId="24">[19]ANALISA!#REF!</definedName>
    <definedName name="An.G50p.G47" localSheetId="18">[19]ANALISA!#REF!</definedName>
    <definedName name="An.G50p.G47" localSheetId="21">[19]ANALISA!#REF!</definedName>
    <definedName name="An.G50p.G47" localSheetId="20">[19]ANALISA!#REF!</definedName>
    <definedName name="An.G50p.G47" localSheetId="19">[19]ANALISA!#REF!</definedName>
    <definedName name="An.G50p.G47">#REF!</definedName>
    <definedName name="An.G53.K30" localSheetId="2">#REF!</definedName>
    <definedName name="An.G53.K30" localSheetId="24">[19]ANALISA!#REF!</definedName>
    <definedName name="An.G53.K30" localSheetId="18">[19]ANALISA!#REF!</definedName>
    <definedName name="An.G53.K30" localSheetId="21">[19]ANALISA!#REF!</definedName>
    <definedName name="An.G53.K30" localSheetId="20">[19]ANALISA!#REF!</definedName>
    <definedName name="An.G53.K30" localSheetId="19">[19]ANALISA!#REF!</definedName>
    <definedName name="An.G53.K30">#REF!</definedName>
    <definedName name="An.G53.K30a" localSheetId="2">#REF!</definedName>
    <definedName name="An.G53.K30a" localSheetId="24">[19]ANALISA!#REF!</definedName>
    <definedName name="An.G53.K30a" localSheetId="18">[19]ANALISA!#REF!</definedName>
    <definedName name="An.G53.K30a" localSheetId="21">[19]ANALISA!#REF!</definedName>
    <definedName name="An.G53.K30a" localSheetId="20">[19]ANALISA!#REF!</definedName>
    <definedName name="An.G53.K30a" localSheetId="19">[19]ANALISA!#REF!</definedName>
    <definedName name="An.G53.K30a">#REF!</definedName>
    <definedName name="An.G53h" localSheetId="2">#REF!</definedName>
    <definedName name="An.G53h" localSheetId="24">[19]ANALISA!#REF!</definedName>
    <definedName name="An.G53h" localSheetId="18">[19]ANALISA!#REF!</definedName>
    <definedName name="An.G53h" localSheetId="21">[19]ANALISA!#REF!</definedName>
    <definedName name="An.G53h" localSheetId="20">[19]ANALISA!#REF!</definedName>
    <definedName name="An.G53h" localSheetId="19">[19]ANALISA!#REF!</definedName>
    <definedName name="An.G53h">#REF!</definedName>
    <definedName name="An.h" localSheetId="2">#REF!</definedName>
    <definedName name="An.h" localSheetId="24">[19]ANALISA!#REF!</definedName>
    <definedName name="An.h" localSheetId="18">[19]ANALISA!#REF!</definedName>
    <definedName name="An.h" localSheetId="21">[19]ANALISA!#REF!</definedName>
    <definedName name="An.h" localSheetId="20">[19]ANALISA!#REF!</definedName>
    <definedName name="An.h" localSheetId="19">[19]ANALISA!#REF!</definedName>
    <definedName name="An.h">#REF!</definedName>
    <definedName name="An.H10" localSheetId="2">#REF!</definedName>
    <definedName name="An.H10" localSheetId="24">[19]ANALISA!#REF!</definedName>
    <definedName name="An.H10" localSheetId="18">[19]ANALISA!#REF!</definedName>
    <definedName name="An.H10" localSheetId="21">[19]ANALISA!#REF!</definedName>
    <definedName name="An.H10" localSheetId="20">[19]ANALISA!#REF!</definedName>
    <definedName name="An.H10" localSheetId="19">[19]ANALISA!#REF!</definedName>
    <definedName name="An.H10">#REF!</definedName>
    <definedName name="An.H5" localSheetId="2">#REF!</definedName>
    <definedName name="An.H5" localSheetId="24">[19]ANALISA!#REF!</definedName>
    <definedName name="An.H5" localSheetId="18">[19]ANALISA!#REF!</definedName>
    <definedName name="An.H5" localSheetId="21">[19]ANALISA!#REF!</definedName>
    <definedName name="An.H5" localSheetId="20">[19]ANALISA!#REF!</definedName>
    <definedName name="An.H5" localSheetId="19">[19]ANALISA!#REF!</definedName>
    <definedName name="An.H5">#REF!</definedName>
    <definedName name="An.H6" localSheetId="2">#REF!</definedName>
    <definedName name="An.H6" localSheetId="24">[19]ANALISA!#REF!</definedName>
    <definedName name="An.H6" localSheetId="18">[19]ANALISA!#REF!</definedName>
    <definedName name="An.H6" localSheetId="21">[19]ANALISA!#REF!</definedName>
    <definedName name="An.H6" localSheetId="20">[19]ANALISA!#REF!</definedName>
    <definedName name="An.H6" localSheetId="19">[19]ANALISA!#REF!</definedName>
    <definedName name="An.H6">#REF!</definedName>
    <definedName name="An.H6a" localSheetId="2">#REF!</definedName>
    <definedName name="An.H6a" localSheetId="24">[19]ANALISA!#REF!</definedName>
    <definedName name="An.H6a" localSheetId="18">[19]ANALISA!#REF!</definedName>
    <definedName name="An.H6a" localSheetId="21">[19]ANALISA!#REF!</definedName>
    <definedName name="An.H6a" localSheetId="20">[19]ANALISA!#REF!</definedName>
    <definedName name="An.H6a" localSheetId="19">[19]ANALISA!#REF!</definedName>
    <definedName name="An.H6a">#REF!</definedName>
    <definedName name="An.H6b" localSheetId="2">#REF!</definedName>
    <definedName name="An.H6b" localSheetId="24">[19]ANALISA!#REF!</definedName>
    <definedName name="An.H6b" localSheetId="18">[19]ANALISA!#REF!</definedName>
    <definedName name="An.H6b" localSheetId="21">[19]ANALISA!#REF!</definedName>
    <definedName name="An.H6b" localSheetId="20">[19]ANALISA!#REF!</definedName>
    <definedName name="An.H6b" localSheetId="19">[19]ANALISA!#REF!</definedName>
    <definedName name="An.H6b">#REF!</definedName>
    <definedName name="An.i" localSheetId="2">#REF!</definedName>
    <definedName name="An.i" localSheetId="24">[19]ANALISA!#REF!</definedName>
    <definedName name="An.i" localSheetId="18">[19]ANALISA!#REF!</definedName>
    <definedName name="An.i" localSheetId="21">[19]ANALISA!#REF!</definedName>
    <definedName name="An.i" localSheetId="20">[19]ANALISA!#REF!</definedName>
    <definedName name="An.i" localSheetId="19">[19]ANALISA!#REF!</definedName>
    <definedName name="An.i">#REF!</definedName>
    <definedName name="An.j" localSheetId="2">#REF!</definedName>
    <definedName name="An.j" localSheetId="24">[19]ANALISA!#REF!</definedName>
    <definedName name="An.j" localSheetId="18">[19]ANALISA!#REF!</definedName>
    <definedName name="An.j" localSheetId="21">[19]ANALISA!#REF!</definedName>
    <definedName name="An.j" localSheetId="20">[19]ANALISA!#REF!</definedName>
    <definedName name="An.j" localSheetId="19">[19]ANALISA!#REF!</definedName>
    <definedName name="An.j">#REF!</definedName>
    <definedName name="An.K" localSheetId="2">#REF!</definedName>
    <definedName name="An.K" localSheetId="24">[19]ANALISA!#REF!</definedName>
    <definedName name="An.K" localSheetId="18">[19]ANALISA!#REF!</definedName>
    <definedName name="An.K" localSheetId="21">[19]ANALISA!#REF!</definedName>
    <definedName name="An.K" localSheetId="20">[19]ANALISA!#REF!</definedName>
    <definedName name="An.K" localSheetId="19">[19]ANALISA!#REF!</definedName>
    <definedName name="An.K">#REF!</definedName>
    <definedName name="An.K9.23.30" localSheetId="2">#REF!</definedName>
    <definedName name="An.K9.23.30" localSheetId="24">[19]ANALISA!#REF!</definedName>
    <definedName name="An.K9.23.30" localSheetId="18">[19]ANALISA!#REF!</definedName>
    <definedName name="An.K9.23.30" localSheetId="21">[19]ANALISA!#REF!</definedName>
    <definedName name="An.K9.23.30" localSheetId="20">[19]ANALISA!#REF!</definedName>
    <definedName name="An.K9.23.30" localSheetId="19">[19]ANALISA!#REF!</definedName>
    <definedName name="An.K9.23.30">#REF!</definedName>
    <definedName name="An.K9.23.30a" localSheetId="2">#REF!</definedName>
    <definedName name="An.K9.23.30a" localSheetId="24">[19]ANALISA!#REF!</definedName>
    <definedName name="An.K9.23.30a" localSheetId="18">[19]ANALISA!#REF!</definedName>
    <definedName name="An.K9.23.30a" localSheetId="21">[19]ANALISA!#REF!</definedName>
    <definedName name="An.K9.23.30a" localSheetId="20">[19]ANALISA!#REF!</definedName>
    <definedName name="An.K9.23.30a" localSheetId="19">[19]ANALISA!#REF!</definedName>
    <definedName name="An.K9.23.30a">#REF!</definedName>
    <definedName name="An.K9.23.30b" localSheetId="2">#REF!</definedName>
    <definedName name="An.K9.23.30b" localSheetId="24">[19]ANALISA!#REF!</definedName>
    <definedName name="An.K9.23.30b" localSheetId="18">[19]ANALISA!#REF!</definedName>
    <definedName name="An.K9.23.30b" localSheetId="21">[19]ANALISA!#REF!</definedName>
    <definedName name="An.K9.23.30b" localSheetId="20">[19]ANALISA!#REF!</definedName>
    <definedName name="An.K9.23.30b" localSheetId="19">[19]ANALISA!#REF!</definedName>
    <definedName name="An.K9.23.30b">#REF!</definedName>
    <definedName name="An.Ka" localSheetId="2">#REF!</definedName>
    <definedName name="An.Ka" localSheetId="24">[19]ANALISA!#REF!</definedName>
    <definedName name="An.Ka" localSheetId="18">[19]ANALISA!#REF!</definedName>
    <definedName name="An.Ka" localSheetId="21">[19]ANALISA!#REF!</definedName>
    <definedName name="An.Ka" localSheetId="20">[19]ANALISA!#REF!</definedName>
    <definedName name="An.Ka" localSheetId="19">[19]ANALISA!#REF!</definedName>
    <definedName name="An.Ka">#REF!</definedName>
    <definedName name="An.Kb" localSheetId="2">#REF!</definedName>
    <definedName name="An.Kb" localSheetId="24">[19]ANALISA!#REF!</definedName>
    <definedName name="An.Kb" localSheetId="18">[19]ANALISA!#REF!</definedName>
    <definedName name="An.Kb" localSheetId="21">[19]ANALISA!#REF!</definedName>
    <definedName name="An.Kb" localSheetId="20">[19]ANALISA!#REF!</definedName>
    <definedName name="An.Kb" localSheetId="19">[19]ANALISA!#REF!</definedName>
    <definedName name="An.Kb">#REF!</definedName>
    <definedName name="An.L" localSheetId="2">#REF!</definedName>
    <definedName name="An.L" localSheetId="24">[19]ANALISA!#REF!</definedName>
    <definedName name="An.L" localSheetId="18">[19]ANALISA!#REF!</definedName>
    <definedName name="An.L" localSheetId="21">[19]ANALISA!#REF!</definedName>
    <definedName name="An.L" localSheetId="20">[19]ANALISA!#REF!</definedName>
    <definedName name="An.L" localSheetId="19">[19]ANALISA!#REF!</definedName>
    <definedName name="An.L">#REF!</definedName>
    <definedName name="An.La" localSheetId="2">#REF!</definedName>
    <definedName name="An.La" localSheetId="24">[19]ANALISA!#REF!</definedName>
    <definedName name="An.La" localSheetId="18">[19]ANALISA!#REF!</definedName>
    <definedName name="An.La" localSheetId="21">[19]ANALISA!#REF!</definedName>
    <definedName name="An.La" localSheetId="20">[19]ANALISA!#REF!</definedName>
    <definedName name="An.La" localSheetId="19">[19]ANALISA!#REF!</definedName>
    <definedName name="An.La">#REF!</definedName>
    <definedName name="An.Lb" localSheetId="2">#REF!</definedName>
    <definedName name="An.Lb" localSheetId="24">[19]ANALISA!#REF!</definedName>
    <definedName name="An.Lb" localSheetId="18">[19]ANALISA!#REF!</definedName>
    <definedName name="An.Lb" localSheetId="21">[19]ANALISA!#REF!</definedName>
    <definedName name="An.Lb" localSheetId="20">[19]ANALISA!#REF!</definedName>
    <definedName name="An.Lb" localSheetId="19">[19]ANALISA!#REF!</definedName>
    <definedName name="An.Lb">#REF!</definedName>
    <definedName name="An.Lc" localSheetId="2">#REF!</definedName>
    <definedName name="An.Lc" localSheetId="24">[19]ANALISA!#REF!</definedName>
    <definedName name="An.Lc" localSheetId="18">[19]ANALISA!#REF!</definedName>
    <definedName name="An.Lc" localSheetId="21">[19]ANALISA!#REF!</definedName>
    <definedName name="An.Lc" localSheetId="20">[19]ANALISA!#REF!</definedName>
    <definedName name="An.Lc" localSheetId="19">[19]ANALISA!#REF!</definedName>
    <definedName name="An.Lc">#REF!</definedName>
    <definedName name="An.Ld" localSheetId="2">#REF!</definedName>
    <definedName name="An.Ld" localSheetId="24">[19]ANALISA!#REF!</definedName>
    <definedName name="An.Ld" localSheetId="18">[19]ANALISA!#REF!</definedName>
    <definedName name="An.Ld" localSheetId="21">[19]ANALISA!#REF!</definedName>
    <definedName name="An.Ld" localSheetId="20">[19]ANALISA!#REF!</definedName>
    <definedName name="An.Ld" localSheetId="19">[19]ANALISA!#REF!</definedName>
    <definedName name="An.Ld">#REF!</definedName>
    <definedName name="An.Le" localSheetId="2">#REF!</definedName>
    <definedName name="An.Le" localSheetId="24">[19]ANALISA!#REF!</definedName>
    <definedName name="An.Le" localSheetId="18">[19]ANALISA!#REF!</definedName>
    <definedName name="An.Le" localSheetId="21">[19]ANALISA!#REF!</definedName>
    <definedName name="An.Le" localSheetId="20">[19]ANALISA!#REF!</definedName>
    <definedName name="An.Le" localSheetId="19">[19]ANALISA!#REF!</definedName>
    <definedName name="An.Le">#REF!</definedName>
    <definedName name="An.m" localSheetId="2">#REF!</definedName>
    <definedName name="An.m" localSheetId="24">[19]ANALISA!#REF!</definedName>
    <definedName name="An.m" localSheetId="18">[19]ANALISA!#REF!</definedName>
    <definedName name="An.m" localSheetId="21">[19]ANALISA!#REF!</definedName>
    <definedName name="An.m" localSheetId="20">[19]ANALISA!#REF!</definedName>
    <definedName name="An.m" localSheetId="19">[19]ANALISA!#REF!</definedName>
    <definedName name="An.m">#REF!</definedName>
    <definedName name="An.m1" localSheetId="2">#REF!</definedName>
    <definedName name="An.m1" localSheetId="24">[19]ANALISA!#REF!</definedName>
    <definedName name="An.m1" localSheetId="18">[19]ANALISA!#REF!</definedName>
    <definedName name="An.m1" localSheetId="21">[19]ANALISA!#REF!</definedName>
    <definedName name="An.m1" localSheetId="20">[19]ANALISA!#REF!</definedName>
    <definedName name="An.m1" localSheetId="19">[19]ANALISA!#REF!</definedName>
    <definedName name="An.m1">#REF!</definedName>
    <definedName name="An.m2" localSheetId="2">#REF!</definedName>
    <definedName name="An.m2" localSheetId="24">[19]ANALISA!#REF!</definedName>
    <definedName name="An.m2" localSheetId="18">[19]ANALISA!#REF!</definedName>
    <definedName name="An.m2" localSheetId="21">[19]ANALISA!#REF!</definedName>
    <definedName name="An.m2" localSheetId="20">[19]ANALISA!#REF!</definedName>
    <definedName name="An.m2" localSheetId="19">[19]ANALISA!#REF!</definedName>
    <definedName name="An.m2">#REF!</definedName>
    <definedName name="An.m3" localSheetId="2">#REF!</definedName>
    <definedName name="An.m3" localSheetId="24">[19]ANALISA!#REF!</definedName>
    <definedName name="An.m3" localSheetId="18">[19]ANALISA!#REF!</definedName>
    <definedName name="An.m3" localSheetId="21">[19]ANALISA!#REF!</definedName>
    <definedName name="An.m3" localSheetId="20">[19]ANALISA!#REF!</definedName>
    <definedName name="An.m3" localSheetId="19">[19]ANALISA!#REF!</definedName>
    <definedName name="An.m3">#REF!</definedName>
    <definedName name="An.m4" localSheetId="2">#REF!</definedName>
    <definedName name="An.m4" localSheetId="24">[19]ANALISA!#REF!</definedName>
    <definedName name="An.m4" localSheetId="18">[19]ANALISA!#REF!</definedName>
    <definedName name="An.m4" localSheetId="21">[19]ANALISA!#REF!</definedName>
    <definedName name="An.m4" localSheetId="20">[19]ANALISA!#REF!</definedName>
    <definedName name="An.m4" localSheetId="19">[19]ANALISA!#REF!</definedName>
    <definedName name="An.m4">#REF!</definedName>
    <definedName name="An.m5" localSheetId="2">#REF!</definedName>
    <definedName name="An.m5" localSheetId="24">[19]ANALISA!#REF!</definedName>
    <definedName name="An.m5" localSheetId="18">[19]ANALISA!#REF!</definedName>
    <definedName name="An.m5" localSheetId="21">[19]ANALISA!#REF!</definedName>
    <definedName name="An.m5" localSheetId="20">[19]ANALISA!#REF!</definedName>
    <definedName name="An.m5" localSheetId="19">[19]ANALISA!#REF!</definedName>
    <definedName name="An.m5">#REF!</definedName>
    <definedName name="An.m7" localSheetId="2">#REF!</definedName>
    <definedName name="An.m7" localSheetId="24">[19]ANALISA!#REF!</definedName>
    <definedName name="An.m7" localSheetId="18">[19]ANALISA!#REF!</definedName>
    <definedName name="An.m7" localSheetId="21">[19]ANALISA!#REF!</definedName>
    <definedName name="An.m7" localSheetId="20">[19]ANALISA!#REF!</definedName>
    <definedName name="An.m7" localSheetId="19">[19]ANALISA!#REF!</definedName>
    <definedName name="An.m7">#REF!</definedName>
    <definedName name="An.n" localSheetId="2">#REF!</definedName>
    <definedName name="An.n" localSheetId="24">[19]ANALISA!#REF!</definedName>
    <definedName name="An.n" localSheetId="18">[19]ANALISA!#REF!</definedName>
    <definedName name="An.n" localSheetId="21">[19]ANALISA!#REF!</definedName>
    <definedName name="An.n" localSheetId="20">[19]ANALISA!#REF!</definedName>
    <definedName name="An.n" localSheetId="19">[19]ANALISA!#REF!</definedName>
    <definedName name="An.n">#REF!</definedName>
    <definedName name="An.n1" localSheetId="2">#REF!</definedName>
    <definedName name="An.n1" localSheetId="24">[19]ANALISA!#REF!</definedName>
    <definedName name="An.n1" localSheetId="18">[19]ANALISA!#REF!</definedName>
    <definedName name="An.n1" localSheetId="21">[19]ANALISA!#REF!</definedName>
    <definedName name="An.n1" localSheetId="20">[19]ANALISA!#REF!</definedName>
    <definedName name="An.n1" localSheetId="19">[19]ANALISA!#REF!</definedName>
    <definedName name="An.n1">#REF!</definedName>
    <definedName name="An.n2" localSheetId="2">#REF!</definedName>
    <definedName name="An.n2" localSheetId="24">[19]ANALISA!#REF!</definedName>
    <definedName name="An.n2" localSheetId="18">[19]ANALISA!#REF!</definedName>
    <definedName name="An.n2" localSheetId="21">[19]ANALISA!#REF!</definedName>
    <definedName name="An.n2" localSheetId="20">[19]ANALISA!#REF!</definedName>
    <definedName name="An.n2" localSheetId="19">[19]ANALISA!#REF!</definedName>
    <definedName name="An.n2">#REF!</definedName>
    <definedName name="An.n3" localSheetId="2">#REF!</definedName>
    <definedName name="An.n3" localSheetId="24">[19]ANALISA!#REF!</definedName>
    <definedName name="An.n3" localSheetId="18">[19]ANALISA!#REF!</definedName>
    <definedName name="An.n3" localSheetId="21">[19]ANALISA!#REF!</definedName>
    <definedName name="An.n3" localSheetId="20">[19]ANALISA!#REF!</definedName>
    <definedName name="An.n3" localSheetId="19">[19]ANALISA!#REF!</definedName>
    <definedName name="An.n3">#REF!</definedName>
    <definedName name="An.n4" localSheetId="2">#REF!</definedName>
    <definedName name="An.n4" localSheetId="24">[19]ANALISA!#REF!</definedName>
    <definedName name="An.n4" localSheetId="18">[19]ANALISA!#REF!</definedName>
    <definedName name="An.n4" localSheetId="21">[19]ANALISA!#REF!</definedName>
    <definedName name="An.n4" localSheetId="20">[19]ANALISA!#REF!</definedName>
    <definedName name="An.n4" localSheetId="19">[19]ANALISA!#REF!</definedName>
    <definedName name="An.n4">#REF!</definedName>
    <definedName name="An.n5" localSheetId="2">#REF!</definedName>
    <definedName name="An.n5" localSheetId="24">[19]ANALISA!#REF!</definedName>
    <definedName name="An.n5" localSheetId="18">[19]ANALISA!#REF!</definedName>
    <definedName name="An.n5" localSheetId="21">[19]ANALISA!#REF!</definedName>
    <definedName name="An.n5" localSheetId="20">[19]ANALISA!#REF!</definedName>
    <definedName name="An.n5" localSheetId="19">[19]ANALISA!#REF!</definedName>
    <definedName name="An.n5">#REF!</definedName>
    <definedName name="An.n6" localSheetId="2">#REF!</definedName>
    <definedName name="An.n6" localSheetId="24">[19]ANALISA!#REF!</definedName>
    <definedName name="An.n6" localSheetId="18">[19]ANALISA!#REF!</definedName>
    <definedName name="An.n6" localSheetId="21">[19]ANALISA!#REF!</definedName>
    <definedName name="An.n6" localSheetId="20">[19]ANALISA!#REF!</definedName>
    <definedName name="An.n6" localSheetId="19">[19]ANALISA!#REF!</definedName>
    <definedName name="An.n6">#REF!</definedName>
    <definedName name="An.n7" localSheetId="2">#REF!</definedName>
    <definedName name="An.n7" localSheetId="24">[19]ANALISA!#REF!</definedName>
    <definedName name="An.n7" localSheetId="18">[19]ANALISA!#REF!</definedName>
    <definedName name="An.n7" localSheetId="21">[19]ANALISA!#REF!</definedName>
    <definedName name="An.n7" localSheetId="20">[19]ANALISA!#REF!</definedName>
    <definedName name="An.n7" localSheetId="19">[19]ANALISA!#REF!</definedName>
    <definedName name="An.n7">#REF!</definedName>
    <definedName name="An.o" localSheetId="2">#REF!</definedName>
    <definedName name="An.o" localSheetId="24">[19]ANALISA!#REF!</definedName>
    <definedName name="An.o" localSheetId="18">[19]ANALISA!#REF!</definedName>
    <definedName name="An.o" localSheetId="21">[19]ANALISA!#REF!</definedName>
    <definedName name="An.o" localSheetId="20">[19]ANALISA!#REF!</definedName>
    <definedName name="An.o" localSheetId="19">[19]ANALISA!#REF!</definedName>
    <definedName name="An.o">#REF!</definedName>
    <definedName name="An.p" localSheetId="2">#REF!</definedName>
    <definedName name="An.p" localSheetId="24">[19]ANALISA!#REF!</definedName>
    <definedName name="An.p" localSheetId="18">[19]ANALISA!#REF!</definedName>
    <definedName name="An.p" localSheetId="21">[19]ANALISA!#REF!</definedName>
    <definedName name="An.p" localSheetId="20">[19]ANALISA!#REF!</definedName>
    <definedName name="An.p" localSheetId="19">[19]ANALISA!#REF!</definedName>
    <definedName name="An.p">#REF!</definedName>
    <definedName name="An.Q" localSheetId="2">#REF!</definedName>
    <definedName name="An.Q" localSheetId="24">[19]ANALISA!#REF!</definedName>
    <definedName name="An.Q" localSheetId="18">[19]ANALISA!#REF!</definedName>
    <definedName name="An.Q" localSheetId="21">[19]ANALISA!#REF!</definedName>
    <definedName name="An.Q" localSheetId="20">[19]ANALISA!#REF!</definedName>
    <definedName name="An.Q" localSheetId="19">[19]ANALISA!#REF!</definedName>
    <definedName name="An.Q">#REF!</definedName>
    <definedName name="An.R" localSheetId="2">#REF!</definedName>
    <definedName name="An.R" localSheetId="24">[19]ANALISA!#REF!</definedName>
    <definedName name="An.R" localSheetId="18">[19]ANALISA!#REF!</definedName>
    <definedName name="An.R" localSheetId="21">[19]ANALISA!#REF!</definedName>
    <definedName name="An.R" localSheetId="20">[19]ANALISA!#REF!</definedName>
    <definedName name="An.R" localSheetId="19">[19]ANALISA!#REF!</definedName>
    <definedName name="An.R">#REF!</definedName>
    <definedName name="An.S" localSheetId="2">#REF!</definedName>
    <definedName name="An.S" localSheetId="24">[19]ANALISA!#REF!</definedName>
    <definedName name="An.S" localSheetId="18">[19]ANALISA!#REF!</definedName>
    <definedName name="An.S" localSheetId="21">[19]ANALISA!#REF!</definedName>
    <definedName name="An.S" localSheetId="20">[19]ANALISA!#REF!</definedName>
    <definedName name="An.S" localSheetId="19">[19]ANALISA!#REF!</definedName>
    <definedName name="An.S">#REF!</definedName>
    <definedName name="ANALISA">[54]upahbahan!$I$14</definedName>
    <definedName name="ANALISA_HARGA_SATUAN">#REF!</definedName>
    <definedName name="analisa1" localSheetId="2">#REF!</definedName>
    <definedName name="analisa1" localSheetId="24">[19]ANALISA!#REF!</definedName>
    <definedName name="analisa1" localSheetId="18">[19]ANALISA!#REF!</definedName>
    <definedName name="analisa1" localSheetId="21">[19]ANALISA!#REF!</definedName>
    <definedName name="analisa1" localSheetId="20">[19]ANALISA!#REF!</definedName>
    <definedName name="analisa1" localSheetId="19">[19]ANALISA!#REF!</definedName>
    <definedName name="analisa1">#REF!</definedName>
    <definedName name="analisa10" localSheetId="2">#REF!</definedName>
    <definedName name="analisa10" localSheetId="24">[19]ANALISA!#REF!</definedName>
    <definedName name="analisa10" localSheetId="18">[19]ANALISA!#REF!</definedName>
    <definedName name="analisa10" localSheetId="21">[19]ANALISA!#REF!</definedName>
    <definedName name="analisa10" localSheetId="20">[19]ANALISA!#REF!</definedName>
    <definedName name="analisa10" localSheetId="19">[19]ANALISA!#REF!</definedName>
    <definedName name="analisa10">#REF!</definedName>
    <definedName name="analisa100" localSheetId="2">#REF!</definedName>
    <definedName name="analisa100" localSheetId="24">[19]ANALISA!#REF!</definedName>
    <definedName name="analisa100" localSheetId="18">[19]ANALISA!#REF!</definedName>
    <definedName name="analisa100" localSheetId="21">[19]ANALISA!#REF!</definedName>
    <definedName name="analisa100" localSheetId="20">[19]ANALISA!#REF!</definedName>
    <definedName name="analisa100" localSheetId="19">[19]ANALISA!#REF!</definedName>
    <definedName name="analisa100">#REF!</definedName>
    <definedName name="analisa101" localSheetId="2">#REF!</definedName>
    <definedName name="analisa101" localSheetId="24">[19]ANALISA!#REF!</definedName>
    <definedName name="analisa101" localSheetId="18">[19]ANALISA!#REF!</definedName>
    <definedName name="analisa101" localSheetId="21">[19]ANALISA!#REF!</definedName>
    <definedName name="analisa101" localSheetId="20">[19]ANALISA!#REF!</definedName>
    <definedName name="analisa101" localSheetId="19">[19]ANALISA!#REF!</definedName>
    <definedName name="analisa101">#REF!</definedName>
    <definedName name="Analisa101A" localSheetId="24">'[55]Analisa HSP'!$U$51</definedName>
    <definedName name="Analisa101A" localSheetId="18">'[55]Analisa HSP'!$U$51</definedName>
    <definedName name="Analisa101A" localSheetId="21">'[55]Analisa HSP'!$U$51</definedName>
    <definedName name="Analisa101A" localSheetId="20">'[55]Analisa HSP'!$U$51</definedName>
    <definedName name="Analisa101A" localSheetId="19">'[55]Analisa HSP'!$U$51</definedName>
    <definedName name="Analisa101A">[1]A.Div10!#REF!</definedName>
    <definedName name="Analisa101B" localSheetId="24">'[55]Analisa HSP'!$U$231</definedName>
    <definedName name="Analisa101B" localSheetId="18">'[55]Analisa HSP'!$U$231</definedName>
    <definedName name="Analisa101B" localSheetId="21">'[55]Analisa HSP'!$U$231</definedName>
    <definedName name="Analisa101B" localSheetId="20">'[55]Analisa HSP'!$U$231</definedName>
    <definedName name="Analisa101B" localSheetId="19">'[55]Analisa HSP'!$U$231</definedName>
    <definedName name="Analisa101B">[1]A.Div10!#REF!</definedName>
    <definedName name="Analisa101C" localSheetId="24">'[55]Analisa HSP'!$U$410</definedName>
    <definedName name="Analisa101C" localSheetId="18">'[55]Analisa HSP'!$U$410</definedName>
    <definedName name="Analisa101C" localSheetId="21">'[55]Analisa HSP'!$U$410</definedName>
    <definedName name="Analisa101C" localSheetId="20">'[55]Analisa HSP'!$U$410</definedName>
    <definedName name="Analisa101C" localSheetId="19">'[55]Analisa HSP'!$U$410</definedName>
    <definedName name="Analisa101C">[1]A.Div10!#REF!</definedName>
    <definedName name="Analisa101D" localSheetId="24">'[55]Analisa HSP'!$U$589</definedName>
    <definedName name="Analisa101D" localSheetId="18">'[55]Analisa HSP'!$U$589</definedName>
    <definedName name="Analisa101D" localSheetId="21">'[55]Analisa HSP'!$U$589</definedName>
    <definedName name="Analisa101D" localSheetId="20">'[55]Analisa HSP'!$U$589</definedName>
    <definedName name="Analisa101D" localSheetId="19">'[55]Analisa HSP'!$U$589</definedName>
    <definedName name="Analisa101D">[1]A.Div10!#REF!</definedName>
    <definedName name="Analisa101E" localSheetId="24">'[55]Analisa HSP'!$U$768</definedName>
    <definedName name="Analisa101E" localSheetId="18">'[55]Analisa HSP'!$U$768</definedName>
    <definedName name="Analisa101E" localSheetId="21">'[55]Analisa HSP'!$U$768</definedName>
    <definedName name="Analisa101E" localSheetId="20">'[55]Analisa HSP'!$U$768</definedName>
    <definedName name="Analisa101E" localSheetId="19">'[55]Analisa HSP'!$U$768</definedName>
    <definedName name="Analisa101E">[1]A.Div10!#REF!</definedName>
    <definedName name="analisa102" localSheetId="2">#REF!</definedName>
    <definedName name="analisa102" localSheetId="24">[19]ANALISA!#REF!</definedName>
    <definedName name="analisa102" localSheetId="18">[19]ANALISA!#REF!</definedName>
    <definedName name="analisa102" localSheetId="21">[19]ANALISA!#REF!</definedName>
    <definedName name="analisa102" localSheetId="20">[19]ANALISA!#REF!</definedName>
    <definedName name="analisa102" localSheetId="19">[19]ANALISA!#REF!</definedName>
    <definedName name="analisa102">#REF!</definedName>
    <definedName name="analisa103" localSheetId="2">#REF!</definedName>
    <definedName name="analisa103" localSheetId="24">[19]ANALISA!#REF!</definedName>
    <definedName name="analisa103" localSheetId="18">[19]ANALISA!#REF!</definedName>
    <definedName name="analisa103" localSheetId="21">[19]ANALISA!#REF!</definedName>
    <definedName name="analisa103" localSheetId="20">[19]ANALISA!#REF!</definedName>
    <definedName name="analisa103" localSheetId="19">[19]ANALISA!#REF!</definedName>
    <definedName name="analisa103">#REF!</definedName>
    <definedName name="analisa104" localSheetId="2">#REF!</definedName>
    <definedName name="analisa104" localSheetId="24">[19]ANALISA!#REF!</definedName>
    <definedName name="analisa104" localSheetId="18">[19]ANALISA!#REF!</definedName>
    <definedName name="analisa104" localSheetId="21">[19]ANALISA!#REF!</definedName>
    <definedName name="analisa104" localSheetId="20">[19]ANALISA!#REF!</definedName>
    <definedName name="analisa104" localSheetId="19">[19]ANALISA!#REF!</definedName>
    <definedName name="analisa104">#REF!</definedName>
    <definedName name="analisa105" localSheetId="2">#REF!</definedName>
    <definedName name="analisa105" localSheetId="24">[19]ANALISA!#REF!</definedName>
    <definedName name="analisa105" localSheetId="18">[19]ANALISA!#REF!</definedName>
    <definedName name="analisa105" localSheetId="21">[19]ANALISA!#REF!</definedName>
    <definedName name="analisa105" localSheetId="20">[19]ANALISA!#REF!</definedName>
    <definedName name="analisa105" localSheetId="19">[19]ANALISA!#REF!</definedName>
    <definedName name="analisa105">#REF!</definedName>
    <definedName name="analisa106" localSheetId="2">#REF!</definedName>
    <definedName name="analisa106" localSheetId="24">[19]ANALISA!#REF!</definedName>
    <definedName name="analisa106" localSheetId="18">[19]ANALISA!#REF!</definedName>
    <definedName name="analisa106" localSheetId="21">[19]ANALISA!#REF!</definedName>
    <definedName name="analisa106" localSheetId="20">[19]ANALISA!#REF!</definedName>
    <definedName name="analisa106" localSheetId="19">[19]ANALISA!#REF!</definedName>
    <definedName name="analisa106">#REF!</definedName>
    <definedName name="analisa107" localSheetId="2">#REF!</definedName>
    <definedName name="analisa107" localSheetId="24">[19]ANALISA!#REF!</definedName>
    <definedName name="analisa107" localSheetId="18">[19]ANALISA!#REF!</definedName>
    <definedName name="analisa107" localSheetId="21">[19]ANALISA!#REF!</definedName>
    <definedName name="analisa107" localSheetId="20">[19]ANALISA!#REF!</definedName>
    <definedName name="analisa107" localSheetId="19">[19]ANALISA!#REF!</definedName>
    <definedName name="analisa107">#REF!</definedName>
    <definedName name="analisa108" localSheetId="2">#REF!</definedName>
    <definedName name="analisa108" localSheetId="24">[19]ANALISA!#REF!</definedName>
    <definedName name="analisa108" localSheetId="18">[19]ANALISA!#REF!</definedName>
    <definedName name="analisa108" localSheetId="21">[19]ANALISA!#REF!</definedName>
    <definedName name="analisa108" localSheetId="20">[19]ANALISA!#REF!</definedName>
    <definedName name="analisa108" localSheetId="19">[19]ANALISA!#REF!</definedName>
    <definedName name="analisa108">#REF!</definedName>
    <definedName name="analisa109" localSheetId="2">#REF!</definedName>
    <definedName name="analisa109" localSheetId="24">[19]ANALISA!#REF!</definedName>
    <definedName name="analisa109" localSheetId="18">[19]ANALISA!#REF!</definedName>
    <definedName name="analisa109" localSheetId="21">[19]ANALISA!#REF!</definedName>
    <definedName name="analisa109" localSheetId="20">[19]ANALISA!#REF!</definedName>
    <definedName name="analisa109" localSheetId="19">[19]ANALISA!#REF!</definedName>
    <definedName name="analisa109">#REF!</definedName>
    <definedName name="analisa11" localSheetId="2">#REF!</definedName>
    <definedName name="analisa11" localSheetId="24">[19]ANALISA!#REF!</definedName>
    <definedName name="analisa11" localSheetId="18">[19]ANALISA!#REF!</definedName>
    <definedName name="analisa11" localSheetId="21">[19]ANALISA!#REF!</definedName>
    <definedName name="analisa11" localSheetId="20">[19]ANALISA!#REF!</definedName>
    <definedName name="analisa11" localSheetId="19">[19]ANALISA!#REF!</definedName>
    <definedName name="analisa11">#REF!</definedName>
    <definedName name="analisa110" localSheetId="2">#REF!</definedName>
    <definedName name="analisa110" localSheetId="24">[19]ANALISA!#REF!</definedName>
    <definedName name="analisa110" localSheetId="18">[19]ANALISA!#REF!</definedName>
    <definedName name="analisa110" localSheetId="21">[19]ANALISA!#REF!</definedName>
    <definedName name="analisa110" localSheetId="20">[19]ANALISA!#REF!</definedName>
    <definedName name="analisa110" localSheetId="19">[19]ANALISA!#REF!</definedName>
    <definedName name="analisa110">#REF!</definedName>
    <definedName name="analisa111" localSheetId="2">#REF!</definedName>
    <definedName name="analisa111" localSheetId="24">[19]ANALISA!#REF!</definedName>
    <definedName name="analisa111" localSheetId="18">[19]ANALISA!#REF!</definedName>
    <definedName name="analisa111" localSheetId="21">[19]ANALISA!#REF!</definedName>
    <definedName name="analisa111" localSheetId="20">[19]ANALISA!#REF!</definedName>
    <definedName name="analisa111" localSheetId="19">[19]ANALISA!#REF!</definedName>
    <definedName name="analisa111">#REF!</definedName>
    <definedName name="analisa112" localSheetId="2">#REF!</definedName>
    <definedName name="analisa112" localSheetId="24">[19]ANALISA!#REF!</definedName>
    <definedName name="analisa112" localSheetId="18">[19]ANALISA!#REF!</definedName>
    <definedName name="analisa112" localSheetId="21">[19]ANALISA!#REF!</definedName>
    <definedName name="analisa112" localSheetId="20">[19]ANALISA!#REF!</definedName>
    <definedName name="analisa112" localSheetId="19">[19]ANALISA!#REF!</definedName>
    <definedName name="analisa112">#REF!</definedName>
    <definedName name="analisa113" localSheetId="2">#REF!</definedName>
    <definedName name="analisa113" localSheetId="24">[19]ANALISA!#REF!</definedName>
    <definedName name="analisa113" localSheetId="18">[19]ANALISA!#REF!</definedName>
    <definedName name="analisa113" localSheetId="21">[19]ANALISA!#REF!</definedName>
    <definedName name="analisa113" localSheetId="20">[19]ANALISA!#REF!</definedName>
    <definedName name="analisa113" localSheetId="19">[19]ANALISA!#REF!</definedName>
    <definedName name="analisa113">#REF!</definedName>
    <definedName name="analisa114" localSheetId="2">#REF!</definedName>
    <definedName name="analisa114" localSheetId="24">[19]ANALISA!#REF!</definedName>
    <definedName name="analisa114" localSheetId="18">[19]ANALISA!#REF!</definedName>
    <definedName name="analisa114" localSheetId="21">[19]ANALISA!#REF!</definedName>
    <definedName name="analisa114" localSheetId="20">[19]ANALISA!#REF!</definedName>
    <definedName name="analisa114" localSheetId="19">[19]ANALISA!#REF!</definedName>
    <definedName name="analisa114">#REF!</definedName>
    <definedName name="analisa115" localSheetId="2">#REF!</definedName>
    <definedName name="analisa115" localSheetId="24">[19]ANALISA!#REF!</definedName>
    <definedName name="analisa115" localSheetId="18">[19]ANALISA!#REF!</definedName>
    <definedName name="analisa115" localSheetId="21">[19]ANALISA!#REF!</definedName>
    <definedName name="analisa115" localSheetId="20">[19]ANALISA!#REF!</definedName>
    <definedName name="analisa115" localSheetId="19">[19]ANALISA!#REF!</definedName>
    <definedName name="analisa115">#REF!</definedName>
    <definedName name="analisa116" localSheetId="2">#REF!</definedName>
    <definedName name="analisa116" localSheetId="24">[19]ANALISA!#REF!</definedName>
    <definedName name="analisa116" localSheetId="18">[19]ANALISA!#REF!</definedName>
    <definedName name="analisa116" localSheetId="21">[19]ANALISA!#REF!</definedName>
    <definedName name="analisa116" localSheetId="20">[19]ANALISA!#REF!</definedName>
    <definedName name="analisa116" localSheetId="19">[19]ANALISA!#REF!</definedName>
    <definedName name="analisa116">#REF!</definedName>
    <definedName name="analisa117" localSheetId="2">#REF!</definedName>
    <definedName name="analisa117" localSheetId="24">[19]ANALISA!#REF!</definedName>
    <definedName name="analisa117" localSheetId="18">[19]ANALISA!#REF!</definedName>
    <definedName name="analisa117" localSheetId="21">[19]ANALISA!#REF!</definedName>
    <definedName name="analisa117" localSheetId="20">[19]ANALISA!#REF!</definedName>
    <definedName name="analisa117" localSheetId="19">[19]ANALISA!#REF!</definedName>
    <definedName name="analisa117">#REF!</definedName>
    <definedName name="analisa118" localSheetId="2">#REF!</definedName>
    <definedName name="analisa118" localSheetId="24">[19]ANALISA!#REF!</definedName>
    <definedName name="analisa118" localSheetId="18">[19]ANALISA!#REF!</definedName>
    <definedName name="analisa118" localSheetId="21">[19]ANALISA!#REF!</definedName>
    <definedName name="analisa118" localSheetId="20">[19]ANALISA!#REF!</definedName>
    <definedName name="analisa118" localSheetId="19">[19]ANALISA!#REF!</definedName>
    <definedName name="analisa118">#REF!</definedName>
    <definedName name="analisa119" localSheetId="2">#REF!</definedName>
    <definedName name="analisa119" localSheetId="24">[19]ANALISA!#REF!</definedName>
    <definedName name="analisa119" localSheetId="18">[19]ANALISA!#REF!</definedName>
    <definedName name="analisa119" localSheetId="21">[19]ANALISA!#REF!</definedName>
    <definedName name="analisa119" localSheetId="20">[19]ANALISA!#REF!</definedName>
    <definedName name="analisa119" localSheetId="19">[19]ANALISA!#REF!</definedName>
    <definedName name="analisa119">#REF!</definedName>
    <definedName name="analisa12" localSheetId="2">#REF!</definedName>
    <definedName name="analisa12" localSheetId="24">[19]ANALISA!#REF!</definedName>
    <definedName name="analisa12" localSheetId="18">[19]ANALISA!#REF!</definedName>
    <definedName name="analisa12" localSheetId="21">[19]ANALISA!#REF!</definedName>
    <definedName name="analisa12" localSheetId="20">[19]ANALISA!#REF!</definedName>
    <definedName name="analisa12" localSheetId="19">[19]ANALISA!#REF!</definedName>
    <definedName name="analisa12">#REF!</definedName>
    <definedName name="analisa13" localSheetId="2">#REF!</definedName>
    <definedName name="analisa13" localSheetId="24">[19]ANALISA!#REF!</definedName>
    <definedName name="analisa13" localSheetId="18">[19]ANALISA!#REF!</definedName>
    <definedName name="analisa13" localSheetId="21">[19]ANALISA!#REF!</definedName>
    <definedName name="analisa13" localSheetId="20">[19]ANALISA!#REF!</definedName>
    <definedName name="analisa13" localSheetId="19">[19]ANALISA!#REF!</definedName>
    <definedName name="analisa13">#REF!</definedName>
    <definedName name="analisa14" localSheetId="2">#REF!</definedName>
    <definedName name="analisa14" localSheetId="24">[19]ANALISA!#REF!</definedName>
    <definedName name="analisa14" localSheetId="18">[19]ANALISA!#REF!</definedName>
    <definedName name="analisa14" localSheetId="21">[19]ANALISA!#REF!</definedName>
    <definedName name="analisa14" localSheetId="20">[19]ANALISA!#REF!</definedName>
    <definedName name="analisa14" localSheetId="19">[19]ANALISA!#REF!</definedName>
    <definedName name="analisa14">#REF!</definedName>
    <definedName name="analisa15" localSheetId="2">#REF!</definedName>
    <definedName name="analisa15" localSheetId="24">[19]ANALISA!#REF!</definedName>
    <definedName name="analisa15" localSheetId="18">[19]ANALISA!#REF!</definedName>
    <definedName name="analisa15" localSheetId="21">[19]ANALISA!#REF!</definedName>
    <definedName name="analisa15" localSheetId="20">[19]ANALISA!#REF!</definedName>
    <definedName name="analisa15" localSheetId="19">[19]ANALISA!#REF!</definedName>
    <definedName name="analisa15">#REF!</definedName>
    <definedName name="analisa16" localSheetId="2">#REF!</definedName>
    <definedName name="analisa16" localSheetId="24">[19]ANALISA!#REF!</definedName>
    <definedName name="analisa16" localSheetId="18">[19]ANALISA!#REF!</definedName>
    <definedName name="analisa16" localSheetId="21">[19]ANALISA!#REF!</definedName>
    <definedName name="analisa16" localSheetId="20">[19]ANALISA!#REF!</definedName>
    <definedName name="analisa16" localSheetId="19">[19]ANALISA!#REF!</definedName>
    <definedName name="analisa16">#REF!</definedName>
    <definedName name="analisa17" localSheetId="2">#REF!</definedName>
    <definedName name="analisa17" localSheetId="24">[19]ANALISA!#REF!</definedName>
    <definedName name="analisa17" localSheetId="18">[19]ANALISA!#REF!</definedName>
    <definedName name="analisa17" localSheetId="21">[19]ANALISA!#REF!</definedName>
    <definedName name="analisa17" localSheetId="20">[19]ANALISA!#REF!</definedName>
    <definedName name="analisa17" localSheetId="19">[19]ANALISA!#REF!</definedName>
    <definedName name="analisa17">#REF!</definedName>
    <definedName name="analisa18" localSheetId="2">#REF!</definedName>
    <definedName name="analisa18" localSheetId="24">[19]ANALISA!#REF!</definedName>
    <definedName name="analisa18" localSheetId="18">[19]ANALISA!#REF!</definedName>
    <definedName name="analisa18" localSheetId="21">[19]ANALISA!#REF!</definedName>
    <definedName name="analisa18" localSheetId="20">[19]ANALISA!#REF!</definedName>
    <definedName name="analisa18" localSheetId="19">[19]ANALISA!#REF!</definedName>
    <definedName name="analisa18">#REF!</definedName>
    <definedName name="analisa19" localSheetId="2">#REF!</definedName>
    <definedName name="analisa19" localSheetId="24">[19]ANALISA!#REF!</definedName>
    <definedName name="analisa19" localSheetId="18">[19]ANALISA!#REF!</definedName>
    <definedName name="analisa19" localSheetId="21">[19]ANALISA!#REF!</definedName>
    <definedName name="analisa19" localSheetId="20">[19]ANALISA!#REF!</definedName>
    <definedName name="analisa19" localSheetId="19">[19]ANALISA!#REF!</definedName>
    <definedName name="analisa19">#REF!</definedName>
    <definedName name="analisa2" localSheetId="2">#REF!</definedName>
    <definedName name="analisa2" localSheetId="24">[19]ANALISA!#REF!</definedName>
    <definedName name="analisa2" localSheetId="18">[19]ANALISA!#REF!</definedName>
    <definedName name="analisa2" localSheetId="21">[19]ANALISA!#REF!</definedName>
    <definedName name="analisa2" localSheetId="20">[19]ANALISA!#REF!</definedName>
    <definedName name="analisa2" localSheetId="19">[19]ANALISA!#REF!</definedName>
    <definedName name="analisa2">#REF!</definedName>
    <definedName name="analisa20" localSheetId="2">#REF!</definedName>
    <definedName name="analisa20" localSheetId="24">[19]ANALISA!#REF!</definedName>
    <definedName name="analisa20" localSheetId="18">[19]ANALISA!#REF!</definedName>
    <definedName name="analisa20" localSheetId="21">[19]ANALISA!#REF!</definedName>
    <definedName name="analisa20" localSheetId="20">[19]ANALISA!#REF!</definedName>
    <definedName name="analisa20" localSheetId="19">[19]ANALISA!#REF!</definedName>
    <definedName name="analisa20">#REF!</definedName>
    <definedName name="analisa21" localSheetId="24">[19]ANALISA!#REF!</definedName>
    <definedName name="analisa21" localSheetId="18">[19]ANALISA!#REF!</definedName>
    <definedName name="analisa21" localSheetId="21">[19]ANALISA!#REF!</definedName>
    <definedName name="analisa21" localSheetId="20">[19]ANALISA!#REF!</definedName>
    <definedName name="analisa21" localSheetId="19">[19]ANALISA!#REF!</definedName>
    <definedName name="Analisa21">[56]Div2!$B$2:$L$67</definedName>
    <definedName name="analisa22" localSheetId="2">#REF!</definedName>
    <definedName name="analisa22" localSheetId="24">[19]ANALISA!#REF!</definedName>
    <definedName name="analisa22" localSheetId="18">[19]ANALISA!#REF!</definedName>
    <definedName name="analisa22" localSheetId="21">[19]ANALISA!#REF!</definedName>
    <definedName name="analisa22" localSheetId="20">[19]ANALISA!#REF!</definedName>
    <definedName name="analisa22" localSheetId="19">[19]ANALISA!#REF!</definedName>
    <definedName name="analisa22">#REF!</definedName>
    <definedName name="Analisa22Man">[56]Div2!$B$68:$L$133</definedName>
    <definedName name="Analisa22Mek">[56]Div2!$B$134:$L$199</definedName>
    <definedName name="analisa23" localSheetId="2">#REF!</definedName>
    <definedName name="analisa23" localSheetId="24">[19]ANALISA!#REF!</definedName>
    <definedName name="analisa23" localSheetId="18">[19]ANALISA!#REF!</definedName>
    <definedName name="analisa23" localSheetId="21">[19]ANALISA!#REF!</definedName>
    <definedName name="analisa23" localSheetId="20">[19]ANALISA!#REF!</definedName>
    <definedName name="analisa23" localSheetId="19">[19]ANALISA!#REF!</definedName>
    <definedName name="analisa23">#REF!</definedName>
    <definedName name="analisa24" localSheetId="2">#REF!</definedName>
    <definedName name="analisa24" localSheetId="24">[19]ANALISA!#REF!</definedName>
    <definedName name="analisa24" localSheetId="18">[19]ANALISA!#REF!</definedName>
    <definedName name="analisa24" localSheetId="21">[19]ANALISA!#REF!</definedName>
    <definedName name="analisa24" localSheetId="20">[19]ANALISA!#REF!</definedName>
    <definedName name="analisa24" localSheetId="19">[19]ANALISA!#REF!</definedName>
    <definedName name="analisa24">#REF!</definedName>
    <definedName name="analisa25" localSheetId="2">#REF!</definedName>
    <definedName name="analisa25" localSheetId="24">[19]ANALISA!#REF!</definedName>
    <definedName name="analisa25" localSheetId="18">[19]ANALISA!#REF!</definedName>
    <definedName name="analisa25" localSheetId="21">[19]ANALISA!#REF!</definedName>
    <definedName name="analisa25" localSheetId="20">[19]ANALISA!#REF!</definedName>
    <definedName name="analisa25" localSheetId="19">[19]ANALISA!#REF!</definedName>
    <definedName name="analisa25">#REF!</definedName>
    <definedName name="analisa26" localSheetId="2">#REF!</definedName>
    <definedName name="analisa26" localSheetId="24">[19]ANALISA!#REF!</definedName>
    <definedName name="analisa26" localSheetId="18">[19]ANALISA!#REF!</definedName>
    <definedName name="analisa26" localSheetId="21">[19]ANALISA!#REF!</definedName>
    <definedName name="analisa26" localSheetId="20">[19]ANALISA!#REF!</definedName>
    <definedName name="analisa26" localSheetId="19">[19]ANALISA!#REF!</definedName>
    <definedName name="analisa26">#REF!</definedName>
    <definedName name="analisa27" localSheetId="2">#REF!</definedName>
    <definedName name="analisa27" localSheetId="24">[19]ANALISA!#REF!</definedName>
    <definedName name="analisa27" localSheetId="18">[19]ANALISA!#REF!</definedName>
    <definedName name="analisa27" localSheetId="21">[19]ANALISA!#REF!</definedName>
    <definedName name="analisa27" localSheetId="20">[19]ANALISA!#REF!</definedName>
    <definedName name="analisa27" localSheetId="19">[19]ANALISA!#REF!</definedName>
    <definedName name="analisa27">#REF!</definedName>
    <definedName name="analisa28" localSheetId="2">#REF!</definedName>
    <definedName name="analisa28" localSheetId="24">[19]ANALISA!#REF!</definedName>
    <definedName name="analisa28" localSheetId="18">[19]ANALISA!#REF!</definedName>
    <definedName name="analisa28" localSheetId="21">[19]ANALISA!#REF!</definedName>
    <definedName name="analisa28" localSheetId="20">[19]ANALISA!#REF!</definedName>
    <definedName name="analisa28" localSheetId="19">[19]ANALISA!#REF!</definedName>
    <definedName name="analisa28">#REF!</definedName>
    <definedName name="analisa29" localSheetId="2">#REF!</definedName>
    <definedName name="analisa29" localSheetId="24">[19]ANALISA!#REF!</definedName>
    <definedName name="analisa29" localSheetId="18">[19]ANALISA!#REF!</definedName>
    <definedName name="analisa29" localSheetId="21">[19]ANALISA!#REF!</definedName>
    <definedName name="analisa29" localSheetId="20">[19]ANALISA!#REF!</definedName>
    <definedName name="analisa29" localSheetId="19">[19]ANALISA!#REF!</definedName>
    <definedName name="analisa29">#REF!</definedName>
    <definedName name="analisa3" localSheetId="2">#REF!</definedName>
    <definedName name="analisa3" localSheetId="24">[19]ANALISA!#REF!</definedName>
    <definedName name="analisa3" localSheetId="18">[19]ANALISA!#REF!</definedName>
    <definedName name="analisa3" localSheetId="21">[19]ANALISA!#REF!</definedName>
    <definedName name="analisa3" localSheetId="20">[19]ANALISA!#REF!</definedName>
    <definedName name="analisa3" localSheetId="19">[19]ANALISA!#REF!</definedName>
    <definedName name="analisa3">#REF!</definedName>
    <definedName name="analisa30" localSheetId="2">#REF!</definedName>
    <definedName name="analisa30" localSheetId="24">[19]ANALISA!#REF!</definedName>
    <definedName name="analisa30" localSheetId="18">[19]ANALISA!#REF!</definedName>
    <definedName name="analisa30" localSheetId="21">[19]ANALISA!#REF!</definedName>
    <definedName name="analisa30" localSheetId="20">[19]ANALISA!#REF!</definedName>
    <definedName name="analisa30" localSheetId="19">[19]ANALISA!#REF!</definedName>
    <definedName name="analisa30">#REF!</definedName>
    <definedName name="analisa31" localSheetId="2">#REF!</definedName>
    <definedName name="analisa31" localSheetId="24">[19]ANALISA!#REF!</definedName>
    <definedName name="analisa31" localSheetId="18">[19]ANALISA!#REF!</definedName>
    <definedName name="analisa31" localSheetId="21">[19]ANALISA!#REF!</definedName>
    <definedName name="analisa31" localSheetId="20">[19]ANALISA!#REF!</definedName>
    <definedName name="analisa31" localSheetId="19">[19]ANALISA!#REF!</definedName>
    <definedName name="analisa31">#REF!</definedName>
    <definedName name="Analisa311">[56]Div3!$B$2:$L$68</definedName>
    <definedName name="Analisa313">[56]Div3!$B$69:$L$199</definedName>
    <definedName name="Analisa314">[56]Div3!$B$200:$L$267</definedName>
    <definedName name="analisa32" localSheetId="2">#REF!</definedName>
    <definedName name="analisa32" localSheetId="24">[19]ANALISA!#REF!</definedName>
    <definedName name="analisa32" localSheetId="18">[19]ANALISA!#REF!</definedName>
    <definedName name="analisa32" localSheetId="21">[19]ANALISA!#REF!</definedName>
    <definedName name="analisa32" localSheetId="20">[19]ANALISA!#REF!</definedName>
    <definedName name="analisa32" localSheetId="19">[19]ANALISA!#REF!</definedName>
    <definedName name="analisa32">#REF!</definedName>
    <definedName name="Analisa321">[25]Div3!#REF!</definedName>
    <definedName name="Analisa322">[57]Div3!#REF!</definedName>
    <definedName name="analisa33" localSheetId="2">#REF!</definedName>
    <definedName name="analisa33" localSheetId="24">[19]ANALISA!#REF!</definedName>
    <definedName name="analisa33" localSheetId="18">[19]ANALISA!#REF!</definedName>
    <definedName name="analisa33" localSheetId="21">[19]ANALISA!#REF!</definedName>
    <definedName name="analisa33" localSheetId="20">[19]ANALISA!#REF!</definedName>
    <definedName name="analisa33" localSheetId="19">[19]ANALISA!#REF!</definedName>
    <definedName name="analisa33">#REF!</definedName>
    <definedName name="analisa34" localSheetId="2">#REF!</definedName>
    <definedName name="analisa34" localSheetId="24">[19]ANALISA!#REF!</definedName>
    <definedName name="analisa34" localSheetId="18">[19]ANALISA!#REF!</definedName>
    <definedName name="analisa34" localSheetId="21">[19]ANALISA!#REF!</definedName>
    <definedName name="analisa34" localSheetId="20">[19]ANALISA!#REF!</definedName>
    <definedName name="analisa34" localSheetId="19">[19]ANALISA!#REF!</definedName>
    <definedName name="analisa34">#REF!</definedName>
    <definedName name="analisa35" localSheetId="2">#REF!</definedName>
    <definedName name="analisa35" localSheetId="24">[19]ANALISA!#REF!</definedName>
    <definedName name="analisa35" localSheetId="18">[19]ANALISA!#REF!</definedName>
    <definedName name="analisa35" localSheetId="21">[19]ANALISA!#REF!</definedName>
    <definedName name="analisa35" localSheetId="20">[19]ANALISA!#REF!</definedName>
    <definedName name="analisa35" localSheetId="19">[19]ANALISA!#REF!</definedName>
    <definedName name="analisa35">#REF!</definedName>
    <definedName name="analisa36" localSheetId="2">#REF!</definedName>
    <definedName name="analisa36" localSheetId="24">[19]ANALISA!#REF!</definedName>
    <definedName name="analisa36" localSheetId="18">[19]ANALISA!#REF!</definedName>
    <definedName name="analisa36" localSheetId="21">[19]ANALISA!#REF!</definedName>
    <definedName name="analisa36" localSheetId="20">[19]ANALISA!#REF!</definedName>
    <definedName name="analisa36" localSheetId="19">[19]ANALISA!#REF!</definedName>
    <definedName name="analisa36">#REF!</definedName>
    <definedName name="analisa37" localSheetId="2">#REF!</definedName>
    <definedName name="analisa37" localSheetId="24">[19]ANALISA!#REF!</definedName>
    <definedName name="analisa37" localSheetId="18">[19]ANALISA!#REF!</definedName>
    <definedName name="analisa37" localSheetId="21">[19]ANALISA!#REF!</definedName>
    <definedName name="analisa37" localSheetId="20">[19]ANALISA!#REF!</definedName>
    <definedName name="analisa37" localSheetId="19">[19]ANALISA!#REF!</definedName>
    <definedName name="analisa37">#REF!</definedName>
    <definedName name="analisa38" localSheetId="2">#REF!</definedName>
    <definedName name="analisa38" localSheetId="24">[19]ANALISA!#REF!</definedName>
    <definedName name="analisa38" localSheetId="18">[19]ANALISA!#REF!</definedName>
    <definedName name="analisa38" localSheetId="21">[19]ANALISA!#REF!</definedName>
    <definedName name="analisa38" localSheetId="20">[19]ANALISA!#REF!</definedName>
    <definedName name="analisa38" localSheetId="19">[19]ANALISA!#REF!</definedName>
    <definedName name="analisa38">#REF!</definedName>
    <definedName name="analisa39" localSheetId="2">#REF!</definedName>
    <definedName name="analisa39" localSheetId="24">[19]ANALISA!#REF!</definedName>
    <definedName name="analisa39" localSheetId="18">[19]ANALISA!#REF!</definedName>
    <definedName name="analisa39" localSheetId="21">[19]ANALISA!#REF!</definedName>
    <definedName name="analisa39" localSheetId="20">[19]ANALISA!#REF!</definedName>
    <definedName name="analisa39" localSheetId="19">[19]ANALISA!#REF!</definedName>
    <definedName name="analisa39">#REF!</definedName>
    <definedName name="analisa4" localSheetId="2">#REF!</definedName>
    <definedName name="analisa4" localSheetId="24">[19]ANALISA!#REF!</definedName>
    <definedName name="analisa4" localSheetId="18">[19]ANALISA!#REF!</definedName>
    <definedName name="analisa4" localSheetId="21">[19]ANALISA!#REF!</definedName>
    <definedName name="analisa4" localSheetId="20">[19]ANALISA!#REF!</definedName>
    <definedName name="analisa4" localSheetId="19">[19]ANALISA!#REF!</definedName>
    <definedName name="analisa4">#REF!</definedName>
    <definedName name="analisa40" localSheetId="2">#REF!</definedName>
    <definedName name="analisa40" localSheetId="24">[19]ANALISA!#REF!</definedName>
    <definedName name="analisa40" localSheetId="18">[19]ANALISA!#REF!</definedName>
    <definedName name="analisa40" localSheetId="21">[19]ANALISA!#REF!</definedName>
    <definedName name="analisa40" localSheetId="20">[19]ANALISA!#REF!</definedName>
    <definedName name="analisa40" localSheetId="19">[19]ANALISA!#REF!</definedName>
    <definedName name="analisa40">#REF!</definedName>
    <definedName name="analisa41" localSheetId="2">#REF!</definedName>
    <definedName name="analisa41" localSheetId="24">[19]ANALISA!#REF!</definedName>
    <definedName name="analisa41" localSheetId="18">[19]ANALISA!#REF!</definedName>
    <definedName name="analisa41" localSheetId="21">[19]ANALISA!#REF!</definedName>
    <definedName name="analisa41" localSheetId="20">[19]ANALISA!#REF!</definedName>
    <definedName name="analisa41" localSheetId="19">[19]ANALISA!#REF!</definedName>
    <definedName name="analisa41">#REF!</definedName>
    <definedName name="analisa42" localSheetId="2">#REF!</definedName>
    <definedName name="analisa42" localSheetId="24">[19]ANALISA!#REF!</definedName>
    <definedName name="analisa42" localSheetId="18">[19]ANALISA!#REF!</definedName>
    <definedName name="analisa42" localSheetId="21">[19]ANALISA!#REF!</definedName>
    <definedName name="analisa42" localSheetId="20">[19]ANALISA!#REF!</definedName>
    <definedName name="analisa42" localSheetId="19">[19]ANALISA!#REF!</definedName>
    <definedName name="analisa42">#REF!</definedName>
    <definedName name="Analisa421">[56]Div4!$B$2:$L$67</definedName>
    <definedName name="Analisa422">[56]Div4!$B$68:$L$133</definedName>
    <definedName name="analisa43" localSheetId="2">#REF!</definedName>
    <definedName name="analisa43" localSheetId="24">[19]ANALISA!#REF!</definedName>
    <definedName name="analisa43" localSheetId="18">[19]ANALISA!#REF!</definedName>
    <definedName name="analisa43" localSheetId="21">[19]ANALISA!#REF!</definedName>
    <definedName name="analisa43" localSheetId="20">[19]ANALISA!#REF!</definedName>
    <definedName name="analisa43" localSheetId="19">[19]ANALISA!#REF!</definedName>
    <definedName name="analisa43">#REF!</definedName>
    <definedName name="analisa44" localSheetId="2">#REF!</definedName>
    <definedName name="analisa44" localSheetId="24">[19]ANALISA!#REF!</definedName>
    <definedName name="analisa44" localSheetId="18">[19]ANALISA!#REF!</definedName>
    <definedName name="analisa44" localSheetId="21">[19]ANALISA!#REF!</definedName>
    <definedName name="analisa44" localSheetId="20">[19]ANALISA!#REF!</definedName>
    <definedName name="analisa44" localSheetId="19">[19]ANALISA!#REF!</definedName>
    <definedName name="analisa44">#REF!</definedName>
    <definedName name="analisa45" localSheetId="2">#REF!</definedName>
    <definedName name="analisa45" localSheetId="24">[19]ANALISA!#REF!</definedName>
    <definedName name="analisa45" localSheetId="18">[19]ANALISA!#REF!</definedName>
    <definedName name="analisa45" localSheetId="21">[19]ANALISA!#REF!</definedName>
    <definedName name="analisa45" localSheetId="20">[19]ANALISA!#REF!</definedName>
    <definedName name="analisa45" localSheetId="19">[19]ANALISA!#REF!</definedName>
    <definedName name="analisa45">#REF!</definedName>
    <definedName name="analisa46" localSheetId="2">#REF!</definedName>
    <definedName name="analisa46" localSheetId="24">[19]ANALISA!#REF!</definedName>
    <definedName name="analisa46" localSheetId="18">[19]ANALISA!#REF!</definedName>
    <definedName name="analisa46" localSheetId="21">[19]ANALISA!#REF!</definedName>
    <definedName name="analisa46" localSheetId="20">[19]ANALISA!#REF!</definedName>
    <definedName name="analisa46" localSheetId="19">[19]ANALISA!#REF!</definedName>
    <definedName name="analisa46">#REF!</definedName>
    <definedName name="analisa47" localSheetId="2">#REF!</definedName>
    <definedName name="analisa47" localSheetId="24">[19]ANALISA!#REF!</definedName>
    <definedName name="analisa47" localSheetId="18">[19]ANALISA!#REF!</definedName>
    <definedName name="analisa47" localSheetId="21">[19]ANALISA!#REF!</definedName>
    <definedName name="analisa47" localSheetId="20">[19]ANALISA!#REF!</definedName>
    <definedName name="analisa47" localSheetId="19">[19]ANALISA!#REF!</definedName>
    <definedName name="analisa47">#REF!</definedName>
    <definedName name="analisa48" localSheetId="2">#REF!</definedName>
    <definedName name="analisa48" localSheetId="24">[19]ANALISA!#REF!</definedName>
    <definedName name="analisa48" localSheetId="18">[19]ANALISA!#REF!</definedName>
    <definedName name="analisa48" localSheetId="21">[19]ANALISA!#REF!</definedName>
    <definedName name="analisa48" localSheetId="20">[19]ANALISA!#REF!</definedName>
    <definedName name="analisa48" localSheetId="19">[19]ANALISA!#REF!</definedName>
    <definedName name="analisa48">#REF!</definedName>
    <definedName name="analisa49" localSheetId="2">#REF!</definedName>
    <definedName name="analisa49" localSheetId="24">[19]ANALISA!#REF!</definedName>
    <definedName name="analisa49" localSheetId="18">[19]ANALISA!#REF!</definedName>
    <definedName name="analisa49" localSheetId="21">[19]ANALISA!#REF!</definedName>
    <definedName name="analisa49" localSheetId="20">[19]ANALISA!#REF!</definedName>
    <definedName name="analisa49" localSheetId="19">[19]ANALISA!#REF!</definedName>
    <definedName name="analisa49">#REF!</definedName>
    <definedName name="analisa5" localSheetId="2">#REF!</definedName>
    <definedName name="analisa5" localSheetId="24">[19]ANALISA!#REF!</definedName>
    <definedName name="analisa5" localSheetId="18">[19]ANALISA!#REF!</definedName>
    <definedName name="analisa5" localSheetId="21">[19]ANALISA!#REF!</definedName>
    <definedName name="analisa5" localSheetId="20">[19]ANALISA!#REF!</definedName>
    <definedName name="analisa5" localSheetId="19">[19]ANALISA!#REF!</definedName>
    <definedName name="analisa5">#REF!</definedName>
    <definedName name="analisa50" localSheetId="2">#REF!</definedName>
    <definedName name="analisa50" localSheetId="24">[19]ANALISA!#REF!</definedName>
    <definedName name="analisa50" localSheetId="18">[19]ANALISA!#REF!</definedName>
    <definedName name="analisa50" localSheetId="21">[19]ANALISA!#REF!</definedName>
    <definedName name="analisa50" localSheetId="20">[19]ANALISA!#REF!</definedName>
    <definedName name="analisa50" localSheetId="19">[19]ANALISA!#REF!</definedName>
    <definedName name="analisa50">#REF!</definedName>
    <definedName name="analisa51" localSheetId="2">#REF!</definedName>
    <definedName name="analisa51" localSheetId="24">[19]ANALISA!#REF!</definedName>
    <definedName name="analisa51" localSheetId="18">[19]ANALISA!#REF!</definedName>
    <definedName name="analisa51" localSheetId="21">[19]ANALISA!#REF!</definedName>
    <definedName name="analisa51" localSheetId="20">[19]ANALISA!#REF!</definedName>
    <definedName name="analisa51" localSheetId="19">[19]ANALISA!#REF!</definedName>
    <definedName name="analisa51">#REF!</definedName>
    <definedName name="Analisa511">#REF!</definedName>
    <definedName name="Analisa512">#REF!</definedName>
    <definedName name="analisa52" localSheetId="2">#REF!</definedName>
    <definedName name="analisa52" localSheetId="24">[19]ANALISA!#REF!</definedName>
    <definedName name="analisa52" localSheetId="18">[19]ANALISA!#REF!</definedName>
    <definedName name="analisa52" localSheetId="21">[19]ANALISA!#REF!</definedName>
    <definedName name="analisa52" localSheetId="20">[19]ANALISA!#REF!</definedName>
    <definedName name="analisa52" localSheetId="19">[19]ANALISA!#REF!</definedName>
    <definedName name="analisa52">#REF!</definedName>
    <definedName name="analisa53" localSheetId="2">#REF!</definedName>
    <definedName name="analisa53" localSheetId="24">[19]ANALISA!#REF!</definedName>
    <definedName name="analisa53" localSheetId="18">[19]ANALISA!#REF!</definedName>
    <definedName name="analisa53" localSheetId="21">[19]ANALISA!#REF!</definedName>
    <definedName name="analisa53" localSheetId="20">[19]ANALISA!#REF!</definedName>
    <definedName name="analisa53" localSheetId="19">[19]ANALISA!#REF!</definedName>
    <definedName name="analisa53">#REF!</definedName>
    <definedName name="analisa54" localSheetId="2">#REF!</definedName>
    <definedName name="analisa54" localSheetId="24">[19]ANALISA!#REF!</definedName>
    <definedName name="analisa54" localSheetId="18">[19]ANALISA!#REF!</definedName>
    <definedName name="analisa54" localSheetId="21">[19]ANALISA!#REF!</definedName>
    <definedName name="analisa54" localSheetId="20">[19]ANALISA!#REF!</definedName>
    <definedName name="analisa54" localSheetId="19">[19]ANALISA!#REF!</definedName>
    <definedName name="analisa54">#REF!</definedName>
    <definedName name="analisa55" localSheetId="24">[19]ANALISA!#REF!</definedName>
    <definedName name="analisa55" localSheetId="18">[19]ANALISA!#REF!</definedName>
    <definedName name="analisa55" localSheetId="21">[19]ANALISA!#REF!</definedName>
    <definedName name="analisa55" localSheetId="20">[19]ANALISA!#REF!</definedName>
    <definedName name="analisa55" localSheetId="19">[19]ANALISA!#REF!</definedName>
    <definedName name="Analisa55">#REF!</definedName>
    <definedName name="analisa56" localSheetId="2">#REF!</definedName>
    <definedName name="analisa56" localSheetId="24">[19]ANALISA!#REF!</definedName>
    <definedName name="analisa56" localSheetId="18">[19]ANALISA!#REF!</definedName>
    <definedName name="analisa56" localSheetId="21">[19]ANALISA!#REF!</definedName>
    <definedName name="analisa56" localSheetId="20">[19]ANALISA!#REF!</definedName>
    <definedName name="analisa56" localSheetId="19">[19]ANALISA!#REF!</definedName>
    <definedName name="analisa56">#REF!</definedName>
    <definedName name="analisa57" localSheetId="2">#REF!</definedName>
    <definedName name="analisa57" localSheetId="24">[19]ANALISA!#REF!</definedName>
    <definedName name="analisa57" localSheetId="18">[19]ANALISA!#REF!</definedName>
    <definedName name="analisa57" localSheetId="21">[19]ANALISA!#REF!</definedName>
    <definedName name="analisa57" localSheetId="20">[19]ANALISA!#REF!</definedName>
    <definedName name="analisa57" localSheetId="19">[19]ANALISA!#REF!</definedName>
    <definedName name="analisa57">#REF!</definedName>
    <definedName name="analisa58" localSheetId="2">#REF!</definedName>
    <definedName name="analisa58" localSheetId="24">[19]ANALISA!#REF!</definedName>
    <definedName name="analisa58" localSheetId="18">[19]ANALISA!#REF!</definedName>
    <definedName name="analisa58" localSheetId="21">[19]ANALISA!#REF!</definedName>
    <definedName name="analisa58" localSheetId="20">[19]ANALISA!#REF!</definedName>
    <definedName name="analisa58" localSheetId="19">[19]ANALISA!#REF!</definedName>
    <definedName name="analisa58">#REF!</definedName>
    <definedName name="analisa59" localSheetId="2">#REF!</definedName>
    <definedName name="analisa59" localSheetId="24">[19]ANALISA!#REF!</definedName>
    <definedName name="analisa59" localSheetId="18">[19]ANALISA!#REF!</definedName>
    <definedName name="analisa59" localSheetId="21">[19]ANALISA!#REF!</definedName>
    <definedName name="analisa59" localSheetId="20">[19]ANALISA!#REF!</definedName>
    <definedName name="analisa59" localSheetId="19">[19]ANALISA!#REF!</definedName>
    <definedName name="analisa59">#REF!</definedName>
    <definedName name="analisa6" localSheetId="2">#REF!</definedName>
    <definedName name="analisa6" localSheetId="24">[19]ANALISA!#REF!</definedName>
    <definedName name="analisa6" localSheetId="18">[19]ANALISA!#REF!</definedName>
    <definedName name="analisa6" localSheetId="21">[19]ANALISA!#REF!</definedName>
    <definedName name="analisa6" localSheetId="20">[19]ANALISA!#REF!</definedName>
    <definedName name="analisa6" localSheetId="19">[19]ANALISA!#REF!</definedName>
    <definedName name="analisa6">#REF!</definedName>
    <definedName name="analisa6_2_1">#REF!</definedName>
    <definedName name="analisa6_2_2">#REF!</definedName>
    <definedName name="analisa6_3_5a">#REF!</definedName>
    <definedName name="analisa6_4_0">#REF!</definedName>
    <definedName name="analisa60" localSheetId="2">#REF!</definedName>
    <definedName name="analisa60" localSheetId="24">[19]ANALISA!#REF!</definedName>
    <definedName name="analisa60" localSheetId="18">[19]ANALISA!#REF!</definedName>
    <definedName name="analisa60" localSheetId="21">[19]ANALISA!#REF!</definedName>
    <definedName name="analisa60" localSheetId="20">[19]ANALISA!#REF!</definedName>
    <definedName name="analisa60" localSheetId="19">[19]ANALISA!#REF!</definedName>
    <definedName name="analisa60">#REF!</definedName>
    <definedName name="analisa61" localSheetId="2">#REF!</definedName>
    <definedName name="analisa61" localSheetId="24">[19]ANALISA!#REF!</definedName>
    <definedName name="analisa61" localSheetId="18">[19]ANALISA!#REF!</definedName>
    <definedName name="analisa61" localSheetId="21">[19]ANALISA!#REF!</definedName>
    <definedName name="analisa61" localSheetId="20">[19]ANALISA!#REF!</definedName>
    <definedName name="analisa61" localSheetId="19">[19]ANALISA!#REF!</definedName>
    <definedName name="analisa61">#REF!</definedName>
    <definedName name="Analisa611">#REF!</definedName>
    <definedName name="Analisa612">#REF!</definedName>
    <definedName name="analisa62" localSheetId="2">#REF!</definedName>
    <definedName name="analisa62" localSheetId="24">[19]ANALISA!#REF!</definedName>
    <definedName name="analisa62" localSheetId="18">[19]ANALISA!#REF!</definedName>
    <definedName name="analisa62" localSheetId="21">[19]ANALISA!#REF!</definedName>
    <definedName name="analisa62" localSheetId="20">[19]ANALISA!#REF!</definedName>
    <definedName name="analisa62" localSheetId="19">[19]ANALISA!#REF!</definedName>
    <definedName name="analisa62">#REF!</definedName>
    <definedName name="analisa63" localSheetId="2">#REF!</definedName>
    <definedName name="analisa63" localSheetId="24">[19]ANALISA!#REF!</definedName>
    <definedName name="analisa63" localSheetId="18">[19]ANALISA!#REF!</definedName>
    <definedName name="analisa63" localSheetId="21">[19]ANALISA!#REF!</definedName>
    <definedName name="analisa63" localSheetId="20">[19]ANALISA!#REF!</definedName>
    <definedName name="analisa63" localSheetId="19">[19]ANALISA!#REF!</definedName>
    <definedName name="analisa63">#REF!</definedName>
    <definedName name="Analisa631">#REF!</definedName>
    <definedName name="Analisa633">#REF!</definedName>
    <definedName name="Analisa634">#REF!</definedName>
    <definedName name="analisa64" localSheetId="2">#REF!</definedName>
    <definedName name="analisa64" localSheetId="24">[19]ANALISA!#REF!</definedName>
    <definedName name="analisa64" localSheetId="18">[19]ANALISA!#REF!</definedName>
    <definedName name="analisa64" localSheetId="21">[19]ANALISA!#REF!</definedName>
    <definedName name="analisa64" localSheetId="20">[19]ANALISA!#REF!</definedName>
    <definedName name="analisa64" localSheetId="19">[19]ANALISA!#REF!</definedName>
    <definedName name="analisa64">#REF!</definedName>
    <definedName name="analisa65" localSheetId="2">#REF!</definedName>
    <definedName name="analisa65" localSheetId="24">[19]ANALISA!#REF!</definedName>
    <definedName name="analisa65" localSheetId="18">[19]ANALISA!#REF!</definedName>
    <definedName name="analisa65" localSheetId="21">[19]ANALISA!#REF!</definedName>
    <definedName name="analisa65" localSheetId="20">[19]ANALISA!#REF!</definedName>
    <definedName name="analisa65" localSheetId="19">[19]ANALISA!#REF!</definedName>
    <definedName name="analisa65">#REF!</definedName>
    <definedName name="analisa66" localSheetId="2">#REF!</definedName>
    <definedName name="analisa66" localSheetId="24">[19]ANALISA!#REF!</definedName>
    <definedName name="analisa66" localSheetId="18">[19]ANALISA!#REF!</definedName>
    <definedName name="analisa66" localSheetId="21">[19]ANALISA!#REF!</definedName>
    <definedName name="analisa66" localSheetId="20">[19]ANALISA!#REF!</definedName>
    <definedName name="analisa66" localSheetId="19">[19]ANALISA!#REF!</definedName>
    <definedName name="analisa66">#REF!</definedName>
    <definedName name="Analisa661">#REF!</definedName>
    <definedName name="analisa67" localSheetId="2">#REF!</definedName>
    <definedName name="analisa67" localSheetId="24">[19]ANALISA!#REF!</definedName>
    <definedName name="analisa67" localSheetId="18">[19]ANALISA!#REF!</definedName>
    <definedName name="analisa67" localSheetId="21">[19]ANALISA!#REF!</definedName>
    <definedName name="analisa67" localSheetId="20">[19]ANALISA!#REF!</definedName>
    <definedName name="analisa67" localSheetId="19">[19]ANALISA!#REF!</definedName>
    <definedName name="analisa67">#REF!</definedName>
    <definedName name="analisa68" localSheetId="2">#REF!</definedName>
    <definedName name="analisa68" localSheetId="24">[19]ANALISA!#REF!</definedName>
    <definedName name="analisa68" localSheetId="18">[19]ANALISA!#REF!</definedName>
    <definedName name="analisa68" localSheetId="21">[19]ANALISA!#REF!</definedName>
    <definedName name="analisa68" localSheetId="20">[19]ANALISA!#REF!</definedName>
    <definedName name="analisa68" localSheetId="19">[19]ANALISA!#REF!</definedName>
    <definedName name="analisa68">#REF!</definedName>
    <definedName name="analisa69" localSheetId="2">#REF!</definedName>
    <definedName name="analisa69" localSheetId="24">[19]ANALISA!#REF!</definedName>
    <definedName name="analisa69" localSheetId="18">[19]ANALISA!#REF!</definedName>
    <definedName name="analisa69" localSheetId="21">[19]ANALISA!#REF!</definedName>
    <definedName name="analisa69" localSheetId="20">[19]ANALISA!#REF!</definedName>
    <definedName name="analisa69" localSheetId="19">[19]ANALISA!#REF!</definedName>
    <definedName name="analisa69">#REF!</definedName>
    <definedName name="analisa7" localSheetId="2">#REF!</definedName>
    <definedName name="analisa7" localSheetId="24">[19]ANALISA!#REF!</definedName>
    <definedName name="analisa7" localSheetId="18">[19]ANALISA!#REF!</definedName>
    <definedName name="analisa7" localSheetId="21">[19]ANALISA!#REF!</definedName>
    <definedName name="analisa7" localSheetId="20">[19]ANALISA!#REF!</definedName>
    <definedName name="analisa7" localSheetId="19">[19]ANALISA!#REF!</definedName>
    <definedName name="analisa7">#REF!</definedName>
    <definedName name="analisa70" localSheetId="2">#REF!</definedName>
    <definedName name="analisa70" localSheetId="24">[19]ANALISA!#REF!</definedName>
    <definedName name="analisa70" localSheetId="18">[19]ANALISA!#REF!</definedName>
    <definedName name="analisa70" localSheetId="21">[19]ANALISA!#REF!</definedName>
    <definedName name="analisa70" localSheetId="20">[19]ANALISA!#REF!</definedName>
    <definedName name="analisa70" localSheetId="19">[19]ANALISA!#REF!</definedName>
    <definedName name="analisa70">#REF!</definedName>
    <definedName name="Analisa70105">#REF!</definedName>
    <definedName name="Analisa70107">#REF!</definedName>
    <definedName name="Analisa70108">#REF!</definedName>
    <definedName name="Analisa70301">#REF!</definedName>
    <definedName name="Analisa70608">#REF!</definedName>
    <definedName name="Analisa70614">#REF!</definedName>
    <definedName name="Analisa70702">#REF!</definedName>
    <definedName name="Analisa70703">#REF!</definedName>
    <definedName name="Analisa70706">#REF!</definedName>
    <definedName name="Analisa70707">#REF!</definedName>
    <definedName name="Analisa709">#REF!</definedName>
    <definedName name="analisa71" localSheetId="2">#REF!</definedName>
    <definedName name="analisa71" localSheetId="24">[19]ANALISA!#REF!</definedName>
    <definedName name="analisa71" localSheetId="18">[19]ANALISA!#REF!</definedName>
    <definedName name="analisa71" localSheetId="21">[19]ANALISA!#REF!</definedName>
    <definedName name="analisa71" localSheetId="20">[19]ANALISA!#REF!</definedName>
    <definedName name="analisa71" localSheetId="19">[19]ANALISA!#REF!</definedName>
    <definedName name="analisa71">#REF!</definedName>
    <definedName name="Analisa71003">#REF!</definedName>
    <definedName name="Analisa71106">#REF!</definedName>
    <definedName name="Analisa71202">#REF!</definedName>
    <definedName name="Analisa713">#REF!</definedName>
    <definedName name="Analisa71511">#REF!</definedName>
    <definedName name="analisa72" localSheetId="2">#REF!</definedName>
    <definedName name="analisa72" localSheetId="24">[19]ANALISA!#REF!</definedName>
    <definedName name="analisa72" localSheetId="18">[19]ANALISA!#REF!</definedName>
    <definedName name="analisa72" localSheetId="21">[19]ANALISA!#REF!</definedName>
    <definedName name="analisa72" localSheetId="20">[19]ANALISA!#REF!</definedName>
    <definedName name="analisa72" localSheetId="19">[19]ANALISA!#REF!</definedName>
    <definedName name="analisa72">#REF!</definedName>
    <definedName name="analisa73" localSheetId="2">#REF!</definedName>
    <definedName name="analisa73" localSheetId="24">[19]ANALISA!#REF!</definedName>
    <definedName name="analisa73" localSheetId="18">[19]ANALISA!#REF!</definedName>
    <definedName name="analisa73" localSheetId="21">[19]ANALISA!#REF!</definedName>
    <definedName name="analisa73" localSheetId="20">[19]ANALISA!#REF!</definedName>
    <definedName name="analisa73" localSheetId="19">[19]ANALISA!#REF!</definedName>
    <definedName name="analisa73">#REF!</definedName>
    <definedName name="analisa74" localSheetId="2">#REF!</definedName>
    <definedName name="analisa74" localSheetId="24">[19]ANALISA!#REF!</definedName>
    <definedName name="analisa74" localSheetId="18">[19]ANALISA!#REF!</definedName>
    <definedName name="analisa74" localSheetId="21">[19]ANALISA!#REF!</definedName>
    <definedName name="analisa74" localSheetId="20">[19]ANALISA!#REF!</definedName>
    <definedName name="analisa74" localSheetId="19">[19]ANALISA!#REF!</definedName>
    <definedName name="analisa74">#REF!</definedName>
    <definedName name="analisa75" localSheetId="2">#REF!</definedName>
    <definedName name="analisa75" localSheetId="24">[19]ANALISA!#REF!</definedName>
    <definedName name="analisa75" localSheetId="18">[19]ANALISA!#REF!</definedName>
    <definedName name="analisa75" localSheetId="21">[19]ANALISA!#REF!</definedName>
    <definedName name="analisa75" localSheetId="20">[19]ANALISA!#REF!</definedName>
    <definedName name="analisa75" localSheetId="19">[19]ANALISA!#REF!</definedName>
    <definedName name="analisa75">#REF!</definedName>
    <definedName name="analisa76" localSheetId="2">#REF!</definedName>
    <definedName name="analisa76" localSheetId="24">[19]ANALISA!#REF!</definedName>
    <definedName name="analisa76" localSheetId="18">[19]ANALISA!#REF!</definedName>
    <definedName name="analisa76" localSheetId="21">[19]ANALISA!#REF!</definedName>
    <definedName name="analisa76" localSheetId="20">[19]ANALISA!#REF!</definedName>
    <definedName name="analisa76" localSheetId="19">[19]ANALISA!#REF!</definedName>
    <definedName name="analisa76">#REF!</definedName>
    <definedName name="analisa77" localSheetId="2">#REF!</definedName>
    <definedName name="analisa77" localSheetId="24">[19]ANALISA!#REF!</definedName>
    <definedName name="analisa77" localSheetId="18">[19]ANALISA!#REF!</definedName>
    <definedName name="analisa77" localSheetId="21">[19]ANALISA!#REF!</definedName>
    <definedName name="analisa77" localSheetId="20">[19]ANALISA!#REF!</definedName>
    <definedName name="analisa77" localSheetId="19">[19]ANALISA!#REF!</definedName>
    <definedName name="analisa77">#REF!</definedName>
    <definedName name="analisa78" localSheetId="2">#REF!</definedName>
    <definedName name="analisa78" localSheetId="24">[19]ANALISA!#REF!</definedName>
    <definedName name="analisa78" localSheetId="18">[19]ANALISA!#REF!</definedName>
    <definedName name="analisa78" localSheetId="21">[19]ANALISA!#REF!</definedName>
    <definedName name="analisa78" localSheetId="20">[19]ANALISA!#REF!</definedName>
    <definedName name="analisa78" localSheetId="19">[19]ANALISA!#REF!</definedName>
    <definedName name="analisa78">#REF!</definedName>
    <definedName name="analisa79" localSheetId="2">#REF!</definedName>
    <definedName name="analisa79" localSheetId="24">[19]ANALISA!#REF!</definedName>
    <definedName name="analisa79" localSheetId="18">[19]ANALISA!#REF!</definedName>
    <definedName name="analisa79" localSheetId="21">[19]ANALISA!#REF!</definedName>
    <definedName name="analisa79" localSheetId="20">[19]ANALISA!#REF!</definedName>
    <definedName name="analisa79" localSheetId="19">[19]ANALISA!#REF!</definedName>
    <definedName name="analisa79">#REF!</definedName>
    <definedName name="analisa8" localSheetId="2">#REF!</definedName>
    <definedName name="analisa8" localSheetId="24">[19]ANALISA!#REF!</definedName>
    <definedName name="analisa8" localSheetId="18">[19]ANALISA!#REF!</definedName>
    <definedName name="analisa8" localSheetId="21">[19]ANALISA!#REF!</definedName>
    <definedName name="analisa8" localSheetId="20">[19]ANALISA!#REF!</definedName>
    <definedName name="analisa8" localSheetId="19">[19]ANALISA!#REF!</definedName>
    <definedName name="analisa8">#REF!</definedName>
    <definedName name="analisa80" localSheetId="2">#REF!</definedName>
    <definedName name="analisa80" localSheetId="24">[19]ANALISA!#REF!</definedName>
    <definedName name="analisa80" localSheetId="18">[19]ANALISA!#REF!</definedName>
    <definedName name="analisa80" localSheetId="21">[19]ANALISA!#REF!</definedName>
    <definedName name="analisa80" localSheetId="20">[19]ANALISA!#REF!</definedName>
    <definedName name="analisa80" localSheetId="19">[19]ANALISA!#REF!</definedName>
    <definedName name="analisa80">#REF!</definedName>
    <definedName name="analisa81" localSheetId="2">#REF!</definedName>
    <definedName name="analisa81" localSheetId="24">[19]ANALISA!#REF!</definedName>
    <definedName name="analisa81" localSheetId="18">[19]ANALISA!#REF!</definedName>
    <definedName name="analisa81" localSheetId="21">[19]ANALISA!#REF!</definedName>
    <definedName name="analisa81" localSheetId="20">[19]ANALISA!#REF!</definedName>
    <definedName name="analisa81" localSheetId="19">[19]ANALISA!#REF!</definedName>
    <definedName name="analisa81">#REF!</definedName>
    <definedName name="analisa82" localSheetId="2">#REF!</definedName>
    <definedName name="analisa82" localSheetId="24">[19]ANALISA!#REF!</definedName>
    <definedName name="analisa82" localSheetId="18">[19]ANALISA!#REF!</definedName>
    <definedName name="analisa82" localSheetId="21">[19]ANALISA!#REF!</definedName>
    <definedName name="analisa82" localSheetId="20">[19]ANALISA!#REF!</definedName>
    <definedName name="analisa82" localSheetId="19">[19]ANALISA!#REF!</definedName>
    <definedName name="analisa82">#REF!</definedName>
    <definedName name="analisa83" localSheetId="2">#REF!</definedName>
    <definedName name="analisa83" localSheetId="24">[19]ANALISA!#REF!</definedName>
    <definedName name="analisa83" localSheetId="18">[19]ANALISA!#REF!</definedName>
    <definedName name="analisa83" localSheetId="21">[19]ANALISA!#REF!</definedName>
    <definedName name="analisa83" localSheetId="20">[19]ANALISA!#REF!</definedName>
    <definedName name="analisa83" localSheetId="19">[19]ANALISA!#REF!</definedName>
    <definedName name="analisa83">#REF!</definedName>
    <definedName name="analisa84" localSheetId="2">#REF!</definedName>
    <definedName name="analisa84" localSheetId="24">[19]ANALISA!#REF!</definedName>
    <definedName name="analisa84" localSheetId="18">[19]ANALISA!#REF!</definedName>
    <definedName name="analisa84" localSheetId="21">[19]ANALISA!#REF!</definedName>
    <definedName name="analisa84" localSheetId="20">[19]ANALISA!#REF!</definedName>
    <definedName name="analisa84" localSheetId="19">[19]ANALISA!#REF!</definedName>
    <definedName name="analisa84">#REF!</definedName>
    <definedName name="Analisa8405">#REF!</definedName>
    <definedName name="analisa85" localSheetId="2">#REF!</definedName>
    <definedName name="analisa85" localSheetId="24">[19]ANALISA!#REF!</definedName>
    <definedName name="analisa85" localSheetId="18">[19]ANALISA!#REF!</definedName>
    <definedName name="analisa85" localSheetId="21">[19]ANALISA!#REF!</definedName>
    <definedName name="analisa85" localSheetId="20">[19]ANALISA!#REF!</definedName>
    <definedName name="analisa85" localSheetId="19">[19]ANALISA!#REF!</definedName>
    <definedName name="analisa85">#REF!</definedName>
    <definedName name="analisa86" localSheetId="2">#REF!</definedName>
    <definedName name="analisa86" localSheetId="24">[19]ANALISA!#REF!</definedName>
    <definedName name="analisa86" localSheetId="18">[19]ANALISA!#REF!</definedName>
    <definedName name="analisa86" localSheetId="21">[19]ANALISA!#REF!</definedName>
    <definedName name="analisa86" localSheetId="20">[19]ANALISA!#REF!</definedName>
    <definedName name="analisa86" localSheetId="19">[19]ANALISA!#REF!</definedName>
    <definedName name="analisa86">#REF!</definedName>
    <definedName name="analisa87" localSheetId="2">#REF!</definedName>
    <definedName name="analisa87" localSheetId="24">[19]ANALISA!#REF!</definedName>
    <definedName name="analisa87" localSheetId="18">[19]ANALISA!#REF!</definedName>
    <definedName name="analisa87" localSheetId="21">[19]ANALISA!#REF!</definedName>
    <definedName name="analisa87" localSheetId="20">[19]ANALISA!#REF!</definedName>
    <definedName name="analisa87" localSheetId="19">[19]ANALISA!#REF!</definedName>
    <definedName name="analisa87">#REF!</definedName>
    <definedName name="analisa88" localSheetId="2">#REF!</definedName>
    <definedName name="analisa88" localSheetId="24">[19]ANALISA!#REF!</definedName>
    <definedName name="analisa88" localSheetId="18">[19]ANALISA!#REF!</definedName>
    <definedName name="analisa88" localSheetId="21">[19]ANALISA!#REF!</definedName>
    <definedName name="analisa88" localSheetId="20">[19]ANALISA!#REF!</definedName>
    <definedName name="analisa88" localSheetId="19">[19]ANALISA!#REF!</definedName>
    <definedName name="analisa88">#REF!</definedName>
    <definedName name="analisa89" localSheetId="2">#REF!</definedName>
    <definedName name="analisa89" localSheetId="24">[19]ANALISA!#REF!</definedName>
    <definedName name="analisa89" localSheetId="18">[19]ANALISA!#REF!</definedName>
    <definedName name="analisa89" localSheetId="21">[19]ANALISA!#REF!</definedName>
    <definedName name="analisa89" localSheetId="20">[19]ANALISA!#REF!</definedName>
    <definedName name="analisa89" localSheetId="19">[19]ANALISA!#REF!</definedName>
    <definedName name="analisa89">#REF!</definedName>
    <definedName name="analisa9" localSheetId="2">#REF!</definedName>
    <definedName name="analisa9" localSheetId="24">[19]ANALISA!#REF!</definedName>
    <definedName name="analisa9" localSheetId="18">[19]ANALISA!#REF!</definedName>
    <definedName name="analisa9" localSheetId="21">[19]ANALISA!#REF!</definedName>
    <definedName name="analisa9" localSheetId="20">[19]ANALISA!#REF!</definedName>
    <definedName name="analisa9" localSheetId="19">[19]ANALISA!#REF!</definedName>
    <definedName name="analisa9">#REF!</definedName>
    <definedName name="analisa90" localSheetId="2">#REF!</definedName>
    <definedName name="analisa90" localSheetId="24">[19]ANALISA!#REF!</definedName>
    <definedName name="analisa90" localSheetId="18">[19]ANALISA!#REF!</definedName>
    <definedName name="analisa90" localSheetId="21">[19]ANALISA!#REF!</definedName>
    <definedName name="analisa90" localSheetId="20">[19]ANALISA!#REF!</definedName>
    <definedName name="analisa90" localSheetId="19">[19]ANALISA!#REF!</definedName>
    <definedName name="analisa90">#REF!</definedName>
    <definedName name="analisa91" localSheetId="2">#REF!</definedName>
    <definedName name="analisa91" localSheetId="24">[19]ANALISA!#REF!</definedName>
    <definedName name="analisa91" localSheetId="18">[19]ANALISA!#REF!</definedName>
    <definedName name="analisa91" localSheetId="21">[19]ANALISA!#REF!</definedName>
    <definedName name="analisa91" localSheetId="20">[19]ANALISA!#REF!</definedName>
    <definedName name="analisa91" localSheetId="19">[19]ANALISA!#REF!</definedName>
    <definedName name="analisa91">#REF!</definedName>
    <definedName name="analisa92" localSheetId="2">#REF!</definedName>
    <definedName name="analisa92" localSheetId="24">[19]ANALISA!#REF!</definedName>
    <definedName name="analisa92" localSheetId="18">[19]ANALISA!#REF!</definedName>
    <definedName name="analisa92" localSheetId="21">[19]ANALISA!#REF!</definedName>
    <definedName name="analisa92" localSheetId="20">[19]ANALISA!#REF!</definedName>
    <definedName name="analisa92" localSheetId="19">[19]ANALISA!#REF!</definedName>
    <definedName name="analisa92">#REF!</definedName>
    <definedName name="analisa93" localSheetId="2">#REF!</definedName>
    <definedName name="analisa93" localSheetId="24">[19]ANALISA!#REF!</definedName>
    <definedName name="analisa93" localSheetId="18">[19]ANALISA!#REF!</definedName>
    <definedName name="analisa93" localSheetId="21">[19]ANALISA!#REF!</definedName>
    <definedName name="analisa93" localSheetId="20">[19]ANALISA!#REF!</definedName>
    <definedName name="analisa93" localSheetId="19">[19]ANALISA!#REF!</definedName>
    <definedName name="analisa93">#REF!</definedName>
    <definedName name="analisa94" localSheetId="2">#REF!</definedName>
    <definedName name="analisa94" localSheetId="24">[19]ANALISA!#REF!</definedName>
    <definedName name="analisa94" localSheetId="18">[19]ANALISA!#REF!</definedName>
    <definedName name="analisa94" localSheetId="21">[19]ANALISA!#REF!</definedName>
    <definedName name="analisa94" localSheetId="20">[19]ANALISA!#REF!</definedName>
    <definedName name="analisa94" localSheetId="19">[19]ANALISA!#REF!</definedName>
    <definedName name="analisa94">#REF!</definedName>
    <definedName name="analisa95" localSheetId="2">#REF!</definedName>
    <definedName name="analisa95" localSheetId="24">[19]ANALISA!#REF!</definedName>
    <definedName name="analisa95" localSheetId="18">[19]ANALISA!#REF!</definedName>
    <definedName name="analisa95" localSheetId="21">[19]ANALISA!#REF!</definedName>
    <definedName name="analisa95" localSheetId="20">[19]ANALISA!#REF!</definedName>
    <definedName name="analisa95" localSheetId="19">[19]ANALISA!#REF!</definedName>
    <definedName name="analisa95">#REF!</definedName>
    <definedName name="analisa96" localSheetId="2">#REF!</definedName>
    <definedName name="analisa96" localSheetId="24">[19]ANALISA!#REF!</definedName>
    <definedName name="analisa96" localSheetId="18">[19]ANALISA!#REF!</definedName>
    <definedName name="analisa96" localSheetId="21">[19]ANALISA!#REF!</definedName>
    <definedName name="analisa96" localSheetId="20">[19]ANALISA!#REF!</definedName>
    <definedName name="analisa96" localSheetId="19">[19]ANALISA!#REF!</definedName>
    <definedName name="analisa96">#REF!</definedName>
    <definedName name="analisa97" localSheetId="2">#REF!</definedName>
    <definedName name="analisa97" localSheetId="24">[19]ANALISA!#REF!</definedName>
    <definedName name="analisa97" localSheetId="18">[19]ANALISA!#REF!</definedName>
    <definedName name="analisa97" localSheetId="21">[19]ANALISA!#REF!</definedName>
    <definedName name="analisa97" localSheetId="20">[19]ANALISA!#REF!</definedName>
    <definedName name="analisa97" localSheetId="19">[19]ANALISA!#REF!</definedName>
    <definedName name="analisa97">#REF!</definedName>
    <definedName name="analisa98" localSheetId="2">#REF!</definedName>
    <definedName name="analisa98" localSheetId="24">[19]ANALISA!#REF!</definedName>
    <definedName name="analisa98" localSheetId="18">[19]ANALISA!#REF!</definedName>
    <definedName name="analisa98" localSheetId="21">[19]ANALISA!#REF!</definedName>
    <definedName name="analisa98" localSheetId="20">[19]ANALISA!#REF!</definedName>
    <definedName name="analisa98" localSheetId="19">[19]ANALISA!#REF!</definedName>
    <definedName name="analisa98">#REF!</definedName>
    <definedName name="analisa99" localSheetId="2">#REF!</definedName>
    <definedName name="analisa99" localSheetId="24">[19]ANALISA!#REF!</definedName>
    <definedName name="analisa99" localSheetId="18">[19]ANALISA!#REF!</definedName>
    <definedName name="analisa99" localSheetId="21">[19]ANALISA!#REF!</definedName>
    <definedName name="analisa99" localSheetId="20">[19]ANALISA!#REF!</definedName>
    <definedName name="analisa99" localSheetId="19">[19]ANALISA!#REF!</definedName>
    <definedName name="analisa99">#REF!</definedName>
    <definedName name="angkut">'[58]ANALISA PEKERJAAN 04'!$P$2815</definedName>
    <definedName name="ANGKUT2">#REF!</definedName>
    <definedName name="ANLS.BAHAN">#REF!</definedName>
    <definedName name="ANTEK">'[59]anls by sewa'!$BE$103</definedName>
    <definedName name="ARIF">[60]RAB!#REF!</definedName>
    <definedName name="as">[30]RAB!#REF!</definedName>
    <definedName name="asdas">#REF!</definedName>
    <definedName name="ASPAL" localSheetId="24">#REF!</definedName>
    <definedName name="ASPAL" localSheetId="18">#REF!</definedName>
    <definedName name="ASPAL" localSheetId="21">#REF!</definedName>
    <definedName name="ASPAL" localSheetId="20">#REF!</definedName>
    <definedName name="ASPAL" localSheetId="19">#REF!</definedName>
    <definedName name="ASPAL">'[27]Kuantitas &amp; Harga'!$B$127:$J$175</definedName>
    <definedName name="ASPAL1" localSheetId="2">#REF!</definedName>
    <definedName name="ASPAL1">#REF!</definedName>
    <definedName name="aspalelmusi">[52]upahbahan!$G$114</definedName>
    <definedName name="aspalt">'[61]h-bhn'!$H$24</definedName>
    <definedName name="asphaltfiniseher">[52]upahbahan!#REF!</definedName>
    <definedName name="asphaltfinisher">[52]upahbahan!#REF!</definedName>
    <definedName name="asphaltmixingplant">[52]upahbahan!#REF!</definedName>
    <definedName name="asphaltsprayer">[52]upahbahan!$G$75</definedName>
    <definedName name="AtapMetal" localSheetId="2">#REF!</definedName>
    <definedName name="AtapMetal" localSheetId="24">[19]BAHAN!#REF!</definedName>
    <definedName name="AtapMetal" localSheetId="18">[19]BAHAN!#REF!</definedName>
    <definedName name="AtapMetal" localSheetId="21">[19]BAHAN!#REF!</definedName>
    <definedName name="AtapMetal" localSheetId="20">[19]BAHAN!#REF!</definedName>
    <definedName name="AtapMetal" localSheetId="19">[19]BAHAN!#REF!</definedName>
    <definedName name="AtapMetal">#REF!</definedName>
    <definedName name="atb">#REF!</definedName>
    <definedName name="atb.2">#REF!</definedName>
    <definedName name="atbl" localSheetId="24">#REF!</definedName>
    <definedName name="atbl" localSheetId="18">#REF!</definedName>
    <definedName name="atbl" localSheetId="21">#REF!</definedName>
    <definedName name="atbl" localSheetId="20">#REF!</definedName>
    <definedName name="atbl" localSheetId="19">#REF!</definedName>
    <definedName name="atbl">'[58]ANALISA PEKERJAAN 04'!$P$1153</definedName>
    <definedName name="atbl.1">#REF!</definedName>
    <definedName name="atbl.2">#REF!</definedName>
    <definedName name="atbl.3">#REF!</definedName>
    <definedName name="ATE">[36]RAB!#REF!</definedName>
    <definedName name="b" localSheetId="2">#REF!</definedName>
    <definedName name="b" localSheetId="24">[19]BAHAN!#REF!</definedName>
    <definedName name="b" localSheetId="18">[19]BAHAN!#REF!</definedName>
    <definedName name="b" localSheetId="21">[19]BAHAN!#REF!</definedName>
    <definedName name="b" localSheetId="20">[19]BAHAN!#REF!</definedName>
    <definedName name="b" localSheetId="19">[19]BAHAN!#REF!</definedName>
    <definedName name="b">#REF!</definedName>
    <definedName name="B.Gunung" localSheetId="2">#REF!</definedName>
    <definedName name="B.Gunung" localSheetId="24">[19]BAHAN!#REF!</definedName>
    <definedName name="B.Gunung" localSheetId="18">[19]BAHAN!#REF!</definedName>
    <definedName name="B.Gunung" localSheetId="21">[19]BAHAN!#REF!</definedName>
    <definedName name="B.Gunung" localSheetId="20">[19]BAHAN!#REF!</definedName>
    <definedName name="B.Gunung" localSheetId="19">[19]BAHAN!#REF!</definedName>
    <definedName name="B.Gunung">#REF!</definedName>
    <definedName name="bagpro">#REF!</definedName>
    <definedName name="bahan" localSheetId="24">'[62]UPAH&amp;BAHAN'!$B$9:$B$145</definedName>
    <definedName name="bahan" localSheetId="18">'[62]UPAH&amp;BAHAN'!$B$9:$B$145</definedName>
    <definedName name="bahan" localSheetId="21">'[62]UPAH&amp;BAHAN'!$B$9:$B$145</definedName>
    <definedName name="bahan" localSheetId="20">'[62]UPAH&amp;BAHAN'!$B$9:$B$145</definedName>
    <definedName name="bahan" localSheetId="19">'[62]UPAH&amp;BAHAN'!$B$9:$B$145</definedName>
    <definedName name="BAHAN">'[63]Upah Bahan'!$A$8:$P$106</definedName>
    <definedName name="Bahan1">#REF!</definedName>
    <definedName name="Bahan2">#REF!</definedName>
    <definedName name="BAHANFM" localSheetId="2">#REF!</definedName>
    <definedName name="BAHANFM" localSheetId="24">[64]bahan!$E$13:$K$508</definedName>
    <definedName name="BAHANFM" localSheetId="18">[64]bahan!$E$13:$K$508</definedName>
    <definedName name="BAHANFM" localSheetId="21">[64]bahan!$E$13:$K$508</definedName>
    <definedName name="BAHANFM" localSheetId="20">[64]bahan!$E$13:$K$508</definedName>
    <definedName name="BAHANFM" localSheetId="19">[64]bahan!$E$13:$K$508</definedName>
    <definedName name="BAHANFM">#REF!</definedName>
    <definedName name="BAHU" localSheetId="24">#REF!</definedName>
    <definedName name="BAHU" localSheetId="18">#REF!</definedName>
    <definedName name="BAHU" localSheetId="21">#REF!</definedName>
    <definedName name="BAHU" localSheetId="20">#REF!</definedName>
    <definedName name="BAHU" localSheetId="19">#REF!</definedName>
    <definedName name="bahu">'[58]ANALISA PEKERJAAN 04'!$P$767</definedName>
    <definedName name="BAHU1" localSheetId="2">#REF!</definedName>
    <definedName name="BAHU1">#REF!</definedName>
    <definedName name="bajaringan">[3]upah!#REF!</definedName>
    <definedName name="bajatulangan">[52]upahbahan!#REF!</definedName>
    <definedName name="bajau.24">#REF!</definedName>
    <definedName name="balok616cempaka">[3]upah!$H$66</definedName>
    <definedName name="balokkyklasiii">[65]upah!$H$62</definedName>
    <definedName name="bambu">[3]upah!#REF!</definedName>
    <definedName name="baru">#REF!</definedName>
    <definedName name="bata" localSheetId="2">#REF!</definedName>
    <definedName name="BATA" localSheetId="24">[66]upahbahan!#REF!</definedName>
    <definedName name="BATA" localSheetId="18">[66]upahbahan!#REF!</definedName>
    <definedName name="BATA" localSheetId="21">[66]upahbahan!#REF!</definedName>
    <definedName name="BATA" localSheetId="20">[66]upahbahan!#REF!</definedName>
    <definedName name="BATA" localSheetId="19">[66]upahbahan!#REF!</definedName>
    <definedName name="bata">#REF!</definedName>
    <definedName name="bata13">'[47]an sni'!$M$237</definedName>
    <definedName name="bata13b">'[47]ANL-M'!$J$157</definedName>
    <definedName name="bata14">'[45]an sni'!$M$249</definedName>
    <definedName name="bata14b">'[45]ANL-M'!$J$169</definedName>
    <definedName name="batako" localSheetId="2">#REF!</definedName>
    <definedName name="batako" localSheetId="24">[19]BAHAN!#REF!</definedName>
    <definedName name="batako" localSheetId="18">[19]BAHAN!#REF!</definedName>
    <definedName name="batako" localSheetId="21">[19]BAHAN!#REF!</definedName>
    <definedName name="batako" localSheetId="20">[19]BAHAN!#REF!</definedName>
    <definedName name="batako" localSheetId="19">[19]BAHAN!#REF!</definedName>
    <definedName name="batako">#REF!</definedName>
    <definedName name="batako14b">'[47]ANL-M'!$J$206</definedName>
    <definedName name="batu">[52]upahbahan!$G$116</definedName>
    <definedName name="Batu_bata">[67]Harga!$F$23</definedName>
    <definedName name="Batu_kali">[67]Harga!$F$21</definedName>
    <definedName name="Batu_kerikil">[67]Harga!$F$22</definedName>
    <definedName name="batualam">[3]upah!#REF!</definedName>
    <definedName name="batubata">[3]upah!$H$56</definedName>
    <definedName name="BATUBELAH" localSheetId="24">'[68]Analisa Quarry'!$A$194:$H$299</definedName>
    <definedName name="BATUBELAH" localSheetId="18">'[68]Analisa Quarry'!$A$194:$H$299</definedName>
    <definedName name="BATUBELAH" localSheetId="21">'[68]Analisa Quarry'!$A$194:$H$299</definedName>
    <definedName name="BATUBELAH" localSheetId="20">'[68]Analisa Quarry'!$A$194:$H$299</definedName>
    <definedName name="BATUBELAH" localSheetId="19">'[68]Analisa Quarry'!$A$194:$H$299</definedName>
    <definedName name="BATUBELAH">#REF!</definedName>
    <definedName name="batugun" localSheetId="2">#REF!</definedName>
    <definedName name="batugun">#REF!</definedName>
    <definedName name="batugunung" localSheetId="24">[19]BAHAN!#REF!</definedName>
    <definedName name="batugunung" localSheetId="18">[19]BAHAN!#REF!</definedName>
    <definedName name="batugunung" localSheetId="21">[19]BAHAN!#REF!</definedName>
    <definedName name="batugunung" localSheetId="20">[19]BAHAN!#REF!</definedName>
    <definedName name="batugunung" localSheetId="19">[19]BAHAN!#REF!</definedName>
    <definedName name="batugunung">'[61]h-bhn'!$H$10</definedName>
    <definedName name="BATUKALI" localSheetId="24">'[68]Analisa Quarry'!$A$109:$H$193</definedName>
    <definedName name="BATUKALI" localSheetId="18">'[68]Analisa Quarry'!$A$109:$H$193</definedName>
    <definedName name="BATUKALI" localSheetId="21">'[68]Analisa Quarry'!$A$109:$H$193</definedName>
    <definedName name="BATUKALI" localSheetId="20">'[68]Analisa Quarry'!$A$109:$H$193</definedName>
    <definedName name="BATUKALI" localSheetId="19">'[68]Analisa Quarry'!$A$109:$H$193</definedName>
    <definedName name="BATUKALI">#REF!</definedName>
    <definedName name="BATUKOSONG">[69]VOLUME!#REF!</definedName>
    <definedName name="batukuary">'[61]h-bhn'!$H$13</definedName>
    <definedName name="batupecah12">'[61]h-bhn'!$H$19</definedName>
    <definedName name="batupecah13">[52]upahbahan!$G$119</definedName>
    <definedName name="batupecah15">'[61]h-bhn'!$H$15</definedName>
    <definedName name="batupecah1520">'[61]h-bhn'!$H$15</definedName>
    <definedName name="batupecah23">'[61]h-bhn'!$H$18</definedName>
    <definedName name="batupecah35">[52]upahbahan!$G$118</definedName>
    <definedName name="batupecah57">[52]upahbahan!$G$117</definedName>
    <definedName name="batutempel">[3]upah!#REF!</definedName>
    <definedName name="BB">[33]RAB!#REF!</definedName>
    <definedName name="bbb">[70]RAB!#REF!</definedName>
    <definedName name="BBM">#REF!</definedName>
    <definedName name="BCD">#REF!</definedName>
    <definedName name="beach">#REF!</definedName>
    <definedName name="begisting">[61]BEGISTING!$K$56</definedName>
    <definedName name="bekisting">'[58]ANALISA PEKERJAAN 04'!$P$382</definedName>
    <definedName name="benang" localSheetId="2">#REF!</definedName>
    <definedName name="benang" localSheetId="24">[19]BAHAN!#REF!</definedName>
    <definedName name="benang" localSheetId="18">[19]BAHAN!#REF!</definedName>
    <definedName name="benang" localSheetId="21">[19]BAHAN!#REF!</definedName>
    <definedName name="benang" localSheetId="20">[19]BAHAN!#REF!</definedName>
    <definedName name="benang" localSheetId="19">[19]BAHAN!#REF!</definedName>
    <definedName name="benang">#REF!</definedName>
    <definedName name="bensin">'[61]h-bhn'!$H$34</definedName>
    <definedName name="besi" localSheetId="2">#REF!</definedName>
    <definedName name="BESI" localSheetId="24">'[71]DEVI 7 (2)'!$W$51</definedName>
    <definedName name="BESI" localSheetId="18">'[71]DEVI 7 (2)'!$W$51</definedName>
    <definedName name="BESI" localSheetId="21">'[71]DEVI 7 (2)'!$W$51</definedName>
    <definedName name="BESI" localSheetId="20">'[71]DEVI 7 (2)'!$W$51</definedName>
    <definedName name="BESI" localSheetId="19">'[71]DEVI 7 (2)'!$W$51</definedName>
    <definedName name="besi">#REF!</definedName>
    <definedName name="BESI_BETON" localSheetId="24">[72]Daf_Upah_Bahan!$H$33</definedName>
    <definedName name="BESI_BETON" localSheetId="18">[72]Daf_Upah_Bahan!$H$33</definedName>
    <definedName name="BESI_BETON" localSheetId="21">[72]Daf_Upah_Bahan!$H$33</definedName>
    <definedName name="BESI_BETON" localSheetId="20">[72]Daf_Upah_Bahan!$H$33</definedName>
    <definedName name="BESI_BETON" localSheetId="19">[72]Daf_Upah_Bahan!$H$33</definedName>
    <definedName name="Besi_Beton">[67]Harga!$F$32</definedName>
    <definedName name="besi1kg">[44]anal!$K$846</definedName>
    <definedName name="BesiAngker" localSheetId="2">#REF!</definedName>
    <definedName name="BesiAngker" localSheetId="24">[19]BAHAN!#REF!</definedName>
    <definedName name="BesiAngker" localSheetId="18">[19]BAHAN!#REF!</definedName>
    <definedName name="BesiAngker" localSheetId="21">[19]BAHAN!#REF!</definedName>
    <definedName name="BesiAngker" localSheetId="20">[19]BAHAN!#REF!</definedName>
    <definedName name="BesiAngker" localSheetId="19">[19]BAHAN!#REF!</definedName>
    <definedName name="BesiAngker">#REF!</definedName>
    <definedName name="BesiBeton" localSheetId="24">[22]BAHAN!$I$30</definedName>
    <definedName name="BesiBeton" localSheetId="18">[22]BAHAN!$I$30</definedName>
    <definedName name="BesiBeton" localSheetId="21">[22]BAHAN!$I$30</definedName>
    <definedName name="BesiBeton" localSheetId="20">[22]BAHAN!$I$30</definedName>
    <definedName name="BesiBeton" localSheetId="19">[22]BAHAN!$I$30</definedName>
    <definedName name="besibeton">[3]upah!$H$59</definedName>
    <definedName name="besibetonulir">[52]upahbahan!#REF!</definedName>
    <definedName name="besisiku" localSheetId="2">#REF!</definedName>
    <definedName name="besisiku" localSheetId="24">[19]BAHAN!#REF!</definedName>
    <definedName name="besisiku" localSheetId="18">[19]BAHAN!#REF!</definedName>
    <definedName name="besisiku" localSheetId="21">[19]BAHAN!#REF!</definedName>
    <definedName name="besisiku" localSheetId="20">[19]BAHAN!#REF!</definedName>
    <definedName name="besisiku" localSheetId="19">[19]BAHAN!#REF!</definedName>
    <definedName name="besisiku">#REF!</definedName>
    <definedName name="besistrip">[3]upah!$H$61</definedName>
    <definedName name="beton.k.225">#REF!</definedName>
    <definedName name="beton.k.bo">#REF!</definedName>
    <definedName name="beton120">'[47]ANL-M'!$J$463</definedName>
    <definedName name="beton180">'[47]an sni'!$M$178</definedName>
    <definedName name="betona">'[58]ANALISA PEKERJAAN 04'!$P$1472</definedName>
    <definedName name="betonk125">[52]analisa!$K$4578</definedName>
    <definedName name="BETONK175" localSheetId="24">#REF!</definedName>
    <definedName name="BETONK175" localSheetId="18">#REF!</definedName>
    <definedName name="BETONK175" localSheetId="21">#REF!</definedName>
    <definedName name="BETONK175" localSheetId="20">#REF!</definedName>
    <definedName name="BETONK175" localSheetId="19">#REF!</definedName>
    <definedName name="betonk175">[52]analisa!$K$4461</definedName>
    <definedName name="BETONK225" localSheetId="24">'[73]DEVI 7'!$X$50</definedName>
    <definedName name="BETONK225" localSheetId="18">'[73]DEVI 7'!$X$50</definedName>
    <definedName name="BETONK225" localSheetId="21">'[73]DEVI 7'!$X$50</definedName>
    <definedName name="BETONK225" localSheetId="20">'[73]DEVI 7'!$X$50</definedName>
    <definedName name="BETONK225" localSheetId="19">'[73]DEVI 7'!$X$50</definedName>
    <definedName name="betonk225">'[61]BETON-K225'!$K$57</definedName>
    <definedName name="BETONK250">[52]analisa!$K$1226</definedName>
    <definedName name="betonk300">[52]analisa!$K$4400</definedName>
    <definedName name="betonk350">[52]analisa!$K$4339</definedName>
    <definedName name="betonk400">[52]analisa!$K$4278</definedName>
    <definedName name="betonk500">[52]analisa!$K$4217</definedName>
    <definedName name="betonsiklopk175">[52]analisa!$K$4520</definedName>
    <definedName name="Beugel" localSheetId="2">#REF!</definedName>
    <definedName name="Beugel" localSheetId="24">[19]BAHAN!#REF!</definedName>
    <definedName name="Beugel" localSheetId="18">[19]BAHAN!#REF!</definedName>
    <definedName name="Beugel" localSheetId="21">[19]BAHAN!#REF!</definedName>
    <definedName name="Beugel" localSheetId="20">[19]BAHAN!#REF!</definedName>
    <definedName name="Beugel" localSheetId="19">[19]BAHAN!#REF!</definedName>
    <definedName name="Beugel">#REF!</definedName>
    <definedName name="bhu">#REF!</definedName>
    <definedName name="BIAYA">#REF!</definedName>
    <definedName name="bice">'[58]ANALISA PEKERJAAN 04'!$P$3754</definedName>
    <definedName name="bilalang">[52]upahbahan!#REF!</definedName>
    <definedName name="bilang_2">[74]bilang!$C$3</definedName>
    <definedName name="bilang_5">[74]bilang!$C$6</definedName>
    <definedName name="bilang_6">[74]bilang!$C$7</definedName>
    <definedName name="bingkai">'[45]an sni'!$M$339</definedName>
    <definedName name="bingkaib">'[45]ANL-M'!$J$591</definedName>
    <definedName name="BOBOT">#REF!</definedName>
    <definedName name="BOIL">#REF!</definedName>
    <definedName name="BPS">#REF!</definedName>
    <definedName name="bri">#REF!</definedName>
    <definedName name="bronjong">[61]BRONJONG!$K$56</definedName>
    <definedName name="Bt.kasar" localSheetId="2">#REF!</definedName>
    <definedName name="Bt.kasar" localSheetId="24">[19]BAHAN!#REF!</definedName>
    <definedName name="Bt.kasar" localSheetId="18">[19]BAHAN!#REF!</definedName>
    <definedName name="Bt.kasar" localSheetId="21">[19]BAHAN!#REF!</definedName>
    <definedName name="Bt.kasar" localSheetId="20">[19]BAHAN!#REF!</definedName>
    <definedName name="Bt.kasar" localSheetId="19">[19]BAHAN!#REF!</definedName>
    <definedName name="Bt.kasar">#REF!</definedName>
    <definedName name="BTN">'[75]DATA REKENING PENGEMPON'!$A$9:$Z$182</definedName>
    <definedName name="BTNKP">'[63]DATA REKENING KARANGPULE'!$A$9:$T$31</definedName>
    <definedName name="bu">[44]anal!$M$3</definedName>
    <definedName name="buang">#REF!</definedName>
    <definedName name="Bubung" localSheetId="2">#REF!</definedName>
    <definedName name="Bubung">#REF!</definedName>
    <definedName name="BUBUNG30">'[45]an sni'!$M$481</definedName>
    <definedName name="BUBUNG30B">'[45]ANL-M'!$J$749</definedName>
    <definedName name="budi">[52]upahbahan!#REF!</definedName>
    <definedName name="buisbeton" localSheetId="2">#REF!</definedName>
    <definedName name="buisbeton" localSheetId="24">[19]BAHAN!#REF!</definedName>
    <definedName name="buisbeton" localSheetId="18">[19]BAHAN!#REF!</definedName>
    <definedName name="buisbeton" localSheetId="21">[19]BAHAN!#REF!</definedName>
    <definedName name="buisbeton" localSheetId="20">[19]BAHAN!#REF!</definedName>
    <definedName name="buisbeton" localSheetId="19">[19]BAHAN!#REF!</definedName>
    <definedName name="buisbeton">#REF!</definedName>
    <definedName name="BULAN4">#REF!</definedName>
    <definedName name="BULAN5">#REF!</definedName>
    <definedName name="buldozer" localSheetId="2">#REF!</definedName>
    <definedName name="buldozer" localSheetId="24">[19]BAHAN!#REF!</definedName>
    <definedName name="buldozer" localSheetId="18">[19]BAHAN!#REF!</definedName>
    <definedName name="buldozer" localSheetId="21">[19]BAHAN!#REF!</definedName>
    <definedName name="buldozer" localSheetId="20">[19]BAHAN!#REF!</definedName>
    <definedName name="buldozer" localSheetId="19">[19]BAHAN!#REF!</definedName>
    <definedName name="buldozer">#REF!</definedName>
    <definedName name="BULLDOZER" localSheetId="24">#REF!</definedName>
    <definedName name="BULLDOZER" localSheetId="18">#REF!</definedName>
    <definedName name="BULLDOZER" localSheetId="21">#REF!</definedName>
    <definedName name="BULLDOZER" localSheetId="20">#REF!</definedName>
    <definedName name="BULLDOZER" localSheetId="19">#REF!</definedName>
    <definedName name="bulldozer">[52]upahbahan!#REF!</definedName>
    <definedName name="buras">[61]BURAS!$K$57</definedName>
    <definedName name="buruh" localSheetId="2">#REF!</definedName>
    <definedName name="buruh" localSheetId="24">[19]BAHAN!#REF!</definedName>
    <definedName name="buruh" localSheetId="18">[19]BAHAN!#REF!</definedName>
    <definedName name="buruh" localSheetId="21">[19]BAHAN!#REF!</definedName>
    <definedName name="buruh" localSheetId="20">[19]BAHAN!#REF!</definedName>
    <definedName name="buruh" localSheetId="19">[19]BAHAN!#REF!</definedName>
    <definedName name="buruh">#REF!</definedName>
    <definedName name="buruhsemiterlatih">'[61]h-tenaga'!$H$22</definedName>
    <definedName name="buruhtakterlatih">'[61]h-tenaga'!$H$23</definedName>
    <definedName name="buruhterlatih">'[61]h-tenaga'!$H$21</definedName>
    <definedName name="Bust">#N/A</definedName>
    <definedName name="C_">[30]RAB!$J$36:$P$39</definedName>
    <definedName name="cap6_2_1">#REF!</definedName>
    <definedName name="cap6_2_2">#REF!</definedName>
    <definedName name="cap6_3_5a">#REF!</definedName>
    <definedName name="cap6_4_0">#REF!</definedName>
    <definedName name="cat">'[61]h-bhn'!$H$39</definedName>
    <definedName name="Cat_Glotex">[67]Harga!$F$60</definedName>
    <definedName name="Cat_Metrolite">[67]Harga!$F$59</definedName>
    <definedName name="CAT_MINYAK">[72]Daf_Upah_Bahan!$H$49</definedName>
    <definedName name="Cat_Vernis">[67]Harga!$F$61</definedName>
    <definedName name="catbesi">'[61]cat-besi'!$K$56</definedName>
    <definedName name="catdasar">[3]upah!$H$105</definedName>
    <definedName name="CatImpra" localSheetId="2">#REF!</definedName>
    <definedName name="CatImpra" localSheetId="24">[19]BAHAN!#REF!</definedName>
    <definedName name="CatImpra" localSheetId="18">[19]BAHAN!#REF!</definedName>
    <definedName name="CatImpra" localSheetId="21">[19]BAHAN!#REF!</definedName>
    <definedName name="CatImpra" localSheetId="20">[19]BAHAN!#REF!</definedName>
    <definedName name="CatImpra" localSheetId="19">[19]BAHAN!#REF!</definedName>
    <definedName name="CatImpra">#REF!</definedName>
    <definedName name="catkansteen" localSheetId="2">#REF!</definedName>
    <definedName name="catkansteen" localSheetId="24">[19]BAHAN!#REF!</definedName>
    <definedName name="catkansteen" localSheetId="18">[19]BAHAN!#REF!</definedName>
    <definedName name="catkansteen" localSheetId="21">[19]BAHAN!#REF!</definedName>
    <definedName name="catkansteen" localSheetId="20">[19]BAHAN!#REF!</definedName>
    <definedName name="catkansteen" localSheetId="19">[19]BAHAN!#REF!</definedName>
    <definedName name="catkansteen">#REF!</definedName>
    <definedName name="CatKayu" localSheetId="2">#REF!</definedName>
    <definedName name="CatKayu" localSheetId="24">[19]BAHAN!#REF!</definedName>
    <definedName name="CatKayu" localSheetId="18">[19]BAHAN!#REF!</definedName>
    <definedName name="CatKayu" localSheetId="21">[19]BAHAN!#REF!</definedName>
    <definedName name="CatKayu" localSheetId="20">[19]BAHAN!#REF!</definedName>
    <definedName name="CatKayu" localSheetId="19">[19]BAHAN!#REF!</definedName>
    <definedName name="CatKayu">#REF!</definedName>
    <definedName name="catlalatex">[3]upah!$H$106</definedName>
    <definedName name="catmenieseng">[3]upah!#REF!</definedName>
    <definedName name="catminyak" localSheetId="2">#REF!</definedName>
    <definedName name="catminyak">#REF!</definedName>
    <definedName name="catseng" localSheetId="2">#REF!</definedName>
    <definedName name="catseng">#REF!</definedName>
    <definedName name="cattembk">'[58]ANALISA PEKERJAAN 04'!$P$1600</definedName>
    <definedName name="CatTembok" localSheetId="2">#REF!</definedName>
    <definedName name="CatTembok" localSheetId="24">[19]BAHAN!#REF!</definedName>
    <definedName name="CatTembok" localSheetId="18">[19]BAHAN!#REF!</definedName>
    <definedName name="CatTembok" localSheetId="21">[19]BAHAN!#REF!</definedName>
    <definedName name="CatTembok" localSheetId="20">[19]BAHAN!#REF!</definedName>
    <definedName name="CatTembok" localSheetId="19">[19]BAHAN!#REF!</definedName>
    <definedName name="CatTembok">#REF!</definedName>
    <definedName name="CatWater" localSheetId="2">#REF!</definedName>
    <definedName name="CatWater" localSheetId="24">[19]BAHAN!#REF!</definedName>
    <definedName name="CatWater" localSheetId="18">[19]BAHAN!#REF!</definedName>
    <definedName name="CatWater" localSheetId="21">[19]BAHAN!#REF!</definedName>
    <definedName name="CatWater" localSheetId="20">[19]BAHAN!#REF!</definedName>
    <definedName name="CatWater" localSheetId="19">[19]BAHAN!#REF!</definedName>
    <definedName name="CatWater">#REF!</definedName>
    <definedName name="CC_06" localSheetId="2">#REF!</definedName>
    <definedName name="CC_06" localSheetId="24">'[51]HRG BHN'!$G$61</definedName>
    <definedName name="CC_06" localSheetId="18">'[51]HRG BHN'!$G$61</definedName>
    <definedName name="CC_06" localSheetId="21">'[51]HRG BHN'!$G$61</definedName>
    <definedName name="CC_06" localSheetId="20">'[51]HRG BHN'!$G$61</definedName>
    <definedName name="CC_06" localSheetId="19">'[51]HRG BHN'!$G$61</definedName>
    <definedName name="CC_06">#REF!</definedName>
    <definedName name="CCTV">#REF!</definedName>
    <definedName name="cek" localSheetId="2">#REF!</definedName>
    <definedName name="cek" localSheetId="24">[76]Rekap!$H$28</definedName>
    <definedName name="cek" localSheetId="18">[76]Rekap!$H$28</definedName>
    <definedName name="cek" localSheetId="21">[76]Rekap!$H$28</definedName>
    <definedName name="cek" localSheetId="20">[76]Rekap!$H$28</definedName>
    <definedName name="cek" localSheetId="19">[76]Rekap!$H$28</definedName>
    <definedName name="cek">#REF!</definedName>
    <definedName name="cempaka" localSheetId="2">#REF!</definedName>
    <definedName name="cempaka">#REF!</definedName>
    <definedName name="cerucut">'[77]DEVI 7 cerucut'!$AA$653</definedName>
    <definedName name="cetakan" localSheetId="2">#REF!</definedName>
    <definedName name="cetakan">#REF!</definedName>
    <definedName name="cetbasah">#REF!</definedName>
    <definedName name="cetbent">#REF!</definedName>
    <definedName name="cetbersih">#REF!</definedName>
    <definedName name="cetdprd">#REF!</definedName>
    <definedName name="cetdufa">#REF!</definedName>
    <definedName name="cetjalan">#REF!</definedName>
    <definedName name="cetlab">#REF!</definedName>
    <definedName name="cetland">#REF!</definedName>
    <definedName name="cetmayau">#REF!</definedName>
    <definedName name="cetmeet">#REF!</definedName>
    <definedName name="cetmesjid">#REF!</definedName>
    <definedName name="cetmus">#REF!</definedName>
    <definedName name="cetp2p">#REF!</definedName>
    <definedName name="cetpagar">#REF!</definedName>
    <definedName name="cetpendopo">#REF!</definedName>
    <definedName name="cetpkp">#REF!</definedName>
    <definedName name="cetplp">#REF!</definedName>
    <definedName name="cetppab">#REF!</definedName>
    <definedName name="cetpsrbas">#REF!</definedName>
    <definedName name="cetpsrr">#REF!</definedName>
    <definedName name="cetres">#REF!</definedName>
    <definedName name="cetsal">#REF!</definedName>
    <definedName name="cetsport">#REF!</definedName>
    <definedName name="cettoilet">#REF!</definedName>
    <definedName name="cetwar">#REF!</definedName>
    <definedName name="chipping">[52]upahbahan!#REF!</definedName>
    <definedName name="ClosedCongkok" localSheetId="2">#REF!</definedName>
    <definedName name="ClosedCongkok" localSheetId="24">[19]BAHAN!#REF!</definedName>
    <definedName name="ClosedCongkok" localSheetId="18">[19]BAHAN!#REF!</definedName>
    <definedName name="ClosedCongkok" localSheetId="21">[19]BAHAN!#REF!</definedName>
    <definedName name="ClosedCongkok" localSheetId="20">[19]BAHAN!#REF!</definedName>
    <definedName name="ClosedCongkok" localSheetId="19">[19]BAHAN!#REF!</definedName>
    <definedName name="ClosedCongkok">#REF!</definedName>
    <definedName name="ClosedDuduk" localSheetId="2">#REF!</definedName>
    <definedName name="ClosedDuduk" localSheetId="24">[19]BAHAN!#REF!</definedName>
    <definedName name="ClosedDuduk" localSheetId="18">[19]BAHAN!#REF!</definedName>
    <definedName name="ClosedDuduk" localSheetId="21">[19]BAHAN!#REF!</definedName>
    <definedName name="ClosedDuduk" localSheetId="20">[19]BAHAN!#REF!</definedName>
    <definedName name="ClosedDuduk" localSheetId="19">[19]BAHAN!#REF!</definedName>
    <definedName name="ClosedDuduk">#REF!</definedName>
    <definedName name="closetjongkok" localSheetId="2">#REF!</definedName>
    <definedName name="closetjongkok">#REF!</definedName>
    <definedName name="co">[78]upah!$I$19</definedName>
    <definedName name="compresor">'[61]h-alat'!$H$28</definedName>
    <definedName name="COMPRESSOR" localSheetId="24">#REF!</definedName>
    <definedName name="COMPRESSOR" localSheetId="18">#REF!</definedName>
    <definedName name="COMPRESSOR" localSheetId="21">#REF!</definedName>
    <definedName name="COMPRESSOR" localSheetId="20">#REF!</definedName>
    <definedName name="COMPRESSOR" localSheetId="19">#REF!</definedName>
    <definedName name="compressor">[52]upahbahan!#REF!</definedName>
    <definedName name="CONCRETEMIXER" localSheetId="24">#REF!</definedName>
    <definedName name="CONCRETEMIXER" localSheetId="18">#REF!</definedName>
    <definedName name="CONCRETEMIXER" localSheetId="21">#REF!</definedName>
    <definedName name="CONCRETEMIXER" localSheetId="20">#REF!</definedName>
    <definedName name="CONCRETEMIXER" localSheetId="19">#REF!</definedName>
    <definedName name="concretemixer">[52]upahbahan!#REF!</definedName>
    <definedName name="concretevibrator">[52]upahbahan!#REF!</definedName>
    <definedName name="CONCRETEVIBRO">#REF!</definedName>
    <definedName name="Continue">#N/A</definedName>
    <definedName name="COV">#REF!</definedName>
    <definedName name="COVER">#REF!</definedName>
    <definedName name="CRANE">#REF!</definedName>
    <definedName name="ctembok">'[58]ANALISA PEKERJAAN 04'!$P$1984</definedName>
    <definedName name="ctembokb">'[47]ANL-M'!$J$811</definedName>
    <definedName name="CV">[53]DATABASE!$C$24:$P$54</definedName>
    <definedName name="cvb" hidden="1">[32]RAB!#REF!</definedName>
    <definedName name="d">[33]RAB!#REF!</definedName>
    <definedName name="DAFTARSEWA">#REF!</definedName>
    <definedName name="damija">[61]DAMIJA!$K$53</definedName>
    <definedName name="dasar">#REF!</definedName>
    <definedName name="data" localSheetId="24">#REF!,#REF!,#REF!,#REF!,#REF!</definedName>
    <definedName name="data" localSheetId="18">#REF!,#REF!,#REF!,#REF!,#REF!</definedName>
    <definedName name="data" localSheetId="21">#REF!,#REF!,#REF!,#REF!,#REF!</definedName>
    <definedName name="data" localSheetId="20">#REF!,#REF!,#REF!,#REF!,#REF!</definedName>
    <definedName name="data" localSheetId="19">#REF!,#REF!,#REF!,#REF!,#REF!</definedName>
    <definedName name="data">'[79]DATA BASE 1-99'!#REF!</definedName>
    <definedName name="data_base">'[80]data base'!$A$5:$L$154</definedName>
    <definedName name="data02">#REF!</definedName>
    <definedName name="DATA10">[81]DATA2!$A$7:$L$138</definedName>
    <definedName name="_xlnm.Database">#REF!</definedName>
    <definedName name="DATAUPAH">#REF!</definedName>
    <definedName name="DAYWORK" localSheetId="2">#REF!</definedName>
    <definedName name="DAYWORK">#REF!</definedName>
    <definedName name="DAYWORKS" localSheetId="24">#REF!</definedName>
    <definedName name="DAYWORKS" localSheetId="18">#REF!</definedName>
    <definedName name="DAYWORKS" localSheetId="21">#REF!</definedName>
    <definedName name="DAYWORKS" localSheetId="20">#REF!</definedName>
    <definedName name="DAYWORKS" localSheetId="19">#REF!</definedName>
    <definedName name="DAYWORKS">'[27]Kuantitas &amp; Harga'!$B$308:$J$368</definedName>
    <definedName name="db">[82]STR!$L$4</definedName>
    <definedName name="ddd">[83]upahbahan!$K$17</definedName>
    <definedName name="DED">#REF!</definedName>
    <definedName name="Dempul" localSheetId="2">#REF!</definedName>
    <definedName name="Dempul" localSheetId="24">[19]BAHAN!#REF!</definedName>
    <definedName name="Dempul" localSheetId="18">[19]BAHAN!#REF!</definedName>
    <definedName name="Dempul" localSheetId="21">[19]BAHAN!#REF!</definedName>
    <definedName name="Dempul" localSheetId="20">[19]BAHAN!#REF!</definedName>
    <definedName name="Dempul" localSheetId="19">[19]BAHAN!#REF!</definedName>
    <definedName name="Dempul">#REF!</definedName>
    <definedName name="devisi1">[52]rab1!$I$28</definedName>
    <definedName name="devisi2">[52]rab1!$I$48</definedName>
    <definedName name="devisi3">[52]rab1!$I$68</definedName>
    <definedName name="devisi4">[52]rab1!$I$94</definedName>
    <definedName name="devisi5">[52]rab1!$I$108</definedName>
    <definedName name="devisi6">[52]rab1!$I$139</definedName>
    <definedName name="devisi7">[52]rab1!$I$306</definedName>
    <definedName name="devisi8">[52]rab1!$I$364</definedName>
    <definedName name="dibuat">[3]rab!$B$170</definedName>
    <definedName name="Dibulatkan">#REF!</definedName>
    <definedName name="dinbasah">#REF!</definedName>
    <definedName name="dinbent">#REF!</definedName>
    <definedName name="dinbersih">#REF!</definedName>
    <definedName name="dindprd">#REF!</definedName>
    <definedName name="dindufa">#REF!</definedName>
    <definedName name="dinjalan">#REF!</definedName>
    <definedName name="dinlab">#REF!</definedName>
    <definedName name="dinland">#REF!</definedName>
    <definedName name="dinmayau">#REF!</definedName>
    <definedName name="dinmeet">#REF!</definedName>
    <definedName name="dinmesjid">#REF!</definedName>
    <definedName name="dinmus">#REF!</definedName>
    <definedName name="dinp2p">#REF!</definedName>
    <definedName name="dinpagar">#REF!</definedName>
    <definedName name="dinpendopo">#REF!</definedName>
    <definedName name="dinpkp">#REF!</definedName>
    <definedName name="dinplp">#REF!</definedName>
    <definedName name="dinppab">#REF!</definedName>
    <definedName name="dinpsrbas">#REF!</definedName>
    <definedName name="dinpsrr">#REF!</definedName>
    <definedName name="dinres">#REF!</definedName>
    <definedName name="dinsal">#REF!</definedName>
    <definedName name="dinsport">#REF!</definedName>
    <definedName name="dintoilet">#REF!</definedName>
    <definedName name="dinwar">#REF!</definedName>
    <definedName name="direktur">[84]inst.pemrintah!#REF!</definedName>
    <definedName name="DIRUT">[85]FAK!$B$16</definedName>
    <definedName name="dis6_2_1">#REF!</definedName>
    <definedName name="dis6_2_2">#REF!</definedName>
    <definedName name="dis6_3_5a">#REF!</definedName>
    <definedName name="dis6_4_0">#REF!</definedName>
    <definedName name="divisi" localSheetId="24">#REF!</definedName>
    <definedName name="divisi" localSheetId="18">#REF!</definedName>
    <definedName name="divisi" localSheetId="21">#REF!</definedName>
    <definedName name="divisi" localSheetId="20">#REF!</definedName>
    <definedName name="divisi" localSheetId="19">#REF!</definedName>
    <definedName name="DIVISI">[30]RAB!$J$30:$P$263</definedName>
    <definedName name="DMJ">[73]DEI.2!$W$336</definedName>
    <definedName name="Document_array" localSheetId="2">{"Book1","MC 0 DAN RABP PAGAR 2006 TERMYN 3-3.xls","MC 0 DAN RABP PAGAR 2006 TERMYN 2.xls"}</definedName>
    <definedName name="Document_array" localSheetId="24">{"Book1","MC 0 DAN RABP PAGAR 2006 TERMYN 3-3.xls","MC 0 DAN RABP PAGAR 2006 TERMYN 2.xls"}</definedName>
    <definedName name="Document_array" localSheetId="18">{"Book1","MC 0 DAN RABP PAGAR 2006 TERMYN 3-3.xls","MC 0 DAN RABP PAGAR 2006 TERMYN 2.xls"}</definedName>
    <definedName name="Document_array" localSheetId="21">{"Book1","MC 0 DAN RABP PAGAR 2006 TERMYN 3-3.xls","MC 0 DAN RABP PAGAR 2006 TERMYN 2.xls"}</definedName>
    <definedName name="Document_array" localSheetId="20">{"Book1","MC 0 DAN RABP PAGAR 2006 TERMYN 3-3.xls","MC 0 DAN RABP PAGAR 2006 TERMYN 2.xls"}</definedName>
    <definedName name="Document_array" localSheetId="19">{"Book1","MC 0 DAN RABP PAGAR 2006 TERMYN 3-3.xls","MC 0 DAN RABP PAGAR 2006 TERMYN 2.xls"}</definedName>
    <definedName name="Document_array">{"Book1","MC 0 DAN RABP PAGAR 2006 TERMYN 3-3.xls","MC 0 DAN RABP PAGAR 2006 TERMYN 2.xls"}</definedName>
    <definedName name="Documents_array">#N/A</definedName>
    <definedName name="dolken">[3]upah!#REF!</definedName>
    <definedName name="doser">'[61]h-alat'!$H$10</definedName>
    <definedName name="DPRD1">#REF!</definedName>
    <definedName name="DRAINASE" localSheetId="24">#REF!</definedName>
    <definedName name="DRAINASE" localSheetId="18">#REF!</definedName>
    <definedName name="DRAINASE" localSheetId="21">#REF!</definedName>
    <definedName name="DRAINASE" localSheetId="20">#REF!</definedName>
    <definedName name="DRAINASE" localSheetId="19">#REF!</definedName>
    <definedName name="DRAINASE">'[27]Kuantitas &amp; Harga'!$B$30:$J$56</definedName>
    <definedName name="dsd">#REF!</definedName>
    <definedName name="dsgf">[30]RAB!#REF!</definedName>
    <definedName name="dt35ton">'[61]h-alat'!$H$25</definedName>
    <definedName name="dt5ton">'[61]h-alat'!$H$26</definedName>
    <definedName name="DUA">#REF!</definedName>
    <definedName name="dumptruck">[52]upahbahan!$G$67</definedName>
    <definedName name="DUMPTRUCK1">#REF!</definedName>
    <definedName name="DUMPTRUCK2">#REF!</definedName>
    <definedName name="dumptruck34">[52]upahbahan!$G$68</definedName>
    <definedName name="dumpul" localSheetId="2">#REF!</definedName>
    <definedName name="dumpul">#REF!</definedName>
    <definedName name="e" localSheetId="2">#REF!</definedName>
    <definedName name="e" localSheetId="24">[19]BAHAN!#REF!</definedName>
    <definedName name="e" localSheetId="18">[19]BAHAN!#REF!</definedName>
    <definedName name="e" localSheetId="21">[19]BAHAN!#REF!</definedName>
    <definedName name="e" localSheetId="20">[19]BAHAN!#REF!</definedName>
    <definedName name="e" localSheetId="19">[19]BAHAN!#REF!</definedName>
    <definedName name="e">#REF!</definedName>
    <definedName name="e6_2_1">#REF!</definedName>
    <definedName name="e6_2_2">#REF!</definedName>
    <definedName name="e6_3_5a">#REF!</definedName>
    <definedName name="e6_4_0">#REF!</definedName>
    <definedName name="ee">'[7]DEVI 2'!#REF!</definedName>
    <definedName name="EE_01A" localSheetId="2">#REF!</definedName>
    <definedName name="EE_01A" localSheetId="24">'[86]HRG BHN'!$G$108</definedName>
    <definedName name="EE_01A" localSheetId="18">'[86]HRG BHN'!$G$108</definedName>
    <definedName name="EE_01A" localSheetId="21">'[86]HRG BHN'!$G$108</definedName>
    <definedName name="EE_01A" localSheetId="20">'[86]HRG BHN'!$G$108</definedName>
    <definedName name="EE_01A" localSheetId="19">'[86]HRG BHN'!$G$108</definedName>
    <definedName name="EE_01A">#REF!</definedName>
    <definedName name="EEE06REV" localSheetId="2">#REF!</definedName>
    <definedName name="EEE06REV" localSheetId="24">'[87]5-Peralatan'!$AW$13</definedName>
    <definedName name="EEE06REV" localSheetId="18">'[87]5-Peralatan'!$AW$13</definedName>
    <definedName name="EEE06REV" localSheetId="21">'[87]5-Peralatan'!$AW$13</definedName>
    <definedName name="EEE06REV" localSheetId="20">'[87]5-Peralatan'!$AW$13</definedName>
    <definedName name="EEE06REV" localSheetId="19">'[87]5-Peralatan'!$AW$13</definedName>
    <definedName name="EEE06REV">#REF!</definedName>
    <definedName name="EEE09REV1" localSheetId="2">#REF!</definedName>
    <definedName name="EEE09REV1" localSheetId="24">'[87]5-Peralatan'!$AW$16</definedName>
    <definedName name="EEE09REV1" localSheetId="18">'[87]5-Peralatan'!$AW$16</definedName>
    <definedName name="EEE09REV1" localSheetId="21">'[87]5-Peralatan'!$AW$16</definedName>
    <definedName name="EEE09REV1" localSheetId="20">'[87]5-Peralatan'!$AW$16</definedName>
    <definedName name="EEE09REV1" localSheetId="19">'[87]5-Peralatan'!$AW$16</definedName>
    <definedName name="EEE09REV1">#REF!</definedName>
    <definedName name="EEE12a">'[46]Dhs 6'!#REF!</definedName>
    <definedName name="EEE12b">'[46]Dhs 6'!#REF!</definedName>
    <definedName name="EEE17REV" localSheetId="2">#REF!</definedName>
    <definedName name="EEE17REV" localSheetId="24">'[87]5-Peralatan'!$AW$24</definedName>
    <definedName name="EEE17REV" localSheetId="18">'[87]5-Peralatan'!$AW$24</definedName>
    <definedName name="EEE17REV" localSheetId="21">'[87]5-Peralatan'!$AW$24</definedName>
    <definedName name="EEE17REV" localSheetId="20">'[87]5-Peralatan'!$AW$24</definedName>
    <definedName name="EEE17REV" localSheetId="19">'[87]5-Peralatan'!$AW$24</definedName>
    <definedName name="EEE17REV">#REF!</definedName>
    <definedName name="EEE17REV1" localSheetId="2">#REF!</definedName>
    <definedName name="EEE17REV1" localSheetId="24">'[87]5-Peralatan'!$AW$24</definedName>
    <definedName name="EEE17REV1" localSheetId="18">'[87]5-Peralatan'!$AW$24</definedName>
    <definedName name="EEE17REV1" localSheetId="21">'[87]5-Peralatan'!$AW$24</definedName>
    <definedName name="EEE17REV1" localSheetId="20">'[87]5-Peralatan'!$AW$24</definedName>
    <definedName name="EEE17REV1" localSheetId="19">'[87]5-Peralatan'!$AW$24</definedName>
    <definedName name="EEE17REV1">#REF!</definedName>
    <definedName name="ELASTOM">#REF!</definedName>
    <definedName name="engselbesar" localSheetId="2">#REF!</definedName>
    <definedName name="engselbesar">#REF!</definedName>
    <definedName name="EngselJendela" localSheetId="2">#REF!</definedName>
    <definedName name="EngselJendela" localSheetId="24">[19]BAHAN!#REF!</definedName>
    <definedName name="EngselJendela" localSheetId="18">[19]BAHAN!#REF!</definedName>
    <definedName name="EngselJendela" localSheetId="21">[19]BAHAN!#REF!</definedName>
    <definedName name="EngselJendela" localSheetId="20">[19]BAHAN!#REF!</definedName>
    <definedName name="EngselJendela" localSheetId="19">[19]BAHAN!#REF!</definedName>
    <definedName name="EngselJendela">#REF!</definedName>
    <definedName name="EngselPintu" localSheetId="2">#REF!</definedName>
    <definedName name="EngselPintu" localSheetId="24">[19]BAHAN!#REF!</definedName>
    <definedName name="EngselPintu" localSheetId="18">[19]BAHAN!#REF!</definedName>
    <definedName name="EngselPintu" localSheetId="21">[19]BAHAN!#REF!</definedName>
    <definedName name="EngselPintu" localSheetId="20">[19]BAHAN!#REF!</definedName>
    <definedName name="EngselPintu" localSheetId="19">[19]BAHAN!#REF!</definedName>
    <definedName name="EngselPintu">#REF!</definedName>
    <definedName name="ERECT_1">#REF!</definedName>
    <definedName name="ERECT_2">#REF!</definedName>
    <definedName name="ERYT5E">[88]DEI.2!#REF!</definedName>
    <definedName name="EXCAVATOR" localSheetId="24">#REF!</definedName>
    <definedName name="EXCAVATOR" localSheetId="18">#REF!</definedName>
    <definedName name="EXCAVATOR" localSheetId="21">#REF!</definedName>
    <definedName name="EXCAVATOR" localSheetId="20">#REF!</definedName>
    <definedName name="EXCAVATOR" localSheetId="19">#REF!</definedName>
    <definedName name="excavator">[52]upahbahan!$G$69</definedName>
    <definedName name="Excel_BuiltIn_Print_Titles_2">#REF!</definedName>
    <definedName name="Excel_BuiltIn_Print_Titles_3">#REF!</definedName>
    <definedName name="Excel_BuiltIn_Print_Titles_5">#REF!</definedName>
    <definedName name="expantionjoint">'[61]s-jadi (2)'!$H$120</definedName>
    <definedName name="expanyolet">[3]upah!#REF!</definedName>
    <definedName name="f" localSheetId="2">#REF!</definedName>
    <definedName name="f" localSheetId="24">[19]BAHAN!#REF!</definedName>
    <definedName name="f" localSheetId="18">[19]BAHAN!#REF!</definedName>
    <definedName name="f" localSheetId="21">[19]BAHAN!#REF!</definedName>
    <definedName name="f" localSheetId="20">[19]BAHAN!#REF!</definedName>
    <definedName name="f" localSheetId="19">[19]BAHAN!#REF!</definedName>
    <definedName name="f">#REF!</definedName>
    <definedName name="FA">#REF!</definedName>
    <definedName name="Fak">#REF!</definedName>
    <definedName name="Faktor">#REF!</definedName>
    <definedName name="Faktorial">#REF!</definedName>
    <definedName name="Farmasi">[30]RAB!#REF!</definedName>
    <definedName name="fcu">#REF!</definedName>
    <definedName name="ff">#REF!</definedName>
    <definedName name="FGDG">[60]RAB!$A$30:$H$68</definedName>
    <definedName name="fghgs" localSheetId="2">#REF!</definedName>
    <definedName name="fghgs" localSheetId="24">[19]ANALISA!#REF!</definedName>
    <definedName name="fghgs" localSheetId="18">[19]ANALISA!#REF!</definedName>
    <definedName name="fghgs" localSheetId="21">[19]ANALISA!#REF!</definedName>
    <definedName name="fghgs" localSheetId="20">[19]ANALISA!#REF!</definedName>
    <definedName name="fghgs" localSheetId="19">[19]ANALISA!#REF!</definedName>
    <definedName name="fghgs">#REF!</definedName>
    <definedName name="fgnmjym">[89]DEV.3!#REF!</definedName>
    <definedName name="Filler" localSheetId="24">[19]BAHAN!#REF!</definedName>
    <definedName name="Filler" localSheetId="18">[19]BAHAN!#REF!</definedName>
    <definedName name="Filler" localSheetId="21">[19]BAHAN!#REF!</definedName>
    <definedName name="Filler" localSheetId="20">[19]BAHAN!#REF!</definedName>
    <definedName name="Filler" localSheetId="19">[19]BAHAN!#REF!</definedName>
    <definedName name="filler">[52]upahbahan!#REF!</definedName>
    <definedName name="filterplastik">[52]upahbahan!#REF!</definedName>
    <definedName name="FINISHER">#REF!</definedName>
    <definedName name="FLATBEDTRUCK">#REF!</definedName>
    <definedName name="floor" localSheetId="2">#REF!</definedName>
    <definedName name="floor">#REF!</definedName>
    <definedName name="FloorDrain" localSheetId="24">[19]BAHAN!#REF!</definedName>
    <definedName name="FloorDrain" localSheetId="18">[19]BAHAN!#REF!</definedName>
    <definedName name="FloorDrain" localSheetId="21">[19]BAHAN!#REF!</definedName>
    <definedName name="FloorDrain" localSheetId="20">[19]BAHAN!#REF!</definedName>
    <definedName name="FloorDrain" localSheetId="19">[19]BAHAN!#REF!</definedName>
    <definedName name="floordrain">[3]upah!#REF!</definedName>
    <definedName name="floordrainplastik">[3]upah!#REF!</definedName>
    <definedName name="form">[1]A.Div3!#REF!</definedName>
    <definedName name="FORM1">[88]DEV.6!#REF!</definedName>
    <definedName name="FORM1011" localSheetId="24">'[68]LS-Rutin'!$A$1:$K$65</definedName>
    <definedName name="FORM1011" localSheetId="18">'[68]LS-Rutin'!$A$1:$K$65</definedName>
    <definedName name="FORM1011" localSheetId="21">'[68]LS-Rutin'!$A$1:$K$65</definedName>
    <definedName name="FORM1011" localSheetId="20">'[68]LS-Rutin'!$A$1:$K$65</definedName>
    <definedName name="FORM1011" localSheetId="19">'[68]LS-Rutin'!$A$1:$K$65</definedName>
    <definedName name="FORM1011">#REF!</definedName>
    <definedName name="FORM1012" localSheetId="24">'[68]LS-Rutin'!$A$66:$K$130</definedName>
    <definedName name="FORM1012" localSheetId="18">'[68]LS-Rutin'!$A$66:$K$130</definedName>
    <definedName name="FORM1012" localSheetId="21">'[68]LS-Rutin'!$A$66:$K$130</definedName>
    <definedName name="FORM1012" localSheetId="20">'[68]LS-Rutin'!$A$66:$K$130</definedName>
    <definedName name="FORM1012" localSheetId="19">'[68]LS-Rutin'!$A$66:$K$130</definedName>
    <definedName name="FORM1012">#REF!</definedName>
    <definedName name="FORM1013" localSheetId="24">'[68]LS-Rutin'!$A$131:$K$191</definedName>
    <definedName name="FORM1013" localSheetId="18">'[68]LS-Rutin'!$A$131:$K$191</definedName>
    <definedName name="FORM1013" localSheetId="21">'[68]LS-Rutin'!$A$131:$K$191</definedName>
    <definedName name="FORM1013" localSheetId="20">'[68]LS-Rutin'!$A$131:$K$191</definedName>
    <definedName name="FORM1013" localSheetId="19">'[68]LS-Rutin'!$A$131:$K$191</definedName>
    <definedName name="FORM1013">#REF!</definedName>
    <definedName name="FORM1014" localSheetId="24">'[68]LS-Rutin'!$A$192:$K$256</definedName>
    <definedName name="FORM1014" localSheetId="18">'[68]LS-Rutin'!$A$192:$K$256</definedName>
    <definedName name="FORM1014" localSheetId="21">'[68]LS-Rutin'!$A$192:$K$256</definedName>
    <definedName name="FORM1014" localSheetId="20">'[68]LS-Rutin'!$A$192:$K$256</definedName>
    <definedName name="FORM1014" localSheetId="19">'[68]LS-Rutin'!$A$192:$K$256</definedName>
    <definedName name="FORM1014">#REF!</definedName>
    <definedName name="FORM1015" localSheetId="24">'[68]LS-Rutin'!$A$257:$K$321</definedName>
    <definedName name="FORM1015" localSheetId="18">'[68]LS-Rutin'!$A$257:$K$321</definedName>
    <definedName name="FORM1015" localSheetId="21">'[68]LS-Rutin'!$A$257:$K$321</definedName>
    <definedName name="FORM1015" localSheetId="20">'[68]LS-Rutin'!$A$257:$K$321</definedName>
    <definedName name="FORM1015" localSheetId="19">'[68]LS-Rutin'!$A$257:$K$321</definedName>
    <definedName name="FORM1015">#REF!</definedName>
    <definedName name="FORM123">[88]DEV.6!#REF!</definedName>
    <definedName name="form1234">[89]DEV.5!$O$1:$Z$63</definedName>
    <definedName name="FORM21" localSheetId="24">[10]DEI.2!$M$1:$X$61</definedName>
    <definedName name="FORM21" localSheetId="18">[10]DEI.2!$M$1:$X$61</definedName>
    <definedName name="FORM21" localSheetId="21">[10]DEI.2!$M$1:$X$61</definedName>
    <definedName name="FORM21" localSheetId="20">[10]DEI.2!$M$1:$X$61</definedName>
    <definedName name="FORM21" localSheetId="19">[10]DEI.2!$M$1:$X$61</definedName>
    <definedName name="FORM21">'[1]A.Div 2'!#REF!</definedName>
    <definedName name="form225">[89]DEV.5!$O$470:$Z$530</definedName>
    <definedName name="FORM22E" localSheetId="24">[8]DEI.2!#REF!</definedName>
    <definedName name="FORM22E" localSheetId="18">[8]DEI.2!#REF!</definedName>
    <definedName name="FORM22E" localSheetId="21">[8]DEI.2!#REF!</definedName>
    <definedName name="FORM22E" localSheetId="20">[8]DEI.2!#REF!</definedName>
    <definedName name="FORM22E" localSheetId="19">[8]DEI.2!#REF!</definedName>
    <definedName name="FORM22E">'[1]A.Div 2'!#REF!</definedName>
    <definedName name="FORM22L" localSheetId="24">[10]DEI.2!$M$198:$X$258</definedName>
    <definedName name="FORM22L" localSheetId="18">[10]DEI.2!$M$198:$X$258</definedName>
    <definedName name="FORM22L" localSheetId="21">[10]DEI.2!$M$198:$X$258</definedName>
    <definedName name="FORM22L" localSheetId="20">[10]DEI.2!$M$198:$X$258</definedName>
    <definedName name="FORM22L" localSheetId="19">[10]DEI.2!$M$198:$X$258</definedName>
    <definedName name="FORM22L">'[1]A.Div 2'!#REF!</definedName>
    <definedName name="FORM231" localSheetId="24">[8]DEI.2!#REF!</definedName>
    <definedName name="FORM231" localSheetId="18">[8]DEI.2!#REF!</definedName>
    <definedName name="FORM231" localSheetId="21">[8]DEI.2!#REF!</definedName>
    <definedName name="FORM231" localSheetId="20">[8]DEI.2!#REF!</definedName>
    <definedName name="FORM231" localSheetId="19">[8]DEI.2!#REF!</definedName>
    <definedName name="FORM231">'[1]A.Div 2'!#REF!</definedName>
    <definedName name="FORM232" localSheetId="24">[8]DEI.2!#REF!</definedName>
    <definedName name="FORM232" localSheetId="18">[8]DEI.2!#REF!</definedName>
    <definedName name="FORM232" localSheetId="21">[8]DEI.2!#REF!</definedName>
    <definedName name="FORM232" localSheetId="20">[8]DEI.2!#REF!</definedName>
    <definedName name="FORM232" localSheetId="19">[8]DEI.2!#REF!</definedName>
    <definedName name="FORM232">'[1]A.Div 2'!#REF!</definedName>
    <definedName name="FORM233" localSheetId="24">[8]DEI.2!#REF!</definedName>
    <definedName name="FORM233" localSheetId="18">[8]DEI.2!#REF!</definedName>
    <definedName name="FORM233" localSheetId="21">[8]DEI.2!#REF!</definedName>
    <definedName name="FORM233" localSheetId="20">[8]DEI.2!#REF!</definedName>
    <definedName name="FORM233" localSheetId="19">[8]DEI.2!#REF!</definedName>
    <definedName name="FORM233">'[1]A.Div 2'!#REF!</definedName>
    <definedName name="Form234" localSheetId="24">[8]DEI.2!#REF!</definedName>
    <definedName name="Form234" localSheetId="18">[8]DEI.2!#REF!</definedName>
    <definedName name="Form234" localSheetId="21">[8]DEI.2!#REF!</definedName>
    <definedName name="Form234" localSheetId="20">[8]DEI.2!#REF!</definedName>
    <definedName name="Form234" localSheetId="19">[8]DEI.2!#REF!</definedName>
    <definedName name="FORM234">'[1]A.Div 2'!#REF!</definedName>
    <definedName name="FORM2345">'[90]A.Div 2'!#REF!</definedName>
    <definedName name="Form235" localSheetId="2">#REF!</definedName>
    <definedName name="Form235" localSheetId="24">[8]DEI.2!#REF!</definedName>
    <definedName name="Form235" localSheetId="18">[8]DEI.2!#REF!</definedName>
    <definedName name="Form235" localSheetId="21">[8]DEI.2!#REF!</definedName>
    <definedName name="Form235" localSheetId="20">[8]DEI.2!#REF!</definedName>
    <definedName name="Form235" localSheetId="19">[8]DEI.2!#REF!</definedName>
    <definedName name="Form235">#REF!</definedName>
    <definedName name="Form236" localSheetId="2">#REF!</definedName>
    <definedName name="Form236" localSheetId="24">[8]DEI.2!#REF!</definedName>
    <definedName name="Form236" localSheetId="18">[8]DEI.2!#REF!</definedName>
    <definedName name="Form236" localSheetId="21">[8]DEI.2!#REF!</definedName>
    <definedName name="Form236" localSheetId="20">[8]DEI.2!#REF!</definedName>
    <definedName name="Form236" localSheetId="19">[8]DEI.2!#REF!</definedName>
    <definedName name="Form236">#REF!</definedName>
    <definedName name="FORM241" localSheetId="24">[8]DEI.2!#REF!</definedName>
    <definedName name="FORM241" localSheetId="18">[8]DEI.2!#REF!</definedName>
    <definedName name="FORM241" localSheetId="21">[8]DEI.2!#REF!</definedName>
    <definedName name="FORM241" localSheetId="20">[8]DEI.2!#REF!</definedName>
    <definedName name="FORM241" localSheetId="19">[8]DEI.2!#REF!</definedName>
    <definedName name="FORM241">'[1]A.Div 2'!#REF!</definedName>
    <definedName name="FORM242" localSheetId="24">[8]DEI.2!#REF!</definedName>
    <definedName name="FORM242" localSheetId="18">[8]DEI.2!#REF!</definedName>
    <definedName name="FORM242" localSheetId="21">[8]DEI.2!#REF!</definedName>
    <definedName name="FORM242" localSheetId="20">[8]DEI.2!#REF!</definedName>
    <definedName name="FORM242" localSheetId="19">[8]DEI.2!#REF!</definedName>
    <definedName name="FORM242">'[1]A.Div 2'!#REF!</definedName>
    <definedName name="FORM243" localSheetId="24">[8]DEI.2!#REF!</definedName>
    <definedName name="FORM243" localSheetId="18">[8]DEI.2!#REF!</definedName>
    <definedName name="FORM243" localSheetId="21">[8]DEI.2!#REF!</definedName>
    <definedName name="FORM243" localSheetId="20">[8]DEI.2!#REF!</definedName>
    <definedName name="FORM243" localSheetId="19">[8]DEI.2!#REF!</definedName>
    <definedName name="FORM243">'[1]A.Div 2'!#REF!</definedName>
    <definedName name="FORM311" localSheetId="24">[10]DEV.3!$M$1:$X$61</definedName>
    <definedName name="FORM311" localSheetId="18">[10]DEV.3!$M$1:$X$61</definedName>
    <definedName name="FORM311" localSheetId="21">[10]DEV.3!$M$1:$X$61</definedName>
    <definedName name="FORM311" localSheetId="20">[10]DEV.3!$M$1:$X$61</definedName>
    <definedName name="FORM311" localSheetId="19">[10]DEV.3!$M$1:$X$61</definedName>
    <definedName name="FORM311">[1]A.Div3!#REF!</definedName>
    <definedName name="FORM312" localSheetId="24">[8]DEV.3!#REF!</definedName>
    <definedName name="FORM312" localSheetId="18">[8]DEV.3!#REF!</definedName>
    <definedName name="FORM312" localSheetId="21">[8]DEV.3!#REF!</definedName>
    <definedName name="FORM312" localSheetId="20">[8]DEV.3!#REF!</definedName>
    <definedName name="FORM312" localSheetId="19">[8]DEV.3!#REF!</definedName>
    <definedName name="FORM312">[1]A.Div3!#REF!</definedName>
    <definedName name="FORM313" localSheetId="24">[8]DEV.3!#REF!</definedName>
    <definedName name="FORM313" localSheetId="18">[8]DEV.3!#REF!</definedName>
    <definedName name="FORM313" localSheetId="21">[8]DEV.3!#REF!</definedName>
    <definedName name="FORM313" localSheetId="20">[8]DEV.3!#REF!</definedName>
    <definedName name="FORM313" localSheetId="19">[8]DEV.3!#REF!</definedName>
    <definedName name="FORM313">[1]A.Div3!#REF!</definedName>
    <definedName name="FORM314" localSheetId="24">[8]DEV.3!#REF!</definedName>
    <definedName name="FORM314" localSheetId="18">[8]DEV.3!#REF!</definedName>
    <definedName name="FORM314" localSheetId="21">[8]DEV.3!#REF!</definedName>
    <definedName name="FORM314" localSheetId="20">[8]DEV.3!#REF!</definedName>
    <definedName name="FORM314" localSheetId="19">[8]DEV.3!#REF!</definedName>
    <definedName name="FORM314">[1]A.Div3!#REF!</definedName>
    <definedName name="FORM315" localSheetId="24">[8]DEV.3!#REF!</definedName>
    <definedName name="FORM315" localSheetId="18">[8]DEV.3!#REF!</definedName>
    <definedName name="FORM315" localSheetId="21">[8]DEV.3!#REF!</definedName>
    <definedName name="FORM315" localSheetId="20">[8]DEV.3!#REF!</definedName>
    <definedName name="FORM315" localSheetId="19">[8]DEV.3!#REF!</definedName>
    <definedName name="FORM315">[1]A.Div3!#REF!</definedName>
    <definedName name="FORM319">[10]DEV.3!$M$106:$X$106</definedName>
    <definedName name="FORM321" localSheetId="24">#REF!</definedName>
    <definedName name="FORM321" localSheetId="18">#REF!</definedName>
    <definedName name="FORM321" localSheetId="21">#REF!</definedName>
    <definedName name="FORM321" localSheetId="20">#REF!</definedName>
    <definedName name="FORM321" localSheetId="19">#REF!</definedName>
    <definedName name="FORM321">[1]A.Div3!#REF!</definedName>
    <definedName name="FORM322" localSheetId="24">[10]DEV.3!$M$166:$X$226</definedName>
    <definedName name="FORM322" localSheetId="18">[10]DEV.3!$M$166:$X$226</definedName>
    <definedName name="FORM322" localSheetId="21">[10]DEV.3!$M$166:$X$226</definedName>
    <definedName name="FORM322" localSheetId="20">[10]DEV.3!$M$166:$X$226</definedName>
    <definedName name="FORM322" localSheetId="19">[10]DEV.3!$M$166:$X$226</definedName>
    <definedName name="FORM322">[1]A.Div3!#REF!</definedName>
    <definedName name="FORM323" localSheetId="24">#REF!</definedName>
    <definedName name="FORM323" localSheetId="18">#REF!</definedName>
    <definedName name="FORM323" localSheetId="21">#REF!</definedName>
    <definedName name="FORM323" localSheetId="20">#REF!</definedName>
    <definedName name="FORM323" localSheetId="19">#REF!</definedName>
    <definedName name="FORM323">[1]A.Div3!#REF!</definedName>
    <definedName name="FORM323L">#REF!</definedName>
    <definedName name="FORM324" localSheetId="2">#REF!</definedName>
    <definedName name="FORM324" localSheetId="24">[8]DEV.3!#REF!</definedName>
    <definedName name="FORM324" localSheetId="18">[8]DEV.3!#REF!</definedName>
    <definedName name="FORM324" localSheetId="21">[8]DEV.3!#REF!</definedName>
    <definedName name="FORM324" localSheetId="20">[8]DEV.3!#REF!</definedName>
    <definedName name="FORM324" localSheetId="19">[8]DEV.3!#REF!</definedName>
    <definedName name="FORM324">#REF!</definedName>
    <definedName name="FORM33" localSheetId="24">#REF!</definedName>
    <definedName name="FORM33" localSheetId="18">#REF!</definedName>
    <definedName name="FORM33" localSheetId="21">#REF!</definedName>
    <definedName name="FORM33" localSheetId="20">#REF!</definedName>
    <definedName name="FORM33" localSheetId="19">#REF!</definedName>
    <definedName name="FORM33">[1]A.Div3!#REF!</definedName>
    <definedName name="FORM331" localSheetId="2">#REF!</definedName>
    <definedName name="FORM331" localSheetId="24">[8]DEV.3!#REF!</definedName>
    <definedName name="FORM331" localSheetId="18">[8]DEV.3!#REF!</definedName>
    <definedName name="FORM331" localSheetId="21">[8]DEV.3!#REF!</definedName>
    <definedName name="FORM331" localSheetId="20">[8]DEV.3!#REF!</definedName>
    <definedName name="FORM331" localSheetId="19">[8]DEV.3!#REF!</definedName>
    <definedName name="FORM331">#REF!</definedName>
    <definedName name="FORM346" localSheetId="2">#REF!</definedName>
    <definedName name="FORM346" localSheetId="24">[8]DEV.3!#REF!</definedName>
    <definedName name="FORM346" localSheetId="18">[8]DEV.3!#REF!</definedName>
    <definedName name="FORM346" localSheetId="21">[8]DEV.3!#REF!</definedName>
    <definedName name="FORM346" localSheetId="20">[8]DEV.3!#REF!</definedName>
    <definedName name="FORM346" localSheetId="19">[8]DEV.3!#REF!</definedName>
    <definedName name="FORM346">#REF!</definedName>
    <definedName name="FORM421" localSheetId="24">'[68]DEVI 4'!$L$1:$V$61</definedName>
    <definedName name="FORM421" localSheetId="18">'[68]DEVI 4'!$L$1:$V$61</definedName>
    <definedName name="FORM421" localSheetId="21">'[68]DEVI 4'!$L$1:$V$61</definedName>
    <definedName name="FORM421" localSheetId="20">'[68]DEVI 4'!$L$1:$V$61</definedName>
    <definedName name="FORM421" localSheetId="19">'[68]DEVI 4'!$L$1:$V$61</definedName>
    <definedName name="FORM421">'[1]A.Div 4'!#REF!</definedName>
    <definedName name="FORM422" localSheetId="24">'[68]DEVI 4'!$L$160:$V$220</definedName>
    <definedName name="FORM422" localSheetId="18">'[68]DEVI 4'!$L$160:$V$220</definedName>
    <definedName name="FORM422" localSheetId="21">'[68]DEVI 4'!$L$160:$V$220</definedName>
    <definedName name="FORM422" localSheetId="20">'[68]DEVI 4'!$L$160:$V$220</definedName>
    <definedName name="FORM422" localSheetId="19">'[68]DEVI 4'!$L$160:$V$220</definedName>
    <definedName name="FORM422">'[1]A.Div 4'!#REF!</definedName>
    <definedName name="FORM423" localSheetId="24">'[7]DEVI 4'!#REF!</definedName>
    <definedName name="FORM423" localSheetId="18">'[7]DEVI 4'!#REF!</definedName>
    <definedName name="FORM423" localSheetId="21">'[7]DEVI 4'!#REF!</definedName>
    <definedName name="FORM423" localSheetId="20">'[7]DEVI 4'!#REF!</definedName>
    <definedName name="FORM423" localSheetId="19">'[7]DEVI 4'!#REF!</definedName>
    <definedName name="FORM423">'[1]A.Div 4'!#REF!</definedName>
    <definedName name="FORM424" localSheetId="24">'[7]DEVI 4'!#REF!</definedName>
    <definedName name="FORM424" localSheetId="18">'[7]DEVI 4'!#REF!</definedName>
    <definedName name="FORM424" localSheetId="21">'[7]DEVI 4'!#REF!</definedName>
    <definedName name="FORM424" localSheetId="20">'[7]DEVI 4'!#REF!</definedName>
    <definedName name="FORM424" localSheetId="19">'[7]DEVI 4'!#REF!</definedName>
    <definedName name="FORM424">'[1]A.Div 4'!#REF!</definedName>
    <definedName name="FORM425" localSheetId="24">'[7]DEVI 4'!#REF!</definedName>
    <definedName name="FORM425" localSheetId="18">'[7]DEVI 4'!#REF!</definedName>
    <definedName name="FORM425" localSheetId="21">'[7]DEVI 4'!#REF!</definedName>
    <definedName name="FORM425" localSheetId="20">'[7]DEVI 4'!#REF!</definedName>
    <definedName name="FORM425" localSheetId="19">'[7]DEVI 4'!#REF!</definedName>
    <definedName name="FORM425">'[1]A.Div 4'!#REF!</definedName>
    <definedName name="FORM426" localSheetId="24">'[7]DEVI 4'!#REF!</definedName>
    <definedName name="FORM426" localSheetId="18">'[7]DEVI 4'!#REF!</definedName>
    <definedName name="FORM426" localSheetId="21">'[7]DEVI 4'!#REF!</definedName>
    <definedName name="FORM426" localSheetId="20">'[7]DEVI 4'!#REF!</definedName>
    <definedName name="FORM426" localSheetId="19">'[7]DEVI 4'!#REF!</definedName>
    <definedName name="FORM426">'[1]A.Div 4'!#REF!</definedName>
    <definedName name="FORM427" localSheetId="24">'[68]DEVI 4'!$L$319:$V$379</definedName>
    <definedName name="FORM427" localSheetId="18">'[68]DEVI 4'!$L$319:$V$379</definedName>
    <definedName name="FORM427" localSheetId="21">'[68]DEVI 4'!$L$319:$V$379</definedName>
    <definedName name="FORM427" localSheetId="20">'[68]DEVI 4'!$L$319:$V$379</definedName>
    <definedName name="FORM427" localSheetId="19">'[68]DEVI 4'!$L$319:$V$379</definedName>
    <definedName name="FORM427">'[1]A.Div 4'!#REF!</definedName>
    <definedName name="FORM511" localSheetId="24">[10]DEV.5!$M$1:$X$63</definedName>
    <definedName name="FORM511" localSheetId="18">[10]DEV.5!$M$1:$X$63</definedName>
    <definedName name="FORM511" localSheetId="21">[10]DEV.5!$M$1:$X$63</definedName>
    <definedName name="FORM511" localSheetId="20">[10]DEV.5!$M$1:$X$63</definedName>
    <definedName name="FORM511" localSheetId="19">[10]DEV.5!$M$1:$X$63</definedName>
    <definedName name="FORM511">[1]A.Div5!#REF!</definedName>
    <definedName name="FORM512" localSheetId="24">[10]DEV.5!$M$162:$X$223</definedName>
    <definedName name="FORM512" localSheetId="18">[10]DEV.5!$M$162:$X$223</definedName>
    <definedName name="FORM512" localSheetId="21">[10]DEV.5!$M$162:$X$223</definedName>
    <definedName name="FORM512" localSheetId="20">[10]DEV.5!$M$162:$X$223</definedName>
    <definedName name="FORM512" localSheetId="19">[10]DEV.5!$M$162:$X$223</definedName>
    <definedName name="FORM512">[1]A.Div5!#REF!</definedName>
    <definedName name="FORM521" localSheetId="24">[10]DEV.5!$M$322:$X$382</definedName>
    <definedName name="FORM521" localSheetId="18">[10]DEV.5!$M$322:$X$382</definedName>
    <definedName name="FORM521" localSheetId="21">[10]DEV.5!$M$322:$X$382</definedName>
    <definedName name="FORM521" localSheetId="20">[10]DEV.5!$M$322:$X$382</definedName>
    <definedName name="FORM521" localSheetId="19">[10]DEV.5!$M$322:$X$382</definedName>
    <definedName name="FORM521">[1]A.Div5!#REF!</definedName>
    <definedName name="FORM522" localSheetId="24">[91]DEV.5!#REF!</definedName>
    <definedName name="FORM522" localSheetId="18">[91]DEV.5!#REF!</definedName>
    <definedName name="FORM522" localSheetId="21">[91]DEV.5!#REF!</definedName>
    <definedName name="FORM522" localSheetId="20">[91]DEV.5!#REF!</definedName>
    <definedName name="FORM522" localSheetId="19">[91]DEV.5!#REF!</definedName>
    <definedName name="FORM522">[1]A.Div5!#REF!</definedName>
    <definedName name="FORM541" localSheetId="24">[8]DEV.5!#REF!</definedName>
    <definedName name="FORM541" localSheetId="18">[8]DEV.5!#REF!</definedName>
    <definedName name="FORM541" localSheetId="21">[8]DEV.5!#REF!</definedName>
    <definedName name="FORM541" localSheetId="20">[8]DEV.5!#REF!</definedName>
    <definedName name="FORM541" localSheetId="19">[8]DEV.5!#REF!</definedName>
    <definedName name="FORM541">[1]A.Div5!#REF!</definedName>
    <definedName name="FORM542" localSheetId="24">[8]DEV.5!#REF!</definedName>
    <definedName name="FORM542" localSheetId="18">[8]DEV.5!#REF!</definedName>
    <definedName name="FORM542" localSheetId="21">[8]DEV.5!#REF!</definedName>
    <definedName name="FORM542" localSheetId="20">[8]DEV.5!#REF!</definedName>
    <definedName name="FORM542" localSheetId="19">[8]DEV.5!#REF!</definedName>
    <definedName name="FORM542">[1]A.Div5!#REF!</definedName>
    <definedName name="FORM611">#REF!</definedName>
    <definedName name="FORM612">#REF!</definedName>
    <definedName name="FORM621" localSheetId="24">[8]DEV.6!#REF!</definedName>
    <definedName name="FORM621" localSheetId="18">[8]DEV.6!#REF!</definedName>
    <definedName name="FORM621" localSheetId="21">[8]DEV.6!#REF!</definedName>
    <definedName name="FORM621" localSheetId="20">[8]DEV.6!#REF!</definedName>
    <definedName name="FORM621" localSheetId="19">[8]DEV.6!#REF!</definedName>
    <definedName name="FORM621">#REF!</definedName>
    <definedName name="FORM622" localSheetId="24">[8]DEV.6!#REF!</definedName>
    <definedName name="FORM622" localSheetId="18">[8]DEV.6!#REF!</definedName>
    <definedName name="FORM622" localSheetId="21">[8]DEV.6!#REF!</definedName>
    <definedName name="FORM622" localSheetId="20">[8]DEV.6!#REF!</definedName>
    <definedName name="FORM622" localSheetId="19">[8]DEV.6!#REF!</definedName>
    <definedName name="FORM622">#REF!</definedName>
    <definedName name="FORM623" localSheetId="24">[8]DEV.6!#REF!</definedName>
    <definedName name="FORM623" localSheetId="18">[8]DEV.6!#REF!</definedName>
    <definedName name="FORM623" localSheetId="21">[8]DEV.6!#REF!</definedName>
    <definedName name="FORM623" localSheetId="20">[8]DEV.6!#REF!</definedName>
    <definedName name="FORM623" localSheetId="19">[8]DEV.6!#REF!</definedName>
    <definedName name="FORM623">#REF!</definedName>
    <definedName name="FORM631" localSheetId="24">[8]DEV.6!#REF!</definedName>
    <definedName name="FORM631" localSheetId="18">[8]DEV.6!#REF!</definedName>
    <definedName name="FORM631" localSheetId="21">[8]DEV.6!#REF!</definedName>
    <definedName name="FORM631" localSheetId="20">[8]DEV.6!#REF!</definedName>
    <definedName name="FORM631" localSheetId="19">[8]DEV.6!#REF!</definedName>
    <definedName name="FORM631">#REF!</definedName>
    <definedName name="FORM632" localSheetId="24">[8]DEV.6!#REF!</definedName>
    <definedName name="FORM632" localSheetId="18">[8]DEV.6!#REF!</definedName>
    <definedName name="FORM632" localSheetId="21">[8]DEV.6!#REF!</definedName>
    <definedName name="FORM632" localSheetId="20">[8]DEV.6!#REF!</definedName>
    <definedName name="FORM632" localSheetId="19">[8]DEV.6!#REF!</definedName>
    <definedName name="FORM632">#REF!</definedName>
    <definedName name="FORM633">#REF!</definedName>
    <definedName name="FORM634">#REF!</definedName>
    <definedName name="FORM635" localSheetId="24">[8]DEV.6!#REF!</definedName>
    <definedName name="FORM635" localSheetId="18">[8]DEV.6!#REF!</definedName>
    <definedName name="FORM635" localSheetId="21">[8]DEV.6!#REF!</definedName>
    <definedName name="FORM635" localSheetId="20">[8]DEV.6!#REF!</definedName>
    <definedName name="FORM635" localSheetId="19">[8]DEV.6!#REF!</definedName>
    <definedName name="FORM635">#REF!</definedName>
    <definedName name="FORM635A">#REF!</definedName>
    <definedName name="FORM636" localSheetId="24">[8]DEV.6!#REF!</definedName>
    <definedName name="FORM636" localSheetId="18">[8]DEV.6!#REF!</definedName>
    <definedName name="FORM636" localSheetId="21">[8]DEV.6!#REF!</definedName>
    <definedName name="FORM636" localSheetId="20">[8]DEV.6!#REF!</definedName>
    <definedName name="FORM636" localSheetId="19">[8]DEV.6!#REF!</definedName>
    <definedName name="FORM636">#REF!</definedName>
    <definedName name="FORM641L">#REF!</definedName>
    <definedName name="FORM642">#REF!</definedName>
    <definedName name="FORM65" localSheetId="2">#REF!</definedName>
    <definedName name="FORM65" localSheetId="24">[8]DEV.6!#REF!</definedName>
    <definedName name="FORM65" localSheetId="18">[8]DEV.6!#REF!</definedName>
    <definedName name="FORM65" localSheetId="21">[8]DEV.6!#REF!</definedName>
    <definedName name="FORM65" localSheetId="20">[8]DEV.6!#REF!</definedName>
    <definedName name="FORM65" localSheetId="19">[8]DEV.6!#REF!</definedName>
    <definedName name="FORM65">#REF!</definedName>
    <definedName name="FORM651">#REF!</definedName>
    <definedName name="FORM66">#REF!</definedName>
    <definedName name="FORM66PERATA">#REF!</definedName>
    <definedName name="FORM66PERMUKAAN">#REF!</definedName>
    <definedName name="FORM7101" localSheetId="24">#REF!</definedName>
    <definedName name="FORM7101" localSheetId="18">#REF!</definedName>
    <definedName name="FORM7101" localSheetId="21">#REF!</definedName>
    <definedName name="FORM7101" localSheetId="20">#REF!</definedName>
    <definedName name="FORM7101" localSheetId="19">#REF!</definedName>
    <definedName name="FORM7101">[1]A.Div7!#REF!</definedName>
    <definedName name="FORM7102" localSheetId="24">#REF!</definedName>
    <definedName name="FORM7102" localSheetId="18">#REF!</definedName>
    <definedName name="FORM7102" localSheetId="21">#REF!</definedName>
    <definedName name="FORM7102" localSheetId="20">#REF!</definedName>
    <definedName name="FORM7102" localSheetId="19">#REF!</definedName>
    <definedName name="FORM7102">[1]A.Div7!#REF!</definedName>
    <definedName name="FORM7103" localSheetId="24">#REF!</definedName>
    <definedName name="FORM7103" localSheetId="18">#REF!</definedName>
    <definedName name="FORM7103" localSheetId="21">#REF!</definedName>
    <definedName name="FORM7103" localSheetId="20">#REF!</definedName>
    <definedName name="FORM7103" localSheetId="19">#REF!</definedName>
    <definedName name="FORM7103">[1]A.Div7!#REF!</definedName>
    <definedName name="FORM711">#REF!</definedName>
    <definedName name="FORM712" localSheetId="24">#REF!</definedName>
    <definedName name="FORM712" localSheetId="18">#REF!</definedName>
    <definedName name="FORM712" localSheetId="21">#REF!</definedName>
    <definedName name="FORM712" localSheetId="20">#REF!</definedName>
    <definedName name="FORM712" localSheetId="19">#REF!</definedName>
    <definedName name="FORM712">[1]A.Div7!#REF!</definedName>
    <definedName name="FORM7122">#REF!</definedName>
    <definedName name="FORM713" localSheetId="24">#REF!</definedName>
    <definedName name="FORM713" localSheetId="18">#REF!</definedName>
    <definedName name="FORM713" localSheetId="21">#REF!</definedName>
    <definedName name="FORM713" localSheetId="20">#REF!</definedName>
    <definedName name="FORM713" localSheetId="19">#REF!</definedName>
    <definedName name="FORM713">[1]A.Div7!#REF!</definedName>
    <definedName name="FORM714">#REF!</definedName>
    <definedName name="FORM715" localSheetId="24">#REF!</definedName>
    <definedName name="FORM715" localSheetId="18">#REF!</definedName>
    <definedName name="FORM715" localSheetId="21">#REF!</definedName>
    <definedName name="FORM715" localSheetId="20">#REF!</definedName>
    <definedName name="FORM715" localSheetId="19">#REF!</definedName>
    <definedName name="FORM715">[1]A.Div7!#REF!</definedName>
    <definedName name="FORM716" localSheetId="24">#REF!</definedName>
    <definedName name="FORM716" localSheetId="18">#REF!</definedName>
    <definedName name="FORM716" localSheetId="21">#REF!</definedName>
    <definedName name="FORM716" localSheetId="20">#REF!</definedName>
    <definedName name="FORM716" localSheetId="19">#REF!</definedName>
    <definedName name="FORM716">[1]A.Div7!#REF!</definedName>
    <definedName name="FORM717" localSheetId="24">#REF!</definedName>
    <definedName name="FORM717" localSheetId="18">#REF!</definedName>
    <definedName name="FORM717" localSheetId="21">#REF!</definedName>
    <definedName name="FORM717" localSheetId="20">#REF!</definedName>
    <definedName name="FORM717" localSheetId="19">#REF!</definedName>
    <definedName name="FORM717">[1]A.Div7!#REF!</definedName>
    <definedName name="FORM718" localSheetId="24">#REF!</definedName>
    <definedName name="FORM718" localSheetId="18">#REF!</definedName>
    <definedName name="FORM718" localSheetId="21">#REF!</definedName>
    <definedName name="FORM718" localSheetId="20">#REF!</definedName>
    <definedName name="FORM718" localSheetId="19">#REF!</definedName>
    <definedName name="FORM718">[1]A.Div7!#REF!</definedName>
    <definedName name="FORM721">#REF!</definedName>
    <definedName name="FORM731">#REF!</definedName>
    <definedName name="FORM732">#REF!</definedName>
    <definedName name="FORM733">#REF!</definedName>
    <definedName name="FORM734">#REF!</definedName>
    <definedName name="FORM735">#REF!</definedName>
    <definedName name="FORM73PL" localSheetId="24">#REF!</definedName>
    <definedName name="FORM73PL" localSheetId="18">#REF!</definedName>
    <definedName name="FORM73PL" localSheetId="21">#REF!</definedName>
    <definedName name="FORM73PL" localSheetId="20">#REF!</definedName>
    <definedName name="FORM73PL" localSheetId="19">#REF!</definedName>
    <definedName name="FORM73PL">[1]A.Div7!#REF!</definedName>
    <definedName name="FORM73UL" localSheetId="24">#REF!</definedName>
    <definedName name="FORM73UL" localSheetId="18">#REF!</definedName>
    <definedName name="FORM73UL" localSheetId="21">#REF!</definedName>
    <definedName name="FORM73UL" localSheetId="20">#REF!</definedName>
    <definedName name="FORM73UL" localSheetId="19">#REF!</definedName>
    <definedName name="FORM73UL">[1]A.Div7!#REF!</definedName>
    <definedName name="FORM744">#REF!</definedName>
    <definedName name="FORM745">#REF!</definedName>
    <definedName name="FORM751" localSheetId="24">#REF!</definedName>
    <definedName name="FORM751" localSheetId="18">#REF!</definedName>
    <definedName name="FORM751" localSheetId="21">#REF!</definedName>
    <definedName name="FORM751" localSheetId="20">#REF!</definedName>
    <definedName name="FORM751" localSheetId="19">#REF!</definedName>
    <definedName name="FORM751">[1]A.Div7!#REF!</definedName>
    <definedName name="FORM752" localSheetId="24">#REF!</definedName>
    <definedName name="FORM752" localSheetId="18">#REF!</definedName>
    <definedName name="FORM752" localSheetId="21">#REF!</definedName>
    <definedName name="FORM752" localSheetId="20">#REF!</definedName>
    <definedName name="FORM752" localSheetId="19">#REF!</definedName>
    <definedName name="FORM752">[1]A.Div7!#REF!</definedName>
    <definedName name="FORM7610">#REF!</definedName>
    <definedName name="FORM7611" localSheetId="24">#REF!</definedName>
    <definedName name="FORM7611" localSheetId="18">#REF!</definedName>
    <definedName name="FORM7611" localSheetId="21">#REF!</definedName>
    <definedName name="FORM7611" localSheetId="20">#REF!</definedName>
    <definedName name="FORM7611" localSheetId="19">#REF!</definedName>
    <definedName name="FORM7611">[1]A.Div7!#REF!</definedName>
    <definedName name="FORM7612" localSheetId="24">#REF!</definedName>
    <definedName name="FORM7612" localSheetId="18">#REF!</definedName>
    <definedName name="FORM7612" localSheetId="21">#REF!</definedName>
    <definedName name="FORM7612" localSheetId="20">#REF!</definedName>
    <definedName name="FORM7612" localSheetId="19">#REF!</definedName>
    <definedName name="FORM7612">[1]A.Div7!#REF!</definedName>
    <definedName name="FORM7612a">#REF!</definedName>
    <definedName name="FORM7612b">#REF!</definedName>
    <definedName name="FORM7612c">#REF!</definedName>
    <definedName name="FORM7613" localSheetId="24">#REF!</definedName>
    <definedName name="FORM7613" localSheetId="18">#REF!</definedName>
    <definedName name="FORM7613" localSheetId="21">#REF!</definedName>
    <definedName name="FORM7613" localSheetId="20">#REF!</definedName>
    <definedName name="FORM7613" localSheetId="19">#REF!</definedName>
    <definedName name="FORM7613">[1]A.Div7!#REF!</definedName>
    <definedName name="FORM7613a">#REF!</definedName>
    <definedName name="FORM7613b">#REF!</definedName>
    <definedName name="FORM7613c">#REF!</definedName>
    <definedName name="FORM7614" localSheetId="24">#REF!</definedName>
    <definedName name="FORM7614" localSheetId="18">#REF!</definedName>
    <definedName name="FORM7614" localSheetId="21">#REF!</definedName>
    <definedName name="FORM7614" localSheetId="20">#REF!</definedName>
    <definedName name="FORM7614" localSheetId="19">#REF!</definedName>
    <definedName name="FORM7614">[1]A.Div7!#REF!</definedName>
    <definedName name="FORM7614a">#REF!</definedName>
    <definedName name="FORM7614b">#REF!</definedName>
    <definedName name="FORM7614c">#REF!</definedName>
    <definedName name="FORM7614d">#REF!</definedName>
    <definedName name="FORM7614e">#REF!</definedName>
    <definedName name="FORM7615" localSheetId="24">#REF!</definedName>
    <definedName name="FORM7615" localSheetId="18">#REF!</definedName>
    <definedName name="FORM7615" localSheetId="21">#REF!</definedName>
    <definedName name="FORM7615" localSheetId="20">#REF!</definedName>
    <definedName name="FORM7615" localSheetId="19">#REF!</definedName>
    <definedName name="FORM7615">[1]A.Div7!#REF!</definedName>
    <definedName name="FORM7616" localSheetId="24">#REF!</definedName>
    <definedName name="FORM7616" localSheetId="18">#REF!</definedName>
    <definedName name="FORM7616" localSheetId="21">#REF!</definedName>
    <definedName name="FORM7616" localSheetId="20">#REF!</definedName>
    <definedName name="FORM7616" localSheetId="19">#REF!</definedName>
    <definedName name="FORM7616">[1]A.Div7!#REF!</definedName>
    <definedName name="FORM7617" localSheetId="24">#REF!</definedName>
    <definedName name="FORM7617" localSheetId="18">#REF!</definedName>
    <definedName name="FORM7617" localSheetId="21">#REF!</definedName>
    <definedName name="FORM7617" localSheetId="20">#REF!</definedName>
    <definedName name="FORM7617" localSheetId="19">#REF!</definedName>
    <definedName name="FORM7617">[1]A.Div7!#REF!</definedName>
    <definedName name="FORM7618" localSheetId="24">#REF!</definedName>
    <definedName name="FORM7618" localSheetId="18">#REF!</definedName>
    <definedName name="FORM7618" localSheetId="21">#REF!</definedName>
    <definedName name="FORM7618" localSheetId="20">#REF!</definedName>
    <definedName name="FORM7618" localSheetId="19">#REF!</definedName>
    <definedName name="FORM7618">[1]A.Div7!#REF!</definedName>
    <definedName name="FORM7619" localSheetId="24">#REF!</definedName>
    <definedName name="FORM7619" localSheetId="18">#REF!</definedName>
    <definedName name="FORM7619" localSheetId="21">#REF!</definedName>
    <definedName name="FORM7619" localSheetId="20">#REF!</definedName>
    <definedName name="FORM7619" localSheetId="19">#REF!</definedName>
    <definedName name="FORM7619">[1]A.Div7!#REF!</definedName>
    <definedName name="FORM7620" localSheetId="24">#REF!</definedName>
    <definedName name="FORM7620" localSheetId="18">#REF!</definedName>
    <definedName name="FORM7620" localSheetId="21">#REF!</definedName>
    <definedName name="FORM7620" localSheetId="20">#REF!</definedName>
    <definedName name="FORM7620" localSheetId="19">#REF!</definedName>
    <definedName name="FORM7620">[1]A.Div7!#REF!</definedName>
    <definedName name="FORM7621" localSheetId="24">#REF!</definedName>
    <definedName name="FORM7621" localSheetId="18">#REF!</definedName>
    <definedName name="FORM7621" localSheetId="21">#REF!</definedName>
    <definedName name="FORM7621" localSheetId="20">#REF!</definedName>
    <definedName name="FORM7621" localSheetId="19">#REF!</definedName>
    <definedName name="FORM7621">[1]A.Div7!#REF!</definedName>
    <definedName name="FORM7625" localSheetId="24">#REF!</definedName>
    <definedName name="FORM7625" localSheetId="18">#REF!</definedName>
    <definedName name="FORM7625" localSheetId="21">#REF!</definedName>
    <definedName name="FORM7625" localSheetId="20">#REF!</definedName>
    <definedName name="FORM7625" localSheetId="19">#REF!</definedName>
    <definedName name="FORM7625">[1]A.Div7!#REF!</definedName>
    <definedName name="FORM7626" localSheetId="24">#REF!</definedName>
    <definedName name="FORM7626" localSheetId="18">#REF!</definedName>
    <definedName name="FORM7626" localSheetId="21">#REF!</definedName>
    <definedName name="FORM7626" localSheetId="20">#REF!</definedName>
    <definedName name="FORM7626" localSheetId="19">#REF!</definedName>
    <definedName name="FORM7626">[1]A.Div7!#REF!</definedName>
    <definedName name="FORM767" localSheetId="24">#REF!</definedName>
    <definedName name="FORM767" localSheetId="18">#REF!</definedName>
    <definedName name="FORM767" localSheetId="21">#REF!</definedName>
    <definedName name="FORM767" localSheetId="20">#REF!</definedName>
    <definedName name="FORM767" localSheetId="19">#REF!</definedName>
    <definedName name="FORM767">[1]A.Div7!#REF!</definedName>
    <definedName name="FORM768" localSheetId="24">#REF!</definedName>
    <definedName name="FORM768" localSheetId="18">#REF!</definedName>
    <definedName name="FORM768" localSheetId="21">#REF!</definedName>
    <definedName name="FORM768" localSheetId="20">#REF!</definedName>
    <definedName name="FORM768" localSheetId="19">#REF!</definedName>
    <definedName name="FORM768">[1]A.Div7!#REF!</definedName>
    <definedName name="FORM769" localSheetId="24">#REF!</definedName>
    <definedName name="FORM769" localSheetId="18">#REF!</definedName>
    <definedName name="FORM769" localSheetId="21">#REF!</definedName>
    <definedName name="FORM769" localSheetId="20">#REF!</definedName>
    <definedName name="FORM769" localSheetId="19">#REF!</definedName>
    <definedName name="FORM769">[1]A.Div7!#REF!</definedName>
    <definedName name="FORM7694">[90]A.Div7!#REF!</definedName>
    <definedName name="FORM76X" localSheetId="24">#REF!</definedName>
    <definedName name="FORM76X" localSheetId="18">#REF!</definedName>
    <definedName name="FORM76X" localSheetId="21">#REF!</definedName>
    <definedName name="FORM76X" localSheetId="20">#REF!</definedName>
    <definedName name="FORM76X" localSheetId="19">#REF!</definedName>
    <definedName name="FORM76X">[1]A.Div7!#REF!</definedName>
    <definedName name="FORM771" localSheetId="24">#REF!</definedName>
    <definedName name="FORM771" localSheetId="18">#REF!</definedName>
    <definedName name="FORM771" localSheetId="21">#REF!</definedName>
    <definedName name="FORM771" localSheetId="20">#REF!</definedName>
    <definedName name="FORM771" localSheetId="19">#REF!</definedName>
    <definedName name="FORM771">[1]A.Div7!#REF!</definedName>
    <definedName name="FORM771a">#REF!</definedName>
    <definedName name="FORM771b">#REF!</definedName>
    <definedName name="FORM771c">#REF!</definedName>
    <definedName name="FORM771d">#REF!</definedName>
    <definedName name="FORM772a">#REF!</definedName>
    <definedName name="FORM772b">#REF!</definedName>
    <definedName name="FORM772c">#REF!</definedName>
    <definedName name="FORM772d">#REF!</definedName>
    <definedName name="FORM775" localSheetId="24">#REF!</definedName>
    <definedName name="FORM775" localSheetId="18">#REF!</definedName>
    <definedName name="FORM775" localSheetId="21">#REF!</definedName>
    <definedName name="FORM775" localSheetId="20">#REF!</definedName>
    <definedName name="FORM775" localSheetId="19">#REF!</definedName>
    <definedName name="FORM775">[1]A.Div7!#REF!</definedName>
    <definedName name="FORM79" localSheetId="24">#REF!</definedName>
    <definedName name="FORM79" localSheetId="18">#REF!</definedName>
    <definedName name="FORM79" localSheetId="21">#REF!</definedName>
    <definedName name="FORM79" localSheetId="20">#REF!</definedName>
    <definedName name="FORM79" localSheetId="19">#REF!</definedName>
    <definedName name="FORM79">[1]A.Div7!#REF!</definedName>
    <definedName name="FORM79L" localSheetId="24">#REF!</definedName>
    <definedName name="FORM79L" localSheetId="18">#REF!</definedName>
    <definedName name="FORM79L" localSheetId="21">#REF!</definedName>
    <definedName name="FORM79L" localSheetId="20">#REF!</definedName>
    <definedName name="FORM79L" localSheetId="19">#REF!</definedName>
    <definedName name="FORM79L">[1]A.Div7!#REF!</definedName>
    <definedName name="FORM79manual">#REF!</definedName>
    <definedName name="FORM79mekanis">#REF!</definedName>
    <definedName name="FORM811" localSheetId="24">'[68]DEVI 8'!$L$1:$V$61</definedName>
    <definedName name="FORM811" localSheetId="18">'[68]DEVI 8'!$L$1:$V$61</definedName>
    <definedName name="FORM811" localSheetId="21">'[68]DEVI 8'!$L$1:$V$61</definedName>
    <definedName name="FORM811" localSheetId="20">'[68]DEVI 8'!$L$1:$V$61</definedName>
    <definedName name="FORM811" localSheetId="19">'[68]DEVI 8'!$L$1:$V$61</definedName>
    <definedName name="FORM811">#REF!</definedName>
    <definedName name="FORM812" localSheetId="24">'[68]DEVI 8'!$L$180:$V$240</definedName>
    <definedName name="FORM812" localSheetId="18">'[68]DEVI 8'!$L$180:$V$240</definedName>
    <definedName name="FORM812" localSheetId="21">'[68]DEVI 8'!$L$180:$V$240</definedName>
    <definedName name="FORM812" localSheetId="20">'[68]DEVI 8'!$L$180:$V$240</definedName>
    <definedName name="FORM812" localSheetId="19">'[68]DEVI 8'!$L$180:$V$240</definedName>
    <definedName name="FORM812">#REF!</definedName>
    <definedName name="FORM813" localSheetId="24">'[68]DEVI 8'!$L$359:$V$419</definedName>
    <definedName name="FORM813" localSheetId="18">'[68]DEVI 8'!$L$359:$V$419</definedName>
    <definedName name="FORM813" localSheetId="21">'[68]DEVI 8'!$L$359:$V$419</definedName>
    <definedName name="FORM813" localSheetId="20">'[68]DEVI 8'!$L$359:$V$419</definedName>
    <definedName name="FORM813" localSheetId="19">'[68]DEVI 8'!$L$359:$V$419</definedName>
    <definedName name="FORM813">#REF!</definedName>
    <definedName name="FORM814" localSheetId="24">'[68]DEVI 8'!$L$538:$V$598</definedName>
    <definedName name="FORM814" localSheetId="18">'[68]DEVI 8'!$L$538:$V$598</definedName>
    <definedName name="FORM814" localSheetId="21">'[68]DEVI 8'!$L$538:$V$598</definedName>
    <definedName name="FORM814" localSheetId="20">'[68]DEVI 8'!$L$538:$V$598</definedName>
    <definedName name="FORM814" localSheetId="19">'[68]DEVI 8'!$L$538:$V$598</definedName>
    <definedName name="FORM814">#REF!</definedName>
    <definedName name="FORM815" localSheetId="24">'[68]DEVI 8'!$L$717:$V$777</definedName>
    <definedName name="FORM815" localSheetId="18">'[68]DEVI 8'!$L$717:$V$777</definedName>
    <definedName name="FORM815" localSheetId="21">'[68]DEVI 8'!$L$717:$V$777</definedName>
    <definedName name="FORM815" localSheetId="20">'[68]DEVI 8'!$L$717:$V$777</definedName>
    <definedName name="FORM815" localSheetId="19">'[68]DEVI 8'!$L$717:$V$777</definedName>
    <definedName name="FORM815">#REF!</definedName>
    <definedName name="FORM817" localSheetId="24">'[68]DEVI 8'!$L$896:$V$956</definedName>
    <definedName name="FORM817" localSheetId="18">'[68]DEVI 8'!$L$896:$V$956</definedName>
    <definedName name="FORM817" localSheetId="21">'[68]DEVI 8'!$L$896:$V$956</definedName>
    <definedName name="FORM817" localSheetId="20">'[68]DEVI 8'!$L$896:$V$956</definedName>
    <definedName name="FORM817" localSheetId="19">'[68]DEVI 8'!$L$896:$V$956</definedName>
    <definedName name="FORM817">#REF!</definedName>
    <definedName name="FORM818" localSheetId="24">'[68]DEVI 8'!$L$1075:$V$1135</definedName>
    <definedName name="FORM818" localSheetId="18">'[68]DEVI 8'!$L$1075:$V$1135</definedName>
    <definedName name="FORM818" localSheetId="21">'[68]DEVI 8'!$L$1075:$V$1135</definedName>
    <definedName name="FORM818" localSheetId="20">'[68]DEVI 8'!$L$1075:$V$1135</definedName>
    <definedName name="FORM818" localSheetId="19">'[68]DEVI 8'!$L$1075:$V$1135</definedName>
    <definedName name="FORM818">#REF!</definedName>
    <definedName name="FORM819" localSheetId="24">'[68]DEVI 8'!$L$1254:$V$1314</definedName>
    <definedName name="FORM819" localSheetId="18">'[68]DEVI 8'!$L$1254:$V$1314</definedName>
    <definedName name="FORM819" localSheetId="21">'[68]DEVI 8'!$L$1254:$V$1314</definedName>
    <definedName name="FORM819" localSheetId="20">'[68]DEVI 8'!$L$1254:$V$1314</definedName>
    <definedName name="FORM819" localSheetId="19">'[68]DEVI 8'!$L$1254:$V$1314</definedName>
    <definedName name="FORM819">#REF!</definedName>
    <definedName name="FORM82" localSheetId="24">'[68]DEVI 8'!$L$1374:$V$1434</definedName>
    <definedName name="FORM82" localSheetId="18">'[68]DEVI 8'!$L$1374:$V$1434</definedName>
    <definedName name="FORM82" localSheetId="21">'[68]DEVI 8'!$L$1374:$V$1434</definedName>
    <definedName name="FORM82" localSheetId="20">'[68]DEVI 8'!$L$1374:$V$1434</definedName>
    <definedName name="FORM82" localSheetId="19">'[68]DEVI 8'!$L$1374:$V$1434</definedName>
    <definedName name="FORM82">#REF!</definedName>
    <definedName name="FORM83">#REF!</definedName>
    <definedName name="FORM841" localSheetId="24">'[68]DEVI 8'!$L$1614:$V$1674</definedName>
    <definedName name="FORM841" localSheetId="18">'[68]DEVI 8'!$L$1614:$V$1674</definedName>
    <definedName name="FORM841" localSheetId="21">'[68]DEVI 8'!$L$1614:$V$1674</definedName>
    <definedName name="FORM841" localSheetId="20">'[68]DEVI 8'!$L$1614:$V$1674</definedName>
    <definedName name="FORM841" localSheetId="19">'[68]DEVI 8'!$L$1614:$V$1674</definedName>
    <definedName name="FORM841">#REF!</definedName>
    <definedName name="FORM8410" localSheetId="2">#REF!</definedName>
    <definedName name="FORM8410" localSheetId="24">'[68]DEVI 8'!$L$2222:$V$2282</definedName>
    <definedName name="FORM8410" localSheetId="18">'[68]DEVI 8'!$L$2222:$V$2282</definedName>
    <definedName name="FORM8410" localSheetId="21">'[68]DEVI 8'!$L$2222:$V$2282</definedName>
    <definedName name="FORM8410" localSheetId="20">'[68]DEVI 8'!$L$2222:$V$2282</definedName>
    <definedName name="FORM8410" localSheetId="19">'[68]DEVI 8'!$L$2222:$V$2282</definedName>
    <definedName name="FORM8410">#REF!</definedName>
    <definedName name="FORM842" localSheetId="24">'[68]DEVI 8'!$L$1494:$V$1554</definedName>
    <definedName name="FORM842" localSheetId="18">'[68]DEVI 8'!$L$1494:$V$1554</definedName>
    <definedName name="FORM842" localSheetId="21">'[68]DEVI 8'!$L$1494:$V$1554</definedName>
    <definedName name="FORM842" localSheetId="20">'[68]DEVI 8'!$L$1494:$V$1554</definedName>
    <definedName name="FORM842" localSheetId="19">'[68]DEVI 8'!$L$1494:$V$1554</definedName>
    <definedName name="FORM842">#REF!</definedName>
    <definedName name="FORM843">#REF!</definedName>
    <definedName name="FORM844" localSheetId="24">'[68]DEVI 8'!$L$1734:$V$1794</definedName>
    <definedName name="FORM844" localSheetId="18">'[68]DEVI 8'!$L$1734:$V$1794</definedName>
    <definedName name="FORM844" localSheetId="21">'[68]DEVI 8'!$L$1734:$V$1794</definedName>
    <definedName name="FORM844" localSheetId="20">'[68]DEVI 8'!$L$1734:$V$1794</definedName>
    <definedName name="FORM844" localSheetId="19">'[68]DEVI 8'!$L$1734:$V$1794</definedName>
    <definedName name="FORM844">#REF!</definedName>
    <definedName name="FORM845" localSheetId="24">'[68]DEVI 8'!$L$1856:$V$1916</definedName>
    <definedName name="FORM845" localSheetId="18">'[68]DEVI 8'!$L$1856:$V$1916</definedName>
    <definedName name="FORM845" localSheetId="21">'[68]DEVI 8'!$L$1856:$V$1916</definedName>
    <definedName name="FORM845" localSheetId="20">'[68]DEVI 8'!$L$1856:$V$1916</definedName>
    <definedName name="FORM845" localSheetId="19">'[68]DEVI 8'!$L$1856:$V$1916</definedName>
    <definedName name="FORM845">#REF!</definedName>
    <definedName name="FORM846" localSheetId="24">'[68]DEVI 8'!$L$1978:$V$2038</definedName>
    <definedName name="FORM846" localSheetId="18">'[68]DEVI 8'!$L$1978:$V$2038</definedName>
    <definedName name="FORM846" localSheetId="21">'[68]DEVI 8'!$L$1978:$V$2038</definedName>
    <definedName name="FORM846" localSheetId="20">'[68]DEVI 8'!$L$1978:$V$2038</definedName>
    <definedName name="FORM846" localSheetId="19">'[68]DEVI 8'!$L$1978:$V$2038</definedName>
    <definedName name="FORM846">#REF!</definedName>
    <definedName name="FORM847" localSheetId="24">'[68]DEVI 8'!$L$2100:$V$2160</definedName>
    <definedName name="FORM847" localSheetId="18">'[68]DEVI 8'!$L$2100:$V$2160</definedName>
    <definedName name="FORM847" localSheetId="21">'[68]DEVI 8'!$L$2100:$V$2160</definedName>
    <definedName name="FORM847" localSheetId="20">'[68]DEVI 8'!$L$2100:$V$2160</definedName>
    <definedName name="FORM847" localSheetId="19">'[68]DEVI 8'!$L$2100:$V$2160</definedName>
    <definedName name="FORM847">#REF!</definedName>
    <definedName name="FORM910" localSheetId="24">'[68]DEVI 9'!$L$373:$W$434</definedName>
    <definedName name="FORM910" localSheetId="18">'[68]DEVI 9'!$L$373:$W$434</definedName>
    <definedName name="FORM910" localSheetId="21">'[68]DEVI 9'!$L$373:$W$434</definedName>
    <definedName name="FORM910" localSheetId="20">'[68]DEVI 9'!$L$373:$W$434</definedName>
    <definedName name="FORM910" localSheetId="19">'[68]DEVI 9'!$L$373:$W$434</definedName>
    <definedName name="FORM910">#REF!</definedName>
    <definedName name="FORM911" localSheetId="24">'[68]DEVI 9'!$L$435:$W$496</definedName>
    <definedName name="FORM911" localSheetId="18">'[68]DEVI 9'!$L$435:$W$496</definedName>
    <definedName name="FORM911" localSheetId="21">'[68]DEVI 9'!$L$435:$W$496</definedName>
    <definedName name="FORM911" localSheetId="20">'[68]DEVI 9'!$L$435:$W$496</definedName>
    <definedName name="FORM911" localSheetId="19">'[68]DEVI 9'!$L$435:$W$496</definedName>
    <definedName name="FORM911">#REF!</definedName>
    <definedName name="FORM912" localSheetId="24">'[68]DEVI 9'!$L$497:$W$558</definedName>
    <definedName name="FORM912" localSheetId="18">'[68]DEVI 9'!$L$497:$W$558</definedName>
    <definedName name="FORM912" localSheetId="21">'[68]DEVI 9'!$L$497:$W$558</definedName>
    <definedName name="FORM912" localSheetId="20">'[68]DEVI 9'!$L$497:$W$558</definedName>
    <definedName name="FORM912" localSheetId="19">'[68]DEVI 9'!$L$497:$W$558</definedName>
    <definedName name="FORM912">#REF!</definedName>
    <definedName name="FORM913" localSheetId="24">'[68]DEVI 9'!$L$559:$W$620</definedName>
    <definedName name="FORM913" localSheetId="18">'[68]DEVI 9'!$L$559:$W$620</definedName>
    <definedName name="FORM913" localSheetId="21">'[68]DEVI 9'!$L$559:$W$620</definedName>
    <definedName name="FORM913" localSheetId="20">'[68]DEVI 9'!$L$559:$W$620</definedName>
    <definedName name="FORM913" localSheetId="19">'[68]DEVI 9'!$L$559:$W$620</definedName>
    <definedName name="FORM913">#REF!</definedName>
    <definedName name="FORM914" localSheetId="24">'[68]DEVI 9'!$L$621:$W$682</definedName>
    <definedName name="FORM914" localSheetId="18">'[68]DEVI 9'!$L$621:$W$682</definedName>
    <definedName name="FORM914" localSheetId="21">'[68]DEVI 9'!$L$621:$W$682</definedName>
    <definedName name="FORM914" localSheetId="20">'[68]DEVI 9'!$L$621:$W$682</definedName>
    <definedName name="FORM914" localSheetId="19">'[68]DEVI 9'!$L$621:$W$682</definedName>
    <definedName name="FORM914">#REF!</definedName>
    <definedName name="FORM915" localSheetId="24">'[68]DEVI 9'!$L$683:$W$744</definedName>
    <definedName name="FORM915" localSheetId="18">'[68]DEVI 9'!$L$683:$W$744</definedName>
    <definedName name="FORM915" localSheetId="21">'[68]DEVI 9'!$L$683:$W$744</definedName>
    <definedName name="FORM915" localSheetId="20">'[68]DEVI 9'!$L$683:$W$744</definedName>
    <definedName name="FORM915" localSheetId="19">'[68]DEVI 9'!$L$683:$W$744</definedName>
    <definedName name="FORM915">#REF!</definedName>
    <definedName name="FORM916" localSheetId="24">'[68]DEVI 9'!$L$745:$W$806</definedName>
    <definedName name="FORM916" localSheetId="18">'[68]DEVI 9'!$L$745:$W$806</definedName>
    <definedName name="FORM916" localSheetId="21">'[68]DEVI 9'!$L$745:$W$806</definedName>
    <definedName name="FORM916" localSheetId="20">'[68]DEVI 9'!$L$745:$W$806</definedName>
    <definedName name="FORM916" localSheetId="19">'[68]DEVI 9'!$L$745:$W$806</definedName>
    <definedName name="FORM916">#REF!</definedName>
    <definedName name="FORM917" localSheetId="24">'[68]DEVI 9'!$L$807:$W$868</definedName>
    <definedName name="FORM917" localSheetId="18">'[68]DEVI 9'!$L$807:$W$868</definedName>
    <definedName name="FORM917" localSheetId="21">'[68]DEVI 9'!$L$807:$W$868</definedName>
    <definedName name="FORM917" localSheetId="20">'[68]DEVI 9'!$L$807:$W$868</definedName>
    <definedName name="FORM917" localSheetId="19">'[68]DEVI 9'!$L$807:$W$868</definedName>
    <definedName name="FORM917">#REF!</definedName>
    <definedName name="FORM918" localSheetId="24">'[68]DEVI 9'!$L$869:$W$930</definedName>
    <definedName name="FORM918" localSheetId="18">'[68]DEVI 9'!$L$869:$W$930</definedName>
    <definedName name="FORM918" localSheetId="21">'[68]DEVI 9'!$L$869:$W$930</definedName>
    <definedName name="FORM918" localSheetId="20">'[68]DEVI 9'!$L$869:$W$930</definedName>
    <definedName name="FORM918" localSheetId="19">'[68]DEVI 9'!$L$869:$W$930</definedName>
    <definedName name="FORM918">#REF!</definedName>
    <definedName name="FORM919" localSheetId="24">'[68]DEVI 9'!$L$931:$W$992</definedName>
    <definedName name="FORM919" localSheetId="18">'[68]DEVI 9'!$L$931:$W$992</definedName>
    <definedName name="FORM919" localSheetId="21">'[68]DEVI 9'!$L$931:$W$992</definedName>
    <definedName name="FORM919" localSheetId="20">'[68]DEVI 9'!$L$931:$W$992</definedName>
    <definedName name="FORM919" localSheetId="19">'[68]DEVI 9'!$L$931:$W$992</definedName>
    <definedName name="FORM919">#REF!</definedName>
    <definedName name="FORM920" localSheetId="2">#REF!</definedName>
    <definedName name="FORM920" localSheetId="24">'[68]DEVI 9'!$L$993:$W$1054</definedName>
    <definedName name="FORM920" localSheetId="18">'[68]DEVI 9'!$L$993:$W$1054</definedName>
    <definedName name="FORM920" localSheetId="21">'[68]DEVI 9'!$L$993:$W$1054</definedName>
    <definedName name="FORM920" localSheetId="20">'[68]DEVI 9'!$L$993:$W$1054</definedName>
    <definedName name="FORM920" localSheetId="19">'[68]DEVI 9'!$L$993:$W$1054</definedName>
    <definedName name="FORM920">#REF!</definedName>
    <definedName name="FORM94" localSheetId="24">'[68]DEVI 9'!$L$1:$W$62</definedName>
    <definedName name="FORM94" localSheetId="18">'[68]DEVI 9'!$L$1:$W$62</definedName>
    <definedName name="FORM94" localSheetId="21">'[68]DEVI 9'!$L$1:$W$62</definedName>
    <definedName name="FORM94" localSheetId="20">'[68]DEVI 9'!$L$1:$W$62</definedName>
    <definedName name="FORM94" localSheetId="19">'[68]DEVI 9'!$L$1:$W$62</definedName>
    <definedName name="FORM94">#REF!</definedName>
    <definedName name="FORM95" localSheetId="24">'[68]DEVI 9'!$L$63:$W$124</definedName>
    <definedName name="FORM95" localSheetId="18">'[68]DEVI 9'!$L$63:$W$124</definedName>
    <definedName name="FORM95" localSheetId="21">'[68]DEVI 9'!$L$63:$W$124</definedName>
    <definedName name="FORM95" localSheetId="20">'[68]DEVI 9'!$L$63:$W$124</definedName>
    <definedName name="FORM95" localSheetId="19">'[68]DEVI 9'!$L$63:$W$124</definedName>
    <definedName name="FORM95">#REF!</definedName>
    <definedName name="FORM96" localSheetId="24">'[68]DEVI 9'!$L$125:$W$186</definedName>
    <definedName name="FORM96" localSheetId="18">'[68]DEVI 9'!$L$125:$W$186</definedName>
    <definedName name="FORM96" localSheetId="21">'[68]DEVI 9'!$L$125:$W$186</definedName>
    <definedName name="FORM96" localSheetId="20">'[68]DEVI 9'!$L$125:$W$186</definedName>
    <definedName name="FORM96" localSheetId="19">'[68]DEVI 9'!$L$125:$W$186</definedName>
    <definedName name="FORM96">#REF!</definedName>
    <definedName name="FORM97" localSheetId="24">'[68]DEVI 9'!$L$187:$W$248</definedName>
    <definedName name="FORM97" localSheetId="18">'[68]DEVI 9'!$L$187:$W$248</definedName>
    <definedName name="FORM97" localSheetId="21">'[68]DEVI 9'!$L$187:$W$248</definedName>
    <definedName name="FORM97" localSheetId="20">'[68]DEVI 9'!$L$187:$W$248</definedName>
    <definedName name="FORM97" localSheetId="19">'[68]DEVI 9'!$L$187:$W$248</definedName>
    <definedName name="FORM97">#REF!</definedName>
    <definedName name="FORM98" localSheetId="24">'[68]DEVI 9'!$L$249:$W$310</definedName>
    <definedName name="FORM98" localSheetId="18">'[68]DEVI 9'!$L$249:$W$310</definedName>
    <definedName name="FORM98" localSheetId="21">'[68]DEVI 9'!$L$249:$W$310</definedName>
    <definedName name="FORM98" localSheetId="20">'[68]DEVI 9'!$L$249:$W$310</definedName>
    <definedName name="FORM98" localSheetId="19">'[68]DEVI 9'!$L$249:$W$310</definedName>
    <definedName name="FORM98">#REF!</definedName>
    <definedName name="FORM99" localSheetId="24">'[68]DEVI 9'!$L$311:$W$372</definedName>
    <definedName name="FORM99" localSheetId="18">'[68]DEVI 9'!$L$311:$W$372</definedName>
    <definedName name="FORM99" localSheetId="21">'[68]DEVI 9'!$L$311:$W$372</definedName>
    <definedName name="FORM99" localSheetId="20">'[68]DEVI 9'!$L$311:$W$372</definedName>
    <definedName name="FORM99" localSheetId="19">'[68]DEVI 9'!$L$311:$W$372</definedName>
    <definedName name="FORM99">#REF!</definedName>
    <definedName name="FORMGEOTEKSTIL" localSheetId="24">#REF!</definedName>
    <definedName name="FORMGEOTEKSTIL" localSheetId="18">#REF!</definedName>
    <definedName name="FORMGEOTEKSTIL" localSheetId="21">#REF!</definedName>
    <definedName name="FORMGEOTEKSTIL" localSheetId="20">#REF!</definedName>
    <definedName name="FORMGEOTEKSTIL" localSheetId="19">#REF!</definedName>
    <definedName name="FORMGEOTEKSTIL">[1]A.Div7!#REF!</definedName>
    <definedName name="FORMLatasirK">#REF!</definedName>
    <definedName name="FORMLatasirKL">#REF!</definedName>
    <definedName name="formm3333">[89]DEV.3!#REF!</definedName>
    <definedName name="FOTO">'[92]FORMAT PM-03'!$A$13:$AF$265</definedName>
    <definedName name="FOTO.3">#REF!</definedName>
    <definedName name="FRRDS">#REF!</definedName>
    <definedName name="FULVIMIXER" localSheetId="24">#REF!</definedName>
    <definedName name="FULVIMIXER" localSheetId="18">#REF!</definedName>
    <definedName name="FULVIMIXER" localSheetId="21">#REF!</definedName>
    <definedName name="FULVIMIXER" localSheetId="20">#REF!</definedName>
    <definedName name="FULVIMIXER" localSheetId="19">#REF!</definedName>
    <definedName name="fulvimixer">[52]upahbahan!#REF!</definedName>
    <definedName name="g" localSheetId="2">#REF!</definedName>
    <definedName name="g" localSheetId="24">[19]BAHAN!#REF!</definedName>
    <definedName name="g" localSheetId="18">[19]BAHAN!#REF!</definedName>
    <definedName name="g" localSheetId="21">[19]BAHAN!#REF!</definedName>
    <definedName name="g" localSheetId="20">[19]BAHAN!#REF!</definedName>
    <definedName name="g" localSheetId="19">[19]BAHAN!#REF!</definedName>
    <definedName name="g">#REF!</definedName>
    <definedName name="G.ALAT">'[77]DEV.3 Alat'!$AI$48</definedName>
    <definedName name="gal">'[47]an sni'!$M$43</definedName>
    <definedName name="GAL.ALAT">[77]DEV.3!$AI$48</definedName>
    <definedName name="GAL.BIASA">[77]DEV.3!$AI$155</definedName>
    <definedName name="gala">'[58]ANALISA PEKERJAAN 04'!$P$1728</definedName>
    <definedName name="GALB">'[47]ANL-M'!$I$8</definedName>
    <definedName name="galbatu">'[58]ANALISA PEKERJAAN 04'!$P$3566</definedName>
    <definedName name="GALBIS_1">#REF!</definedName>
    <definedName name="GALBIS_2">#REF!</definedName>
    <definedName name="galia.padas">#REF!</definedName>
    <definedName name="galian.tnhbiasa">#REF!</definedName>
    <definedName name="galianalat">#REF!</definedName>
    <definedName name="GALIANBIASA">[71]DEV.3!$W$154</definedName>
    <definedName name="galiandrainase">[52]analisa!$K$96</definedName>
    <definedName name="galianstruk">#REF!</definedName>
    <definedName name="galiantanah">[61]GALIAN!$K$56</definedName>
    <definedName name="galiantanahbiasa" localSheetId="2">#REF!</definedName>
    <definedName name="galiantanahbiasa" localSheetId="24">[19]ANALISA!#REF!</definedName>
    <definedName name="galiantanahbiasa" localSheetId="18">[19]ANALISA!#REF!</definedName>
    <definedName name="galiantanahbiasa" localSheetId="21">[19]ANALISA!#REF!</definedName>
    <definedName name="galiantanahbiasa" localSheetId="20">[19]ANALISA!#REF!</definedName>
    <definedName name="galiantanahbiasa" localSheetId="19">[19]ANALISA!#REF!</definedName>
    <definedName name="galiantanahbiasa">#REF!</definedName>
    <definedName name="galiantnh">'[58]ANALISA PEKERJAAN 04'!$P$2752</definedName>
    <definedName name="galkonts">[61]GAL.KONST!$K$53</definedName>
    <definedName name="galmandor">#REF!</definedName>
    <definedName name="galsaluran">#REF!</definedName>
    <definedName name="GALSEL_1">#REF!</definedName>
    <definedName name="GALSEL_2">#REF!</definedName>
    <definedName name="generatorset">[52]upahbahan!#REF!</definedName>
    <definedName name="GENSET">#REF!</definedName>
    <definedName name="gentengsakuraroof">[3]upah!#REF!</definedName>
    <definedName name="gentengsuryaroof">[3]upah!#REF!</definedName>
    <definedName name="GGHL" hidden="1">[36]RAB!#REF!</definedName>
    <definedName name="gipsum">[3]upah!#REF!</definedName>
    <definedName name="gjnnj">[89]DEV.3!#REF!</definedName>
    <definedName name="GMORTAR">[71]DEI.2!$W$158</definedName>
    <definedName name="gording">'[45]an sni'!$M$400</definedName>
    <definedName name="gordingb">'[45]ANL-M'!$J$663</definedName>
    <definedName name="gorong1">'[58]ANALISA PEKERJAAN 04'!$P$254</definedName>
    <definedName name="GORONG120_1">#REF!</definedName>
    <definedName name="GORONG120_2">#REF!</definedName>
    <definedName name="gorong15">'[58]ANALISA PEKERJAAN 04'!$P$2112</definedName>
    <definedName name="GORONG2">'[58]ANALISA PEKERJAAN 04'!$P$2176</definedName>
    <definedName name="GORONG75_1">#REF!</definedName>
    <definedName name="GORONG75_2">#REF!</definedName>
    <definedName name="gra" localSheetId="2">#REF!</definedName>
    <definedName name="gra" localSheetId="24">[19]BAHAN!#REF!</definedName>
    <definedName name="gra" localSheetId="18">[19]BAHAN!#REF!</definedName>
    <definedName name="gra" localSheetId="21">[19]BAHAN!#REF!</definedName>
    <definedName name="gra" localSheetId="20">[19]BAHAN!#REF!</definedName>
    <definedName name="gra" localSheetId="19">[19]BAHAN!#REF!</definedName>
    <definedName name="gra">#REF!</definedName>
    <definedName name="GRADER">#REF!</definedName>
    <definedName name="GRAVEL" localSheetId="24">'[68]Analisa Quarry'!$A$300:$H$384</definedName>
    <definedName name="GRAVEL" localSheetId="18">'[68]Analisa Quarry'!$A$300:$H$384</definedName>
    <definedName name="GRAVEL" localSheetId="21">'[68]Analisa Quarry'!$A$300:$H$384</definedName>
    <definedName name="GRAVEL" localSheetId="20">'[68]Analisa Quarry'!$A$300:$H$384</definedName>
    <definedName name="GRAVEL" localSheetId="19">'[68]Analisa Quarry'!$A$300:$H$384</definedName>
    <definedName name="GRAVEL">#REF!</definedName>
    <definedName name="greder">'[61]h-alat'!$H$11</definedName>
    <definedName name="Grend.Jendela" localSheetId="2">#REF!</definedName>
    <definedName name="Grend.Jendela" localSheetId="24">[19]BAHAN!#REF!</definedName>
    <definedName name="Grend.Jendela" localSheetId="18">[19]BAHAN!#REF!</definedName>
    <definedName name="Grend.Jendela" localSheetId="21">[19]BAHAN!#REF!</definedName>
    <definedName name="Grend.Jendela" localSheetId="20">[19]BAHAN!#REF!</definedName>
    <definedName name="Grend.Jendela" localSheetId="19">[19]BAHAN!#REF!</definedName>
    <definedName name="Grend.Jendela">#REF!</definedName>
    <definedName name="grendel" localSheetId="2">#REF!</definedName>
    <definedName name="grendel">#REF!</definedName>
    <definedName name="grendeljendela">[3]upah!$H$82</definedName>
    <definedName name="grendelpintu">[3]upah!$H$91</definedName>
    <definedName name="gtt" localSheetId="2" hidden="1">{#N/A,#N/A,FALSE,"REK";#N/A,#N/A,FALSE,"rab"}</definedName>
    <definedName name="gtt" localSheetId="24" hidden="1">{#N/A,#N/A,FALSE,"REK";#N/A,#N/A,FALSE,"rab"}</definedName>
    <definedName name="gtt" localSheetId="18" hidden="1">{#N/A,#N/A,FALSE,"REK";#N/A,#N/A,FALSE,"rab"}</definedName>
    <definedName name="gtt" localSheetId="21" hidden="1">{#N/A,#N/A,FALSE,"REK";#N/A,#N/A,FALSE,"rab"}</definedName>
    <definedName name="gtt" localSheetId="20" hidden="1">{#N/A,#N/A,FALSE,"REK";#N/A,#N/A,FALSE,"rab"}</definedName>
    <definedName name="gtt" localSheetId="19" hidden="1">{#N/A,#N/A,FALSE,"REK";#N/A,#N/A,FALSE,"rab"}</definedName>
    <definedName name="gtt" hidden="1">{#N/A,#N/A,FALSE,"REK";#N/A,#N/A,FALSE,"rab"}</definedName>
    <definedName name="GUNUNG" localSheetId="2">#REF!</definedName>
    <definedName name="GUNUNG" localSheetId="24">[66]upahbahan!$L$28</definedName>
    <definedName name="GUNUNG" localSheetId="18">[66]upahbahan!$L$28</definedName>
    <definedName name="GUNUNG" localSheetId="21">[66]upahbahan!$L$28</definedName>
    <definedName name="GUNUNG" localSheetId="20">[66]upahbahan!$L$28</definedName>
    <definedName name="GUNUNG" localSheetId="19">[66]upahbahan!$L$28</definedName>
    <definedName name="GUNUNG">#REF!</definedName>
    <definedName name="H.meridien">#REF!</definedName>
    <definedName name="HakAngin" localSheetId="2">#REF!</definedName>
    <definedName name="HakAngin" localSheetId="24">[19]BAHAN!#REF!</definedName>
    <definedName name="HakAngin" localSheetId="18">[19]BAHAN!#REF!</definedName>
    <definedName name="HakAngin" localSheetId="21">[19]BAHAN!#REF!</definedName>
    <definedName name="HakAngin" localSheetId="20">[19]BAHAN!#REF!</definedName>
    <definedName name="HakAngin" localSheetId="19">[19]BAHAN!#REF!</definedName>
    <definedName name="HakAngin">#REF!</definedName>
    <definedName name="halaman">#REF!</definedName>
    <definedName name="Halogen20" localSheetId="2">#REF!</definedName>
    <definedName name="Halogen20" localSheetId="24">[19]BAHAN!#REF!</definedName>
    <definedName name="Halogen20" localSheetId="18">[19]BAHAN!#REF!</definedName>
    <definedName name="Halogen20" localSheetId="21">[19]BAHAN!#REF!</definedName>
    <definedName name="Halogen20" localSheetId="20">[19]BAHAN!#REF!</definedName>
    <definedName name="Halogen20" localSheetId="19">[19]BAHAN!#REF!</definedName>
    <definedName name="Halogen20">#REF!</definedName>
    <definedName name="hamdan">#REF!</definedName>
    <definedName name="hampar">'[58]ANALISA PEKERJAAN 04'!$P$1280</definedName>
    <definedName name="HARGA" localSheetId="24">'[68]Analisa Quarry'!$A$1:$H$23</definedName>
    <definedName name="HARGA" localSheetId="18">'[68]Analisa Quarry'!$A$1:$H$23</definedName>
    <definedName name="HARGA" localSheetId="21">'[68]Analisa Quarry'!$A$1:$H$23</definedName>
    <definedName name="HARGA" localSheetId="20">'[68]Analisa Quarry'!$A$1:$H$23</definedName>
    <definedName name="HARGA" localSheetId="19">'[68]Analisa Quarry'!$A$1:$H$23</definedName>
    <definedName name="HARGA">#REF!</definedName>
    <definedName name="HEKTO_1">#REF!</definedName>
    <definedName name="HEKTO_2">#REF!</definedName>
    <definedName name="Hello">#N/A</definedName>
    <definedName name="hengseljendela">[3]upah!$H$80</definedName>
    <definedName name="hengselpintu">[3]upah!$H$79</definedName>
    <definedName name="hsd">'[93]DIV 5 6'!#REF!</definedName>
    <definedName name="HU">'[94]ANAL-'!#REF!</definedName>
    <definedName name="i">[95]Div2!$B$2:$L$67</definedName>
    <definedName name="ii">[3]rab!#REF!</definedName>
    <definedName name="iii">[3]rab!#REF!</definedName>
    <definedName name="ijuk">[3]upah!#REF!</definedName>
    <definedName name="inslistrik">[44]uba!$H$79</definedName>
    <definedName name="iv">[3]rab!#REF!</definedName>
    <definedName name="ix">[3]rab!#REF!</definedName>
    <definedName name="J" localSheetId="2">#REF!</definedName>
    <definedName name="J" localSheetId="24">[19]BAHAN!#REF!</definedName>
    <definedName name="J" localSheetId="18">[19]BAHAN!#REF!</definedName>
    <definedName name="J" localSheetId="21">[19]BAHAN!#REF!</definedName>
    <definedName name="J" localSheetId="20">[19]BAHAN!#REF!</definedName>
    <definedName name="J" localSheetId="19">[19]BAHAN!#REF!</definedName>
    <definedName name="J">#REF!</definedName>
    <definedName name="JAB">[85]FAK!$B$15</definedName>
    <definedName name="JABTN">[53]DATABASE!$C$24:$E$54</definedName>
    <definedName name="jack">#REF!</definedName>
    <definedName name="JACKHAMMER" localSheetId="24">#REF!</definedName>
    <definedName name="JACKHAMMER" localSheetId="18">#REF!</definedName>
    <definedName name="JACKHAMMER" localSheetId="21">#REF!</definedName>
    <definedName name="JACKHAMMER" localSheetId="20">#REF!</definedName>
    <definedName name="JACKHAMMER" localSheetId="19">#REF!</definedName>
    <definedName name="jackhammer">[52]upahbahan!#REF!</definedName>
    <definedName name="JADWAL_BAR">[30]RAB!#REF!</definedName>
    <definedName name="JADWAL_S">[30]RAB!#REF!</definedName>
    <definedName name="jasbasah">#REF!</definedName>
    <definedName name="jasbent">#REF!</definedName>
    <definedName name="jasbersih">#REF!</definedName>
    <definedName name="jasdprd">#REF!</definedName>
    <definedName name="jasdufa">#REF!</definedName>
    <definedName name="jasjalan">#REF!</definedName>
    <definedName name="jaslab">#REF!</definedName>
    <definedName name="jasland">#REF!</definedName>
    <definedName name="jasmayau">#REF!</definedName>
    <definedName name="jasmeet">#REF!</definedName>
    <definedName name="jasmesjid">#REF!</definedName>
    <definedName name="jasmus">#REF!</definedName>
    <definedName name="jasp2p">#REF!</definedName>
    <definedName name="jaspagar">#REF!</definedName>
    <definedName name="jaspendopo">#REF!</definedName>
    <definedName name="jaspkp">#REF!</definedName>
    <definedName name="jasplp">#REF!</definedName>
    <definedName name="jasppab">#REF!</definedName>
    <definedName name="jaspsrbas">#REF!</definedName>
    <definedName name="jaspsrr">#REF!</definedName>
    <definedName name="jasres">#REF!</definedName>
    <definedName name="jassal">#REF!</definedName>
    <definedName name="jassport">#REF!</definedName>
    <definedName name="jastoilet">#REF!</definedName>
    <definedName name="jaswar">#REF!</definedName>
    <definedName name="JBTAN">[53]DATABASE!$C$24:$J$54</definedName>
    <definedName name="jessi">#REF!</definedName>
    <definedName name="jkjkjk" localSheetId="2">#REF!</definedName>
    <definedName name="jkjkjk" localSheetId="24">'[96]Analisa HSP'!$U$589</definedName>
    <definedName name="jkjkjk" localSheetId="18">'[96]Analisa HSP'!$U$589</definedName>
    <definedName name="jkjkjk" localSheetId="21">'[96]Analisa HSP'!$U$589</definedName>
    <definedName name="jkjkjk" localSheetId="20">'[96]Analisa HSP'!$U$589</definedName>
    <definedName name="jkjkjk" localSheetId="19">'[96]Analisa HSP'!$U$589</definedName>
    <definedName name="jkjkjk">#REF!</definedName>
    <definedName name="JL_NAS">#REF!</definedName>
    <definedName name="JOE">#REF!</definedName>
    <definedName name="JPEMBA">[30]RAB!#REF!</definedName>
    <definedName name="JPENING">[30]RAB!#REF!</definedName>
    <definedName name="juf">#REF!</definedName>
    <definedName name="jumlah">[52]rekap!$G$51</definedName>
    <definedName name="K" localSheetId="2">#REF!</definedName>
    <definedName name="k" localSheetId="24">[19]BAHAN!#REF!</definedName>
    <definedName name="k" localSheetId="18">[19]BAHAN!#REF!</definedName>
    <definedName name="k" localSheetId="21">[19]BAHAN!#REF!</definedName>
    <definedName name="k" localSheetId="20">[19]BAHAN!#REF!</definedName>
    <definedName name="k" localSheetId="19">[19]BAHAN!#REF!</definedName>
    <definedName name="K">#REF!</definedName>
    <definedName name="K_125_1">#REF!</definedName>
    <definedName name="K_125_2">#REF!</definedName>
    <definedName name="K_175_1">#REF!</definedName>
    <definedName name="K_175_2">#REF!</definedName>
    <definedName name="K_175_3">#REF!</definedName>
    <definedName name="K_175_4">#REF!</definedName>
    <definedName name="K_225_1">#REF!</definedName>
    <definedName name="K_225_2">#REF!</definedName>
    <definedName name="K_275_1">#REF!</definedName>
    <definedName name="K_275_2">#REF!</definedName>
    <definedName name="K_350_1">#REF!</definedName>
    <definedName name="K_350_2">#REF!</definedName>
    <definedName name="KABEL">#REF!</definedName>
    <definedName name="Kaca_polos_4_5_mm">[67]Harga!$F$58</definedName>
    <definedName name="KacaBuram3" localSheetId="2">#REF!</definedName>
    <definedName name="KacaBuram3" localSheetId="24">[19]BAHAN!#REF!</definedName>
    <definedName name="KacaBuram3" localSheetId="18">[19]BAHAN!#REF!</definedName>
    <definedName name="KacaBuram3" localSheetId="21">[19]BAHAN!#REF!</definedName>
    <definedName name="KacaBuram3" localSheetId="20">[19]BAHAN!#REF!</definedName>
    <definedName name="KacaBuram3" localSheetId="19">[19]BAHAN!#REF!</definedName>
    <definedName name="KacaBuram3">#REF!</definedName>
    <definedName name="kacapolos">[3]upah!$H$94</definedName>
    <definedName name="KacaRayben5" localSheetId="2">#REF!</definedName>
    <definedName name="KacaRayben5" localSheetId="24">[19]BAHAN!#REF!</definedName>
    <definedName name="KacaRayben5" localSheetId="18">[19]BAHAN!#REF!</definedName>
    <definedName name="KacaRayben5" localSheetId="21">[19]BAHAN!#REF!</definedName>
    <definedName name="KacaRayben5" localSheetId="20">[19]BAHAN!#REF!</definedName>
    <definedName name="KacaRayben5" localSheetId="19">[19]BAHAN!#REF!</definedName>
    <definedName name="KacaRayben5">#REF!</definedName>
    <definedName name="kaitangin">[3]upah!$H$93</definedName>
    <definedName name="kalami">[10]DEI.2!#REF!</definedName>
    <definedName name="kalipgr">'[47]ANL-M'!$J$130</definedName>
    <definedName name="kanjalan">#REF!</definedName>
    <definedName name="kanp2p">#REF!</definedName>
    <definedName name="kanpkp">#REF!</definedName>
    <definedName name="kanplp">#REF!</definedName>
    <definedName name="kanppab">#REF!</definedName>
    <definedName name="kantor">#REF!</definedName>
    <definedName name="KAP2B">'[45]ANL-M'!$J$637</definedName>
    <definedName name="kapur">[3]upah!$H$102</definedName>
    <definedName name="karetelastomer">'[61]s-jadi (2)'!$H$114</definedName>
    <definedName name="kasar">'[97]upah-bahan'!$I$30</definedName>
    <definedName name="KASARHALUS">#REF!</definedName>
    <definedName name="Kasau5.7" localSheetId="2">#REF!</definedName>
    <definedName name="Kasau5.7" localSheetId="24">[19]BAHAN!#REF!</definedName>
    <definedName name="Kasau5.7" localSheetId="18">[19]BAHAN!#REF!</definedName>
    <definedName name="Kasau5.7" localSheetId="21">[19]BAHAN!#REF!</definedName>
    <definedName name="Kasau5.7" localSheetId="20">[19]BAHAN!#REF!</definedName>
    <definedName name="Kasau5.7" localSheetId="19">[19]BAHAN!#REF!</definedName>
    <definedName name="Kasau5.7">#REF!</definedName>
    <definedName name="kawat" localSheetId="2">#REF!</definedName>
    <definedName name="kawat">#REF!</definedName>
    <definedName name="Kawat_Beton">[67]Harga!$F$33</definedName>
    <definedName name="KawatBeton" localSheetId="24">[22]BAHAN!$I$31</definedName>
    <definedName name="KawatBeton" localSheetId="18">[22]BAHAN!$I$31</definedName>
    <definedName name="KawatBeton" localSheetId="21">[22]BAHAN!$I$31</definedName>
    <definedName name="KawatBeton" localSheetId="20">[22]BAHAN!$I$31</definedName>
    <definedName name="KawatBeton" localSheetId="19">[22]BAHAN!$I$31</definedName>
    <definedName name="kawatbeton">[3]upah!$H$60</definedName>
    <definedName name="kawatbronjong">[52]upahbahan!#REF!</definedName>
    <definedName name="KawatDuri" localSheetId="2">#REF!</definedName>
    <definedName name="KawatDuri" localSheetId="24">[19]BAHAN!#REF!</definedName>
    <definedName name="KawatDuri" localSheetId="18">[19]BAHAN!#REF!</definedName>
    <definedName name="KawatDuri" localSheetId="21">[19]BAHAN!#REF!</definedName>
    <definedName name="KawatDuri" localSheetId="20">[19]BAHAN!#REF!</definedName>
    <definedName name="KawatDuri" localSheetId="19">[19]BAHAN!#REF!</definedName>
    <definedName name="KawatDuri">#REF!</definedName>
    <definedName name="kawatlas" localSheetId="2">#REF!</definedName>
    <definedName name="kawatlas" localSheetId="24">[19]BAHAN!#REF!</definedName>
    <definedName name="kawatlas" localSheetId="18">[19]BAHAN!#REF!</definedName>
    <definedName name="kawatlas" localSheetId="21">[19]BAHAN!#REF!</definedName>
    <definedName name="kawatlas" localSheetId="20">[19]BAHAN!#REF!</definedName>
    <definedName name="kawatlas" localSheetId="19">[19]BAHAN!#REF!</definedName>
    <definedName name="kawatlas">#REF!</definedName>
    <definedName name="Kayu_Campur">'[98]Upah &amp; Bahan '!$G$26</definedName>
    <definedName name="Kayu_kls_II">[67]Harga!$F$26</definedName>
    <definedName name="Kayu_kls_III">[67]Harga!$F$27</definedName>
    <definedName name="kayuacuan">'[61]h-bhn'!$H$32</definedName>
    <definedName name="kayubakar">[52]upahbahan!#REF!</definedName>
    <definedName name="kayubesi">[3]upah!#REF!</definedName>
    <definedName name="kayukalsIII">'[61]h-bhn'!$H$38</definedName>
    <definedName name="kayukelasiii">[52]upahbahan!#REF!</definedName>
    <definedName name="kayuklasII">'[61]h-bhn'!$H$42</definedName>
    <definedName name="kayuklasiii">[3]upah!$H$62</definedName>
    <definedName name="kayuklasiii57">[3]upah!#REF!</definedName>
    <definedName name="kayuklsii57">[3]upah!#REF!</definedName>
    <definedName name="kayuprofilsp1">[3]upah!#REF!</definedName>
    <definedName name="kayuprofilsp3">[3]upah!$H$77</definedName>
    <definedName name="kayuprofilsp7">[3]upah!#REF!</definedName>
    <definedName name="kcp">[99]DEV.iiii6!#REF!</definedName>
    <definedName name="Kegiatan">#REF!</definedName>
    <definedName name="KELASC">'[73]DEV.5 '!$W$377</definedName>
    <definedName name="KEPALA">[30]RAB!$A$30:$H$33</definedName>
    <definedName name="Kepala_Tukang">'[98]Upah &amp; Bahan '!$G$47</definedName>
    <definedName name="KEPALATUK" localSheetId="2">#REF!</definedName>
    <definedName name="KEPALATUK" localSheetId="24">[66]upahbahan!$I$21</definedName>
    <definedName name="KEPALATUK" localSheetId="18">[66]upahbahan!$I$21</definedName>
    <definedName name="KEPALATUK" localSheetId="21">[66]upahbahan!$I$21</definedName>
    <definedName name="KEPALATUK" localSheetId="20">[66]upahbahan!$I$21</definedName>
    <definedName name="KEPALATUK" localSheetId="19">[66]upahbahan!$I$21</definedName>
    <definedName name="KEPALATUK">#REF!</definedName>
    <definedName name="kepalatukang">[3]upah!$H$25</definedName>
    <definedName name="keptuk" localSheetId="2">#REF!</definedName>
    <definedName name="keptuk">#REF!</definedName>
    <definedName name="Keramik_20x20">[67]Harga!$F$44</definedName>
    <definedName name="Keramik_20x20_Kulit_jeruk">[67]Harga!$F$43</definedName>
    <definedName name="Keramik_30x30">[67]Harga!$F$45</definedName>
    <definedName name="Keramik20.20" localSheetId="2">#REF!</definedName>
    <definedName name="Keramik20.20" localSheetId="24">[19]BAHAN!#REF!</definedName>
    <definedName name="Keramik20.20" localSheetId="18">[19]BAHAN!#REF!</definedName>
    <definedName name="Keramik20.20" localSheetId="21">[19]BAHAN!#REF!</definedName>
    <definedName name="Keramik20.20" localSheetId="20">[19]BAHAN!#REF!</definedName>
    <definedName name="Keramik20.20" localSheetId="19">[19]BAHAN!#REF!</definedName>
    <definedName name="Keramik20.20">#REF!</definedName>
    <definedName name="Keramik25.25" localSheetId="2">#REF!</definedName>
    <definedName name="Keramik25.25" localSheetId="24">[19]BAHAN!#REF!</definedName>
    <definedName name="Keramik25.25" localSheetId="18">[19]BAHAN!#REF!</definedName>
    <definedName name="Keramik25.25" localSheetId="21">[19]BAHAN!#REF!</definedName>
    <definedName name="Keramik25.25" localSheetId="20">[19]BAHAN!#REF!</definedName>
    <definedName name="Keramik25.25" localSheetId="19">[19]BAHAN!#REF!</definedName>
    <definedName name="Keramik25.25">#REF!</definedName>
    <definedName name="keramik30">'[58]ANALISA PEKERJAAN 04'!$P$3690</definedName>
    <definedName name="Keramik30.30" localSheetId="2">#REF!</definedName>
    <definedName name="Keramik30.30" localSheetId="24">[19]BAHAN!#REF!</definedName>
    <definedName name="Keramik30.30" localSheetId="18">[19]BAHAN!#REF!</definedName>
    <definedName name="Keramik30.30" localSheetId="21">[19]BAHAN!#REF!</definedName>
    <definedName name="Keramik30.30" localSheetId="20">[19]BAHAN!#REF!</definedName>
    <definedName name="Keramik30.30" localSheetId="19">[19]BAHAN!#REF!</definedName>
    <definedName name="Keramik30.30">#REF!</definedName>
    <definedName name="Keramik40.40" localSheetId="2">#REF!</definedName>
    <definedName name="Keramik40.40" localSheetId="24">[19]BAHAN!#REF!</definedName>
    <definedName name="Keramik40.40" localSheetId="18">[19]BAHAN!#REF!</definedName>
    <definedName name="Keramik40.40" localSheetId="21">[19]BAHAN!#REF!</definedName>
    <definedName name="Keramik40.40" localSheetId="20">[19]BAHAN!#REF!</definedName>
    <definedName name="Keramik40.40" localSheetId="19">[19]BAHAN!#REF!</definedName>
    <definedName name="Keramik40.40">#REF!</definedName>
    <definedName name="kerikil" localSheetId="24">'[97]upah-bahan'!$I$29</definedName>
    <definedName name="kerikil" localSheetId="18">'[97]upah-bahan'!$I$29</definedName>
    <definedName name="kerikil" localSheetId="21">'[97]upah-bahan'!$I$29</definedName>
    <definedName name="kerikil" localSheetId="20">'[97]upah-bahan'!$I$29</definedName>
    <definedName name="kerikil" localSheetId="19">'[97]upah-bahan'!$I$29</definedName>
    <definedName name="kerikil">[3]upah!$H$57</definedName>
    <definedName name="kerikilhalus" localSheetId="2">#REF!</definedName>
    <definedName name="kerikilhalus" localSheetId="24">[19]BAHAN!#REF!</definedName>
    <definedName name="kerikilhalus" localSheetId="18">[19]BAHAN!#REF!</definedName>
    <definedName name="kerikilhalus" localSheetId="21">[19]BAHAN!#REF!</definedName>
    <definedName name="kerikilhalus" localSheetId="20">[19]BAHAN!#REF!</definedName>
    <definedName name="kerikilhalus" localSheetId="19">[19]BAHAN!#REF!</definedName>
    <definedName name="kerikilhalus">#REF!</definedName>
    <definedName name="kerikilhamparhalus" localSheetId="2">#REF!</definedName>
    <definedName name="kerikilhamparhalus" localSheetId="24">[19]ANALISA!#REF!</definedName>
    <definedName name="kerikilhamparhalus" localSheetId="18">[19]ANALISA!#REF!</definedName>
    <definedName name="kerikilhamparhalus" localSheetId="21">[19]ANALISA!#REF!</definedName>
    <definedName name="kerikilhamparhalus" localSheetId="20">[19]ANALISA!#REF!</definedName>
    <definedName name="kerikilhamparhalus" localSheetId="19">[19]ANALISA!#REF!</definedName>
    <definedName name="kerikilhamparhalus">#REF!</definedName>
    <definedName name="kerikilkasar" localSheetId="2">#REF!</definedName>
    <definedName name="kerikilkasar" localSheetId="24">[19]BAHAN!#REF!</definedName>
    <definedName name="kerikilkasar" localSheetId="18">[19]BAHAN!#REF!</definedName>
    <definedName name="kerikilkasar" localSheetId="21">[19]BAHAN!#REF!</definedName>
    <definedName name="kerikilkasar" localSheetId="20">[19]BAHAN!#REF!</definedName>
    <definedName name="kerikilkasar" localSheetId="19">[19]BAHAN!#REF!</definedName>
    <definedName name="kerikilkasar">#REF!</definedName>
    <definedName name="kerikilroyalty">'[61]h-bhn'!$H$11</definedName>
    <definedName name="kerikilsungai">'[61]h-bhn'!$H$11</definedName>
    <definedName name="kerilpecahtrsA">'[61]K-017'!$K$59</definedName>
    <definedName name="KILO_1">#REF!</definedName>
    <definedName name="KILO_2">#REF!</definedName>
    <definedName name="kjcytk">[89]DEI.2!#REF!</definedName>
    <definedName name="kk">#REF!</definedName>
    <definedName name="KK020M">#REF!</definedName>
    <definedName name="KK020T">#REF!</definedName>
    <definedName name="KK224M">#REF!</definedName>
    <definedName name="KK225M">#REF!</definedName>
    <definedName name="KK321M">#REF!</definedName>
    <definedName name="KK722M">#REF!</definedName>
    <definedName name="KK901M">#REF!</definedName>
    <definedName name="KK903M">#REF!</definedName>
    <definedName name="KK904M">#REF!</definedName>
    <definedName name="KLAS_A1">#REF!</definedName>
    <definedName name="KLAS_A2">#REF!</definedName>
    <definedName name="KLAS_A3">#REF!</definedName>
    <definedName name="KLAS_B1">#REF!</definedName>
    <definedName name="KLAS_B2">#REF!</definedName>
    <definedName name="KLAS_B3">#REF!</definedName>
    <definedName name="kloset">[3]upah!#REF!</definedName>
    <definedName name="klosetduduk">[3]upah!#REF!</definedName>
    <definedName name="klosettoto">[3]upah!#REF!</definedName>
    <definedName name="komdprd">#REF!</definedName>
    <definedName name="komlab">#REF!</definedName>
    <definedName name="kommesjid">#REF!</definedName>
    <definedName name="komp2p">#REF!</definedName>
    <definedName name="komplp">#REF!</definedName>
    <definedName name="komppab">#REF!</definedName>
    <definedName name="kompsrr">#REF!</definedName>
    <definedName name="komsport">#REF!</definedName>
    <definedName name="komubent">#REF!</definedName>
    <definedName name="komujalan">#REF!</definedName>
    <definedName name="komumeet">#REF!</definedName>
    <definedName name="komumesjid">#REF!</definedName>
    <definedName name="komupendopo">#REF!</definedName>
    <definedName name="komupkp">#REF!</definedName>
    <definedName name="komupsrbas">#REF!</definedName>
    <definedName name="komusport">#REF!</definedName>
    <definedName name="konektor">'[18]RAB MEK 15 M MB '!#REF!</definedName>
    <definedName name="konstjalan">#REF!</definedName>
    <definedName name="konstpkp">#REF!</definedName>
    <definedName name="kontrak" localSheetId="2">#REF!</definedName>
    <definedName name="kontrak" localSheetId="24">'[100]+'!$B$22</definedName>
    <definedName name="kontrak" localSheetId="18">'[100]+'!$B$22</definedName>
    <definedName name="kontrak" localSheetId="21">'[100]+'!$B$22</definedName>
    <definedName name="kontrak" localSheetId="20">'[100]+'!$B$22</definedName>
    <definedName name="kontrak" localSheetId="19">'[100]+'!$B$22</definedName>
    <definedName name="kontrak">#REF!</definedName>
    <definedName name="KOP">'[101]Canal malanu'!$C$4</definedName>
    <definedName name="koreksi" localSheetId="2" hidden="1">{#N/A,#N/A,FALSE,"REK";#N/A,#N/A,FALSE,"Bq-ARS"}</definedName>
    <definedName name="koreksi" localSheetId="24" hidden="1">{#N/A,#N/A,FALSE,"REK";#N/A,#N/A,FALSE,"Bq-ARS"}</definedName>
    <definedName name="koreksi" localSheetId="18" hidden="1">{#N/A,#N/A,FALSE,"REK";#N/A,#N/A,FALSE,"Bq-ARS"}</definedName>
    <definedName name="koreksi" localSheetId="21" hidden="1">{#N/A,#N/A,FALSE,"REK";#N/A,#N/A,FALSE,"Bq-ARS"}</definedName>
    <definedName name="koreksi" localSheetId="20" hidden="1">{#N/A,#N/A,FALSE,"REK";#N/A,#N/A,FALSE,"Bq-ARS"}</definedName>
    <definedName name="koreksi" localSheetId="19" hidden="1">{#N/A,#N/A,FALSE,"REK";#N/A,#N/A,FALSE,"Bq-ARS"}</definedName>
    <definedName name="koreksi" hidden="1">{#N/A,#N/A,FALSE,"REK";#N/A,#N/A,FALSE,"Bq-ARS"}</definedName>
    <definedName name="kosen">'[45]an sni'!$M$318</definedName>
    <definedName name="kosenb">'[45]ANL-M'!$J$504</definedName>
    <definedName name="kosonga">'[58]ANALISA PEKERJAAN 04'!$P$3003</definedName>
    <definedName name="KOTA" localSheetId="2">#REF!</definedName>
    <definedName name="KOTA" localSheetId="24">[102]MENU!$I$10:$I$12</definedName>
    <definedName name="KOTA" localSheetId="18">[102]MENU!$I$10:$I$12</definedName>
    <definedName name="KOTA" localSheetId="21">[102]MENU!$I$10:$I$12</definedName>
    <definedName name="KOTA" localSheetId="20">[102]MENU!$I$10:$I$12</definedName>
    <definedName name="KOTA" localSheetId="19">[102]MENU!$I$10:$I$12</definedName>
    <definedName name="KOTA">#REF!</definedName>
    <definedName name="KPB">'[81]data KPB'!$B$9:$F$145</definedName>
    <definedName name="KranAir" localSheetId="24">[19]BAHAN!#REF!</definedName>
    <definedName name="KranAir" localSheetId="18">[19]BAHAN!#REF!</definedName>
    <definedName name="KranAir" localSheetId="21">[19]BAHAN!#REF!</definedName>
    <definedName name="KranAir" localSheetId="20">[19]BAHAN!#REF!</definedName>
    <definedName name="KranAir" localSheetId="19">[19]BAHAN!#REF!</definedName>
    <definedName name="kranair">[3]upah!#REF!</definedName>
    <definedName name="kraser">'[61]h-alat'!$H$12</definedName>
    <definedName name="krlsgaitaksaringA">'[61]K-012'!$K$49</definedName>
    <definedName name="krlsungai">'[61]h-bhn'!$H$14</definedName>
    <definedName name="krlsungairoyalty">'[61]h-bhn'!$H$11</definedName>
    <definedName name="krlsungaitrsA">'[61]K-016'!$K$53</definedName>
    <definedName name="krltaktersaringM">'[61]K-013'!$K$49</definedName>
    <definedName name="kt">[103]BU!$E$6</definedName>
    <definedName name="KUANTITAS" localSheetId="24">#REF!</definedName>
    <definedName name="KUANTITAS" localSheetId="18">#REF!</definedName>
    <definedName name="KUANTITAS" localSheetId="21">#REF!</definedName>
    <definedName name="KUANTITAS" localSheetId="20">#REF!</definedName>
    <definedName name="KUANTITAS" localSheetId="19">#REF!</definedName>
    <definedName name="KUANTITAS">'[27]Kuantitas &amp; Harga'!$B$3:$J$470</definedName>
    <definedName name="Kuas" localSheetId="2">#REF!</definedName>
    <definedName name="Kuas" localSheetId="24">[19]BAHAN!#REF!</definedName>
    <definedName name="Kuas" localSheetId="18">[19]BAHAN!#REF!</definedName>
    <definedName name="Kuas" localSheetId="21">[19]BAHAN!#REF!</definedName>
    <definedName name="Kuas" localSheetId="20">[19]BAHAN!#REF!</definedName>
    <definedName name="Kuas" localSheetId="19">[19]BAHAN!#REF!</definedName>
    <definedName name="Kuas">#REF!</definedName>
    <definedName name="KUITANSI">#REF!</definedName>
    <definedName name="KUITANSI2">#REF!</definedName>
    <definedName name="kunci">[3]upah!$H$78</definedName>
    <definedName name="kunci2" localSheetId="2">#REF!</definedName>
    <definedName name="kunci2">#REF!</definedName>
    <definedName name="KunciPintu" localSheetId="2">#REF!</definedName>
    <definedName name="KunciPintu" localSheetId="24">[19]BAHAN!#REF!</definedName>
    <definedName name="KunciPintu" localSheetId="18">[19]BAHAN!#REF!</definedName>
    <definedName name="KunciPintu" localSheetId="21">[19]BAHAN!#REF!</definedName>
    <definedName name="KunciPintu" localSheetId="20">[19]BAHAN!#REF!</definedName>
    <definedName name="KunciPintu" localSheetId="19">[19]BAHAN!#REF!</definedName>
    <definedName name="KunciPintu">#REF!</definedName>
    <definedName name="kuncisedang">[3]upah!#REF!</definedName>
    <definedName name="Kurs">#REF!</definedName>
    <definedName name="kwas">'[61]h-bhn'!$H$40</definedName>
    <definedName name="Ky.Mangi" localSheetId="2">#REF!</definedName>
    <definedName name="Ky.Mangi" localSheetId="24">[19]BAHAN!#REF!</definedName>
    <definedName name="Ky.Mangi" localSheetId="18">[19]BAHAN!#REF!</definedName>
    <definedName name="Ky.Mangi" localSheetId="21">[19]BAHAN!#REF!</definedName>
    <definedName name="Ky.Mangi" localSheetId="20">[19]BAHAN!#REF!</definedName>
    <definedName name="Ky.Mangi" localSheetId="19">[19]BAHAN!#REF!</definedName>
    <definedName name="Ky.Mangi">#REF!</definedName>
    <definedName name="KyBesi5.10" localSheetId="2">#REF!</definedName>
    <definedName name="KyBesi5.10" localSheetId="24">[19]BAHAN!#REF!</definedName>
    <definedName name="KyBesi5.10" localSheetId="18">[19]BAHAN!#REF!</definedName>
    <definedName name="KyBesi5.10" localSheetId="21">[19]BAHAN!#REF!</definedName>
    <definedName name="KyBesi5.10" localSheetId="20">[19]BAHAN!#REF!</definedName>
    <definedName name="KyBesi5.10" localSheetId="19">[19]BAHAN!#REF!</definedName>
    <definedName name="KyBesi5.10">#REF!</definedName>
    <definedName name="kyBesi6.12" localSheetId="2">#REF!</definedName>
    <definedName name="kyBesi6.12" localSheetId="24">[19]BAHAN!#REF!</definedName>
    <definedName name="kyBesi6.12" localSheetId="18">[19]BAHAN!#REF!</definedName>
    <definedName name="kyBesi6.12" localSheetId="21">[19]BAHAN!#REF!</definedName>
    <definedName name="kyBesi6.12" localSheetId="20">[19]BAHAN!#REF!</definedName>
    <definedName name="kyBesi6.12" localSheetId="19">[19]BAHAN!#REF!</definedName>
    <definedName name="kyBesi6.12">#REF!</definedName>
    <definedName name="kyBesy10.10" localSheetId="2">#REF!</definedName>
    <definedName name="kyBesy10.10" localSheetId="24">[19]BAHAN!#REF!</definedName>
    <definedName name="kyBesy10.10" localSheetId="18">[19]BAHAN!#REF!</definedName>
    <definedName name="kyBesy10.10" localSheetId="21">[19]BAHAN!#REF!</definedName>
    <definedName name="kyBesy10.10" localSheetId="20">[19]BAHAN!#REF!</definedName>
    <definedName name="kyBesy10.10" localSheetId="19">[19]BAHAN!#REF!</definedName>
    <definedName name="kyBesy10.10">#REF!</definedName>
    <definedName name="kyklasii35">[3]upah!#REF!</definedName>
    <definedName name="KyLamberser" localSheetId="2">#REF!</definedName>
    <definedName name="KyLamberser" localSheetId="24">[19]BAHAN!#REF!</definedName>
    <definedName name="KyLamberser" localSheetId="18">[19]BAHAN!#REF!</definedName>
    <definedName name="KyLamberser" localSheetId="21">[19]BAHAN!#REF!</definedName>
    <definedName name="KyLamberser" localSheetId="20">[19]BAHAN!#REF!</definedName>
    <definedName name="KyLamberser" localSheetId="19">[19]BAHAN!#REF!</definedName>
    <definedName name="KyLamberser">#REF!</definedName>
    <definedName name="KyLombo">[22]BAHAN!$I$23</definedName>
    <definedName name="KyMangi" localSheetId="2">#REF!</definedName>
    <definedName name="KyMangi" localSheetId="24">[19]BAHAN!#REF!</definedName>
    <definedName name="KyMangi" localSheetId="18">[19]BAHAN!#REF!</definedName>
    <definedName name="KyMangi" localSheetId="21">[19]BAHAN!#REF!</definedName>
    <definedName name="KyMangi" localSheetId="20">[19]BAHAN!#REF!</definedName>
    <definedName name="KyMangi" localSheetId="19">[19]BAHAN!#REF!</definedName>
    <definedName name="KyMangi">#REF!</definedName>
    <definedName name="l6_2_1">#REF!</definedName>
    <definedName name="l6_2_2">#REF!</definedName>
    <definedName name="l6_3_5a">#REF!</definedName>
    <definedName name="l6_4_0">#REF!</definedName>
    <definedName name="LAB">#REF!</definedName>
    <definedName name="lain">#REF!</definedName>
    <definedName name="lain1">#REF!</definedName>
    <definedName name="lain10">#REF!</definedName>
    <definedName name="lain2">#REF!</definedName>
    <definedName name="lain3">#REF!</definedName>
    <definedName name="lain4">#REF!</definedName>
    <definedName name="lain5">#REF!</definedName>
    <definedName name="lain6">#REF!</definedName>
    <definedName name="lain7">#REF!</definedName>
    <definedName name="lain8">#REF!</definedName>
    <definedName name="lain9">#REF!</definedName>
    <definedName name="LAINLAIN" localSheetId="24">#REF!</definedName>
    <definedName name="LAINLAIN" localSheetId="18">#REF!</definedName>
    <definedName name="LAINLAIN" localSheetId="21">#REF!</definedName>
    <definedName name="LAINLAIN" localSheetId="20">#REF!</definedName>
    <definedName name="LAINLAIN" localSheetId="19">#REF!</definedName>
    <definedName name="LAINLAIN">'[27]Kuantitas &amp; Harga'!$B$371:$J$409</definedName>
    <definedName name="lambrisering" localSheetId="24">[19]BAHAN!#REF!</definedName>
    <definedName name="lambrisering" localSheetId="18">[19]BAHAN!#REF!</definedName>
    <definedName name="lambrisering" localSheetId="21">[19]BAHAN!#REF!</definedName>
    <definedName name="lambrisering" localSheetId="20">[19]BAHAN!#REF!</definedName>
    <definedName name="lambrisering" localSheetId="19">[19]BAHAN!#REF!</definedName>
    <definedName name="Lambrisering">[67]Harga!#REF!</definedName>
    <definedName name="LAMPU">#REF!</definedName>
    <definedName name="lampupijar">[3]upah!#REF!</definedName>
    <definedName name="lampurm" localSheetId="2">#REF!</definedName>
    <definedName name="lampurm" localSheetId="24">[19]BAHAN!#REF!</definedName>
    <definedName name="lampurm" localSheetId="18">[19]BAHAN!#REF!</definedName>
    <definedName name="lampurm" localSheetId="21">[19]BAHAN!#REF!</definedName>
    <definedName name="lampurm" localSheetId="20">[19]BAHAN!#REF!</definedName>
    <definedName name="lampurm" localSheetId="19">[19]BAHAN!#REF!</definedName>
    <definedName name="lampurm">#REF!</definedName>
    <definedName name="lamputl">[3]upah!#REF!</definedName>
    <definedName name="lampuxl">[3]upah!#REF!</definedName>
    <definedName name="lantaikayu">'[61]lti-gelagar kayu'!$K$56</definedName>
    <definedName name="LAP.BULANAN" localSheetId="2">{"Book1","MC 0 DAN RABP PAGAR 2006 TERMYN 3-3.xls","MC 0 DAN RABP PAGAR 2006 TERMYN 2.xls"}</definedName>
    <definedName name="LAP.BULANAN" localSheetId="24">{"Book1","MC 0 DAN RABP PAGAR 2006 TERMYN 3-3.xls","MC 0 DAN RABP PAGAR 2006 TERMYN 2.xls"}</definedName>
    <definedName name="LAP.BULANAN" localSheetId="18">{"Book1","MC 0 DAN RABP PAGAR 2006 TERMYN 3-3.xls","MC 0 DAN RABP PAGAR 2006 TERMYN 2.xls"}</definedName>
    <definedName name="LAP.BULANAN" localSheetId="21">{"Book1","MC 0 DAN RABP PAGAR 2006 TERMYN 3-3.xls","MC 0 DAN RABP PAGAR 2006 TERMYN 2.xls"}</definedName>
    <definedName name="LAP.BULANAN" localSheetId="20">{"Book1","MC 0 DAN RABP PAGAR 2006 TERMYN 3-3.xls","MC 0 DAN RABP PAGAR 2006 TERMYN 2.xls"}</definedName>
    <definedName name="LAP.BULANAN" localSheetId="19">{"Book1","MC 0 DAN RABP PAGAR 2006 TERMYN 3-3.xls","MC 0 DAN RABP PAGAR 2006 TERMYN 2.xls"}</definedName>
    <definedName name="LAP.BULANAN">{"Book1","MC 0 DAN RABP PAGAR 2006 TERMYN 3-3.xls","MC 0 DAN RABP PAGAR 2006 TERMYN 2.xls"}</definedName>
    <definedName name="lapen">'[58]ANALISA PEKERJAAN 04'!$P$510</definedName>
    <definedName name="lapen3cm">'[61]lapen-3'!$K$60</definedName>
    <definedName name="lapen5cm">'[61]lapen-5'!$K$60</definedName>
    <definedName name="lapenkerikil">'[61]lapen-krl'!$K$60</definedName>
    <definedName name="lapis.agg.klasB">#REF!</definedName>
    <definedName name="lapisaggr.klasA">#REF!</definedName>
    <definedName name="laston.3">#REF!</definedName>
    <definedName name="laston.m2">#REF!</definedName>
    <definedName name="layan">'[58]ANALISA PEKERJAAN 04'!$P$3628</definedName>
    <definedName name="lem" localSheetId="2">#REF!</definedName>
    <definedName name="lem">#REF!</definedName>
    <definedName name="lemarijalan">#REF!</definedName>
    <definedName name="lemarilab">#REF!</definedName>
    <definedName name="lemariwar">#REF!</definedName>
    <definedName name="lembarsering">[3]upah!#REF!</definedName>
    <definedName name="LemFox" localSheetId="2">#REF!</definedName>
    <definedName name="LemFox" localSheetId="24">[19]BAHAN!#REF!</definedName>
    <definedName name="LemFox" localSheetId="18">[19]BAHAN!#REF!</definedName>
    <definedName name="LemFox" localSheetId="21">[19]BAHAN!#REF!</definedName>
    <definedName name="LemFox" localSheetId="20">[19]BAHAN!#REF!</definedName>
    <definedName name="LemFox" localSheetId="19">[19]BAHAN!#REF!</definedName>
    <definedName name="LemFox">#REF!</definedName>
    <definedName name="lemgipsum">[3]upah!#REF!</definedName>
    <definedName name="lemkayu">[3]upah!#REF!</definedName>
    <definedName name="LemPVC" localSheetId="2">#REF!</definedName>
    <definedName name="LemPVC" localSheetId="24">[19]BAHAN!#REF!</definedName>
    <definedName name="LemPVC" localSheetId="18">[19]BAHAN!#REF!</definedName>
    <definedName name="LemPVC" localSheetId="21">[19]BAHAN!#REF!</definedName>
    <definedName name="LemPVC" localSheetId="20">[19]BAHAN!#REF!</definedName>
    <definedName name="LemPVC" localSheetId="19">[19]BAHAN!#REF!</definedName>
    <definedName name="LemPVC">#REF!</definedName>
    <definedName name="lia" localSheetId="2">#REF!</definedName>
    <definedName name="lia" localSheetId="24">'[96]Analisa HSP'!$U$231</definedName>
    <definedName name="lia" localSheetId="18">'[96]Analisa HSP'!$U$231</definedName>
    <definedName name="lia" localSheetId="21">'[96]Analisa HSP'!$U$231</definedName>
    <definedName name="lia" localSheetId="20">'[96]Analisa HSP'!$U$231</definedName>
    <definedName name="lia" localSheetId="19">'[96]Analisa HSP'!$U$231</definedName>
    <definedName name="lia">#REF!</definedName>
    <definedName name="LIFT">#REF!</definedName>
    <definedName name="List_KabupatenKota" localSheetId="10">[104]D_Wil!$L$41:$TE$41</definedName>
    <definedName name="List_KabupatenKota" localSheetId="23">[104]D_Wil!$L$41:$TE$41</definedName>
    <definedName name="List_KabupatenKota" localSheetId="17">[104]D_Wil!$L$41:$TE$41</definedName>
    <definedName name="List_KabupatenKota" localSheetId="22">[104]D_Wil!$L$41:$TE$41</definedName>
    <definedName name="List_KabupatenKota" localSheetId="16">[104]D_Wil!$L$41:$TE$41</definedName>
    <definedName name="List_KabupatenKota" localSheetId="8">[104]D_Wil!$L$41:$TE$41</definedName>
    <definedName name="List_KabupatenKota" localSheetId="3">[104]D_Wil!$L$41:$TE$41</definedName>
    <definedName name="List_KabupatenKota" localSheetId="2">#REF!</definedName>
    <definedName name="List_KabupatenKota" localSheetId="24">[104]D_Wil!$L$41:$TE$41</definedName>
    <definedName name="List_KabupatenKota" localSheetId="18">[104]D_Wil!$L$41:$TE$41</definedName>
    <definedName name="List_KabupatenKota" localSheetId="21">[104]D_Wil!$L$41:$TE$41</definedName>
    <definedName name="List_KabupatenKota" localSheetId="14">[104]D_Wil!$L$41:$TE$41</definedName>
    <definedName name="List_KabupatenKota" localSheetId="20">[104]D_Wil!$L$41:$TE$41</definedName>
    <definedName name="List_KabupatenKota" localSheetId="19">[104]D_Wil!$L$41:$TE$41</definedName>
    <definedName name="List_KabupatenKota" localSheetId="9">[104]D_Wil!$L$41:$TE$41</definedName>
    <definedName name="List_KabupatenKota">#REF!</definedName>
    <definedName name="List_KabupatenKota_Kecamatan" localSheetId="10">[104]D_Wil!$L$42:$TE$42</definedName>
    <definedName name="List_KabupatenKota_Kecamatan" localSheetId="23">[104]D_Wil!$L$42:$TE$42</definedName>
    <definedName name="List_KabupatenKota_Kecamatan" localSheetId="17">[104]D_Wil!$L$42:$TE$42</definedName>
    <definedName name="List_KabupatenKota_Kecamatan" localSheetId="22">[104]D_Wil!$L$42:$TE$42</definedName>
    <definedName name="List_KabupatenKota_Kecamatan" localSheetId="16">[104]D_Wil!$L$42:$TE$42</definedName>
    <definedName name="List_KabupatenKota_Kecamatan" localSheetId="8">[104]D_Wil!$L$42:$TE$42</definedName>
    <definedName name="List_KabupatenKota_Kecamatan" localSheetId="3">[104]D_Wil!$L$42:$TE$42</definedName>
    <definedName name="List_KabupatenKota_Kecamatan" localSheetId="2">#REF!</definedName>
    <definedName name="List_KabupatenKota_Kecamatan" localSheetId="24">[104]D_Wil!$L$42:$TE$42</definedName>
    <definedName name="List_KabupatenKota_Kecamatan" localSheetId="18">[104]D_Wil!$L$42:$TE$42</definedName>
    <definedName name="List_KabupatenKota_Kecamatan" localSheetId="21">[104]D_Wil!$L$42:$TE$42</definedName>
    <definedName name="List_KabupatenKota_Kecamatan" localSheetId="14">[104]D_Wil!$L$42:$TE$42</definedName>
    <definedName name="List_KabupatenKota_Kecamatan" localSheetId="20">[104]D_Wil!$L$42:$TE$42</definedName>
    <definedName name="List_KabupatenKota_Kecamatan" localSheetId="19">[104]D_Wil!$L$42:$TE$42</definedName>
    <definedName name="List_KabupatenKota_Kecamatan" localSheetId="9">[104]D_Wil!$L$42:$TE$42</definedName>
    <definedName name="List_KabupatenKota_Kecamatan">#REF!</definedName>
    <definedName name="List_KecamatanKode" localSheetId="10">[104]D_Wil!$L$94:$JRN$94</definedName>
    <definedName name="List_KecamatanKode" localSheetId="23">[104]D_Wil!$L$94:$JRN$94</definedName>
    <definedName name="List_KecamatanKode" localSheetId="17">[104]D_Wil!$L$94:$JRN$94</definedName>
    <definedName name="List_KecamatanKode" localSheetId="22">[104]D_Wil!$L$94:$JRN$94</definedName>
    <definedName name="List_KecamatanKode" localSheetId="16">[104]D_Wil!$L$94:$JRN$94</definedName>
    <definedName name="List_KecamatanKode" localSheetId="8">[104]D_Wil!$L$94:$JRN$94</definedName>
    <definedName name="List_KecamatanKode" localSheetId="3">[104]D_Wil!$L$94:$JRN$94</definedName>
    <definedName name="List_KecamatanKode" localSheetId="2">#REF!</definedName>
    <definedName name="List_KecamatanKode" localSheetId="24">[104]D_Wil!$L$94:$JRN$94</definedName>
    <definedName name="List_KecamatanKode" localSheetId="18">[104]D_Wil!$L$94:$JRN$94</definedName>
    <definedName name="List_KecamatanKode" localSheetId="21">[104]D_Wil!$L$94:$JRN$94</definedName>
    <definedName name="List_KecamatanKode" localSheetId="14">[104]D_Wil!$L$94:$JRN$94</definedName>
    <definedName name="List_KecamatanKode" localSheetId="20">[104]D_Wil!$L$94:$JRN$94</definedName>
    <definedName name="List_KecamatanKode" localSheetId="19">[104]D_Wil!$L$94:$JRN$94</definedName>
    <definedName name="List_KecamatanKode" localSheetId="9">[104]D_Wil!$L$94:$JRN$94</definedName>
    <definedName name="List_KecamatanKode">#REF!</definedName>
    <definedName name="List_KecamatanKode_Kelurahan" localSheetId="10">[104]D_Wil!$L$96:$JRN$96</definedName>
    <definedName name="List_KecamatanKode_Kelurahan" localSheetId="23">[104]D_Wil!$L$96:$JRN$96</definedName>
    <definedName name="List_KecamatanKode_Kelurahan" localSheetId="17">[104]D_Wil!$L$96:$JRN$96</definedName>
    <definedName name="List_KecamatanKode_Kelurahan" localSheetId="22">[104]D_Wil!$L$96:$JRN$96</definedName>
    <definedName name="List_KecamatanKode_Kelurahan" localSheetId="16">[104]D_Wil!$L$96:$JRN$96</definedName>
    <definedName name="List_KecamatanKode_Kelurahan" localSheetId="8">[104]D_Wil!$L$96:$JRN$96</definedName>
    <definedName name="List_KecamatanKode_Kelurahan" localSheetId="3">[104]D_Wil!$L$96:$JRN$96</definedName>
    <definedName name="List_KecamatanKode_Kelurahan" localSheetId="2">#REF!</definedName>
    <definedName name="List_KecamatanKode_Kelurahan" localSheetId="24">[104]D_Wil!$L$96:$JRN$96</definedName>
    <definedName name="List_KecamatanKode_Kelurahan" localSheetId="18">[104]D_Wil!$L$96:$JRN$96</definedName>
    <definedName name="List_KecamatanKode_Kelurahan" localSheetId="21">[104]D_Wil!$L$96:$JRN$96</definedName>
    <definedName name="List_KecamatanKode_Kelurahan" localSheetId="14">[104]D_Wil!$L$96:$JRN$96</definedName>
    <definedName name="List_KecamatanKode_Kelurahan" localSheetId="20">[104]D_Wil!$L$96:$JRN$96</definedName>
    <definedName name="List_KecamatanKode_Kelurahan" localSheetId="19">[104]D_Wil!$L$96:$JRN$96</definedName>
    <definedName name="List_KecamatanKode_Kelurahan" localSheetId="9">[104]D_Wil!$L$96:$JRN$96</definedName>
    <definedName name="List_KecamatanKode_Kelurahan">#REF!</definedName>
    <definedName name="listplafond">[3]upah!#REF!</definedName>
    <definedName name="ListPropil4" localSheetId="2">#REF!</definedName>
    <definedName name="ListPropil4" localSheetId="24">[19]BAHAN!#REF!</definedName>
    <definedName name="ListPropil4" localSheetId="18">[19]BAHAN!#REF!</definedName>
    <definedName name="ListPropil4" localSheetId="21">[19]BAHAN!#REF!</definedName>
    <definedName name="ListPropil4" localSheetId="20">[19]BAHAN!#REF!</definedName>
    <definedName name="ListPropil4" localSheetId="19">[19]BAHAN!#REF!</definedName>
    <definedName name="ListPropil4">#REF!</definedName>
    <definedName name="listrik">#REF!</definedName>
    <definedName name="LmpPijar40" localSheetId="2">#REF!</definedName>
    <definedName name="LmpPijar40" localSheetId="24">[19]BAHAN!#REF!</definedName>
    <definedName name="LmpPijar40" localSheetId="18">[19]BAHAN!#REF!</definedName>
    <definedName name="LmpPijar40" localSheetId="21">[19]BAHAN!#REF!</definedName>
    <definedName name="LmpPijar40" localSheetId="20">[19]BAHAN!#REF!</definedName>
    <definedName name="LmpPijar40" localSheetId="19">[19]BAHAN!#REF!</definedName>
    <definedName name="LmpPijar40">#REF!</definedName>
    <definedName name="LmpPijar60" localSheetId="2">#REF!</definedName>
    <definedName name="LmpPijar60" localSheetId="24">[19]BAHAN!#REF!</definedName>
    <definedName name="LmpPijar60" localSheetId="18">[19]BAHAN!#REF!</definedName>
    <definedName name="LmpPijar60" localSheetId="21">[19]BAHAN!#REF!</definedName>
    <definedName name="LmpPijar60" localSheetId="20">[19]BAHAN!#REF!</definedName>
    <definedName name="LmpPijar60" localSheetId="19">[19]BAHAN!#REF!</definedName>
    <definedName name="LmpPijar60">#REF!</definedName>
    <definedName name="LmpTL2.40" localSheetId="2">#REF!</definedName>
    <definedName name="LmpTL2.40" localSheetId="24">[19]BAHAN!#REF!</definedName>
    <definedName name="LmpTL2.40" localSheetId="18">[19]BAHAN!#REF!</definedName>
    <definedName name="LmpTL2.40" localSheetId="21">[19]BAHAN!#REF!</definedName>
    <definedName name="LmpTL2.40" localSheetId="20">[19]BAHAN!#REF!</definedName>
    <definedName name="LmpTL2.40" localSheetId="19">[19]BAHAN!#REF!</definedName>
    <definedName name="LmpTL2.40">#REF!</definedName>
    <definedName name="loader">'[61]h-alat'!$H$13</definedName>
    <definedName name="lokal1">#REF!</definedName>
    <definedName name="lokal10">#REF!</definedName>
    <definedName name="lokal11">#REF!</definedName>
    <definedName name="lokal12">#REF!</definedName>
    <definedName name="lokal13">#REF!</definedName>
    <definedName name="lokal14">#REF!</definedName>
    <definedName name="lokal15">#REF!</definedName>
    <definedName name="lokal16">#REF!</definedName>
    <definedName name="lokal17">#REF!</definedName>
    <definedName name="lokal18">#REF!</definedName>
    <definedName name="lokal19">#REF!</definedName>
    <definedName name="lokal2">#REF!</definedName>
    <definedName name="Lokal20">#REF!</definedName>
    <definedName name="lokal3">#REF!</definedName>
    <definedName name="lokal4">#REF!</definedName>
    <definedName name="lokal5">#REF!</definedName>
    <definedName name="lokal6">#REF!</definedName>
    <definedName name="lokal7">#REF!</definedName>
    <definedName name="lokal8">#REF!</definedName>
    <definedName name="lokal9">#REF!</definedName>
    <definedName name="LOKASI" localSheetId="24">#REF!</definedName>
    <definedName name="LOKASI" localSheetId="18">#REF!</definedName>
    <definedName name="LOKASI" localSheetId="21">#REF!</definedName>
    <definedName name="LOKASI" localSheetId="20">#REF!</definedName>
    <definedName name="LOKASI" localSheetId="19">#REF!</definedName>
    <definedName name="Lokasi">[53]DATABASE!$C$24:$R$54</definedName>
    <definedName name="LOKASI2">#REF!</definedName>
    <definedName name="LOKASI3">#REF!</definedName>
    <definedName name="lpaklasa">'[61]LPA KLAS A'!$K$56</definedName>
    <definedName name="lpaklasb">'[61]LPA-KLAS B'!$K$55</definedName>
    <definedName name="lpbklasc">'[61]LPB KLAS C'!$K$56</definedName>
    <definedName name="m" localSheetId="24">[103]BU!$E$5</definedName>
    <definedName name="m" localSheetId="18">[103]BU!$E$5</definedName>
    <definedName name="m" localSheetId="21">[103]BU!$E$5</definedName>
    <definedName name="m" localSheetId="20">[103]BU!$E$5</definedName>
    <definedName name="m" localSheetId="19">[103]BU!$E$5</definedName>
    <definedName name="m">[33]RAB!#REF!</definedName>
    <definedName name="m.3" localSheetId="2">#REF!</definedName>
    <definedName name="m.3" localSheetId="24">[19]BAHAN!#REF!</definedName>
    <definedName name="m.3" localSheetId="18">[19]BAHAN!#REF!</definedName>
    <definedName name="m.3" localSheetId="21">[19]BAHAN!#REF!</definedName>
    <definedName name="m.3" localSheetId="20">[19]BAHAN!#REF!</definedName>
    <definedName name="m.3" localSheetId="19">[19]BAHAN!#REF!</definedName>
    <definedName name="m.3">#REF!</definedName>
    <definedName name="m6_2_1">#REF!</definedName>
    <definedName name="m6_2_2">#REF!</definedName>
    <definedName name="m6_3_5a">#REF!</definedName>
    <definedName name="m6_4_0">#REF!</definedName>
    <definedName name="MACADAM">[71]DEV.6!$W$1107</definedName>
    <definedName name="makbent">#REF!</definedName>
    <definedName name="makjalan">#REF!</definedName>
    <definedName name="makp2p">#REF!</definedName>
    <definedName name="makpkp">#REF!</definedName>
    <definedName name="makplp">#REF!</definedName>
    <definedName name="makppab">#REF!</definedName>
    <definedName name="makpsrbas">#REF!</definedName>
    <definedName name="mall" localSheetId="2">#REF!</definedName>
    <definedName name="mall">#REF!</definedName>
    <definedName name="mallbalok">[44]anal!#REF!</definedName>
    <definedName name="mallkolom">[44]anal!$K$892</definedName>
    <definedName name="mallpon">[44]anal!$K$868</definedName>
    <definedName name="mallslof">[44]anal!$K$915</definedName>
    <definedName name="man" localSheetId="2">#REF!</definedName>
    <definedName name="man">#REF!</definedName>
    <definedName name="MANDOR" localSheetId="24">[66]upahbahan!$I$14</definedName>
    <definedName name="MANDOR" localSheetId="18">[66]upahbahan!$I$14</definedName>
    <definedName name="MANDOR" localSheetId="21">[66]upahbahan!$I$14</definedName>
    <definedName name="MANDOR" localSheetId="20">[66]upahbahan!$I$14</definedName>
    <definedName name="MANDOR" localSheetId="19">[66]upahbahan!$I$14</definedName>
    <definedName name="mandor">[3]upah!$H$23</definedName>
    <definedName name="MANE">#REF!</definedName>
    <definedName name="MANEK">#REF!</definedName>
    <definedName name="MANES">#REF!</definedName>
    <definedName name="mangdprd">#REF!</definedName>
    <definedName name="mangmesjid">#REF!</definedName>
    <definedName name="mangp2p">#REF!</definedName>
    <definedName name="mangpkp">#REF!</definedName>
    <definedName name="mangplp">#REF!</definedName>
    <definedName name="mangppab">#REF!</definedName>
    <definedName name="MARKA_1">#REF!</definedName>
    <definedName name="MARKA_2">#REF!</definedName>
    <definedName name="markajalan">#REF!</definedName>
    <definedName name="MARNES">#REF!</definedName>
    <definedName name="MASTER">#REF!</definedName>
    <definedName name="matakran" localSheetId="2">#REF!</definedName>
    <definedName name="matakran" localSheetId="24">[19]BAHAN!#REF!</definedName>
    <definedName name="matakran" localSheetId="18">[19]BAHAN!#REF!</definedName>
    <definedName name="matakran" localSheetId="21">[19]BAHAN!#REF!</definedName>
    <definedName name="matakran" localSheetId="20">[19]BAHAN!#REF!</definedName>
    <definedName name="matakran" localSheetId="19">[19]BAHAN!#REF!</definedName>
    <definedName name="matakran">#REF!</definedName>
    <definedName name="matbasah">#REF!</definedName>
    <definedName name="matbent">#REF!</definedName>
    <definedName name="matbersih">#REF!</definedName>
    <definedName name="matdprd">#REF!</definedName>
    <definedName name="matdufa">#REF!</definedName>
    <definedName name="MATERIAL" localSheetId="24">'[10]Basic Price'!$A$38:$G$73</definedName>
    <definedName name="MATERIAL" localSheetId="18">'[10]Basic Price'!$A$38:$G$73</definedName>
    <definedName name="MATERIAL" localSheetId="21">'[10]Basic Price'!$A$38:$G$73</definedName>
    <definedName name="MATERIAL" localSheetId="20">'[10]Basic Price'!$A$38:$G$73</definedName>
    <definedName name="MATERIAL" localSheetId="19">'[10]Basic Price'!$A$38:$G$73</definedName>
    <definedName name="MATERIAL">#REF!</definedName>
    <definedName name="materialpilihan">[52]upahbahan!$G$120</definedName>
    <definedName name="matjalan">#REF!</definedName>
    <definedName name="matlab">#REF!</definedName>
    <definedName name="matland">#REF!</definedName>
    <definedName name="matmayau">#REF!</definedName>
    <definedName name="matmeet">#REF!</definedName>
    <definedName name="matmesjid">#REF!</definedName>
    <definedName name="matmus">#REF!</definedName>
    <definedName name="matp2p">#REF!</definedName>
    <definedName name="matpagar">#REF!</definedName>
    <definedName name="matpendopo">#REF!</definedName>
    <definedName name="matpkp">#REF!</definedName>
    <definedName name="matplp">#REF!</definedName>
    <definedName name="matppab">#REF!</definedName>
    <definedName name="matpsrbas">#REF!</definedName>
    <definedName name="matpsrr">#REF!</definedName>
    <definedName name="matres">#REF!</definedName>
    <definedName name="matsal">#REF!</definedName>
    <definedName name="matsport">#REF!</definedName>
    <definedName name="mattoilet">#REF!</definedName>
    <definedName name="MATV">#REF!</definedName>
    <definedName name="matwar">#REF!</definedName>
    <definedName name="MAYAU">#REF!</definedName>
    <definedName name="mbasah">#REF!</definedName>
    <definedName name="mbent">#REF!</definedName>
    <definedName name="mbent2">#REF!</definedName>
    <definedName name="mbersih">#REF!</definedName>
    <definedName name="mclear">#REF!</definedName>
    <definedName name="md" localSheetId="2">#REF!</definedName>
    <definedName name="md" localSheetId="24">'[105]Basic Price'!#REF!</definedName>
    <definedName name="md" localSheetId="18">'[105]Basic Price'!#REF!</definedName>
    <definedName name="md" localSheetId="21">'[105]Basic Price'!#REF!</definedName>
    <definedName name="md" localSheetId="20">'[105]Basic Price'!#REF!</definedName>
    <definedName name="md" localSheetId="19">'[105]Basic Price'!#REF!</definedName>
    <definedName name="md">#REF!</definedName>
    <definedName name="mdprd">#REF!</definedName>
    <definedName name="mdprd2">[106]PSAP!$S$558</definedName>
    <definedName name="mdufa">#REF!</definedName>
    <definedName name="mejajalan">#REF!</definedName>
    <definedName name="mejalab">#REF!</definedName>
    <definedName name="mejap2p">#REF!</definedName>
    <definedName name="mejawar">#REF!</definedName>
    <definedName name="mekanik">[52]upahbahan!$G$31</definedName>
    <definedName name="MEKANIKAL">#REF!</definedName>
    <definedName name="meng">[3]rab!$B$166</definedName>
    <definedName name="meni" localSheetId="2">#REF!</definedName>
    <definedName name="meni">#REF!</definedName>
    <definedName name="MeniBesi" localSheetId="2">#REF!</definedName>
    <definedName name="MeniBesi" localSheetId="24">[19]BAHAN!#REF!</definedName>
    <definedName name="MeniBesi" localSheetId="18">[19]BAHAN!#REF!</definedName>
    <definedName name="MeniBesi" localSheetId="21">[19]BAHAN!#REF!</definedName>
    <definedName name="MeniBesi" localSheetId="20">[19]BAHAN!#REF!</definedName>
    <definedName name="MeniBesi" localSheetId="19">[19]BAHAN!#REF!</definedName>
    <definedName name="MeniBesi">#REF!</definedName>
    <definedName name="MeniKayu" localSheetId="2">#REF!</definedName>
    <definedName name="MeniKayu" localSheetId="24">[19]BAHAN!#REF!</definedName>
    <definedName name="MeniKayu" localSheetId="18">[19]BAHAN!#REF!</definedName>
    <definedName name="MeniKayu" localSheetId="21">[19]BAHAN!#REF!</definedName>
    <definedName name="MeniKayu" localSheetId="20">[19]BAHAN!#REF!</definedName>
    <definedName name="MeniKayu" localSheetId="19">[19]BAHAN!#REF!</definedName>
    <definedName name="MeniKayu">#REF!</definedName>
    <definedName name="MENUBOQ">[30]RAB!#REF!</definedName>
    <definedName name="Meny_Besi">[67]Harga!$F$63</definedName>
    <definedName name="menyiram">[44]anal!$K$930</definedName>
    <definedName name="meridien">#REF!</definedName>
    <definedName name="mesingilasIIIroda">'[61]h-alat'!$H$17</definedName>
    <definedName name="mesinlas" localSheetId="2">#REF!</definedName>
    <definedName name="mesinlas" localSheetId="24">[19]BAHAN!#REF!</definedName>
    <definedName name="mesinlas" localSheetId="18">[19]BAHAN!#REF!</definedName>
    <definedName name="mesinlas" localSheetId="21">[19]BAHAN!#REF!</definedName>
    <definedName name="mesinlas" localSheetId="20">[19]BAHAN!#REF!</definedName>
    <definedName name="mesinlas" localSheetId="19">[19]BAHAN!#REF!</definedName>
    <definedName name="mesinlas">#REF!</definedName>
    <definedName name="metro" localSheetId="2">#REF!</definedName>
    <definedName name="metro">#REF!</definedName>
    <definedName name="metrolite">[3]upah!$H$104</definedName>
    <definedName name="mhgm">[89]DEV.3!#REF!</definedName>
    <definedName name="MINOR" localSheetId="24">#REF!</definedName>
    <definedName name="MINOR" localSheetId="18">#REF!</definedName>
    <definedName name="MINOR" localSheetId="21">#REF!</definedName>
    <definedName name="MINOR" localSheetId="20">#REF!</definedName>
    <definedName name="MINOR" localSheetId="19">#REF!</definedName>
    <definedName name="MINOR">'[27]Kuantitas &amp; Harga'!$B$304:$J$307</definedName>
    <definedName name="Minyak_Cat">[67]Harga!$F$62</definedName>
    <definedName name="minyakbakar">'[61]h-bhn'!$H$25</definedName>
    <definedName name="minyakbekisting">[3]upah!$H$109</definedName>
    <definedName name="minyakcat">[3]upah!$H$108</definedName>
    <definedName name="minyaktanah">[52]upahbahan!#REF!</definedName>
    <definedName name="mixer" localSheetId="2">#REF!</definedName>
    <definedName name="mixer" localSheetId="24">[19]BAHAN!#REF!</definedName>
    <definedName name="mixer" localSheetId="18">[19]BAHAN!#REF!</definedName>
    <definedName name="mixer" localSheetId="21">[19]BAHAN!#REF!</definedName>
    <definedName name="mixer" localSheetId="20">[19]BAHAN!#REF!</definedName>
    <definedName name="mixer" localSheetId="19">[19]BAHAN!#REF!</definedName>
    <definedName name="mixer">#REF!</definedName>
    <definedName name="mjalan">#REF!</definedName>
    <definedName name="mkanp2p">#REF!</definedName>
    <definedName name="mlab">#REF!</definedName>
    <definedName name="mlabdufa">#REF!</definedName>
    <definedName name="mland">#REF!</definedName>
    <definedName name="MM080Z" localSheetId="2">#REF!</definedName>
    <definedName name="MM080Z" localSheetId="24">[20]UPAH!#REF!</definedName>
    <definedName name="MM080Z" localSheetId="18">[20]UPAH!#REF!</definedName>
    <definedName name="MM080Z" localSheetId="21">[20]UPAH!#REF!</definedName>
    <definedName name="MM080Z" localSheetId="20">[20]UPAH!#REF!</definedName>
    <definedName name="MM080Z" localSheetId="19">[20]UPAH!#REF!</definedName>
    <definedName name="MM080Z">#REF!</definedName>
    <definedName name="MM12a">'[46]Dhs 6'!#REF!</definedName>
    <definedName name="MM12b">'[46]Dhs 6'!#REF!</definedName>
    <definedName name="mmayau">#REF!</definedName>
    <definedName name="mmeet">#REF!</definedName>
    <definedName name="mmesjid">#REF!</definedName>
    <definedName name="MMM12A">'[46]Dhs 6'!#REF!</definedName>
    <definedName name="MMM12B">'[46]Dhs 6'!#REF!</definedName>
    <definedName name="MMM17A" localSheetId="24">'[6]Basic Price'!#REF!</definedName>
    <definedName name="MMM17A" localSheetId="18">'[6]Basic Price'!#REF!</definedName>
    <definedName name="MMM17A" localSheetId="21">'[6]Basic Price'!#REF!</definedName>
    <definedName name="MMM17A" localSheetId="20">'[6]Basic Price'!#REF!</definedName>
    <definedName name="MMM17A" localSheetId="19">'[6]Basic Price'!#REF!</definedName>
    <definedName name="MMM17A">#REF!</definedName>
    <definedName name="MMM35A" localSheetId="24">'[6]Basic Price'!#REF!</definedName>
    <definedName name="MMM35A" localSheetId="18">'[6]Basic Price'!#REF!</definedName>
    <definedName name="MMM35A" localSheetId="21">'[6]Basic Price'!#REF!</definedName>
    <definedName name="MMM35A" localSheetId="20">'[6]Basic Price'!#REF!</definedName>
    <definedName name="MMM35A" localSheetId="19">'[6]Basic Price'!#REF!</definedName>
    <definedName name="MMM35A">#REF!</definedName>
    <definedName name="MMMX">'[46]Dhs 6'!#REF!</definedName>
    <definedName name="mmus">#REF!</definedName>
    <definedName name="MOBILISASI" localSheetId="24">#REF!</definedName>
    <definedName name="MOBILISASI" localSheetId="18">#REF!</definedName>
    <definedName name="MOBILISASI" localSheetId="21">#REF!</definedName>
    <definedName name="MOBILISASI" localSheetId="20">#REF!</definedName>
    <definedName name="MOBILISASI" localSheetId="19">#REF!</definedName>
    <definedName name="MOBILISASI">'[27]Kuantitas &amp; Harga'!$B$16:$J$29</definedName>
    <definedName name="molen025">'[61]h-alat'!$H$30</definedName>
    <definedName name="molen050">'[61]h-alat'!$H$31</definedName>
    <definedName name="mortal">#REF!</definedName>
    <definedName name="MORTAR">[71]DEI.2!$W$247</definedName>
    <definedName name="MOTOBOI">#REF!</definedName>
    <definedName name="motorgrader">[52]upahbahan!$G$72</definedName>
    <definedName name="mowilex" localSheetId="2">#REF!</definedName>
    <definedName name="mowilex">#REF!</definedName>
    <definedName name="mp2p">#REF!</definedName>
    <definedName name="mpagar">#REF!</definedName>
    <definedName name="mpendopo">#REF!</definedName>
    <definedName name="mpkp">#REF!</definedName>
    <definedName name="mplp">#REF!</definedName>
    <definedName name="mppab">#REF!</definedName>
    <definedName name="mpsrbas">#REF!</definedName>
    <definedName name="mpsrbas2">#REF!</definedName>
    <definedName name="mpsrr">#REF!</definedName>
    <definedName name="mres">#REF!</definedName>
    <definedName name="msal">#REF!</definedName>
    <definedName name="msport">#REF!</definedName>
    <definedName name="mtasbaq">#REF!</definedName>
    <definedName name="mtoilet">#REF!</definedName>
    <definedName name="MurBaut14" localSheetId="2">#REF!</definedName>
    <definedName name="MurBaut14" localSheetId="24">[19]BAHAN!#REF!</definedName>
    <definedName name="MurBaut14" localSheetId="18">[19]BAHAN!#REF!</definedName>
    <definedName name="MurBaut14" localSheetId="21">[19]BAHAN!#REF!</definedName>
    <definedName name="MurBaut14" localSheetId="20">[19]BAHAN!#REF!</definedName>
    <definedName name="MurBaut14" localSheetId="19">[19]BAHAN!#REF!</definedName>
    <definedName name="MurBaut14">#REF!</definedName>
    <definedName name="mwar">#REF!</definedName>
    <definedName name="myhm">[89]DEV.3!$O$168:$Z$228</definedName>
    <definedName name="MykCatThinner" localSheetId="2">#REF!</definedName>
    <definedName name="MykCatThinner" localSheetId="24">[19]BAHAN!#REF!</definedName>
    <definedName name="MykCatThinner" localSheetId="18">[19]BAHAN!#REF!</definedName>
    <definedName name="MykCatThinner" localSheetId="21">[19]BAHAN!#REF!</definedName>
    <definedName name="MykCatThinner" localSheetId="20">[19]BAHAN!#REF!</definedName>
    <definedName name="MykCatThinner" localSheetId="19">[19]BAHAN!#REF!</definedName>
    <definedName name="MykCatThinner">#REF!</definedName>
    <definedName name="NAMA" localSheetId="24">[85]FAK!$B$14</definedName>
    <definedName name="NAMA" localSheetId="18">[85]FAK!$B$14</definedName>
    <definedName name="NAMA" localSheetId="21">[85]FAK!$B$14</definedName>
    <definedName name="NAMA" localSheetId="20">[85]FAK!$B$14</definedName>
    <definedName name="NAMA" localSheetId="19">[85]FAK!$B$14</definedName>
    <definedName name="NAMA">[53]DATABASE!$C$24:$D$54</definedName>
    <definedName name="namadirektur">[52]OUTPUT!$A$5</definedName>
    <definedName name="namateknik">[65]RAB!$F$90</definedName>
    <definedName name="nanadirektur">[52]OUTPUT!$A$5</definedName>
    <definedName name="nantu" localSheetId="2">#REF!</definedName>
    <definedName name="nantu">#REF!</definedName>
    <definedName name="NE" localSheetId="2">#REF!</definedName>
    <definedName name="NE" localSheetId="24">[19]ANALISA!#REF!</definedName>
    <definedName name="NE" localSheetId="18">[19]ANALISA!#REF!</definedName>
    <definedName name="NE" localSheetId="21">[19]ANALISA!#REF!</definedName>
    <definedName name="NE" localSheetId="20">[19]ANALISA!#REF!</definedName>
    <definedName name="NE" localSheetId="19">[19]ANALISA!#REF!</definedName>
    <definedName name="NE">#REF!</definedName>
    <definedName name="NEW" localSheetId="24">#REF!</definedName>
    <definedName name="NEW" localSheetId="18">#REF!</definedName>
    <definedName name="NEW" localSheetId="21">#REF!</definedName>
    <definedName name="NEW" localSheetId="20">#REF!</definedName>
    <definedName name="NEW" localSheetId="19">#REF!</definedName>
    <definedName name="NEW">'[75]DATA BASE PER DESA-KELURAHAN'!$A$6:$BF$115</definedName>
    <definedName name="NILAIKON">[53]DATABASE!$C$24:$M$54</definedName>
    <definedName name="NMABESAR">[53]DATABASE!$C$24:$I$54</definedName>
    <definedName name="NNN">#REF!</definedName>
    <definedName name="no">#REF!</definedName>
    <definedName name="nokgentangsuryaroof">[3]upah!#REF!</definedName>
    <definedName name="nokgenteng">[3]upah!#REF!</definedName>
    <definedName name="NokMetal" localSheetId="2">#REF!</definedName>
    <definedName name="NokMetal" localSheetId="24">[19]BAHAN!#REF!</definedName>
    <definedName name="NokMetal" localSheetId="18">[19]BAHAN!#REF!</definedName>
    <definedName name="NokMetal" localSheetId="21">[19]BAHAN!#REF!</definedName>
    <definedName name="NokMetal" localSheetId="20">[19]BAHAN!#REF!</definedName>
    <definedName name="NokMetal" localSheetId="19">[19]BAHAN!#REF!</definedName>
    <definedName name="NokMetal">#REF!</definedName>
    <definedName name="NOKONTRAK">[53]DATABASE!$C$24:$N$54</definedName>
    <definedName name="NOMOR">[53]DATABASE!$C$24:$C$54</definedName>
    <definedName name="non60a">#REF!</definedName>
    <definedName name="non60b">#REF!</definedName>
    <definedName name="o" localSheetId="2">#REF!</definedName>
    <definedName name="o" localSheetId="24">[19]BAHAN!#REF!</definedName>
    <definedName name="o" localSheetId="18">[19]BAHAN!#REF!</definedName>
    <definedName name="o" localSheetId="21">[19]BAHAN!#REF!</definedName>
    <definedName name="o" localSheetId="20">[19]BAHAN!#REF!</definedName>
    <definedName name="o" localSheetId="19">[19]BAHAN!#REF!</definedName>
    <definedName name="o">#REF!</definedName>
    <definedName name="Oker" localSheetId="2">#REF!</definedName>
    <definedName name="Oker" localSheetId="24">[19]BAHAN!#REF!</definedName>
    <definedName name="Oker" localSheetId="18">[19]BAHAN!#REF!</definedName>
    <definedName name="Oker" localSheetId="21">[19]BAHAN!#REF!</definedName>
    <definedName name="Oker" localSheetId="20">[19]BAHAN!#REF!</definedName>
    <definedName name="Oker" localSheetId="19">[19]BAHAN!#REF!</definedName>
    <definedName name="Oker">#REF!</definedName>
    <definedName name="operator" localSheetId="24">[19]BAHAN!#REF!</definedName>
    <definedName name="operator" localSheetId="18">[19]BAHAN!#REF!</definedName>
    <definedName name="operator" localSheetId="21">[19]BAHAN!#REF!</definedName>
    <definedName name="operator" localSheetId="20">[19]BAHAN!#REF!</definedName>
    <definedName name="operator" localSheetId="19">[19]BAHAN!#REF!</definedName>
    <definedName name="operator">[52]upahbahan!$G$28</definedName>
    <definedName name="oprsemiterlatih">'[61]h-tenaga'!$H$16</definedName>
    <definedName name="ORG_HARI" localSheetId="2">#REF!</definedName>
    <definedName name="ORG_HARI" localSheetId="24">[66]upahbahan!$I$17</definedName>
    <definedName name="ORG_HARI" localSheetId="18">[66]upahbahan!$I$17</definedName>
    <definedName name="ORG_HARI" localSheetId="21">[66]upahbahan!$I$17</definedName>
    <definedName name="ORG_HARI" localSheetId="20">[66]upahbahan!$I$17</definedName>
    <definedName name="ORG_HARI" localSheetId="19">[66]upahbahan!$I$17</definedName>
    <definedName name="ORG_HARI">#REF!</definedName>
    <definedName name="org.hari">#N/A</definedName>
    <definedName name="OVERHEAD">#REF!</definedName>
    <definedName name="p" localSheetId="24">[103]BU!$E$8</definedName>
    <definedName name="p" localSheetId="18">[103]BU!$E$8</definedName>
    <definedName name="p" localSheetId="21">[103]BU!$E$8</definedName>
    <definedName name="p" localSheetId="20">[103]BU!$E$8</definedName>
    <definedName name="p" localSheetId="19">[103]BU!$E$8</definedName>
    <definedName name="P">'[107]INPUT HARGA'!$F$25</definedName>
    <definedName name="pabrik">[108]PABRIK!$B$4:$B$162</definedName>
    <definedName name="pabrik1">[108]PABRIK!$B$4:$F$162</definedName>
    <definedName name="pacthing">[61]PACTHING!$K$58</definedName>
    <definedName name="padatgrg">'[61]PADAT-GRG'!$K$53</definedName>
    <definedName name="paket" localSheetId="24">#REF!</definedName>
    <definedName name="paket" localSheetId="18">#REF!</definedName>
    <definedName name="paket" localSheetId="21">#REF!</definedName>
    <definedName name="paket" localSheetId="20">#REF!</definedName>
    <definedName name="paket" localSheetId="19">#REF!</definedName>
    <definedName name="PAKET">[53]DATABASE!$C$24:$G$54</definedName>
    <definedName name="Paku" localSheetId="24">'[98]Upah &amp; Bahan '!$G$37</definedName>
    <definedName name="Paku" localSheetId="18">'[98]Upah &amp; Bahan '!$G$37</definedName>
    <definedName name="Paku" localSheetId="21">'[98]Upah &amp; Bahan '!$G$37</definedName>
    <definedName name="Paku" localSheetId="20">'[98]Upah &amp; Bahan '!$G$37</definedName>
    <definedName name="Paku" localSheetId="19">'[98]Upah &amp; Bahan '!$G$37</definedName>
    <definedName name="paku">[3]upah!$H$63</definedName>
    <definedName name="Paku_Seng">[67]Harga!$F$35</definedName>
    <definedName name="Paku_Triplex">[67]Harga!$F$36</definedName>
    <definedName name="PakuBeton" localSheetId="2">#REF!</definedName>
    <definedName name="PakuBeton" localSheetId="24">[19]BAHAN!#REF!</definedName>
    <definedName name="PakuBeton" localSheetId="18">[19]BAHAN!#REF!</definedName>
    <definedName name="PakuBeton" localSheetId="21">[19]BAHAN!#REF!</definedName>
    <definedName name="PakuBeton" localSheetId="20">[19]BAHAN!#REF!</definedName>
    <definedName name="PakuBeton" localSheetId="19">[19]BAHAN!#REF!</definedName>
    <definedName name="PakuBeton">#REF!</definedName>
    <definedName name="PakuBiasa4.15">[22]BAHAN!$I$62</definedName>
    <definedName name="pakugenteng">[3]upah!#REF!</definedName>
    <definedName name="pakugipsum">[3]upah!#REF!</definedName>
    <definedName name="PakuSekrup" localSheetId="2">#REF!</definedName>
    <definedName name="PakuSekrup" localSheetId="24">[19]BAHAN!#REF!</definedName>
    <definedName name="PakuSekrup" localSheetId="18">[19]BAHAN!#REF!</definedName>
    <definedName name="PakuSekrup" localSheetId="21">[19]BAHAN!#REF!</definedName>
    <definedName name="PakuSekrup" localSheetId="20">[19]BAHAN!#REF!</definedName>
    <definedName name="PakuSekrup" localSheetId="19">[19]BAHAN!#REF!</definedName>
    <definedName name="PakuSekrup">#REF!</definedName>
    <definedName name="PakuSeng" localSheetId="24">[19]BAHAN!#REF!</definedName>
    <definedName name="PakuSeng" localSheetId="18">[19]BAHAN!#REF!</definedName>
    <definedName name="PakuSeng" localSheetId="21">[19]BAHAN!#REF!</definedName>
    <definedName name="PakuSeng" localSheetId="20">[19]BAHAN!#REF!</definedName>
    <definedName name="PakuSeng" localSheetId="19">[19]BAHAN!#REF!</definedName>
    <definedName name="pakuseng">[3]upah!$H$65</definedName>
    <definedName name="pakutrip" localSheetId="2">#REF!</definedName>
    <definedName name="pakutrip">#REF!</definedName>
    <definedName name="PakuTriplek2.3" localSheetId="2">#REF!</definedName>
    <definedName name="PakuTriplek2.3" localSheetId="24">[19]BAHAN!#REF!</definedName>
    <definedName name="PakuTriplek2.3" localSheetId="18">[19]BAHAN!#REF!</definedName>
    <definedName name="PakuTriplek2.3" localSheetId="21">[19]BAHAN!#REF!</definedName>
    <definedName name="PakuTriplek2.3" localSheetId="20">[19]BAHAN!#REF!</definedName>
    <definedName name="PakuTriplek2.3" localSheetId="19">[19]BAHAN!#REF!</definedName>
    <definedName name="PakuTriplek2.3">#REF!</definedName>
    <definedName name="pakutripleks">[3]upah!$H$64</definedName>
    <definedName name="PAN">#REF!</definedName>
    <definedName name="panelgipsum">[3]upah!#REF!</definedName>
    <definedName name="pangdprd">#REF!</definedName>
    <definedName name="pangdufa">#REF!</definedName>
    <definedName name="pangjalan">#REF!</definedName>
    <definedName name="pangmayau">#REF!</definedName>
    <definedName name="pangmesjid">#REF!</definedName>
    <definedName name="pangp2p">#REF!</definedName>
    <definedName name="pangpkp">#REF!</definedName>
    <definedName name="pangplp">#REF!</definedName>
    <definedName name="pangpsrbas">#REF!</definedName>
    <definedName name="pangpsrr">#REF!</definedName>
    <definedName name="pangsport">#REF!</definedName>
    <definedName name="panjangtarget">#REF!</definedName>
    <definedName name="papancempaka">[3]upah!$H$70</definedName>
    <definedName name="papanklasII">'[61]h-bhn'!$H$43</definedName>
    <definedName name="papanKyBesi3" localSheetId="2">#REF!</definedName>
    <definedName name="papanKyBesi3" localSheetId="24">[19]BAHAN!#REF!</definedName>
    <definedName name="papanKyBesi3" localSheetId="18">[19]BAHAN!#REF!</definedName>
    <definedName name="papanKyBesi3" localSheetId="21">[19]BAHAN!#REF!</definedName>
    <definedName name="papanKyBesi3" localSheetId="20">[19]BAHAN!#REF!</definedName>
    <definedName name="papanKyBesi3" localSheetId="19">[19]BAHAN!#REF!</definedName>
    <definedName name="papanKyBesi3">#REF!</definedName>
    <definedName name="PapanKyBesi4" localSheetId="2">#REF!</definedName>
    <definedName name="PapanKyBesi4" localSheetId="24">[19]BAHAN!#REF!</definedName>
    <definedName name="PapanKyBesi4" localSheetId="18">[19]BAHAN!#REF!</definedName>
    <definedName name="PapanKyBesi4" localSheetId="21">[19]BAHAN!#REF!</definedName>
    <definedName name="PapanKyBesi4" localSheetId="20">[19]BAHAN!#REF!</definedName>
    <definedName name="PapanKyBesi4" localSheetId="19">[19]BAHAN!#REF!</definedName>
    <definedName name="PapanKyBesi4">#REF!</definedName>
    <definedName name="papankyklsiii">[65]upah!$H$63</definedName>
    <definedName name="papanlambers" localSheetId="2">#REF!</definedName>
    <definedName name="papanlambers" localSheetId="24">[19]BAHAN!#REF!</definedName>
    <definedName name="papanlambers" localSheetId="18">[19]BAHAN!#REF!</definedName>
    <definedName name="papanlambers" localSheetId="21">[19]BAHAN!#REF!</definedName>
    <definedName name="papanlambers" localSheetId="20">[19]BAHAN!#REF!</definedName>
    <definedName name="papanlambers" localSheetId="19">[19]BAHAN!#REF!</definedName>
    <definedName name="papanlambers">#REF!</definedName>
    <definedName name="papanlinggua">[3]upah!#REF!</definedName>
    <definedName name="papanLinggua4" localSheetId="2">#REF!</definedName>
    <definedName name="papanLinggua4" localSheetId="24">[19]BAHAN!#REF!</definedName>
    <definedName name="papanLinggua4" localSheetId="18">[19]BAHAN!#REF!</definedName>
    <definedName name="papanLinggua4" localSheetId="21">[19]BAHAN!#REF!</definedName>
    <definedName name="papanLinggua4" localSheetId="20">[19]BAHAN!#REF!</definedName>
    <definedName name="papanLinggua4" localSheetId="19">[19]BAHAN!#REF!</definedName>
    <definedName name="papanLinggua4">#REF!</definedName>
    <definedName name="parit">'[58]ANALISA PEKERJAAN 04'!$P$574</definedName>
    <definedName name="paritA">'[61]PARIT-A'!$K$56</definedName>
    <definedName name="paritM">'[61]PARIT-samping'!$K$54</definedName>
    <definedName name="paritsampingM">'[61]PARIT-samping'!$K$54</definedName>
    <definedName name="PAS.BATU">'[71]DEVI 7'!$X$537</definedName>
    <definedName name="pas.batudnmortar">#REF!</definedName>
    <definedName name="pasang.bt.adukan">#REF!</definedName>
    <definedName name="pasanganbatu">[52]analisa!$K$155</definedName>
    <definedName name="PASBATAK_1">#REF!</definedName>
    <definedName name="PASBATAK_2">#REF!</definedName>
    <definedName name="PASBATMOR_1">#REF!</definedName>
    <definedName name="PASBATMOR_2">#REF!</definedName>
    <definedName name="pasbatu">'[58]ANALISA PEKERJAAN 04'!$P$832</definedName>
    <definedName name="pasbatuparit">'[61]PAS-B-Parit'!$K$58</definedName>
    <definedName name="pasbttuk">#REF!</definedName>
    <definedName name="PASIR" localSheetId="24">'[68]Analisa Quarry'!$A$24:$H$108</definedName>
    <definedName name="PASIR" localSheetId="18">'[68]Analisa Quarry'!$A$24:$H$108</definedName>
    <definedName name="PASIR" localSheetId="21">'[68]Analisa Quarry'!$A$24:$H$108</definedName>
    <definedName name="PASIR" localSheetId="20">'[68]Analisa Quarry'!$A$24:$H$108</definedName>
    <definedName name="PASIR" localSheetId="19">'[68]Analisa Quarry'!$A$24:$H$108</definedName>
    <definedName name="PASIR">#REF!</definedName>
    <definedName name="PASIR_BETON">[109]HARGA!$F$41</definedName>
    <definedName name="PASIR_PASANG">[109]HARGA!$F$38</definedName>
    <definedName name="Pasir_urug">[67]Harga!$F$19</definedName>
    <definedName name="pasirbeton">'[61]h-bhn'!$H$21</definedName>
    <definedName name="pasirkasar">[52]upahbahan!$G$122</definedName>
    <definedName name="pasirpas" localSheetId="2">#REF!</definedName>
    <definedName name="pasirpas">#REF!</definedName>
    <definedName name="PASIRPASANG" localSheetId="24">[18]upahbahan!$K$32</definedName>
    <definedName name="PASIRPASANG" localSheetId="18">[18]upahbahan!$K$32</definedName>
    <definedName name="PASIRPASANG" localSheetId="21">[18]upahbahan!$K$32</definedName>
    <definedName name="PASIRPASANG" localSheetId="20">[18]upahbahan!$K$32</definedName>
    <definedName name="PASIRPASANG" localSheetId="19">[18]upahbahan!$K$32</definedName>
    <definedName name="pasirpasang">[3]upah!$H$53</definedName>
    <definedName name="pasirplester" localSheetId="2">#REF!</definedName>
    <definedName name="pasirplester" localSheetId="24">[19]BAHAN!#REF!</definedName>
    <definedName name="pasirplester" localSheetId="18">[19]BAHAN!#REF!</definedName>
    <definedName name="pasirplester" localSheetId="21">[19]BAHAN!#REF!</definedName>
    <definedName name="pasirplester" localSheetId="20">[19]BAHAN!#REF!</definedName>
    <definedName name="pasirplester" localSheetId="19">[19]BAHAN!#REF!</definedName>
    <definedName name="pasirplester">#REF!</definedName>
    <definedName name="pasirur" localSheetId="2">#REF!</definedName>
    <definedName name="pasirur">#REF!</definedName>
    <definedName name="PASIRURUG" localSheetId="24">'[68]Analisa Quarry'!$A$470:$H$554</definedName>
    <definedName name="PASIRURUG" localSheetId="18">'[68]Analisa Quarry'!$A$470:$H$554</definedName>
    <definedName name="PASIRURUG" localSheetId="21">'[68]Analisa Quarry'!$A$470:$H$554</definedName>
    <definedName name="PASIRURUG" localSheetId="20">'[68]Analisa Quarry'!$A$470:$H$554</definedName>
    <definedName name="PASIRURUG" localSheetId="19">'[68]Analisa Quarry'!$A$470:$H$554</definedName>
    <definedName name="PASIRURUG">#REF!</definedName>
    <definedName name="paskosong">'[45]an sni'!$M$87</definedName>
    <definedName name="PASKOSONGB">'[45]ANL-M'!$J$91</definedName>
    <definedName name="PASMORTAR">[77]DEI.2!$W$247</definedName>
    <definedName name="patokpengarah">#REF!</definedName>
    <definedName name="pav">#REF!</definedName>
    <definedName name="PavBlok" localSheetId="2">#REF!</definedName>
    <definedName name="PavBlok" localSheetId="24">[19]BAHAN!#REF!</definedName>
    <definedName name="PavBlok" localSheetId="18">[19]BAHAN!#REF!</definedName>
    <definedName name="PavBlok" localSheetId="21">[19]BAHAN!#REF!</definedName>
    <definedName name="PavBlok" localSheetId="20">[19]BAHAN!#REF!</definedName>
    <definedName name="PavBlok" localSheetId="19">[19]BAHAN!#REF!</definedName>
    <definedName name="PavBlok">#REF!</definedName>
    <definedName name="paving" localSheetId="2">#REF!</definedName>
    <definedName name="paving" localSheetId="24">[19]BAHAN!#REF!</definedName>
    <definedName name="paving" localSheetId="18">[19]BAHAN!#REF!</definedName>
    <definedName name="paving" localSheetId="21">[19]BAHAN!#REF!</definedName>
    <definedName name="paving" localSheetId="20">[19]BAHAN!#REF!</definedName>
    <definedName name="paving" localSheetId="19">[19]BAHAN!#REF!</definedName>
    <definedName name="paving">#REF!</definedName>
    <definedName name="pavstone" localSheetId="2">#REF!</definedName>
    <definedName name="pavstone">#REF!</definedName>
    <definedName name="pay6_2_1">#REF!</definedName>
    <definedName name="pay6_2_2">#REF!</definedName>
    <definedName name="pay6_3_5a">#REF!</definedName>
    <definedName name="pay6_4_0">#REF!</definedName>
    <definedName name="PBJ">[77]DEV.3!$AI$343</definedName>
    <definedName name="PBJALAN">[71]DEV.3!$W$453</definedName>
    <definedName name="pc" localSheetId="2">#REF!</definedName>
    <definedName name="pc" localSheetId="24">[19]BAHAN!#REF!</definedName>
    <definedName name="pc" localSheetId="18">[19]BAHAN!#REF!</definedName>
    <definedName name="pc" localSheetId="21">[19]BAHAN!#REF!</definedName>
    <definedName name="pc" localSheetId="20">[19]BAHAN!#REF!</definedName>
    <definedName name="pc" localSheetId="19">[19]BAHAN!#REF!</definedName>
    <definedName name="pc">#REF!</definedName>
    <definedName name="PC_1">#REF!</definedName>
    <definedName name="PC_2">#REF!</definedName>
    <definedName name="pedestarianroller">[52]upahbahan!$G$77</definedName>
    <definedName name="PEDESTRIANROLLER">#REF!</definedName>
    <definedName name="pek" localSheetId="2">#REF!</definedName>
    <definedName name="pek">#REF!</definedName>
    <definedName name="PEKERJA" localSheetId="24">[18]upahbahan!#REF!</definedName>
    <definedName name="PEKERJA" localSheetId="18">[18]upahbahan!#REF!</definedName>
    <definedName name="PEKERJA" localSheetId="21">[18]upahbahan!#REF!</definedName>
    <definedName name="PEKERJA" localSheetId="20">[18]upahbahan!#REF!</definedName>
    <definedName name="PEKERJA" localSheetId="19">[18]upahbahan!#REF!</definedName>
    <definedName name="pekerja">[3]upah!$H$21</definedName>
    <definedName name="PEKERJAAN">#REF!</definedName>
    <definedName name="pelumas">'[61]h-bhn'!$H$35</definedName>
    <definedName name="pemb.mekanik">'[61]h-tenaga'!$H$12</definedName>
    <definedName name="PEMB.SAL">[77]DEI.2!$Z$439</definedName>
    <definedName name="pembantumekanik">[52]upahbahan!$G$32</definedName>
    <definedName name="pembantuoperator">[52]upahbahan!$G$29</definedName>
    <definedName name="pembantuopr">'[61]h-tenaga'!$H$17</definedName>
    <definedName name="pembantusopir">'[61]h-tenaga'!$H$20</definedName>
    <definedName name="pembantusupir" localSheetId="2">#REF!</definedName>
    <definedName name="pembantusupir" localSheetId="24">[19]BAHAN!#REF!</definedName>
    <definedName name="pembantusupir" localSheetId="18">[19]BAHAN!#REF!</definedName>
    <definedName name="pembantusupir" localSheetId="21">[19]BAHAN!#REF!</definedName>
    <definedName name="pembantusupir" localSheetId="20">[19]BAHAN!#REF!</definedName>
    <definedName name="pembantusupir" localSheetId="19">[19]BAHAN!#REF!</definedName>
    <definedName name="pembantusupir">#REF!</definedName>
    <definedName name="pembesian">'[58]ANALISA PEKERJAAN 04'!$P$318</definedName>
    <definedName name="Pembongkaran" localSheetId="2">#REF!</definedName>
    <definedName name="Pembongkaran" localSheetId="24">[110]NP!$L$841:$V$901</definedName>
    <definedName name="Pembongkaran" localSheetId="18">[110]NP!$L$841:$V$901</definedName>
    <definedName name="Pembongkaran" localSheetId="21">[110]NP!$L$841:$V$901</definedName>
    <definedName name="Pembongkaran" localSheetId="20">[110]NP!$L$841:$V$901</definedName>
    <definedName name="Pembongkaran" localSheetId="19">[110]NP!$L$841:$V$901</definedName>
    <definedName name="Pembongkaran">#REF!</definedName>
    <definedName name="PEMBOPERATOR" localSheetId="2">#REF!</definedName>
    <definedName name="PEMBOPERATOR" localSheetId="24">[66]upahbahan!$I$22</definedName>
    <definedName name="PEMBOPERATOR" localSheetId="18">[66]upahbahan!$I$22</definedName>
    <definedName name="PEMBOPERATOR" localSheetId="21">[66]upahbahan!$I$22</definedName>
    <definedName name="PEMBOPERATOR" localSheetId="20">[66]upahbahan!$I$22</definedName>
    <definedName name="PEMBOPERATOR" localSheetId="19">[66]upahbahan!$I$22</definedName>
    <definedName name="PEMBOPERATOR">#REF!</definedName>
    <definedName name="PEMBSOPIR" localSheetId="2">#REF!</definedName>
    <definedName name="PEMBSOPIR" localSheetId="24">[66]upahbahan!$I$23</definedName>
    <definedName name="PEMBSOPIR" localSheetId="18">[66]upahbahan!$I$23</definedName>
    <definedName name="PEMBSOPIR" localSheetId="21">[66]upahbahan!$I$23</definedName>
    <definedName name="PEMBSOPIR" localSheetId="20">[66]upahbahan!$I$23</definedName>
    <definedName name="PEMBSOPIR" localSheetId="19">[66]upahbahan!$I$23</definedName>
    <definedName name="PEMBSOPIR">#REF!</definedName>
    <definedName name="PENGARAH_1">#REF!</definedName>
    <definedName name="PENGARAH_2">#REF!</definedName>
    <definedName name="pengecetan">[61]PENGECETAN!$K$59</definedName>
    <definedName name="penghampar">'[61]h-alat'!$H$16</definedName>
    <definedName name="penguk2">'[111]ANAL-'!#REF!</definedName>
    <definedName name="penjalan">#REF!</definedName>
    <definedName name="penp2p">#REF!</definedName>
    <definedName name="penpkp">#REF!</definedName>
    <definedName name="PERALATAN">'[46]Dhs 6'!#REF!</definedName>
    <definedName name="perancah">[61]PERANCAH!$K$56</definedName>
    <definedName name="persiapan">#REF!</definedName>
    <definedName name="petenglampu">[3]upah!$H$98</definedName>
    <definedName name="PewarnaImpra" localSheetId="2">#REF!</definedName>
    <definedName name="PewarnaImpra" localSheetId="24">[19]BAHAN!#REF!</definedName>
    <definedName name="PewarnaImpra" localSheetId="18">[19]BAHAN!#REF!</definedName>
    <definedName name="PewarnaImpra" localSheetId="21">[19]BAHAN!#REF!</definedName>
    <definedName name="PewarnaImpra" localSheetId="20">[19]BAHAN!#REF!</definedName>
    <definedName name="PewarnaImpra" localSheetId="19">[19]BAHAN!#REF!</definedName>
    <definedName name="PewarnaImpra">#REF!</definedName>
    <definedName name="PhnPelindung" localSheetId="2">#REF!</definedName>
    <definedName name="PhnPelindung" localSheetId="24">[19]BAHAN!#REF!</definedName>
    <definedName name="PhnPelindung" localSheetId="18">[19]BAHAN!#REF!</definedName>
    <definedName name="PhnPelindung" localSheetId="21">[19]BAHAN!#REF!</definedName>
    <definedName name="PhnPelindung" localSheetId="20">[19]BAHAN!#REF!</definedName>
    <definedName name="PhnPelindung" localSheetId="19">[19]BAHAN!#REF!</definedName>
    <definedName name="PhnPelindung">#REF!</definedName>
    <definedName name="Pijar15" localSheetId="2">#REF!</definedName>
    <definedName name="Pijar15" localSheetId="24">[19]BAHAN!#REF!</definedName>
    <definedName name="Pijar15" localSheetId="18">[19]BAHAN!#REF!</definedName>
    <definedName name="Pijar15" localSheetId="21">[19]BAHAN!#REF!</definedName>
    <definedName name="Pijar15" localSheetId="20">[19]BAHAN!#REF!</definedName>
    <definedName name="Pijar15" localSheetId="19">[19]BAHAN!#REF!</definedName>
    <definedName name="Pijar15">#REF!</definedName>
    <definedName name="Pijar40" localSheetId="2">#REF!</definedName>
    <definedName name="Pijar40" localSheetId="24">[19]BAHAN!#REF!</definedName>
    <definedName name="Pijar40" localSheetId="18">[19]BAHAN!#REF!</definedName>
    <definedName name="Pijar40" localSheetId="21">[19]BAHAN!#REF!</definedName>
    <definedName name="Pijar40" localSheetId="20">[19]BAHAN!#REF!</definedName>
    <definedName name="Pijar40" localSheetId="19">[19]BAHAN!#REF!</definedName>
    <definedName name="Pijar40">#REF!</definedName>
    <definedName name="pintufiber">[3]upah!#REF!</definedName>
    <definedName name="pipabajabergelombang">[52]upahbahan!#REF!</definedName>
    <definedName name="pipadrainase">'[61]s-jadi (2)'!$H$118</definedName>
    <definedName name="PipaGAl1" localSheetId="2">#REF!</definedName>
    <definedName name="PipaGAl1" localSheetId="24">[19]BAHAN!#REF!</definedName>
    <definedName name="PipaGAl1" localSheetId="18">[19]BAHAN!#REF!</definedName>
    <definedName name="PipaGAl1" localSheetId="21">[19]BAHAN!#REF!</definedName>
    <definedName name="PipaGAl1" localSheetId="20">[19]BAHAN!#REF!</definedName>
    <definedName name="PipaGAl1" localSheetId="19">[19]BAHAN!#REF!</definedName>
    <definedName name="PipaGAl1">#REF!</definedName>
    <definedName name="PipaGal1.2" localSheetId="2">#REF!</definedName>
    <definedName name="PipaGal1.2" localSheetId="24">[19]BAHAN!#REF!</definedName>
    <definedName name="PipaGal1.2" localSheetId="18">[19]BAHAN!#REF!</definedName>
    <definedName name="PipaGal1.2" localSheetId="21">[19]BAHAN!#REF!</definedName>
    <definedName name="PipaGal1.2" localSheetId="20">[19]BAHAN!#REF!</definedName>
    <definedName name="PipaGal1.2" localSheetId="19">[19]BAHAN!#REF!</definedName>
    <definedName name="PipaGal1.2">#REF!</definedName>
    <definedName name="PipaGAl2" localSheetId="2">#REF!</definedName>
    <definedName name="PipaGAl2" localSheetId="24">[19]BAHAN!#REF!</definedName>
    <definedName name="PipaGAl2" localSheetId="18">[19]BAHAN!#REF!</definedName>
    <definedName name="PipaGAl2" localSheetId="21">[19]BAHAN!#REF!</definedName>
    <definedName name="PipaGAl2" localSheetId="20">[19]BAHAN!#REF!</definedName>
    <definedName name="PipaGAl2" localSheetId="19">[19]BAHAN!#REF!</definedName>
    <definedName name="PipaGAl2">#REF!</definedName>
    <definedName name="PipaGal3.4" localSheetId="2">#REF!</definedName>
    <definedName name="PipaGal3.4" localSheetId="24">[19]BAHAN!#REF!</definedName>
    <definedName name="PipaGal3.4" localSheetId="18">[19]BAHAN!#REF!</definedName>
    <definedName name="PipaGal3.4" localSheetId="21">[19]BAHAN!#REF!</definedName>
    <definedName name="PipaGal3.4" localSheetId="20">[19]BAHAN!#REF!</definedName>
    <definedName name="PipaGal3.4" localSheetId="19">[19]BAHAN!#REF!</definedName>
    <definedName name="PipaGal3.4">#REF!</definedName>
    <definedName name="pipagalv">[3]upah!#REF!</definedName>
    <definedName name="pipagalv112m1">[3]upah!#REF!</definedName>
    <definedName name="pipagalv1m1">[3]upah!#REF!</definedName>
    <definedName name="pipagalv34m1">[3]upah!#REF!</definedName>
    <definedName name="pipagalv4m1">[3]upah!#REF!</definedName>
    <definedName name="pipagalvm1">[3]upah!#REF!</definedName>
    <definedName name="pipaporous">[52]upahbahan!#REF!</definedName>
    <definedName name="pipapvc">[3]upah!$H$97</definedName>
    <definedName name="PipaPVC1" localSheetId="2">#REF!</definedName>
    <definedName name="PipaPVC1" localSheetId="24">[19]BAHAN!#REF!</definedName>
    <definedName name="PipaPVC1" localSheetId="18">[19]BAHAN!#REF!</definedName>
    <definedName name="PipaPVC1" localSheetId="21">[19]BAHAN!#REF!</definedName>
    <definedName name="PipaPVC1" localSheetId="20">[19]BAHAN!#REF!</definedName>
    <definedName name="PipaPVC1" localSheetId="19">[19]BAHAN!#REF!</definedName>
    <definedName name="PipaPVC1">#REF!</definedName>
    <definedName name="pipapvc12">[3]upah!#REF!</definedName>
    <definedName name="PipaPVC2" localSheetId="2">#REF!</definedName>
    <definedName name="PipaPVC2" localSheetId="24">[19]BAHAN!#REF!</definedName>
    <definedName name="PipaPVC2" localSheetId="18">[19]BAHAN!#REF!</definedName>
    <definedName name="PipaPVC2" localSheetId="21">[19]BAHAN!#REF!</definedName>
    <definedName name="PipaPVC2" localSheetId="20">[19]BAHAN!#REF!</definedName>
    <definedName name="PipaPVC2" localSheetId="19">[19]BAHAN!#REF!</definedName>
    <definedName name="PipaPVC2">#REF!</definedName>
    <definedName name="PipaPVC4" localSheetId="2">#REF!</definedName>
    <definedName name="PipaPVC4" localSheetId="24">[19]BAHAN!#REF!</definedName>
    <definedName name="PipaPVC4" localSheetId="18">[19]BAHAN!#REF!</definedName>
    <definedName name="PipaPVC4" localSheetId="21">[19]BAHAN!#REF!</definedName>
    <definedName name="PipaPVC4" localSheetId="20">[19]BAHAN!#REF!</definedName>
    <definedName name="PipaPVC4" localSheetId="19">[19]BAHAN!#REF!</definedName>
    <definedName name="PipaPVC4">#REF!</definedName>
    <definedName name="PipaPVC5.2" localSheetId="2">#REF!</definedName>
    <definedName name="PipaPVC5.2" localSheetId="24">[19]BAHAN!#REF!</definedName>
    <definedName name="PipaPVC5.2" localSheetId="18">[19]BAHAN!#REF!</definedName>
    <definedName name="PipaPVC5.2" localSheetId="21">[19]BAHAN!#REF!</definedName>
    <definedName name="PipaPVC5.2" localSheetId="20">[19]BAHAN!#REF!</definedName>
    <definedName name="PipaPVC5.2" localSheetId="19">[19]BAHAN!#REF!</definedName>
    <definedName name="PipaPVC5.2">#REF!</definedName>
    <definedName name="pipasandaran">'[61]s-jadi (2)'!$H$116</definedName>
    <definedName name="PISAN3_">#REF!</definedName>
    <definedName name="pk" localSheetId="2">#REF!</definedName>
    <definedName name="pk" localSheetId="24">'[105]Basic Price'!$E$10</definedName>
    <definedName name="pk" localSheetId="18">'[105]Basic Price'!$E$10</definedName>
    <definedName name="pk" localSheetId="21">'[105]Basic Price'!$E$10</definedName>
    <definedName name="pk" localSheetId="20">'[105]Basic Price'!$E$10</definedName>
    <definedName name="pk" localSheetId="19">'[105]Basic Price'!$E$10</definedName>
    <definedName name="pk">#REF!</definedName>
    <definedName name="pkali14">'[47]an sni'!$M$111</definedName>
    <definedName name="pkali14b">'[47]ANL-M'!$J$116</definedName>
    <definedName name="pkanjalan">#REF!</definedName>
    <definedName name="pkanp2p">#REF!</definedName>
    <definedName name="pkanpkp">#REF!</definedName>
    <definedName name="pkanplp">#REF!</definedName>
    <definedName name="pkanpsrbas">#REF!</definedName>
    <definedName name="pl">'[58]ANALISA PEKERJAAN 04'!$P$897</definedName>
    <definedName name="pl12b">'[45]ANL-M'!$J$231</definedName>
    <definedName name="pl13b">'[47]ANL-M'!$J$245</definedName>
    <definedName name="pl14b">'[47]ANL-M'!$J$258</definedName>
    <definedName name="Plamur" localSheetId="24">[19]BAHAN!#REF!</definedName>
    <definedName name="Plamur" localSheetId="18">[19]BAHAN!#REF!</definedName>
    <definedName name="Plamur" localSheetId="21">[19]BAHAN!#REF!</definedName>
    <definedName name="Plamur" localSheetId="20">[19]BAHAN!#REF!</definedName>
    <definedName name="Plamur" localSheetId="19">[19]BAHAN!#REF!</definedName>
    <definedName name="plamur">[3]upah!#REF!</definedName>
    <definedName name="Plastik">'[73]Basic Price CV. NKP'!$F$43</definedName>
    <definedName name="PLESTER">#REF!</definedName>
    <definedName name="plesteran">[61]PLESTERAN!$K$57</definedName>
    <definedName name="plint" localSheetId="2">#REF!</definedName>
    <definedName name="plint">#REF!</definedName>
    <definedName name="plkywood">[3]upah!#REF!</definedName>
    <definedName name="plywood">[3]upah!#REF!</definedName>
    <definedName name="Politur" localSheetId="24">[19]BAHAN!#REF!</definedName>
    <definedName name="Politur" localSheetId="18">[19]BAHAN!#REF!</definedName>
    <definedName name="Politur" localSheetId="21">[19]BAHAN!#REF!</definedName>
    <definedName name="Politur" localSheetId="20">[19]BAHAN!#REF!</definedName>
    <definedName name="Politur" localSheetId="19">[19]BAHAN!#REF!</definedName>
    <definedName name="politur">[3]upah!$H$110</definedName>
    <definedName name="POMPA">#REF!</definedName>
    <definedName name="pompa5cm">'[61]h-alat'!$H$32</definedName>
    <definedName name="pompaair">[3]upah!#REF!</definedName>
    <definedName name="PONTODON">[36]RAB!#REF!</definedName>
    <definedName name="pp">#REF!</definedName>
    <definedName name="ppab">#REF!</definedName>
    <definedName name="pph">[112]terbilang!$B$92</definedName>
    <definedName name="pplaywood">'[45]an sni'!$M$352</definedName>
    <definedName name="ppn">[112]terbilang!$B$69</definedName>
    <definedName name="primecoat">#REF!</definedName>
    <definedName name="_xlnm.Print_Area" localSheetId="10">A.1!$A$1:$G$102</definedName>
    <definedName name="_xlnm.Print_Area" localSheetId="11">A.3!$A$1:$L$41</definedName>
    <definedName name="_xlnm.Print_Area" localSheetId="4">A.4!$A$1:$I$1000</definedName>
    <definedName name="_xlnm.Print_Area" localSheetId="12">A.5!$A$1:$H$38</definedName>
    <definedName name="_xlnm.Print_Area" localSheetId="5">B!$A$1:$M$1040</definedName>
    <definedName name="_xlnm.Print_Area" localSheetId="22">'BA IKA'!$A$1:$AK$58</definedName>
    <definedName name="_xlnm.Print_Area" localSheetId="16">'BA Penyiapan'!$A$1:$AK$58</definedName>
    <definedName name="_xlnm.Print_Area" localSheetId="1">Base_04!$A$1:$AW$25</definedName>
    <definedName name="_xlnm.Print_Area" localSheetId="8">'Checklist KCPB'!$A$1:$D$12</definedName>
    <definedName name="_xlnm.Print_Area" localSheetId="3">'Checklist PB'!$A$1:$D$8</definedName>
    <definedName name="_xlnm.Print_Area" localSheetId="7">'Cover KCPB'!$A$1:$K$39</definedName>
    <definedName name="_xlnm.Print_Area" localSheetId="2">'Cover PB (2)'!$A$1:$K$820</definedName>
    <definedName name="_xlnm.Print_Area" localSheetId="6">D!$A$1:$R$3300</definedName>
    <definedName name="_xlnm.Print_Area" localSheetId="14">E!$A$1:$I$84</definedName>
    <definedName name="_xlnm.Print_Area" localSheetId="20">'Harga Survey'!$A$1:$K$95</definedName>
    <definedName name="_xlnm.Print_Area" localSheetId="15">'KTP Tukang'!$A$1:$F$82</definedName>
    <definedName name="_xlnm.Print_Area" localSheetId="13">'PI Kades'!$A$1:$G$29</definedName>
    <definedName name="_xlnm.Print_Area" localSheetId="19">'Survey BB'!$A$1:$I$108</definedName>
    <definedName name="_xlnm.Print_Area" localSheetId="9">'UND Sosialisasi'!$A$1:$I$75</definedName>
    <definedName name="_xlnm.Print_Area">#REF!</definedName>
    <definedName name="Print_Area_MI" localSheetId="24">#REF!</definedName>
    <definedName name="Print_Area_MI" localSheetId="18">#REF!</definedName>
    <definedName name="Print_Area_MI" localSheetId="21">#REF!</definedName>
    <definedName name="Print_Area_MI" localSheetId="20">#REF!</definedName>
    <definedName name="Print_Area_MI" localSheetId="19">#REF!</definedName>
    <definedName name="PRINT_AREA_MI">'[113]ANAL-'!#REF!</definedName>
    <definedName name="_xlnm.Print_Titles" localSheetId="24">#REF!</definedName>
    <definedName name="_xlnm.Print_Titles" localSheetId="18">#REF!</definedName>
    <definedName name="_xlnm.Print_Titles" localSheetId="21">#REF!</definedName>
    <definedName name="_xlnm.Print_Titles" localSheetId="20">'Harga Survey'!$9:$10</definedName>
    <definedName name="_xlnm.Print_Titles" localSheetId="19">'Survey BB'!$15:$15</definedName>
    <definedName name="_xlnm.Print_Titles">'[27]Kuantitas &amp; Harga'!$A$3:$IV$15</definedName>
    <definedName name="prod.atb">#REF!</definedName>
    <definedName name="prod.atbl">#REF!</definedName>
    <definedName name="prod.laston">#REF!</definedName>
    <definedName name="prodbtpecahA">'[61]K-018'!$K$57</definedName>
    <definedName name="profilgipsum12cm">[3]upah!#REF!</definedName>
    <definedName name="profilgipsum17cm">[3]upah!#REF!</definedName>
    <definedName name="profilgipsum3cm">[3]upah!#REF!</definedName>
    <definedName name="prop">#REF!</definedName>
    <definedName name="prtgaliantanah">'[61]PARIT GAL.TNH'!$K$57</definedName>
    <definedName name="prtsampingM">'[61]PARIT-samping'!$K$54</definedName>
    <definedName name="PT">[85]FAK!$B$13</definedName>
    <definedName name="PTJW">#REF!</definedName>
    <definedName name="ptripleks">'[45]ANL-M'!$J$530</definedName>
    <definedName name="PULE">'[63]DATA BASE PER DESA-KELURAHAN'!$B$7:$BF$36</definedName>
    <definedName name="PULE2">#REF!</definedName>
    <definedName name="PUSAT">#REF!</definedName>
    <definedName name="Q" localSheetId="2">#REF!</definedName>
    <definedName name="q" localSheetId="24">[19]BAHAN!#REF!</definedName>
    <definedName name="q" localSheetId="18">[19]BAHAN!#REF!</definedName>
    <definedName name="q" localSheetId="21">[19]BAHAN!#REF!</definedName>
    <definedName name="q" localSheetId="20">[19]BAHAN!#REF!</definedName>
    <definedName name="q" localSheetId="19">[19]BAHAN!#REF!</definedName>
    <definedName name="Q">#REF!</definedName>
    <definedName name="RAB">#REF!</definedName>
    <definedName name="RAB_ALTERNATIF2">[33]RAB!#REF!</definedName>
    <definedName name="rabat">'[58]ANALISA PEKERJAAN 04'!$P$2496</definedName>
    <definedName name="rabatb">'[45]ANL-M'!$J$297</definedName>
    <definedName name="RAMBU_1">#REF!</definedName>
    <definedName name="RAMBU_2">#REF!</definedName>
    <definedName name="rambujalan">#REF!</definedName>
    <definedName name="rawa">'[114]DEV.3 rawa'!$W$48</definedName>
    <definedName name="rawatjbt">'[61]Rawat-JBT'!$K$57</definedName>
    <definedName name="rdinding">'[45]an sni'!$M$434</definedName>
    <definedName name="rdindingb">'[45]ANL-M'!$J$544</definedName>
    <definedName name="RE">[60]RAB!#REF!</definedName>
    <definedName name="REK">[14]RAB!#REF!</definedName>
    <definedName name="REKAP" localSheetId="24">#REF!</definedName>
    <definedName name="REKAP" localSheetId="18">#REF!</definedName>
    <definedName name="REKAP" localSheetId="21">#REF!</definedName>
    <definedName name="REKAP" localSheetId="20">#REF!</definedName>
    <definedName name="REKAP" localSheetId="19">#REF!</definedName>
    <definedName name="REKAP">[30]RAB!$A$30:$H$68</definedName>
    <definedName name="REKAP_1">#REF!</definedName>
    <definedName name="REKAP_2">#REF!</definedName>
    <definedName name="REKAP_3">#REF!</definedName>
    <definedName name="REKAP_4">#REF!</definedName>
    <definedName name="Reng3.5" localSheetId="2">#REF!</definedName>
    <definedName name="Reng3.5" localSheetId="24">[19]BAHAN!#REF!</definedName>
    <definedName name="Reng3.5" localSheetId="18">[19]BAHAN!#REF!</definedName>
    <definedName name="Reng3.5" localSheetId="21">[19]BAHAN!#REF!</definedName>
    <definedName name="Reng3.5" localSheetId="20">[19]BAHAN!#REF!</definedName>
    <definedName name="Reng3.5" localSheetId="19">[19]BAHAN!#REF!</definedName>
    <definedName name="Reng3.5">#REF!</definedName>
    <definedName name="Reng5.5" localSheetId="2">#REF!</definedName>
    <definedName name="Reng5.5" localSheetId="24">[19]BAHAN!#REF!</definedName>
    <definedName name="Reng5.5" localSheetId="18">[19]BAHAN!#REF!</definedName>
    <definedName name="Reng5.5" localSheetId="21">[19]BAHAN!#REF!</definedName>
    <definedName name="Reng5.5" localSheetId="20">[19]BAHAN!#REF!</definedName>
    <definedName name="Reng5.5" localSheetId="19">[19]BAHAN!#REF!</definedName>
    <definedName name="Reng5.5">#REF!</definedName>
    <definedName name="RESIDU" localSheetId="2">#REF!</definedName>
    <definedName name="RESIDU" localSheetId="24">[20]UPAH!#REF!</definedName>
    <definedName name="RESIDU" localSheetId="18">[20]UPAH!#REF!</definedName>
    <definedName name="RESIDU" localSheetId="21">[20]UPAH!#REF!</definedName>
    <definedName name="RESIDU" localSheetId="20">[20]UPAH!#REF!</definedName>
    <definedName name="RESIDU" localSheetId="19">[20]UPAH!#REF!</definedName>
    <definedName name="RESIDU">#REF!</definedName>
    <definedName name="RINCIANSEWA">#REF!</definedName>
    <definedName name="RINCIANSEWA2">#REF!</definedName>
    <definedName name="rodakaret815">'[61]h-alat'!$H$21</definedName>
    <definedName name="rollfilm">'[61]h-bhn'!$H$37</definedName>
    <definedName name="RUTIN" localSheetId="24">'[7]JL SMP 5 '!#REF!</definedName>
    <definedName name="RUTIN" localSheetId="18">'[7]JL SMP 5 '!#REF!</definedName>
    <definedName name="RUTIN" localSheetId="21">'[7]JL SMP 5 '!#REF!</definedName>
    <definedName name="RUTIN" localSheetId="20">'[7]JL SMP 5 '!#REF!</definedName>
    <definedName name="RUTIN" localSheetId="19">'[7]JL SMP 5 '!#REF!</definedName>
    <definedName name="RUTIN">'[27]Kuantitas &amp; Harga'!#REF!</definedName>
    <definedName name="rytrh">[89]DEI.2!#REF!</definedName>
    <definedName name="SADMHBA">'[115]DIV.7(a)'!$A$180:$J$377</definedName>
    <definedName name="SAH">[30]RAB!$A$62:$H$68</definedName>
    <definedName name="saklardoubleinbow">[3]upah!$H$99</definedName>
    <definedName name="SaklarGanda" localSheetId="2">#REF!</definedName>
    <definedName name="SaklarGanda" localSheetId="24">[19]BAHAN!#REF!</definedName>
    <definedName name="SaklarGanda" localSheetId="18">[19]BAHAN!#REF!</definedName>
    <definedName name="SaklarGanda" localSheetId="21">[19]BAHAN!#REF!</definedName>
    <definedName name="SaklarGanda" localSheetId="20">[19]BAHAN!#REF!</definedName>
    <definedName name="SaklarGanda" localSheetId="19">[19]BAHAN!#REF!</definedName>
    <definedName name="SaklarGanda">#REF!</definedName>
    <definedName name="SaklarTunggal" localSheetId="2">#REF!</definedName>
    <definedName name="SaklarTunggal" localSheetId="24">[19]BAHAN!#REF!</definedName>
    <definedName name="SaklarTunggal" localSheetId="18">[19]BAHAN!#REF!</definedName>
    <definedName name="SaklarTunggal" localSheetId="21">[19]BAHAN!#REF!</definedName>
    <definedName name="SaklarTunggal" localSheetId="20">[19]BAHAN!#REF!</definedName>
    <definedName name="SaklarTunggal" localSheetId="19">[19]BAHAN!#REF!</definedName>
    <definedName name="SaklarTunggal">#REF!</definedName>
    <definedName name="saklartunggalinbow">[3]upah!$H$100</definedName>
    <definedName name="salran">'[116]Analisa copy'!$H$44</definedName>
    <definedName name="Samb.Knee5.2" localSheetId="2">#REF!</definedName>
    <definedName name="Samb.Knee5.2" localSheetId="24">[19]BAHAN!#REF!</definedName>
    <definedName name="Samb.Knee5.2" localSheetId="18">[19]BAHAN!#REF!</definedName>
    <definedName name="Samb.Knee5.2" localSheetId="21">[19]BAHAN!#REF!</definedName>
    <definedName name="Samb.Knee5.2" localSheetId="20">[19]BAHAN!#REF!</definedName>
    <definedName name="Samb.Knee5.2" localSheetId="19">[19]BAHAN!#REF!</definedName>
    <definedName name="Samb.Knee5.2">#REF!</definedName>
    <definedName name="Samb.T.stuk5.2" localSheetId="2">#REF!</definedName>
    <definedName name="Samb.T.stuk5.2" localSheetId="24">[19]BAHAN!#REF!</definedName>
    <definedName name="Samb.T.stuk5.2" localSheetId="18">[19]BAHAN!#REF!</definedName>
    <definedName name="Samb.T.stuk5.2" localSheetId="21">[19]BAHAN!#REF!</definedName>
    <definedName name="Samb.T.stuk5.2" localSheetId="20">[19]BAHAN!#REF!</definedName>
    <definedName name="Samb.T.stuk5.2" localSheetId="19">[19]BAHAN!#REF!</definedName>
    <definedName name="Samb.T.stuk5.2">#REF!</definedName>
    <definedName name="Samp.T.Stuk4" localSheetId="2">#REF!</definedName>
    <definedName name="Samp.T.Stuk4" localSheetId="24">[19]BAHAN!#REF!</definedName>
    <definedName name="Samp.T.Stuk4" localSheetId="18">[19]BAHAN!#REF!</definedName>
    <definedName name="Samp.T.Stuk4" localSheetId="21">[19]BAHAN!#REF!</definedName>
    <definedName name="Samp.T.Stuk4" localSheetId="20">[19]BAHAN!#REF!</definedName>
    <definedName name="Samp.T.Stuk4" localSheetId="19">[19]BAHAN!#REF!</definedName>
    <definedName name="Samp.T.Stuk4">#REF!</definedName>
    <definedName name="sandsheet">'[61]SAND SHEET'!$K$57</definedName>
    <definedName name="sat6_2_1">#REF!</definedName>
    <definedName name="sat6_2_2">#REF!</definedName>
    <definedName name="sat6_3_5a">#REF!</definedName>
    <definedName name="sat6_4_0">#REF!</definedName>
    <definedName name="satu">#REF!</definedName>
    <definedName name="saw" localSheetId="2">#REF!</definedName>
    <definedName name="saw" localSheetId="24">[19]BAHAN!#REF!</definedName>
    <definedName name="saw" localSheetId="18">[19]BAHAN!#REF!</definedName>
    <definedName name="saw" localSheetId="21">[19]BAHAN!#REF!</definedName>
    <definedName name="saw" localSheetId="20">[19]BAHAN!#REF!</definedName>
    <definedName name="saw" localSheetId="19">[19]BAHAN!#REF!</definedName>
    <definedName name="saw">#REF!</definedName>
    <definedName name="SCHEDULE">'[117]SCHEDULE OK'!#REF!</definedName>
    <definedName name="SDFSDF">[60]RAB!$J$30:$P$263</definedName>
    <definedName name="sekring">[3]upah!#REF!</definedName>
    <definedName name="SekringBox2" localSheetId="2">#REF!</definedName>
    <definedName name="SekringBox2" localSheetId="24">[19]BAHAN!#REF!</definedName>
    <definedName name="SekringBox2" localSheetId="18">[19]BAHAN!#REF!</definedName>
    <definedName name="SekringBox2" localSheetId="21">[19]BAHAN!#REF!</definedName>
    <definedName name="SekringBox2" localSheetId="20">[19]BAHAN!#REF!</definedName>
    <definedName name="SekringBox2" localSheetId="19">[19]BAHAN!#REF!</definedName>
    <definedName name="SekringBox2">#REF!</definedName>
    <definedName name="semen" localSheetId="24">[19]BAHAN!#REF!</definedName>
    <definedName name="semen" localSheetId="18">[19]BAHAN!#REF!</definedName>
    <definedName name="semen" localSheetId="21">[19]BAHAN!#REF!</definedName>
    <definedName name="semen" localSheetId="20">[19]BAHAN!#REF!</definedName>
    <definedName name="semen" localSheetId="19">[19]BAHAN!#REF!</definedName>
    <definedName name="semen">[3]upah!$H$55</definedName>
    <definedName name="Semen_50_Kg">[67]Harga!$F$30</definedName>
    <definedName name="Semen_putih">[67]Harga!$F$31</definedName>
    <definedName name="semen1">[3]upah!$H$54</definedName>
    <definedName name="semenPC">[22]BAHAN!$I$27</definedName>
    <definedName name="SemenPutih" localSheetId="2">#REF!</definedName>
    <definedName name="SemenPutih" localSheetId="24">[19]BAHAN!#REF!</definedName>
    <definedName name="SemenPutih" localSheetId="18">[19]BAHAN!#REF!</definedName>
    <definedName name="SemenPutih" localSheetId="21">[19]BAHAN!#REF!</definedName>
    <definedName name="SemenPutih" localSheetId="20">[19]BAHAN!#REF!</definedName>
    <definedName name="SemenPutih" localSheetId="19">[19]BAHAN!#REF!</definedName>
    <definedName name="SemenPutih">#REF!</definedName>
    <definedName name="semenwar" localSheetId="2">#REF!</definedName>
    <definedName name="semenwar">#REF!</definedName>
    <definedName name="semeoperator">'[61]h-tenaga'!$H$16</definedName>
    <definedName name="semioperator">'[61]h-tenaga'!$H$16</definedName>
    <definedName name="SendingImpra" localSheetId="2">#REF!</definedName>
    <definedName name="SendingImpra" localSheetId="24">[19]BAHAN!#REF!</definedName>
    <definedName name="SendingImpra" localSheetId="18">[19]BAHAN!#REF!</definedName>
    <definedName name="SendingImpra" localSheetId="21">[19]BAHAN!#REF!</definedName>
    <definedName name="SendingImpra" localSheetId="20">[19]BAHAN!#REF!</definedName>
    <definedName name="SendingImpra" localSheetId="19">[19]BAHAN!#REF!</definedName>
    <definedName name="SendingImpra">#REF!</definedName>
    <definedName name="Seng_BJLS30">[67]Harga!$F$37</definedName>
    <definedName name="Seng_Plat">[67]Harga!$F$38</definedName>
    <definedName name="seng25">'[45]an sni'!$M$456</definedName>
    <definedName name="seng25b">'[45]ANL-M'!$J$737</definedName>
    <definedName name="sengalumu" localSheetId="2">#REF!</definedName>
    <definedName name="sengalumu">#REF!</definedName>
    <definedName name="sengbjls20">[3]upah!$H$75</definedName>
    <definedName name="sengplat">[3]upah!$H$76</definedName>
    <definedName name="sengplat25" localSheetId="2">#REF!</definedName>
    <definedName name="sengplat25">#REF!</definedName>
    <definedName name="sengplatbjls30">[3]upah!#REF!</definedName>
    <definedName name="siaptnhdsr">'[58]ANALISA PEKERJAAN 04'!$P$1856</definedName>
    <definedName name="siaran">[61]SIARAN!$K$57</definedName>
    <definedName name="SIRTU" localSheetId="24">'[68]Analisa Quarry'!$A$385:$H$469</definedName>
    <definedName name="SIRTU" localSheetId="18">'[68]Analisa Quarry'!$A$385:$H$469</definedName>
    <definedName name="SIRTU" localSheetId="21">'[68]Analisa Quarry'!$A$385:$H$469</definedName>
    <definedName name="SIRTU" localSheetId="20">'[68]Analisa Quarry'!$A$385:$H$469</definedName>
    <definedName name="SIRTU" localSheetId="19">'[68]Analisa Quarry'!$A$385:$H$469</definedName>
    <definedName name="SIRTU">#REF!</definedName>
    <definedName name="sirturoyalty">'[61]h-bhn'!$H$12</definedName>
    <definedName name="skdjfkjsdf">#REF!</definedName>
    <definedName name="skrinplant">'[61]h-alat'!$H$14</definedName>
    <definedName name="SLH">[30]RAB!#REF!</definedName>
    <definedName name="smn">#REF!</definedName>
    <definedName name="solar">'[61]h-bhn'!$H$33</definedName>
    <definedName name="Sopir" localSheetId="24">[19]BAHAN!#REF!</definedName>
    <definedName name="Sopir" localSheetId="18">[19]BAHAN!#REF!</definedName>
    <definedName name="Sopir" localSheetId="21">[19]BAHAN!#REF!</definedName>
    <definedName name="Sopir" localSheetId="20">[19]BAHAN!#REF!</definedName>
    <definedName name="Sopir" localSheetId="19">[19]BAHAN!#REF!</definedName>
    <definedName name="sopir">[52]upahbahan!$G$30</definedName>
    <definedName name="sopirpersonil">'[61]h-tenaga'!$H$19</definedName>
    <definedName name="sopirterampil">'[61]h-tenaga'!$H$18</definedName>
    <definedName name="SOUND">#REF!</definedName>
    <definedName name="SPEMBA">[32]RAB!#REF!</definedName>
    <definedName name="SPENING">[30]RAB!#REF!</definedName>
    <definedName name="SPLIT" localSheetId="24">[18]upahbahan!#REF!</definedName>
    <definedName name="SPLIT" localSheetId="18">[18]upahbahan!#REF!</definedName>
    <definedName name="SPLIT" localSheetId="21">[18]upahbahan!#REF!</definedName>
    <definedName name="SPLIT" localSheetId="20">[18]upahbahan!#REF!</definedName>
    <definedName name="SPLIT" localSheetId="19">[18]upahbahan!#REF!</definedName>
    <definedName name="split">[3]upah!$H$58</definedName>
    <definedName name="SPRAYER">#REF!</definedName>
    <definedName name="SREHAB">[30]RAB!#REF!</definedName>
    <definedName name="stamper">[52]upahbahan!#REF!</definedName>
    <definedName name="StarNSTangga" localSheetId="2">#REF!</definedName>
    <definedName name="StarNSTangga" localSheetId="24">[19]BAHAN!#REF!</definedName>
    <definedName name="StarNSTangga" localSheetId="18">[19]BAHAN!#REF!</definedName>
    <definedName name="StarNSTangga" localSheetId="21">[19]BAHAN!#REF!</definedName>
    <definedName name="StarNSTangga" localSheetId="20">[19]BAHAN!#REF!</definedName>
    <definedName name="StarNSTangga" localSheetId="19">[19]BAHAN!#REF!</definedName>
    <definedName name="StarNSTangga">#REF!</definedName>
    <definedName name="Status">#REF!</definedName>
    <definedName name="Steal2" localSheetId="2">#REF!</definedName>
    <definedName name="Steal2" localSheetId="24">[19]BAHAN!#REF!</definedName>
    <definedName name="Steal2" localSheetId="18">[19]BAHAN!#REF!</definedName>
    <definedName name="Steal2" localSheetId="21">[19]BAHAN!#REF!</definedName>
    <definedName name="Steal2" localSheetId="20">[19]BAHAN!#REF!</definedName>
    <definedName name="Steal2" localSheetId="19">[19]BAHAN!#REF!</definedName>
    <definedName name="Steal2">#REF!</definedName>
    <definedName name="Steel1" localSheetId="2">#REF!</definedName>
    <definedName name="Steel1" localSheetId="24">[19]BAHAN!#REF!</definedName>
    <definedName name="Steel1" localSheetId="18">[19]BAHAN!#REF!</definedName>
    <definedName name="Steel1" localSheetId="21">[19]BAHAN!#REF!</definedName>
    <definedName name="Steel1" localSheetId="20">[19]BAHAN!#REF!</definedName>
    <definedName name="Steel1" localSheetId="19">[19]BAHAN!#REF!</definedName>
    <definedName name="Steel1">#REF!</definedName>
    <definedName name="Steel2" localSheetId="2">#REF!</definedName>
    <definedName name="Steel2" localSheetId="24">[19]BAHAN!#REF!</definedName>
    <definedName name="Steel2" localSheetId="18">[19]BAHAN!#REF!</definedName>
    <definedName name="Steel2" localSheetId="21">[19]BAHAN!#REF!</definedName>
    <definedName name="Steel2" localSheetId="20">[19]BAHAN!#REF!</definedName>
    <definedName name="Steel2" localSheetId="19">[19]BAHAN!#REF!</definedName>
    <definedName name="Steel2">#REF!</definedName>
    <definedName name="STONECRUSHER">#REF!</definedName>
    <definedName name="StopKontak" localSheetId="24">[19]BAHAN!#REF!</definedName>
    <definedName name="StopKontak" localSheetId="18">[19]BAHAN!#REF!</definedName>
    <definedName name="StopKontak" localSheetId="21">[19]BAHAN!#REF!</definedName>
    <definedName name="StopKontak" localSheetId="20">[19]BAHAN!#REF!</definedName>
    <definedName name="StopKontak" localSheetId="19">[19]BAHAN!#REF!</definedName>
    <definedName name="stopkontak">[3]upah!$H$101</definedName>
    <definedName name="StopKontakAC" localSheetId="2">#REF!</definedName>
    <definedName name="StopKontakAC" localSheetId="24">[19]BAHAN!#REF!</definedName>
    <definedName name="StopKontakAC" localSheetId="18">[19]BAHAN!#REF!</definedName>
    <definedName name="StopKontakAC" localSheetId="21">[19]BAHAN!#REF!</definedName>
    <definedName name="StopKontakAC" localSheetId="20">[19]BAHAN!#REF!</definedName>
    <definedName name="StopKontakAC" localSheetId="19">[19]BAHAN!#REF!</definedName>
    <definedName name="StopKontakAC">#REF!</definedName>
    <definedName name="stopkran" localSheetId="2">#REF!</definedName>
    <definedName name="stopkran" localSheetId="24">[19]BAHAN!#REF!</definedName>
    <definedName name="stopkran" localSheetId="18">[19]BAHAN!#REF!</definedName>
    <definedName name="stopkran" localSheetId="21">[19]BAHAN!#REF!</definedName>
    <definedName name="stopkran" localSheetId="20">[19]BAHAN!#REF!</definedName>
    <definedName name="stopkran" localSheetId="19">[19]BAHAN!#REF!</definedName>
    <definedName name="stopkran">#REF!</definedName>
    <definedName name="strip" localSheetId="2">#REF!</definedName>
    <definedName name="strip">#REF!</definedName>
    <definedName name="STRUKTUR" localSheetId="24">#REF!</definedName>
    <definedName name="STRUKTUR" localSheetId="18">#REF!</definedName>
    <definedName name="STRUKTUR" localSheetId="21">#REF!</definedName>
    <definedName name="STRUKTUR" localSheetId="20">#REF!</definedName>
    <definedName name="STRUKTUR" localSheetId="19">#REF!</definedName>
    <definedName name="STRUKTUR">'[27]Kuantitas &amp; Harga'!$B$176:$J$303</definedName>
    <definedName name="subgrade">'[61]SUB-GRADE'!$K$56</definedName>
    <definedName name="subkon">[52]OUTPUT!$A$9</definedName>
    <definedName name="SURAT">[118]h.satuan!$C$14:$C$23</definedName>
    <definedName name="t" localSheetId="24">[19]BAHAN!#REF!</definedName>
    <definedName name="t" localSheetId="18">[19]BAHAN!#REF!</definedName>
    <definedName name="t" localSheetId="21">[19]BAHAN!#REF!</definedName>
    <definedName name="t" localSheetId="20">[19]BAHAN!#REF!</definedName>
    <definedName name="t" localSheetId="19">[19]BAHAN!#REF!</definedName>
    <definedName name="T">'[119]INPUT HARGA'!$F$19</definedName>
    <definedName name="tackcoat">#REF!</definedName>
    <definedName name="tagihan">[112]terbilang!$B$45</definedName>
    <definedName name="talang" localSheetId="2">#REF!</definedName>
    <definedName name="talang">#REF!</definedName>
    <definedName name="TalangAirPVC3" localSheetId="2">#REF!</definedName>
    <definedName name="TalangAirPVC3" localSheetId="24">[19]BAHAN!#REF!</definedName>
    <definedName name="TalangAirPVC3" localSheetId="18">[19]BAHAN!#REF!</definedName>
    <definedName name="TalangAirPVC3" localSheetId="21">[19]BAHAN!#REF!</definedName>
    <definedName name="TalangAirPVC3" localSheetId="20">[19]BAHAN!#REF!</definedName>
    <definedName name="TalangAirPVC3" localSheetId="19">[19]BAHAN!#REF!</definedName>
    <definedName name="TalangAirPVC3">#REF!</definedName>
    <definedName name="taliijuk">[3]upah!#REF!</definedName>
    <definedName name="TAMBAHAN">#REF!</definedName>
    <definedName name="TAMPER">#REF!</definedName>
    <definedName name="TANAH" localSheetId="24">#REF!</definedName>
    <definedName name="TANAH" localSheetId="18">#REF!</definedName>
    <definedName name="TANAH" localSheetId="21">#REF!</definedName>
    <definedName name="TANAH" localSheetId="20">#REF!</definedName>
    <definedName name="TANAH" localSheetId="19">#REF!</definedName>
    <definedName name="TANAH">'[27]Kuantitas &amp; Harga'!$B$59:$J$87</definedName>
    <definedName name="TANAH_URUG">[109]HARGA!$F$35</definedName>
    <definedName name="tanahbiasa">[52]upahbahan!#REF!</definedName>
    <definedName name="TANAHURUG" localSheetId="24">[66]upahbahan!$L$43</definedName>
    <definedName name="TANAHURUG" localSheetId="18">[66]upahbahan!$L$43</definedName>
    <definedName name="TANAHURUG" localSheetId="21">[66]upahbahan!$L$43</definedName>
    <definedName name="TANAHURUG" localSheetId="20">[66]upahbahan!$L$43</definedName>
    <definedName name="TANAHURUG" localSheetId="19">[66]upahbahan!$L$43</definedName>
    <definedName name="tanahurug">[3]upah!$H$50</definedName>
    <definedName name="tandem610">'[61]h-alat'!$H$22</definedName>
    <definedName name="TANDEMROLLER" localSheetId="24">#REF!</definedName>
    <definedName name="TANDEMROLLER" localSheetId="18">#REF!</definedName>
    <definedName name="TANDEMROLLER" localSheetId="21">#REF!</definedName>
    <definedName name="TANDEMROLLER" localSheetId="20">#REF!</definedName>
    <definedName name="TANDEMROLLER" localSheetId="19">#REF!</definedName>
    <definedName name="tandemroller">[52]upahbahan!$G$74</definedName>
    <definedName name="tangkiair">'[61]h-alat'!$H$24</definedName>
    <definedName name="tankiair" localSheetId="2">#REF!</definedName>
    <definedName name="tankiair" localSheetId="24">[19]BAHAN!#REF!</definedName>
    <definedName name="tankiair" localSheetId="18">[19]BAHAN!#REF!</definedName>
    <definedName name="tankiair" localSheetId="21">[19]BAHAN!#REF!</definedName>
    <definedName name="tankiair" localSheetId="20">[19]BAHAN!#REF!</definedName>
    <definedName name="tankiair" localSheetId="19">[19]BAHAN!#REF!</definedName>
    <definedName name="tankiair">#REF!</definedName>
    <definedName name="TarikanJendela" localSheetId="24">[19]BAHAN!#REF!</definedName>
    <definedName name="TarikanJendela" localSheetId="18">[19]BAHAN!#REF!</definedName>
    <definedName name="TarikanJendela" localSheetId="21">[19]BAHAN!#REF!</definedName>
    <definedName name="TarikanJendela" localSheetId="20">[19]BAHAN!#REF!</definedName>
    <definedName name="TarikanJendela" localSheetId="19">[19]BAHAN!#REF!</definedName>
    <definedName name="tarikanjendela">[3]upah!$H$96</definedName>
    <definedName name="TarikanPintu" localSheetId="24">[19]BAHAN!#REF!</definedName>
    <definedName name="TarikanPintu" localSheetId="18">[19]BAHAN!#REF!</definedName>
    <definedName name="TarikanPintu" localSheetId="21">[19]BAHAN!#REF!</definedName>
    <definedName name="TarikanPintu" localSheetId="20">[19]BAHAN!#REF!</definedName>
    <definedName name="TarikanPintu" localSheetId="19">[19]BAHAN!#REF!</definedName>
    <definedName name="tarikanpintu">[3]upah!$H$95</definedName>
    <definedName name="tasirtu">[52]upahbahan!#REF!</definedName>
    <definedName name="TaxTV">10%</definedName>
    <definedName name="TaxXL">5%</definedName>
    <definedName name="TC_1">#REF!</definedName>
    <definedName name="TC_2">#REF!</definedName>
    <definedName name="TeakWood" localSheetId="2">#REF!</definedName>
    <definedName name="TeakWood" localSheetId="24">[19]BAHAN!#REF!</definedName>
    <definedName name="TeakWood" localSheetId="18">[19]BAHAN!#REF!</definedName>
    <definedName name="TeakWood" localSheetId="21">[19]BAHAN!#REF!</definedName>
    <definedName name="TeakWood" localSheetId="20">[19]BAHAN!#REF!</definedName>
    <definedName name="TeakWood" localSheetId="19">[19]BAHAN!#REF!</definedName>
    <definedName name="TeakWood">#REF!</definedName>
    <definedName name="teakwoodbes" localSheetId="2">#REF!</definedName>
    <definedName name="teakwoodbes">#REF!</definedName>
    <definedName name="tegel2025" localSheetId="2">#REF!</definedName>
    <definedName name="tegel2025">#REF!</definedName>
    <definedName name="tegel20x20">[3]upah!#REF!</definedName>
    <definedName name="tegel20x25">[3]upah!#REF!</definedName>
    <definedName name="tegel3030" localSheetId="2">#REF!</definedName>
    <definedName name="tegel3030">#REF!</definedName>
    <definedName name="tegel40x40">[3]upah!#REF!</definedName>
    <definedName name="tegelkeramik20x25">[3]upah!#REF!</definedName>
    <definedName name="tegelkeramik30x30">[3]upah!#REF!</definedName>
    <definedName name="tegelkeramik30x30warna">[3]upah!#REF!</definedName>
    <definedName name="tegelkeramik40x40">[3]upah!#REF!</definedName>
    <definedName name="tegelkeramik40x40warna">[3]upah!#REF!</definedName>
    <definedName name="tegelplint">[3]upah!#REF!</definedName>
    <definedName name="tegelplint10x30">[3]upah!#REF!</definedName>
    <definedName name="tegelplint10x30warna">[3]upah!#REF!</definedName>
    <definedName name="tegelplint10x40warna">[3]upah!#REF!</definedName>
    <definedName name="tegelwafel">[3]upah!#REF!</definedName>
    <definedName name="telfor">'[58]ANALISA PEKERJAAN 04'!$P$62</definedName>
    <definedName name="TELFORD">'[71]DEV 6 T''FORD'!$I$69</definedName>
    <definedName name="TELP">#REF!</definedName>
    <definedName name="tempatcuci" localSheetId="2">#REF!</definedName>
    <definedName name="tempatcuci" localSheetId="24">[19]BAHAN!#REF!</definedName>
    <definedName name="tempatcuci" localSheetId="18">[19]BAHAN!#REF!</definedName>
    <definedName name="tempatcuci" localSheetId="21">[19]BAHAN!#REF!</definedName>
    <definedName name="tempatcuci" localSheetId="20">[19]BAHAN!#REF!</definedName>
    <definedName name="tempatcuci" localSheetId="19">[19]BAHAN!#REF!</definedName>
    <definedName name="tempatcuci">#REF!</definedName>
    <definedName name="tenagateknis">'[61]h-tenaga'!$H$24</definedName>
    <definedName name="TERBILANG_ADIZA" hidden="1">[32]RAB!#REF!</definedName>
    <definedName name="terminal">'[18]RAB MEK 15 M MB '!#REF!</definedName>
    <definedName name="tes">#REF!</definedName>
    <definedName name="TFL_KabKota" localSheetId="10">'[104]Data Umum'!$D$13</definedName>
    <definedName name="TFL_KabKota" localSheetId="23">'[104]Data Umum'!$D$13</definedName>
    <definedName name="TFL_KabKota" localSheetId="17">'[104]Data Umum'!$D$13</definedName>
    <definedName name="TFL_KabKota" localSheetId="22">'[104]Data Umum'!$D$13</definedName>
    <definedName name="TFL_KabKota" localSheetId="16">'[104]Data Umum'!$D$13</definedName>
    <definedName name="TFL_KabKota" localSheetId="8">'[104]Data Umum'!$D$13</definedName>
    <definedName name="TFL_KabKota" localSheetId="3">'[104]Data Umum'!$D$13</definedName>
    <definedName name="TFL_KabKota" localSheetId="2">#REF!</definedName>
    <definedName name="TFL_KabKota" localSheetId="24">'[104]Data Umum'!$D$13</definedName>
    <definedName name="TFL_KabKota" localSheetId="18">'[104]Data Umum'!$D$13</definedName>
    <definedName name="TFL_KabKota" localSheetId="21">'[104]Data Umum'!$D$13</definedName>
    <definedName name="TFL_KabKota" localSheetId="14">'[104]Data Umum'!$D$13</definedName>
    <definedName name="TFL_KabKota" localSheetId="20">'[104]Data Umum'!$D$13</definedName>
    <definedName name="TFL_KabKota" localSheetId="19">'[104]Data Umum'!$D$13</definedName>
    <definedName name="TFL_KabKota" localSheetId="9">'[104]Data Umum'!$D$13</definedName>
    <definedName name="TFL_KabKota">#REF!</definedName>
    <definedName name="TFL_Provinsi" localSheetId="10">'[104]Data Umum'!$D$12</definedName>
    <definedName name="TFL_Provinsi" localSheetId="23">'[104]Data Umum'!$D$12</definedName>
    <definedName name="TFL_Provinsi" localSheetId="17">'[104]Data Umum'!$D$12</definedName>
    <definedName name="TFL_Provinsi" localSheetId="22">'[104]Data Umum'!$D$12</definedName>
    <definedName name="TFL_Provinsi" localSheetId="16">'[104]Data Umum'!$D$12</definedName>
    <definedName name="TFL_Provinsi" localSheetId="8">'[104]Data Umum'!$D$12</definedName>
    <definedName name="TFL_Provinsi" localSheetId="3">'[104]Data Umum'!$D$12</definedName>
    <definedName name="TFL_Provinsi" localSheetId="2">#REF!</definedName>
    <definedName name="TFL_Provinsi" localSheetId="24">'[104]Data Umum'!$D$12</definedName>
    <definedName name="TFL_Provinsi" localSheetId="18">'[104]Data Umum'!$D$12</definedName>
    <definedName name="TFL_Provinsi" localSheetId="21">'[104]Data Umum'!$D$12</definedName>
    <definedName name="TFL_Provinsi" localSheetId="14">'[104]Data Umum'!$D$12</definedName>
    <definedName name="TFL_Provinsi" localSheetId="20">'[104]Data Umum'!$D$12</definedName>
    <definedName name="TFL_Provinsi" localSheetId="19">'[104]Data Umum'!$D$12</definedName>
    <definedName name="TFL_Provinsi" localSheetId="9">'[104]Data Umum'!$D$12</definedName>
    <definedName name="TFL_Provinsi">#REF!</definedName>
    <definedName name="TGL">[120]FAK!$B$12</definedName>
    <definedName name="Thinner" localSheetId="2">#REF!</definedName>
    <definedName name="Thinner" localSheetId="24">[19]BAHAN!#REF!</definedName>
    <definedName name="Thinner" localSheetId="18">[19]BAHAN!#REF!</definedName>
    <definedName name="Thinner" localSheetId="21">[19]BAHAN!#REF!</definedName>
    <definedName name="Thinner" localSheetId="20">[19]BAHAN!#REF!</definedName>
    <definedName name="Thinner" localSheetId="19">[19]BAHAN!#REF!</definedName>
    <definedName name="Thinner">#REF!</definedName>
    <definedName name="THOTON">[50]ASDP!#REF!</definedName>
    <definedName name="THREEWHEELROLLER">#REF!</definedName>
    <definedName name="threewhellroller">[52]upahbahan!$G$76</definedName>
    <definedName name="tiangpengaman">'[61]TIANG PENGAMAN'!$K$57</definedName>
    <definedName name="tim.urug.tnhbiasa">#REF!</definedName>
    <definedName name="timbrisan">[61]tmbrisan!$K$56</definedName>
    <definedName name="TIMBUNAN">[77]DEV.3!$AI$216</definedName>
    <definedName name="timbunanbiasa">#REF!</definedName>
    <definedName name="timbunankembalitanah" localSheetId="2">#REF!</definedName>
    <definedName name="timbunankembalitanah" localSheetId="24">[19]ANALISA!#REF!</definedName>
    <definedName name="timbunankembalitanah" localSheetId="18">[19]ANALISA!#REF!</definedName>
    <definedName name="timbunankembalitanah" localSheetId="21">[19]ANALISA!#REF!</definedName>
    <definedName name="timbunankembalitanah" localSheetId="20">[19]ANALISA!#REF!</definedName>
    <definedName name="timbunankembalitanah" localSheetId="19">[19]ANALISA!#REF!</definedName>
    <definedName name="timbunankembalitanah">#REF!</definedName>
    <definedName name="timbunanpasir" localSheetId="2">#REF!</definedName>
    <definedName name="timbunanpasir" localSheetId="24">[19]ANALISA!#REF!</definedName>
    <definedName name="timbunanpasir" localSheetId="18">[19]ANALISA!#REF!</definedName>
    <definedName name="timbunanpasir" localSheetId="21">[19]ANALISA!#REF!</definedName>
    <definedName name="timbunanpasir" localSheetId="20">[19]ANALISA!#REF!</definedName>
    <definedName name="timbunanpasir" localSheetId="19">[19]ANALISA!#REF!</definedName>
    <definedName name="timbunanpasir">#REF!</definedName>
    <definedName name="timbunantanah" localSheetId="24">[19]ANALISA!#REF!</definedName>
    <definedName name="timbunantanah" localSheetId="18">[19]ANALISA!#REF!</definedName>
    <definedName name="timbunantanah" localSheetId="21">[19]ANALISA!#REF!</definedName>
    <definedName name="timbunantanah" localSheetId="20">[19]ANALISA!#REF!</definedName>
    <definedName name="timbunantanah" localSheetId="19">[19]ANALISA!#REF!</definedName>
    <definedName name="timbunantanah">[61]TIMBUNAN!$K$56</definedName>
    <definedName name="timbunantanahurug" localSheetId="2">#REF!</definedName>
    <definedName name="timbunantanahurug" localSheetId="24">[19]ANALISA!#REF!</definedName>
    <definedName name="timbunantanahurug" localSheetId="18">[19]ANALISA!#REF!</definedName>
    <definedName name="timbunantanahurug" localSheetId="21">[19]ANALISA!#REF!</definedName>
    <definedName name="timbunantanahurug" localSheetId="20">[19]ANALISA!#REF!</definedName>
    <definedName name="timbunantanahurug" localSheetId="19">[19]ANALISA!#REF!</definedName>
    <definedName name="timbunantanahurug">#REF!</definedName>
    <definedName name="timbunb">'[58]ANALISA PEKERJAAN 04'!$P$1408</definedName>
    <definedName name="TIREROLLER">#REF!</definedName>
    <definedName name="tk" localSheetId="2">#REF!</definedName>
    <definedName name="tk" localSheetId="24">'[105]Basic Price'!$E$11</definedName>
    <definedName name="tk" localSheetId="18">'[105]Basic Price'!$E$11</definedName>
    <definedName name="tk" localSheetId="21">'[105]Basic Price'!$E$11</definedName>
    <definedName name="tk" localSheetId="20">'[105]Basic Price'!$E$11</definedName>
    <definedName name="tk" localSheetId="19">'[105]Basic Price'!$E$11</definedName>
    <definedName name="tk">#REF!</definedName>
    <definedName name="TK_01" localSheetId="2">#REF!</definedName>
    <definedName name="TK_01" localSheetId="24">'[51]HRG BHN'!$G$435</definedName>
    <definedName name="TK_01" localSheetId="18">'[51]HRG BHN'!$G$435</definedName>
    <definedName name="TK_01" localSheetId="21">'[51]HRG BHN'!$G$435</definedName>
    <definedName name="TK_01" localSheetId="20">'[51]HRG BHN'!$G$435</definedName>
    <definedName name="TK_01" localSheetId="19">'[51]HRG BHN'!$G$435</definedName>
    <definedName name="TK_01">#REF!</definedName>
    <definedName name="TK_03" localSheetId="2">#REF!</definedName>
    <definedName name="TK_03" localSheetId="24">'[51]HRG BHN'!$G$437</definedName>
    <definedName name="TK_03" localSheetId="18">'[51]HRG BHN'!$G$437</definedName>
    <definedName name="TK_03" localSheetId="21">'[51]HRG BHN'!$G$437</definedName>
    <definedName name="TK_03" localSheetId="20">'[51]HRG BHN'!$G$437</definedName>
    <definedName name="TK_03" localSheetId="19">'[51]HRG BHN'!$G$437</definedName>
    <definedName name="TK_03">#REF!</definedName>
    <definedName name="TK_04" localSheetId="2">#REF!</definedName>
    <definedName name="TK_04" localSheetId="24">'[51]HRG BHN'!$G$441</definedName>
    <definedName name="TK_04" localSheetId="18">'[51]HRG BHN'!$G$441</definedName>
    <definedName name="TK_04" localSheetId="21">'[51]HRG BHN'!$G$441</definedName>
    <definedName name="TK_04" localSheetId="20">'[51]HRG BHN'!$G$441</definedName>
    <definedName name="TK_04" localSheetId="19">'[51]HRG BHN'!$G$441</definedName>
    <definedName name="TK_04">#REF!</definedName>
    <definedName name="tkb">[103]BU!$E$7</definedName>
    <definedName name="tkk">[103]BU!$E$9</definedName>
    <definedName name="tkl">[103]BU!$E$10</definedName>
    <definedName name="tmbpilihan">'[61]h-bhn'!$H$23</definedName>
    <definedName name="Tmpcuci" localSheetId="2">#REF!</definedName>
    <definedName name="Tmpcuci" localSheetId="24">[19]BAHAN!#REF!</definedName>
    <definedName name="Tmpcuci" localSheetId="18">[19]BAHAN!#REF!</definedName>
    <definedName name="Tmpcuci" localSheetId="21">[19]BAHAN!#REF!</definedName>
    <definedName name="Tmpcuci" localSheetId="20">[19]BAHAN!#REF!</definedName>
    <definedName name="Tmpcuci" localSheetId="19">[19]BAHAN!#REF!</definedName>
    <definedName name="Tmpcuci">#REF!</definedName>
    <definedName name="TOWER">#REF!</definedName>
    <definedName name="TRACKLOADER">#REF!</definedName>
    <definedName name="TRAILLER">#REF!</definedName>
    <definedName name="trip27" localSheetId="2">#REF!</definedName>
    <definedName name="trip27">#REF!</definedName>
    <definedName name="tripleks">[3]upah!$H$74</definedName>
    <definedName name="tripleks12" localSheetId="2">#REF!</definedName>
    <definedName name="tripleks12" localSheetId="24">[19]BAHAN!#REF!</definedName>
    <definedName name="tripleks12" localSheetId="18">[19]BAHAN!#REF!</definedName>
    <definedName name="tripleks12" localSheetId="21">[19]BAHAN!#REF!</definedName>
    <definedName name="tripleks12" localSheetId="20">[19]BAHAN!#REF!</definedName>
    <definedName name="tripleks12" localSheetId="19">[19]BAHAN!#REF!</definedName>
    <definedName name="tripleks12">#REF!</definedName>
    <definedName name="Tripleks4" localSheetId="2">#REF!</definedName>
    <definedName name="Tripleks4" localSheetId="24">[19]BAHAN!#REF!</definedName>
    <definedName name="Tripleks4" localSheetId="18">[19]BAHAN!#REF!</definedName>
    <definedName name="Tripleks4" localSheetId="21">[19]BAHAN!#REF!</definedName>
    <definedName name="Tripleks4" localSheetId="20">[19]BAHAN!#REF!</definedName>
    <definedName name="Tripleks4" localSheetId="19">[19]BAHAN!#REF!</definedName>
    <definedName name="Tripleks4">#REF!</definedName>
    <definedName name="TripleksAluminium" localSheetId="2">#REF!</definedName>
    <definedName name="TripleksAluminium" localSheetId="24">[19]BAHAN!#REF!</definedName>
    <definedName name="TripleksAluminium" localSheetId="18">[19]BAHAN!#REF!</definedName>
    <definedName name="TripleksAluminium" localSheetId="21">[19]BAHAN!#REF!</definedName>
    <definedName name="TripleksAluminium" localSheetId="20">[19]BAHAN!#REF!</definedName>
    <definedName name="TripleksAluminium" localSheetId="19">[19]BAHAN!#REF!</definedName>
    <definedName name="TripleksAluminium">#REF!</definedName>
    <definedName name="TripleksAlumum" localSheetId="2">#REF!</definedName>
    <definedName name="TripleksAlumum" localSheetId="24">[19]BAHAN!#REF!</definedName>
    <definedName name="TripleksAlumum" localSheetId="18">[19]BAHAN!#REF!</definedName>
    <definedName name="TripleksAlumum" localSheetId="21">[19]BAHAN!#REF!</definedName>
    <definedName name="TripleksAlumum" localSheetId="20">[19]BAHAN!#REF!</definedName>
    <definedName name="TripleksAlumum" localSheetId="19">[19]BAHAN!#REF!</definedName>
    <definedName name="TripleksAlumum">#REF!</definedName>
    <definedName name="TripleksLapAlum" localSheetId="2">#REF!</definedName>
    <definedName name="TripleksLapAlum" localSheetId="24">[19]BAHAN!#REF!</definedName>
    <definedName name="TripleksLapAlum" localSheetId="18">[19]BAHAN!#REF!</definedName>
    <definedName name="TripleksLapAlum" localSheetId="21">[19]BAHAN!#REF!</definedName>
    <definedName name="TripleksLapAlum" localSheetId="20">[19]BAHAN!#REF!</definedName>
    <definedName name="TripleksLapAlum" localSheetId="19">[19]BAHAN!#REF!</definedName>
    <definedName name="TripleksLapAlum">#REF!</definedName>
    <definedName name="Triplex">[67]Harga!$F$40</definedName>
    <definedName name="truk" localSheetId="2">#REF!</definedName>
    <definedName name="truk" localSheetId="24">[19]BAHAN!#REF!</definedName>
    <definedName name="truk" localSheetId="18">[19]BAHAN!#REF!</definedName>
    <definedName name="truk" localSheetId="21">[19]BAHAN!#REF!</definedName>
    <definedName name="truk" localSheetId="20">[19]BAHAN!#REF!</definedName>
    <definedName name="truk" localSheetId="19">[19]BAHAN!#REF!</definedName>
    <definedName name="truk">#REF!</definedName>
    <definedName name="truk35ton">'[61]h-alat'!$H$23</definedName>
    <definedName name="TST">'[111]ANAL-'!#REF!</definedName>
    <definedName name="tt">[30]RAB!#REF!</definedName>
    <definedName name="tuk" localSheetId="2">#REF!</definedName>
    <definedName name="tuk">#REF!</definedName>
    <definedName name="TUKAIR" localSheetId="2">#REF!</definedName>
    <definedName name="TUKAIR" localSheetId="24">[19]BAHAN!#REF!</definedName>
    <definedName name="TUKAIR" localSheetId="18">[19]BAHAN!#REF!</definedName>
    <definedName name="TUKAIR" localSheetId="21">[19]BAHAN!#REF!</definedName>
    <definedName name="TUKAIR" localSheetId="20">[19]BAHAN!#REF!</definedName>
    <definedName name="TUKAIR" localSheetId="19">[19]BAHAN!#REF!</definedName>
    <definedName name="TUKAIR">#REF!</definedName>
    <definedName name="Tukang" localSheetId="24">'[98]Upah &amp; Bahan '!$G$48</definedName>
    <definedName name="Tukang" localSheetId="18">'[98]Upah &amp; Bahan '!$G$48</definedName>
    <definedName name="Tukang" localSheetId="21">'[98]Upah &amp; Bahan '!$G$48</definedName>
    <definedName name="Tukang" localSheetId="20">'[98]Upah &amp; Bahan '!$G$48</definedName>
    <definedName name="Tukang" localSheetId="19">'[98]Upah &amp; Bahan '!$G$48</definedName>
    <definedName name="tukang">[3]upah!$H$24</definedName>
    <definedName name="tukangbatu">[65]upah!$H$22</definedName>
    <definedName name="tukangbesi">[65]upah!$H$24</definedName>
    <definedName name="tukangkayu">[65]upah!$H$23</definedName>
    <definedName name="TUKBATU">[121]upahbahan!$H$23</definedName>
    <definedName name="TUKBESI" localSheetId="2">#REF!</definedName>
    <definedName name="TUKBESI" localSheetId="24">[66]upahbahan!$I$19</definedName>
    <definedName name="TUKBESI" localSheetId="18">[66]upahbahan!$I$19</definedName>
    <definedName name="TUKBESI" localSheetId="21">[66]upahbahan!$I$19</definedName>
    <definedName name="TUKBESI" localSheetId="20">[66]upahbahan!$I$19</definedName>
    <definedName name="TUKBESI" localSheetId="19">[66]upahbahan!$I$19</definedName>
    <definedName name="TUKBESI">#REF!</definedName>
    <definedName name="TUKCAT" localSheetId="2">#REF!</definedName>
    <definedName name="TUKCAT" localSheetId="24">[66]upahbahan!$I$20</definedName>
    <definedName name="TUKCAT" localSheetId="18">[66]upahbahan!$I$20</definedName>
    <definedName name="TUKCAT" localSheetId="21">[66]upahbahan!$I$20</definedName>
    <definedName name="TUKCAT" localSheetId="20">[66]upahbahan!$I$20</definedName>
    <definedName name="TUKCAT" localSheetId="19">[66]upahbahan!$I$20</definedName>
    <definedName name="TUKCAT">#REF!</definedName>
    <definedName name="TUKKAYU" localSheetId="2">#REF!</definedName>
    <definedName name="TUKKAYU" localSheetId="24">[66]upahbahan!$I$16</definedName>
    <definedName name="TUKKAYU" localSheetId="18">[66]upahbahan!$I$16</definedName>
    <definedName name="TUKKAYU" localSheetId="21">[66]upahbahan!$I$16</definedName>
    <definedName name="TUKKAYU" localSheetId="20">[66]upahbahan!$I$16</definedName>
    <definedName name="TUKKAYU" localSheetId="19">[66]upahbahan!$I$16</definedName>
    <definedName name="TUKKAYU">#REF!</definedName>
    <definedName name="TUKLISTRIK" localSheetId="2">#REF!</definedName>
    <definedName name="TUKLISTRIK" localSheetId="24">[66]upahbahan!$I$15</definedName>
    <definedName name="TUKLISTRIK" localSheetId="18">[66]upahbahan!$I$15</definedName>
    <definedName name="TUKLISTRIK" localSheetId="21">[66]upahbahan!$I$15</definedName>
    <definedName name="TUKLISTRIK" localSheetId="20">[66]upahbahan!$I$15</definedName>
    <definedName name="TUKLISTRIK" localSheetId="19">[66]upahbahan!$I$15</definedName>
    <definedName name="TUKLISTRIK">#REF!</definedName>
    <definedName name="tulangan">[61]TULANGAN!$K$56</definedName>
    <definedName name="tulanganbeton">'[61]h-bhn'!$H$30</definedName>
    <definedName name="tyreroller">[52]upahbahan!#REF!</definedName>
    <definedName name="U_24">#REF!</definedName>
    <definedName name="U_32">#REF!</definedName>
    <definedName name="UMUM">#REF!</definedName>
    <definedName name="Umum_Tahun" localSheetId="10">'[104]Data Umum'!$D$17</definedName>
    <definedName name="Umum_Tahun" localSheetId="23">'[104]Data Umum'!$D$17</definedName>
    <definedName name="Umum_Tahun" localSheetId="17">'[104]Data Umum'!$D$17</definedName>
    <definedName name="Umum_Tahun" localSheetId="22">'[104]Data Umum'!$D$17</definedName>
    <definedName name="Umum_Tahun" localSheetId="16">'[104]Data Umum'!$D$17</definedName>
    <definedName name="Umum_Tahun" localSheetId="8">'[104]Data Umum'!$D$17</definedName>
    <definedName name="Umum_Tahun" localSheetId="3">'[104]Data Umum'!$D$17</definedName>
    <definedName name="Umum_Tahun" localSheetId="2">#REF!</definedName>
    <definedName name="Umum_Tahun" localSheetId="24">'[104]Data Umum'!$D$17</definedName>
    <definedName name="Umum_Tahun" localSheetId="18">'[104]Data Umum'!$D$17</definedName>
    <definedName name="Umum_Tahun" localSheetId="21">'[104]Data Umum'!$D$17</definedName>
    <definedName name="Umum_Tahun" localSheetId="14">'[104]Data Umum'!$D$17</definedName>
    <definedName name="Umum_Tahun" localSheetId="20">'[104]Data Umum'!$D$17</definedName>
    <definedName name="Umum_Tahun" localSheetId="19">'[104]Data Umum'!$D$17</definedName>
    <definedName name="Umum_Tahun" localSheetId="9">'[104]Data Umum'!$D$17</definedName>
    <definedName name="Umum_Tahun">#REF!</definedName>
    <definedName name="UP.1">[22]BAHAN!$E$7</definedName>
    <definedName name="UP.10" localSheetId="2">#REF!</definedName>
    <definedName name="UP.10" localSheetId="24">[19]BAHAN!#REF!</definedName>
    <definedName name="UP.10" localSheetId="18">[19]BAHAN!#REF!</definedName>
    <definedName name="UP.10" localSheetId="21">[19]BAHAN!#REF!</definedName>
    <definedName name="UP.10" localSheetId="20">[19]BAHAN!#REF!</definedName>
    <definedName name="UP.10" localSheetId="19">[19]BAHAN!#REF!</definedName>
    <definedName name="UP.10">#REF!</definedName>
    <definedName name="UP.11" localSheetId="2">#REF!</definedName>
    <definedName name="UP.11" localSheetId="24">[19]BAHAN!#REF!</definedName>
    <definedName name="UP.11" localSheetId="18">[19]BAHAN!#REF!</definedName>
    <definedName name="UP.11" localSheetId="21">[19]BAHAN!#REF!</definedName>
    <definedName name="UP.11" localSheetId="20">[19]BAHAN!#REF!</definedName>
    <definedName name="UP.11" localSheetId="19">[19]BAHAN!#REF!</definedName>
    <definedName name="UP.11">#REF!</definedName>
    <definedName name="UP.12" localSheetId="2">#REF!</definedName>
    <definedName name="UP.12" localSheetId="24">[19]BAHAN!#REF!</definedName>
    <definedName name="UP.12" localSheetId="18">[19]BAHAN!#REF!</definedName>
    <definedName name="UP.12" localSheetId="21">[19]BAHAN!#REF!</definedName>
    <definedName name="UP.12" localSheetId="20">[19]BAHAN!#REF!</definedName>
    <definedName name="UP.12" localSheetId="19">[19]BAHAN!#REF!</definedName>
    <definedName name="UP.12">#REF!</definedName>
    <definedName name="UP.13">#REF!</definedName>
    <definedName name="UP.14" localSheetId="2">#REF!</definedName>
    <definedName name="UP.14" localSheetId="24">[19]BAHAN!#REF!</definedName>
    <definedName name="UP.14" localSheetId="18">[19]BAHAN!#REF!</definedName>
    <definedName name="UP.14" localSheetId="21">[19]BAHAN!#REF!</definedName>
    <definedName name="UP.14" localSheetId="20">[19]BAHAN!#REF!</definedName>
    <definedName name="UP.14" localSheetId="19">[19]BAHAN!#REF!</definedName>
    <definedName name="UP.14">#REF!</definedName>
    <definedName name="UP.2">[22]BAHAN!$E$8</definedName>
    <definedName name="UP.3">#REF!</definedName>
    <definedName name="UP.4" localSheetId="2">#REF!</definedName>
    <definedName name="UP.4" localSheetId="24">[19]BAHAN!#REF!</definedName>
    <definedName name="UP.4" localSheetId="18">[19]BAHAN!#REF!</definedName>
    <definedName name="UP.4" localSheetId="21">[19]BAHAN!#REF!</definedName>
    <definedName name="UP.4" localSheetId="20">[19]BAHAN!#REF!</definedName>
    <definedName name="UP.4" localSheetId="19">[19]BAHAN!#REF!</definedName>
    <definedName name="UP.4">#REF!</definedName>
    <definedName name="UP.5" localSheetId="2">#REF!</definedName>
    <definedName name="UP.5" localSheetId="24">[19]BAHAN!#REF!</definedName>
    <definedName name="UP.5" localSheetId="18">[19]BAHAN!#REF!</definedName>
    <definedName name="UP.5" localSheetId="21">[19]BAHAN!#REF!</definedName>
    <definedName name="UP.5" localSheetId="20">[19]BAHAN!#REF!</definedName>
    <definedName name="UP.5" localSheetId="19">[19]BAHAN!#REF!</definedName>
    <definedName name="UP.5">#REF!</definedName>
    <definedName name="UP.6">#REF!</definedName>
    <definedName name="UP.7" localSheetId="2">#REF!</definedName>
    <definedName name="UP.7" localSheetId="24">[19]BAHAN!#REF!</definedName>
    <definedName name="UP.7" localSheetId="18">[19]BAHAN!#REF!</definedName>
    <definedName name="UP.7" localSheetId="21">[19]BAHAN!#REF!</definedName>
    <definedName name="UP.7" localSheetId="20">[19]BAHAN!#REF!</definedName>
    <definedName name="UP.7" localSheetId="19">[19]BAHAN!#REF!</definedName>
    <definedName name="UP.7">#REF!</definedName>
    <definedName name="UP.8" localSheetId="2">#REF!</definedName>
    <definedName name="UP.8" localSheetId="24">[19]BAHAN!#REF!</definedName>
    <definedName name="UP.8" localSheetId="18">[19]BAHAN!#REF!</definedName>
    <definedName name="UP.8" localSheetId="21">[19]BAHAN!#REF!</definedName>
    <definedName name="UP.8" localSheetId="20">[19]BAHAN!#REF!</definedName>
    <definedName name="UP.8" localSheetId="19">[19]BAHAN!#REF!</definedName>
    <definedName name="UP.8">#REF!</definedName>
    <definedName name="UP.9">[22]BAHAN!$E$10</definedName>
    <definedName name="UPAH" localSheetId="24">'[6]Basic Price'!#REF!</definedName>
    <definedName name="UPAH" localSheetId="18">'[6]Basic Price'!#REF!</definedName>
    <definedName name="UPAH" localSheetId="21">'[6]Basic Price'!#REF!</definedName>
    <definedName name="UPAH" localSheetId="20">'[6]Basic Price'!#REF!</definedName>
    <definedName name="UPAH" localSheetId="19">'[6]Basic Price'!#REF!</definedName>
    <definedName name="upah">[108]UPAH!$B$5:$B$13</definedName>
    <definedName name="upah1" localSheetId="24">#REF!</definedName>
    <definedName name="upah1" localSheetId="18">#REF!</definedName>
    <definedName name="upah1" localSheetId="21">#REF!</definedName>
    <definedName name="upah1" localSheetId="20">#REF!</definedName>
    <definedName name="upah1" localSheetId="19">#REF!</definedName>
    <definedName name="upah1">[108]UPAH!$B$5:$D$13</definedName>
    <definedName name="upah10" localSheetId="2">#REF!</definedName>
    <definedName name="upah10" localSheetId="24">[19]BAHAN!#REF!</definedName>
    <definedName name="upah10" localSheetId="18">[19]BAHAN!#REF!</definedName>
    <definedName name="upah10" localSheetId="21">[19]BAHAN!#REF!</definedName>
    <definedName name="upah10" localSheetId="20">[19]BAHAN!#REF!</definedName>
    <definedName name="upah10" localSheetId="19">[19]BAHAN!#REF!</definedName>
    <definedName name="upah10">#REF!</definedName>
    <definedName name="upah11" localSheetId="2">#REF!</definedName>
    <definedName name="upah11" localSheetId="24">[19]BAHAN!#REF!</definedName>
    <definedName name="upah11" localSheetId="18">[19]BAHAN!#REF!</definedName>
    <definedName name="upah11" localSheetId="21">[19]BAHAN!#REF!</definedName>
    <definedName name="upah11" localSheetId="20">[19]BAHAN!#REF!</definedName>
    <definedName name="upah11" localSheetId="19">[19]BAHAN!#REF!</definedName>
    <definedName name="upah11">#REF!</definedName>
    <definedName name="upah12" localSheetId="2">#REF!</definedName>
    <definedName name="upah12" localSheetId="24">[19]BAHAN!#REF!</definedName>
    <definedName name="upah12" localSheetId="18">[19]BAHAN!#REF!</definedName>
    <definedName name="upah12" localSheetId="21">[19]BAHAN!#REF!</definedName>
    <definedName name="upah12" localSheetId="20">[19]BAHAN!#REF!</definedName>
    <definedName name="upah12" localSheetId="19">[19]BAHAN!#REF!</definedName>
    <definedName name="upah12">#REF!</definedName>
    <definedName name="upah13" localSheetId="2">#REF!</definedName>
    <definedName name="upah13" localSheetId="24">[19]BAHAN!#REF!</definedName>
    <definedName name="upah13" localSheetId="18">[19]BAHAN!#REF!</definedName>
    <definedName name="upah13" localSheetId="21">[19]BAHAN!#REF!</definedName>
    <definedName name="upah13" localSheetId="20">[19]BAHAN!#REF!</definedName>
    <definedName name="upah13" localSheetId="19">[19]BAHAN!#REF!</definedName>
    <definedName name="upah13">#REF!</definedName>
    <definedName name="upah14" localSheetId="2">#REF!</definedName>
    <definedName name="upah14" localSheetId="24">[19]BAHAN!#REF!</definedName>
    <definedName name="upah14" localSheetId="18">[19]BAHAN!#REF!</definedName>
    <definedName name="upah14" localSheetId="21">[19]BAHAN!#REF!</definedName>
    <definedName name="upah14" localSheetId="20">[19]BAHAN!#REF!</definedName>
    <definedName name="upah14" localSheetId="19">[19]BAHAN!#REF!</definedName>
    <definedName name="upah14">#REF!</definedName>
    <definedName name="upah15">'[18]RAB MEK 15 M MB '!#REF!</definedName>
    <definedName name="upah2">#REF!</definedName>
    <definedName name="upah20">'[18]RAB MEK 15 M MB '!#REF!</definedName>
    <definedName name="upah25">'[18]RAB MEK 15 M MB '!#REF!</definedName>
    <definedName name="upah3">#REF!</definedName>
    <definedName name="upah32">'[18]RAB MEK 15 M MB '!#REF!</definedName>
    <definedName name="upah4" localSheetId="2">#REF!</definedName>
    <definedName name="upah4" localSheetId="24">[19]BAHAN!#REF!</definedName>
    <definedName name="upah4" localSheetId="18">[19]BAHAN!#REF!</definedName>
    <definedName name="upah4" localSheetId="21">[19]BAHAN!#REF!</definedName>
    <definedName name="upah4" localSheetId="20">[19]BAHAN!#REF!</definedName>
    <definedName name="upah4" localSheetId="19">[19]BAHAN!#REF!</definedName>
    <definedName name="upah4">#REF!</definedName>
    <definedName name="upah40">'[18]RAB MEK 15 M MB '!#REF!</definedName>
    <definedName name="upah5" localSheetId="2">#REF!</definedName>
    <definedName name="upah5" localSheetId="24">[19]BAHAN!#REF!</definedName>
    <definedName name="upah5" localSheetId="18">[19]BAHAN!#REF!</definedName>
    <definedName name="upah5" localSheetId="21">[19]BAHAN!#REF!</definedName>
    <definedName name="upah5" localSheetId="20">[19]BAHAN!#REF!</definedName>
    <definedName name="upah5" localSheetId="19">[19]BAHAN!#REF!</definedName>
    <definedName name="upah5">#REF!</definedName>
    <definedName name="upah6" localSheetId="2">#REF!</definedName>
    <definedName name="upah6" localSheetId="24">[19]BAHAN!#REF!</definedName>
    <definedName name="upah6" localSheetId="18">[19]BAHAN!#REF!</definedName>
    <definedName name="upah6" localSheetId="21">[19]BAHAN!#REF!</definedName>
    <definedName name="upah6" localSheetId="20">[19]BAHAN!#REF!</definedName>
    <definedName name="upah6" localSheetId="19">[19]BAHAN!#REF!</definedName>
    <definedName name="upah6">#REF!</definedName>
    <definedName name="upah7" localSheetId="2">#REF!</definedName>
    <definedName name="upah7" localSheetId="24">[19]BAHAN!#REF!</definedName>
    <definedName name="upah7" localSheetId="18">[19]BAHAN!#REF!</definedName>
    <definedName name="upah7" localSheetId="21">[19]BAHAN!#REF!</definedName>
    <definedName name="upah7" localSheetId="20">[19]BAHAN!#REF!</definedName>
    <definedName name="upah7" localSheetId="19">[19]BAHAN!#REF!</definedName>
    <definedName name="upah7">#REF!</definedName>
    <definedName name="upah8" localSheetId="2">#REF!</definedName>
    <definedName name="upah8" localSheetId="24">[19]BAHAN!#REF!</definedName>
    <definedName name="upah8" localSheetId="18">[19]BAHAN!#REF!</definedName>
    <definedName name="upah8" localSheetId="21">[19]BAHAN!#REF!</definedName>
    <definedName name="upah8" localSheetId="20">[19]BAHAN!#REF!</definedName>
    <definedName name="upah8" localSheetId="19">[19]BAHAN!#REF!</definedName>
    <definedName name="upah8">#REF!</definedName>
    <definedName name="upah9">#REF!</definedName>
    <definedName name="upahbasah">#REF!</definedName>
    <definedName name="upahbent">#REF!</definedName>
    <definedName name="upahbersih">#REF!</definedName>
    <definedName name="upahdprd">#REF!</definedName>
    <definedName name="upahdufa">#REF!</definedName>
    <definedName name="upahjalan">#REF!</definedName>
    <definedName name="upahkonektor">'[18]RAB MEK 15 M MB '!#REF!</definedName>
    <definedName name="upahlab">#REF!</definedName>
    <definedName name="upahland">#REF!</definedName>
    <definedName name="upahmayau">#REF!</definedName>
    <definedName name="upahmeet">#REF!</definedName>
    <definedName name="upahmesjid">#REF!</definedName>
    <definedName name="upahmus">#REF!</definedName>
    <definedName name="upahnama">#REF!</definedName>
    <definedName name="upahp2p">#REF!</definedName>
    <definedName name="upahpagar">#REF!</definedName>
    <definedName name="upahpendopo">#REF!</definedName>
    <definedName name="upahpkp">#REF!</definedName>
    <definedName name="upahplp">#REF!</definedName>
    <definedName name="upahppab">#REF!</definedName>
    <definedName name="upahpsrbas">#REF!</definedName>
    <definedName name="upahpsrr">#REF!</definedName>
    <definedName name="upahrab">#REF!</definedName>
    <definedName name="upahres">#REF!</definedName>
    <definedName name="upahsal">#REF!</definedName>
    <definedName name="upahsport">#REF!</definedName>
    <definedName name="upahterminal">'[18]RAB MEK 15 M MB '!#REF!</definedName>
    <definedName name="upahtoilet">#REF!</definedName>
    <definedName name="upahwar">#REF!</definedName>
    <definedName name="upasir">'[58]ANALISA PEKERJAAN 04'!$P$2368</definedName>
    <definedName name="UPASIRB">'[47]ANL-M'!$J$46</definedName>
    <definedName name="UPBAH">'[80]Upah Bahan'!$A$9:$F$67</definedName>
    <definedName name="Urai">'[122]VOL 03'!$Z$43:$Z$102</definedName>
    <definedName name="UraiA">#REF!</definedName>
    <definedName name="URAIAN" localSheetId="24">[10]DEI.2!$A$1:$J$292</definedName>
    <definedName name="URAIAN" localSheetId="18">[10]DEI.2!$A$1:$J$292</definedName>
    <definedName name="URAIAN" localSheetId="21">[10]DEI.2!$A$1:$J$292</definedName>
    <definedName name="URAIAN" localSheetId="20">[10]DEI.2!$A$1:$J$292</definedName>
    <definedName name="URAIAN" localSheetId="19">[10]DEI.2!$A$1:$J$292</definedName>
    <definedName name="URAIAN">#REF!</definedName>
    <definedName name="URAIAN21" localSheetId="24">[10]DEI.2!$A$1:$J$196</definedName>
    <definedName name="URAIAN21" localSheetId="18">[10]DEI.2!$A$1:$J$196</definedName>
    <definedName name="URAIAN21" localSheetId="21">[10]DEI.2!$A$1:$J$196</definedName>
    <definedName name="URAIAN21" localSheetId="20">[10]DEI.2!$A$1:$J$196</definedName>
    <definedName name="URAIAN21" localSheetId="19">[10]DEI.2!$A$1:$J$196</definedName>
    <definedName name="URAIAN21">#REF!</definedName>
    <definedName name="URAIAN22E" localSheetId="24">[10]DEI.2!$A$291:$J$292</definedName>
    <definedName name="URAIAN22E" localSheetId="18">[10]DEI.2!$A$291:$J$292</definedName>
    <definedName name="URAIAN22E" localSheetId="21">[10]DEI.2!$A$291:$J$292</definedName>
    <definedName name="URAIAN22E" localSheetId="20">[10]DEI.2!$A$291:$J$292</definedName>
    <definedName name="URAIAN22E" localSheetId="19">[10]DEI.2!$A$291:$J$292</definedName>
    <definedName name="URAIAN22E">#REF!</definedName>
    <definedName name="URAIAN22L" localSheetId="24">[10]DEI.2!$A$198:$J$290</definedName>
    <definedName name="URAIAN22L" localSheetId="18">[10]DEI.2!$A$198:$J$290</definedName>
    <definedName name="URAIAN22L" localSheetId="21">[10]DEI.2!$A$198:$J$290</definedName>
    <definedName name="URAIAN22L" localSheetId="20">[10]DEI.2!$A$198:$J$290</definedName>
    <definedName name="URAIAN22L" localSheetId="19">[10]DEI.2!$A$198:$J$290</definedName>
    <definedName name="URAIAN22L">#REF!</definedName>
    <definedName name="URAIAN231" localSheetId="24">[8]DEI.2!#REF!</definedName>
    <definedName name="URAIAN231" localSheetId="18">[8]DEI.2!#REF!</definedName>
    <definedName name="URAIAN231" localSheetId="21">[8]DEI.2!#REF!</definedName>
    <definedName name="URAIAN231" localSheetId="20">[8]DEI.2!#REF!</definedName>
    <definedName name="URAIAN231" localSheetId="19">[8]DEI.2!#REF!</definedName>
    <definedName name="URAIAN231">#REF!</definedName>
    <definedName name="URAIAN232" localSheetId="24">[8]DEI.2!#REF!</definedName>
    <definedName name="URAIAN232" localSheetId="18">[8]DEI.2!#REF!</definedName>
    <definedName name="URAIAN232" localSheetId="21">[8]DEI.2!#REF!</definedName>
    <definedName name="URAIAN232" localSheetId="20">[8]DEI.2!#REF!</definedName>
    <definedName name="URAIAN232" localSheetId="19">[8]DEI.2!#REF!</definedName>
    <definedName name="URAIAN232">#REF!</definedName>
    <definedName name="URAIAN233" localSheetId="24">[8]DEI.2!#REF!</definedName>
    <definedName name="URAIAN233" localSheetId="18">[8]DEI.2!#REF!</definedName>
    <definedName name="URAIAN233" localSheetId="21">[8]DEI.2!#REF!</definedName>
    <definedName name="URAIAN233" localSheetId="20">[8]DEI.2!#REF!</definedName>
    <definedName name="URAIAN233" localSheetId="19">[8]DEI.2!#REF!</definedName>
    <definedName name="URAIAN233">#REF!</definedName>
    <definedName name="Uraian234" localSheetId="24">[8]DEI.2!#REF!</definedName>
    <definedName name="Uraian234" localSheetId="18">[8]DEI.2!#REF!</definedName>
    <definedName name="Uraian234" localSheetId="21">[8]DEI.2!#REF!</definedName>
    <definedName name="Uraian234" localSheetId="20">[8]DEI.2!#REF!</definedName>
    <definedName name="Uraian234" localSheetId="19">[8]DEI.2!#REF!</definedName>
    <definedName name="URAIAN234">'[1]A.Div 2'!#REF!</definedName>
    <definedName name="URAIAN234L">#REF!</definedName>
    <definedName name="Uraian235" localSheetId="2">#REF!</definedName>
    <definedName name="Uraian235" localSheetId="24">[8]DEI.2!#REF!</definedName>
    <definedName name="Uraian235" localSheetId="18">[8]DEI.2!#REF!</definedName>
    <definedName name="Uraian235" localSheetId="21">[8]DEI.2!#REF!</definedName>
    <definedName name="Uraian235" localSheetId="20">[8]DEI.2!#REF!</definedName>
    <definedName name="Uraian235" localSheetId="19">[8]DEI.2!#REF!</definedName>
    <definedName name="Uraian235">#REF!</definedName>
    <definedName name="Uraian236" localSheetId="2">#REF!</definedName>
    <definedName name="Uraian236" localSheetId="24">[8]DEI.2!#REF!</definedName>
    <definedName name="Uraian236" localSheetId="18">[8]DEI.2!#REF!</definedName>
    <definedName name="Uraian236" localSheetId="21">[8]DEI.2!#REF!</definedName>
    <definedName name="Uraian236" localSheetId="20">[8]DEI.2!#REF!</definedName>
    <definedName name="Uraian236" localSheetId="19">[8]DEI.2!#REF!</definedName>
    <definedName name="Uraian236">#REF!</definedName>
    <definedName name="URAIAN241" localSheetId="24">[8]DEI.2!#REF!</definedName>
    <definedName name="URAIAN241" localSheetId="18">[8]DEI.2!#REF!</definedName>
    <definedName name="URAIAN241" localSheetId="21">[8]DEI.2!#REF!</definedName>
    <definedName name="URAIAN241" localSheetId="20">[8]DEI.2!#REF!</definedName>
    <definedName name="URAIAN241" localSheetId="19">[8]DEI.2!#REF!</definedName>
    <definedName name="URAIAN241">'[1]A.Div 2'!#REF!</definedName>
    <definedName name="URAIAN242" localSheetId="24">[8]DEI.2!#REF!</definedName>
    <definedName name="URAIAN242" localSheetId="18">[8]DEI.2!#REF!</definedName>
    <definedName name="URAIAN242" localSheetId="21">[8]DEI.2!#REF!</definedName>
    <definedName name="URAIAN242" localSheetId="20">[8]DEI.2!#REF!</definedName>
    <definedName name="URAIAN242" localSheetId="19">[8]DEI.2!#REF!</definedName>
    <definedName name="URAIAN242">'[1]A.Div 2'!#REF!</definedName>
    <definedName name="URAIAN243" localSheetId="24">[8]DEI.2!#REF!</definedName>
    <definedName name="URAIAN243" localSheetId="18">[8]DEI.2!#REF!</definedName>
    <definedName name="URAIAN243" localSheetId="21">[8]DEI.2!#REF!</definedName>
    <definedName name="URAIAN243" localSheetId="20">[8]DEI.2!#REF!</definedName>
    <definedName name="URAIAN243" localSheetId="19">[8]DEI.2!#REF!</definedName>
    <definedName name="URAIAN243">'[1]A.Div 2'!#REF!</definedName>
    <definedName name="Uraian311" localSheetId="24">[10]DEV.3!$A$1:$J$104</definedName>
    <definedName name="Uraian311" localSheetId="18">[10]DEV.3!$A$1:$J$104</definedName>
    <definedName name="Uraian311" localSheetId="21">[10]DEV.3!$A$1:$J$104</definedName>
    <definedName name="Uraian311" localSheetId="20">[10]DEV.3!$A$1:$J$104</definedName>
    <definedName name="Uraian311" localSheetId="19">[10]DEV.3!$A$1:$J$104</definedName>
    <definedName name="Uraian311">#REF!</definedName>
    <definedName name="Uraian312" localSheetId="24">[8]DEV.3!#REF!</definedName>
    <definedName name="Uraian312" localSheetId="18">[8]DEV.3!#REF!</definedName>
    <definedName name="Uraian312" localSheetId="21">[8]DEV.3!#REF!</definedName>
    <definedName name="Uraian312" localSheetId="20">[8]DEV.3!#REF!</definedName>
    <definedName name="Uraian312" localSheetId="19">[8]DEV.3!#REF!</definedName>
    <definedName name="Uraian312">[123]A.Div3!#REF!</definedName>
    <definedName name="Uraian313" localSheetId="24">[8]DEV.3!#REF!</definedName>
    <definedName name="Uraian313" localSheetId="18">[8]DEV.3!#REF!</definedName>
    <definedName name="Uraian313" localSheetId="21">[8]DEV.3!#REF!</definedName>
    <definedName name="Uraian313" localSheetId="20">[8]DEV.3!#REF!</definedName>
    <definedName name="Uraian313" localSheetId="19">[8]DEV.3!#REF!</definedName>
    <definedName name="Uraian313">[123]A.Div3!#REF!</definedName>
    <definedName name="Uraian314" localSheetId="24">[8]DEV.3!#REF!</definedName>
    <definedName name="Uraian314" localSheetId="18">[8]DEV.3!#REF!</definedName>
    <definedName name="Uraian314" localSheetId="21">[8]DEV.3!#REF!</definedName>
    <definedName name="Uraian314" localSheetId="20">[8]DEV.3!#REF!</definedName>
    <definedName name="Uraian314" localSheetId="19">[8]DEV.3!#REF!</definedName>
    <definedName name="Uraian314">[123]A.Div3!#REF!</definedName>
    <definedName name="Uraian315" localSheetId="24">[8]DEV.3!#REF!</definedName>
    <definedName name="Uraian315" localSheetId="18">[8]DEV.3!#REF!</definedName>
    <definedName name="Uraian315" localSheetId="21">[8]DEV.3!#REF!</definedName>
    <definedName name="Uraian315" localSheetId="20">[8]DEV.3!#REF!</definedName>
    <definedName name="Uraian315" localSheetId="19">[8]DEV.3!#REF!</definedName>
    <definedName name="Uraian315">[123]A.Div3!#REF!</definedName>
    <definedName name="Uraian319">[10]DEV.3!$A$106:$J$106</definedName>
    <definedName name="Uraian321">#REF!</definedName>
    <definedName name="Uraian322" localSheetId="24">[10]DEV.3!$A$166:$J$291</definedName>
    <definedName name="Uraian322" localSheetId="18">[10]DEV.3!$A$166:$J$291</definedName>
    <definedName name="Uraian322" localSheetId="21">[10]DEV.3!$A$166:$J$291</definedName>
    <definedName name="Uraian322" localSheetId="20">[10]DEV.3!$A$166:$J$291</definedName>
    <definedName name="Uraian322" localSheetId="19">[10]DEV.3!$A$166:$J$291</definedName>
    <definedName name="Uraian322">#REF!</definedName>
    <definedName name="Uraian323">#REF!</definedName>
    <definedName name="URAIAN323L">#REF!</definedName>
    <definedName name="Uraian324" localSheetId="2">#REF!</definedName>
    <definedName name="Uraian324" localSheetId="24">[8]DEV.3!#REF!</definedName>
    <definedName name="Uraian324" localSheetId="18">[8]DEV.3!#REF!</definedName>
    <definedName name="Uraian324" localSheetId="21">[8]DEV.3!#REF!</definedName>
    <definedName name="Uraian324" localSheetId="20">[8]DEV.3!#REF!</definedName>
    <definedName name="Uraian324" localSheetId="19">[8]DEV.3!#REF!</definedName>
    <definedName name="Uraian324">#REF!</definedName>
    <definedName name="Uraian33">#REF!</definedName>
    <definedName name="Uraian331" localSheetId="2">#REF!</definedName>
    <definedName name="Uraian331" localSheetId="24">[8]DEV.3!#REF!</definedName>
    <definedName name="Uraian331" localSheetId="18">[8]DEV.3!#REF!</definedName>
    <definedName name="Uraian331" localSheetId="21">[8]DEV.3!#REF!</definedName>
    <definedName name="Uraian331" localSheetId="20">[8]DEV.3!#REF!</definedName>
    <definedName name="Uraian331" localSheetId="19">[8]DEV.3!#REF!</definedName>
    <definedName name="Uraian331">#REF!</definedName>
    <definedName name="Uraian346" localSheetId="2">#REF!</definedName>
    <definedName name="Uraian346" localSheetId="24">[8]DEV.3!#REF!</definedName>
    <definedName name="Uraian346" localSheetId="18">[8]DEV.3!#REF!</definedName>
    <definedName name="Uraian346" localSheetId="21">[8]DEV.3!#REF!</definedName>
    <definedName name="Uraian346" localSheetId="20">[8]DEV.3!#REF!</definedName>
    <definedName name="Uraian346" localSheetId="19">[8]DEV.3!#REF!</definedName>
    <definedName name="Uraian346">#REF!</definedName>
    <definedName name="URAIAN421" localSheetId="24">'[68]DEVI 4'!$A$1:$J$159</definedName>
    <definedName name="URAIAN421" localSheetId="18">'[68]DEVI 4'!$A$1:$J$159</definedName>
    <definedName name="URAIAN421" localSheetId="21">'[68]DEVI 4'!$A$1:$J$159</definedName>
    <definedName name="URAIAN421" localSheetId="20">'[68]DEVI 4'!$A$1:$J$159</definedName>
    <definedName name="URAIAN421" localSheetId="19">'[68]DEVI 4'!$A$1:$J$159</definedName>
    <definedName name="URAIAN421">#REF!</definedName>
    <definedName name="URAIAN422" localSheetId="24">'[68]DEVI 4'!$A$160:$J$318</definedName>
    <definedName name="URAIAN422" localSheetId="18">'[68]DEVI 4'!$A$160:$J$318</definedName>
    <definedName name="URAIAN422" localSheetId="21">'[68]DEVI 4'!$A$160:$J$318</definedName>
    <definedName name="URAIAN422" localSheetId="20">'[68]DEVI 4'!$A$160:$J$318</definedName>
    <definedName name="URAIAN422" localSheetId="19">'[68]DEVI 4'!$A$160:$J$318</definedName>
    <definedName name="URAIAN422">#REF!</definedName>
    <definedName name="URAIAN423" localSheetId="24">'[7]DEVI 4'!#REF!</definedName>
    <definedName name="URAIAN423" localSheetId="18">'[7]DEVI 4'!#REF!</definedName>
    <definedName name="URAIAN423" localSheetId="21">'[7]DEVI 4'!#REF!</definedName>
    <definedName name="URAIAN423" localSheetId="20">'[7]DEVI 4'!#REF!</definedName>
    <definedName name="URAIAN423" localSheetId="19">'[7]DEVI 4'!#REF!</definedName>
    <definedName name="URAIAN423">#REF!</definedName>
    <definedName name="URAIAN424" localSheetId="24">'[7]DEVI 4'!#REF!</definedName>
    <definedName name="URAIAN424" localSheetId="18">'[7]DEVI 4'!#REF!</definedName>
    <definedName name="URAIAN424" localSheetId="21">'[7]DEVI 4'!#REF!</definedName>
    <definedName name="URAIAN424" localSheetId="20">'[7]DEVI 4'!#REF!</definedName>
    <definedName name="URAIAN424" localSheetId="19">'[7]DEVI 4'!#REF!</definedName>
    <definedName name="URAIAN424">#REF!</definedName>
    <definedName name="URAIAN425" localSheetId="24">'[7]DEVI 4'!#REF!</definedName>
    <definedName name="URAIAN425" localSheetId="18">'[7]DEVI 4'!#REF!</definedName>
    <definedName name="URAIAN425" localSheetId="21">'[7]DEVI 4'!#REF!</definedName>
    <definedName name="URAIAN425" localSheetId="20">'[7]DEVI 4'!#REF!</definedName>
    <definedName name="URAIAN425" localSheetId="19">'[7]DEVI 4'!#REF!</definedName>
    <definedName name="URAIAN425">#REF!</definedName>
    <definedName name="URAIAN426" localSheetId="24">'[7]DEVI 4'!#REF!</definedName>
    <definedName name="URAIAN426" localSheetId="18">'[7]DEVI 4'!#REF!</definedName>
    <definedName name="URAIAN426" localSheetId="21">'[7]DEVI 4'!#REF!</definedName>
    <definedName name="URAIAN426" localSheetId="20">'[7]DEVI 4'!#REF!</definedName>
    <definedName name="URAIAN426" localSheetId="19">'[7]DEVI 4'!#REF!</definedName>
    <definedName name="URAIAN426">#REF!</definedName>
    <definedName name="URAIAN427" localSheetId="24">'[68]DEVI 4'!$A$319:$J$425</definedName>
    <definedName name="URAIAN427" localSheetId="18">'[68]DEVI 4'!$A$319:$J$425</definedName>
    <definedName name="URAIAN427" localSheetId="21">'[68]DEVI 4'!$A$319:$J$425</definedName>
    <definedName name="URAIAN427" localSheetId="20">'[68]DEVI 4'!$A$319:$J$425</definedName>
    <definedName name="URAIAN427" localSheetId="19">'[68]DEVI 4'!$A$319:$J$425</definedName>
    <definedName name="URAIAN427">#REF!</definedName>
    <definedName name="URAIAN511" localSheetId="24">[10]DEV.5!$A$1:$J$161</definedName>
    <definedName name="URAIAN511" localSheetId="18">[10]DEV.5!$A$1:$J$161</definedName>
    <definedName name="URAIAN511" localSheetId="21">[10]DEV.5!$A$1:$J$161</definedName>
    <definedName name="URAIAN511" localSheetId="20">[10]DEV.5!$A$1:$J$161</definedName>
    <definedName name="URAIAN511" localSheetId="19">[10]DEV.5!$A$1:$J$161</definedName>
    <definedName name="URAIAN511">'[124]DIV 5 6'!$B$1:$K$181</definedName>
    <definedName name="URAIAN512" localSheetId="24">[10]DEV.5!$A$162:$J$321</definedName>
    <definedName name="URAIAN512" localSheetId="18">[10]DEV.5!$A$162:$J$321</definedName>
    <definedName name="URAIAN512" localSheetId="21">[10]DEV.5!$A$162:$J$321</definedName>
    <definedName name="URAIAN512" localSheetId="20">[10]DEV.5!$A$162:$J$321</definedName>
    <definedName name="URAIAN512" localSheetId="19">[10]DEV.5!$A$162:$J$321</definedName>
    <definedName name="URAIAN512">'[124]DIV 5 6'!$B$182:$K$362</definedName>
    <definedName name="URAIAN521" localSheetId="24">[10]DEV.5!$A$322:$J$470</definedName>
    <definedName name="URAIAN521" localSheetId="18">[10]DEV.5!$A$322:$J$470</definedName>
    <definedName name="URAIAN521" localSheetId="21">[10]DEV.5!$A$322:$J$470</definedName>
    <definedName name="URAIAN521" localSheetId="20">[10]DEV.5!$A$322:$J$470</definedName>
    <definedName name="URAIAN521" localSheetId="19">[10]DEV.5!$A$322:$J$470</definedName>
    <definedName name="URAIAN521">'[124]DIV 5 6'!#REF!</definedName>
    <definedName name="URAIAN522" localSheetId="24">[91]DEV.5!#REF!</definedName>
    <definedName name="URAIAN522" localSheetId="18">[91]DEV.5!#REF!</definedName>
    <definedName name="URAIAN522" localSheetId="21">[91]DEV.5!#REF!</definedName>
    <definedName name="URAIAN522" localSheetId="20">[91]DEV.5!#REF!</definedName>
    <definedName name="URAIAN522" localSheetId="19">[91]DEV.5!#REF!</definedName>
    <definedName name="URAIAN522">'[124]DIV 5 6'!#REF!</definedName>
    <definedName name="URAIAN541" localSheetId="24">[8]DEV.5!#REF!</definedName>
    <definedName name="URAIAN541" localSheetId="18">[8]DEV.5!#REF!</definedName>
    <definedName name="URAIAN541" localSheetId="21">[8]DEV.5!#REF!</definedName>
    <definedName name="URAIAN541" localSheetId="20">[8]DEV.5!#REF!</definedName>
    <definedName name="URAIAN541" localSheetId="19">[8]DEV.5!#REF!</definedName>
    <definedName name="URAIAN541">'[124]DIV 5 6'!#REF!</definedName>
    <definedName name="URAIAN542" localSheetId="24">[8]DEV.5!#REF!</definedName>
    <definedName name="URAIAN542" localSheetId="18">[8]DEV.5!#REF!</definedName>
    <definedName name="URAIAN542" localSheetId="21">[8]DEV.5!#REF!</definedName>
    <definedName name="URAIAN542" localSheetId="20">[8]DEV.5!#REF!</definedName>
    <definedName name="URAIAN542" localSheetId="19">[8]DEV.5!#REF!</definedName>
    <definedName name="URAIAN542">[1]A.Div5!#REF!</definedName>
    <definedName name="URAIAN611">#REF!</definedName>
    <definedName name="URAIAN612">#REF!</definedName>
    <definedName name="URAIAN621" localSheetId="24">[8]DEV.6!#REF!</definedName>
    <definedName name="URAIAN621" localSheetId="18">[8]DEV.6!#REF!</definedName>
    <definedName name="URAIAN621" localSheetId="21">[8]DEV.6!#REF!</definedName>
    <definedName name="URAIAN621" localSheetId="20">[8]DEV.6!#REF!</definedName>
    <definedName name="URAIAN621" localSheetId="19">[8]DEV.6!#REF!</definedName>
    <definedName name="URAIAN621">#REF!</definedName>
    <definedName name="URAIAN622" localSheetId="24">[8]DEV.6!#REF!</definedName>
    <definedName name="URAIAN622" localSheetId="18">[8]DEV.6!#REF!</definedName>
    <definedName name="URAIAN622" localSheetId="21">[8]DEV.6!#REF!</definedName>
    <definedName name="URAIAN622" localSheetId="20">[8]DEV.6!#REF!</definedName>
    <definedName name="URAIAN622" localSheetId="19">[8]DEV.6!#REF!</definedName>
    <definedName name="URAIAN622">#REF!</definedName>
    <definedName name="URAIAN623" localSheetId="24">[8]DEV.6!#REF!</definedName>
    <definedName name="URAIAN623" localSheetId="18">[8]DEV.6!#REF!</definedName>
    <definedName name="URAIAN623" localSheetId="21">[8]DEV.6!#REF!</definedName>
    <definedName name="URAIAN623" localSheetId="20">[8]DEV.6!#REF!</definedName>
    <definedName name="URAIAN623" localSheetId="19">[8]DEV.6!#REF!</definedName>
    <definedName name="URAIAN623">#REF!</definedName>
    <definedName name="URAIAN631">#REF!</definedName>
    <definedName name="URAIAN632" localSheetId="24">[8]DEV.6!#REF!</definedName>
    <definedName name="URAIAN632" localSheetId="18">[8]DEV.6!#REF!</definedName>
    <definedName name="URAIAN632" localSheetId="21">[8]DEV.6!#REF!</definedName>
    <definedName name="URAIAN632" localSheetId="20">[8]DEV.6!#REF!</definedName>
    <definedName name="URAIAN632" localSheetId="19">[8]DEV.6!#REF!</definedName>
    <definedName name="URAIAN632">#REF!</definedName>
    <definedName name="URAIAN633">#REF!</definedName>
    <definedName name="URAIAN634">#REF!</definedName>
    <definedName name="URAIAN635" localSheetId="24">[8]DEV.6!#REF!</definedName>
    <definedName name="URAIAN635" localSheetId="18">[8]DEV.6!#REF!</definedName>
    <definedName name="URAIAN635" localSheetId="21">[8]DEV.6!#REF!</definedName>
    <definedName name="URAIAN635" localSheetId="20">[8]DEV.6!#REF!</definedName>
    <definedName name="URAIAN635" localSheetId="19">[8]DEV.6!#REF!</definedName>
    <definedName name="URAIAN635">#REF!</definedName>
    <definedName name="URAIAN635A">#REF!</definedName>
    <definedName name="URAIAN636" localSheetId="24">[8]DEV.6!#REF!</definedName>
    <definedName name="URAIAN636" localSheetId="18">[8]DEV.6!#REF!</definedName>
    <definedName name="URAIAN636" localSheetId="21">[8]DEV.6!#REF!</definedName>
    <definedName name="URAIAN636" localSheetId="20">[8]DEV.6!#REF!</definedName>
    <definedName name="URAIAN636" localSheetId="19">[8]DEV.6!#REF!</definedName>
    <definedName name="URAIAN636">#REF!</definedName>
    <definedName name="URAIAN641L">#REF!</definedName>
    <definedName name="URAIAN642">#REF!</definedName>
    <definedName name="URAIAN65" localSheetId="2">#REF!</definedName>
    <definedName name="URAIAN65" localSheetId="24">[8]DEV.6!#REF!</definedName>
    <definedName name="URAIAN65" localSheetId="18">[8]DEV.6!#REF!</definedName>
    <definedName name="URAIAN65" localSheetId="21">[8]DEV.6!#REF!</definedName>
    <definedName name="URAIAN65" localSheetId="20">[8]DEV.6!#REF!</definedName>
    <definedName name="URAIAN65" localSheetId="19">[8]DEV.6!#REF!</definedName>
    <definedName name="URAIAN65">#REF!</definedName>
    <definedName name="URAIAN651">#REF!</definedName>
    <definedName name="URAIAN66">#REF!</definedName>
    <definedName name="URAIAN66PERATA">#REF!</definedName>
    <definedName name="URAIAN66PERMUKAAN">#REF!</definedName>
    <definedName name="URAIAN7101">#REF!</definedName>
    <definedName name="URAIAN7102">#REF!</definedName>
    <definedName name="URAIAN7103">#REF!</definedName>
    <definedName name="URAIAN711">#REF!</definedName>
    <definedName name="URAIAN712" localSheetId="24">#REF!</definedName>
    <definedName name="URAIAN712" localSheetId="18">#REF!</definedName>
    <definedName name="URAIAN712" localSheetId="21">#REF!</definedName>
    <definedName name="URAIAN712" localSheetId="20">#REF!</definedName>
    <definedName name="URAIAN712" localSheetId="19">#REF!</definedName>
    <definedName name="URAIAN712">[1]A.Div7!#REF!</definedName>
    <definedName name="URAIAN713">#REF!</definedName>
    <definedName name="URAIAN714">#REF!</definedName>
    <definedName name="URAIAN715">#REF!</definedName>
    <definedName name="URAIAN716">#REF!</definedName>
    <definedName name="URAIAN717">#REF!</definedName>
    <definedName name="URAIAN718">#REF!</definedName>
    <definedName name="URAIAN721">#REF!</definedName>
    <definedName name="URAIAN731">#REF!</definedName>
    <definedName name="URAIAN732">#REF!</definedName>
    <definedName name="URAIAN733">#REF!</definedName>
    <definedName name="URAIAN734">#REF!</definedName>
    <definedName name="URAIAN735">#REF!</definedName>
    <definedName name="URAIAN73PL">#REF!</definedName>
    <definedName name="URAIAN73UL" localSheetId="24">#REF!</definedName>
    <definedName name="URAIAN73UL" localSheetId="18">#REF!</definedName>
    <definedName name="URAIAN73UL" localSheetId="21">#REF!</definedName>
    <definedName name="URAIAN73UL" localSheetId="20">#REF!</definedName>
    <definedName name="URAIAN73UL" localSheetId="19">#REF!</definedName>
    <definedName name="URAIAN73UL">[1]A.Div7!#REF!</definedName>
    <definedName name="URAIAN744">#REF!</definedName>
    <definedName name="URAIAN745">#REF!</definedName>
    <definedName name="URAIAN751" localSheetId="24">#REF!</definedName>
    <definedName name="URAIAN751" localSheetId="18">#REF!</definedName>
    <definedName name="URAIAN751" localSheetId="21">#REF!</definedName>
    <definedName name="URAIAN751" localSheetId="20">#REF!</definedName>
    <definedName name="URAIAN751" localSheetId="19">#REF!</definedName>
    <definedName name="URAIAN751">[123]A.Div7!#REF!</definedName>
    <definedName name="URAIAN752" localSheetId="24">#REF!</definedName>
    <definedName name="URAIAN752" localSheetId="18">#REF!</definedName>
    <definedName name="URAIAN752" localSheetId="21">#REF!</definedName>
    <definedName name="URAIAN752" localSheetId="20">#REF!</definedName>
    <definedName name="URAIAN752" localSheetId="19">#REF!</definedName>
    <definedName name="URAIAN752">[123]A.Div7!#REF!</definedName>
    <definedName name="URAIAN7610">#REF!</definedName>
    <definedName name="URAIAN7611" localSheetId="24">#REF!</definedName>
    <definedName name="URAIAN7611" localSheetId="18">#REF!</definedName>
    <definedName name="URAIAN7611" localSheetId="21">#REF!</definedName>
    <definedName name="URAIAN7611" localSheetId="20">#REF!</definedName>
    <definedName name="URAIAN7611" localSheetId="19">#REF!</definedName>
    <definedName name="URAIAN7611">[123]A.Div7!#REF!</definedName>
    <definedName name="URAIAN7612" localSheetId="24">#REF!</definedName>
    <definedName name="URAIAN7612" localSheetId="18">#REF!</definedName>
    <definedName name="URAIAN7612" localSheetId="21">#REF!</definedName>
    <definedName name="URAIAN7612" localSheetId="20">#REF!</definedName>
    <definedName name="URAIAN7612" localSheetId="19">#REF!</definedName>
    <definedName name="URAIAN7612">[1]A.Div7!#REF!</definedName>
    <definedName name="URAIAN7612a">#REF!</definedName>
    <definedName name="URAIAN7612b">#REF!</definedName>
    <definedName name="URAIAN7612c">#REF!</definedName>
    <definedName name="URAIAN7613" localSheetId="24">#REF!</definedName>
    <definedName name="URAIAN7613" localSheetId="18">#REF!</definedName>
    <definedName name="URAIAN7613" localSheetId="21">#REF!</definedName>
    <definedName name="URAIAN7613" localSheetId="20">#REF!</definedName>
    <definedName name="URAIAN7613" localSheetId="19">#REF!</definedName>
    <definedName name="URAIAN7613">[1]A.Div7!#REF!</definedName>
    <definedName name="URAIAN7613a">#REF!</definedName>
    <definedName name="URAIAN7613b">#REF!</definedName>
    <definedName name="URAIAN7613c">#REF!</definedName>
    <definedName name="URAIAN7614" localSheetId="24">#REF!</definedName>
    <definedName name="URAIAN7614" localSheetId="18">#REF!</definedName>
    <definedName name="URAIAN7614" localSheetId="21">#REF!</definedName>
    <definedName name="URAIAN7614" localSheetId="20">#REF!</definedName>
    <definedName name="URAIAN7614" localSheetId="19">#REF!</definedName>
    <definedName name="URAIAN7614">[123]A.Div7!#REF!</definedName>
    <definedName name="URAIAN7614a">#REF!</definedName>
    <definedName name="URAIAN7614b">#REF!</definedName>
    <definedName name="URAIAN7614d">#REF!</definedName>
    <definedName name="URAIAN7614e">#REF!</definedName>
    <definedName name="URAIAN7615" localSheetId="24">#REF!</definedName>
    <definedName name="URAIAN7615" localSheetId="18">#REF!</definedName>
    <definedName name="URAIAN7615" localSheetId="21">#REF!</definedName>
    <definedName name="URAIAN7615" localSheetId="20">#REF!</definedName>
    <definedName name="URAIAN7615" localSheetId="19">#REF!</definedName>
    <definedName name="URAIAN7615">[1]A.Div7!#REF!</definedName>
    <definedName name="URAIAN7616" localSheetId="24">#REF!</definedName>
    <definedName name="URAIAN7616" localSheetId="18">#REF!</definedName>
    <definedName name="URAIAN7616" localSheetId="21">#REF!</definedName>
    <definedName name="URAIAN7616" localSheetId="20">#REF!</definedName>
    <definedName name="URAIAN7616" localSheetId="19">#REF!</definedName>
    <definedName name="URAIAN7616">[1]A.Div7!#REF!</definedName>
    <definedName name="URAIAN7617" localSheetId="24">#REF!</definedName>
    <definedName name="URAIAN7617" localSheetId="18">#REF!</definedName>
    <definedName name="URAIAN7617" localSheetId="21">#REF!</definedName>
    <definedName name="URAIAN7617" localSheetId="20">#REF!</definedName>
    <definedName name="URAIAN7617" localSheetId="19">#REF!</definedName>
    <definedName name="URAIAN7617">[123]A.Div7!#REF!</definedName>
    <definedName name="URAIAN7618" localSheetId="24">#REF!</definedName>
    <definedName name="URAIAN7618" localSheetId="18">#REF!</definedName>
    <definedName name="URAIAN7618" localSheetId="21">#REF!</definedName>
    <definedName name="URAIAN7618" localSheetId="20">#REF!</definedName>
    <definedName name="URAIAN7618" localSheetId="19">#REF!</definedName>
    <definedName name="URAIAN7618">[123]A.Div7!#REF!</definedName>
    <definedName name="URAIAN7619" localSheetId="24">#REF!</definedName>
    <definedName name="URAIAN7619" localSheetId="18">#REF!</definedName>
    <definedName name="URAIAN7619" localSheetId="21">#REF!</definedName>
    <definedName name="URAIAN7619" localSheetId="20">#REF!</definedName>
    <definedName name="URAIAN7619" localSheetId="19">#REF!</definedName>
    <definedName name="URAIAN7619">[123]A.Div7!#REF!</definedName>
    <definedName name="URAIAN7620" localSheetId="24">#REF!</definedName>
    <definedName name="URAIAN7620" localSheetId="18">#REF!</definedName>
    <definedName name="URAIAN7620" localSheetId="21">#REF!</definedName>
    <definedName name="URAIAN7620" localSheetId="20">#REF!</definedName>
    <definedName name="URAIAN7620" localSheetId="19">#REF!</definedName>
    <definedName name="URAIAN7620">[123]A.Div7!#REF!</definedName>
    <definedName name="URAIAN7621" localSheetId="24">#REF!</definedName>
    <definedName name="URAIAN7621" localSheetId="18">#REF!</definedName>
    <definedName name="URAIAN7621" localSheetId="21">#REF!</definedName>
    <definedName name="URAIAN7621" localSheetId="20">#REF!</definedName>
    <definedName name="URAIAN7621" localSheetId="19">#REF!</definedName>
    <definedName name="URAIAN7621">[123]A.Div7!#REF!</definedName>
    <definedName name="URAIAN7625" localSheetId="24">#REF!</definedName>
    <definedName name="URAIAN7625" localSheetId="18">#REF!</definedName>
    <definedName name="URAIAN7625" localSheetId="21">#REF!</definedName>
    <definedName name="URAIAN7625" localSheetId="20">#REF!</definedName>
    <definedName name="URAIAN7625" localSheetId="19">#REF!</definedName>
    <definedName name="URAIAN7625">[123]A.Div7!#REF!</definedName>
    <definedName name="URAIAN7626" localSheetId="24">#REF!</definedName>
    <definedName name="URAIAN7626" localSheetId="18">#REF!</definedName>
    <definedName name="URAIAN7626" localSheetId="21">#REF!</definedName>
    <definedName name="URAIAN7626" localSheetId="20">#REF!</definedName>
    <definedName name="URAIAN7626" localSheetId="19">#REF!</definedName>
    <definedName name="URAIAN7626">[123]A.Div7!#REF!</definedName>
    <definedName name="URAIAN767" localSheetId="24">#REF!</definedName>
    <definedName name="URAIAN767" localSheetId="18">#REF!</definedName>
    <definedName name="URAIAN767" localSheetId="21">#REF!</definedName>
    <definedName name="URAIAN767" localSheetId="20">#REF!</definedName>
    <definedName name="URAIAN767" localSheetId="19">#REF!</definedName>
    <definedName name="URAIAN767">[123]A.Div7!#REF!</definedName>
    <definedName name="URAIAN768" localSheetId="24">#REF!</definedName>
    <definedName name="URAIAN768" localSheetId="18">#REF!</definedName>
    <definedName name="URAIAN768" localSheetId="21">#REF!</definedName>
    <definedName name="URAIAN768" localSheetId="20">#REF!</definedName>
    <definedName name="URAIAN768" localSheetId="19">#REF!</definedName>
    <definedName name="URAIAN768">[123]A.Div7!#REF!</definedName>
    <definedName name="URAIAN769" localSheetId="24">#REF!</definedName>
    <definedName name="URAIAN769" localSheetId="18">#REF!</definedName>
    <definedName name="URAIAN769" localSheetId="21">#REF!</definedName>
    <definedName name="URAIAN769" localSheetId="20">#REF!</definedName>
    <definedName name="URAIAN769" localSheetId="19">#REF!</definedName>
    <definedName name="URAIAN769">[123]A.Div7!#REF!</definedName>
    <definedName name="URAIAN76x" localSheetId="24">#REF!</definedName>
    <definedName name="URAIAN76x" localSheetId="18">#REF!</definedName>
    <definedName name="URAIAN76x" localSheetId="21">#REF!</definedName>
    <definedName name="URAIAN76x" localSheetId="20">#REF!</definedName>
    <definedName name="URAIAN76x" localSheetId="19">#REF!</definedName>
    <definedName name="URAIAN76x">[123]A.Div7!#REF!</definedName>
    <definedName name="URAIAN771" localSheetId="24">#REF!</definedName>
    <definedName name="URAIAN771" localSheetId="18">#REF!</definedName>
    <definedName name="URAIAN771" localSheetId="21">#REF!</definedName>
    <definedName name="URAIAN771" localSheetId="20">#REF!</definedName>
    <definedName name="URAIAN771" localSheetId="19">#REF!</definedName>
    <definedName name="URAIAN771">[123]A.Div7!#REF!</definedName>
    <definedName name="URAIAN771a">#REF!</definedName>
    <definedName name="URAIAN771b">#REF!</definedName>
    <definedName name="URAIAN771c">#REF!</definedName>
    <definedName name="URAIAN771d">#REF!</definedName>
    <definedName name="URAIAN772a">#REF!</definedName>
    <definedName name="URAIAN772b">#REF!</definedName>
    <definedName name="URAIAN772c">#REF!</definedName>
    <definedName name="URAIAN772d">#REF!</definedName>
    <definedName name="URAIAN775">#REF!</definedName>
    <definedName name="URAIAN79">#REF!</definedName>
    <definedName name="URAIAN79L">#REF!</definedName>
    <definedName name="URAIAN79manual">#REF!</definedName>
    <definedName name="URAIAN79mekanis">#REF!</definedName>
    <definedName name="URAIAN811" localSheetId="24">'[68]DEVI 8'!$A$1:$J$179</definedName>
    <definedName name="URAIAN811" localSheetId="18">'[68]DEVI 8'!$A$1:$J$179</definedName>
    <definedName name="URAIAN811" localSheetId="21">'[68]DEVI 8'!$A$1:$J$179</definedName>
    <definedName name="URAIAN811" localSheetId="20">'[68]DEVI 8'!$A$1:$J$179</definedName>
    <definedName name="URAIAN811" localSheetId="19">'[68]DEVI 8'!$A$1:$J$179</definedName>
    <definedName name="URAIAN811">#REF!</definedName>
    <definedName name="URAIAN812" localSheetId="24">'[68]DEVI 8'!$A$180:$J$358</definedName>
    <definedName name="URAIAN812" localSheetId="18">'[68]DEVI 8'!$A$180:$J$358</definedName>
    <definedName name="URAIAN812" localSheetId="21">'[68]DEVI 8'!$A$180:$J$358</definedName>
    <definedName name="URAIAN812" localSheetId="20">'[68]DEVI 8'!$A$180:$J$358</definedName>
    <definedName name="URAIAN812" localSheetId="19">'[68]DEVI 8'!$A$180:$J$358</definedName>
    <definedName name="URAIAN812">#REF!</definedName>
    <definedName name="URAIAN813" localSheetId="24">'[68]DEVI 8'!$A$359:$J$537</definedName>
    <definedName name="URAIAN813" localSheetId="18">'[68]DEVI 8'!$A$359:$J$537</definedName>
    <definedName name="URAIAN813" localSheetId="21">'[68]DEVI 8'!$A$359:$J$537</definedName>
    <definedName name="URAIAN813" localSheetId="20">'[68]DEVI 8'!$A$359:$J$537</definedName>
    <definedName name="URAIAN813" localSheetId="19">'[68]DEVI 8'!$A$359:$J$537</definedName>
    <definedName name="URAIAN813">#REF!</definedName>
    <definedName name="URAIAN814" localSheetId="24">'[68]DEVI 8'!$A$538:$J$716</definedName>
    <definedName name="URAIAN814" localSheetId="18">'[68]DEVI 8'!$A$538:$J$716</definedName>
    <definedName name="URAIAN814" localSheetId="21">'[68]DEVI 8'!$A$538:$J$716</definedName>
    <definedName name="URAIAN814" localSheetId="20">'[68]DEVI 8'!$A$538:$J$716</definedName>
    <definedName name="URAIAN814" localSheetId="19">'[68]DEVI 8'!$A$538:$J$716</definedName>
    <definedName name="URAIAN814">#REF!</definedName>
    <definedName name="URAIAN815" localSheetId="24">'[68]DEVI 8'!$A$717:$J$895</definedName>
    <definedName name="URAIAN815" localSheetId="18">'[68]DEVI 8'!$A$717:$J$895</definedName>
    <definedName name="URAIAN815" localSheetId="21">'[68]DEVI 8'!$A$717:$J$895</definedName>
    <definedName name="URAIAN815" localSheetId="20">'[68]DEVI 8'!$A$717:$J$895</definedName>
    <definedName name="URAIAN815" localSheetId="19">'[68]DEVI 8'!$A$717:$J$895</definedName>
    <definedName name="URAIAN815">#REF!</definedName>
    <definedName name="URAIAN817" localSheetId="24">'[68]DEVI 8'!$A$896:$J$1074</definedName>
    <definedName name="URAIAN817" localSheetId="18">'[68]DEVI 8'!$A$896:$J$1074</definedName>
    <definedName name="URAIAN817" localSheetId="21">'[68]DEVI 8'!$A$896:$J$1074</definedName>
    <definedName name="URAIAN817" localSheetId="20">'[68]DEVI 8'!$A$896:$J$1074</definedName>
    <definedName name="URAIAN817" localSheetId="19">'[68]DEVI 8'!$A$896:$J$1074</definedName>
    <definedName name="URAIAN817">#REF!</definedName>
    <definedName name="URAIAN818" localSheetId="24">'[68]DEVI 8'!$A$1075:$J$1253</definedName>
    <definedName name="URAIAN818" localSheetId="18">'[68]DEVI 8'!$A$1075:$J$1253</definedName>
    <definedName name="URAIAN818" localSheetId="21">'[68]DEVI 8'!$A$1075:$J$1253</definedName>
    <definedName name="URAIAN818" localSheetId="20">'[68]DEVI 8'!$A$1075:$J$1253</definedName>
    <definedName name="URAIAN818" localSheetId="19">'[68]DEVI 8'!$A$1075:$J$1253</definedName>
    <definedName name="URAIAN818">#REF!</definedName>
    <definedName name="URAIAN819" localSheetId="24">'[68]DEVI 8'!$A$1254:$J$1373</definedName>
    <definedName name="URAIAN819" localSheetId="18">'[68]DEVI 8'!$A$1254:$J$1373</definedName>
    <definedName name="URAIAN819" localSheetId="21">'[68]DEVI 8'!$A$1254:$J$1373</definedName>
    <definedName name="URAIAN819" localSheetId="20">'[68]DEVI 8'!$A$1254:$J$1373</definedName>
    <definedName name="URAIAN819" localSheetId="19">'[68]DEVI 8'!$A$1254:$J$1373</definedName>
    <definedName name="URAIAN819">#REF!</definedName>
    <definedName name="URAIAN82" localSheetId="24">'[68]DEVI 8'!$A$1374:$J$1493</definedName>
    <definedName name="URAIAN82" localSheetId="18">'[68]DEVI 8'!$A$1374:$J$1493</definedName>
    <definedName name="URAIAN82" localSheetId="21">'[68]DEVI 8'!$A$1374:$J$1493</definedName>
    <definedName name="URAIAN82" localSheetId="20">'[68]DEVI 8'!$A$1374:$J$1493</definedName>
    <definedName name="URAIAN82" localSheetId="19">'[68]DEVI 8'!$A$1374:$J$1493</definedName>
    <definedName name="URAIAN82">#REF!</definedName>
    <definedName name="URAIAN83">#REF!</definedName>
    <definedName name="Uraian841" localSheetId="24">'[68]DEVI 8'!$A$1614:$J$1733</definedName>
    <definedName name="Uraian841" localSheetId="18">'[68]DEVI 8'!$A$1614:$J$1733</definedName>
    <definedName name="Uraian841" localSheetId="21">'[68]DEVI 8'!$A$1614:$J$1733</definedName>
    <definedName name="Uraian841" localSheetId="20">'[68]DEVI 8'!$A$1614:$J$1733</definedName>
    <definedName name="Uraian841" localSheetId="19">'[68]DEVI 8'!$A$1614:$J$1733</definedName>
    <definedName name="Uraian841">#REF!</definedName>
    <definedName name="Uraian8410" localSheetId="2">#REF!</definedName>
    <definedName name="Uraian8410" localSheetId="24">'[68]DEVI 8'!$A$2222:$J$2343</definedName>
    <definedName name="Uraian8410" localSheetId="18">'[68]DEVI 8'!$A$2222:$J$2343</definedName>
    <definedName name="Uraian8410" localSheetId="21">'[68]DEVI 8'!$A$2222:$J$2343</definedName>
    <definedName name="Uraian8410" localSheetId="20">'[68]DEVI 8'!$A$2222:$J$2343</definedName>
    <definedName name="Uraian8410" localSheetId="19">'[68]DEVI 8'!$A$2222:$J$2343</definedName>
    <definedName name="Uraian8410">#REF!</definedName>
    <definedName name="Uraian842" localSheetId="24">'[68]DEVI 8'!$A$1494:$J$1613</definedName>
    <definedName name="Uraian842" localSheetId="18">'[68]DEVI 8'!$A$1494:$J$1613</definedName>
    <definedName name="Uraian842" localSheetId="21">'[68]DEVI 8'!$A$1494:$J$1613</definedName>
    <definedName name="Uraian842" localSheetId="20">'[68]DEVI 8'!$A$1494:$J$1613</definedName>
    <definedName name="Uraian842" localSheetId="19">'[68]DEVI 8'!$A$1494:$J$1613</definedName>
    <definedName name="Uraian842">#REF!</definedName>
    <definedName name="Uraian843">#REF!</definedName>
    <definedName name="Uraian844" localSheetId="24">'[68]DEVI 8'!$A$1734:$J$1855</definedName>
    <definedName name="Uraian844" localSheetId="18">'[68]DEVI 8'!$A$1734:$J$1855</definedName>
    <definedName name="Uraian844" localSheetId="21">'[68]DEVI 8'!$A$1734:$J$1855</definedName>
    <definedName name="Uraian844" localSheetId="20">'[68]DEVI 8'!$A$1734:$J$1855</definedName>
    <definedName name="Uraian844" localSheetId="19">'[68]DEVI 8'!$A$1734:$J$1855</definedName>
    <definedName name="Uraian844">#REF!</definedName>
    <definedName name="Uraian845" localSheetId="24">'[68]DEVI 8'!$A$1856:$J$1977</definedName>
    <definedName name="Uraian845" localSheetId="18">'[68]DEVI 8'!$A$1856:$J$1977</definedName>
    <definedName name="Uraian845" localSheetId="21">'[68]DEVI 8'!$A$1856:$J$1977</definedName>
    <definedName name="Uraian845" localSheetId="20">'[68]DEVI 8'!$A$1856:$J$1977</definedName>
    <definedName name="Uraian845" localSheetId="19">'[68]DEVI 8'!$A$1856:$J$1977</definedName>
    <definedName name="Uraian845">#REF!</definedName>
    <definedName name="Uraian846" localSheetId="24">'[68]DEVI 8'!$A$1978:$J$2099</definedName>
    <definedName name="Uraian846" localSheetId="18">'[68]DEVI 8'!$A$1978:$J$2099</definedName>
    <definedName name="Uraian846" localSheetId="21">'[68]DEVI 8'!$A$1978:$J$2099</definedName>
    <definedName name="Uraian846" localSheetId="20">'[68]DEVI 8'!$A$1978:$J$2099</definedName>
    <definedName name="Uraian846" localSheetId="19">'[68]DEVI 8'!$A$1978:$J$2099</definedName>
    <definedName name="Uraian846">#REF!</definedName>
    <definedName name="Uraian847" localSheetId="24">'[68]DEVI 8'!$A$2100:$J$2221</definedName>
    <definedName name="Uraian847" localSheetId="18">'[68]DEVI 8'!$A$2100:$J$2221</definedName>
    <definedName name="Uraian847" localSheetId="21">'[68]DEVI 8'!$A$2100:$J$2221</definedName>
    <definedName name="Uraian847" localSheetId="20">'[68]DEVI 8'!$A$2100:$J$2221</definedName>
    <definedName name="Uraian847" localSheetId="19">'[68]DEVI 8'!$A$2100:$J$2221</definedName>
    <definedName name="Uraian847">#REF!</definedName>
    <definedName name="URAIAN910" localSheetId="24">'[68]DEVI 9'!$A$373:$J$434</definedName>
    <definedName name="URAIAN910" localSheetId="18">'[68]DEVI 9'!$A$373:$J$434</definedName>
    <definedName name="URAIAN910" localSheetId="21">'[68]DEVI 9'!$A$373:$J$434</definedName>
    <definedName name="URAIAN910" localSheetId="20">'[68]DEVI 9'!$A$373:$J$434</definedName>
    <definedName name="URAIAN910" localSheetId="19">'[68]DEVI 9'!$A$373:$J$434</definedName>
    <definedName name="URAIAN910">#REF!</definedName>
    <definedName name="URAIAN911" localSheetId="24">'[68]DEVI 9'!$A$435:$J$496</definedName>
    <definedName name="URAIAN911" localSheetId="18">'[68]DEVI 9'!$A$435:$J$496</definedName>
    <definedName name="URAIAN911" localSheetId="21">'[68]DEVI 9'!$A$435:$J$496</definedName>
    <definedName name="URAIAN911" localSheetId="20">'[68]DEVI 9'!$A$435:$J$496</definedName>
    <definedName name="URAIAN911" localSheetId="19">'[68]DEVI 9'!$A$435:$J$496</definedName>
    <definedName name="URAIAN911">#REF!</definedName>
    <definedName name="URAIAN912" localSheetId="24">'[68]DEVI 9'!$A$497:$J$558</definedName>
    <definedName name="URAIAN912" localSheetId="18">'[68]DEVI 9'!$A$497:$J$558</definedName>
    <definedName name="URAIAN912" localSheetId="21">'[68]DEVI 9'!$A$497:$J$558</definedName>
    <definedName name="URAIAN912" localSheetId="20">'[68]DEVI 9'!$A$497:$J$558</definedName>
    <definedName name="URAIAN912" localSheetId="19">'[68]DEVI 9'!$A$497:$J$558</definedName>
    <definedName name="URAIAN912">#REF!</definedName>
    <definedName name="URAIAN913" localSheetId="24">'[68]DEVI 9'!$A$559:$J$620</definedName>
    <definedName name="URAIAN913" localSheetId="18">'[68]DEVI 9'!$A$559:$J$620</definedName>
    <definedName name="URAIAN913" localSheetId="21">'[68]DEVI 9'!$A$559:$J$620</definedName>
    <definedName name="URAIAN913" localSheetId="20">'[68]DEVI 9'!$A$559:$J$620</definedName>
    <definedName name="URAIAN913" localSheetId="19">'[68]DEVI 9'!$A$559:$J$620</definedName>
    <definedName name="URAIAN913">#REF!</definedName>
    <definedName name="URAIAN914" localSheetId="24">'[68]DEVI 9'!$A$621:$J$682</definedName>
    <definedName name="URAIAN914" localSheetId="18">'[68]DEVI 9'!$A$621:$J$682</definedName>
    <definedName name="URAIAN914" localSheetId="21">'[68]DEVI 9'!$A$621:$J$682</definedName>
    <definedName name="URAIAN914" localSheetId="20">'[68]DEVI 9'!$A$621:$J$682</definedName>
    <definedName name="URAIAN914" localSheetId="19">'[68]DEVI 9'!$A$621:$J$682</definedName>
    <definedName name="URAIAN914">#REF!</definedName>
    <definedName name="URAIAN915" localSheetId="24">'[68]DEVI 9'!$A$683:$J$744</definedName>
    <definedName name="URAIAN915" localSheetId="18">'[68]DEVI 9'!$A$683:$J$744</definedName>
    <definedName name="URAIAN915" localSheetId="21">'[68]DEVI 9'!$A$683:$J$744</definedName>
    <definedName name="URAIAN915" localSheetId="20">'[68]DEVI 9'!$A$683:$J$744</definedName>
    <definedName name="URAIAN915" localSheetId="19">'[68]DEVI 9'!$A$683:$J$744</definedName>
    <definedName name="URAIAN915">#REF!</definedName>
    <definedName name="URAIAN916" localSheetId="24">'[68]DEVI 9'!$A$745:$J$806</definedName>
    <definedName name="URAIAN916" localSheetId="18">'[68]DEVI 9'!$A$745:$J$806</definedName>
    <definedName name="URAIAN916" localSheetId="21">'[68]DEVI 9'!$A$745:$J$806</definedName>
    <definedName name="URAIAN916" localSheetId="20">'[68]DEVI 9'!$A$745:$J$806</definedName>
    <definedName name="URAIAN916" localSheetId="19">'[68]DEVI 9'!$A$745:$J$806</definedName>
    <definedName name="URAIAN916">#REF!</definedName>
    <definedName name="URAIAN917" localSheetId="24">'[68]DEVI 9'!$A$807:$J$868</definedName>
    <definedName name="URAIAN917" localSheetId="18">'[68]DEVI 9'!$A$807:$J$868</definedName>
    <definedName name="URAIAN917" localSheetId="21">'[68]DEVI 9'!$A$807:$J$868</definedName>
    <definedName name="URAIAN917" localSheetId="20">'[68]DEVI 9'!$A$807:$J$868</definedName>
    <definedName name="URAIAN917" localSheetId="19">'[68]DEVI 9'!$A$807:$J$868</definedName>
    <definedName name="URAIAN917">#REF!</definedName>
    <definedName name="URAIAN918" localSheetId="24">'[68]DEVI 9'!$A$869:$J$930</definedName>
    <definedName name="URAIAN918" localSheetId="18">'[68]DEVI 9'!$A$869:$J$930</definedName>
    <definedName name="URAIAN918" localSheetId="21">'[68]DEVI 9'!$A$869:$J$930</definedName>
    <definedName name="URAIAN918" localSheetId="20">'[68]DEVI 9'!$A$869:$J$930</definedName>
    <definedName name="URAIAN918" localSheetId="19">'[68]DEVI 9'!$A$869:$J$930</definedName>
    <definedName name="URAIAN918">#REF!</definedName>
    <definedName name="URAIAN919" localSheetId="24">'[68]DEVI 9'!$A$931:$J$991</definedName>
    <definedName name="URAIAN919" localSheetId="18">'[68]DEVI 9'!$A$931:$J$991</definedName>
    <definedName name="URAIAN919" localSheetId="21">'[68]DEVI 9'!$A$931:$J$991</definedName>
    <definedName name="URAIAN919" localSheetId="20">'[68]DEVI 9'!$A$931:$J$991</definedName>
    <definedName name="URAIAN919" localSheetId="19">'[68]DEVI 9'!$A$931:$J$991</definedName>
    <definedName name="URAIAN919">#REF!</definedName>
    <definedName name="URAIAN920" localSheetId="2">#REF!</definedName>
    <definedName name="URAIAN920" localSheetId="24">'[68]DEVI 9'!$A$993:$J$1054</definedName>
    <definedName name="URAIAN920" localSheetId="18">'[68]DEVI 9'!$A$993:$J$1054</definedName>
    <definedName name="URAIAN920" localSheetId="21">'[68]DEVI 9'!$A$993:$J$1054</definedName>
    <definedName name="URAIAN920" localSheetId="20">'[68]DEVI 9'!$A$993:$J$1054</definedName>
    <definedName name="URAIAN920" localSheetId="19">'[68]DEVI 9'!$A$993:$J$1054</definedName>
    <definedName name="URAIAN920">#REF!</definedName>
    <definedName name="URAIAN94" localSheetId="24">'[68]DEVI 9'!$A$1:$J$62</definedName>
    <definedName name="URAIAN94" localSheetId="18">'[68]DEVI 9'!$A$1:$J$62</definedName>
    <definedName name="URAIAN94" localSheetId="21">'[68]DEVI 9'!$A$1:$J$62</definedName>
    <definedName name="URAIAN94" localSheetId="20">'[68]DEVI 9'!$A$1:$J$62</definedName>
    <definedName name="URAIAN94" localSheetId="19">'[68]DEVI 9'!$A$1:$J$62</definedName>
    <definedName name="URAIAN94">#REF!</definedName>
    <definedName name="URAIAN95" localSheetId="24">'[68]DEVI 9'!$A$63:$J$124</definedName>
    <definedName name="URAIAN95" localSheetId="18">'[68]DEVI 9'!$A$63:$J$124</definedName>
    <definedName name="URAIAN95" localSheetId="21">'[68]DEVI 9'!$A$63:$J$124</definedName>
    <definedName name="URAIAN95" localSheetId="20">'[68]DEVI 9'!$A$63:$J$124</definedName>
    <definedName name="URAIAN95" localSheetId="19">'[68]DEVI 9'!$A$63:$J$124</definedName>
    <definedName name="URAIAN95">#REF!</definedName>
    <definedName name="URAIAN96" localSheetId="24">'[68]DEVI 9'!$A$125:$J$186</definedName>
    <definedName name="URAIAN96" localSheetId="18">'[68]DEVI 9'!$A$125:$J$186</definedName>
    <definedName name="URAIAN96" localSheetId="21">'[68]DEVI 9'!$A$125:$J$186</definedName>
    <definedName name="URAIAN96" localSheetId="20">'[68]DEVI 9'!$A$125:$J$186</definedName>
    <definedName name="URAIAN96" localSheetId="19">'[68]DEVI 9'!$A$125:$J$186</definedName>
    <definedName name="URAIAN96">#REF!</definedName>
    <definedName name="URAIAN97" localSheetId="24">'[68]DEVI 9'!$A$187:$J$248</definedName>
    <definedName name="URAIAN97" localSheetId="18">'[68]DEVI 9'!$A$187:$J$248</definedName>
    <definedName name="URAIAN97" localSheetId="21">'[68]DEVI 9'!$A$187:$J$248</definedName>
    <definedName name="URAIAN97" localSheetId="20">'[68]DEVI 9'!$A$187:$J$248</definedName>
    <definedName name="URAIAN97" localSheetId="19">'[68]DEVI 9'!$A$187:$J$248</definedName>
    <definedName name="URAIAN97">#REF!</definedName>
    <definedName name="URAIAN98" localSheetId="24">'[68]DEVI 9'!$A$249:$J$310</definedName>
    <definedName name="URAIAN98" localSheetId="18">'[68]DEVI 9'!$A$249:$J$310</definedName>
    <definedName name="URAIAN98" localSheetId="21">'[68]DEVI 9'!$A$249:$J$310</definedName>
    <definedName name="URAIAN98" localSheetId="20">'[68]DEVI 9'!$A$249:$J$310</definedName>
    <definedName name="URAIAN98" localSheetId="19">'[68]DEVI 9'!$A$249:$J$310</definedName>
    <definedName name="URAIAN98">#REF!</definedName>
    <definedName name="URAIAN99" localSheetId="24">'[68]DEVI 9'!$A$311:$J$372</definedName>
    <definedName name="URAIAN99" localSheetId="18">'[68]DEVI 9'!$A$311:$J$372</definedName>
    <definedName name="URAIAN99" localSheetId="21">'[68]DEVI 9'!$A$311:$J$372</definedName>
    <definedName name="URAIAN99" localSheetId="20">'[68]DEVI 9'!$A$311:$J$372</definedName>
    <definedName name="URAIAN99" localSheetId="19">'[68]DEVI 9'!$A$311:$J$372</definedName>
    <definedName name="URAIAN99">#REF!</definedName>
    <definedName name="URAIANGEOTEKSTIL" localSheetId="24">#REF!</definedName>
    <definedName name="URAIANGEOTEKSTIL" localSheetId="18">#REF!</definedName>
    <definedName name="URAIANGEOTEKSTIL" localSheetId="21">#REF!</definedName>
    <definedName name="URAIANGEOTEKSTIL" localSheetId="20">#REF!</definedName>
    <definedName name="URAIANGEOTEKSTIL" localSheetId="19">#REF!</definedName>
    <definedName name="URAIANGEOTEKSTIL">[1]A.Div7!#REF!</definedName>
    <definedName name="URAIANLatasirK">#REF!</definedName>
    <definedName name="URAIANLatasirKL">#REF!</definedName>
    <definedName name="UraiB">#REF!</definedName>
    <definedName name="UraiC">#REF!</definedName>
    <definedName name="UraiD">#REF!</definedName>
    <definedName name="urgpasir">'[61]urg-pasir'!$K$56</definedName>
    <definedName name="Urinior" localSheetId="2">#REF!</definedName>
    <definedName name="Urinior" localSheetId="24">[19]BAHAN!#REF!</definedName>
    <definedName name="Urinior" localSheetId="18">[19]BAHAN!#REF!</definedName>
    <definedName name="Urinior" localSheetId="21">[19]BAHAN!#REF!</definedName>
    <definedName name="Urinior" localSheetId="20">[19]BAHAN!#REF!</definedName>
    <definedName name="Urinior" localSheetId="19">[19]BAHAN!#REF!</definedName>
    <definedName name="Urinior">#REF!</definedName>
    <definedName name="urinoir">[3]upah!#REF!</definedName>
    <definedName name="URPIL_1">#REF!</definedName>
    <definedName name="URPIL_2">#REF!</definedName>
    <definedName name="URPIL_3">#REF!</definedName>
    <definedName name="URTANBIS_1">#REF!</definedName>
    <definedName name="URTANBIS_2">#REF!</definedName>
    <definedName name="URTANBIS_3">#REF!</definedName>
    <definedName name="urug">'[47]an sni'!$M$48</definedName>
    <definedName name="uruganporous">[52]upahbahan!#REF!</definedName>
    <definedName name="urugatnh.bhpilih">#REF!</definedName>
    <definedName name="URUGB">'[47]ANL-M'!$I$11</definedName>
    <definedName name="USD" localSheetId="2">#REF!</definedName>
    <definedName name="USD" localSheetId="24">[125]elektrikal!$X$12</definedName>
    <definedName name="USD" localSheetId="18">[125]elektrikal!$X$12</definedName>
    <definedName name="USD" localSheetId="21">[125]elektrikal!$X$12</definedName>
    <definedName name="USD" localSheetId="20">[125]elektrikal!$X$12</definedName>
    <definedName name="USD" localSheetId="19">[125]elektrikal!$X$12</definedName>
    <definedName name="USD">#REF!</definedName>
    <definedName name="USDM" localSheetId="2">#REF!</definedName>
    <definedName name="USDM" localSheetId="24">[126]elektrikal!$X$12</definedName>
    <definedName name="USDM" localSheetId="18">[126]elektrikal!$X$12</definedName>
    <definedName name="USDM" localSheetId="21">[126]elektrikal!$X$12</definedName>
    <definedName name="USDM" localSheetId="20">[126]elektrikal!$X$12</definedName>
    <definedName name="USDM" localSheetId="19">[126]elektrikal!$X$12</definedName>
    <definedName name="USDM">#REF!</definedName>
    <definedName name="usulan">#N/A</definedName>
    <definedName name="UTAIAN7614c">#REF!</definedName>
    <definedName name="UTAMA">[30]RAB!#REF!</definedName>
    <definedName name="utanah">'[45]an sni'!$M$73</definedName>
    <definedName name="UTANAHB">'[45]ANL-M'!$J$55</definedName>
    <definedName name="utk">#REF!</definedName>
    <definedName name="UYIUYIYIYI">'[59]anls by sewa'!$BE$707</definedName>
    <definedName name="ventilasib">'[45]ANL-M'!$J$782</definedName>
    <definedName name="VERLAP">'[127]VERLAP DESA 1'!$A$15:$AN$334</definedName>
    <definedName name="vi">[3]rab!#REF!</definedName>
    <definedName name="vibrator" localSheetId="24">[19]BAHAN!#REF!</definedName>
    <definedName name="vibrator" localSheetId="18">[19]BAHAN!#REF!</definedName>
    <definedName name="vibrator" localSheetId="21">[19]BAHAN!#REF!</definedName>
    <definedName name="vibrator" localSheetId="20">[19]BAHAN!#REF!</definedName>
    <definedName name="vibrator" localSheetId="19">[19]BAHAN!#REF!</definedName>
    <definedName name="vibrator">'[61]h-alat'!$H$29</definedName>
    <definedName name="vibratoryroller">[52]upahbahan!$G$73</definedName>
    <definedName name="vibro10ton">'[61]h-alat'!$H$18</definedName>
    <definedName name="vibro600kg">'[61]h-alat'!$H$19</definedName>
    <definedName name="VIBROROLLER">#REF!</definedName>
    <definedName name="viii">[3]rab!#REF!</definedName>
    <definedName name="vol" localSheetId="24">#REF!</definedName>
    <definedName name="vol" localSheetId="18">#REF!</definedName>
    <definedName name="vol" localSheetId="21">#REF!</definedName>
    <definedName name="vol" localSheetId="20">#REF!</definedName>
    <definedName name="vol" localSheetId="19">#REF!</definedName>
    <definedName name="vol">[53]DATABASE!$C$24:$H$54</definedName>
    <definedName name="w">[78]upah!$I$12</definedName>
    <definedName name="Wastafel" localSheetId="24">[19]BAHAN!#REF!</definedName>
    <definedName name="Wastafel" localSheetId="18">[19]BAHAN!#REF!</definedName>
    <definedName name="Wastafel" localSheetId="21">[19]BAHAN!#REF!</definedName>
    <definedName name="Wastafel" localSheetId="20">[19]BAHAN!#REF!</definedName>
    <definedName name="Wastafel" localSheetId="19">[19]BAHAN!#REF!</definedName>
    <definedName name="wastafel">[3]upah!#REF!</definedName>
    <definedName name="wastafelstand" localSheetId="2">#REF!</definedName>
    <definedName name="wastafelstand">#REF!</definedName>
    <definedName name="wastafeltoto">[3]upah!#REF!</definedName>
    <definedName name="WATERPUMP">#REF!</definedName>
    <definedName name="WATERTANKER" localSheetId="24">#REF!</definedName>
    <definedName name="WATERTANKER" localSheetId="18">#REF!</definedName>
    <definedName name="WATERTANKER" localSheetId="21">#REF!</definedName>
    <definedName name="WATERTANKER" localSheetId="20">#REF!</definedName>
    <definedName name="WATERTANKER" localSheetId="19">#REF!</definedName>
    <definedName name="watertanker">[52]upahbahan!$G$71</definedName>
    <definedName name="WE">[50]ASDP!#REF!</definedName>
    <definedName name="WHEELLOADER">#REF!</definedName>
    <definedName name="whellloader">[52]upahbahan!$G$70</definedName>
    <definedName name="WLKT1">#REF!</definedName>
    <definedName name="WLKT2">#REF!</definedName>
    <definedName name="wrn.AAA." localSheetId="2" hidden="1">{#N/A,#N/A,FALSE,"REK";#N/A,#N/A,FALSE,"Bq-ARS"}</definedName>
    <definedName name="wrn.AAA." localSheetId="24" hidden="1">{#N/A,#N/A,FALSE,"REK";#N/A,#N/A,FALSE,"Bq-ARS"}</definedName>
    <definedName name="wrn.AAA." localSheetId="18" hidden="1">{#N/A,#N/A,FALSE,"REK";#N/A,#N/A,FALSE,"Bq-ARS"}</definedName>
    <definedName name="wrn.AAA." localSheetId="21" hidden="1">{#N/A,#N/A,FALSE,"REK";#N/A,#N/A,FALSE,"Bq-ARS"}</definedName>
    <definedName name="wrn.AAA." localSheetId="20" hidden="1">{#N/A,#N/A,FALSE,"REK";#N/A,#N/A,FALSE,"Bq-ARS"}</definedName>
    <definedName name="wrn.AAA." localSheetId="19" hidden="1">{#N/A,#N/A,FALSE,"REK";#N/A,#N/A,FALSE,"Bq-ARS"}</definedName>
    <definedName name="wrn.AAA." hidden="1">{#N/A,#N/A,FALSE,"REK";#N/A,#N/A,FALSE,"Bq-ARS"}</definedName>
    <definedName name="wrn.rtpl." localSheetId="2" hidden="1">{#N/A,#N/A,FALSE,"REK-S-TPL";#N/A,#N/A,FALSE,"REK-TPML";#N/A,#N/A,FALSE,"RAB-TEMPEL"}</definedName>
    <definedName name="wrn.rtpl." localSheetId="24" hidden="1">{#N/A,#N/A,FALSE,"REK-S-TPL";#N/A,#N/A,FALSE,"REK-TPML";#N/A,#N/A,FALSE,"RAB-TEMPEL"}</definedName>
    <definedName name="wrn.rtpl." localSheetId="18" hidden="1">{#N/A,#N/A,FALSE,"REK-S-TPL";#N/A,#N/A,FALSE,"REK-TPML";#N/A,#N/A,FALSE,"RAB-TEMPEL"}</definedName>
    <definedName name="wrn.rtpl." localSheetId="21" hidden="1">{#N/A,#N/A,FALSE,"REK-S-TPL";#N/A,#N/A,FALSE,"REK-TPML";#N/A,#N/A,FALSE,"RAB-TEMPEL"}</definedName>
    <definedName name="wrn.rtpl." localSheetId="20" hidden="1">{#N/A,#N/A,FALSE,"REK-S-TPL";#N/A,#N/A,FALSE,"REK-TPML";#N/A,#N/A,FALSE,"RAB-TEMPEL"}</definedName>
    <definedName name="wrn.rtpl." localSheetId="19" hidden="1">{#N/A,#N/A,FALSE,"REK-S-TPL";#N/A,#N/A,FALSE,"REK-TPML";#N/A,#N/A,FALSE,"RAB-TEMPEL"}</definedName>
    <definedName name="wrn.rtpl." hidden="1">{#N/A,#N/A,FALSE,"REK-S-TPL";#N/A,#N/A,FALSE,"REK-TPML";#N/A,#N/A,FALSE,"RAB-TEMPEL"}</definedName>
    <definedName name="wrn.ry." localSheetId="2" hidden="1">{#N/A,#N/A,FALSE,"REK";#N/A,#N/A,FALSE,"rab"}</definedName>
    <definedName name="wrn.ry." localSheetId="24" hidden="1">{#N/A,#N/A,FALSE,"REK";#N/A,#N/A,FALSE,"rab"}</definedName>
    <definedName name="wrn.ry." localSheetId="18" hidden="1">{#N/A,#N/A,FALSE,"REK";#N/A,#N/A,FALSE,"rab"}</definedName>
    <definedName name="wrn.ry." localSheetId="21" hidden="1">{#N/A,#N/A,FALSE,"REK";#N/A,#N/A,FALSE,"rab"}</definedName>
    <definedName name="wrn.ry." localSheetId="20" hidden="1">{#N/A,#N/A,FALSE,"REK";#N/A,#N/A,FALSE,"rab"}</definedName>
    <definedName name="wrn.ry." localSheetId="19" hidden="1">{#N/A,#N/A,FALSE,"REK";#N/A,#N/A,FALSE,"rab"}</definedName>
    <definedName name="wrn.ry." hidden="1">{#N/A,#N/A,FALSE,"REK";#N/A,#N/A,FALSE,"rab"}</definedName>
    <definedName name="XXX">'[90]A.Div 2'!#REF!</definedName>
    <definedName name="Yang10">[53]DATABASE!$C$24:$AE$54</definedName>
    <definedName name="Yang11">[53]DATABASE!$C$24:$AF$54</definedName>
    <definedName name="Yang3">[53]DATABASE!$C$24:$X$54</definedName>
    <definedName name="Yang4">[53]DATABASE!$C$24:$Y$54</definedName>
    <definedName name="Yang5">[53]DATABASE!$C$24:$Z$54</definedName>
    <definedName name="yang6">[53]DATABASE!$C$24:$AA$54</definedName>
    <definedName name="yang8">[53]DATABASE!$C$24:$AC$54</definedName>
    <definedName name="yang9">[53]DATABASE!$C$24:$AD$54</definedName>
    <definedName name="YEN">#REF!</definedName>
    <definedName name="yusuf">[84]inst.pemrintah!#REF!</definedName>
    <definedName name="yuyu">[30]RAB!#REF!</definedName>
    <definedName name="z" localSheetId="2">#REF!</definedName>
    <definedName name="z" localSheetId="24">[19]BAHAN!#REF!</definedName>
    <definedName name="z" localSheetId="18">[19]BAHAN!#REF!</definedName>
    <definedName name="z" localSheetId="21">[19]BAHAN!#REF!</definedName>
    <definedName name="z" localSheetId="20">[19]BAHAN!#REF!</definedName>
    <definedName name="z" localSheetId="19">[19]BAHAN!#REF!</definedName>
    <definedName name="z">#REF!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H1031" i="7" l="1"/>
  <c r="A1031" i="7"/>
  <c r="H1024" i="7"/>
  <c r="H979" i="7"/>
  <c r="A979" i="7"/>
  <c r="H972" i="7"/>
  <c r="H927" i="7"/>
  <c r="A927" i="7"/>
  <c r="H920" i="7"/>
  <c r="H875" i="7"/>
  <c r="A875" i="7"/>
  <c r="H868" i="7"/>
  <c r="H823" i="7"/>
  <c r="A823" i="7"/>
  <c r="H816" i="7"/>
  <c r="H771" i="7"/>
  <c r="A771" i="7"/>
  <c r="H764" i="7"/>
  <c r="H719" i="7"/>
  <c r="A719" i="7"/>
  <c r="H712" i="7"/>
  <c r="H667" i="7"/>
  <c r="A667" i="7"/>
  <c r="H660" i="7"/>
  <c r="H615" i="7"/>
  <c r="A615" i="7"/>
  <c r="H608" i="7"/>
  <c r="H563" i="7"/>
  <c r="A563" i="7"/>
  <c r="H556" i="7"/>
  <c r="H511" i="7"/>
  <c r="A511" i="7"/>
  <c r="H504" i="7"/>
  <c r="H459" i="7"/>
  <c r="A459" i="7"/>
  <c r="H452" i="7"/>
  <c r="H407" i="7"/>
  <c r="A407" i="7"/>
  <c r="H400" i="7"/>
  <c r="H355" i="7"/>
  <c r="A355" i="7"/>
  <c r="H348" i="7"/>
  <c r="H303" i="7"/>
  <c r="A303" i="7"/>
  <c r="H296" i="7"/>
  <c r="H251" i="7"/>
  <c r="A251" i="7"/>
  <c r="H244" i="7"/>
  <c r="H199" i="7"/>
  <c r="A199" i="7"/>
  <c r="H192" i="7"/>
  <c r="H147" i="7"/>
  <c r="A147" i="7"/>
  <c r="H140" i="7"/>
  <c r="H95" i="7"/>
  <c r="A95" i="7"/>
  <c r="H88" i="7"/>
  <c r="A43" i="7"/>
  <c r="H36" i="7"/>
  <c r="A819" i="31"/>
  <c r="A818" i="31"/>
  <c r="G814" i="31"/>
  <c r="D814" i="31"/>
  <c r="G813" i="31"/>
  <c r="G812" i="31"/>
  <c r="D812" i="31"/>
  <c r="G810" i="31"/>
  <c r="A778" i="31"/>
  <c r="A777" i="31"/>
  <c r="G773" i="31"/>
  <c r="D773" i="31"/>
  <c r="G772" i="31"/>
  <c r="G771" i="31"/>
  <c r="D771" i="31"/>
  <c r="G769" i="31"/>
  <c r="A737" i="31"/>
  <c r="A736" i="31"/>
  <c r="G732" i="31"/>
  <c r="D732" i="31"/>
  <c r="G731" i="31"/>
  <c r="G730" i="31"/>
  <c r="D730" i="31"/>
  <c r="G728" i="31"/>
  <c r="A696" i="31"/>
  <c r="A695" i="31"/>
  <c r="G691" i="31"/>
  <c r="D691" i="31"/>
  <c r="G690" i="31"/>
  <c r="G689" i="31"/>
  <c r="D689" i="31"/>
  <c r="G687" i="31"/>
  <c r="A655" i="31"/>
  <c r="A654" i="31"/>
  <c r="G650" i="31"/>
  <c r="D650" i="31"/>
  <c r="G649" i="31"/>
  <c r="G648" i="31"/>
  <c r="D648" i="31"/>
  <c r="G646" i="31"/>
  <c r="A614" i="31"/>
  <c r="A613" i="31"/>
  <c r="G609" i="31"/>
  <c r="D609" i="31"/>
  <c r="G608" i="31"/>
  <c r="G607" i="31"/>
  <c r="D607" i="31"/>
  <c r="G605" i="31"/>
  <c r="A573" i="31"/>
  <c r="A572" i="31"/>
  <c r="G568" i="31"/>
  <c r="D568" i="31"/>
  <c r="G567" i="31"/>
  <c r="G566" i="31"/>
  <c r="D566" i="31"/>
  <c r="G564" i="31"/>
  <c r="A532" i="31"/>
  <c r="A531" i="31"/>
  <c r="G527" i="31"/>
  <c r="D527" i="31"/>
  <c r="G526" i="31"/>
  <c r="G525" i="31"/>
  <c r="D525" i="31"/>
  <c r="G523" i="31"/>
  <c r="A491" i="31"/>
  <c r="A490" i="31"/>
  <c r="G486" i="31"/>
  <c r="D486" i="31"/>
  <c r="G485" i="31"/>
  <c r="G484" i="31"/>
  <c r="D484" i="31"/>
  <c r="G482" i="31"/>
  <c r="A450" i="31"/>
  <c r="A449" i="31"/>
  <c r="G445" i="31"/>
  <c r="D445" i="31"/>
  <c r="G444" i="31"/>
  <c r="G443" i="31"/>
  <c r="D443" i="31"/>
  <c r="G441" i="31"/>
  <c r="A409" i="31"/>
  <c r="A408" i="31"/>
  <c r="G404" i="31"/>
  <c r="D404" i="31"/>
  <c r="G403" i="31"/>
  <c r="G402" i="31"/>
  <c r="D402" i="31"/>
  <c r="G400" i="31"/>
  <c r="A368" i="31"/>
  <c r="A367" i="31"/>
  <c r="G363" i="31"/>
  <c r="D363" i="31"/>
  <c r="G362" i="31"/>
  <c r="G361" i="31"/>
  <c r="D361" i="31"/>
  <c r="G359" i="31"/>
  <c r="A327" i="31"/>
  <c r="A326" i="31"/>
  <c r="G322" i="31"/>
  <c r="D322" i="31"/>
  <c r="G321" i="31"/>
  <c r="G320" i="31"/>
  <c r="D320" i="31"/>
  <c r="G318" i="31"/>
  <c r="A286" i="31"/>
  <c r="A285" i="31"/>
  <c r="G281" i="31"/>
  <c r="D281" i="31"/>
  <c r="G280" i="31"/>
  <c r="G279" i="31"/>
  <c r="D279" i="31"/>
  <c r="G277" i="31"/>
  <c r="A245" i="31"/>
  <c r="A244" i="31"/>
  <c r="G240" i="31"/>
  <c r="D240" i="31"/>
  <c r="G239" i="31"/>
  <c r="G238" i="31"/>
  <c r="D238" i="31"/>
  <c r="G236" i="31"/>
  <c r="A204" i="31"/>
  <c r="A203" i="31"/>
  <c r="G199" i="31"/>
  <c r="D199" i="31"/>
  <c r="G198" i="31"/>
  <c r="G197" i="31"/>
  <c r="D197" i="31"/>
  <c r="G195" i="31"/>
  <c r="A163" i="31"/>
  <c r="A162" i="31"/>
  <c r="G158" i="31"/>
  <c r="D158" i="31"/>
  <c r="G157" i="31"/>
  <c r="G156" i="31"/>
  <c r="D156" i="31"/>
  <c r="G154" i="31"/>
  <c r="A122" i="31"/>
  <c r="A121" i="31"/>
  <c r="G117" i="31"/>
  <c r="D117" i="31"/>
  <c r="G116" i="31"/>
  <c r="G115" i="31"/>
  <c r="D115" i="31"/>
  <c r="G113" i="31"/>
  <c r="A81" i="31"/>
  <c r="A80" i="31"/>
  <c r="G76" i="31"/>
  <c r="D76" i="31"/>
  <c r="G75" i="31"/>
  <c r="G74" i="31"/>
  <c r="D74" i="31"/>
  <c r="G72" i="31"/>
  <c r="M45" i="31"/>
  <c r="G70" i="31" s="1"/>
  <c r="A40" i="31"/>
  <c r="A39" i="31"/>
  <c r="G35" i="31"/>
  <c r="D35" i="31"/>
  <c r="G34" i="31"/>
  <c r="G33" i="31"/>
  <c r="D33" i="31"/>
  <c r="G32" i="31"/>
  <c r="G31" i="31"/>
  <c r="G30" i="31"/>
  <c r="G29" i="31"/>
  <c r="G28" i="31"/>
  <c r="G69" i="31" l="1"/>
  <c r="G71" i="31"/>
  <c r="G73" i="31"/>
  <c r="M86" i="31"/>
  <c r="G110" i="31" l="1"/>
  <c r="G114" i="31"/>
  <c r="G112" i="31"/>
  <c r="G111" i="31"/>
  <c r="M127" i="31"/>
  <c r="G151" i="31" l="1"/>
  <c r="G153" i="31"/>
  <c r="G152" i="31"/>
  <c r="M168" i="31"/>
  <c r="G155" i="31"/>
  <c r="G192" i="31" l="1"/>
  <c r="M209" i="31"/>
  <c r="G196" i="31"/>
  <c r="G194" i="31"/>
  <c r="G193" i="31"/>
  <c r="G234" i="31" l="1"/>
  <c r="G237" i="31"/>
  <c r="G233" i="31"/>
  <c r="M250" i="31"/>
  <c r="G235" i="31"/>
  <c r="M291" i="31" l="1"/>
  <c r="G278" i="31"/>
  <c r="G275" i="31"/>
  <c r="G276" i="31"/>
  <c r="G274" i="31"/>
  <c r="M332" i="31" l="1"/>
  <c r="G316" i="31"/>
  <c r="G319" i="31"/>
  <c r="G317" i="31"/>
  <c r="G315" i="31"/>
  <c r="G358" i="31" l="1"/>
  <c r="M373" i="31"/>
  <c r="G357" i="31"/>
  <c r="G356" i="31"/>
  <c r="G360" i="31"/>
  <c r="G399" i="31" l="1"/>
  <c r="G398" i="31"/>
  <c r="M414" i="31"/>
  <c r="G401" i="31"/>
  <c r="G397" i="31"/>
  <c r="G438" i="31" l="1"/>
  <c r="M455" i="31"/>
  <c r="G439" i="31"/>
  <c r="G442" i="31"/>
  <c r="G440" i="31"/>
  <c r="G481" i="31" l="1"/>
  <c r="G480" i="31"/>
  <c r="M496" i="31"/>
  <c r="G483" i="31"/>
  <c r="G479" i="31"/>
  <c r="G522" i="31" l="1"/>
  <c r="G520" i="31"/>
  <c r="M537" i="31"/>
  <c r="G524" i="31"/>
  <c r="G521" i="31"/>
  <c r="G562" i="31" l="1"/>
  <c r="M578" i="31"/>
  <c r="G561" i="31"/>
  <c r="G565" i="31"/>
  <c r="G563" i="31"/>
  <c r="M619" i="31" l="1"/>
  <c r="G606" i="31"/>
  <c r="G604" i="31"/>
  <c r="G602" i="31"/>
  <c r="G603" i="31"/>
  <c r="G644" i="31" l="1"/>
  <c r="M660" i="31"/>
  <c r="G645" i="31"/>
  <c r="G643" i="31"/>
  <c r="G647" i="31"/>
  <c r="G686" i="31" l="1"/>
  <c r="G685" i="31"/>
  <c r="G688" i="31"/>
  <c r="G684" i="31"/>
  <c r="M701" i="31"/>
  <c r="M742" i="31" l="1"/>
  <c r="G729" i="31"/>
  <c r="G727" i="31"/>
  <c r="G725" i="31"/>
  <c r="G726" i="31"/>
  <c r="G766" i="31" l="1"/>
  <c r="M783" i="31"/>
  <c r="G768" i="31"/>
  <c r="G770" i="31"/>
  <c r="G767" i="31"/>
  <c r="G809" i="31" l="1"/>
  <c r="G808" i="31"/>
  <c r="G807" i="31"/>
  <c r="G811" i="31"/>
  <c r="F759" i="2" l="1"/>
  <c r="J68" i="25"/>
  <c r="K68" i="25"/>
  <c r="J69" i="25"/>
  <c r="K69" i="25"/>
  <c r="J70" i="25"/>
  <c r="K70" i="25"/>
  <c r="B68" i="25"/>
  <c r="C68" i="25"/>
  <c r="D68" i="25"/>
  <c r="B69" i="25"/>
  <c r="C69" i="25"/>
  <c r="D69" i="25"/>
  <c r="B70" i="25"/>
  <c r="C70" i="25"/>
  <c r="D70" i="25"/>
  <c r="D66" i="25"/>
  <c r="M3286" i="30"/>
  <c r="A3286" i="30"/>
  <c r="M3281" i="30"/>
  <c r="A3278" i="30"/>
  <c r="M3271" i="30"/>
  <c r="D3210" i="30"/>
  <c r="N3210" i="30" s="1"/>
  <c r="D3209" i="30"/>
  <c r="F3209" i="30" s="1"/>
  <c r="N3207" i="30"/>
  <c r="D3207" i="30"/>
  <c r="N3205" i="30"/>
  <c r="D3205" i="30"/>
  <c r="N3204" i="30"/>
  <c r="D3204" i="30"/>
  <c r="N3203" i="30"/>
  <c r="D3203" i="30"/>
  <c r="P3201" i="30"/>
  <c r="N3201" i="30"/>
  <c r="F3201" i="30"/>
  <c r="D3201" i="30"/>
  <c r="P3199" i="30"/>
  <c r="N3199" i="30"/>
  <c r="F3199" i="30"/>
  <c r="D3199" i="30"/>
  <c r="P3198" i="30"/>
  <c r="N3198" i="30"/>
  <c r="F3198" i="30"/>
  <c r="D3198" i="30"/>
  <c r="P3197" i="30"/>
  <c r="N3197" i="30"/>
  <c r="F3197" i="30"/>
  <c r="D3197" i="30"/>
  <c r="P3193" i="30"/>
  <c r="N3193" i="30"/>
  <c r="F3193" i="30"/>
  <c r="D3193" i="30"/>
  <c r="P3192" i="30"/>
  <c r="N3192" i="30"/>
  <c r="F3192" i="30"/>
  <c r="D3192" i="30"/>
  <c r="P3191" i="30"/>
  <c r="N3191" i="30"/>
  <c r="F3191" i="30"/>
  <c r="D3191" i="30"/>
  <c r="P3190" i="30"/>
  <c r="N3190" i="30"/>
  <c r="F3190" i="30"/>
  <c r="D3190" i="30"/>
  <c r="P3189" i="30"/>
  <c r="N3189" i="30"/>
  <c r="F3189" i="30"/>
  <c r="D3189" i="30"/>
  <c r="N3186" i="30"/>
  <c r="D3186" i="30"/>
  <c r="E3146" i="30"/>
  <c r="A3146" i="30"/>
  <c r="E3145" i="30"/>
  <c r="A3145" i="30"/>
  <c r="E3144" i="30"/>
  <c r="E3143" i="30"/>
  <c r="A3143" i="30"/>
  <c r="E3142" i="30"/>
  <c r="E3141" i="30"/>
  <c r="E3140" i="30"/>
  <c r="M3278" i="30"/>
  <c r="E3139" i="30"/>
  <c r="M3121" i="30"/>
  <c r="A3121" i="30"/>
  <c r="M3116" i="30"/>
  <c r="A3113" i="30"/>
  <c r="M3106" i="30"/>
  <c r="D3045" i="30"/>
  <c r="N3045" i="30"/>
  <c r="D3044" i="30"/>
  <c r="N3044" i="30"/>
  <c r="P3044" i="30"/>
  <c r="N3042" i="30"/>
  <c r="D3042" i="30"/>
  <c r="N3040" i="30"/>
  <c r="D3040" i="30"/>
  <c r="N3039" i="30"/>
  <c r="D3039" i="30"/>
  <c r="N3038" i="30"/>
  <c r="D3038" i="30"/>
  <c r="P3036" i="30"/>
  <c r="N3036" i="30"/>
  <c r="F3036" i="30"/>
  <c r="D3036" i="30"/>
  <c r="P3034" i="30"/>
  <c r="N3034" i="30"/>
  <c r="F3034" i="30"/>
  <c r="D3034" i="30"/>
  <c r="P3033" i="30"/>
  <c r="N3033" i="30"/>
  <c r="F3033" i="30"/>
  <c r="D3033" i="30"/>
  <c r="P3032" i="30"/>
  <c r="N3032" i="30"/>
  <c r="F3032" i="30"/>
  <c r="D3032" i="30"/>
  <c r="P3028" i="30"/>
  <c r="N3028" i="30"/>
  <c r="F3028" i="30"/>
  <c r="D3028" i="30"/>
  <c r="P3027" i="30"/>
  <c r="N3027" i="30"/>
  <c r="F3027" i="30"/>
  <c r="D3027" i="30"/>
  <c r="P3026" i="30"/>
  <c r="N3026" i="30"/>
  <c r="F3026" i="30"/>
  <c r="D3026" i="30"/>
  <c r="P3025" i="30"/>
  <c r="N3025" i="30"/>
  <c r="F3025" i="30"/>
  <c r="D3025" i="30"/>
  <c r="P3024" i="30"/>
  <c r="N3024" i="30"/>
  <c r="F3024" i="30"/>
  <c r="D3024" i="30"/>
  <c r="N3021" i="30"/>
  <c r="D3021" i="30"/>
  <c r="E2981" i="30"/>
  <c r="A2981" i="30"/>
  <c r="E2980" i="30"/>
  <c r="A2980" i="30"/>
  <c r="E2979" i="30"/>
  <c r="E2978" i="30"/>
  <c r="A2978" i="30"/>
  <c r="E2977" i="30"/>
  <c r="E2976" i="30"/>
  <c r="E2975" i="30"/>
  <c r="M3113" i="30" s="1"/>
  <c r="E2974" i="30"/>
  <c r="M2956" i="30"/>
  <c r="A2956" i="30"/>
  <c r="M2951" i="30"/>
  <c r="A2948" i="30"/>
  <c r="M2941" i="30"/>
  <c r="D2880" i="30"/>
  <c r="N2880" i="30" s="1"/>
  <c r="D2879" i="30"/>
  <c r="F2879" i="30" s="1"/>
  <c r="N2877" i="30"/>
  <c r="D2877" i="30"/>
  <c r="N2875" i="30"/>
  <c r="D2875" i="30"/>
  <c r="N2874" i="30"/>
  <c r="D2874" i="30"/>
  <c r="N2873" i="30"/>
  <c r="D2873" i="30"/>
  <c r="P2871" i="30"/>
  <c r="N2871" i="30"/>
  <c r="F2871" i="30"/>
  <c r="D2871" i="30"/>
  <c r="P2869" i="30"/>
  <c r="N2869" i="30"/>
  <c r="F2869" i="30"/>
  <c r="D2869" i="30"/>
  <c r="P2868" i="30"/>
  <c r="N2868" i="30"/>
  <c r="F2868" i="30"/>
  <c r="D2868" i="30"/>
  <c r="P2867" i="30"/>
  <c r="N2867" i="30"/>
  <c r="F2867" i="30"/>
  <c r="D2867" i="30"/>
  <c r="P2863" i="30"/>
  <c r="N2863" i="30"/>
  <c r="F2863" i="30"/>
  <c r="D2863" i="30"/>
  <c r="P2862" i="30"/>
  <c r="N2862" i="30"/>
  <c r="F2862" i="30"/>
  <c r="D2862" i="30"/>
  <c r="P2861" i="30"/>
  <c r="N2861" i="30"/>
  <c r="F2861" i="30"/>
  <c r="D2861" i="30"/>
  <c r="P2860" i="30"/>
  <c r="N2860" i="30"/>
  <c r="F2860" i="30"/>
  <c r="D2860" i="30"/>
  <c r="P2859" i="30"/>
  <c r="N2859" i="30"/>
  <c r="F2859" i="30"/>
  <c r="D2859" i="30"/>
  <c r="N2856" i="30"/>
  <c r="D2856" i="30"/>
  <c r="E2816" i="30"/>
  <c r="A2816" i="30"/>
  <c r="E2815" i="30"/>
  <c r="A2815" i="30"/>
  <c r="E2814" i="30"/>
  <c r="E2813" i="30"/>
  <c r="A2813" i="30"/>
  <c r="E2812" i="30"/>
  <c r="E2811" i="30"/>
  <c r="E2810" i="30"/>
  <c r="M2948" i="30"/>
  <c r="E2809" i="30"/>
  <c r="M2791" i="30"/>
  <c r="A2791" i="30"/>
  <c r="M2786" i="30"/>
  <c r="A2783" i="30"/>
  <c r="M2776" i="30"/>
  <c r="D2715" i="30"/>
  <c r="N2715" i="30"/>
  <c r="D2714" i="30"/>
  <c r="N2714" i="30" s="1"/>
  <c r="P2714" i="30" s="1"/>
  <c r="N2712" i="30"/>
  <c r="D2712" i="30"/>
  <c r="N2710" i="30"/>
  <c r="D2710" i="30"/>
  <c r="N2709" i="30"/>
  <c r="D2709" i="30"/>
  <c r="N2708" i="30"/>
  <c r="D2708" i="30"/>
  <c r="P2706" i="30"/>
  <c r="N2706" i="30"/>
  <c r="F2706" i="30"/>
  <c r="D2706" i="30"/>
  <c r="P2704" i="30"/>
  <c r="N2704" i="30"/>
  <c r="F2704" i="30"/>
  <c r="D2704" i="30"/>
  <c r="P2703" i="30"/>
  <c r="N2703" i="30"/>
  <c r="F2703" i="30"/>
  <c r="D2703" i="30"/>
  <c r="P2702" i="30"/>
  <c r="N2702" i="30"/>
  <c r="F2702" i="30"/>
  <c r="D2702" i="30"/>
  <c r="P2698" i="30"/>
  <c r="N2698" i="30"/>
  <c r="F2698" i="30"/>
  <c r="D2698" i="30"/>
  <c r="P2697" i="30"/>
  <c r="N2697" i="30"/>
  <c r="F2697" i="30"/>
  <c r="D2697" i="30"/>
  <c r="P2696" i="30"/>
  <c r="N2696" i="30"/>
  <c r="F2696" i="30"/>
  <c r="D2696" i="30"/>
  <c r="P2695" i="30"/>
  <c r="N2695" i="30"/>
  <c r="F2695" i="30"/>
  <c r="D2695" i="30"/>
  <c r="P2694" i="30"/>
  <c r="N2694" i="30"/>
  <c r="F2694" i="30"/>
  <c r="D2694" i="30"/>
  <c r="N2691" i="30"/>
  <c r="D2691" i="30"/>
  <c r="E2651" i="30"/>
  <c r="A2651" i="30"/>
  <c r="E2650" i="30"/>
  <c r="A2650" i="30"/>
  <c r="E2649" i="30"/>
  <c r="E2648" i="30"/>
  <c r="A2648" i="30"/>
  <c r="E2647" i="30"/>
  <c r="E2646" i="30"/>
  <c r="E2645" i="30"/>
  <c r="M2783" i="30"/>
  <c r="E2644" i="30"/>
  <c r="M2626" i="30"/>
  <c r="A2626" i="30"/>
  <c r="M2621" i="30"/>
  <c r="A2618" i="30"/>
  <c r="M2611" i="30"/>
  <c r="D2550" i="30"/>
  <c r="N2550" i="30"/>
  <c r="D2549" i="30"/>
  <c r="N2549" i="30"/>
  <c r="P2549" i="30" s="1"/>
  <c r="N2547" i="30"/>
  <c r="D2547" i="30"/>
  <c r="N2545" i="30"/>
  <c r="D2545" i="30"/>
  <c r="N2544" i="30"/>
  <c r="D2544" i="30"/>
  <c r="N2543" i="30"/>
  <c r="D2543" i="30"/>
  <c r="P2541" i="30"/>
  <c r="N2541" i="30"/>
  <c r="F2541" i="30"/>
  <c r="D2541" i="30"/>
  <c r="P2539" i="30"/>
  <c r="N2539" i="30"/>
  <c r="F2539" i="30"/>
  <c r="D2539" i="30"/>
  <c r="P2538" i="30"/>
  <c r="N2538" i="30"/>
  <c r="F2538" i="30"/>
  <c r="D2538" i="30"/>
  <c r="P2537" i="30"/>
  <c r="N2537" i="30"/>
  <c r="F2537" i="30"/>
  <c r="D2537" i="30"/>
  <c r="P2533" i="30"/>
  <c r="N2533" i="30"/>
  <c r="F2533" i="30"/>
  <c r="D2533" i="30"/>
  <c r="P2532" i="30"/>
  <c r="N2532" i="30"/>
  <c r="F2532" i="30"/>
  <c r="D2532" i="30"/>
  <c r="P2531" i="30"/>
  <c r="N2531" i="30"/>
  <c r="F2531" i="30"/>
  <c r="D2531" i="30"/>
  <c r="P2530" i="30"/>
  <c r="N2530" i="30"/>
  <c r="F2530" i="30"/>
  <c r="D2530" i="30"/>
  <c r="P2529" i="30"/>
  <c r="N2529" i="30"/>
  <c r="F2529" i="30"/>
  <c r="D2529" i="30"/>
  <c r="N2526" i="30"/>
  <c r="D2526" i="30"/>
  <c r="E2486" i="30"/>
  <c r="A2486" i="30"/>
  <c r="E2485" i="30"/>
  <c r="A2485" i="30"/>
  <c r="E2484" i="30"/>
  <c r="E2483" i="30"/>
  <c r="A2483" i="30"/>
  <c r="E2482" i="30"/>
  <c r="E2481" i="30"/>
  <c r="E2480" i="30"/>
  <c r="M2618" i="30"/>
  <c r="E2479" i="30"/>
  <c r="M2461" i="30"/>
  <c r="A2461" i="30"/>
  <c r="M2456" i="30"/>
  <c r="A2453" i="30"/>
  <c r="M2446" i="30"/>
  <c r="D2385" i="30"/>
  <c r="N2385" i="30"/>
  <c r="D2384" i="30"/>
  <c r="N2384" i="30" s="1"/>
  <c r="P2384" i="30" s="1"/>
  <c r="N2382" i="30"/>
  <c r="D2382" i="30"/>
  <c r="N2380" i="30"/>
  <c r="D2380" i="30"/>
  <c r="N2379" i="30"/>
  <c r="D2379" i="30"/>
  <c r="N2378" i="30"/>
  <c r="D2378" i="30"/>
  <c r="P2376" i="30"/>
  <c r="N2376" i="30"/>
  <c r="F2376" i="30"/>
  <c r="D2376" i="30"/>
  <c r="P2374" i="30"/>
  <c r="N2374" i="30"/>
  <c r="F2374" i="30"/>
  <c r="D2374" i="30"/>
  <c r="P2373" i="30"/>
  <c r="N2373" i="30"/>
  <c r="F2373" i="30"/>
  <c r="D2373" i="30"/>
  <c r="P2372" i="30"/>
  <c r="N2372" i="30"/>
  <c r="F2372" i="30"/>
  <c r="D2372" i="30"/>
  <c r="P2368" i="30"/>
  <c r="N2368" i="30"/>
  <c r="F2368" i="30"/>
  <c r="D2368" i="30"/>
  <c r="P2367" i="30"/>
  <c r="N2367" i="30"/>
  <c r="F2367" i="30"/>
  <c r="D2367" i="30"/>
  <c r="P2366" i="30"/>
  <c r="N2366" i="30"/>
  <c r="F2366" i="30"/>
  <c r="D2366" i="30"/>
  <c r="P2365" i="30"/>
  <c r="N2365" i="30"/>
  <c r="F2365" i="30"/>
  <c r="D2365" i="30"/>
  <c r="P2364" i="30"/>
  <c r="N2364" i="30"/>
  <c r="F2364" i="30"/>
  <c r="D2364" i="30"/>
  <c r="N2361" i="30"/>
  <c r="D2361" i="30"/>
  <c r="E2321" i="30"/>
  <c r="A2321" i="30"/>
  <c r="E2320" i="30"/>
  <c r="A2320" i="30"/>
  <c r="E2319" i="30"/>
  <c r="E2318" i="30"/>
  <c r="A2318" i="30"/>
  <c r="E2317" i="30"/>
  <c r="E2316" i="30"/>
  <c r="E2315" i="30"/>
  <c r="M2453" i="30"/>
  <c r="E2314" i="30"/>
  <c r="M2296" i="30"/>
  <c r="A2296" i="30"/>
  <c r="M2291" i="30"/>
  <c r="A2288" i="30"/>
  <c r="M2281" i="30"/>
  <c r="D2220" i="30"/>
  <c r="N2220" i="30"/>
  <c r="D2219" i="30"/>
  <c r="N2219" i="30"/>
  <c r="P2219" i="30" s="1"/>
  <c r="N2217" i="30"/>
  <c r="D2217" i="30"/>
  <c r="N2215" i="30"/>
  <c r="D2215" i="30"/>
  <c r="N2214" i="30"/>
  <c r="D2214" i="30"/>
  <c r="N2213" i="30"/>
  <c r="D2213" i="30"/>
  <c r="P2211" i="30"/>
  <c r="N2211" i="30"/>
  <c r="F2211" i="30"/>
  <c r="D2211" i="30"/>
  <c r="P2209" i="30"/>
  <c r="N2209" i="30"/>
  <c r="F2209" i="30"/>
  <c r="D2209" i="30"/>
  <c r="P2208" i="30"/>
  <c r="N2208" i="30"/>
  <c r="F2208" i="30"/>
  <c r="D2208" i="30"/>
  <c r="P2207" i="30"/>
  <c r="N2207" i="30"/>
  <c r="F2207" i="30"/>
  <c r="D2207" i="30"/>
  <c r="P2203" i="30"/>
  <c r="N2203" i="30"/>
  <c r="F2203" i="30"/>
  <c r="D2203" i="30"/>
  <c r="P2202" i="30"/>
  <c r="N2202" i="30"/>
  <c r="F2202" i="30"/>
  <c r="D2202" i="30"/>
  <c r="P2201" i="30"/>
  <c r="N2201" i="30"/>
  <c r="F2201" i="30"/>
  <c r="D2201" i="30"/>
  <c r="P2200" i="30"/>
  <c r="N2200" i="30"/>
  <c r="F2200" i="30"/>
  <c r="D2200" i="30"/>
  <c r="P2199" i="30"/>
  <c r="N2199" i="30"/>
  <c r="F2199" i="30"/>
  <c r="D2199" i="30"/>
  <c r="N2196" i="30"/>
  <c r="D2196" i="30"/>
  <c r="E2156" i="30"/>
  <c r="A2156" i="30"/>
  <c r="E2155" i="30"/>
  <c r="A2155" i="30"/>
  <c r="E2154" i="30"/>
  <c r="E2153" i="30"/>
  <c r="A2153" i="30"/>
  <c r="E2152" i="30"/>
  <c r="E2151" i="30"/>
  <c r="E2150" i="30"/>
  <c r="M2288" i="30" s="1"/>
  <c r="E2149" i="30"/>
  <c r="M2131" i="30"/>
  <c r="A2131" i="30"/>
  <c r="M2126" i="30"/>
  <c r="A2123" i="30"/>
  <c r="M2116" i="30"/>
  <c r="D2055" i="30"/>
  <c r="N2055" i="30" s="1"/>
  <c r="D2054" i="30"/>
  <c r="F2054" i="30" s="1"/>
  <c r="N2052" i="30"/>
  <c r="D2052" i="30"/>
  <c r="N2050" i="30"/>
  <c r="D2050" i="30"/>
  <c r="N2049" i="30"/>
  <c r="D2049" i="30"/>
  <c r="N2048" i="30"/>
  <c r="D2048" i="30"/>
  <c r="P2046" i="30"/>
  <c r="N2046" i="30"/>
  <c r="F2046" i="30"/>
  <c r="D2046" i="30"/>
  <c r="P2044" i="30"/>
  <c r="N2044" i="30"/>
  <c r="F2044" i="30"/>
  <c r="D2044" i="30"/>
  <c r="P2043" i="30"/>
  <c r="N2043" i="30"/>
  <c r="F2043" i="30"/>
  <c r="D2043" i="30"/>
  <c r="P2042" i="30"/>
  <c r="N2042" i="30"/>
  <c r="F2042" i="30"/>
  <c r="D2042" i="30"/>
  <c r="P2038" i="30"/>
  <c r="N2038" i="30"/>
  <c r="F2038" i="30"/>
  <c r="D2038" i="30"/>
  <c r="P2037" i="30"/>
  <c r="N2037" i="30"/>
  <c r="F2037" i="30"/>
  <c r="D2037" i="30"/>
  <c r="P2036" i="30"/>
  <c r="N2036" i="30"/>
  <c r="F2036" i="30"/>
  <c r="D2036" i="30"/>
  <c r="P2035" i="30"/>
  <c r="N2035" i="30"/>
  <c r="F2035" i="30"/>
  <c r="D2035" i="30"/>
  <c r="P2034" i="30"/>
  <c r="N2034" i="30"/>
  <c r="F2034" i="30"/>
  <c r="D2034" i="30"/>
  <c r="N2031" i="30"/>
  <c r="D2031" i="30"/>
  <c r="E1991" i="30"/>
  <c r="A1991" i="30"/>
  <c r="E1990" i="30"/>
  <c r="A1990" i="30"/>
  <c r="E1989" i="30"/>
  <c r="E1988" i="30"/>
  <c r="A1988" i="30"/>
  <c r="E1987" i="30"/>
  <c r="E1986" i="30"/>
  <c r="E1985" i="30"/>
  <c r="M2123" i="30"/>
  <c r="E1984" i="30"/>
  <c r="M1966" i="30"/>
  <c r="A1966" i="30"/>
  <c r="M1961" i="30"/>
  <c r="A1958" i="30"/>
  <c r="M1951" i="30"/>
  <c r="D1890" i="30"/>
  <c r="N1890" i="30"/>
  <c r="D1889" i="30"/>
  <c r="N1889" i="30" s="1"/>
  <c r="P1889" i="30" s="1"/>
  <c r="N1887" i="30"/>
  <c r="D1887" i="30"/>
  <c r="N1885" i="30"/>
  <c r="D1885" i="30"/>
  <c r="N1884" i="30"/>
  <c r="D1884" i="30"/>
  <c r="N1883" i="30"/>
  <c r="D1883" i="30"/>
  <c r="P1881" i="30"/>
  <c r="N1881" i="30"/>
  <c r="F1881" i="30"/>
  <c r="D1881" i="30"/>
  <c r="P1879" i="30"/>
  <c r="N1879" i="30"/>
  <c r="F1879" i="30"/>
  <c r="D1879" i="30"/>
  <c r="P1878" i="30"/>
  <c r="N1878" i="30"/>
  <c r="F1878" i="30"/>
  <c r="D1878" i="30"/>
  <c r="P1877" i="30"/>
  <c r="N1877" i="30"/>
  <c r="F1877" i="30"/>
  <c r="D1877" i="30"/>
  <c r="P1873" i="30"/>
  <c r="N1873" i="30"/>
  <c r="F1873" i="30"/>
  <c r="D1873" i="30"/>
  <c r="P1872" i="30"/>
  <c r="N1872" i="30"/>
  <c r="F1872" i="30"/>
  <c r="D1872" i="30"/>
  <c r="P1871" i="30"/>
  <c r="N1871" i="30"/>
  <c r="F1871" i="30"/>
  <c r="D1871" i="30"/>
  <c r="P1870" i="30"/>
  <c r="N1870" i="30"/>
  <c r="F1870" i="30"/>
  <c r="D1870" i="30"/>
  <c r="P1869" i="30"/>
  <c r="N1869" i="30"/>
  <c r="F1869" i="30"/>
  <c r="D1869" i="30"/>
  <c r="N1866" i="30"/>
  <c r="D1866" i="30"/>
  <c r="E1826" i="30"/>
  <c r="A1826" i="30"/>
  <c r="E1825" i="30"/>
  <c r="A1825" i="30"/>
  <c r="E1824" i="30"/>
  <c r="E1823" i="30"/>
  <c r="A1823" i="30"/>
  <c r="E1822" i="30"/>
  <c r="E1821" i="30"/>
  <c r="E1820" i="30"/>
  <c r="M1958" i="30" s="1"/>
  <c r="E1819" i="30"/>
  <c r="M1801" i="30"/>
  <c r="A1801" i="30"/>
  <c r="M1796" i="30"/>
  <c r="A1793" i="30"/>
  <c r="M1786" i="30"/>
  <c r="D1725" i="30"/>
  <c r="N1725" i="30" s="1"/>
  <c r="D1724" i="30"/>
  <c r="N1724" i="30"/>
  <c r="P1724" i="30" s="1"/>
  <c r="N1722" i="30"/>
  <c r="D1722" i="30"/>
  <c r="N1720" i="30"/>
  <c r="D1720" i="30"/>
  <c r="N1719" i="30"/>
  <c r="D1719" i="30"/>
  <c r="N1718" i="30"/>
  <c r="D1718" i="30"/>
  <c r="P1716" i="30"/>
  <c r="N1716" i="30"/>
  <c r="F1716" i="30"/>
  <c r="D1716" i="30"/>
  <c r="P1714" i="30"/>
  <c r="N1714" i="30"/>
  <c r="F1714" i="30"/>
  <c r="D1714" i="30"/>
  <c r="P1713" i="30"/>
  <c r="N1713" i="30"/>
  <c r="F1713" i="30"/>
  <c r="D1713" i="30"/>
  <c r="P1712" i="30"/>
  <c r="N1712" i="30"/>
  <c r="F1712" i="30"/>
  <c r="D1712" i="30"/>
  <c r="P1708" i="30"/>
  <c r="N1708" i="30"/>
  <c r="F1708" i="30"/>
  <c r="D1708" i="30"/>
  <c r="P1707" i="30"/>
  <c r="N1707" i="30"/>
  <c r="F1707" i="30"/>
  <c r="D1707" i="30"/>
  <c r="P1706" i="30"/>
  <c r="N1706" i="30"/>
  <c r="F1706" i="30"/>
  <c r="D1706" i="30"/>
  <c r="P1705" i="30"/>
  <c r="N1705" i="30"/>
  <c r="F1705" i="30"/>
  <c r="D1705" i="30"/>
  <c r="P1704" i="30"/>
  <c r="N1704" i="30"/>
  <c r="F1704" i="30"/>
  <c r="D1704" i="30"/>
  <c r="N1701" i="30"/>
  <c r="D1701" i="30"/>
  <c r="E1661" i="30"/>
  <c r="A1661" i="30"/>
  <c r="E1660" i="30"/>
  <c r="A1660" i="30"/>
  <c r="E1659" i="30"/>
  <c r="E1658" i="30"/>
  <c r="A1658" i="30"/>
  <c r="E1657" i="30"/>
  <c r="E1656" i="30"/>
  <c r="E1655" i="30"/>
  <c r="M1793" i="30"/>
  <c r="E1654" i="30"/>
  <c r="M1636" i="30"/>
  <c r="A1636" i="30"/>
  <c r="M1631" i="30"/>
  <c r="A1628" i="30"/>
  <c r="M1621" i="30"/>
  <c r="D1560" i="30"/>
  <c r="N1560" i="30"/>
  <c r="D1559" i="30"/>
  <c r="F1559" i="30" s="1"/>
  <c r="N1557" i="30"/>
  <c r="D1557" i="30"/>
  <c r="N1555" i="30"/>
  <c r="D1555" i="30"/>
  <c r="N1554" i="30"/>
  <c r="D1554" i="30"/>
  <c r="N1553" i="30"/>
  <c r="D1553" i="30"/>
  <c r="P1551" i="30"/>
  <c r="N1551" i="30"/>
  <c r="F1551" i="30"/>
  <c r="D1551" i="30"/>
  <c r="P1549" i="30"/>
  <c r="N1549" i="30"/>
  <c r="F1549" i="30"/>
  <c r="D1549" i="30"/>
  <c r="P1548" i="30"/>
  <c r="N1548" i="30"/>
  <c r="F1548" i="30"/>
  <c r="D1548" i="30"/>
  <c r="P1547" i="30"/>
  <c r="N1547" i="30"/>
  <c r="F1547" i="30"/>
  <c r="D1547" i="30"/>
  <c r="P1543" i="30"/>
  <c r="N1543" i="30"/>
  <c r="F1543" i="30"/>
  <c r="D1543" i="30"/>
  <c r="P1542" i="30"/>
  <c r="N1542" i="30"/>
  <c r="F1542" i="30"/>
  <c r="D1542" i="30"/>
  <c r="P1541" i="30"/>
  <c r="N1541" i="30"/>
  <c r="F1541" i="30"/>
  <c r="D1541" i="30"/>
  <c r="P1540" i="30"/>
  <c r="N1540" i="30"/>
  <c r="F1540" i="30"/>
  <c r="D1540" i="30"/>
  <c r="P1539" i="30"/>
  <c r="N1539" i="30"/>
  <c r="F1539" i="30"/>
  <c r="D1539" i="30"/>
  <c r="N1536" i="30"/>
  <c r="D1536" i="30"/>
  <c r="E1496" i="30"/>
  <c r="A1496" i="30"/>
  <c r="E1495" i="30"/>
  <c r="A1495" i="30"/>
  <c r="E1494" i="30"/>
  <c r="E1493" i="30"/>
  <c r="A1493" i="30"/>
  <c r="E1492" i="30"/>
  <c r="E1491" i="30"/>
  <c r="E1490" i="30"/>
  <c r="M1628" i="30" s="1"/>
  <c r="E1489" i="30"/>
  <c r="M1471" i="30"/>
  <c r="A1471" i="30"/>
  <c r="M1466" i="30"/>
  <c r="A1463" i="30"/>
  <c r="M1456" i="30"/>
  <c r="D1395" i="30"/>
  <c r="N1395" i="30" s="1"/>
  <c r="D1394" i="30"/>
  <c r="F1394" i="30"/>
  <c r="N1392" i="30"/>
  <c r="D1392" i="30"/>
  <c r="N1390" i="30"/>
  <c r="D1390" i="30"/>
  <c r="N1389" i="30"/>
  <c r="D1389" i="30"/>
  <c r="N1388" i="30"/>
  <c r="D1388" i="30"/>
  <c r="P1386" i="30"/>
  <c r="N1386" i="30"/>
  <c r="F1386" i="30"/>
  <c r="D1386" i="30"/>
  <c r="P1384" i="30"/>
  <c r="N1384" i="30"/>
  <c r="F1384" i="30"/>
  <c r="D1384" i="30"/>
  <c r="P1383" i="30"/>
  <c r="N1383" i="30"/>
  <c r="F1383" i="30"/>
  <c r="D1383" i="30"/>
  <c r="P1382" i="30"/>
  <c r="N1382" i="30"/>
  <c r="F1382" i="30"/>
  <c r="D1382" i="30"/>
  <c r="P1378" i="30"/>
  <c r="N1378" i="30"/>
  <c r="F1378" i="30"/>
  <c r="D1378" i="30"/>
  <c r="P1377" i="30"/>
  <c r="N1377" i="30"/>
  <c r="F1377" i="30"/>
  <c r="D1377" i="30"/>
  <c r="P1376" i="30"/>
  <c r="N1376" i="30"/>
  <c r="F1376" i="30"/>
  <c r="D1376" i="30"/>
  <c r="P1375" i="30"/>
  <c r="N1375" i="30"/>
  <c r="F1375" i="30"/>
  <c r="D1375" i="30"/>
  <c r="P1374" i="30"/>
  <c r="N1374" i="30"/>
  <c r="F1374" i="30"/>
  <c r="D1374" i="30"/>
  <c r="N1371" i="30"/>
  <c r="D1371" i="30"/>
  <c r="E1331" i="30"/>
  <c r="A1331" i="30"/>
  <c r="E1330" i="30"/>
  <c r="A1330" i="30"/>
  <c r="E1329" i="30"/>
  <c r="E1328" i="30"/>
  <c r="A1328" i="30"/>
  <c r="E1327" i="30"/>
  <c r="E1326" i="30"/>
  <c r="E1325" i="30"/>
  <c r="M1463" i="30" s="1"/>
  <c r="E1324" i="30"/>
  <c r="M1306" i="30"/>
  <c r="A1306" i="30"/>
  <c r="M1301" i="30"/>
  <c r="A1298" i="30"/>
  <c r="M1291" i="30"/>
  <c r="D1230" i="30"/>
  <c r="N1230" i="30" s="1"/>
  <c r="D1229" i="30"/>
  <c r="F1229" i="30" s="1"/>
  <c r="N1227" i="30"/>
  <c r="D1227" i="30"/>
  <c r="N1225" i="30"/>
  <c r="D1225" i="30"/>
  <c r="N1224" i="30"/>
  <c r="D1224" i="30"/>
  <c r="N1223" i="30"/>
  <c r="D1223" i="30"/>
  <c r="P1221" i="30"/>
  <c r="N1221" i="30"/>
  <c r="F1221" i="30"/>
  <c r="D1221" i="30"/>
  <c r="P1219" i="30"/>
  <c r="N1219" i="30"/>
  <c r="F1219" i="30"/>
  <c r="D1219" i="30"/>
  <c r="P1218" i="30"/>
  <c r="N1218" i="30"/>
  <c r="F1218" i="30"/>
  <c r="D1218" i="30"/>
  <c r="P1217" i="30"/>
  <c r="N1217" i="30"/>
  <c r="F1217" i="30"/>
  <c r="D1217" i="30"/>
  <c r="P1213" i="30"/>
  <c r="N1213" i="30"/>
  <c r="F1213" i="30"/>
  <c r="D1213" i="30"/>
  <c r="P1212" i="30"/>
  <c r="N1212" i="30"/>
  <c r="F1212" i="30"/>
  <c r="D1212" i="30"/>
  <c r="P1211" i="30"/>
  <c r="N1211" i="30"/>
  <c r="F1211" i="30"/>
  <c r="D1211" i="30"/>
  <c r="P1210" i="30"/>
  <c r="N1210" i="30"/>
  <c r="F1210" i="30"/>
  <c r="D1210" i="30"/>
  <c r="P1209" i="30"/>
  <c r="N1209" i="30"/>
  <c r="F1209" i="30"/>
  <c r="D1209" i="30"/>
  <c r="N1206" i="30"/>
  <c r="D1206" i="30"/>
  <c r="E1166" i="30"/>
  <c r="A1166" i="30"/>
  <c r="E1165" i="30"/>
  <c r="A1165" i="30"/>
  <c r="E1164" i="30"/>
  <c r="E1163" i="30"/>
  <c r="A1163" i="30"/>
  <c r="E1162" i="30"/>
  <c r="E1161" i="30"/>
  <c r="E1160" i="30"/>
  <c r="M1298" i="30"/>
  <c r="E1159" i="30"/>
  <c r="M1141" i="30"/>
  <c r="A1141" i="30"/>
  <c r="M1136" i="30"/>
  <c r="A1133" i="30"/>
  <c r="M1126" i="30"/>
  <c r="D1065" i="30"/>
  <c r="N1065" i="30"/>
  <c r="D1064" i="30"/>
  <c r="N1064" i="30" s="1"/>
  <c r="P1064" i="30" s="1"/>
  <c r="N1062" i="30"/>
  <c r="D1062" i="30"/>
  <c r="N1060" i="30"/>
  <c r="D1060" i="30"/>
  <c r="N1059" i="30"/>
  <c r="D1059" i="30"/>
  <c r="N1058" i="30"/>
  <c r="D1058" i="30"/>
  <c r="P1056" i="30"/>
  <c r="N1056" i="30"/>
  <c r="F1056" i="30"/>
  <c r="D1056" i="30"/>
  <c r="P1054" i="30"/>
  <c r="N1054" i="30"/>
  <c r="F1054" i="30"/>
  <c r="D1054" i="30"/>
  <c r="P1053" i="30"/>
  <c r="N1053" i="30"/>
  <c r="F1053" i="30"/>
  <c r="D1053" i="30"/>
  <c r="P1052" i="30"/>
  <c r="N1052" i="30"/>
  <c r="F1052" i="30"/>
  <c r="D1052" i="30"/>
  <c r="P1048" i="30"/>
  <c r="N1048" i="30"/>
  <c r="F1048" i="30"/>
  <c r="D1048" i="30"/>
  <c r="P1047" i="30"/>
  <c r="N1047" i="30"/>
  <c r="F1047" i="30"/>
  <c r="D1047" i="30"/>
  <c r="P1046" i="30"/>
  <c r="N1046" i="30"/>
  <c r="F1046" i="30"/>
  <c r="D1046" i="30"/>
  <c r="P1045" i="30"/>
  <c r="N1045" i="30"/>
  <c r="F1045" i="30"/>
  <c r="D1045" i="30"/>
  <c r="P1044" i="30"/>
  <c r="N1044" i="30"/>
  <c r="F1044" i="30"/>
  <c r="D1044" i="30"/>
  <c r="N1041" i="30"/>
  <c r="D1041" i="30"/>
  <c r="E1001" i="30"/>
  <c r="A1001" i="30"/>
  <c r="E1000" i="30"/>
  <c r="A1000" i="30"/>
  <c r="E999" i="30"/>
  <c r="E998" i="30"/>
  <c r="A998" i="30"/>
  <c r="E997" i="30"/>
  <c r="E996" i="30"/>
  <c r="E995" i="30"/>
  <c r="M1133" i="30" s="1"/>
  <c r="E994" i="30"/>
  <c r="M976" i="30"/>
  <c r="A976" i="30"/>
  <c r="M971" i="30"/>
  <c r="A968" i="30"/>
  <c r="M961" i="30"/>
  <c r="D900" i="30"/>
  <c r="N900" i="30" s="1"/>
  <c r="D899" i="30"/>
  <c r="F899" i="30" s="1"/>
  <c r="N897" i="30"/>
  <c r="D897" i="30"/>
  <c r="N895" i="30"/>
  <c r="D895" i="30"/>
  <c r="N894" i="30"/>
  <c r="D894" i="30"/>
  <c r="N893" i="30"/>
  <c r="D893" i="30"/>
  <c r="P891" i="30"/>
  <c r="N891" i="30"/>
  <c r="F891" i="30"/>
  <c r="D891" i="30"/>
  <c r="P889" i="30"/>
  <c r="N889" i="30"/>
  <c r="F889" i="30"/>
  <c r="D889" i="30"/>
  <c r="P888" i="30"/>
  <c r="N888" i="30"/>
  <c r="F888" i="30"/>
  <c r="D888" i="30"/>
  <c r="P887" i="30"/>
  <c r="N887" i="30"/>
  <c r="F887" i="30"/>
  <c r="D887" i="30"/>
  <c r="P883" i="30"/>
  <c r="N883" i="30"/>
  <c r="F883" i="30"/>
  <c r="D883" i="30"/>
  <c r="P882" i="30"/>
  <c r="N882" i="30"/>
  <c r="F882" i="30"/>
  <c r="D882" i="30"/>
  <c r="P881" i="30"/>
  <c r="N881" i="30"/>
  <c r="F881" i="30"/>
  <c r="D881" i="30"/>
  <c r="P880" i="30"/>
  <c r="N880" i="30"/>
  <c r="F880" i="30"/>
  <c r="D880" i="30"/>
  <c r="P879" i="30"/>
  <c r="N879" i="30"/>
  <c r="F879" i="30"/>
  <c r="D879" i="30"/>
  <c r="N876" i="30"/>
  <c r="D876" i="30"/>
  <c r="E836" i="30"/>
  <c r="A836" i="30"/>
  <c r="E835" i="30"/>
  <c r="A835" i="30"/>
  <c r="E834" i="30"/>
  <c r="E833" i="30"/>
  <c r="A833" i="30"/>
  <c r="E832" i="30"/>
  <c r="E831" i="30"/>
  <c r="E830" i="30"/>
  <c r="M968" i="30"/>
  <c r="E829" i="30"/>
  <c r="M811" i="30"/>
  <c r="A811" i="30"/>
  <c r="M806" i="30"/>
  <c r="A803" i="30"/>
  <c r="M796" i="30"/>
  <c r="D735" i="30"/>
  <c r="N735" i="30"/>
  <c r="D734" i="30"/>
  <c r="N734" i="30" s="1"/>
  <c r="P734" i="30" s="1"/>
  <c r="N732" i="30"/>
  <c r="D732" i="30"/>
  <c r="N730" i="30"/>
  <c r="D730" i="30"/>
  <c r="N729" i="30"/>
  <c r="D729" i="30"/>
  <c r="N728" i="30"/>
  <c r="D728" i="30"/>
  <c r="P726" i="30"/>
  <c r="N726" i="30"/>
  <c r="F726" i="30"/>
  <c r="D726" i="30"/>
  <c r="P724" i="30"/>
  <c r="N724" i="30"/>
  <c r="F724" i="30"/>
  <c r="D724" i="30"/>
  <c r="P723" i="30"/>
  <c r="N723" i="30"/>
  <c r="F723" i="30"/>
  <c r="D723" i="30"/>
  <c r="P722" i="30"/>
  <c r="N722" i="30"/>
  <c r="F722" i="30"/>
  <c r="D722" i="30"/>
  <c r="P718" i="30"/>
  <c r="N718" i="30"/>
  <c r="F718" i="30"/>
  <c r="D718" i="30"/>
  <c r="P717" i="30"/>
  <c r="N717" i="30"/>
  <c r="F717" i="30"/>
  <c r="D717" i="30"/>
  <c r="P716" i="30"/>
  <c r="N716" i="30"/>
  <c r="F716" i="30"/>
  <c r="D716" i="30"/>
  <c r="P715" i="30"/>
  <c r="N715" i="30"/>
  <c r="F715" i="30"/>
  <c r="D715" i="30"/>
  <c r="P714" i="30"/>
  <c r="N714" i="30"/>
  <c r="F714" i="30"/>
  <c r="D714" i="30"/>
  <c r="N711" i="30"/>
  <c r="D711" i="30"/>
  <c r="E671" i="30"/>
  <c r="A671" i="30"/>
  <c r="E670" i="30"/>
  <c r="A670" i="30"/>
  <c r="E669" i="30"/>
  <c r="E668" i="30"/>
  <c r="A668" i="30"/>
  <c r="E667" i="30"/>
  <c r="E666" i="30"/>
  <c r="E665" i="30"/>
  <c r="M803" i="30" s="1"/>
  <c r="E664" i="30"/>
  <c r="M646" i="30"/>
  <c r="A646" i="30"/>
  <c r="M641" i="30"/>
  <c r="A638" i="30"/>
  <c r="M631" i="30"/>
  <c r="D570" i="30"/>
  <c r="N570" i="30" s="1"/>
  <c r="D569" i="30"/>
  <c r="F569" i="30" s="1"/>
  <c r="N567" i="30"/>
  <c r="D567" i="30"/>
  <c r="N565" i="30"/>
  <c r="D565" i="30"/>
  <c r="N564" i="30"/>
  <c r="D564" i="30"/>
  <c r="N563" i="30"/>
  <c r="D563" i="30"/>
  <c r="P561" i="30"/>
  <c r="N561" i="30"/>
  <c r="F561" i="30"/>
  <c r="D561" i="30"/>
  <c r="P559" i="30"/>
  <c r="N559" i="30"/>
  <c r="F559" i="30"/>
  <c r="D559" i="30"/>
  <c r="P558" i="30"/>
  <c r="N558" i="30"/>
  <c r="F558" i="30"/>
  <c r="D558" i="30"/>
  <c r="P557" i="30"/>
  <c r="N557" i="30"/>
  <c r="F557" i="30"/>
  <c r="D557" i="30"/>
  <c r="P553" i="30"/>
  <c r="N553" i="30"/>
  <c r="F553" i="30"/>
  <c r="D553" i="30"/>
  <c r="P552" i="30"/>
  <c r="N552" i="30"/>
  <c r="F552" i="30"/>
  <c r="D552" i="30"/>
  <c r="P551" i="30"/>
  <c r="N551" i="30"/>
  <c r="F551" i="30"/>
  <c r="D551" i="30"/>
  <c r="P550" i="30"/>
  <c r="N550" i="30"/>
  <c r="F550" i="30"/>
  <c r="D550" i="30"/>
  <c r="P549" i="30"/>
  <c r="N549" i="30"/>
  <c r="F549" i="30"/>
  <c r="D549" i="30"/>
  <c r="N546" i="30"/>
  <c r="D546" i="30"/>
  <c r="E506" i="30"/>
  <c r="A506" i="30"/>
  <c r="E505" i="30"/>
  <c r="A505" i="30"/>
  <c r="E504" i="30"/>
  <c r="E503" i="30"/>
  <c r="A503" i="30"/>
  <c r="E502" i="30"/>
  <c r="E501" i="30"/>
  <c r="E500" i="30"/>
  <c r="M638" i="30"/>
  <c r="E499" i="30"/>
  <c r="M481" i="30"/>
  <c r="A481" i="30"/>
  <c r="M476" i="30"/>
  <c r="A473" i="30"/>
  <c r="M466" i="30"/>
  <c r="D405" i="30"/>
  <c r="N405" i="30"/>
  <c r="D404" i="30"/>
  <c r="N404" i="30" s="1"/>
  <c r="P404" i="30" s="1"/>
  <c r="N402" i="30"/>
  <c r="D402" i="30"/>
  <c r="N400" i="30"/>
  <c r="D400" i="30"/>
  <c r="N399" i="30"/>
  <c r="D399" i="30"/>
  <c r="N398" i="30"/>
  <c r="D398" i="30"/>
  <c r="P396" i="30"/>
  <c r="N396" i="30"/>
  <c r="F396" i="30"/>
  <c r="D396" i="30"/>
  <c r="P394" i="30"/>
  <c r="N394" i="30"/>
  <c r="F394" i="30"/>
  <c r="D394" i="30"/>
  <c r="P393" i="30"/>
  <c r="N393" i="30"/>
  <c r="F393" i="30"/>
  <c r="D393" i="30"/>
  <c r="P392" i="30"/>
  <c r="N392" i="30"/>
  <c r="F392" i="30"/>
  <c r="D392" i="30"/>
  <c r="P388" i="30"/>
  <c r="N388" i="30"/>
  <c r="F388" i="30"/>
  <c r="D388" i="30"/>
  <c r="P387" i="30"/>
  <c r="N387" i="30"/>
  <c r="F387" i="30"/>
  <c r="D387" i="30"/>
  <c r="P386" i="30"/>
  <c r="N386" i="30"/>
  <c r="F386" i="30"/>
  <c r="D386" i="30"/>
  <c r="P385" i="30"/>
  <c r="N385" i="30"/>
  <c r="F385" i="30"/>
  <c r="D385" i="30"/>
  <c r="P384" i="30"/>
  <c r="N384" i="30"/>
  <c r="F384" i="30"/>
  <c r="D384" i="30"/>
  <c r="N381" i="30"/>
  <c r="D381" i="30"/>
  <c r="E341" i="30"/>
  <c r="A341" i="30"/>
  <c r="E340" i="30"/>
  <c r="A340" i="30"/>
  <c r="E339" i="30"/>
  <c r="E338" i="30"/>
  <c r="A338" i="30"/>
  <c r="E337" i="30"/>
  <c r="E336" i="30"/>
  <c r="E335" i="30"/>
  <c r="M473" i="30" s="1"/>
  <c r="E334" i="30"/>
  <c r="M316" i="30"/>
  <c r="A316" i="30"/>
  <c r="M311" i="30"/>
  <c r="A308" i="30"/>
  <c r="M301" i="30"/>
  <c r="D240" i="30"/>
  <c r="N240" i="30" s="1"/>
  <c r="D239" i="30"/>
  <c r="N239" i="30"/>
  <c r="P239" i="30" s="1"/>
  <c r="N237" i="30"/>
  <c r="D237" i="30"/>
  <c r="N235" i="30"/>
  <c r="D235" i="30"/>
  <c r="N234" i="30"/>
  <c r="D234" i="30"/>
  <c r="N233" i="30"/>
  <c r="D233" i="30"/>
  <c r="P231" i="30"/>
  <c r="N231" i="30"/>
  <c r="F231" i="30"/>
  <c r="D231" i="30"/>
  <c r="P229" i="30"/>
  <c r="N229" i="30"/>
  <c r="F229" i="30"/>
  <c r="D229" i="30"/>
  <c r="P228" i="30"/>
  <c r="N228" i="30"/>
  <c r="F228" i="30"/>
  <c r="D228" i="30"/>
  <c r="P227" i="30"/>
  <c r="N227" i="30"/>
  <c r="F227" i="30"/>
  <c r="D227" i="30"/>
  <c r="P223" i="30"/>
  <c r="N223" i="30"/>
  <c r="F223" i="30"/>
  <c r="D223" i="30"/>
  <c r="P222" i="30"/>
  <c r="N222" i="30"/>
  <c r="F222" i="30"/>
  <c r="D222" i="30"/>
  <c r="P221" i="30"/>
  <c r="N221" i="30"/>
  <c r="F221" i="30"/>
  <c r="D221" i="30"/>
  <c r="P220" i="30"/>
  <c r="N220" i="30"/>
  <c r="F220" i="30"/>
  <c r="D220" i="30"/>
  <c r="P219" i="30"/>
  <c r="N219" i="30"/>
  <c r="F219" i="30"/>
  <c r="D219" i="30"/>
  <c r="N216" i="30"/>
  <c r="D216" i="30"/>
  <c r="E176" i="30"/>
  <c r="A176" i="30"/>
  <c r="E175" i="30"/>
  <c r="A175" i="30"/>
  <c r="E174" i="30"/>
  <c r="E173" i="30"/>
  <c r="A173" i="30"/>
  <c r="E172" i="30"/>
  <c r="E171" i="30"/>
  <c r="E170" i="30"/>
  <c r="M308" i="30"/>
  <c r="E169" i="30"/>
  <c r="M151" i="30"/>
  <c r="A83" i="15"/>
  <c r="A151" i="30"/>
  <c r="M146" i="30"/>
  <c r="A78" i="15"/>
  <c r="A143" i="30"/>
  <c r="M136" i="30"/>
  <c r="D75" i="30"/>
  <c r="N75" i="30" s="1"/>
  <c r="D74" i="30"/>
  <c r="F74" i="30" s="1"/>
  <c r="N72" i="30"/>
  <c r="D72" i="30"/>
  <c r="N70" i="30"/>
  <c r="D70" i="30"/>
  <c r="N69" i="30"/>
  <c r="D69" i="30"/>
  <c r="N68" i="30"/>
  <c r="D68" i="30"/>
  <c r="P66" i="30"/>
  <c r="N66" i="30"/>
  <c r="F66" i="30"/>
  <c r="D66" i="30"/>
  <c r="P64" i="30"/>
  <c r="N64" i="30"/>
  <c r="F64" i="30"/>
  <c r="D64" i="30"/>
  <c r="P63" i="30"/>
  <c r="N63" i="30"/>
  <c r="F63" i="30"/>
  <c r="D63" i="30"/>
  <c r="P62" i="30"/>
  <c r="N62" i="30"/>
  <c r="F62" i="30"/>
  <c r="D62" i="30"/>
  <c r="P58" i="30"/>
  <c r="N58" i="30"/>
  <c r="F58" i="30"/>
  <c r="D58" i="30"/>
  <c r="P57" i="30"/>
  <c r="N57" i="30"/>
  <c r="F57" i="30"/>
  <c r="D57" i="30"/>
  <c r="P56" i="30"/>
  <c r="N56" i="30"/>
  <c r="F56" i="30"/>
  <c r="D56" i="30"/>
  <c r="P55" i="30"/>
  <c r="N55" i="30"/>
  <c r="F55" i="30"/>
  <c r="D55" i="30"/>
  <c r="P54" i="30"/>
  <c r="N54" i="30"/>
  <c r="F54" i="30"/>
  <c r="D54" i="30"/>
  <c r="N51" i="30"/>
  <c r="D51" i="30"/>
  <c r="E11" i="30"/>
  <c r="A11" i="30"/>
  <c r="E10" i="30"/>
  <c r="A10" i="30"/>
  <c r="E9" i="30"/>
  <c r="E8" i="30"/>
  <c r="A8" i="30"/>
  <c r="E7" i="30"/>
  <c r="E6" i="30"/>
  <c r="E5" i="30"/>
  <c r="M143" i="30"/>
  <c r="E4" i="30"/>
  <c r="F31" i="29"/>
  <c r="F2219" i="30"/>
  <c r="N3209" i="30"/>
  <c r="P3209" i="30"/>
  <c r="N1394" i="30"/>
  <c r="P1394" i="30"/>
  <c r="F1724" i="30"/>
  <c r="F2714" i="30"/>
  <c r="F3044" i="30"/>
  <c r="F2549" i="30"/>
  <c r="N2879" i="30"/>
  <c r="P2879" i="30" s="1"/>
  <c r="N2054" i="30"/>
  <c r="P2054" i="30"/>
  <c r="F2384" i="30"/>
  <c r="F1889" i="30"/>
  <c r="F1064" i="30"/>
  <c r="F734" i="30"/>
  <c r="F404" i="30"/>
  <c r="F239" i="30"/>
  <c r="G994" i="2"/>
  <c r="F964" i="2"/>
  <c r="F963" i="2"/>
  <c r="F962" i="2"/>
  <c r="F961" i="2"/>
  <c r="F960" i="2"/>
  <c r="F959" i="2"/>
  <c r="F958" i="2"/>
  <c r="F957" i="2"/>
  <c r="F956" i="2"/>
  <c r="F955" i="2"/>
  <c r="F954" i="2"/>
  <c r="G1000" i="2"/>
  <c r="G944" i="2"/>
  <c r="F914" i="2"/>
  <c r="F913" i="2"/>
  <c r="F912" i="2"/>
  <c r="F911" i="2"/>
  <c r="F910" i="2"/>
  <c r="F909" i="2"/>
  <c r="F908" i="2"/>
  <c r="F907" i="2"/>
  <c r="F906" i="2"/>
  <c r="F905" i="2"/>
  <c r="F904" i="2"/>
  <c r="G950" i="2"/>
  <c r="G894" i="2"/>
  <c r="F864" i="2"/>
  <c r="F863" i="2"/>
  <c r="F862" i="2"/>
  <c r="F861" i="2"/>
  <c r="F860" i="2"/>
  <c r="F859" i="2"/>
  <c r="F858" i="2"/>
  <c r="F857" i="2"/>
  <c r="F856" i="2"/>
  <c r="F855" i="2"/>
  <c r="F854" i="2"/>
  <c r="G900" i="2" s="1"/>
  <c r="G844" i="2"/>
  <c r="F814" i="2"/>
  <c r="F813" i="2"/>
  <c r="F812" i="2"/>
  <c r="F811" i="2"/>
  <c r="F810" i="2"/>
  <c r="F809" i="2"/>
  <c r="F808" i="2"/>
  <c r="F807" i="2"/>
  <c r="F806" i="2"/>
  <c r="F805" i="2"/>
  <c r="F804" i="2"/>
  <c r="G850" i="2" s="1"/>
  <c r="G794" i="2"/>
  <c r="F764" i="2"/>
  <c r="F763" i="2"/>
  <c r="F762" i="2"/>
  <c r="F761" i="2"/>
  <c r="F760" i="2"/>
  <c r="F758" i="2"/>
  <c r="F757" i="2"/>
  <c r="F756" i="2"/>
  <c r="F755" i="2"/>
  <c r="F754" i="2"/>
  <c r="G800" i="2"/>
  <c r="G744" i="2"/>
  <c r="F714" i="2"/>
  <c r="F713" i="2"/>
  <c r="F712" i="2"/>
  <c r="F711" i="2"/>
  <c r="F710" i="2"/>
  <c r="F709" i="2"/>
  <c r="F708" i="2"/>
  <c r="F707" i="2"/>
  <c r="F706" i="2"/>
  <c r="F705" i="2"/>
  <c r="F704" i="2"/>
  <c r="G750" i="2"/>
  <c r="G694" i="2"/>
  <c r="F664" i="2"/>
  <c r="F663" i="2"/>
  <c r="F662" i="2"/>
  <c r="F661" i="2"/>
  <c r="F660" i="2"/>
  <c r="F659" i="2"/>
  <c r="F658" i="2"/>
  <c r="F657" i="2"/>
  <c r="F656" i="2"/>
  <c r="F655" i="2"/>
  <c r="F654" i="2"/>
  <c r="G700" i="2"/>
  <c r="G644" i="2"/>
  <c r="F614" i="2"/>
  <c r="F613" i="2"/>
  <c r="F612" i="2"/>
  <c r="F611" i="2"/>
  <c r="F610" i="2"/>
  <c r="F609" i="2"/>
  <c r="F608" i="2"/>
  <c r="F607" i="2"/>
  <c r="F606" i="2"/>
  <c r="F605" i="2"/>
  <c r="F604" i="2"/>
  <c r="G650" i="2" s="1"/>
  <c r="G594" i="2"/>
  <c r="F564" i="2"/>
  <c r="F563" i="2"/>
  <c r="F562" i="2"/>
  <c r="F561" i="2"/>
  <c r="F560" i="2"/>
  <c r="F559" i="2"/>
  <c r="F558" i="2"/>
  <c r="F557" i="2"/>
  <c r="F556" i="2"/>
  <c r="F555" i="2"/>
  <c r="F554" i="2"/>
  <c r="G600" i="2" s="1"/>
  <c r="G544" i="2"/>
  <c r="F514" i="2"/>
  <c r="F513" i="2"/>
  <c r="F512" i="2"/>
  <c r="F511" i="2"/>
  <c r="F510" i="2"/>
  <c r="F509" i="2"/>
  <c r="F508" i="2"/>
  <c r="F507" i="2"/>
  <c r="F506" i="2"/>
  <c r="F505" i="2"/>
  <c r="F504" i="2"/>
  <c r="G550" i="2" s="1"/>
  <c r="G494" i="2"/>
  <c r="F464" i="2"/>
  <c r="F463" i="2"/>
  <c r="F462" i="2"/>
  <c r="F461" i="2"/>
  <c r="F460" i="2"/>
  <c r="F459" i="2"/>
  <c r="F458" i="2"/>
  <c r="F457" i="2"/>
  <c r="F456" i="2"/>
  <c r="F455" i="2"/>
  <c r="F454" i="2"/>
  <c r="G500" i="2"/>
  <c r="G444" i="2"/>
  <c r="F414" i="2"/>
  <c r="F413" i="2"/>
  <c r="F412" i="2"/>
  <c r="F411" i="2"/>
  <c r="F410" i="2"/>
  <c r="F409" i="2"/>
  <c r="F408" i="2"/>
  <c r="F407" i="2"/>
  <c r="F406" i="2"/>
  <c r="F405" i="2"/>
  <c r="F404" i="2"/>
  <c r="G450" i="2"/>
  <c r="G394" i="2"/>
  <c r="F364" i="2"/>
  <c r="F363" i="2"/>
  <c r="F362" i="2"/>
  <c r="F361" i="2"/>
  <c r="F360" i="2"/>
  <c r="F359" i="2"/>
  <c r="F358" i="2"/>
  <c r="F357" i="2"/>
  <c r="F356" i="2"/>
  <c r="F355" i="2"/>
  <c r="F354" i="2"/>
  <c r="G400" i="2"/>
  <c r="G344" i="2"/>
  <c r="F314" i="2"/>
  <c r="F313" i="2"/>
  <c r="F312" i="2"/>
  <c r="F311" i="2"/>
  <c r="F310" i="2"/>
  <c r="F309" i="2"/>
  <c r="F308" i="2"/>
  <c r="F307" i="2"/>
  <c r="F306" i="2"/>
  <c r="F305" i="2"/>
  <c r="F304" i="2"/>
  <c r="G350" i="2"/>
  <c r="G294" i="2"/>
  <c r="F264" i="2"/>
  <c r="F263" i="2"/>
  <c r="F262" i="2"/>
  <c r="F261" i="2"/>
  <c r="F260" i="2"/>
  <c r="F259" i="2"/>
  <c r="F258" i="2"/>
  <c r="F257" i="2"/>
  <c r="F256" i="2"/>
  <c r="F255" i="2"/>
  <c r="F254" i="2"/>
  <c r="G300" i="2"/>
  <c r="G244" i="2"/>
  <c r="F214" i="2"/>
  <c r="F213" i="2"/>
  <c r="F212" i="2"/>
  <c r="F211" i="2"/>
  <c r="F210" i="2"/>
  <c r="F209" i="2"/>
  <c r="F208" i="2"/>
  <c r="F207" i="2"/>
  <c r="F206" i="2"/>
  <c r="F205" i="2"/>
  <c r="F204" i="2"/>
  <c r="G250" i="2"/>
  <c r="G194" i="2"/>
  <c r="F164" i="2"/>
  <c r="F163" i="2"/>
  <c r="F162" i="2"/>
  <c r="F161" i="2"/>
  <c r="F160" i="2"/>
  <c r="F159" i="2"/>
  <c r="F158" i="2"/>
  <c r="F157" i="2"/>
  <c r="F156" i="2"/>
  <c r="F155" i="2"/>
  <c r="F154" i="2"/>
  <c r="G200" i="2"/>
  <c r="G144" i="2"/>
  <c r="F114" i="2"/>
  <c r="F113" i="2"/>
  <c r="F112" i="2"/>
  <c r="F111" i="2"/>
  <c r="F110" i="2"/>
  <c r="F109" i="2"/>
  <c r="F108" i="2"/>
  <c r="F107" i="2"/>
  <c r="F106" i="2"/>
  <c r="F105" i="2"/>
  <c r="F104" i="2"/>
  <c r="G150" i="2" s="1"/>
  <c r="G94" i="2"/>
  <c r="F64" i="2"/>
  <c r="F63" i="2"/>
  <c r="F62" i="2"/>
  <c r="F61" i="2"/>
  <c r="F60" i="2"/>
  <c r="F59" i="2"/>
  <c r="F58" i="2"/>
  <c r="F57" i="2"/>
  <c r="F56" i="2"/>
  <c r="F55" i="2"/>
  <c r="F54" i="2"/>
  <c r="G100" i="2"/>
  <c r="F12" i="2"/>
  <c r="F11" i="2"/>
  <c r="F10" i="2"/>
  <c r="F9" i="2"/>
  <c r="F8" i="2"/>
  <c r="F6" i="2"/>
  <c r="F7" i="2"/>
  <c r="F4" i="2"/>
  <c r="A9" i="14"/>
  <c r="C10" i="14"/>
  <c r="AO48" i="28"/>
  <c r="O48" i="28"/>
  <c r="AO33" i="28"/>
  <c r="O33" i="28"/>
  <c r="AO18" i="28"/>
  <c r="O18" i="28"/>
  <c r="AO48" i="27"/>
  <c r="O48" i="27"/>
  <c r="AO33" i="27"/>
  <c r="O33" i="27"/>
  <c r="AO18" i="27"/>
  <c r="O18" i="27"/>
  <c r="AO48" i="26"/>
  <c r="O48" i="26"/>
  <c r="AO33" i="26"/>
  <c r="O33" i="26"/>
  <c r="AO18" i="26"/>
  <c r="O18" i="26"/>
  <c r="J66" i="25"/>
  <c r="J63" i="25"/>
  <c r="J58" i="25"/>
  <c r="J47" i="25"/>
  <c r="J42" i="25"/>
  <c r="J39" i="25"/>
  <c r="K67" i="25"/>
  <c r="K66" i="25"/>
  <c r="K65" i="25"/>
  <c r="K64" i="25"/>
  <c r="K63" i="25"/>
  <c r="K62" i="25"/>
  <c r="K61" i="25"/>
  <c r="K60" i="25"/>
  <c r="K59" i="25"/>
  <c r="K58" i="25"/>
  <c r="K57" i="25"/>
  <c r="K56" i="25"/>
  <c r="K55" i="25"/>
  <c r="K54" i="25"/>
  <c r="K53" i="25"/>
  <c r="K52" i="25"/>
  <c r="K51" i="25"/>
  <c r="K50" i="25"/>
  <c r="K49" i="25"/>
  <c r="K48" i="25"/>
  <c r="K47" i="25"/>
  <c r="K46" i="25"/>
  <c r="K45" i="25"/>
  <c r="K44" i="25"/>
  <c r="K43" i="25"/>
  <c r="K42" i="25"/>
  <c r="K41" i="25"/>
  <c r="K40" i="25"/>
  <c r="K39" i="25"/>
  <c r="K38" i="25"/>
  <c r="K37" i="25"/>
  <c r="K36" i="25"/>
  <c r="K35" i="25"/>
  <c r="K34" i="25"/>
  <c r="K33" i="25"/>
  <c r="K32" i="25"/>
  <c r="K31" i="25"/>
  <c r="K30" i="25"/>
  <c r="K29" i="25"/>
  <c r="K28" i="25"/>
  <c r="K27" i="25"/>
  <c r="K26" i="25"/>
  <c r="K25" i="25"/>
  <c r="K24" i="25"/>
  <c r="K23" i="25"/>
  <c r="K22" i="25"/>
  <c r="K21" i="25"/>
  <c r="K20" i="25"/>
  <c r="K19" i="25"/>
  <c r="K18" i="25"/>
  <c r="K17" i="25"/>
  <c r="K16" i="25"/>
  <c r="K15" i="25"/>
  <c r="K14" i="25"/>
  <c r="K13" i="25"/>
  <c r="K12" i="25"/>
  <c r="D67" i="25"/>
  <c r="C67" i="25"/>
  <c r="B67" i="25"/>
  <c r="J67" i="25"/>
  <c r="C66" i="25"/>
  <c r="B66" i="25"/>
  <c r="D65" i="25"/>
  <c r="C65" i="25"/>
  <c r="B65" i="25"/>
  <c r="J65" i="25"/>
  <c r="D64" i="25"/>
  <c r="C64" i="25"/>
  <c r="B64" i="25"/>
  <c r="J64" i="25"/>
  <c r="D63" i="25"/>
  <c r="C63" i="25"/>
  <c r="B63" i="25"/>
  <c r="D62" i="25"/>
  <c r="C62" i="25"/>
  <c r="B62" i="25"/>
  <c r="J62" i="25"/>
  <c r="D61" i="25"/>
  <c r="C61" i="25"/>
  <c r="B61" i="25"/>
  <c r="J61" i="25"/>
  <c r="D60" i="25"/>
  <c r="C60" i="25"/>
  <c r="B60" i="25"/>
  <c r="J60" i="25"/>
  <c r="D59" i="25"/>
  <c r="C59" i="25"/>
  <c r="B59" i="25"/>
  <c r="J59" i="25"/>
  <c r="D58" i="25"/>
  <c r="C58" i="25"/>
  <c r="B58" i="25"/>
  <c r="D57" i="25"/>
  <c r="C57" i="25"/>
  <c r="B57" i="25"/>
  <c r="J57" i="25"/>
  <c r="D56" i="25"/>
  <c r="C56" i="25"/>
  <c r="B56" i="25"/>
  <c r="J56" i="25"/>
  <c r="D55" i="25"/>
  <c r="C55" i="25"/>
  <c r="B55" i="25"/>
  <c r="J55" i="25"/>
  <c r="D54" i="25"/>
  <c r="C54" i="25"/>
  <c r="B54" i="25"/>
  <c r="J54" i="25"/>
  <c r="D53" i="25"/>
  <c r="C53" i="25"/>
  <c r="B53" i="25"/>
  <c r="J53" i="25"/>
  <c r="D52" i="25"/>
  <c r="C52" i="25"/>
  <c r="B52" i="25"/>
  <c r="J52" i="25"/>
  <c r="D51" i="25"/>
  <c r="C51" i="25"/>
  <c r="B51" i="25"/>
  <c r="J51" i="25"/>
  <c r="D50" i="25"/>
  <c r="C50" i="25"/>
  <c r="B50" i="25"/>
  <c r="J50" i="25"/>
  <c r="D49" i="25"/>
  <c r="C49" i="25"/>
  <c r="B49" i="25"/>
  <c r="J49" i="25"/>
  <c r="D48" i="25"/>
  <c r="C48" i="25"/>
  <c r="B48" i="25"/>
  <c r="J48" i="25"/>
  <c r="D47" i="25"/>
  <c r="C47" i="25"/>
  <c r="B47" i="25"/>
  <c r="D46" i="25"/>
  <c r="C46" i="25"/>
  <c r="B46" i="25"/>
  <c r="J46" i="25"/>
  <c r="D45" i="25"/>
  <c r="C45" i="25"/>
  <c r="B45" i="25"/>
  <c r="J45" i="25"/>
  <c r="D44" i="25"/>
  <c r="C44" i="25"/>
  <c r="B44" i="25"/>
  <c r="J44" i="25"/>
  <c r="D43" i="25"/>
  <c r="C43" i="25"/>
  <c r="B43" i="25"/>
  <c r="J43" i="25"/>
  <c r="D42" i="25"/>
  <c r="C42" i="25"/>
  <c r="B42" i="25"/>
  <c r="D41" i="25"/>
  <c r="C41" i="25"/>
  <c r="B41" i="25"/>
  <c r="J41" i="25"/>
  <c r="D40" i="25"/>
  <c r="C40" i="25"/>
  <c r="B40" i="25"/>
  <c r="J40" i="25"/>
  <c r="D39" i="25"/>
  <c r="C39" i="25"/>
  <c r="B39" i="25"/>
  <c r="D38" i="25"/>
  <c r="C38" i="25"/>
  <c r="B38" i="25"/>
  <c r="J38" i="25"/>
  <c r="D37" i="25"/>
  <c r="C37" i="25"/>
  <c r="B37" i="25"/>
  <c r="J37" i="25"/>
  <c r="D36" i="25"/>
  <c r="C36" i="25"/>
  <c r="B36" i="25"/>
  <c r="J36" i="25"/>
  <c r="D35" i="25"/>
  <c r="C35" i="25"/>
  <c r="B35" i="25"/>
  <c r="J35" i="25"/>
  <c r="D34" i="25"/>
  <c r="C34" i="25"/>
  <c r="B34" i="25"/>
  <c r="J34" i="25"/>
  <c r="D33" i="25"/>
  <c r="C33" i="25"/>
  <c r="B33" i="25"/>
  <c r="J33" i="25"/>
  <c r="D32" i="25"/>
  <c r="C32" i="25"/>
  <c r="B32" i="25"/>
  <c r="J32" i="25"/>
  <c r="D31" i="25"/>
  <c r="C31" i="25"/>
  <c r="B31" i="25"/>
  <c r="D30" i="25"/>
  <c r="C30" i="25"/>
  <c r="B30" i="25"/>
  <c r="J30" i="25"/>
  <c r="D29" i="25"/>
  <c r="C29" i="25"/>
  <c r="B29" i="25"/>
  <c r="D28" i="25"/>
  <c r="C28" i="25"/>
  <c r="B28" i="25"/>
  <c r="D27" i="25"/>
  <c r="C27" i="25"/>
  <c r="B27" i="25"/>
  <c r="J27" i="25"/>
  <c r="D26" i="25"/>
  <c r="C26" i="25"/>
  <c r="B26" i="25"/>
  <c r="J26" i="25"/>
  <c r="D25" i="25"/>
  <c r="C25" i="25"/>
  <c r="B25" i="25"/>
  <c r="D24" i="25"/>
  <c r="C24" i="25"/>
  <c r="B24" i="25"/>
  <c r="D23" i="25"/>
  <c r="C23" i="25"/>
  <c r="B23" i="25"/>
  <c r="D22" i="25"/>
  <c r="C22" i="25"/>
  <c r="B22" i="25"/>
  <c r="J22" i="25"/>
  <c r="D21" i="25"/>
  <c r="C21" i="25"/>
  <c r="B21" i="25"/>
  <c r="J21" i="25"/>
  <c r="D20" i="25"/>
  <c r="C20" i="25"/>
  <c r="B20" i="25"/>
  <c r="J20" i="25"/>
  <c r="D19" i="25"/>
  <c r="C19" i="25"/>
  <c r="B19" i="25"/>
  <c r="J19" i="25"/>
  <c r="D18" i="25"/>
  <c r="C18" i="25"/>
  <c r="B18" i="25"/>
  <c r="J18" i="25"/>
  <c r="D17" i="25"/>
  <c r="C17" i="25"/>
  <c r="B17" i="25"/>
  <c r="J17" i="25"/>
  <c r="D16" i="25"/>
  <c r="C16" i="25"/>
  <c r="B16" i="25"/>
  <c r="J16" i="25"/>
  <c r="D15" i="25"/>
  <c r="C15" i="25"/>
  <c r="B15" i="25"/>
  <c r="D14" i="25"/>
  <c r="C14" i="25"/>
  <c r="B14" i="25"/>
  <c r="J14" i="25"/>
  <c r="D13" i="25"/>
  <c r="C13" i="25"/>
  <c r="B13" i="25"/>
  <c r="J13" i="25"/>
  <c r="D12" i="25"/>
  <c r="C12" i="25"/>
  <c r="B12" i="25"/>
  <c r="K11" i="25"/>
  <c r="C11" i="25"/>
  <c r="D11" i="25"/>
  <c r="B11" i="25"/>
  <c r="J11" i="25"/>
  <c r="D6" i="25"/>
  <c r="D5" i="25"/>
  <c r="D4" i="25"/>
  <c r="A6" i="25"/>
  <c r="A5" i="25"/>
  <c r="A4" i="25"/>
  <c r="D3" i="25"/>
  <c r="A3" i="25"/>
  <c r="D2" i="25"/>
  <c r="F84" i="25"/>
  <c r="I82" i="25"/>
  <c r="J31" i="25"/>
  <c r="J29" i="25"/>
  <c r="J28" i="25"/>
  <c r="J25" i="25"/>
  <c r="J24" i="25"/>
  <c r="J23" i="25"/>
  <c r="J15" i="25"/>
  <c r="J12" i="25"/>
  <c r="D10" i="24"/>
  <c r="D9" i="24"/>
  <c r="D8" i="24"/>
  <c r="D7" i="24"/>
  <c r="A10" i="24"/>
  <c r="A9" i="24"/>
  <c r="A8" i="24"/>
  <c r="A7" i="24"/>
  <c r="D6" i="24"/>
  <c r="B98" i="24" s="1"/>
  <c r="M28" i="24"/>
  <c r="M26" i="24"/>
  <c r="I9" i="21"/>
  <c r="B9" i="21"/>
  <c r="I8" i="21"/>
  <c r="B8" i="21"/>
  <c r="I7" i="21"/>
  <c r="B7" i="21"/>
  <c r="I6" i="21"/>
  <c r="B6" i="21"/>
  <c r="I11" i="20"/>
  <c r="B11" i="20"/>
  <c r="I10" i="20"/>
  <c r="B10" i="20"/>
  <c r="I9" i="20"/>
  <c r="B9" i="20"/>
  <c r="I8" i="20"/>
  <c r="B8" i="20"/>
  <c r="B6" i="20"/>
  <c r="I9" i="18"/>
  <c r="B9" i="18"/>
  <c r="I8" i="18"/>
  <c r="B8" i="18"/>
  <c r="I7" i="18"/>
  <c r="B7" i="18"/>
  <c r="I6" i="18"/>
  <c r="B6" i="18"/>
  <c r="E13" i="14"/>
  <c r="O15" i="17"/>
  <c r="E14" i="14"/>
  <c r="O16" i="20"/>
  <c r="E15" i="14"/>
  <c r="O17" i="20"/>
  <c r="E16" i="14"/>
  <c r="O18" i="20"/>
  <c r="E17" i="14"/>
  <c r="O19" i="17"/>
  <c r="E18" i="14"/>
  <c r="O20" i="20" s="1"/>
  <c r="O20" i="17"/>
  <c r="E19" i="14"/>
  <c r="O21" i="20"/>
  <c r="E20" i="14"/>
  <c r="O22" i="20"/>
  <c r="E21" i="14"/>
  <c r="O23" i="17"/>
  <c r="E22" i="14"/>
  <c r="O24" i="20"/>
  <c r="E23" i="14"/>
  <c r="O25" i="20"/>
  <c r="E24" i="14"/>
  <c r="O26" i="20"/>
  <c r="E25" i="14"/>
  <c r="O27" i="17"/>
  <c r="E26" i="14"/>
  <c r="O28" i="17"/>
  <c r="E27" i="14"/>
  <c r="O29" i="20"/>
  <c r="E28" i="14"/>
  <c r="O30" i="20"/>
  <c r="E29" i="14"/>
  <c r="O31" i="17"/>
  <c r="E30" i="14"/>
  <c r="O32" i="20"/>
  <c r="E31" i="14"/>
  <c r="O33" i="20"/>
  <c r="E12" i="14"/>
  <c r="O14" i="17"/>
  <c r="E7" i="14"/>
  <c r="E6" i="14"/>
  <c r="E5" i="14"/>
  <c r="E4" i="14"/>
  <c r="A7" i="14"/>
  <c r="A6" i="14"/>
  <c r="A5" i="14"/>
  <c r="A4" i="14"/>
  <c r="O30" i="17"/>
  <c r="O26" i="17"/>
  <c r="O18" i="17"/>
  <c r="O15" i="20"/>
  <c r="O33" i="17"/>
  <c r="O25" i="17"/>
  <c r="O17" i="17"/>
  <c r="O19" i="20"/>
  <c r="O23" i="20"/>
  <c r="O27" i="20"/>
  <c r="O32" i="17"/>
  <c r="O24" i="17"/>
  <c r="O16" i="17"/>
  <c r="O31" i="20"/>
  <c r="O28" i="20"/>
  <c r="O29" i="17"/>
  <c r="O21" i="17"/>
  <c r="O22" i="17"/>
  <c r="O14" i="20"/>
  <c r="A47" i="15"/>
  <c r="A45" i="14"/>
  <c r="E28" i="13"/>
  <c r="D8" i="13"/>
  <c r="D7" i="13"/>
  <c r="D6" i="13"/>
  <c r="L24" i="12"/>
  <c r="A42" i="11"/>
  <c r="A41" i="11"/>
  <c r="F34" i="11"/>
  <c r="A36" i="11"/>
  <c r="A34" i="11"/>
  <c r="A29" i="11"/>
  <c r="G28" i="11"/>
  <c r="K12" i="11"/>
  <c r="K11" i="11"/>
  <c r="K10" i="11"/>
  <c r="A38" i="9"/>
  <c r="A37" i="9"/>
  <c r="G32" i="9"/>
  <c r="G31" i="9"/>
  <c r="D32" i="9"/>
  <c r="D30" i="9"/>
  <c r="A1040" i="7"/>
  <c r="A1039" i="7"/>
  <c r="A1034" i="7"/>
  <c r="G998" i="7"/>
  <c r="G997" i="7"/>
  <c r="G996" i="7"/>
  <c r="G995" i="7"/>
  <c r="A997" i="7"/>
  <c r="A995" i="7"/>
  <c r="A988" i="7"/>
  <c r="A987" i="7"/>
  <c r="A982" i="7"/>
  <c r="G946" i="7"/>
  <c r="G945" i="7"/>
  <c r="G944" i="7"/>
  <c r="G943" i="7"/>
  <c r="A945" i="7"/>
  <c r="A943" i="7"/>
  <c r="A936" i="7"/>
  <c r="A935" i="7"/>
  <c r="A930" i="7"/>
  <c r="G894" i="7"/>
  <c r="G893" i="7"/>
  <c r="G892" i="7"/>
  <c r="G891" i="7"/>
  <c r="A893" i="7"/>
  <c r="A891" i="7"/>
  <c r="A884" i="7"/>
  <c r="A883" i="7"/>
  <c r="A878" i="7"/>
  <c r="G842" i="7"/>
  <c r="G841" i="7"/>
  <c r="G840" i="7"/>
  <c r="G839" i="7"/>
  <c r="A841" i="7"/>
  <c r="A839" i="7"/>
  <c r="A832" i="7"/>
  <c r="A831" i="7"/>
  <c r="A826" i="7"/>
  <c r="G790" i="7"/>
  <c r="G789" i="7"/>
  <c r="G788" i="7"/>
  <c r="G787" i="7"/>
  <c r="A789" i="7"/>
  <c r="A787" i="7"/>
  <c r="A780" i="7"/>
  <c r="A779" i="7"/>
  <c r="A774" i="7"/>
  <c r="G738" i="7"/>
  <c r="G737" i="7"/>
  <c r="G736" i="7"/>
  <c r="G735" i="7"/>
  <c r="A737" i="7"/>
  <c r="A735" i="7"/>
  <c r="A728" i="7"/>
  <c r="A727" i="7"/>
  <c r="A722" i="7"/>
  <c r="G686" i="7"/>
  <c r="G685" i="7"/>
  <c r="G684" i="7"/>
  <c r="G683" i="7"/>
  <c r="A685" i="7"/>
  <c r="A683" i="7"/>
  <c r="A676" i="7"/>
  <c r="A675" i="7"/>
  <c r="A670" i="7"/>
  <c r="G634" i="7"/>
  <c r="G633" i="7"/>
  <c r="G632" i="7"/>
  <c r="G631" i="7"/>
  <c r="A633" i="7"/>
  <c r="A631" i="7"/>
  <c r="A624" i="7"/>
  <c r="A623" i="7"/>
  <c r="A618" i="7"/>
  <c r="G582" i="7"/>
  <c r="G581" i="7"/>
  <c r="G580" i="7"/>
  <c r="G579" i="7"/>
  <c r="A581" i="7"/>
  <c r="A579" i="7"/>
  <c r="A572" i="7"/>
  <c r="A571" i="7"/>
  <c r="A566" i="7"/>
  <c r="G530" i="7"/>
  <c r="G529" i="7"/>
  <c r="G528" i="7"/>
  <c r="G527" i="7"/>
  <c r="A529" i="7"/>
  <c r="A527" i="7"/>
  <c r="A520" i="7"/>
  <c r="A519" i="7"/>
  <c r="A514" i="7"/>
  <c r="G478" i="7"/>
  <c r="G477" i="7"/>
  <c r="G476" i="7"/>
  <c r="G475" i="7"/>
  <c r="A477" i="7"/>
  <c r="A475" i="7"/>
  <c r="A468" i="7"/>
  <c r="A467" i="7"/>
  <c r="A462" i="7"/>
  <c r="G426" i="7"/>
  <c r="G425" i="7"/>
  <c r="G424" i="7"/>
  <c r="G423" i="7"/>
  <c r="A425" i="7"/>
  <c r="A423" i="7"/>
  <c r="A416" i="7"/>
  <c r="A415" i="7"/>
  <c r="A410" i="7"/>
  <c r="G374" i="7"/>
  <c r="G373" i="7"/>
  <c r="G372" i="7"/>
  <c r="G371" i="7"/>
  <c r="A373" i="7"/>
  <c r="A371" i="7"/>
  <c r="A364" i="7"/>
  <c r="A363" i="7"/>
  <c r="A358" i="7"/>
  <c r="G322" i="7"/>
  <c r="G321" i="7"/>
  <c r="G320" i="7"/>
  <c r="G319" i="7"/>
  <c r="A321" i="7"/>
  <c r="A319" i="7"/>
  <c r="A312" i="7"/>
  <c r="A311" i="7"/>
  <c r="A306" i="7"/>
  <c r="G270" i="7"/>
  <c r="G269" i="7"/>
  <c r="G268" i="7"/>
  <c r="G267" i="7"/>
  <c r="A269" i="7"/>
  <c r="A267" i="7"/>
  <c r="A260" i="7"/>
  <c r="A259" i="7"/>
  <c r="A254" i="7"/>
  <c r="G218" i="7"/>
  <c r="G217" i="7"/>
  <c r="G216" i="7"/>
  <c r="G215" i="7"/>
  <c r="A217" i="7"/>
  <c r="A215" i="7"/>
  <c r="A208" i="7"/>
  <c r="A207" i="7"/>
  <c r="A202" i="7"/>
  <c r="G166" i="7"/>
  <c r="G165" i="7"/>
  <c r="G164" i="7"/>
  <c r="G163" i="7"/>
  <c r="A165" i="7"/>
  <c r="A163" i="7"/>
  <c r="A156" i="7"/>
  <c r="A155" i="7"/>
  <c r="A150" i="7"/>
  <c r="G114" i="7"/>
  <c r="G113" i="7"/>
  <c r="G112" i="7"/>
  <c r="G111" i="7"/>
  <c r="A113" i="7"/>
  <c r="A111" i="7"/>
  <c r="A104" i="7"/>
  <c r="A103" i="7"/>
  <c r="A98" i="7"/>
  <c r="G62" i="7"/>
  <c r="G61" i="7"/>
  <c r="G60" i="7"/>
  <c r="G59" i="7"/>
  <c r="A61" i="7"/>
  <c r="A59" i="7"/>
  <c r="A52" i="7"/>
  <c r="A51" i="7"/>
  <c r="A46" i="7"/>
  <c r="G10" i="7"/>
  <c r="G9" i="7"/>
  <c r="G8" i="7"/>
  <c r="G7" i="7"/>
  <c r="A9" i="7"/>
  <c r="A7" i="7"/>
  <c r="G44" i="2"/>
  <c r="F29" i="15"/>
  <c r="E29" i="15"/>
  <c r="D29" i="15"/>
  <c r="C29" i="15"/>
  <c r="B29" i="15"/>
  <c r="F28" i="15"/>
  <c r="E28" i="15"/>
  <c r="D28" i="15"/>
  <c r="C28" i="15"/>
  <c r="B28" i="15"/>
  <c r="F27" i="15"/>
  <c r="E27" i="15"/>
  <c r="D27" i="15"/>
  <c r="C27" i="15"/>
  <c r="B27" i="15"/>
  <c r="F26" i="15"/>
  <c r="E26" i="15"/>
  <c r="D26" i="15"/>
  <c r="C26" i="15"/>
  <c r="B26" i="15"/>
  <c r="F25" i="15"/>
  <c r="E25" i="15"/>
  <c r="D25" i="15"/>
  <c r="C25" i="15"/>
  <c r="B25" i="15"/>
  <c r="F24" i="15"/>
  <c r="E24" i="15"/>
  <c r="D24" i="15"/>
  <c r="C24" i="15"/>
  <c r="B24" i="15"/>
  <c r="F23" i="15"/>
  <c r="E23" i="15"/>
  <c r="D23" i="15"/>
  <c r="C23" i="15"/>
  <c r="B23" i="15"/>
  <c r="F22" i="15"/>
  <c r="E22" i="15"/>
  <c r="D22" i="15"/>
  <c r="C22" i="15"/>
  <c r="B22" i="15"/>
  <c r="F21" i="15"/>
  <c r="E21" i="15"/>
  <c r="D21" i="15"/>
  <c r="C21" i="15"/>
  <c r="B21" i="15"/>
  <c r="F20" i="15"/>
  <c r="E20" i="15"/>
  <c r="D20" i="15"/>
  <c r="C20" i="15"/>
  <c r="B20" i="15"/>
  <c r="F19" i="15"/>
  <c r="E19" i="15"/>
  <c r="D19" i="15"/>
  <c r="C19" i="15"/>
  <c r="B19" i="15"/>
  <c r="F18" i="15"/>
  <c r="E18" i="15"/>
  <c r="D18" i="15"/>
  <c r="C18" i="15"/>
  <c r="B18" i="15"/>
  <c r="F17" i="15"/>
  <c r="E17" i="15"/>
  <c r="D17" i="15"/>
  <c r="C17" i="15"/>
  <c r="B17" i="15"/>
  <c r="F16" i="15"/>
  <c r="D16" i="15"/>
  <c r="C16" i="15"/>
  <c r="B16" i="15"/>
  <c r="F15" i="15"/>
  <c r="D15" i="15"/>
  <c r="C15" i="15"/>
  <c r="B15" i="15"/>
  <c r="F14" i="15"/>
  <c r="D14" i="15"/>
  <c r="C14" i="15"/>
  <c r="B14" i="15"/>
  <c r="F13" i="15"/>
  <c r="D13" i="15"/>
  <c r="C13" i="15"/>
  <c r="B13" i="15"/>
  <c r="F12" i="15"/>
  <c r="D12" i="15"/>
  <c r="C12" i="15"/>
  <c r="B12" i="15"/>
  <c r="F11" i="15"/>
  <c r="D11" i="15"/>
  <c r="C11" i="15"/>
  <c r="B11" i="15"/>
  <c r="F10" i="15"/>
  <c r="D10" i="15"/>
  <c r="C10" i="15"/>
  <c r="B10" i="15"/>
  <c r="C31" i="14"/>
  <c r="C30" i="14"/>
  <c r="C29" i="14"/>
  <c r="C31" i="20" s="1"/>
  <c r="L31" i="20" s="1"/>
  <c r="C28" i="14"/>
  <c r="C27" i="14"/>
  <c r="C26" i="14"/>
  <c r="C25" i="14"/>
  <c r="C27" i="17" s="1"/>
  <c r="L27" i="17" s="1"/>
  <c r="C24" i="14"/>
  <c r="C23" i="14"/>
  <c r="C25" i="17" s="1"/>
  <c r="L25" i="17" s="1"/>
  <c r="C22" i="14"/>
  <c r="C21" i="14"/>
  <c r="C20" i="14"/>
  <c r="C19" i="14"/>
  <c r="C18" i="14"/>
  <c r="C17" i="14"/>
  <c r="C19" i="20" s="1"/>
  <c r="L19" i="20" s="1"/>
  <c r="C16" i="14"/>
  <c r="C15" i="14"/>
  <c r="H15" i="14" s="1"/>
  <c r="Q12" i="14" s="1" a="1"/>
  <c r="Q12" i="14" s="1"/>
  <c r="E48" i="14" s="1"/>
  <c r="C14" i="14"/>
  <c r="C13" i="14"/>
  <c r="H13" i="14" s="1"/>
  <c r="Q14" i="14" s="1" a="1"/>
  <c r="Q14" i="14" s="1"/>
  <c r="C49" i="14" s="1"/>
  <c r="B33" i="12" s="1"/>
  <c r="C12" i="14"/>
  <c r="O7" i="12"/>
  <c r="B75" i="11"/>
  <c r="B74" i="11"/>
  <c r="B73" i="11"/>
  <c r="B72" i="11"/>
  <c r="B71" i="11"/>
  <c r="B70" i="11"/>
  <c r="B69" i="11"/>
  <c r="B68" i="11"/>
  <c r="B67" i="11"/>
  <c r="B66" i="11"/>
  <c r="B65" i="11"/>
  <c r="B64" i="11"/>
  <c r="B63" i="11"/>
  <c r="B62" i="11"/>
  <c r="B61" i="11"/>
  <c r="B60" i="11"/>
  <c r="B59" i="11"/>
  <c r="B58" i="11"/>
  <c r="B57" i="11"/>
  <c r="B56" i="11"/>
  <c r="G29" i="9"/>
  <c r="G994" i="7"/>
  <c r="G993" i="7"/>
  <c r="G992" i="7"/>
  <c r="G991" i="7"/>
  <c r="G942" i="7"/>
  <c r="G941" i="7"/>
  <c r="G940" i="7"/>
  <c r="G939" i="7"/>
  <c r="G890" i="7"/>
  <c r="G889" i="7"/>
  <c r="G888" i="7"/>
  <c r="G887" i="7"/>
  <c r="G838" i="7"/>
  <c r="G837" i="7"/>
  <c r="G836" i="7"/>
  <c r="G835" i="7"/>
  <c r="G786" i="7"/>
  <c r="G785" i="7"/>
  <c r="G784" i="7"/>
  <c r="G783" i="7"/>
  <c r="G734" i="7"/>
  <c r="G733" i="7"/>
  <c r="G732" i="7"/>
  <c r="G731" i="7"/>
  <c r="G682" i="7"/>
  <c r="G681" i="7"/>
  <c r="G680" i="7"/>
  <c r="G679" i="7"/>
  <c r="G630" i="7"/>
  <c r="G629" i="7"/>
  <c r="G628" i="7"/>
  <c r="G627" i="7"/>
  <c r="G578" i="7"/>
  <c r="G577" i="7"/>
  <c r="G576" i="7"/>
  <c r="G575" i="7"/>
  <c r="G526" i="7"/>
  <c r="G525" i="7"/>
  <c r="G524" i="7"/>
  <c r="G523" i="7"/>
  <c r="G474" i="7"/>
  <c r="G473" i="7"/>
  <c r="G472" i="7"/>
  <c r="G471" i="7"/>
  <c r="G422" i="7"/>
  <c r="G421" i="7"/>
  <c r="G420" i="7"/>
  <c r="G419" i="7"/>
  <c r="G370" i="7"/>
  <c r="G369" i="7"/>
  <c r="G368" i="7"/>
  <c r="G367" i="7"/>
  <c r="G318" i="7"/>
  <c r="G317" i="7"/>
  <c r="G316" i="7"/>
  <c r="G315" i="7"/>
  <c r="G266" i="7"/>
  <c r="G265" i="7"/>
  <c r="G264" i="7"/>
  <c r="G263" i="7"/>
  <c r="G214" i="7"/>
  <c r="G213" i="7"/>
  <c r="G212" i="7"/>
  <c r="G211" i="7"/>
  <c r="G162" i="7"/>
  <c r="G161" i="7"/>
  <c r="G160" i="7"/>
  <c r="G159" i="7"/>
  <c r="G110" i="7"/>
  <c r="G109" i="7"/>
  <c r="G108" i="7"/>
  <c r="G107" i="7"/>
  <c r="G58" i="7"/>
  <c r="G57" i="7"/>
  <c r="G56" i="7"/>
  <c r="G55" i="7"/>
  <c r="G6" i="7"/>
  <c r="G5" i="7"/>
  <c r="G4" i="7"/>
  <c r="H43" i="7" s="1"/>
  <c r="G3" i="7"/>
  <c r="F13" i="2"/>
  <c r="F14" i="2"/>
  <c r="F5" i="2"/>
  <c r="B24" i="3"/>
  <c r="B23" i="3"/>
  <c r="B22" i="3"/>
  <c r="B21" i="3"/>
  <c r="B20" i="3"/>
  <c r="B19" i="3"/>
  <c r="B18" i="3"/>
  <c r="B17" i="3"/>
  <c r="B16" i="3"/>
  <c r="B15" i="3"/>
  <c r="B14" i="3"/>
  <c r="B13" i="3"/>
  <c r="B12" i="3"/>
  <c r="B11" i="3"/>
  <c r="B10" i="3"/>
  <c r="B9" i="3"/>
  <c r="B8" i="3"/>
  <c r="B7" i="3"/>
  <c r="B6" i="3"/>
  <c r="B5" i="3"/>
  <c r="C16" i="17"/>
  <c r="L16" i="17" s="1"/>
  <c r="C16" i="20"/>
  <c r="L16" i="20" s="1"/>
  <c r="C24" i="17"/>
  <c r="L24" i="17" s="1"/>
  <c r="C24" i="20"/>
  <c r="L24" i="20" s="1"/>
  <c r="C32" i="17"/>
  <c r="L32" i="17" s="1"/>
  <c r="C32" i="20"/>
  <c r="L32" i="20" s="1"/>
  <c r="B49" i="21"/>
  <c r="B49" i="18"/>
  <c r="C17" i="20"/>
  <c r="L17" i="20" s="1"/>
  <c r="C17" i="17"/>
  <c r="L17" i="17" s="1"/>
  <c r="C33" i="17"/>
  <c r="L33" i="17" s="1"/>
  <c r="C33" i="20"/>
  <c r="L33" i="20" s="1"/>
  <c r="C18" i="20"/>
  <c r="L18" i="20" s="1"/>
  <c r="C18" i="17"/>
  <c r="L18" i="17" s="1"/>
  <c r="C26" i="20"/>
  <c r="L26" i="20" s="1"/>
  <c r="C26" i="17"/>
  <c r="B54" i="21"/>
  <c r="B54" i="18"/>
  <c r="C27" i="20"/>
  <c r="L27" i="20"/>
  <c r="C20" i="20"/>
  <c r="L20" i="20"/>
  <c r="C20" i="17"/>
  <c r="L20" i="17"/>
  <c r="C28" i="17"/>
  <c r="L28" i="17"/>
  <c r="C28" i="20"/>
  <c r="L28" i="20"/>
  <c r="O54" i="21"/>
  <c r="O54" i="18"/>
  <c r="B90" i="25" s="1"/>
  <c r="C21" i="17"/>
  <c r="L21" i="17" s="1"/>
  <c r="C21" i="20"/>
  <c r="L21" i="20" s="1"/>
  <c r="C29" i="20"/>
  <c r="L29" i="20" s="1"/>
  <c r="C29" i="17"/>
  <c r="L29" i="17" s="1"/>
  <c r="C14" i="20"/>
  <c r="L14" i="20" s="1"/>
  <c r="C14" i="17"/>
  <c r="L14" i="17" s="1"/>
  <c r="C22" i="20"/>
  <c r="L22" i="20" s="1"/>
  <c r="C22" i="17"/>
  <c r="L22" i="17" s="1"/>
  <c r="C30" i="20"/>
  <c r="L30" i="20" s="1"/>
  <c r="C30" i="17"/>
  <c r="L30" i="17" s="1"/>
  <c r="C15" i="17"/>
  <c r="L15" i="17" s="1"/>
  <c r="C23" i="20"/>
  <c r="L23" i="20" s="1"/>
  <c r="C23" i="17"/>
  <c r="L23" i="17" s="1"/>
  <c r="C31" i="17"/>
  <c r="L31" i="17" s="1"/>
  <c r="I11" i="17"/>
  <c r="I10" i="17"/>
  <c r="I9" i="17"/>
  <c r="I8" i="17"/>
  <c r="B11" i="17"/>
  <c r="B10" i="17"/>
  <c r="B9" i="17"/>
  <c r="B8" i="17"/>
  <c r="B6" i="17"/>
  <c r="L26" i="17"/>
  <c r="A29" i="15"/>
  <c r="A28" i="15"/>
  <c r="A27" i="15"/>
  <c r="A26" i="15"/>
  <c r="A25" i="15"/>
  <c r="A24" i="15"/>
  <c r="A23" i="15"/>
  <c r="A22" i="15"/>
  <c r="A21" i="15"/>
  <c r="A20" i="15"/>
  <c r="A19" i="15"/>
  <c r="A18" i="15"/>
  <c r="A17" i="15"/>
  <c r="A16" i="15"/>
  <c r="A15" i="15"/>
  <c r="A14" i="15"/>
  <c r="A13" i="15"/>
  <c r="A12" i="15"/>
  <c r="A11" i="15"/>
  <c r="A10" i="15"/>
  <c r="L25" i="14" a="1"/>
  <c r="L25" i="14"/>
  <c r="H14" i="14"/>
  <c r="Q15" i="14" a="1"/>
  <c r="Q15" i="14"/>
  <c r="H16" i="14"/>
  <c r="Q16" i="14" a="1"/>
  <c r="Q16" i="14"/>
  <c r="H17" i="14"/>
  <c r="Q13" i="14" s="1" a="1"/>
  <c r="Q13" i="14" s="1"/>
  <c r="G48" i="14" s="1"/>
  <c r="H19" i="14"/>
  <c r="Q18" i="14" a="1"/>
  <c r="Q18" i="14" s="1"/>
  <c r="E50" i="14" s="1"/>
  <c r="F34" i="12" s="1"/>
  <c r="H21" i="14"/>
  <c r="Q20" i="14" a="1"/>
  <c r="Q20" i="14" s="1"/>
  <c r="C51" i="14" s="1"/>
  <c r="B35" i="12" s="1"/>
  <c r="H22" i="14"/>
  <c r="Q21" i="14" s="1" a="1"/>
  <c r="Q21" i="14" s="1"/>
  <c r="E51" i="14" s="1"/>
  <c r="F35" i="12" s="1"/>
  <c r="H23" i="14"/>
  <c r="Q22" i="14" s="1" a="1"/>
  <c r="Q22" i="14" s="1"/>
  <c r="G51" i="14" s="1"/>
  <c r="J35" i="12" s="1"/>
  <c r="H24" i="14"/>
  <c r="Q23" i="14" s="1" a="1"/>
  <c r="Q23" i="14" s="1"/>
  <c r="C52" i="14" s="1"/>
  <c r="B36" i="12" s="1"/>
  <c r="H26" i="14"/>
  <c r="Q25" i="14" s="1" a="1"/>
  <c r="Q25" i="14" s="1"/>
  <c r="H27" i="14"/>
  <c r="Q26" i="14" a="1"/>
  <c r="Q26" i="14"/>
  <c r="H29" i="14"/>
  <c r="Q28" i="14" a="1"/>
  <c r="Q28" i="14" s="1"/>
  <c r="G53" i="14" s="1"/>
  <c r="J37" i="12" s="1"/>
  <c r="H30" i="14"/>
  <c r="Q29" i="14" a="1"/>
  <c r="Q29" i="14" s="1"/>
  <c r="C54" i="14" s="1"/>
  <c r="D38" i="12" s="1"/>
  <c r="H31" i="14"/>
  <c r="Q30" i="14" a="1"/>
  <c r="Q30" i="14" s="1"/>
  <c r="E54" i="14" s="1"/>
  <c r="H38" i="12" s="1"/>
  <c r="H12" i="14"/>
  <c r="Q11" i="14" s="1" a="1"/>
  <c r="Q11" i="14" s="1"/>
  <c r="C48" i="14" s="1"/>
  <c r="C115" i="14"/>
  <c r="G103" i="14"/>
  <c r="E103" i="14"/>
  <c r="C103" i="14"/>
  <c r="G97" i="14"/>
  <c r="E93" i="14"/>
  <c r="C93" i="14"/>
  <c r="G108" i="14"/>
  <c r="E92" i="14"/>
  <c r="C92" i="14"/>
  <c r="E108" i="14"/>
  <c r="E91" i="14"/>
  <c r="C91" i="14"/>
  <c r="C108" i="14" s="1"/>
  <c r="E90" i="14"/>
  <c r="C90" i="14"/>
  <c r="G107" i="14" s="1"/>
  <c r="E89" i="14"/>
  <c r="C89" i="14"/>
  <c r="E107" i="14" s="1"/>
  <c r="E88" i="14"/>
  <c r="C88" i="14"/>
  <c r="C107" i="14" s="1"/>
  <c r="E87" i="14"/>
  <c r="C87" i="14"/>
  <c r="G106" i="14"/>
  <c r="E86" i="14"/>
  <c r="C86" i="14"/>
  <c r="E106" i="14"/>
  <c r="E85" i="14"/>
  <c r="C85" i="14"/>
  <c r="C106" i="14"/>
  <c r="E84" i="14"/>
  <c r="C84" i="14"/>
  <c r="E79" i="14"/>
  <c r="E78" i="14"/>
  <c r="E77" i="14"/>
  <c r="E76" i="14"/>
  <c r="E97" i="14"/>
  <c r="E58" i="14"/>
  <c r="G57" i="14"/>
  <c r="E57" i="14"/>
  <c r="C57" i="14"/>
  <c r="G56" i="14"/>
  <c r="E56" i="14"/>
  <c r="C56" i="14"/>
  <c r="G55" i="14"/>
  <c r="E55" i="14"/>
  <c r="C55" i="14"/>
  <c r="B31" i="14"/>
  <c r="B30" i="14"/>
  <c r="B29" i="14"/>
  <c r="H28" i="14"/>
  <c r="Q27" i="14" s="1" a="1"/>
  <c r="Q27" i="14" s="1"/>
  <c r="B28" i="14"/>
  <c r="B27" i="14"/>
  <c r="B26" i="14"/>
  <c r="H25" i="14"/>
  <c r="Q24" i="14" s="1" a="1"/>
  <c r="Q24" i="14" s="1"/>
  <c r="B25" i="14"/>
  <c r="B24" i="14"/>
  <c r="B23" i="14"/>
  <c r="B22" i="14"/>
  <c r="B21" i="14"/>
  <c r="H20" i="14"/>
  <c r="Q19" i="14" s="1" a="1"/>
  <c r="Q19" i="14" s="1"/>
  <c r="G50" i="14" s="1"/>
  <c r="J34" i="12" s="1"/>
  <c r="B20" i="14"/>
  <c r="B19" i="14"/>
  <c r="H18" i="14"/>
  <c r="Q17" i="14" s="1" a="1"/>
  <c r="Q17" i="14" s="1"/>
  <c r="C50" i="14" s="1"/>
  <c r="B34" i="12" s="1"/>
  <c r="B18" i="14"/>
  <c r="B17" i="14"/>
  <c r="B16" i="14"/>
  <c r="B15" i="14"/>
  <c r="B14" i="14"/>
  <c r="B13" i="14"/>
  <c r="B12" i="14"/>
  <c r="A66" i="14"/>
  <c r="A61" i="14"/>
  <c r="E27" i="13"/>
  <c r="A65" i="14"/>
  <c r="E20" i="13"/>
  <c r="G37" i="14" s="1" a="1"/>
  <c r="G37" i="14" s="1"/>
  <c r="G39" i="15" s="1"/>
  <c r="J82" i="25" s="1"/>
  <c r="A6" i="12"/>
  <c r="X43" i="12"/>
  <c r="X42" i="12"/>
  <c r="X41" i="12"/>
  <c r="X40" i="12"/>
  <c r="X39" i="12"/>
  <c r="X38" i="12"/>
  <c r="X37" i="12"/>
  <c r="X36" i="12"/>
  <c r="X35" i="12"/>
  <c r="X34" i="12"/>
  <c r="X33" i="12"/>
  <c r="X32" i="12"/>
  <c r="X31" i="12"/>
  <c r="X30" i="12"/>
  <c r="X29" i="12"/>
  <c r="X28" i="12"/>
  <c r="X27" i="12"/>
  <c r="X26" i="12"/>
  <c r="X25" i="12"/>
  <c r="X24" i="12"/>
  <c r="X22" i="12"/>
  <c r="A58" i="11"/>
  <c r="A59" i="11"/>
  <c r="A60" i="11"/>
  <c r="A62" i="11"/>
  <c r="A63" i="11"/>
  <c r="A64" i="11"/>
  <c r="A65" i="11"/>
  <c r="A66" i="11"/>
  <c r="A67" i="11"/>
  <c r="A69" i="11"/>
  <c r="A70" i="11"/>
  <c r="A71" i="11"/>
  <c r="A72" i="11"/>
  <c r="A73" i="11"/>
  <c r="A74" i="11"/>
  <c r="A61" i="11"/>
  <c r="A68" i="11"/>
  <c r="A56" i="11"/>
  <c r="A45" i="11"/>
  <c r="B13" i="11"/>
  <c r="B14" i="11"/>
  <c r="B15" i="11"/>
  <c r="A75" i="11"/>
  <c r="A57" i="11"/>
  <c r="A46" i="11"/>
  <c r="O12" i="11"/>
  <c r="E49" i="14"/>
  <c r="F33" i="12" s="1"/>
  <c r="G49" i="14"/>
  <c r="J33" i="12" s="1"/>
  <c r="A10" i="11"/>
  <c r="AP6" i="4"/>
  <c r="AQ6" i="4"/>
  <c r="AP7" i="4"/>
  <c r="AQ7" i="4"/>
  <c r="AP8" i="4"/>
  <c r="AQ8" i="4"/>
  <c r="AP9" i="4"/>
  <c r="AQ9" i="4"/>
  <c r="AP10" i="4"/>
  <c r="AQ10" i="4"/>
  <c r="AP11" i="4"/>
  <c r="AQ11" i="4"/>
  <c r="AP12" i="4"/>
  <c r="AQ12" i="4"/>
  <c r="AP13" i="4"/>
  <c r="AQ13" i="4"/>
  <c r="AP14" i="4"/>
  <c r="AQ14" i="4"/>
  <c r="AP15" i="4"/>
  <c r="AQ15" i="4"/>
  <c r="AP16" i="4"/>
  <c r="AQ16" i="4"/>
  <c r="AP17" i="4"/>
  <c r="AQ17" i="4"/>
  <c r="AP18" i="4"/>
  <c r="AQ18" i="4"/>
  <c r="AP19" i="4"/>
  <c r="AQ19" i="4"/>
  <c r="AP20" i="4"/>
  <c r="AQ20" i="4"/>
  <c r="AP21" i="4"/>
  <c r="AQ21" i="4"/>
  <c r="AP22" i="4"/>
  <c r="AQ22" i="4"/>
  <c r="AP23" i="4"/>
  <c r="AQ23" i="4"/>
  <c r="AP24" i="4"/>
  <c r="AQ24" i="4"/>
  <c r="AQ5" i="4"/>
  <c r="AP5" i="4"/>
  <c r="AQ6" i="3"/>
  <c r="AQ7" i="3"/>
  <c r="AQ8" i="3"/>
  <c r="AQ9" i="3"/>
  <c r="AQ10" i="3"/>
  <c r="AQ11" i="3"/>
  <c r="AQ12" i="3"/>
  <c r="AQ13" i="3"/>
  <c r="AQ14" i="3"/>
  <c r="AQ15" i="3"/>
  <c r="AQ16" i="3"/>
  <c r="AQ17" i="3"/>
  <c r="AQ18" i="3"/>
  <c r="AQ19" i="3"/>
  <c r="AQ20" i="3"/>
  <c r="AQ21" i="3"/>
  <c r="AQ22" i="3"/>
  <c r="AQ23" i="3"/>
  <c r="AQ24" i="3"/>
  <c r="AQ5" i="3"/>
  <c r="AP6" i="3"/>
  <c r="AP7" i="3"/>
  <c r="AP8" i="3"/>
  <c r="AP9" i="3"/>
  <c r="AP10" i="3"/>
  <c r="AP11" i="3"/>
  <c r="AP12" i="3"/>
  <c r="AP13" i="3"/>
  <c r="AP14" i="3"/>
  <c r="AP15" i="3"/>
  <c r="AP16" i="3"/>
  <c r="AP17" i="3"/>
  <c r="AP18" i="3"/>
  <c r="AP19" i="3"/>
  <c r="AP20" i="3"/>
  <c r="AP21" i="3"/>
  <c r="AP22" i="3"/>
  <c r="AP23" i="3"/>
  <c r="AP24" i="3"/>
  <c r="AP5" i="3"/>
  <c r="B24" i="4"/>
  <c r="B23" i="4"/>
  <c r="B22" i="4"/>
  <c r="B21" i="4"/>
  <c r="B20" i="4"/>
  <c r="B19" i="4"/>
  <c r="B18" i="4"/>
  <c r="B17" i="4"/>
  <c r="B16" i="4"/>
  <c r="B15" i="4"/>
  <c r="B14" i="4"/>
  <c r="B13" i="4"/>
  <c r="B12" i="4"/>
  <c r="B11" i="4"/>
  <c r="B10" i="4"/>
  <c r="B9" i="4"/>
  <c r="B8" i="4"/>
  <c r="B7" i="4"/>
  <c r="B6" i="4"/>
  <c r="B5" i="4"/>
  <c r="AL27" i="4"/>
  <c r="AJ27" i="4"/>
  <c r="AL26" i="4"/>
  <c r="AJ26" i="4"/>
  <c r="Z24" i="4"/>
  <c r="X24" i="4"/>
  <c r="V24" i="4"/>
  <c r="O24" i="4"/>
  <c r="L24" i="4"/>
  <c r="E24" i="4"/>
  <c r="Z23" i="4"/>
  <c r="X23" i="4"/>
  <c r="V23" i="4"/>
  <c r="O23" i="4"/>
  <c r="L23" i="4"/>
  <c r="E23" i="4"/>
  <c r="Z22" i="4"/>
  <c r="X22" i="4"/>
  <c r="V22" i="4"/>
  <c r="O22" i="4"/>
  <c r="L22" i="4"/>
  <c r="E22" i="4"/>
  <c r="Z21" i="4"/>
  <c r="X21" i="4"/>
  <c r="V21" i="4"/>
  <c r="O21" i="4"/>
  <c r="L21" i="4"/>
  <c r="E21" i="4"/>
  <c r="Z20" i="4"/>
  <c r="X20" i="4"/>
  <c r="V20" i="4"/>
  <c r="O20" i="4"/>
  <c r="L20" i="4"/>
  <c r="E20" i="4"/>
  <c r="Z19" i="4"/>
  <c r="X19" i="4"/>
  <c r="V19" i="4"/>
  <c r="O19" i="4"/>
  <c r="L19" i="4"/>
  <c r="E19" i="4"/>
  <c r="Z18" i="4"/>
  <c r="X18" i="4"/>
  <c r="V18" i="4"/>
  <c r="O18" i="4"/>
  <c r="L18" i="4"/>
  <c r="E18" i="4"/>
  <c r="Z17" i="4"/>
  <c r="X17" i="4"/>
  <c r="V17" i="4"/>
  <c r="O17" i="4"/>
  <c r="L17" i="4"/>
  <c r="E17" i="4"/>
  <c r="AN17" i="4"/>
  <c r="Z16" i="4"/>
  <c r="X16" i="4"/>
  <c r="V16" i="4"/>
  <c r="O16" i="4"/>
  <c r="L16" i="4"/>
  <c r="E16" i="4"/>
  <c r="Z15" i="4"/>
  <c r="X15" i="4"/>
  <c r="V15" i="4"/>
  <c r="O15" i="4"/>
  <c r="L15" i="4"/>
  <c r="E15" i="4"/>
  <c r="AN15" i="4"/>
  <c r="Z14" i="4"/>
  <c r="X14" i="4"/>
  <c r="V14" i="4"/>
  <c r="O14" i="4"/>
  <c r="L14" i="4"/>
  <c r="E14" i="4"/>
  <c r="Z13" i="4"/>
  <c r="X13" i="4"/>
  <c r="V13" i="4"/>
  <c r="O13" i="4"/>
  <c r="L13" i="4"/>
  <c r="E13" i="4"/>
  <c r="AN13" i="4"/>
  <c r="Z12" i="4"/>
  <c r="X12" i="4"/>
  <c r="V12" i="4"/>
  <c r="O12" i="4"/>
  <c r="L12" i="4"/>
  <c r="E12" i="4"/>
  <c r="Z11" i="4"/>
  <c r="X11" i="4"/>
  <c r="V11" i="4"/>
  <c r="O11" i="4"/>
  <c r="L11" i="4"/>
  <c r="E11" i="4"/>
  <c r="AN10" i="4"/>
  <c r="Z10" i="4"/>
  <c r="X10" i="4"/>
  <c r="V10" i="4"/>
  <c r="O10" i="4"/>
  <c r="L10" i="4"/>
  <c r="E10" i="4"/>
  <c r="Z9" i="4"/>
  <c r="X9" i="4"/>
  <c r="V9" i="4"/>
  <c r="O9" i="4"/>
  <c r="L9" i="4"/>
  <c r="E9" i="4"/>
  <c r="AW8" i="4"/>
  <c r="Z8" i="4"/>
  <c r="X8" i="4"/>
  <c r="V8" i="4"/>
  <c r="O8" i="4"/>
  <c r="L8" i="4"/>
  <c r="E8" i="4"/>
  <c r="Z7" i="4"/>
  <c r="X7" i="4"/>
  <c r="V7" i="4"/>
  <c r="O7" i="4"/>
  <c r="L7" i="4"/>
  <c r="E7" i="4"/>
  <c r="AN6" i="4"/>
  <c r="Z6" i="4"/>
  <c r="X6" i="4"/>
  <c r="V6" i="4"/>
  <c r="O6" i="4"/>
  <c r="L6" i="4"/>
  <c r="E6" i="4"/>
  <c r="AW5" i="4"/>
  <c r="AV5" i="4"/>
  <c r="AV10" i="4"/>
  <c r="Z5" i="4"/>
  <c r="V5" i="4"/>
  <c r="O5" i="4"/>
  <c r="L5" i="4"/>
  <c r="E5" i="4"/>
  <c r="AL27" i="3"/>
  <c r="AJ27" i="3"/>
  <c r="AL26" i="3"/>
  <c r="AJ26" i="3"/>
  <c r="Z24" i="3"/>
  <c r="X24" i="3"/>
  <c r="V24" i="3"/>
  <c r="O24" i="3"/>
  <c r="L24" i="3"/>
  <c r="E24" i="3"/>
  <c r="Z23" i="3"/>
  <c r="X23" i="3"/>
  <c r="V23" i="3"/>
  <c r="O23" i="3"/>
  <c r="L23" i="3"/>
  <c r="E23" i="3"/>
  <c r="Z22" i="3"/>
  <c r="X22" i="3"/>
  <c r="V22" i="3"/>
  <c r="O22" i="3"/>
  <c r="L22" i="3"/>
  <c r="E22" i="3"/>
  <c r="Z21" i="3"/>
  <c r="X21" i="3"/>
  <c r="V21" i="3"/>
  <c r="O21" i="3"/>
  <c r="L21" i="3"/>
  <c r="E21" i="3"/>
  <c r="Z20" i="3"/>
  <c r="X20" i="3"/>
  <c r="V20" i="3"/>
  <c r="O20" i="3"/>
  <c r="L20" i="3"/>
  <c r="E20" i="3"/>
  <c r="Z19" i="3"/>
  <c r="X19" i="3"/>
  <c r="V19" i="3"/>
  <c r="O19" i="3"/>
  <c r="L19" i="3"/>
  <c r="E19" i="3"/>
  <c r="Z18" i="3"/>
  <c r="X18" i="3"/>
  <c r="V18" i="3"/>
  <c r="O18" i="3"/>
  <c r="L18" i="3"/>
  <c r="E18" i="3"/>
  <c r="Z17" i="3"/>
  <c r="X17" i="3"/>
  <c r="V17" i="3"/>
  <c r="O17" i="3"/>
  <c r="L17" i="3"/>
  <c r="E17" i="3"/>
  <c r="Z16" i="3"/>
  <c r="X16" i="3"/>
  <c r="V16" i="3"/>
  <c r="O16" i="3"/>
  <c r="L16" i="3"/>
  <c r="E16" i="3"/>
  <c r="Z15" i="3"/>
  <c r="X15" i="3"/>
  <c r="V15" i="3"/>
  <c r="O15" i="3"/>
  <c r="L15" i="3"/>
  <c r="E15" i="3"/>
  <c r="Z14" i="3"/>
  <c r="X14" i="3"/>
  <c r="V14" i="3"/>
  <c r="O14" i="3"/>
  <c r="L14" i="3"/>
  <c r="E14" i="3"/>
  <c r="Z13" i="3"/>
  <c r="X13" i="3"/>
  <c r="V13" i="3"/>
  <c r="O13" i="3"/>
  <c r="L13" i="3"/>
  <c r="E13" i="3"/>
  <c r="Z12" i="3"/>
  <c r="X12" i="3"/>
  <c r="V12" i="3"/>
  <c r="O12" i="3"/>
  <c r="L12" i="3"/>
  <c r="E12" i="3"/>
  <c r="Z11" i="3"/>
  <c r="X11" i="3"/>
  <c r="V11" i="3"/>
  <c r="O11" i="3"/>
  <c r="L11" i="3"/>
  <c r="E11" i="3"/>
  <c r="AN10" i="3"/>
  <c r="Z10" i="3"/>
  <c r="X10" i="3"/>
  <c r="V10" i="3"/>
  <c r="O10" i="3"/>
  <c r="L10" i="3"/>
  <c r="E10" i="3"/>
  <c r="Z9" i="3"/>
  <c r="X9" i="3"/>
  <c r="V9" i="3"/>
  <c r="O9" i="3"/>
  <c r="L9" i="3"/>
  <c r="E9" i="3"/>
  <c r="AV8" i="3"/>
  <c r="Z8" i="3"/>
  <c r="X8" i="3"/>
  <c r="V8" i="3"/>
  <c r="O8" i="3"/>
  <c r="L8" i="3"/>
  <c r="E8" i="3"/>
  <c r="Z7" i="3"/>
  <c r="X7" i="3"/>
  <c r="V7" i="3"/>
  <c r="O7" i="3"/>
  <c r="L7" i="3"/>
  <c r="E7" i="3"/>
  <c r="Z6" i="3"/>
  <c r="X6" i="3"/>
  <c r="V6" i="3"/>
  <c r="O6" i="3"/>
  <c r="L6" i="3"/>
  <c r="E6" i="3"/>
  <c r="AW5" i="3"/>
  <c r="AW24" i="3"/>
  <c r="AV5" i="3"/>
  <c r="AV24" i="3"/>
  <c r="AJ24" i="3"/>
  <c r="AN5" i="3"/>
  <c r="AD5" i="3"/>
  <c r="Z5" i="3"/>
  <c r="X5" i="3"/>
  <c r="V5" i="3"/>
  <c r="O5" i="3"/>
  <c r="L5" i="3"/>
  <c r="E5" i="3"/>
  <c r="G50" i="2"/>
  <c r="AH24" i="3"/>
  <c r="AW9" i="3"/>
  <c r="AN11" i="3"/>
  <c r="AW13" i="3"/>
  <c r="AN15" i="3"/>
  <c r="AW17" i="3"/>
  <c r="AN19" i="3"/>
  <c r="AW21" i="3"/>
  <c r="AW24" i="4"/>
  <c r="AW23" i="4"/>
  <c r="AW22" i="4"/>
  <c r="AW21" i="4"/>
  <c r="AW20" i="4"/>
  <c r="AW19" i="4"/>
  <c r="AW18" i="4"/>
  <c r="AN7" i="4"/>
  <c r="AW9" i="4"/>
  <c r="AN11" i="4"/>
  <c r="AV12" i="3"/>
  <c r="AJ12" i="3"/>
  <c r="AV16" i="3"/>
  <c r="AJ16" i="3"/>
  <c r="AV20" i="3"/>
  <c r="AN22" i="3"/>
  <c r="AV23" i="3"/>
  <c r="X5" i="4"/>
  <c r="AV8" i="4"/>
  <c r="AJ8" i="4"/>
  <c r="AW12" i="4"/>
  <c r="AW14" i="4"/>
  <c r="AW16" i="4"/>
  <c r="AW8" i="3"/>
  <c r="AW12" i="3"/>
  <c r="AW16" i="3"/>
  <c r="AN18" i="3"/>
  <c r="AN14" i="3"/>
  <c r="AW20" i="3"/>
  <c r="AW23" i="3"/>
  <c r="AJ5" i="3"/>
  <c r="AV7" i="3"/>
  <c r="AV11" i="3"/>
  <c r="AV15" i="3"/>
  <c r="AV19" i="3"/>
  <c r="AJ19" i="3"/>
  <c r="AD5" i="4"/>
  <c r="AV7" i="4"/>
  <c r="AV11" i="4"/>
  <c r="AN7" i="3"/>
  <c r="AN13" i="3"/>
  <c r="AW15" i="3"/>
  <c r="AN17" i="3"/>
  <c r="AW19" i="3"/>
  <c r="AN21" i="3"/>
  <c r="AV22" i="3"/>
  <c r="AJ22" i="3"/>
  <c r="AN24" i="3"/>
  <c r="AN5" i="4"/>
  <c r="AW7" i="4"/>
  <c r="AN9" i="4"/>
  <c r="AW11" i="4"/>
  <c r="AN19" i="4"/>
  <c r="AN6" i="3"/>
  <c r="AW7" i="3"/>
  <c r="AN9" i="3"/>
  <c r="AW11" i="3"/>
  <c r="AV6" i="3"/>
  <c r="AJ6" i="3"/>
  <c r="AV10" i="3"/>
  <c r="AJ10" i="3"/>
  <c r="AV14" i="3"/>
  <c r="AV18" i="3"/>
  <c r="AW22" i="3"/>
  <c r="AV6" i="4"/>
  <c r="AW13" i="4"/>
  <c r="AW15" i="4"/>
  <c r="AW17" i="4"/>
  <c r="AN16" i="3"/>
  <c r="AW18" i="3"/>
  <c r="AN20" i="3"/>
  <c r="AW6" i="4"/>
  <c r="AN8" i="4"/>
  <c r="AW10" i="4"/>
  <c r="AN12" i="4"/>
  <c r="AW6" i="3"/>
  <c r="AN8" i="3"/>
  <c r="AW10" i="3"/>
  <c r="AN12" i="3"/>
  <c r="AW14" i="3"/>
  <c r="AV9" i="3"/>
  <c r="AJ9" i="3"/>
  <c r="AV13" i="3"/>
  <c r="AJ13" i="3"/>
  <c r="AV17" i="3"/>
  <c r="AJ17" i="3"/>
  <c r="AV21" i="3"/>
  <c r="AJ21" i="3"/>
  <c r="AN23" i="3"/>
  <c r="AJ5" i="4"/>
  <c r="AV24" i="4"/>
  <c r="AJ24" i="4"/>
  <c r="AV23" i="4"/>
  <c r="AJ23" i="4"/>
  <c r="AV22" i="4"/>
  <c r="AJ22" i="4"/>
  <c r="AV21" i="4"/>
  <c r="AJ21" i="4"/>
  <c r="AV20" i="4"/>
  <c r="AJ20" i="4"/>
  <c r="AV19" i="4"/>
  <c r="AV18" i="4"/>
  <c r="AJ18" i="4"/>
  <c r="AV17" i="4"/>
  <c r="AJ17" i="4"/>
  <c r="AV16" i="4"/>
  <c r="AV15" i="4"/>
  <c r="AJ15" i="4"/>
  <c r="AV14" i="4"/>
  <c r="AJ14" i="4"/>
  <c r="AV13" i="4"/>
  <c r="AV12" i="4"/>
  <c r="AJ12" i="4"/>
  <c r="AV9" i="4"/>
  <c r="AJ9" i="4"/>
  <c r="AN14" i="4"/>
  <c r="AN16" i="4"/>
  <c r="AN18" i="4"/>
  <c r="AN20" i="4"/>
  <c r="AN21" i="4"/>
  <c r="AN22" i="4"/>
  <c r="AN23" i="4"/>
  <c r="AN24" i="4"/>
  <c r="AH22" i="4"/>
  <c r="AH5" i="4"/>
  <c r="AH12" i="4"/>
  <c r="AH20" i="4"/>
  <c r="AH17" i="3"/>
  <c r="AJ11" i="4"/>
  <c r="AH5" i="3"/>
  <c r="AJ20" i="3"/>
  <c r="AH9" i="3"/>
  <c r="AJ18" i="3"/>
  <c r="AJ13" i="4"/>
  <c r="AH21" i="4"/>
  <c r="AH13" i="3"/>
  <c r="AJ14" i="3"/>
  <c r="AJ7" i="4"/>
  <c r="AH16" i="3"/>
  <c r="AH10" i="3"/>
  <c r="AH12" i="3"/>
  <c r="AH6" i="3"/>
  <c r="AJ16" i="4"/>
  <c r="AH24" i="4"/>
  <c r="AH19" i="3"/>
  <c r="AH8" i="4"/>
  <c r="AH14" i="4"/>
  <c r="AH15" i="4"/>
  <c r="AH23" i="4"/>
  <c r="AJ6" i="4"/>
  <c r="AH22" i="3"/>
  <c r="AJ15" i="3"/>
  <c r="AH18" i="4"/>
  <c r="AJ11" i="3"/>
  <c r="AJ23" i="3"/>
  <c r="AJ8" i="3"/>
  <c r="AH17" i="4"/>
  <c r="AH9" i="4"/>
  <c r="AJ19" i="4"/>
  <c r="AH21" i="3"/>
  <c r="AJ7" i="3"/>
  <c r="AJ10" i="4"/>
  <c r="AH7" i="4"/>
  <c r="AH8" i="3"/>
  <c r="AH6" i="4"/>
  <c r="AH15" i="3"/>
  <c r="AH10" i="4"/>
  <c r="AH14" i="3"/>
  <c r="AH20" i="3"/>
  <c r="AH23" i="3"/>
  <c r="AH11" i="3"/>
  <c r="AH11" i="4"/>
  <c r="AH7" i="3"/>
  <c r="AH19" i="4"/>
  <c r="AH13" i="4"/>
  <c r="AH16" i="4"/>
  <c r="AH18" i="3"/>
  <c r="F30" i="12"/>
  <c r="B30" i="12"/>
  <c r="G47" i="15"/>
  <c r="J30" i="12"/>
  <c r="F90" i="25"/>
  <c r="G45" i="14"/>
  <c r="AC54" i="21"/>
  <c r="AC54" i="18"/>
  <c r="E16" i="15"/>
  <c r="E15" i="15"/>
  <c r="E14" i="15"/>
  <c r="E13" i="15"/>
  <c r="E12" i="15"/>
  <c r="E11" i="15"/>
  <c r="E10" i="15"/>
  <c r="G52" i="14" l="1"/>
  <c r="J36" i="12" s="1"/>
  <c r="E53" i="14"/>
  <c r="F37" i="12" s="1"/>
  <c r="E52" i="14"/>
  <c r="F36" i="12" s="1"/>
  <c r="C53" i="14"/>
  <c r="B37" i="12" s="1"/>
  <c r="C25" i="20"/>
  <c r="L25" i="20" s="1"/>
  <c r="C19" i="17"/>
  <c r="L19" i="17" s="1"/>
  <c r="N74" i="30"/>
  <c r="P74" i="30" s="1"/>
  <c r="N1559" i="30"/>
  <c r="P1559" i="30" s="1"/>
  <c r="C15" i="20"/>
  <c r="L15" i="20" s="1"/>
  <c r="N569" i="30"/>
  <c r="P569" i="30" s="1"/>
  <c r="N899" i="30"/>
  <c r="P899" i="30" s="1"/>
  <c r="N1229" i="30"/>
  <c r="P1229" i="3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I10" authorId="0" shapeId="0" xr:uid="{4FA18DA2-D09C-F047-9965-F922FB37C733}">
      <text>
        <r>
          <rPr>
            <b/>
            <sz val="10"/>
            <color rgb="FF000000"/>
            <rFont val="Tahoma"/>
            <family val="2"/>
          </rPr>
          <t>Kolom yang kosong disembunyikan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<sst xmlns="http://schemas.openxmlformats.org/spreadsheetml/2006/main" count="6855" uniqueCount="774">
  <si>
    <t>PROGRAM</t>
  </si>
  <si>
    <t>No BNBA</t>
  </si>
  <si>
    <t>:</t>
  </si>
  <si>
    <t>NIK</t>
  </si>
  <si>
    <t>Alamat</t>
  </si>
  <si>
    <t>TAHUN ANGGARAN 2026</t>
  </si>
  <si>
    <t>BEDAH RUMAH</t>
  </si>
  <si>
    <t>KEMENTERIAN PKP</t>
  </si>
  <si>
    <t>DOKUMEN RAB</t>
  </si>
  <si>
    <t>Distrik</t>
  </si>
  <si>
    <t>Nama CPB</t>
  </si>
  <si>
    <t>Kelompok CPB</t>
  </si>
  <si>
    <t>nama</t>
  </si>
  <si>
    <t>Nomor Induk Kependudukan (NIK)</t>
  </si>
  <si>
    <t>tempat, tanggal lahir</t>
  </si>
  <si>
    <t>pekerjaan</t>
  </si>
  <si>
    <t>alamat</t>
  </si>
  <si>
    <t>Saya yang bertanda tangan di bawah ini:</t>
  </si>
  <si>
    <t>menyatakan, bahwa saya:</t>
  </si>
  <si>
    <t>1.</t>
  </si>
  <si>
    <t>2.</t>
  </si>
  <si>
    <t>3.</t>
  </si>
  <si>
    <t>4.</t>
  </si>
  <si>
    <t>5.</t>
  </si>
  <si>
    <t>6.</t>
  </si>
  <si>
    <t>7.</t>
  </si>
  <si>
    <t>8.</t>
  </si>
  <si>
    <t>9.</t>
  </si>
  <si>
    <t>10.</t>
  </si>
  <si>
    <t>11.</t>
  </si>
  <si>
    <t>Yang membuat pernyataan,</t>
  </si>
  <si>
    <t>PAKTA INTEGRITAS CALON PENERIMA BANTUAN</t>
  </si>
  <si>
    <t>KONDISI SEBELUM DI REHAB / BANGUN</t>
  </si>
  <si>
    <t>Nama</t>
  </si>
  <si>
    <t>Luas Rumah</t>
  </si>
  <si>
    <t>M²</t>
  </si>
  <si>
    <t>PONDASI</t>
  </si>
  <si>
    <t>Batu Kali</t>
  </si>
  <si>
    <t>Pondasi Titik</t>
  </si>
  <si>
    <t>Pancang Kayu</t>
  </si>
  <si>
    <t>Volume (m3)</t>
  </si>
  <si>
    <t>SLOOF</t>
  </si>
  <si>
    <t>Panjang Sloof (m)</t>
  </si>
  <si>
    <t>Volume
(m3)</t>
  </si>
  <si>
    <t>KOLOM</t>
  </si>
  <si>
    <t>Beton</t>
  </si>
  <si>
    <t>Kayu</t>
  </si>
  <si>
    <t>Jumlah Titik</t>
  </si>
  <si>
    <t>RING BALK</t>
  </si>
  <si>
    <t>KERANGKA ATAP</t>
  </si>
  <si>
    <t>PENUTUP ATAP</t>
  </si>
  <si>
    <t>DINDING</t>
  </si>
  <si>
    <t>Panjang Total
(m)</t>
  </si>
  <si>
    <t>Tinggi 
(m)</t>
  </si>
  <si>
    <t>Volume 
(m2)</t>
  </si>
  <si>
    <t>KUSEN</t>
  </si>
  <si>
    <t>Jumlah Pintu</t>
  </si>
  <si>
    <t>Jumlah Jendela</t>
  </si>
  <si>
    <t>LANTAI</t>
  </si>
  <si>
    <t>PENCAHAYAAN</t>
  </si>
  <si>
    <t>PENGHAWAAN</t>
  </si>
  <si>
    <t>SANITASI</t>
  </si>
  <si>
    <t>AIR MINUM</t>
  </si>
  <si>
    <t>Luas</t>
  </si>
  <si>
    <t>Panjang</t>
  </si>
  <si>
    <t>Lebar</t>
  </si>
  <si>
    <t>Panjang Pondasi (m)</t>
  </si>
  <si>
    <t>Tinggi (m)</t>
  </si>
  <si>
    <t>Panjang (m)</t>
  </si>
  <si>
    <t>Lebar (m)</t>
  </si>
  <si>
    <t>Pintu</t>
  </si>
  <si>
    <t>Jendela</t>
  </si>
  <si>
    <t>Tidak Ada</t>
  </si>
  <si>
    <t>Seng</t>
  </si>
  <si>
    <t>Pelana</t>
  </si>
  <si>
    <t>Bata Ringan</t>
  </si>
  <si>
    <t>Rabat</t>
  </si>
  <si>
    <t>(Ada) Baik</t>
  </si>
  <si>
    <t>Air Pam (Baik)</t>
  </si>
  <si>
    <t>S 2</t>
  </si>
  <si>
    <t>K 2</t>
  </si>
  <si>
    <t xml:space="preserve"> G 2</t>
  </si>
  <si>
    <t>H 2</t>
  </si>
  <si>
    <t>R 2</t>
  </si>
  <si>
    <t>S 3</t>
  </si>
  <si>
    <t>B 3</t>
  </si>
  <si>
    <t>K 3</t>
  </si>
  <si>
    <t xml:space="preserve"> G 3</t>
  </si>
  <si>
    <t>H 3</t>
  </si>
  <si>
    <t>R 3</t>
  </si>
  <si>
    <t>S 4</t>
  </si>
  <si>
    <t>B 4</t>
  </si>
  <si>
    <t>K 4</t>
  </si>
  <si>
    <t xml:space="preserve"> G 4</t>
  </si>
  <si>
    <t>H 4</t>
  </si>
  <si>
    <t>R 4</t>
  </si>
  <si>
    <t>BT 5</t>
  </si>
  <si>
    <t>S 5</t>
  </si>
  <si>
    <t>B 5</t>
  </si>
  <si>
    <t>K 5</t>
  </si>
  <si>
    <t xml:space="preserve"> G 5</t>
  </si>
  <si>
    <t>H 5</t>
  </si>
  <si>
    <t>R 5</t>
  </si>
  <si>
    <t>BT 6</t>
  </si>
  <si>
    <t>S 6</t>
  </si>
  <si>
    <t>B 6</t>
  </si>
  <si>
    <t>K 6</t>
  </si>
  <si>
    <t xml:space="preserve"> G 6</t>
  </si>
  <si>
    <t>H 6</t>
  </si>
  <si>
    <t>R 6</t>
  </si>
  <si>
    <t>BT 7</t>
  </si>
  <si>
    <t>S 7</t>
  </si>
  <si>
    <t>B 7</t>
  </si>
  <si>
    <t>K 7</t>
  </si>
  <si>
    <t xml:space="preserve"> G 7</t>
  </si>
  <si>
    <t>H 7</t>
  </si>
  <si>
    <t>R 7</t>
  </si>
  <si>
    <t>BT 8</t>
  </si>
  <si>
    <t>S 8</t>
  </si>
  <si>
    <t>B 8</t>
  </si>
  <si>
    <t>K 8</t>
  </si>
  <si>
    <t xml:space="preserve"> G 8</t>
  </si>
  <si>
    <t>H 8</t>
  </si>
  <si>
    <t>R 8</t>
  </si>
  <si>
    <t>BT 9</t>
  </si>
  <si>
    <t>S 9</t>
  </si>
  <si>
    <t>B 9</t>
  </si>
  <si>
    <t>K 9</t>
  </si>
  <si>
    <t xml:space="preserve"> G 9</t>
  </si>
  <si>
    <t>H 9</t>
  </si>
  <si>
    <t>R 9</t>
  </si>
  <si>
    <t>BT 10</t>
  </si>
  <si>
    <t>S 10</t>
  </si>
  <si>
    <t>B 10</t>
  </si>
  <si>
    <t>K 10</t>
  </si>
  <si>
    <t xml:space="preserve"> G 10</t>
  </si>
  <si>
    <t>H 10</t>
  </si>
  <si>
    <t>R 10</t>
  </si>
  <si>
    <t>BT 11</t>
  </si>
  <si>
    <t>S 11</t>
  </si>
  <si>
    <t>B 11</t>
  </si>
  <si>
    <t>K 11</t>
  </si>
  <si>
    <t xml:space="preserve"> G 11</t>
  </si>
  <si>
    <t>H 11</t>
  </si>
  <si>
    <t>R 11</t>
  </si>
  <si>
    <t>BT 12</t>
  </si>
  <si>
    <t>S 12</t>
  </si>
  <si>
    <t>B 12</t>
  </si>
  <si>
    <t>K 12</t>
  </si>
  <si>
    <t xml:space="preserve"> G 12</t>
  </si>
  <si>
    <t>H 12</t>
  </si>
  <si>
    <t>R 12</t>
  </si>
  <si>
    <t>BT 13</t>
  </si>
  <si>
    <t>S 13</t>
  </si>
  <si>
    <t>B 13</t>
  </si>
  <si>
    <t>K 13</t>
  </si>
  <si>
    <t xml:space="preserve"> G 13</t>
  </si>
  <si>
    <t>H 13</t>
  </si>
  <si>
    <t>R 13</t>
  </si>
  <si>
    <t>BT 14</t>
  </si>
  <si>
    <t>S 14</t>
  </si>
  <si>
    <t>B 14</t>
  </si>
  <si>
    <t>K 14</t>
  </si>
  <si>
    <t xml:space="preserve"> G 14</t>
  </si>
  <si>
    <t>H 14</t>
  </si>
  <si>
    <t>R 14</t>
  </si>
  <si>
    <t>BT 15</t>
  </si>
  <si>
    <t>S 15</t>
  </si>
  <si>
    <t>B 15</t>
  </si>
  <si>
    <t>K 15</t>
  </si>
  <si>
    <t xml:space="preserve"> G 15</t>
  </si>
  <si>
    <t>H 15</t>
  </si>
  <si>
    <t>R 15</t>
  </si>
  <si>
    <t>BT 16</t>
  </si>
  <si>
    <t>S 16</t>
  </si>
  <si>
    <t>B 16</t>
  </si>
  <si>
    <t>K 16</t>
  </si>
  <si>
    <t xml:space="preserve"> G 16</t>
  </si>
  <si>
    <t>H 16</t>
  </si>
  <si>
    <t>R 16</t>
  </si>
  <si>
    <t>BT 17</t>
  </si>
  <si>
    <t>S 17</t>
  </si>
  <si>
    <t>B 17</t>
  </si>
  <si>
    <t>K 17</t>
  </si>
  <si>
    <t xml:space="preserve"> G 17</t>
  </si>
  <si>
    <t>H 17</t>
  </si>
  <si>
    <t>R 17</t>
  </si>
  <si>
    <t>BT 18</t>
  </si>
  <si>
    <t>S 18</t>
  </si>
  <si>
    <t>B 18</t>
  </si>
  <si>
    <t>K 18</t>
  </si>
  <si>
    <t xml:space="preserve"> G 18</t>
  </si>
  <si>
    <t>H 18</t>
  </si>
  <si>
    <t>R 18</t>
  </si>
  <si>
    <t>BT 19</t>
  </si>
  <si>
    <t>S 19</t>
  </si>
  <si>
    <t>B 19</t>
  </si>
  <si>
    <t>K 19</t>
  </si>
  <si>
    <t xml:space="preserve"> G 19</t>
  </si>
  <si>
    <t>H 19</t>
  </si>
  <si>
    <t>R 19</t>
  </si>
  <si>
    <t>BT 20</t>
  </si>
  <si>
    <t>S 20</t>
  </si>
  <si>
    <t>B 20</t>
  </si>
  <si>
    <t>K 20</t>
  </si>
  <si>
    <t xml:space="preserve"> G 20</t>
  </si>
  <si>
    <t>H 20</t>
  </si>
  <si>
    <t>R 20</t>
  </si>
  <si>
    <t>Pondasi :</t>
  </si>
  <si>
    <t>Sloof :</t>
  </si>
  <si>
    <t>Kolom :</t>
  </si>
  <si>
    <t>RingBalk</t>
  </si>
  <si>
    <t>KerangkaAtap :</t>
  </si>
  <si>
    <t>Atap :</t>
  </si>
  <si>
    <t>Bentuk Atap:</t>
  </si>
  <si>
    <t>Dinding :</t>
  </si>
  <si>
    <t>Luas Pintu</t>
  </si>
  <si>
    <t>Ventilasi</t>
  </si>
  <si>
    <t>Lantai :</t>
  </si>
  <si>
    <t>&gt; 10%</t>
  </si>
  <si>
    <t>&gt;5%</t>
  </si>
  <si>
    <t>Bata</t>
  </si>
  <si>
    <t>Luas Jendela</t>
  </si>
  <si>
    <t>Rabat Beton</t>
  </si>
  <si>
    <t>(Ada) Kurang Baik</t>
  </si>
  <si>
    <t>Sumur (Kurang Baik)</t>
  </si>
  <si>
    <t>Baja Ringan</t>
  </si>
  <si>
    <t>Genteng</t>
  </si>
  <si>
    <t>Miring</t>
  </si>
  <si>
    <t>Batako</t>
  </si>
  <si>
    <t>Tanah</t>
  </si>
  <si>
    <t>Mata Air  (Buruk)</t>
  </si>
  <si>
    <t>Dak Beton</t>
  </si>
  <si>
    <t>Perisai</t>
  </si>
  <si>
    <t>Keramik</t>
  </si>
  <si>
    <t>Asbes</t>
  </si>
  <si>
    <t>Papan Kayu</t>
  </si>
  <si>
    <t>Galvalum</t>
  </si>
  <si>
    <t>Papan</t>
  </si>
  <si>
    <t>Ijuk</t>
  </si>
  <si>
    <t>Jerami</t>
  </si>
  <si>
    <t>RENCANA RUMAH AKAN DI REHAB / BANGUN</t>
  </si>
  <si>
    <t>LUAS RUMAH</t>
  </si>
  <si>
    <t>Jika Bahan lama</t>
  </si>
  <si>
    <t>Kayu 10/10(Eks)</t>
  </si>
  <si>
    <t>Batako (Eks)</t>
  </si>
  <si>
    <t>Bisa ditambah: (Eks)</t>
  </si>
  <si>
    <t>Contoh :</t>
  </si>
  <si>
    <t>Batu Kali (Eks)</t>
  </si>
  <si>
    <t xml:space="preserve">   </t>
  </si>
  <si>
    <t>Telapak (Eks)</t>
  </si>
  <si>
    <t>Foto Perspektif Kondisi Awal (Eksisting) Rumah</t>
  </si>
  <si>
    <t>Nomor BNBA</t>
  </si>
  <si>
    <t>Nama Calon Penerima Bantuan</t>
  </si>
  <si>
    <t>Foto diambil Perspektif kiri dan kanannya</t>
  </si>
  <si>
    <t>disertai Koordinat, Jika sudut susah diambil maka Koordinat bisa dicantum terpisah</t>
  </si>
  <si>
    <t xml:space="preserve">: </t>
  </si>
  <si>
    <t>Harus ada PB (Penerima Bantuan)</t>
  </si>
  <si>
    <t>Foto bersih dari Jemuran, Mobil, Motor</t>
  </si>
  <si>
    <t>Foto Komponen Rumah yang Akan Diperbaiki</t>
  </si>
  <si>
    <t>Sketsa Denah dengan Sekat dalam dan ukuran yang jelas</t>
  </si>
  <si>
    <t>Kamar Mandi disertakan</t>
  </si>
  <si>
    <t xml:space="preserve">Foto Komponen Rumah yang akan diperbaiki </t>
  </si>
  <si>
    <t>sesuai pekerjaan di RAB</t>
  </si>
  <si>
    <t>Ambil Foto dengan Memperhatikan sisi yang sesuai kebutuhan</t>
  </si>
  <si>
    <t>Semua Foto terisi semua, kalo tidak terisi berarti rumah dianggap Layak Huni</t>
  </si>
  <si>
    <t>Kondisi Awal (Eksisting)</t>
  </si>
  <si>
    <t>Rencana Usulan</t>
  </si>
  <si>
    <t>Ukuran Rumah</t>
  </si>
  <si>
    <t xml:space="preserve">Kondisi Struktur </t>
  </si>
  <si>
    <t xml:space="preserve"> · Pondasi</t>
  </si>
  <si>
    <t>m³</t>
  </si>
  <si>
    <t>Jika direncana Usulan tidak ada Pekerjaan, dikosongkan saja</t>
  </si>
  <si>
    <t xml:space="preserve"> · Sloof</t>
  </si>
  <si>
    <t xml:space="preserve"> · Kolom/Tiang</t>
  </si>
  <si>
    <t xml:space="preserve"> · Ring Balok</t>
  </si>
  <si>
    <t xml:space="preserve"> · Kerangka Atap</t>
  </si>
  <si>
    <t xml:space="preserve">Kondisi Non Struktur </t>
  </si>
  <si>
    <t xml:space="preserve"> · Penutup Atap</t>
  </si>
  <si>
    <t xml:space="preserve"> · Dinding Pengisi</t>
  </si>
  <si>
    <t xml:space="preserve"> · Lantai</t>
  </si>
  <si>
    <t>%</t>
  </si>
  <si>
    <t>≥ 10%</t>
  </si>
  <si>
    <t>≥ 5%</t>
  </si>
  <si>
    <t>Titik Koordinat</t>
  </si>
  <si>
    <t xml:space="preserve">  </t>
  </si>
  <si>
    <t>BT</t>
  </si>
  <si>
    <t xml:space="preserve"> -</t>
  </si>
  <si>
    <t>B. Gambar Rencana Usulan (Skala NTS)</t>
  </si>
  <si>
    <t>1. Denah</t>
  </si>
  <si>
    <t>2. Gambar Detail</t>
  </si>
  <si>
    <t>Catatan : Gambar dapat berupa Sketsa tangan dengan Notasi Ukuran yang Jelas</t>
  </si>
  <si>
    <t>Denah lengkap dengan sekat ruang dan kamar mandi</t>
  </si>
  <si>
    <t xml:space="preserve">Gambar Detail sesuaikan </t>
  </si>
  <si>
    <t>3. Tampak Depan</t>
  </si>
  <si>
    <t>4. Tampak Belakang</t>
  </si>
  <si>
    <t>Tampak Depan Harus dari Depan</t>
  </si>
  <si>
    <t>Tampak belakang bisa dari Dalam jika dari Luar tidak memungkinkan</t>
  </si>
  <si>
    <t>5. Tampak Samping Kanan</t>
  </si>
  <si>
    <t>6. Tampak Samping Kiri</t>
  </si>
  <si>
    <t>Tampak Samping Kanan/Kiri Jelas</t>
  </si>
  <si>
    <t>Potongan Perhatikan Letak Kolom simetris dengan Kuda2</t>
  </si>
  <si>
    <t>Gambar Detail disertakan Keterangan dan Ukuran yg Jelas</t>
  </si>
  <si>
    <t>Didampingi oleh,</t>
  </si>
  <si>
    <t>Diajukan oleh,</t>
  </si>
  <si>
    <t>Calon Penerima Bantuan</t>
  </si>
  <si>
    <t>Diperiksa oleh,</t>
  </si>
  <si>
    <t>GAMBAR RENCANA TEKNIS</t>
  </si>
  <si>
    <r>
      <t>M</t>
    </r>
    <r>
      <rPr>
        <vertAlign val="superscript"/>
        <sz val="11"/>
        <color indexed="8"/>
        <rFont val="Arial"/>
        <family val="2"/>
      </rPr>
      <t>2</t>
    </r>
  </si>
  <si>
    <r>
      <t>m</t>
    </r>
    <r>
      <rPr>
        <sz val="11"/>
        <color indexed="8"/>
        <rFont val="Arial"/>
        <family val="2"/>
      </rPr>
      <t>²</t>
    </r>
  </si>
  <si>
    <t>1. Gambar Foto Rumah Kondisi Awal (0%) dan Rencana Usulan</t>
  </si>
  <si>
    <t xml:space="preserve"> · Kusen, daun pintu</t>
  </si>
  <si>
    <t>&amp; jendela</t>
  </si>
  <si>
    <t>Jenis Konstruksi</t>
  </si>
  <si>
    <t>Volume/ Luas Total</t>
  </si>
  <si>
    <t xml:space="preserve"> · Pencahayaan</t>
  </si>
  <si>
    <t xml:space="preserve"> · Penghawaan</t>
  </si>
  <si>
    <t xml:space="preserve"> · Ketersediaan Akses</t>
  </si>
  <si>
    <t>Sanitasi</t>
  </si>
  <si>
    <t>Air Minum</t>
  </si>
  <si>
    <t>Mengetahui,</t>
  </si>
  <si>
    <t>Ketua Kelompok Calon Penerima Bantuan</t>
  </si>
  <si>
    <t>Tenaga Pendamping Masyarakat</t>
  </si>
  <si>
    <t>Gambar Teknis
(denah eksisting)</t>
  </si>
  <si>
    <t>Provinsi</t>
  </si>
  <si>
    <t>Bentuk Swadaya</t>
  </si>
  <si>
    <t>Besaran/Jumlah</t>
  </si>
  <si>
    <t>…....................................................</t>
  </si>
  <si>
    <t>Bentuk Keswadayaan Lainnya</t>
  </si>
  <si>
    <t>Dukungan Keluarga</t>
  </si>
  <si>
    <t>Gotong Royong</t>
  </si>
  <si>
    <t>Kelompok Calon</t>
  </si>
  <si>
    <t>Penerima Bantuan</t>
  </si>
  <si>
    <t>Warga</t>
  </si>
  <si>
    <t>Dukungan Lainnya,</t>
  </si>
  <si>
    <t>Dibuat oleh,</t>
  </si>
  <si>
    <t>IDENTIFIKASI KESWADAYAAN</t>
  </si>
  <si>
    <t>Klik cell kemudian klik tombol ini untuk insert foto</t>
  </si>
  <si>
    <t>…..........................</t>
  </si>
  <si>
    <t>Gambar Potongan bisa diganti dengan gambar lain seperti gambar detail</t>
  </si>
  <si>
    <t>2</t>
  </si>
  <si>
    <t>No</t>
  </si>
  <si>
    <t>Nama Format</t>
  </si>
  <si>
    <t>Kode Format</t>
  </si>
  <si>
    <t>Checklist</t>
  </si>
  <si>
    <t>Salinan KK dan KTP</t>
  </si>
  <si>
    <t>Identifikasi Keswadayaan</t>
  </si>
  <si>
    <t>Rencana Anggaran Biaya (RAB)</t>
  </si>
  <si>
    <t>Gambar Rencana Teknis</t>
  </si>
  <si>
    <t>Pakta Integritas Penerima Bantuan</t>
  </si>
  <si>
    <t>DOKUMEN RAB KELOMPOK CALON PENERIMA BANTUAN</t>
  </si>
  <si>
    <t>Lampiran</t>
  </si>
  <si>
    <t>1 (satu) berkas</t>
  </si>
  <si>
    <t>Hal</t>
  </si>
  <si>
    <t>Undangan Sosialisasi Program BSPS</t>
  </si>
  <si>
    <t>Yth. (Daftar Terlampir)</t>
  </si>
  <si>
    <t>di -</t>
  </si>
  <si>
    <t xml:space="preserve">     tempat</t>
  </si>
  <si>
    <t>Dengan Hormat,</t>
  </si>
  <si>
    <t>ISI DI SINI</t>
  </si>
  <si>
    <t>Hari</t>
  </si>
  <si>
    <t>Tanggal</t>
  </si>
  <si>
    <t>bulan</t>
  </si>
  <si>
    <t>, maka bersama ini kami mengundangan Bapak/Ibu Penerima Bantuan dan masyarakat untuk hadir dalam kegiatan Sosialisasi dan Penyuluhan  yang akan di laksanakan pada :</t>
  </si>
  <si>
    <t>lokasi</t>
  </si>
  <si>
    <t>Balai Desa Kelurahan Klasabi</t>
  </si>
  <si>
    <t>Hari/ tanggal</t>
  </si>
  <si>
    <t>Tanggal (dd mmmm yyyy)</t>
  </si>
  <si>
    <t>Tempat</t>
  </si>
  <si>
    <t>Waktu</t>
  </si>
  <si>
    <t>09.00 - 12.00 WIT</t>
  </si>
  <si>
    <t>Agenda</t>
  </si>
  <si>
    <t>1. Sosialisasi dan Penyuluhan</t>
  </si>
  <si>
    <t>2. Pengorganisasian Kelompok</t>
  </si>
  <si>
    <t>3. Identifikasi kebutuhan perbaikan rumah PB</t>
  </si>
  <si>
    <t>4. Identifikasi Tukang</t>
  </si>
  <si>
    <t>5. Penyusunan proposal</t>
  </si>
  <si>
    <t>6. Metode Penentuan Toko, (Pembentukan Panitia)</t>
  </si>
  <si>
    <t>7. Pembuatan Rekening PB dan Kepala Tukang</t>
  </si>
  <si>
    <r>
      <t xml:space="preserve">               Mengingat </t>
    </r>
    <r>
      <rPr>
        <b/>
        <sz val="11"/>
        <color theme="1"/>
        <rFont val="Arial"/>
        <family val="2"/>
      </rPr>
      <t>Sosialisasi dan Penyuluhan</t>
    </r>
    <r>
      <rPr>
        <sz val="11"/>
        <color theme="1"/>
        <rFont val="Arial"/>
        <family val="2"/>
      </rPr>
      <t xml:space="preserve">  ini sangat penting maka  sangat diharapkan bagi Masyarakat dan Bapak/Ibu Calon Penerima Bantuan untuk hadir dalam kegiatan dimaksud. Demikian surat undangan ini, atas perhatian dan kerja sama yang baik kami sampaikan terima kasih.</t>
    </r>
  </si>
  <si>
    <t>Tembusan Yth.</t>
  </si>
  <si>
    <t>1. PPK Rumah Swadaya dan Pengembangan Kawasan Permukiman Satuan Kerja PKP Provinsi Papua Barat</t>
  </si>
  <si>
    <t>4. Tim Pendamping Provinsi</t>
  </si>
  <si>
    <t>Catatan:</t>
  </si>
  <si>
    <r>
      <t xml:space="preserve">1. Setiap Calon Penerima Bantuan </t>
    </r>
    <r>
      <rPr>
        <b/>
        <sz val="11"/>
        <color theme="1"/>
        <rFont val="Arial"/>
        <family val="2"/>
      </rPr>
      <t>Wajib</t>
    </r>
    <r>
      <rPr>
        <sz val="11"/>
        <color theme="1"/>
        <rFont val="Arial"/>
        <family val="2"/>
      </rPr>
      <t xml:space="preserve"> membawa 3 buah meterai Rp. 10.000</t>
    </r>
  </si>
  <si>
    <t>DAFTAR UNDANGAN</t>
  </si>
  <si>
    <t>Senin</t>
  </si>
  <si>
    <t>Dua Puluh</t>
  </si>
  <si>
    <t xml:space="preserve">            Sehubungan dengan pelaksanaan kegiatan Bedah Rumah Tahun Anggaran 2026, yang bertempat di </t>
  </si>
  <si>
    <r>
      <t xml:space="preserve">2. Setiap Calon Penerima Bantuan </t>
    </r>
    <r>
      <rPr>
        <b/>
        <sz val="11"/>
        <color theme="1"/>
        <rFont val="Arial"/>
        <family val="2"/>
      </rPr>
      <t>Wajib</t>
    </r>
    <r>
      <rPr>
        <sz val="11"/>
        <color theme="1"/>
        <rFont val="Arial"/>
        <family val="2"/>
      </rPr>
      <t xml:space="preserve"> membawa Foto Copy KTP dan KK</t>
    </r>
  </si>
  <si>
    <t>KESEPAKATAN SOSIAL</t>
  </si>
  <si>
    <t xml:space="preserve">, </t>
  </si>
  <si>
    <t>12.</t>
  </si>
  <si>
    <t>13.</t>
  </si>
  <si>
    <t>14.</t>
  </si>
  <si>
    <t>Bisa ditambahkan target penyelesaian tanggal ….. Bulan ….. Tahun 2026</t>
  </si>
  <si>
    <t>Sekretaris,</t>
  </si>
  <si>
    <t>Bendahara,</t>
  </si>
  <si>
    <t>Anggota</t>
  </si>
  <si>
    <t>Anggota **)</t>
  </si>
  <si>
    <t>*) Coret yang tidak perlu</t>
  </si>
  <si>
    <t>**) Dapat ditambahkan sesuai kesepakatan</t>
  </si>
  <si>
    <t>PAKTA INTEGRITAS</t>
  </si>
  <si>
    <t>Yang bertanda tangan di bawah ini :</t>
  </si>
  <si>
    <t>Jabatan</t>
  </si>
  <si>
    <t>Alamat Kantor</t>
  </si>
  <si>
    <t>Tidak akan melakukan serta menolak segala bentuk praktek Korupsi, Kolusi dan Nepotisme (KKN);</t>
  </si>
  <si>
    <t>Berperan secara pro aktif dalam upaya pencegahan dan pemberantasan Korupsi, Kolusi dan Nepotisme (KKN);</t>
  </si>
  <si>
    <t>Tidak memungut biaya dalam bentuk apa pun kepada masyarakat penerima manfaat BSPS di luar ketentuan yang berlaku;</t>
  </si>
  <si>
    <t>Bersikap transparan, obyektif dan akuntabel dalam melakanakan tugas;</t>
  </si>
  <si>
    <t>Bertanggung Jawab atas kebenaran informasi dan rekomendasi yang diberikan terkait calon penerima bantuan;</t>
  </si>
  <si>
    <t>Membantu menciptakan kondisi sosial yang kondusif selama pelaksanaan program serta memfasilitasi penyelesaian permasalahan sosial di masyarakat yang berkaitan dengan BSPS;</t>
  </si>
  <si>
    <t>Apabila melanggar hal-hal yang dinyatakan dalam pakta integritas ini, maka bersedia mempertanggung jawabkan secara tuntas dan berurusan dengan jalur hukum serta menerima sanksi sesuai peraturan yang berlaku;</t>
  </si>
  <si>
    <t>Yang Membuat Pernyataan</t>
  </si>
  <si>
    <t>*) Apabila Sosialisasi dan Penyuluhan dihadiri oleh Kepala Desa/Lurah</t>
  </si>
  <si>
    <t>15.</t>
  </si>
  <si>
    <t>…............**)</t>
  </si>
  <si>
    <t>Ketua Kelompok CPB,</t>
  </si>
  <si>
    <t>KEPALA DESA/LURAH BANTUAN BEDAH RUMAH</t>
  </si>
  <si>
    <t>Dalam rangka mendukung pelaksanaan Program Bantuan Bedah Rumah, dengan ini menyatakan komitmen sebagai berikut :</t>
  </si>
  <si>
    <t xml:space="preserve">BERITA ACARA KESEPAKATAN PEMBENTUKAN KPB </t>
  </si>
  <si>
    <t>April</t>
  </si>
  <si>
    <t>jumlah peserta</t>
  </si>
  <si>
    <t>No.</t>
  </si>
  <si>
    <t xml:space="preserve">Nama </t>
  </si>
  <si>
    <t xml:space="preserve">Alamat             </t>
  </si>
  <si>
    <t>Struktur Keanggotaan</t>
  </si>
  <si>
    <t>Ketua merangkap Anggota</t>
  </si>
  <si>
    <t>Posisi Peletakan Struktur Organisasi bisa menyesuaikan</t>
  </si>
  <si>
    <t>Sekretaris merangkap Anggota</t>
  </si>
  <si>
    <t>Bendahara merangkap Anggota</t>
  </si>
  <si>
    <t>Sekretaris merangkap anggota</t>
  </si>
  <si>
    <t>Bendahara merangkap anggota</t>
  </si>
  <si>
    <t>…...................................</t>
  </si>
  <si>
    <t>Tenaga Fasilitator Lapangan</t>
  </si>
  <si>
    <t xml:space="preserve">Ketua Kelompok Calon Penerima </t>
  </si>
  <si>
    <t>Bantuan</t>
  </si>
  <si>
    <t>16.</t>
  </si>
  <si>
    <t>17.</t>
  </si>
  <si>
    <t>18.</t>
  </si>
  <si>
    <t>19.</t>
  </si>
  <si>
    <t>20.</t>
  </si>
  <si>
    <t>Ditetapkan oleh,</t>
  </si>
  <si>
    <t>(………………………………….)</t>
  </si>
  <si>
    <t>*) diisi dengan angka romawi seperti KPB I, KPB II, KPB III, dan seterusnya, atau Nama KPB berdasarkan kesepakatan rembuk warga</t>
  </si>
  <si>
    <t>**) pilih salah satu</t>
  </si>
  <si>
    <t>***) jika ada</t>
  </si>
  <si>
    <t>FORMAT B-5</t>
  </si>
  <si>
    <t>BERITA ACARA KESEPAKATAN PEMBENTUKAN KELOMPOK PENERIMA BANTUAN STIMULAN PERUMAHAN SWADAYA TAHUN 2026</t>
  </si>
  <si>
    <t>DESA</t>
  </si>
  <si>
    <t>KECAMATAN</t>
  </si>
  <si>
    <t>KABUPATEN</t>
  </si>
  <si>
    <t>PROVINSI</t>
  </si>
  <si>
    <t>Pada hari ini .............. tanggal ........ bulan ................. tahun 2026 telah dilaksanakan Rembuk Warga, bertempat di ................................................. dengan dihadiri oleh peserta sebanyak ............ orang (daftar hadir terlampir), dengan hasil sebagai berikut :</t>
  </si>
  <si>
    <r>
      <t xml:space="preserve">1.      Membentuk Kelompok Penerima Bantuan Stimulan Perumahan Swadaya yang selanjutnya disebut KPB ............................... </t>
    </r>
    <r>
      <rPr>
        <i/>
        <sz val="12"/>
        <color indexed="8"/>
        <rFont val="Arial"/>
        <family val="2"/>
      </rPr>
      <t>*)</t>
    </r>
    <r>
      <rPr>
        <sz val="12"/>
        <color indexed="8"/>
        <rFont val="Arial"/>
        <family val="2"/>
      </rPr>
      <t>, dengan susunan keanggotaan sebagaimana tabel berikut:</t>
    </r>
  </si>
  <si>
    <t>Ketua merangkap anggota</t>
  </si>
  <si>
    <t>2.      Nama-nama anggota KPB sebagaimana dimaksud pada Diktum KESATU diperoleh berdasarkan hasil verifikasi dan kesepakatan Calon Penerima Bantuan sesuai dengan kriteria dan persyaratan</t>
  </si>
  <si>
    <r>
      <t xml:space="preserve">3.      Kelompok sepakat untuk menunjuk </t>
    </r>
    <r>
      <rPr>
        <strike/>
        <sz val="12"/>
        <color indexed="8"/>
        <rFont val="Arial"/>
        <family val="2"/>
      </rPr>
      <t>BKM ...................…</t>
    </r>
    <r>
      <rPr>
        <sz val="12"/>
        <color indexed="8"/>
        <rFont val="Arial"/>
        <family val="2"/>
      </rPr>
      <t>/tokoh masyarakat**) untuk menjadi pendamping KPB dalam kegiatan BSPS.</t>
    </r>
  </si>
  <si>
    <t>Ketua KPB</t>
  </si>
  <si>
    <t>Kepala Desa</t>
  </si>
  <si>
    <t>Ketua BKM***/Tokoh Masyarakat</t>
  </si>
  <si>
    <t>Diketahui Oleh,</t>
  </si>
  <si>
    <t>Berdasarkan hasil rembuk, KPB bersepakat menunjuk tukang/pekerja sebagai berikut:</t>
  </si>
  <si>
    <t xml:space="preserve">Data Penerima Bantuan </t>
  </si>
  <si>
    <t>Data Tukang / Pekerja</t>
  </si>
  <si>
    <t>Umur</t>
  </si>
  <si>
    <t>L/P</t>
  </si>
  <si>
    <t>Didampingi oleh</t>
  </si>
  <si>
    <t>Disanggupi oleh, Tukang / Pekerja</t>
  </si>
  <si>
    <t>BERITA ACARA KESEPAKATAN PENUNJUKKAN TUKANG / PEKERJA BANGUNAN</t>
  </si>
  <si>
    <t>Tim Pendamping Masyarakat</t>
  </si>
  <si>
    <t>TANDA TANGAN</t>
  </si>
  <si>
    <t>ALAMAT</t>
  </si>
  <si>
    <t>JABATAN/ UNSUR</t>
  </si>
  <si>
    <t>NAMA</t>
  </si>
  <si>
    <t>NO</t>
  </si>
  <si>
    <t>Acara</t>
  </si>
  <si>
    <t>DAFTAR HADIR PERTEMUAN PENYIAPAN MASYARAKAT</t>
  </si>
  <si>
    <t>BANTUAN BEDAH RUMAH</t>
  </si>
  <si>
    <t>BERITA ACARA PERTEMUAN SOSIALISASI DAN PENYULUHAN/REMBUK WARGA</t>
  </si>
  <si>
    <t>TAHUN 2026</t>
  </si>
  <si>
    <t>Pada hari  ini  ….....  tanggal  …....... bulan …......... tahun 2026 telah dilaksanakan</t>
  </si>
  <si>
    <t>Pertemuan Sosialisasi dan Penyuluhan/Rembuk Warga*), bertempat di ………………………………</t>
  </si>
  <si>
    <r>
      <t xml:space="preserve">dengan  dihadiri  oleh  peserta  sebanyak  : …………………. Orang </t>
    </r>
    <r>
      <rPr>
        <i/>
        <sz val="12"/>
        <color indexed="8"/>
        <rFont val="Arial"/>
        <family val="2"/>
      </rPr>
      <t>(daftar hadir terlampir)</t>
    </r>
    <r>
      <rPr>
        <sz val="12"/>
        <color indexed="8"/>
        <rFont val="Arial"/>
        <family val="2"/>
      </rPr>
      <t>, dengan</t>
    </r>
  </si>
  <si>
    <t>hasil sebagai berikut :</t>
  </si>
  <si>
    <r>
      <t>Hasil Pertemuan Sosialisasi dan Penyuluhan/</t>
    </r>
    <r>
      <rPr>
        <strike/>
        <sz val="12"/>
        <color theme="1"/>
        <rFont val="Arial"/>
        <family val="2"/>
      </rPr>
      <t>Rembuk Warga</t>
    </r>
    <r>
      <rPr>
        <sz val="12"/>
        <color theme="1"/>
        <rFont val="Arial"/>
        <family val="2"/>
      </rPr>
      <t>*) :</t>
    </r>
  </si>
  <si>
    <t>1. Telah dilakukan kegiatan sosialisasi mengenai Program Bantuan Stimulan Perumahan Swadaya (BSPS )</t>
  </si>
  <si>
    <t>2. Sosialisasi tentang Rumah Layak Huni sesuai Kriteria BSPS</t>
  </si>
  <si>
    <t>3. Menyepakati syarat dan aturan2 dalam pelaksanaan kegiatan BSPS, Mengenai aspek/standar bangunan.</t>
  </si>
  <si>
    <t>Baik Struktur Bangunan maupun non struktur bangunan, sesuai dengan petunjuk Teknis yg telah ditentukan</t>
  </si>
  <si>
    <t>Penyampaian Alur Pelaksanaan Program BSPS</t>
  </si>
  <si>
    <t>Ketentuan Persyaratan Droping, Pencairan</t>
  </si>
  <si>
    <t>6. Menyepakati Target Pelaksanaan 2 bulan dari waktu kirim matrial sampai tanggal …......................2026</t>
  </si>
  <si>
    <t>7. Pencairan upah dilakukan 2 tahap</t>
  </si>
  <si>
    <t>Tahap 1 setelah progres rata2 diatas 30%</t>
  </si>
  <si>
    <t>Tahap 2 setelah mencapai progres 100%</t>
  </si>
  <si>
    <t>9. Para penerima PB bersifat tanggung renteng</t>
  </si>
  <si>
    <t>*) coret yang tidak perlu</t>
  </si>
  <si>
    <t>Catatan: Tulis hasil kesepakatan atau hal-hal penting dalam rembuk warga</t>
  </si>
  <si>
    <t>Dilengkapi foto dan keterangan kegiatan</t>
  </si>
  <si>
    <t>DAFTAR HADIR PERTEMUAN IDENTIFIKASI KEBUTUHAN ANGGARAN</t>
  </si>
  <si>
    <t>DALAM RANGKA PENYIAPAN MASYARAKAT</t>
  </si>
  <si>
    <t>Ketua Kelompok CPB</t>
  </si>
  <si>
    <t>DALAM RANGKA DENTIFIKASI KEBUTUHAN ANGGARAN</t>
  </si>
  <si>
    <r>
      <t>a.</t>
    </r>
    <r>
      <rPr>
        <sz val="7"/>
        <color rgb="FF000000"/>
        <rFont val="Times New Roman"/>
        <family val="1"/>
      </rPr>
      <t xml:space="preserve">         </t>
    </r>
    <r>
      <rPr>
        <sz val="12"/>
        <color rgb="FF000000"/>
        <rFont val="Bookman Old Style"/>
        <family val="1"/>
      </rPr>
      <t>tata cara pelaksanaan Bedah Rumah;</t>
    </r>
  </si>
  <si>
    <r>
      <t>b.</t>
    </r>
    <r>
      <rPr>
        <sz val="7"/>
        <color rgb="FF000000"/>
        <rFont val="Times New Roman"/>
        <family val="1"/>
      </rPr>
      <t xml:space="preserve">         </t>
    </r>
    <r>
      <rPr>
        <sz val="12"/>
        <color rgb="FF000000"/>
        <rFont val="Bookman Old Style"/>
        <family val="1"/>
      </rPr>
      <t>tanggung jawab PB;</t>
    </r>
  </si>
  <si>
    <r>
      <t>c.</t>
    </r>
    <r>
      <rPr>
        <sz val="7"/>
        <color rgb="FF000000"/>
        <rFont val="Times New Roman"/>
        <family val="1"/>
      </rPr>
      <t xml:space="preserve">         </t>
    </r>
    <r>
      <rPr>
        <sz val="12"/>
        <color rgb="FF000000"/>
        <rFont val="Bookman Old Style"/>
        <family val="1"/>
      </rPr>
      <t>kriteria/standar Rumah layak huni;</t>
    </r>
  </si>
  <si>
    <r>
      <t>d.</t>
    </r>
    <r>
      <rPr>
        <sz val="7"/>
        <color rgb="FF000000"/>
        <rFont val="Times New Roman"/>
        <family val="1"/>
      </rPr>
      <t xml:space="preserve">         </t>
    </r>
    <r>
      <rPr>
        <sz val="12"/>
        <color rgb="FF000000"/>
        <rFont val="Bookman Old Style"/>
        <family val="1"/>
      </rPr>
      <t>tata cara penyusunan</t>
    </r>
    <r>
      <rPr>
        <sz val="12"/>
        <color rgb="FF215E99"/>
        <rFont val="Bookman Old Style"/>
        <family val="1"/>
      </rPr>
      <t xml:space="preserve"> dokumen</t>
    </r>
    <r>
      <rPr>
        <sz val="12"/>
        <color rgb="FF000000"/>
        <rFont val="Bookman Old Style"/>
        <family val="1"/>
      </rPr>
      <t xml:space="preserve"> RAB;</t>
    </r>
  </si>
  <si>
    <r>
      <t>e.</t>
    </r>
    <r>
      <rPr>
        <sz val="7"/>
        <color rgb="FF000000"/>
        <rFont val="Times New Roman"/>
        <family val="1"/>
      </rPr>
      <t xml:space="preserve">         </t>
    </r>
    <r>
      <rPr>
        <sz val="12"/>
        <color rgb="FF000000"/>
        <rFont val="Bookman Old Style"/>
        <family val="1"/>
      </rPr>
      <t>integritas dan pencegahan korupsi, kolusi, dan nepotisme dalam kegiatan Bedah Rumah;</t>
    </r>
  </si>
  <si>
    <r>
      <t>f.</t>
    </r>
    <r>
      <rPr>
        <sz val="7"/>
        <color rgb="FF000000"/>
        <rFont val="Times New Roman"/>
        <family val="1"/>
      </rPr>
      <t xml:space="preserve">           </t>
    </r>
    <r>
      <rPr>
        <sz val="12"/>
        <color rgb="FF000000"/>
        <rFont val="Bookman Old Style"/>
        <family val="1"/>
      </rPr>
      <t>sanksi; dan</t>
    </r>
  </si>
  <si>
    <r>
      <t>g.</t>
    </r>
    <r>
      <rPr>
        <sz val="7"/>
        <color rgb="FF000000"/>
        <rFont val="Times New Roman"/>
        <family val="1"/>
      </rPr>
      <t xml:space="preserve">         </t>
    </r>
    <r>
      <rPr>
        <sz val="12"/>
        <color rgb="FF000000"/>
        <rFont val="Bookman Old Style"/>
        <family val="1"/>
      </rPr>
      <t>pelaporan kegiatan dan hal lain.</t>
    </r>
  </si>
  <si>
    <t>Yang perlu disosialisasikan</t>
  </si>
  <si>
    <r>
      <t>g.</t>
    </r>
    <r>
      <rPr>
        <sz val="7"/>
        <color rgb="FF000000"/>
        <rFont val="Times New Roman"/>
        <family val="1"/>
      </rPr>
      <t xml:space="preserve">         </t>
    </r>
    <r>
      <rPr>
        <sz val="12"/>
        <color rgb="FF000000"/>
        <rFont val="Bookman Old Style"/>
        <family val="1"/>
      </rPr>
      <t>Penunjukan tukang</t>
    </r>
  </si>
  <si>
    <t>KTP TUKANG</t>
  </si>
  <si>
    <t>Klik untuk insert Foto</t>
  </si>
  <si>
    <t>BANTUAN BEDAH RUMAH T.A 2026</t>
  </si>
  <si>
    <t>Diketahui oleh,</t>
  </si>
  <si>
    <t>Undangan Sosialisasi</t>
  </si>
  <si>
    <t>Kesepakatan Sosial Kelompok CPB</t>
  </si>
  <si>
    <t>Pakta Integritas Kepala Desa/Kelurahan</t>
  </si>
  <si>
    <t>B</t>
  </si>
  <si>
    <t>BA Kesepakatan Penunjukan Tukang</t>
  </si>
  <si>
    <t>BA Penyiapan Masyarakat</t>
  </si>
  <si>
    <t>Daftar Hadir Penyiapan Masyarakat</t>
  </si>
  <si>
    <t>BA Identifikasi Kebutuhan Anggaran</t>
  </si>
  <si>
    <t>Daftar hadir Identifikasi Kebutuhan Anggaran</t>
  </si>
  <si>
    <t>Dokumentasi Penyiapan Masyarakat</t>
  </si>
  <si>
    <t>Dokumentasi Identifikasi Kebutuhan Anggaran</t>
  </si>
  <si>
    <t>SURVEY TOKO / PENYEDIA BAHAN BANGUNAN/KOMPONEN BANGUNAN OLEH KELOMPOK CALON PENERIMA BANTUAN</t>
  </si>
  <si>
    <t>Nama KCPB</t>
  </si>
  <si>
    <t>Tanggal Survei</t>
  </si>
  <si>
    <r>
      <t>A.</t>
    </r>
    <r>
      <rPr>
        <sz val="11"/>
        <color rgb="FF000000"/>
        <rFont val="Arial"/>
        <family val="2"/>
      </rPr>
      <t>  Harga Satuan Bahan Bangunan</t>
    </r>
  </si>
  <si>
    <t>Bahan Bangunan</t>
  </si>
  <si>
    <t>Tipe/Merk</t>
  </si>
  <si>
    <t>Satuan</t>
  </si>
  <si>
    <t>Harga Satuan</t>
  </si>
  <si>
    <t>Keterangan</t>
  </si>
  <si>
    <t>Semen Tonasa @50 Kg</t>
  </si>
  <si>
    <t>Tonasa</t>
  </si>
  <si>
    <t>Zak</t>
  </si>
  <si>
    <t>Terima ditempat</t>
  </si>
  <si>
    <t>Semen Tonasa @40 Kg</t>
  </si>
  <si>
    <t>Semen Conch @50 Kg</t>
  </si>
  <si>
    <t>Conch</t>
  </si>
  <si>
    <t>Semen Conch @40 Kg</t>
  </si>
  <si>
    <t>Seng Gelombang Polos Lbr : 6 Kaki Tbl : 0,3 mm</t>
  </si>
  <si>
    <t>Gajah mada atau Setara</t>
  </si>
  <si>
    <t>lbr</t>
  </si>
  <si>
    <t>Seng Gelombang Warna Lbr : 6 Kaki Tbl : 0,3 mm</t>
  </si>
  <si>
    <t>Seng Gelombang Warna Lbr : 7 Kaki Tbl : 0,3 mm</t>
  </si>
  <si>
    <t>Seng Plat 0,3 mm (Talang) Biasa</t>
  </si>
  <si>
    <t>meter</t>
  </si>
  <si>
    <t>Seng Plat 0,3 mm (Talang) Warna</t>
  </si>
  <si>
    <t>Engsel Pintu</t>
  </si>
  <si>
    <t>Solid atau Setara</t>
  </si>
  <si>
    <t>Set</t>
  </si>
  <si>
    <t>Engsel Jendela</t>
  </si>
  <si>
    <t>Grendel Jendela</t>
  </si>
  <si>
    <t>Hak Angin</t>
  </si>
  <si>
    <t>Kunci Tanam Dua Slaag</t>
  </si>
  <si>
    <t>Kayu Balok 5x5 cm (Matoa)</t>
  </si>
  <si>
    <t>Lokal</t>
  </si>
  <si>
    <t>Btng</t>
  </si>
  <si>
    <t>Kayu Balok 5x10 cm (Matoa)</t>
  </si>
  <si>
    <t>Kayu Balok 5x5 cm (Kayu Besi)</t>
  </si>
  <si>
    <t>Kayu Balok 5x10 cm (Kayu Besi)</t>
  </si>
  <si>
    <t>Kayu Balok 10x10 cm (Kayu Besi)</t>
  </si>
  <si>
    <t>Papan 2,5x20x400 cm (Kayu Matoa)</t>
  </si>
  <si>
    <t>Papan 2,5x25x400 cm (Kayu Matoa)</t>
  </si>
  <si>
    <t>Papan 2,5x20x400 cm (Kayu Besi)</t>
  </si>
  <si>
    <t>Papan 2,5x25x400 cm (Kayu Besi)</t>
  </si>
  <si>
    <t>Pasir Pasang</t>
  </si>
  <si>
    <t>m3</t>
  </si>
  <si>
    <t>Pasir Beton / Pasir Cor</t>
  </si>
  <si>
    <t>bh</t>
  </si>
  <si>
    <t>Batu Bata Merah</t>
  </si>
  <si>
    <t>Besi Beton Ø 8 mm</t>
  </si>
  <si>
    <t>SNI</t>
  </si>
  <si>
    <t>btg</t>
  </si>
  <si>
    <t>Besi Beton Ø 10 mm</t>
  </si>
  <si>
    <t>Besi Beton Ø 12 mm</t>
  </si>
  <si>
    <t>Kawat Bendrat</t>
  </si>
  <si>
    <t>kg</t>
  </si>
  <si>
    <t>m</t>
  </si>
  <si>
    <t>Paku Seng</t>
  </si>
  <si>
    <t>Paku 12 cm</t>
  </si>
  <si>
    <t>Paku 10 cm</t>
  </si>
  <si>
    <t>Paku 7 cm</t>
  </si>
  <si>
    <t>Paku 5 cm</t>
  </si>
  <si>
    <t>Paku Beton 10 cm</t>
  </si>
  <si>
    <t>Paku Beton 7 cm</t>
  </si>
  <si>
    <t>Kloset Jongkok</t>
  </si>
  <si>
    <t>Ina atau Setara</t>
  </si>
  <si>
    <t>Unit</t>
  </si>
  <si>
    <t xml:space="preserve">Pintu Kamar Mandi (PVC)  (Merk)  </t>
  </si>
  <si>
    <t>Wavin atau Setara</t>
  </si>
  <si>
    <t>Paku Beton 5"</t>
  </si>
  <si>
    <t>Paku Ukuran …....</t>
  </si>
  <si>
    <t>Socket PVC 1/2"</t>
  </si>
  <si>
    <t>Kran Air GIP 1/2"</t>
  </si>
  <si>
    <t>Kusen Pintu 5/10 cm (Uk. Menyesuaikan)</t>
  </si>
  <si>
    <t>Kayu Besi</t>
  </si>
  <si>
    <t>Kusen Jendela Kayu Besi (Uk. Menyesuaikan)</t>
  </si>
  <si>
    <t>Daun Pintu Kayu Besi</t>
  </si>
  <si>
    <t>Daun Jendela Kaca Kayu Besi</t>
  </si>
  <si>
    <r>
      <t>B.</t>
    </r>
    <r>
      <rPr>
        <sz val="11"/>
        <color rgb="FF000000"/>
        <rFont val="Arial"/>
        <family val="2"/>
      </rPr>
      <t>   Kelengkapan Administrasi Toko</t>
    </r>
  </si>
  <si>
    <t>DATA</t>
  </si>
  <si>
    <t>ISIAN</t>
  </si>
  <si>
    <t>Nama Toko</t>
  </si>
  <si>
    <t>Nama Pemilik</t>
  </si>
  <si>
    <t>Alamat Toko</t>
  </si>
  <si>
    <t>NPWP Usaha (ada/tidak)</t>
  </si>
  <si>
    <t>NIB (ada/tidak)</t>
  </si>
  <si>
    <t>No. Telp/HP</t>
  </si>
  <si>
    <t>Sarana Angkutan</t>
  </si>
  <si>
    <t>Catataan :</t>
  </si>
  <si>
    <t>1. Harga sudah termasuk pajak dan pengiriman</t>
  </si>
  <si>
    <t>2. Harga yang tertera berlaku kurang lebih 4 bulan</t>
  </si>
  <si>
    <t>…………………,….................. 2026</t>
  </si>
  <si>
    <t>Disurvey oleh</t>
  </si>
  <si>
    <t>Toko Bangunan</t>
  </si>
  <si>
    <t>(…...............................)</t>
  </si>
  <si>
    <t>(….............................)</t>
  </si>
  <si>
    <t>Foto KTP Tukang</t>
  </si>
  <si>
    <t>…...........................</t>
  </si>
  <si>
    <t>DAFTAR BAHAN BANGUNAN DAPAT DISESUAIKAN</t>
  </si>
  <si>
    <t>Jenis Bahan
Bangunan</t>
  </si>
  <si>
    <t>Tipe/Merek</t>
  </si>
  <si>
    <t>Perkiraan Harga Toko (Rp)</t>
  </si>
  <si>
    <t>Harga rata - rata</t>
  </si>
  <si>
    <t>dst</t>
  </si>
  <si>
    <t>Keterangan :</t>
  </si>
  <si>
    <t>Harga satuan dalam tabel ini menjadi pertimbangan dalam pelaksanaan pemilihan toko/penyedia bahan bangunan oleh KCPB  kegiatan BSPS.</t>
  </si>
  <si>
    <t xml:space="preserve">Dalam   hal   tipe/merek   bahan   bangunan   tidak   tercantum  dalam   tabel   tersebut, dapat digunakan harga satuan yang berlaku sesuai survei harga pasar.
</t>
  </si>
  <si>
    <t>Harga satuan bahan bangunan adalah harga yang sudah termasuk pajak dan biaya
pengiriman  ke lokasi  kegiatan.</t>
  </si>
  <si>
    <t>Ketua,</t>
  </si>
  <si>
    <t>Catatan:
*)    Pembagian    zonasi    selain    menggunakan    delineasi    wilayah    administratif    dapat disesuaikan dengan kebutuhan.
(penambahan    lampiran  kertas  kerja  paraf    toko,  sebagai  dasar  pembentukan  harga survei</t>
  </si>
  <si>
    <t>(penambahan lampiran kertas kerja paraf toko, sebagai dasar pembentukan harga survei)</t>
  </si>
  <si>
    <t>REKAP SURVEI HARGA BAHAN BANGUNAN</t>
  </si>
  <si>
    <t>Toko 1</t>
  </si>
  <si>
    <t>Toko 2</t>
  </si>
  <si>
    <t>Toko 3</t>
  </si>
  <si>
    <t>Toko 4</t>
  </si>
  <si>
    <t>Toko 5</t>
  </si>
  <si>
    <t>DOKUMENTASI / FOTO KEGIATAN</t>
  </si>
  <si>
    <t xml:space="preserve">  DALAM RANGKA SURVEY TOKO BANGUNAN</t>
  </si>
  <si>
    <t xml:space="preserve">  DALAM RANGKA PENYIAPAN MASYARAKAT</t>
  </si>
  <si>
    <t xml:space="preserve">  DALAM RANGKA DENTIFIKASI KEBUTUHAN ANGGARAN</t>
  </si>
  <si>
    <t>Harga Survei Bahan Bangunan</t>
  </si>
  <si>
    <t>Dokumentasi Survei Bahan Bangunan</t>
  </si>
  <si>
    <t>Rekapitulasi Kebutuhan Bahan Bangunan</t>
  </si>
  <si>
    <t>Tukang 1</t>
  </si>
  <si>
    <t>Tukang 2</t>
  </si>
  <si>
    <t>Tukang 3</t>
  </si>
  <si>
    <t>Tukang 4</t>
  </si>
  <si>
    <t>Tukang 5</t>
  </si>
  <si>
    <t>Tukang 6</t>
  </si>
  <si>
    <t>Tukang 7</t>
  </si>
  <si>
    <t>Tukang 8</t>
  </si>
  <si>
    <t>Tukang 9</t>
  </si>
  <si>
    <t>Tukang 10</t>
  </si>
  <si>
    <t>Tukang 11</t>
  </si>
  <si>
    <t>Tukang 12</t>
  </si>
  <si>
    <t>Tukang 13</t>
  </si>
  <si>
    <t>Tukang 14</t>
  </si>
  <si>
    <t>Tukang 15</t>
  </si>
  <si>
    <t>Tukang 16</t>
  </si>
  <si>
    <t>Tukang 17</t>
  </si>
  <si>
    <t>Tukang 18</t>
  </si>
  <si>
    <t>Tukang 19</t>
  </si>
  <si>
    <t>Tukang 20</t>
  </si>
  <si>
    <t>A.1</t>
  </si>
  <si>
    <t>BERITA ACARA PENYIAPAN MASYARAKAT BEDAH RUMAH TAHUN 2026</t>
  </si>
  <si>
    <t>Tanggal (dd-mm-yyyy)</t>
  </si>
  <si>
    <t>a.</t>
  </si>
  <si>
    <t>b.</t>
  </si>
  <si>
    <t>Daftar nama anggota kelompok CPB sebagaimana dimaksud pada huruf a diperoleh berdasarkan hasil verifikasi dan kesepakatan Calon Penerima Bantuan sesuai dengan kriteria/persyaratan</t>
  </si>
  <si>
    <t xml:space="preserve">          Berita Acara ini dibuat dengan sebenarnya untuk digunakan sebagaimanamestinya.</t>
  </si>
  <si>
    <t>Dapat dittd oleh Kepala Desa/lurah atau pegawai kelurahan</t>
  </si>
  <si>
    <t xml:space="preserve">Kami anggota Kelompok Calon Penerima Bantuan/Kelompok Penerima Bantuan (KCPB/KPB) </t>
  </si>
  <si>
    <t>bersepakat dan berkomitmen yaitu bahwa kami:</t>
  </si>
  <si>
    <t>Bersungguh-sungguh dalam pelaksanaan Kegiatan Bedah Rumah sesuai dengan ketentuan peraturan perundang-undangan dan/atau petunjuk teknis;</t>
  </si>
  <si>
    <t>bersedia bagi yang mampu untuk memberikan swadaya berupa tenaga, bahan, biaya, atau bentuk dukungan lain sesuai dengan kemampuan masing-masing untuk mendukung pelaksanaan peningkatan kualitas/renovasi/perbaikan rumah tidak layak huni;</t>
  </si>
  <si>
    <t>saling mengawasi dan menjaga transparansi pelaksanaan kegiatan agar berjalan sesuai rencana dan peraturan perundang-undangan dan/atau petunjuk teknis;</t>
  </si>
  <si>
    <t>mengutamakan semangat gotong royong, kerja sama, dan saling membantu antaranggota kelompok selama pelaksanaan kegiatan Bedah Rumah;</t>
  </si>
  <si>
    <t>bertanggung jawab atas penggunaan dana bantuan untuk peningkatan kualitas/renovasi/perbaikan rumah tidak layak huni dan pendokumentasian bukti pertanggungjawaban atas penggunaan dana bantuan;</t>
  </si>
  <si>
    <t>c.</t>
  </si>
  <si>
    <t>d.</t>
  </si>
  <si>
    <t>e.</t>
  </si>
  <si>
    <t>f.</t>
  </si>
  <si>
    <t>g.</t>
  </si>
  <si>
    <t>h.</t>
  </si>
  <si>
    <t>i.</t>
  </si>
  <si>
    <t>j.</t>
  </si>
  <si>
    <t>k.</t>
  </si>
  <si>
    <t>l.</t>
  </si>
  <si>
    <t>m.</t>
  </si>
  <si>
    <t>n.</t>
  </si>
  <si>
    <t>o.</t>
  </si>
  <si>
    <t>menyelesaikan pekerjaan peningkatan kualitas/renovasi/perbaikan rumah sesuai dengan jadwal dan batas waktu yang telah ditetapkan;</t>
  </si>
  <si>
    <t>bersedia membuat laporan hasil pelaksanaan dan dievaluasi oleh pihak berwenang;</t>
  </si>
  <si>
    <t>bersedia mengembalikan bantuan apabila tidak melaksanakan ketentuan Bedah Rumah;</t>
  </si>
  <si>
    <t>bersedia untuk melakukan tanggung renteng dalam pelaksanaan Bedah Rumah;</t>
  </si>
  <si>
    <t>bersedia mengikuti pembinaan sesuai ketentuan program;</t>
  </si>
  <si>
    <t>akan menghuni sendiri rumah yang telah ditingkatkan kualitasnya/direnovasi/diperbaiki dan tidak akan memindahtangankan ke pihak lain serta akan memanfaatkan sesuai rencana;</t>
  </si>
  <si>
    <t>apabila ditemukan indikasi/penyimpangan dalam pelaksanaan kegiatan Bedah Rumah, bersedia dilakukan klarifikasi dan melaporkannya secara berjenjang serta bertanggung jawab sesuai dengan ketentuan peraturan perundang-undangan dan/atau petunjuk teknis;</t>
  </si>
  <si>
    <t>bersedia menjaga, memelihara, dan merawat hasil peningkatan kualitas/renovasi/perbaikan agar tetap dalam kondisi baik dan bermanfaat secara berkelanjutan;</t>
  </si>
  <si>
    <t>jika melanggar ketentuan dalam kesepakatan sosial ini, bersedia mempertanggungjawabkan perbuatan tersebut dan menerima sanksi sesuai ketentuan peraturan perundang-undangan.</t>
  </si>
  <si>
    <t>jenis kelamin</t>
  </si>
  <si>
    <t>pendidikan terakhir</t>
  </si>
  <si>
    <t>nomor telepon/HP</t>
  </si>
  <si>
    <t>penerima bantuan Bedah Rumah yang memenuhi persyaratan sesuai hukum dan seluruh data yang saya sampaikan, benar dan dapat dipertanggungjawabkan;</t>
  </si>
  <si>
    <t>bertanggung jawab penuh atas penggunaan dana bantuan untuk peningkatan kualitas/renovasi/perbaikan rumah tidak layak huni dan pendokumentasian bukti pertanggungjawaban atas penggunaan dana bantuan;</t>
  </si>
  <si>
    <t>bergotong-royong, bekerja sama, dan saling mengawasi pelaksanaan Bedah Rumah;</t>
  </si>
  <si>
    <t>melaksanakan peningkatan kualitas/renovasi/perbaikan rumah tidak layak huni sesuai ketentuan teknis dan menyelesaikan pekerjaan sesuai rencana;</t>
  </si>
  <si>
    <t>bersedia membuat laporan hasil pelaksanaan dan dievaluasi oleh pihak yang berwenang;</t>
  </si>
  <si>
    <t>tidak mengalihkan, tidak memindahtangankan, tidak menjual, tidak menghibahkan, atau tidak menjaminkan bantuan kepada pihak lain.</t>
  </si>
  <si>
    <t>bersedia mengembalikan bantuan dan/atau menerima sanksi sesuai hukum jika terbukti memberikan data yang tidak benar, menyalahgunakan bantuan, atau tidak melaksanakan kewajiban sesuai hukum;</t>
  </si>
  <si>
    <t>tidak akan menjual atau tidak akan meninggalkan rumah saya yang telah menerima bantuan Bedah Rumah selama kurun waktu 3 (tiga) tahun terhitung setelah pekerjaan fisik rumah telah selesai 100%;</t>
  </si>
  <si>
    <t>tidak akan menyewakan rumah saya yang telah menerima bantuan Bedah Rumah selama kurun waktu 3 (tiga) tahun terhitung setelah pekerjaan fisik rumah telah selesai 100%; dan</t>
  </si>
  <si>
    <t>bersedia menjaga, memelihara, dan memanfaatkan rumah hasil Bedah Rumah sebagai tempat tinggal yang/menuju layak huni bagi keluarga penerima bantuan.</t>
  </si>
  <si>
    <t>Pakta Integritas ini saya buat dengan penuh kesadaran dan tanpa paksaan dari pihak mana pun. Jika pernyataan ini terbukti tidak benar atau saya tidak melaksanakan kewajiban sebagaimanamestinya, saya bersedia dikenai/menerima sanksi sesuai dengan ketentuan peraturan perundang-undangan.</t>
  </si>
  <si>
    <t>A.4</t>
  </si>
  <si>
    <t>KELOMPOK CALON PENERIMA BANTUAN KEGIATAN BEDAH RUMAH TAHUN 2026</t>
  </si>
  <si>
    <t>Lampiran BA Penyiapan Masyarakat</t>
  </si>
  <si>
    <t>A.3</t>
  </si>
  <si>
    <t>Pakta Integritas Toko/Penyedia Bahan Banfunan</t>
  </si>
  <si>
    <t>A.5</t>
  </si>
  <si>
    <t>TOKO/PENYEDIA BAHAN BANGUNAN BEDAH RUMAH</t>
  </si>
  <si>
    <t>nama pemilik toko/penyedia</t>
  </si>
  <si>
    <t>nama toko/penyedia</t>
  </si>
  <si>
    <t>dengan ini menyatakan bahwa saya sebagai pemilik toko/penyedia berkomitmen untuk:</t>
  </si>
  <si>
    <t>tidak akan melakukan praktek korupsi, kolusi dan nepotisme (KKN);</t>
  </si>
  <si>
    <t>bertanggung jawab terhadap kuantitas dan kualitas bahan bangunan sesuai daftar rencana pemanfaatan bantuan, kontrak toko, dan ketentuan kegiatan Bedah Rumah secara jujur dan transparan;</t>
  </si>
  <si>
    <t>bertanggung jawab penuh atas kebenaran administrasi dan transaksi, termasuk nota, kuitansi, dan dokumen pendukung lainnya yang berkaitan dengan penyaluran bahan bangunan kegiatan Bedah Rumah;</t>
  </si>
  <si>
    <t>tidak akan melakukan persekongkolan/pengaturan/kerja sama yang tidak sesuai hukum dalam proses pelaksanaan kegiatan Bedah Rumah;</t>
  </si>
  <si>
    <t>sanggup membuat laporan yang disertai dokumentasi terkait pengiriman dan penerimaan bahan bangunan;</t>
  </si>
  <si>
    <t>bertanggung jawab atas kebenaran informasi yang diberikan; dan</t>
  </si>
  <si>
    <t>bersedia mempertanggungjawabkan secara tuntas dan berurusan dengan hukum serta menerima sanksi sesuai dengan ketentuan peraturan perundang-undangan, jika melanggar hal yang dinyatakan dalam Pakta Integritas ini dan/atau melanggar hukum.</t>
  </si>
  <si>
    <t>Toko …..........</t>
  </si>
  <si>
    <t>Nama Pemilik Toko</t>
  </si>
  <si>
    <t>Jenis Kegiatan : Peningkatan Kualitas/Renovasi/Perbaikan Rumah</t>
  </si>
  <si>
    <t>7. Potongan Melintang**)</t>
  </si>
  <si>
    <t>8. Potongan Memanjang**)</t>
  </si>
  <si>
    <t>Catatan :  Gambar Rencana Usulan (Skala NTS) dengan notasi ukuran yang jelas dapat disesuaikan dengan kebutuhan lapangan.</t>
  </si>
  <si>
    <t>**) jika diperlukan</t>
  </si>
  <si>
    <t>D</t>
  </si>
  <si>
    <t>C</t>
  </si>
  <si>
    <t>E</t>
  </si>
  <si>
    <t>Hari ini ........................., Tanggal ........................., Bulan .........................,  Tahun 2026 ( ..../................/ 2026 ) dalam Rangka Pelaksanaan Kegiatan Bedah Rumah, berdasarkan hasil identifikasi calon tukang/pekerja bangunan melalui musyawarah untuk menyepakati penunjukan tukang/pekerja bangunan untuk kegiatan Bedah Rumah Tahun 2026, telah menunjuk tukang/pekerja bangunan berikut ini:</t>
  </si>
  <si>
    <t xml:space="preserve">Tukang/pekerja bangunan tersebut bersedia melaksanakan seluruh pekerjaan hingga selesainya kegiatan tersebut sesuai dengan rencana dan diterima baik oleh penerima bantuan dalam KPB ………………. di lokasi kegiatan Desa/Kelurahan …….…….. Kecamatan …….…… Kabupaten .............. Provinsi ........... dengan ketentuan:
</t>
  </si>
  <si>
    <t>pelaksanaan pekerjaan dilakukan tukang/pekerja bangunan di bawah pengawasan atau didampingi Tenaga Pendamping Masyarakat (TPM) atau pegawai Kementerian Perumahan dan Kawasan Permukiman (PKP) dengan mengacu pada ketentuan teknis rumah layak huni dan kaidah perbaikan rumah berdasarkan rencana teknis;</t>
  </si>
  <si>
    <t>pelaksanaan pekerjaan dilakukan tukang/pekerja bangunan dalam jangka waktu ……...........................;</t>
  </si>
  <si>
    <t>tukang/pekerja bangunan bersedia menjalankan tugas selama masa kerja dan diberikan upah kerja oleh penerima bantuan sebesar Rp..................... (..................................................... rupiah) untuk tukang dan Rp..................... (..................................................... rupiah) untuk pekerja per hari yang dibayarkan sesuai progres paling lambat pada akhir jangka waktu yang telah ditentukan;</t>
  </si>
  <si>
    <t>sumber dana untuk pembayaran upah kerja berasal dari dana Bedah Rumah dan/atau dana swadaya bagi yang mampu dari penerima bantuan;</t>
  </si>
  <si>
    <t>tukang/pekerja bangunan berjanji untuk bekerja sebaik-baiknya dan bertanggung jawab penuh atas pelaksanaan pekerjaannya, baik mengenai kuantitas, kualitas, ketepatan waktu, terhadap pekerjaan tersebut dengan mematuhi instruksi dan arahan petugas; dan</t>
  </si>
  <si>
    <t>semua perselisihan yang mungkin timbul/terjadi, baik yang bersifat teknis maupun nonteknis diselesaikan berdasarkan prinsip musyawarah untuk mufakat.</t>
  </si>
  <si>
    <t>(…...................................)</t>
  </si>
  <si>
    <t>Batu Kali/ Batu Belah</t>
  </si>
  <si>
    <t>Batu Pecah/ Kerikil</t>
  </si>
  <si>
    <t>Bata Ringan T=7,5 cm</t>
  </si>
  <si>
    <t>Bata Ringan T=10 cm</t>
  </si>
  <si>
    <t>Perekat Bata Ringan</t>
  </si>
  <si>
    <t>Tanki Septic</t>
  </si>
  <si>
    <t>Profil Tank 1100 liter</t>
  </si>
  <si>
    <t>Pipa 1/2"</t>
  </si>
  <si>
    <t>Pipa 3"</t>
  </si>
  <si>
    <t>Batu Kali / Batu Belah</t>
  </si>
  <si>
    <t>Citicon atau setara</t>
  </si>
  <si>
    <t>Pintu Kamar Mandi (PVC)</t>
  </si>
  <si>
    <t>Profil atau setara</t>
  </si>
  <si>
    <t>Porto atau setara</t>
  </si>
  <si>
    <t>C.2</t>
  </si>
  <si>
    <t>Daftar Rencana Pemanfaatan Bantuan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</si>
</sst>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00"/>
    <numFmt numFmtId="165" formatCode="#,##0.00_ ;\-#,##0.00\ "/>
    <numFmt numFmtId="166" formatCode="@\ * \:"/>
    <numFmt numFmtId="167" formatCode="0.0"/>
    <numFmt numFmtId="168" formatCode="0;\-0;;@"/>
    <numFmt numFmtId="169" formatCode="_([$Rp-421]* #,##0_);_([$Rp-421]* \(#,##0\);_([$Rp-421]* &quot;-&quot;??_);_(@_)"/>
    <numFmt numFmtId="170" formatCode="_-* #,##0.00_-;\-* #,##0.00_-;_-* &quot;-&quot;??_-;_-@"/>
    <numFmt numFmtId="171" formatCode="_(* #,##0.0_);_(* \(#,##0.0\);_(* &quot;-&quot;??_);_(@_)"/>
    <numFmt numFmtId="172" formatCode="0."/>
    <numFmt numFmtId="173" formatCode="_-* #,##0_-;\-* #,##0_-;_-* &quot;-&quot;_-;_-@"/>
    <numFmt numFmtId="174" formatCode="dd\-mm\-yyyy"/>
  </numFmts>
  <fonts count="68" x14ac:knownFonts="1">
    <font>
      <sz val="11"/>
      <color theme="1"/>
      <name val="Calibri"/>
      <family val="2"/>
      <scheme val="minor"/>
    </font>
    <font>
      <sz val="12"/>
      <color theme="1"/>
      <name val="Calibri"/>
      <family val="2"/>
      <scheme val="minor"/>
    </font>
    <font>
      <b/>
      <sz val="14"/>
      <color theme="1"/>
      <name val="Arial"/>
      <family val="2"/>
    </font>
    <font>
      <sz val="11"/>
      <color theme="1"/>
      <name val="Arial"/>
      <family val="2"/>
    </font>
    <font>
      <b/>
      <sz val="20"/>
      <color rgb="FF0E5B72"/>
      <name val="Arial"/>
      <family val="2"/>
    </font>
    <font>
      <b/>
      <sz val="11"/>
      <color theme="1"/>
      <name val="Arial"/>
      <family val="2"/>
    </font>
    <font>
      <sz val="12"/>
      <color rgb="FFFF0000"/>
      <name val="Calibri"/>
      <family val="2"/>
      <scheme val="minor"/>
    </font>
    <font>
      <b/>
      <sz val="12"/>
      <color theme="1"/>
      <name val="Calibri"/>
      <family val="2"/>
      <scheme val="minor"/>
    </font>
    <font>
      <b/>
      <sz val="11"/>
      <color theme="1"/>
      <name val="Calibri"/>
      <family val="2"/>
      <scheme val="minor"/>
    </font>
    <font>
      <b/>
      <sz val="16"/>
      <color theme="1"/>
      <name val="Bookman Old Style"/>
      <family val="1"/>
    </font>
    <font>
      <b/>
      <sz val="12"/>
      <color theme="1"/>
      <name val="Bookman Old Style"/>
      <family val="1"/>
    </font>
    <font>
      <b/>
      <sz val="11"/>
      <color theme="1"/>
      <name val="Bookman Old Style"/>
      <family val="1"/>
    </font>
    <font>
      <b/>
      <sz val="10"/>
      <color theme="1"/>
      <name val="Bookman Old Style"/>
      <family val="1"/>
    </font>
    <font>
      <b/>
      <sz val="8"/>
      <color theme="1"/>
      <name val="Bookman Old Style"/>
      <family val="1"/>
    </font>
    <font>
      <sz val="11"/>
      <color theme="1"/>
      <name val="Bookman Old Style"/>
      <family val="1"/>
    </font>
    <font>
      <sz val="12"/>
      <color theme="3" tint="0.39997558519241921"/>
      <name val="Calibri"/>
      <family val="2"/>
      <scheme val="minor"/>
    </font>
    <font>
      <sz val="12"/>
      <color theme="5"/>
      <name val="Bookman Old Style"/>
      <family val="1"/>
    </font>
    <font>
      <sz val="12"/>
      <color theme="3"/>
      <name val="Bookman Old Style"/>
      <family val="1"/>
    </font>
    <font>
      <sz val="12"/>
      <color theme="5"/>
      <name val="Calibri"/>
      <family val="2"/>
      <scheme val="minor"/>
    </font>
    <font>
      <sz val="12"/>
      <color theme="1"/>
      <name val="Bookman Old Style"/>
      <family val="1"/>
    </font>
    <font>
      <sz val="12"/>
      <color theme="1"/>
      <name val="Bookman Old Style"/>
      <family val="2"/>
    </font>
    <font>
      <sz val="12"/>
      <color rgb="FF002060"/>
      <name val="Calibri"/>
      <family val="2"/>
      <scheme val="minor"/>
    </font>
    <font>
      <sz val="11"/>
      <color rgb="FFFF0000"/>
      <name val="Calibri"/>
      <family val="2"/>
      <scheme val="minor"/>
    </font>
    <font>
      <b/>
      <sz val="11"/>
      <color rgb="FF000000"/>
      <name val="Arial"/>
      <family val="2"/>
    </font>
    <font>
      <vertAlign val="superscript"/>
      <sz val="11"/>
      <color indexed="8"/>
      <name val="Arial"/>
      <family val="2"/>
    </font>
    <font>
      <u/>
      <sz val="11"/>
      <color theme="1"/>
      <name val="Arial"/>
      <family val="2"/>
    </font>
    <font>
      <sz val="11"/>
      <color indexed="8"/>
      <name val="Arial"/>
      <family val="2"/>
    </font>
    <font>
      <sz val="11"/>
      <name val="Arial"/>
      <family val="2"/>
    </font>
    <font>
      <sz val="8"/>
      <name val="Calibri"/>
      <family val="2"/>
      <scheme val="minor"/>
    </font>
    <font>
      <sz val="11"/>
      <color rgb="FF000000"/>
      <name val="Arial"/>
      <family val="2"/>
    </font>
    <font>
      <b/>
      <sz val="12"/>
      <color rgb="FFFF0000"/>
      <name val="Arial"/>
      <family val="2"/>
    </font>
    <font>
      <b/>
      <sz val="12"/>
      <color theme="1"/>
      <name val="Arial"/>
      <family val="2"/>
    </font>
    <font>
      <sz val="12"/>
      <color theme="1"/>
      <name val="Arial"/>
      <family val="2"/>
    </font>
    <font>
      <b/>
      <sz val="11"/>
      <color rgb="FFFF0000"/>
      <name val="Arial"/>
      <family val="2"/>
    </font>
    <font>
      <b/>
      <i/>
      <sz val="12"/>
      <color theme="1"/>
      <name val="Arial"/>
      <family val="2"/>
    </font>
    <font>
      <sz val="14"/>
      <color theme="1"/>
      <name val="Arial"/>
      <family val="2"/>
    </font>
    <font>
      <b/>
      <i/>
      <sz val="11"/>
      <color theme="1"/>
      <name val="Arial"/>
      <family val="2"/>
    </font>
    <font>
      <b/>
      <sz val="11"/>
      <name val="Arial"/>
      <family val="2"/>
    </font>
    <font>
      <u/>
      <sz val="12"/>
      <color theme="1"/>
      <name val="Arial"/>
      <family val="2"/>
    </font>
    <font>
      <i/>
      <sz val="12"/>
      <color indexed="8"/>
      <name val="Arial"/>
      <family val="2"/>
    </font>
    <font>
      <sz val="12"/>
      <color indexed="8"/>
      <name val="Arial"/>
      <family val="2"/>
    </font>
    <font>
      <strike/>
      <sz val="12"/>
      <color indexed="8"/>
      <name val="Arial"/>
      <family val="2"/>
    </font>
    <font>
      <sz val="11"/>
      <color theme="1"/>
      <name val="Calibri"/>
      <family val="2"/>
      <charset val="1"/>
      <scheme val="minor"/>
    </font>
    <font>
      <sz val="10"/>
      <color theme="1"/>
      <name val="Arial"/>
      <family val="2"/>
    </font>
    <font>
      <i/>
      <sz val="10"/>
      <color theme="1"/>
      <name val="Arial"/>
      <family val="2"/>
    </font>
    <font>
      <b/>
      <sz val="10"/>
      <color theme="1"/>
      <name val="Arial"/>
      <family val="2"/>
    </font>
    <font>
      <sz val="10"/>
      <name val="Arial"/>
      <family val="2"/>
    </font>
    <font>
      <b/>
      <sz val="9"/>
      <color theme="1"/>
      <name val="Arial"/>
      <family val="2"/>
    </font>
    <font>
      <sz val="10"/>
      <color rgb="FFFF0000"/>
      <name val="Arial"/>
      <family val="2"/>
    </font>
    <font>
      <sz val="11"/>
      <color rgb="FFFF0000"/>
      <name val="Arial"/>
      <family val="2"/>
    </font>
    <font>
      <b/>
      <i/>
      <sz val="8"/>
      <color theme="1"/>
      <name val="Arial"/>
      <family val="2"/>
    </font>
    <font>
      <b/>
      <sz val="12"/>
      <name val="Arial"/>
      <family val="2"/>
    </font>
    <font>
      <sz val="12"/>
      <name val="Arial"/>
      <family val="2"/>
    </font>
    <font>
      <sz val="12"/>
      <color rgb="FFFF0000"/>
      <name val="Arial"/>
      <family val="2"/>
    </font>
    <font>
      <sz val="12"/>
      <color theme="0"/>
      <name val="Arial"/>
      <family val="2"/>
    </font>
    <font>
      <strike/>
      <sz val="12"/>
      <color theme="1"/>
      <name val="Arial"/>
      <family val="2"/>
    </font>
    <font>
      <i/>
      <sz val="12"/>
      <color theme="1"/>
      <name val="Arial"/>
      <family val="2"/>
    </font>
    <font>
      <sz val="12"/>
      <color rgb="FF000000"/>
      <name val="Bookman Old Style"/>
      <family val="1"/>
    </font>
    <font>
      <sz val="7"/>
      <color rgb="FF000000"/>
      <name val="Times New Roman"/>
      <family val="1"/>
    </font>
    <font>
      <sz val="12"/>
      <color rgb="FF215E99"/>
      <name val="Bookman Old Style"/>
      <family val="1"/>
    </font>
    <font>
      <sz val="11"/>
      <color theme="1"/>
      <name val="Calibri"/>
      <family val="2"/>
      <scheme val="minor"/>
    </font>
    <font>
      <sz val="11"/>
      <color rgb="FFA5A5A5"/>
      <name val="Arial"/>
      <family val="2"/>
    </font>
    <font>
      <i/>
      <sz val="11"/>
      <color theme="1"/>
      <name val="Arial"/>
      <family val="2"/>
    </font>
    <font>
      <i/>
      <sz val="11"/>
      <color rgb="FF000000"/>
      <name val="Arial"/>
      <family val="2"/>
    </font>
    <font>
      <b/>
      <sz val="10"/>
      <color rgb="FF000000"/>
      <name val="Tahoma"/>
      <family val="2"/>
    </font>
    <font>
      <sz val="11"/>
      <name val="Calibri"/>
      <family val="2"/>
    </font>
    <font>
      <sz val="10"/>
      <color theme="1"/>
      <name val="Bookman Old Style"/>
      <family val="1"/>
    </font>
    <font>
      <sz val="10"/>
      <color rgb="FF000000"/>
      <name val="Calibri"/>
      <family val="2"/>
    </font>
  </fonts>
  <fills count="13">
    <fill>
      <patternFill patternType="none"/>
    </fill>
    <fill>
      <patternFill patternType="gray125"/>
    </fill>
    <fill>
      <patternFill patternType="solid">
        <fgColor rgb="FFD4C78B"/>
        <bgColor indexed="64"/>
      </patternFill>
    </fill>
    <fill>
      <patternFill patternType="solid">
        <fgColor indexed="11"/>
        <bgColor indexed="64"/>
      </patternFill>
    </fill>
    <fill>
      <patternFill patternType="solid">
        <fgColor theme="8" tint="0.79998168889431442"/>
        <bgColor indexed="64"/>
      </patternFill>
    </fill>
    <fill>
      <patternFill patternType="solid">
        <fgColor rgb="FFD9D9D9"/>
        <bgColor indexed="64"/>
      </patternFill>
    </fill>
    <fill>
      <patternFill patternType="solid">
        <fgColor rgb="FFFFFFFF"/>
        <bgColor indexed="64"/>
      </patternFill>
    </fill>
    <fill>
      <patternFill patternType="solid">
        <fgColor theme="8" tint="0.39997558519241921"/>
        <bgColor indexed="64"/>
      </patternFill>
    </fill>
    <fill>
      <patternFill patternType="solid">
        <fgColor rgb="FFD0CECE"/>
        <bgColor indexed="64"/>
      </patternFill>
    </fill>
    <fill>
      <patternFill patternType="solid">
        <fgColor theme="0"/>
        <bgColor indexed="64"/>
      </patternFill>
    </fill>
    <fill>
      <patternFill patternType="solid">
        <fgColor rgb="FFFFFF00"/>
        <bgColor indexed="64"/>
      </patternFill>
    </fill>
    <fill>
      <patternFill patternType="solid">
        <fgColor rgb="FFE7E6E6"/>
        <bgColor rgb="FFE7E6E6"/>
      </patternFill>
    </fill>
    <fill>
      <patternFill patternType="solid">
        <fgColor theme="0" tint="-0.14999847407452621"/>
        <bgColor indexed="64"/>
      </patternFill>
    </fill>
  </fills>
  <borders count="59">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auto="1"/>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auto="1"/>
      </top>
      <bottom/>
      <diagonal/>
    </border>
    <border>
      <left/>
      <right/>
      <top style="medium">
        <color auto="1"/>
      </top>
      <bottom style="thin">
        <color indexed="64"/>
      </bottom>
      <diagonal/>
    </border>
    <border>
      <left/>
      <right style="thin">
        <color indexed="64"/>
      </right>
      <top style="medium">
        <color auto="1"/>
      </top>
      <bottom style="thin">
        <color indexed="64"/>
      </bottom>
      <diagonal/>
    </border>
    <border>
      <left style="thin">
        <color indexed="64"/>
      </left>
      <right/>
      <top style="medium">
        <color auto="1"/>
      </top>
      <bottom style="thin">
        <color indexed="64"/>
      </bottom>
      <diagonal/>
    </border>
    <border>
      <left style="thin">
        <color indexed="64"/>
      </left>
      <right/>
      <top style="medium">
        <color auto="1"/>
      </top>
      <bottom/>
      <diagonal/>
    </border>
    <border>
      <left/>
      <right style="thin">
        <color indexed="64"/>
      </right>
      <top style="medium">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bottom style="hair">
        <color indexed="64"/>
      </bottom>
      <diagonal/>
    </border>
    <border>
      <left/>
      <right/>
      <top style="hair">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right/>
      <top style="thin">
        <color rgb="FF000000"/>
      </top>
      <bottom/>
      <diagonal/>
    </border>
    <border>
      <left/>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style="double">
        <color rgb="FF000000"/>
      </right>
      <top/>
      <bottom/>
      <diagonal/>
    </border>
    <border>
      <left style="double">
        <color rgb="FF000000"/>
      </left>
      <right/>
      <top/>
      <bottom/>
      <diagonal/>
    </border>
    <border>
      <left/>
      <right style="double">
        <color rgb="FF000000"/>
      </right>
      <top/>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right style="thin">
        <color rgb="FF000000"/>
      </right>
      <top style="thin">
        <color rgb="FF000000"/>
      </top>
      <bottom/>
      <diagonal/>
    </border>
  </borders>
  <cellStyleXfs count="5">
    <xf numFmtId="0" fontId="0" fillId="0" borderId="0"/>
    <xf numFmtId="0" fontId="42" fillId="0" borderId="0"/>
    <xf numFmtId="0" fontId="42" fillId="0" borderId="0"/>
    <xf numFmtId="0" fontId="60" fillId="0" borderId="0"/>
    <xf numFmtId="0" fontId="60" fillId="0" borderId="0"/>
  </cellStyleXfs>
  <cellXfs count="548">
    <xf numFmtId="0" fontId="0" fillId="0" borderId="0" xfId="0"/>
    <xf numFmtId="0" fontId="3" fillId="0" borderId="0" xfId="0" applyFont="1"/>
    <xf numFmtId="0" fontId="3" fillId="0" borderId="1" xfId="0" applyFont="1" applyBorder="1"/>
    <xf numFmtId="0" fontId="3" fillId="0" borderId="0" xfId="0" applyFont="1" applyAlignment="1">
      <alignment vertical="center"/>
    </xf>
    <xf numFmtId="0" fontId="3" fillId="0" borderId="0" xfId="0" applyFont="1" applyAlignment="1">
      <alignment horizontal="left" vertical="center"/>
    </xf>
    <xf numFmtId="0" fontId="3" fillId="0" borderId="2" xfId="0" applyFont="1" applyBorder="1" applyAlignment="1">
      <alignment vertical="center"/>
    </xf>
    <xf numFmtId="0" fontId="3" fillId="0" borderId="3" xfId="0" applyFont="1" applyBorder="1" applyAlignment="1">
      <alignment horizontal="left" vertical="center"/>
    </xf>
    <xf numFmtId="0" fontId="3" fillId="0" borderId="3" xfId="0" applyFont="1" applyBorder="1" applyAlignment="1">
      <alignment vertical="center"/>
    </xf>
    <xf numFmtId="0" fontId="3" fillId="0" borderId="4" xfId="0" applyFont="1" applyBorder="1" applyAlignment="1">
      <alignment vertical="center"/>
    </xf>
    <xf numFmtId="0" fontId="3" fillId="0" borderId="5" xfId="0" applyFont="1" applyBorder="1" applyAlignment="1">
      <alignment vertical="center"/>
    </xf>
    <xf numFmtId="0" fontId="3" fillId="0" borderId="6" xfId="0" applyFont="1" applyBorder="1" applyAlignment="1">
      <alignment vertical="center"/>
    </xf>
    <xf numFmtId="0" fontId="3" fillId="0" borderId="7" xfId="0" applyFont="1" applyBorder="1" applyAlignment="1">
      <alignment vertical="center"/>
    </xf>
    <xf numFmtId="0" fontId="3" fillId="0" borderId="8" xfId="0" applyFont="1" applyBorder="1" applyAlignment="1">
      <alignment vertical="center"/>
    </xf>
    <xf numFmtId="0" fontId="3" fillId="0" borderId="9" xfId="0" applyFont="1" applyBorder="1" applyAlignment="1">
      <alignment vertical="center"/>
    </xf>
    <xf numFmtId="0" fontId="3" fillId="0" borderId="0" xfId="0" applyFont="1" applyAlignment="1">
      <alignment vertical="top"/>
    </xf>
    <xf numFmtId="20" fontId="3" fillId="0" borderId="0" xfId="0" quotePrefix="1" applyNumberFormat="1" applyFont="1" applyAlignment="1">
      <alignment vertical="top"/>
    </xf>
    <xf numFmtId="0" fontId="3" fillId="0" borderId="0" xfId="0" quotePrefix="1" applyFont="1" applyAlignment="1">
      <alignment vertical="top"/>
    </xf>
    <xf numFmtId="0" fontId="1" fillId="3" borderId="0" xfId="0" applyFont="1" applyFill="1"/>
    <xf numFmtId="0" fontId="3" fillId="0" borderId="0" xfId="0" applyFont="1" applyAlignment="1" applyProtection="1">
      <alignment horizontal="left"/>
      <protection locked="0"/>
    </xf>
    <xf numFmtId="0" fontId="3" fillId="0" borderId="0" xfId="0" applyFont="1" applyProtection="1">
      <protection locked="0"/>
    </xf>
    <xf numFmtId="0" fontId="3" fillId="0" borderId="0" xfId="0" applyFont="1" applyAlignment="1" applyProtection="1">
      <alignment horizontal="center"/>
      <protection locked="0"/>
    </xf>
    <xf numFmtId="0" fontId="3" fillId="0" borderId="0" xfId="0" applyFont="1" applyAlignment="1" applyProtection="1">
      <alignment vertical="center"/>
      <protection locked="0"/>
    </xf>
    <xf numFmtId="166" fontId="3" fillId="0" borderId="0" xfId="0" applyNumberFormat="1" applyFont="1" applyAlignment="1" applyProtection="1">
      <alignment horizontal="center"/>
      <protection locked="0"/>
    </xf>
    <xf numFmtId="0" fontId="3" fillId="0" borderId="0" xfId="0" applyFont="1" applyAlignment="1" applyProtection="1">
      <alignment horizontal="left" vertical="center"/>
      <protection locked="0"/>
    </xf>
    <xf numFmtId="0" fontId="5" fillId="0" borderId="0" xfId="0" applyFont="1" applyProtection="1">
      <protection locked="0"/>
    </xf>
    <xf numFmtId="4" fontId="3" fillId="0" borderId="0" xfId="0" applyNumberFormat="1" applyFont="1" applyAlignment="1" applyProtection="1">
      <alignment vertical="center"/>
      <protection locked="0"/>
    </xf>
    <xf numFmtId="0" fontId="3" fillId="0" borderId="0" xfId="0" applyFont="1" applyAlignment="1" applyProtection="1">
      <alignment horizontal="center" vertical="center" wrapText="1"/>
      <protection locked="0"/>
    </xf>
    <xf numFmtId="4" fontId="3" fillId="0" borderId="0" xfId="0" applyNumberFormat="1" applyFont="1" applyAlignment="1" applyProtection="1">
      <alignment horizontal="center" vertical="center" wrapText="1"/>
      <protection locked="0"/>
    </xf>
    <xf numFmtId="0" fontId="3" fillId="0" borderId="0" xfId="0" applyFont="1" applyAlignment="1" applyProtection="1">
      <alignment horizontal="center" vertical="center"/>
      <protection locked="0"/>
    </xf>
    <xf numFmtId="4" fontId="3" fillId="0" borderId="0" xfId="0" applyNumberFormat="1" applyFont="1" applyProtection="1">
      <protection locked="0"/>
    </xf>
    <xf numFmtId="0" fontId="27" fillId="4" borderId="0" xfId="0" applyFont="1" applyFill="1" applyAlignment="1" applyProtection="1">
      <alignment horizontal="center"/>
      <protection locked="0"/>
    </xf>
    <xf numFmtId="0" fontId="3" fillId="0" borderId="0" xfId="0" applyFont="1" applyAlignment="1" applyProtection="1">
      <alignment vertical="center" wrapText="1"/>
      <protection locked="0"/>
    </xf>
    <xf numFmtId="0" fontId="3" fillId="0" borderId="0" xfId="0" applyFont="1" applyAlignment="1">
      <alignment vertical="center" wrapText="1"/>
    </xf>
    <xf numFmtId="4" fontId="3" fillId="0" borderId="0" xfId="0" applyNumberFormat="1" applyFont="1"/>
    <xf numFmtId="0" fontId="3" fillId="0" borderId="0" xfId="0" applyFont="1" applyAlignment="1" applyProtection="1">
      <alignment horizontal="center" vertical="top" wrapText="1"/>
      <protection locked="0"/>
    </xf>
    <xf numFmtId="0" fontId="3" fillId="0" borderId="0" xfId="0" applyFont="1" applyAlignment="1" applyProtection="1">
      <alignment horizontal="left" indent="1"/>
      <protection locked="0"/>
    </xf>
    <xf numFmtId="0" fontId="25" fillId="0" borderId="0" xfId="0" applyFont="1" applyAlignment="1" applyProtection="1">
      <alignment horizontal="left" indent="1"/>
      <protection locked="0"/>
    </xf>
    <xf numFmtId="0" fontId="3" fillId="0" borderId="0" xfId="0" applyFont="1" applyAlignment="1" applyProtection="1">
      <alignment horizontal="right"/>
      <protection locked="0"/>
    </xf>
    <xf numFmtId="4" fontId="3" fillId="0" borderId="0" xfId="0" applyNumberFormat="1" applyFont="1" applyAlignment="1" applyProtection="1">
      <alignment horizontal="center"/>
      <protection locked="0"/>
    </xf>
    <xf numFmtId="166" fontId="3" fillId="0" borderId="29" xfId="0" applyNumberFormat="1" applyFont="1" applyBorder="1" applyProtection="1">
      <protection locked="0"/>
    </xf>
    <xf numFmtId="0" fontId="3" fillId="0" borderId="26" xfId="0" applyFont="1" applyBorder="1"/>
    <xf numFmtId="0" fontId="3" fillId="0" borderId="28" xfId="0" applyFont="1" applyBorder="1"/>
    <xf numFmtId="0" fontId="3" fillId="0" borderId="29" xfId="0" applyFont="1" applyBorder="1"/>
    <xf numFmtId="0" fontId="3" fillId="0" borderId="30" xfId="0" applyFont="1" applyBorder="1"/>
    <xf numFmtId="166" fontId="3" fillId="0" borderId="28" xfId="0" applyNumberFormat="1" applyFont="1" applyBorder="1" applyProtection="1">
      <protection locked="0"/>
    </xf>
    <xf numFmtId="0" fontId="3" fillId="0" borderId="0" xfId="0" applyFont="1" applyAlignment="1">
      <alignment horizontal="center"/>
    </xf>
    <xf numFmtId="0" fontId="5" fillId="0" borderId="0" xfId="0" applyFont="1" applyAlignment="1">
      <alignment horizontal="center" vertical="center"/>
    </xf>
    <xf numFmtId="0" fontId="8" fillId="0" borderId="0" xfId="0" applyFont="1"/>
    <xf numFmtId="0" fontId="0" fillId="0" borderId="0" xfId="0" applyAlignment="1">
      <alignment horizontal="center"/>
    </xf>
    <xf numFmtId="0" fontId="8" fillId="0" borderId="0" xfId="0" applyFont="1" applyAlignment="1">
      <alignment horizontal="center"/>
    </xf>
    <xf numFmtId="0" fontId="12" fillId="0" borderId="15" xfId="0" applyFont="1" applyBorder="1" applyAlignment="1">
      <alignment horizontal="center" vertical="center"/>
    </xf>
    <xf numFmtId="0" fontId="12" fillId="0" borderId="15" xfId="0" applyFont="1" applyBorder="1" applyAlignment="1">
      <alignment vertical="center"/>
    </xf>
    <xf numFmtId="0" fontId="8" fillId="0" borderId="14" xfId="0" applyFont="1" applyBorder="1" applyAlignment="1">
      <alignment horizontal="center"/>
    </xf>
    <xf numFmtId="0" fontId="12" fillId="0" borderId="14" xfId="0" applyFont="1" applyBorder="1" applyAlignment="1">
      <alignment vertical="center" wrapText="1"/>
    </xf>
    <xf numFmtId="0" fontId="12" fillId="0" borderId="14" xfId="0" applyFont="1" applyBorder="1" applyAlignment="1">
      <alignment vertical="center"/>
    </xf>
    <xf numFmtId="0" fontId="7" fillId="0" borderId="14" xfId="0" applyFont="1" applyBorder="1"/>
    <xf numFmtId="0" fontId="16" fillId="0" borderId="14" xfId="0" applyFont="1" applyBorder="1"/>
    <xf numFmtId="164" fontId="17" fillId="0" borderId="14" xfId="0" applyNumberFormat="1" applyFont="1" applyBorder="1" applyAlignment="1">
      <alignment horizontal="center" vertical="center"/>
    </xf>
    <xf numFmtId="0" fontId="18" fillId="0" borderId="0" xfId="0" applyFont="1"/>
    <xf numFmtId="0" fontId="18" fillId="0" borderId="14" xfId="0" applyFont="1" applyBorder="1"/>
    <xf numFmtId="4" fontId="17" fillId="0" borderId="14" xfId="0" applyNumberFormat="1" applyFont="1" applyBorder="1" applyAlignment="1" applyProtection="1">
      <alignment horizontal="center"/>
      <protection locked="0"/>
    </xf>
    <xf numFmtId="4" fontId="17" fillId="0" borderId="14" xfId="0" applyNumberFormat="1" applyFont="1" applyBorder="1" applyAlignment="1">
      <alignment horizontal="center"/>
    </xf>
    <xf numFmtId="2" fontId="17" fillId="0" borderId="14" xfId="0" applyNumberFormat="1" applyFont="1" applyBorder="1" applyAlignment="1">
      <alignment horizontal="center" vertical="center"/>
    </xf>
    <xf numFmtId="4" fontId="17" fillId="0" borderId="14" xfId="0" applyNumberFormat="1" applyFont="1" applyBorder="1" applyAlignment="1" applyProtection="1">
      <alignment horizontal="center" vertical="center"/>
      <protection locked="0"/>
    </xf>
    <xf numFmtId="0" fontId="19" fillId="0" borderId="0" xfId="0" applyFont="1"/>
    <xf numFmtId="165" fontId="17" fillId="0" borderId="14" xfId="0" applyNumberFormat="1" applyFont="1" applyBorder="1" applyAlignment="1">
      <alignment horizontal="center" vertical="center"/>
    </xf>
    <xf numFmtId="4" fontId="17" fillId="0" borderId="14" xfId="0" applyNumberFormat="1" applyFont="1" applyBorder="1" applyAlignment="1">
      <alignment horizontal="center" vertical="center"/>
    </xf>
    <xf numFmtId="0" fontId="17" fillId="0" borderId="14" xfId="0" applyFont="1" applyBorder="1" applyAlignment="1">
      <alignment horizontal="center" vertical="center"/>
    </xf>
    <xf numFmtId="0" fontId="19" fillId="0" borderId="14" xfId="0" applyFont="1" applyBorder="1" applyAlignment="1">
      <alignment horizontal="center" vertical="center"/>
    </xf>
    <xf numFmtId="0" fontId="1" fillId="0" borderId="0" xfId="0" applyFont="1"/>
    <xf numFmtId="0" fontId="1" fillId="0" borderId="14" xfId="0" applyFont="1" applyBorder="1" applyAlignment="1">
      <alignment horizontal="center"/>
    </xf>
    <xf numFmtId="0" fontId="7" fillId="0" borderId="0" xfId="0" applyFont="1"/>
    <xf numFmtId="0" fontId="19" fillId="0" borderId="14" xfId="0" applyFont="1" applyBorder="1"/>
    <xf numFmtId="0" fontId="19" fillId="0" borderId="14" xfId="0" applyFont="1" applyBorder="1" applyProtection="1">
      <protection locked="0"/>
    </xf>
    <xf numFmtId="0" fontId="1" fillId="0" borderId="14" xfId="0" applyFont="1" applyBorder="1"/>
    <xf numFmtId="0" fontId="1" fillId="0" borderId="24" xfId="0" applyFont="1" applyBorder="1" applyAlignment="1">
      <alignment horizontal="left"/>
    </xf>
    <xf numFmtId="0" fontId="1" fillId="0" borderId="0" xfId="0" applyFont="1" applyAlignment="1">
      <alignment horizontal="center"/>
    </xf>
    <xf numFmtId="0" fontId="6" fillId="0" borderId="0" xfId="0" applyFont="1" applyAlignment="1">
      <alignment horizontal="center"/>
    </xf>
    <xf numFmtId="0" fontId="1" fillId="0" borderId="0" xfId="0" applyFont="1" applyAlignment="1">
      <alignment horizontal="left"/>
    </xf>
    <xf numFmtId="0" fontId="0" fillId="3" borderId="0" xfId="0" applyFill="1"/>
    <xf numFmtId="0" fontId="8" fillId="3" borderId="0" xfId="0" applyFont="1" applyFill="1"/>
    <xf numFmtId="0" fontId="10" fillId="0" borderId="0" xfId="0" applyFont="1" applyAlignment="1">
      <alignment vertical="center" wrapText="1"/>
    </xf>
    <xf numFmtId="0" fontId="7" fillId="0" borderId="14" xfId="0" applyFont="1" applyBorder="1" applyAlignment="1">
      <alignment horizontal="center" vertical="center"/>
    </xf>
    <xf numFmtId="0" fontId="10" fillId="0" borderId="14" xfId="0" applyFont="1" applyBorder="1" applyAlignment="1">
      <alignment horizontal="center" vertical="center" wrapText="1"/>
    </xf>
    <xf numFmtId="4" fontId="1" fillId="0" borderId="15" xfId="0" applyNumberFormat="1" applyFont="1" applyBorder="1" applyAlignment="1">
      <alignment horizontal="center" vertical="center"/>
    </xf>
    <xf numFmtId="4" fontId="1" fillId="0" borderId="15" xfId="0" applyNumberFormat="1" applyFont="1" applyBorder="1" applyAlignment="1" applyProtection="1">
      <alignment horizontal="center" vertical="center"/>
      <protection locked="0"/>
    </xf>
    <xf numFmtId="4" fontId="21" fillId="0" borderId="15" xfId="0" applyNumberFormat="1" applyFont="1" applyBorder="1" applyAlignment="1" applyProtection="1">
      <alignment horizontal="center"/>
      <protection locked="0"/>
    </xf>
    <xf numFmtId="0" fontId="22" fillId="0" borderId="0" xfId="0" applyFont="1"/>
    <xf numFmtId="0" fontId="19" fillId="3" borderId="14" xfId="0" applyFont="1" applyFill="1" applyBorder="1"/>
    <xf numFmtId="0" fontId="1" fillId="3" borderId="14" xfId="0" applyFont="1" applyFill="1" applyBorder="1"/>
    <xf numFmtId="0" fontId="1" fillId="3" borderId="0" xfId="0" applyFont="1" applyFill="1" applyAlignment="1">
      <alignment horizontal="center"/>
    </xf>
    <xf numFmtId="2" fontId="20" fillId="0" borderId="14" xfId="0" applyNumberFormat="1" applyFont="1" applyBorder="1" applyAlignment="1">
      <alignment horizontal="center" vertical="center"/>
    </xf>
    <xf numFmtId="0" fontId="29" fillId="0" borderId="14" xfId="0" applyFont="1" applyBorder="1" applyAlignment="1">
      <alignment horizontal="center" vertical="center"/>
    </xf>
    <xf numFmtId="0" fontId="29" fillId="6" borderId="14" xfId="0" applyFont="1" applyFill="1" applyBorder="1" applyAlignment="1">
      <alignment vertical="center"/>
    </xf>
    <xf numFmtId="0" fontId="29" fillId="6" borderId="14" xfId="0" applyFont="1" applyFill="1" applyBorder="1" applyAlignment="1">
      <alignment horizontal="center" vertical="center"/>
    </xf>
    <xf numFmtId="0" fontId="0" fillId="6" borderId="14" xfId="0" applyFill="1" applyBorder="1" applyAlignment="1">
      <alignment vertical="center"/>
    </xf>
    <xf numFmtId="166" fontId="3" fillId="0" borderId="0" xfId="0" applyNumberFormat="1" applyFont="1"/>
    <xf numFmtId="0" fontId="5" fillId="0" borderId="0" xfId="0" applyFont="1"/>
    <xf numFmtId="0" fontId="3" fillId="0" borderId="0" xfId="0" applyFont="1" applyAlignment="1">
      <alignment horizontal="left"/>
    </xf>
    <xf numFmtId="0" fontId="30" fillId="7" borderId="0" xfId="0" applyFont="1" applyFill="1"/>
    <xf numFmtId="0" fontId="31" fillId="0" borderId="0" xfId="0" applyFont="1"/>
    <xf numFmtId="0" fontId="32" fillId="0" borderId="0" xfId="0" applyFont="1"/>
    <xf numFmtId="0" fontId="33" fillId="0" borderId="0" xfId="0" applyFont="1"/>
    <xf numFmtId="14" fontId="3" fillId="0" borderId="0" xfId="0" applyNumberFormat="1" applyFont="1"/>
    <xf numFmtId="0" fontId="3" fillId="0" borderId="0" xfId="0" quotePrefix="1" applyFont="1"/>
    <xf numFmtId="0" fontId="32" fillId="0" borderId="0" xfId="0" applyFont="1" applyAlignment="1">
      <alignment horizontal="center" vertical="center"/>
    </xf>
    <xf numFmtId="0" fontId="34" fillId="0" borderId="0" xfId="0" applyFont="1" applyAlignment="1">
      <alignment horizontal="right" vertical="center"/>
    </xf>
    <xf numFmtId="0" fontId="32" fillId="0" borderId="0" xfId="0" applyFont="1" applyAlignment="1">
      <alignment vertical="center"/>
    </xf>
    <xf numFmtId="0" fontId="32" fillId="0" borderId="0" xfId="0" applyFont="1" applyAlignment="1">
      <alignment horizontal="justify" vertical="top" wrapText="1"/>
    </xf>
    <xf numFmtId="0" fontId="32" fillId="0" borderId="0" xfId="0" applyFont="1" applyAlignment="1">
      <alignment horizontal="left" vertical="center" wrapText="1"/>
    </xf>
    <xf numFmtId="0" fontId="3" fillId="0" borderId="0" xfId="0" quotePrefix="1" applyFont="1" applyAlignment="1">
      <alignment horizontal="center" vertical="top"/>
    </xf>
    <xf numFmtId="0" fontId="3" fillId="0" borderId="0" xfId="0" applyFont="1" applyAlignment="1">
      <alignment horizontal="right"/>
    </xf>
    <xf numFmtId="0" fontId="3" fillId="0" borderId="0" xfId="0" applyFont="1" applyAlignment="1">
      <alignment horizontal="center" vertical="center"/>
    </xf>
    <xf numFmtId="0" fontId="36" fillId="0" borderId="0" xfId="0" applyFont="1" applyAlignment="1">
      <alignment horizontal="right" vertical="center"/>
    </xf>
    <xf numFmtId="0" fontId="37" fillId="0" borderId="0" xfId="0" applyFont="1" applyAlignment="1">
      <alignment vertical="center"/>
    </xf>
    <xf numFmtId="0" fontId="37" fillId="0" borderId="0" xfId="0" applyFont="1"/>
    <xf numFmtId="0" fontId="3" fillId="0" borderId="0" xfId="0" applyFont="1" applyAlignment="1">
      <alignment horizontal="justify" vertical="center" wrapText="1"/>
    </xf>
    <xf numFmtId="0" fontId="3" fillId="0" borderId="0" xfId="0" applyFont="1" applyAlignment="1">
      <alignment horizontal="left" vertical="center" wrapText="1"/>
    </xf>
    <xf numFmtId="0" fontId="31" fillId="0" borderId="0" xfId="0" applyFont="1" applyAlignment="1">
      <alignment horizontal="center" vertical="center" wrapText="1"/>
    </xf>
    <xf numFmtId="0" fontId="31" fillId="0" borderId="0" xfId="0" applyFont="1" applyAlignment="1">
      <alignment vertical="center"/>
    </xf>
    <xf numFmtId="0" fontId="32" fillId="0" borderId="0" xfId="0" applyFont="1" applyAlignment="1">
      <alignment vertical="top" wrapText="1"/>
    </xf>
    <xf numFmtId="20" fontId="32" fillId="0" borderId="0" xfId="0" quotePrefix="1" applyNumberFormat="1" applyFont="1" applyAlignment="1">
      <alignment vertical="top" wrapText="1"/>
    </xf>
    <xf numFmtId="0" fontId="31" fillId="8" borderId="14" xfId="0" applyFont="1" applyFill="1" applyBorder="1" applyAlignment="1">
      <alignment horizontal="center" vertical="center" wrapText="1"/>
    </xf>
    <xf numFmtId="0" fontId="31" fillId="8" borderId="31" xfId="0" applyFont="1" applyFill="1" applyBorder="1" applyAlignment="1">
      <alignment horizontal="center" vertical="center" wrapText="1"/>
    </xf>
    <xf numFmtId="0" fontId="31" fillId="8" borderId="24" xfId="0" applyFont="1" applyFill="1" applyBorder="1" applyAlignment="1">
      <alignment horizontal="center" vertical="center" wrapText="1"/>
    </xf>
    <xf numFmtId="0" fontId="31" fillId="8" borderId="0" xfId="0" applyFont="1" applyFill="1" applyAlignment="1">
      <alignment horizontal="center" vertical="center" wrapText="1"/>
    </xf>
    <xf numFmtId="0" fontId="32" fillId="0" borderId="0" xfId="0" quotePrefix="1" applyFont="1"/>
    <xf numFmtId="168" fontId="32" fillId="0" borderId="34" xfId="0" applyNumberFormat="1" applyFont="1" applyBorder="1" applyAlignment="1">
      <alignment vertical="center"/>
    </xf>
    <xf numFmtId="0" fontId="32" fillId="0" borderId="14" xfId="0" applyFont="1" applyBorder="1" applyAlignment="1">
      <alignment horizontal="center" vertical="center" wrapText="1"/>
    </xf>
    <xf numFmtId="0" fontId="32" fillId="0" borderId="31" xfId="0" applyFont="1" applyBorder="1" applyAlignment="1">
      <alignment horizontal="center" vertical="center" wrapText="1"/>
    </xf>
    <xf numFmtId="168" fontId="32" fillId="0" borderId="31" xfId="0" applyNumberFormat="1" applyFont="1" applyBorder="1" applyAlignment="1">
      <alignment horizontal="left" vertical="center"/>
    </xf>
    <xf numFmtId="168" fontId="32" fillId="0" borderId="24" xfId="0" applyNumberFormat="1" applyFont="1" applyBorder="1" applyAlignment="1">
      <alignment horizontal="left" vertical="center"/>
    </xf>
    <xf numFmtId="168" fontId="32" fillId="0" borderId="0" xfId="0" applyNumberFormat="1" applyFont="1" applyAlignment="1">
      <alignment vertical="center"/>
    </xf>
    <xf numFmtId="0" fontId="35" fillId="0" borderId="0" xfId="0" applyFont="1"/>
    <xf numFmtId="0" fontId="32" fillId="0" borderId="14" xfId="0" applyFont="1" applyBorder="1" applyAlignment="1">
      <alignment horizontal="center" vertical="center"/>
    </xf>
    <xf numFmtId="168" fontId="32" fillId="0" borderId="14" xfId="0" applyNumberFormat="1" applyFont="1" applyBorder="1" applyAlignment="1">
      <alignment horizontal="left" vertical="center" wrapText="1"/>
    </xf>
    <xf numFmtId="168" fontId="32" fillId="0" borderId="14" xfId="0" applyNumberFormat="1" applyFont="1" applyBorder="1" applyAlignment="1">
      <alignment horizontal="left" vertical="center"/>
    </xf>
    <xf numFmtId="168" fontId="32" fillId="0" borderId="24" xfId="0" applyNumberFormat="1" applyFont="1" applyBorder="1" applyAlignment="1">
      <alignment horizontal="left" vertical="center" wrapText="1"/>
    </xf>
    <xf numFmtId="168" fontId="32" fillId="0" borderId="14" xfId="0" applyNumberFormat="1" applyFont="1" applyBorder="1" applyAlignment="1">
      <alignment vertical="center"/>
    </xf>
    <xf numFmtId="0" fontId="32" fillId="0" borderId="0" xfId="0" applyFont="1" applyAlignment="1">
      <alignment horizontal="left" vertical="center"/>
    </xf>
    <xf numFmtId="0" fontId="32" fillId="0" borderId="0" xfId="0" applyFont="1" applyAlignment="1">
      <alignment horizontal="center" vertical="center" wrapText="1"/>
    </xf>
    <xf numFmtId="0" fontId="32" fillId="9" borderId="0" xfId="0" applyFont="1" applyFill="1" applyAlignment="1">
      <alignment horizontal="justify" vertical="center" wrapText="1"/>
    </xf>
    <xf numFmtId="0" fontId="32" fillId="0" borderId="0" xfId="0" applyFont="1" applyAlignment="1">
      <alignment horizontal="right" vertical="center" wrapText="1"/>
    </xf>
    <xf numFmtId="0" fontId="32" fillId="0" borderId="0" xfId="0" applyFont="1" applyAlignment="1">
      <alignment horizontal="right" vertical="center"/>
    </xf>
    <xf numFmtId="0" fontId="32" fillId="0" borderId="0" xfId="0" applyFont="1" applyAlignment="1">
      <alignment vertical="center" wrapText="1"/>
    </xf>
    <xf numFmtId="0" fontId="5" fillId="0" borderId="0" xfId="0" applyFont="1" applyAlignment="1">
      <alignment horizontal="center" vertical="center" wrapText="1"/>
    </xf>
    <xf numFmtId="0" fontId="5" fillId="0" borderId="0" xfId="0" quotePrefix="1" applyFont="1" applyAlignment="1">
      <alignment horizontal="right"/>
    </xf>
    <xf numFmtId="0" fontId="5" fillId="0" borderId="0" xfId="0" applyFont="1" applyAlignment="1">
      <alignment horizontal="left" wrapText="1"/>
    </xf>
    <xf numFmtId="0" fontId="5" fillId="0" borderId="0" xfId="0" quotePrefix="1" applyFont="1" applyAlignment="1">
      <alignment horizontal="right" wrapText="1"/>
    </xf>
    <xf numFmtId="0" fontId="5" fillId="0" borderId="0" xfId="0" applyFont="1" applyAlignment="1">
      <alignment horizontal="center" wrapText="1"/>
    </xf>
    <xf numFmtId="0" fontId="31" fillId="0" borderId="0" xfId="0" applyFont="1" applyAlignment="1">
      <alignment horizontal="center" wrapText="1"/>
    </xf>
    <xf numFmtId="0" fontId="32" fillId="0" borderId="0" xfId="0" applyFont="1" applyAlignment="1">
      <alignment horizontal="center" wrapText="1"/>
    </xf>
    <xf numFmtId="0" fontId="32" fillId="9" borderId="0" xfId="0" applyFont="1" applyFill="1" applyAlignment="1">
      <alignment wrapText="1"/>
    </xf>
    <xf numFmtId="0" fontId="32" fillId="9" borderId="0" xfId="0" applyFont="1" applyFill="1" applyAlignment="1">
      <alignment horizontal="center" wrapText="1"/>
    </xf>
    <xf numFmtId="0" fontId="32" fillId="9" borderId="0" xfId="0" applyFont="1" applyFill="1" applyAlignment="1">
      <alignment horizontal="center" vertical="center" wrapText="1"/>
    </xf>
    <xf numFmtId="0" fontId="32" fillId="9" borderId="0" xfId="0" applyFont="1" applyFill="1" applyAlignment="1">
      <alignment vertical="center" wrapText="1"/>
    </xf>
    <xf numFmtId="0" fontId="31" fillId="0" borderId="0" xfId="0" applyFont="1" applyAlignment="1">
      <alignment vertical="center" wrapText="1"/>
    </xf>
    <xf numFmtId="0" fontId="31" fillId="9" borderId="0" xfId="0" applyFont="1" applyFill="1" applyAlignment="1">
      <alignment horizontal="center" vertical="center" wrapText="1"/>
    </xf>
    <xf numFmtId="0" fontId="38" fillId="0" borderId="0" xfId="0" applyFont="1" applyAlignment="1">
      <alignment vertical="center" wrapText="1"/>
    </xf>
    <xf numFmtId="0" fontId="32" fillId="0" borderId="0" xfId="0" applyFont="1" applyAlignment="1">
      <alignment horizontal="left" vertical="top" wrapText="1"/>
    </xf>
    <xf numFmtId="0" fontId="32" fillId="0" borderId="31" xfId="0" applyFont="1" applyBorder="1" applyAlignment="1">
      <alignment horizontal="left" vertical="center"/>
    </xf>
    <xf numFmtId="0" fontId="32" fillId="0" borderId="24" xfId="0" applyFont="1" applyBorder="1" applyAlignment="1">
      <alignment horizontal="left" vertical="center"/>
    </xf>
    <xf numFmtId="0" fontId="32" fillId="0" borderId="14" xfId="0" applyFont="1" applyBorder="1" applyAlignment="1">
      <alignment horizontal="left" vertical="center" wrapText="1"/>
    </xf>
    <xf numFmtId="0" fontId="32" fillId="0" borderId="31" xfId="0" applyFont="1" applyBorder="1" applyAlignment="1">
      <alignment horizontal="center" vertical="center"/>
    </xf>
    <xf numFmtId="0" fontId="32" fillId="0" borderId="14" xfId="0" applyFont="1" applyBorder="1" applyAlignment="1">
      <alignment horizontal="left" vertical="center"/>
    </xf>
    <xf numFmtId="0" fontId="32" fillId="0" borderId="24" xfId="0" applyFont="1" applyBorder="1" applyAlignment="1">
      <alignment horizontal="left" vertical="center" wrapText="1"/>
    </xf>
    <xf numFmtId="0" fontId="32" fillId="0" borderId="34" xfId="0" applyFont="1" applyBorder="1" applyAlignment="1">
      <alignment vertical="center"/>
    </xf>
    <xf numFmtId="0" fontId="32" fillId="0" borderId="14" xfId="0" applyFont="1" applyBorder="1" applyAlignment="1">
      <alignment vertical="center"/>
    </xf>
    <xf numFmtId="0" fontId="32" fillId="0" borderId="0" xfId="0" applyFont="1" applyAlignment="1">
      <alignment wrapText="1"/>
    </xf>
    <xf numFmtId="0" fontId="3" fillId="0" borderId="0" xfId="0" quotePrefix="1" applyFont="1" applyAlignment="1">
      <alignment horizontal="right"/>
    </xf>
    <xf numFmtId="0" fontId="43" fillId="0" borderId="0" xfId="1" applyFont="1"/>
    <xf numFmtId="0" fontId="44" fillId="0" borderId="0" xfId="1" applyFont="1" applyAlignment="1">
      <alignment horizontal="right"/>
    </xf>
    <xf numFmtId="0" fontId="45" fillId="0" borderId="0" xfId="1" applyFont="1" applyAlignment="1">
      <alignment horizontal="center"/>
    </xf>
    <xf numFmtId="0" fontId="45" fillId="0" borderId="14" xfId="1" applyFont="1" applyBorder="1" applyAlignment="1">
      <alignment horizontal="center"/>
    </xf>
    <xf numFmtId="0" fontId="45" fillId="0" borderId="0" xfId="1" applyFont="1"/>
    <xf numFmtId="0" fontId="45" fillId="10" borderId="0" xfId="1" applyFont="1" applyFill="1"/>
    <xf numFmtId="0" fontId="45" fillId="10" borderId="0" xfId="1" applyFont="1" applyFill="1" applyAlignment="1">
      <alignment horizontal="center"/>
    </xf>
    <xf numFmtId="0" fontId="43" fillId="0" borderId="14" xfId="1" applyFont="1" applyBorder="1" applyAlignment="1">
      <alignment horizontal="center" vertical="center"/>
    </xf>
    <xf numFmtId="0" fontId="43" fillId="10" borderId="0" xfId="1" applyFont="1" applyFill="1"/>
    <xf numFmtId="0" fontId="43" fillId="0" borderId="0" xfId="1" applyFont="1" applyAlignment="1">
      <alignment wrapText="1"/>
    </xf>
    <xf numFmtId="0" fontId="43" fillId="0" borderId="0" xfId="1" applyFont="1" applyAlignment="1">
      <alignment horizontal="left"/>
    </xf>
    <xf numFmtId="0" fontId="43" fillId="0" borderId="0" xfId="1" applyFont="1" applyAlignment="1">
      <alignment vertical="center" wrapText="1"/>
    </xf>
    <xf numFmtId="0" fontId="43" fillId="0" borderId="0" xfId="1" applyFont="1" applyAlignment="1">
      <alignment horizontal="center"/>
    </xf>
    <xf numFmtId="0" fontId="43" fillId="0" borderId="14" xfId="1" applyFont="1" applyBorder="1" applyAlignment="1">
      <alignment vertical="center"/>
    </xf>
    <xf numFmtId="0" fontId="3" fillId="0" borderId="0" xfId="2" applyFont="1"/>
    <xf numFmtId="0" fontId="43" fillId="0" borderId="0" xfId="2" applyFont="1"/>
    <xf numFmtId="0" fontId="3" fillId="0" borderId="35" xfId="2" applyFont="1" applyBorder="1"/>
    <xf numFmtId="0" fontId="3" fillId="0" borderId="36" xfId="2" applyFont="1" applyBorder="1"/>
    <xf numFmtId="0" fontId="43" fillId="0" borderId="0" xfId="2" applyFont="1" applyAlignment="1">
      <alignment horizontal="center" vertical="center" wrapText="1"/>
    </xf>
    <xf numFmtId="0" fontId="43" fillId="0" borderId="0" xfId="2" applyFont="1" applyAlignment="1">
      <alignment vertical="center"/>
    </xf>
    <xf numFmtId="0" fontId="46" fillId="0" borderId="0" xfId="2" applyFont="1" applyAlignment="1">
      <alignment vertical="center"/>
    </xf>
    <xf numFmtId="0" fontId="43" fillId="0" borderId="0" xfId="2" applyFont="1" applyAlignment="1">
      <alignment horizontal="center" vertical="center"/>
    </xf>
    <xf numFmtId="0" fontId="48" fillId="0" borderId="0" xfId="2" applyFont="1" applyAlignment="1">
      <alignment vertical="center"/>
    </xf>
    <xf numFmtId="0" fontId="49" fillId="0" borderId="0" xfId="2" applyFont="1"/>
    <xf numFmtId="0" fontId="50" fillId="0" borderId="0" xfId="2" applyFont="1" applyAlignment="1">
      <alignment horizontal="center" vertical="center" wrapText="1"/>
    </xf>
    <xf numFmtId="0" fontId="50" fillId="0" borderId="26" xfId="2" applyFont="1" applyBorder="1" applyAlignment="1">
      <alignment vertical="center" wrapText="1"/>
    </xf>
    <xf numFmtId="0" fontId="43" fillId="0" borderId="14" xfId="2" applyFont="1" applyBorder="1" applyAlignment="1">
      <alignment horizontal="center" vertical="center"/>
    </xf>
    <xf numFmtId="0" fontId="45" fillId="0" borderId="14" xfId="2" applyFont="1" applyBorder="1" applyAlignment="1">
      <alignment horizontal="center" vertical="center" wrapText="1"/>
    </xf>
    <xf numFmtId="0" fontId="32" fillId="0" borderId="0" xfId="2" applyFont="1" applyAlignment="1">
      <alignment horizontal="center" vertical="center" wrapText="1"/>
    </xf>
    <xf numFmtId="0" fontId="32" fillId="0" borderId="0" xfId="2" applyFont="1"/>
    <xf numFmtId="0" fontId="32" fillId="0" borderId="0" xfId="2" applyFont="1" applyAlignment="1">
      <alignment vertical="center"/>
    </xf>
    <xf numFmtId="0" fontId="52" fillId="0" borderId="0" xfId="2" applyFont="1" applyAlignment="1">
      <alignment vertical="center"/>
    </xf>
    <xf numFmtId="0" fontId="32" fillId="0" borderId="0" xfId="2" applyFont="1" applyAlignment="1">
      <alignment horizontal="center" vertical="center"/>
    </xf>
    <xf numFmtId="0" fontId="32" fillId="0" borderId="0" xfId="2" applyFont="1" applyAlignment="1">
      <alignment horizontal="left" vertical="center"/>
    </xf>
    <xf numFmtId="0" fontId="32" fillId="0" borderId="0" xfId="2" applyFont="1" applyAlignment="1">
      <alignment vertical="center" wrapText="1"/>
    </xf>
    <xf numFmtId="0" fontId="53" fillId="0" borderId="0" xfId="2" applyFont="1"/>
    <xf numFmtId="0" fontId="52" fillId="0" borderId="0" xfId="2" applyFont="1"/>
    <xf numFmtId="0" fontId="53" fillId="0" borderId="0" xfId="2" applyFont="1" applyAlignment="1">
      <alignment horizontal="left"/>
    </xf>
    <xf numFmtId="0" fontId="53" fillId="0" borderId="0" xfId="2" applyFont="1" applyAlignment="1">
      <alignment horizontal="center"/>
    </xf>
    <xf numFmtId="0" fontId="54" fillId="0" borderId="0" xfId="2" applyFont="1"/>
    <xf numFmtId="0" fontId="32" fillId="0" borderId="27" xfId="2" applyFont="1" applyBorder="1"/>
    <xf numFmtId="0" fontId="32" fillId="0" borderId="28" xfId="2" applyFont="1" applyBorder="1"/>
    <xf numFmtId="0" fontId="32" fillId="0" borderId="29" xfId="2" applyFont="1" applyBorder="1"/>
    <xf numFmtId="0" fontId="32" fillId="0" borderId="30" xfId="2" applyFont="1" applyBorder="1"/>
    <xf numFmtId="0" fontId="32" fillId="0" borderId="26" xfId="2" applyFont="1" applyBorder="1"/>
    <xf numFmtId="1" fontId="32" fillId="0" borderId="30" xfId="2" quotePrefix="1" applyNumberFormat="1" applyFont="1" applyBorder="1" applyAlignment="1">
      <alignment horizontal="right"/>
    </xf>
    <xf numFmtId="0" fontId="53" fillId="0" borderId="0" xfId="2" applyFont="1" applyAlignment="1">
      <alignment horizontal="left" vertical="center"/>
    </xf>
    <xf numFmtId="0" fontId="32" fillId="0" borderId="30" xfId="2" applyFont="1" applyBorder="1" applyAlignment="1">
      <alignment horizontal="right"/>
    </xf>
    <xf numFmtId="0" fontId="32" fillId="0" borderId="30" xfId="2" quotePrefix="1" applyFont="1" applyBorder="1" applyAlignment="1">
      <alignment horizontal="right"/>
    </xf>
    <xf numFmtId="0" fontId="32" fillId="0" borderId="30" xfId="2" applyFont="1" applyBorder="1" applyAlignment="1">
      <alignment horizontal="right" vertical="center"/>
    </xf>
    <xf numFmtId="0" fontId="32" fillId="0" borderId="22" xfId="2" applyFont="1" applyBorder="1" applyAlignment="1">
      <alignment horizontal="right"/>
    </xf>
    <xf numFmtId="0" fontId="32" fillId="0" borderId="25" xfId="2" applyFont="1" applyBorder="1"/>
    <xf numFmtId="0" fontId="32" fillId="0" borderId="23" xfId="2" applyFont="1" applyBorder="1"/>
    <xf numFmtId="0" fontId="56" fillId="0" borderId="0" xfId="2" applyFont="1" applyAlignment="1">
      <alignment horizontal="left"/>
    </xf>
    <xf numFmtId="0" fontId="32" fillId="0" borderId="0" xfId="2" applyFont="1" applyAlignment="1">
      <alignment horizontal="left"/>
    </xf>
    <xf numFmtId="0" fontId="32" fillId="0" borderId="0" xfId="2" applyFont="1" applyAlignment="1">
      <alignment horizontal="right"/>
    </xf>
    <xf numFmtId="0" fontId="32" fillId="0" borderId="0" xfId="2" applyFont="1" applyAlignment="1">
      <alignment horizontal="center"/>
    </xf>
    <xf numFmtId="0" fontId="57" fillId="0" borderId="0" xfId="0" applyFont="1" applyAlignment="1">
      <alignment horizontal="justify" vertical="center"/>
    </xf>
    <xf numFmtId="0" fontId="3" fillId="0" borderId="0" xfId="3" applyFont="1"/>
    <xf numFmtId="0" fontId="36" fillId="0" borderId="0" xfId="3" applyFont="1" applyAlignment="1">
      <alignment horizontal="right"/>
    </xf>
    <xf numFmtId="0" fontId="5" fillId="0" borderId="0" xfId="3" applyFont="1" applyAlignment="1">
      <alignment horizontal="center" vertical="center"/>
    </xf>
    <xf numFmtId="0" fontId="5" fillId="0" borderId="0" xfId="3" applyFont="1" applyAlignment="1">
      <alignment vertical="center"/>
    </xf>
    <xf numFmtId="0" fontId="5" fillId="0" borderId="0" xfId="3" applyFont="1"/>
    <xf numFmtId="0" fontId="3" fillId="0" borderId="0" xfId="3" applyFont="1" applyAlignment="1">
      <alignment horizontal="left" vertical="center" wrapText="1"/>
    </xf>
    <xf numFmtId="0" fontId="3" fillId="0" borderId="0" xfId="3" applyFont="1" applyAlignment="1">
      <alignment vertical="center" wrapText="1"/>
    </xf>
    <xf numFmtId="0" fontId="3" fillId="0" borderId="0" xfId="3" applyFont="1" applyAlignment="1">
      <alignment vertical="center"/>
    </xf>
    <xf numFmtId="0" fontId="3" fillId="0" borderId="0" xfId="3" applyFont="1" applyAlignment="1">
      <alignment horizontal="center" vertical="center"/>
    </xf>
    <xf numFmtId="0" fontId="5" fillId="0" borderId="0" xfId="3" applyFont="1" applyAlignment="1">
      <alignment horizontal="left"/>
    </xf>
    <xf numFmtId="0" fontId="3" fillId="0" borderId="0" xfId="3" applyFont="1" applyAlignment="1">
      <alignment horizontal="left" vertical="center"/>
    </xf>
    <xf numFmtId="0" fontId="3" fillId="11" borderId="37" xfId="3" applyFont="1" applyFill="1" applyBorder="1" applyAlignment="1">
      <alignment horizontal="center" vertical="center" wrapText="1"/>
    </xf>
    <xf numFmtId="0" fontId="27" fillId="0" borderId="40" xfId="3" applyFont="1" applyBorder="1"/>
    <xf numFmtId="0" fontId="3" fillId="0" borderId="37" xfId="3" applyFont="1" applyBorder="1" applyAlignment="1">
      <alignment horizontal="center" vertical="center" wrapText="1"/>
    </xf>
    <xf numFmtId="0" fontId="3" fillId="0" borderId="14" xfId="0" applyFont="1" applyBorder="1" applyAlignment="1">
      <alignment horizontal="center" vertical="center"/>
    </xf>
    <xf numFmtId="0" fontId="61" fillId="0" borderId="0" xfId="3" applyFont="1"/>
    <xf numFmtId="170" fontId="61" fillId="0" borderId="0" xfId="3" applyNumberFormat="1" applyFont="1"/>
    <xf numFmtId="171" fontId="61" fillId="0" borderId="0" xfId="3" applyNumberFormat="1" applyFont="1"/>
    <xf numFmtId="170" fontId="3" fillId="0" borderId="37" xfId="3" applyNumberFormat="1" applyFont="1" applyBorder="1" applyAlignment="1">
      <alignment horizontal="center" vertical="center" wrapText="1"/>
    </xf>
    <xf numFmtId="0" fontId="3" fillId="0" borderId="37" xfId="3" applyFont="1" applyBorder="1"/>
    <xf numFmtId="0" fontId="3" fillId="0" borderId="0" xfId="3" applyFont="1" applyAlignment="1">
      <alignment horizontal="center" vertical="center" wrapText="1"/>
    </xf>
    <xf numFmtId="0" fontId="3" fillId="0" borderId="0" xfId="3" applyFont="1" applyAlignment="1">
      <alignment horizontal="center"/>
    </xf>
    <xf numFmtId="0" fontId="3" fillId="0" borderId="37" xfId="3" applyFont="1" applyBorder="1" applyAlignment="1">
      <alignment vertical="center" wrapText="1"/>
    </xf>
    <xf numFmtId="0" fontId="3" fillId="0" borderId="43" xfId="3" applyFont="1" applyBorder="1" applyAlignment="1">
      <alignment vertical="center" wrapText="1"/>
    </xf>
    <xf numFmtId="0" fontId="3" fillId="0" borderId="43" xfId="3" applyFont="1" applyBorder="1" applyAlignment="1">
      <alignment horizontal="left" vertical="center" wrapText="1"/>
    </xf>
    <xf numFmtId="0" fontId="62" fillId="0" borderId="0" xfId="3" applyFont="1" applyAlignment="1">
      <alignment horizontal="left" vertical="center" wrapText="1"/>
    </xf>
    <xf numFmtId="0" fontId="62" fillId="0" borderId="0" xfId="3" applyFont="1" applyAlignment="1">
      <alignment horizontal="center" vertical="center" wrapText="1"/>
    </xf>
    <xf numFmtId="0" fontId="3" fillId="0" borderId="0" xfId="3" applyFont="1" applyAlignment="1">
      <alignment horizontal="center" vertical="top" wrapText="1"/>
    </xf>
    <xf numFmtId="0" fontId="3" fillId="0" borderId="0" xfId="3" applyFont="1" applyAlignment="1">
      <alignment horizontal="center" vertical="top"/>
    </xf>
    <xf numFmtId="1" fontId="3" fillId="0" borderId="0" xfId="3" applyNumberFormat="1" applyFont="1" applyAlignment="1">
      <alignment horizontal="center" vertical="center" wrapText="1"/>
    </xf>
    <xf numFmtId="0" fontId="33" fillId="0" borderId="0" xfId="3" applyFont="1" applyAlignment="1">
      <alignment horizontal="center" vertical="center" wrapText="1"/>
    </xf>
    <xf numFmtId="0" fontId="29" fillId="0" borderId="0" xfId="3" applyFont="1" applyAlignment="1">
      <alignment horizontal="left" vertical="top"/>
    </xf>
    <xf numFmtId="0" fontId="3" fillId="0" borderId="0" xfId="3" applyFont="1" applyAlignment="1">
      <alignment horizontal="left" vertical="top" wrapText="1"/>
    </xf>
    <xf numFmtId="0" fontId="3" fillId="0" borderId="44" xfId="3" applyFont="1" applyBorder="1" applyAlignment="1">
      <alignment horizontal="left" vertical="top" wrapText="1"/>
    </xf>
    <xf numFmtId="0" fontId="5" fillId="12" borderId="37" xfId="3" applyFont="1" applyFill="1" applyBorder="1" applyAlignment="1">
      <alignment horizontal="center" vertical="center" wrapText="1"/>
    </xf>
    <xf numFmtId="0" fontId="3" fillId="0" borderId="47" xfId="3" applyFont="1" applyBorder="1" applyAlignment="1">
      <alignment horizontal="center" vertical="center" wrapText="1"/>
    </xf>
    <xf numFmtId="0" fontId="29" fillId="0" borderId="38" xfId="3" applyFont="1" applyBorder="1" applyAlignment="1">
      <alignment horizontal="left" vertical="center" wrapText="1"/>
    </xf>
    <xf numFmtId="0" fontId="29" fillId="0" borderId="14" xfId="3" applyFont="1" applyBorder="1" applyAlignment="1">
      <alignment horizontal="center" vertical="center" wrapText="1"/>
    </xf>
    <xf numFmtId="0" fontId="3" fillId="0" borderId="42" xfId="3" applyFont="1" applyBorder="1" applyAlignment="1">
      <alignment horizontal="center" vertical="center" wrapText="1"/>
    </xf>
    <xf numFmtId="0" fontId="29" fillId="0" borderId="47" xfId="3" applyFont="1" applyBorder="1" applyAlignment="1">
      <alignment horizontal="center" vertical="center" wrapText="1"/>
    </xf>
    <xf numFmtId="0" fontId="29" fillId="0" borderId="14" xfId="3" applyFont="1" applyBorder="1" applyAlignment="1">
      <alignment horizontal="left" vertical="center" wrapText="1"/>
    </xf>
    <xf numFmtId="0" fontId="29" fillId="0" borderId="40" xfId="3" applyFont="1" applyBorder="1" applyAlignment="1">
      <alignment horizontal="left" vertical="center" wrapText="1"/>
    </xf>
    <xf numFmtId="0" fontId="29" fillId="0" borderId="37" xfId="3" applyFont="1" applyBorder="1" applyAlignment="1">
      <alignment horizontal="left" vertical="center" wrapText="1"/>
    </xf>
    <xf numFmtId="172" fontId="29" fillId="0" borderId="0" xfId="3" applyNumberFormat="1" applyFont="1" applyAlignment="1">
      <alignment horizontal="left" vertical="top" shrinkToFit="1"/>
    </xf>
    <xf numFmtId="0" fontId="29" fillId="0" borderId="0" xfId="3" applyFont="1" applyAlignment="1">
      <alignment horizontal="left" vertical="center" wrapText="1"/>
    </xf>
    <xf numFmtId="172" fontId="29" fillId="0" borderId="0" xfId="3" applyNumberFormat="1" applyFont="1" applyAlignment="1">
      <alignment horizontal="center" vertical="top" shrinkToFit="1"/>
    </xf>
    <xf numFmtId="0" fontId="29" fillId="0" borderId="0" xfId="3" applyFont="1" applyAlignment="1">
      <alignment vertical="center" wrapText="1"/>
    </xf>
    <xf numFmtId="0" fontId="3" fillId="0" borderId="0" xfId="3" applyFont="1" applyAlignment="1">
      <alignment horizontal="right"/>
    </xf>
    <xf numFmtId="0" fontId="29" fillId="0" borderId="0" xfId="3" applyFont="1" applyAlignment="1">
      <alignment horizontal="center" vertical="center" wrapText="1"/>
    </xf>
    <xf numFmtId="0" fontId="60" fillId="0" borderId="0" xfId="3"/>
    <xf numFmtId="0" fontId="14" fillId="0" borderId="0" xfId="3" applyFont="1"/>
    <xf numFmtId="0" fontId="14" fillId="0" borderId="52" xfId="3" applyFont="1" applyBorder="1"/>
    <xf numFmtId="0" fontId="66" fillId="0" borderId="53" xfId="3" applyFont="1" applyBorder="1"/>
    <xf numFmtId="0" fontId="66" fillId="0" borderId="0" xfId="3" applyFont="1"/>
    <xf numFmtId="0" fontId="12" fillId="0" borderId="51" xfId="3" applyFont="1" applyBorder="1"/>
    <xf numFmtId="0" fontId="66" fillId="0" borderId="55" xfId="3" applyFont="1" applyBorder="1"/>
    <xf numFmtId="0" fontId="66" fillId="0" borderId="56" xfId="3" applyFont="1" applyBorder="1"/>
    <xf numFmtId="0" fontId="66" fillId="0" borderId="56" xfId="3" applyFont="1" applyBorder="1" applyAlignment="1">
      <alignment horizontal="center"/>
    </xf>
    <xf numFmtId="0" fontId="66" fillId="0" borderId="57" xfId="3" applyFont="1" applyBorder="1"/>
    <xf numFmtId="0" fontId="66" fillId="0" borderId="55" xfId="3" applyFont="1" applyBorder="1" applyAlignment="1">
      <alignment horizontal="left"/>
    </xf>
    <xf numFmtId="173" fontId="66" fillId="0" borderId="56" xfId="3" applyNumberFormat="1" applyFont="1" applyBorder="1"/>
    <xf numFmtId="173" fontId="66" fillId="0" borderId="56" xfId="3" applyNumberFormat="1" applyFont="1" applyBorder="1" applyAlignment="1">
      <alignment horizontal="center"/>
    </xf>
    <xf numFmtId="173" fontId="66" fillId="0" borderId="57" xfId="3" applyNumberFormat="1" applyFont="1" applyBorder="1"/>
    <xf numFmtId="0" fontId="66" fillId="0" borderId="50" xfId="3" applyFont="1" applyBorder="1"/>
    <xf numFmtId="0" fontId="12" fillId="0" borderId="50" xfId="3" applyFont="1" applyBorder="1"/>
    <xf numFmtId="174" fontId="31" fillId="0" borderId="0" xfId="0" applyNumberFormat="1" applyFont="1"/>
    <xf numFmtId="0" fontId="30" fillId="0" borderId="0" xfId="0" applyFont="1"/>
    <xf numFmtId="0" fontId="29" fillId="0" borderId="0" xfId="0" applyFont="1"/>
    <xf numFmtId="0" fontId="63" fillId="0" borderId="0" xfId="0" applyFont="1"/>
    <xf numFmtId="0" fontId="23" fillId="0" borderId="0" xfId="0" applyFont="1" applyProtection="1">
      <protection locked="0"/>
    </xf>
    <xf numFmtId="0" fontId="8" fillId="0" borderId="10" xfId="0" quotePrefix="1" applyFont="1" applyBorder="1"/>
    <xf numFmtId="0" fontId="11" fillId="0" borderId="0" xfId="0" applyFont="1"/>
    <xf numFmtId="0" fontId="14" fillId="0" borderId="0" xfId="0" applyFont="1"/>
    <xf numFmtId="0" fontId="12" fillId="0" borderId="14" xfId="0" applyFont="1" applyBorder="1" applyAlignment="1">
      <alignment horizontal="center" vertical="center" wrapText="1"/>
    </xf>
    <xf numFmtId="0" fontId="1" fillId="0" borderId="15" xfId="0" applyFont="1" applyBorder="1" applyAlignment="1" applyProtection="1">
      <alignment horizontal="center" vertical="center"/>
      <protection locked="0"/>
    </xf>
    <xf numFmtId="4" fontId="15" fillId="0" borderId="15" xfId="0" applyNumberFormat="1" applyFont="1" applyBorder="1" applyAlignment="1" applyProtection="1">
      <alignment horizontal="center" vertical="center"/>
      <protection locked="0" hidden="1"/>
    </xf>
    <xf numFmtId="0" fontId="0" fillId="3" borderId="0" xfId="0" quotePrefix="1" applyFill="1"/>
    <xf numFmtId="0" fontId="0" fillId="3" borderId="0" xfId="0" applyFill="1" applyAlignment="1">
      <alignment horizontal="center"/>
    </xf>
    <xf numFmtId="0" fontId="43" fillId="0" borderId="0" xfId="1" applyFont="1" applyAlignment="1">
      <alignment horizontal="justify" vertical="top" wrapText="1"/>
    </xf>
    <xf numFmtId="0" fontId="3" fillId="0" borderId="38" xfId="3" applyFont="1" applyBorder="1" applyAlignment="1">
      <alignment horizontal="center" vertical="center" wrapText="1"/>
    </xf>
    <xf numFmtId="0" fontId="27" fillId="0" borderId="0" xfId="3" applyFont="1"/>
    <xf numFmtId="0" fontId="3" fillId="0" borderId="0" xfId="0" applyFont="1" applyAlignment="1">
      <alignment horizontal="justify" vertical="top" wrapText="1"/>
    </xf>
    <xf numFmtId="0" fontId="3" fillId="0" borderId="0" xfId="0" applyFont="1" applyAlignment="1">
      <alignment horizontal="center" vertical="top"/>
    </xf>
    <xf numFmtId="0" fontId="5" fillId="0" borderId="0" xfId="0" applyFont="1" applyAlignment="1">
      <alignment horizontal="center" vertical="top"/>
    </xf>
    <xf numFmtId="0" fontId="3" fillId="0" borderId="0" xfId="0" applyFont="1" applyAlignment="1">
      <alignment horizontal="left" vertical="top"/>
    </xf>
    <xf numFmtId="0" fontId="9" fillId="0" borderId="11" xfId="0" applyFont="1" applyBorder="1" applyAlignment="1">
      <alignment horizontal="center" vertical="center"/>
    </xf>
    <xf numFmtId="0" fontId="9" fillId="0" borderId="12" xfId="0" applyFont="1" applyBorder="1" applyAlignment="1">
      <alignment horizontal="center" vertical="center"/>
    </xf>
    <xf numFmtId="0" fontId="9" fillId="0" borderId="13" xfId="0" applyFont="1" applyBorder="1" applyAlignment="1">
      <alignment horizontal="center" vertical="center"/>
    </xf>
    <xf numFmtId="0" fontId="10" fillId="0" borderId="14" xfId="0" applyFont="1" applyBorder="1" applyAlignment="1">
      <alignment horizontal="center" vertical="center"/>
    </xf>
    <xf numFmtId="0" fontId="11" fillId="0" borderId="15" xfId="0" applyFont="1" applyBorder="1" applyAlignment="1">
      <alignment horizontal="center" vertical="center"/>
    </xf>
    <xf numFmtId="0" fontId="11" fillId="0" borderId="14" xfId="0" applyFont="1" applyBorder="1" applyAlignment="1">
      <alignment horizontal="center" vertical="center"/>
    </xf>
    <xf numFmtId="0" fontId="12" fillId="0" borderId="16" xfId="0" applyFont="1" applyBorder="1" applyAlignment="1">
      <alignment horizontal="center" vertical="center"/>
    </xf>
    <xf numFmtId="0" fontId="12" fillId="0" borderId="15" xfId="0" applyFont="1" applyBorder="1" applyAlignment="1">
      <alignment horizontal="center" vertic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12" fillId="0" borderId="19" xfId="0" applyFont="1" applyBorder="1" applyAlignment="1">
      <alignment horizontal="center" vertical="center"/>
    </xf>
    <xf numFmtId="0" fontId="12" fillId="0" borderId="16" xfId="0" applyFont="1" applyBorder="1" applyAlignment="1">
      <alignment horizontal="center" vertical="center" wrapText="1"/>
    </xf>
    <xf numFmtId="0" fontId="12" fillId="0" borderId="15" xfId="0" applyFont="1" applyBorder="1" applyAlignment="1">
      <alignment horizontal="center" vertical="center" wrapText="1"/>
    </xf>
    <xf numFmtId="0" fontId="12" fillId="0" borderId="20" xfId="0" applyFont="1" applyBorder="1" applyAlignment="1">
      <alignment horizontal="center" vertical="center" wrapText="1"/>
    </xf>
    <xf numFmtId="0" fontId="12" fillId="0" borderId="21" xfId="0" applyFont="1" applyBorder="1" applyAlignment="1">
      <alignment horizontal="center" vertical="center" wrapText="1"/>
    </xf>
    <xf numFmtId="0" fontId="12" fillId="0" borderId="22" xfId="0" applyFont="1" applyBorder="1" applyAlignment="1">
      <alignment horizontal="center" vertical="center" wrapText="1"/>
    </xf>
    <xf numFmtId="0" fontId="12" fillId="0" borderId="23" xfId="0" applyFont="1" applyBorder="1" applyAlignment="1">
      <alignment horizontal="center" vertical="center" wrapText="1"/>
    </xf>
    <xf numFmtId="0" fontId="8" fillId="0" borderId="14" xfId="0" applyFont="1" applyBorder="1" applyAlignment="1">
      <alignment horizontal="center"/>
    </xf>
    <xf numFmtId="0" fontId="12" fillId="0" borderId="14" xfId="0" applyFont="1" applyBorder="1" applyAlignment="1">
      <alignment horizontal="center" vertical="center"/>
    </xf>
    <xf numFmtId="0" fontId="13" fillId="0" borderId="15" xfId="0" applyFont="1" applyBorder="1" applyAlignment="1">
      <alignment horizontal="center" wrapText="1"/>
    </xf>
    <xf numFmtId="0" fontId="13" fillId="0" borderId="14" xfId="0" applyFont="1" applyBorder="1" applyAlignment="1">
      <alignment horizontal="center" wrapText="1"/>
    </xf>
    <xf numFmtId="0" fontId="9" fillId="0" borderId="11" xfId="0" applyFont="1" applyBorder="1" applyAlignment="1">
      <alignment horizontal="center" vertical="center" wrapText="1"/>
    </xf>
    <xf numFmtId="0" fontId="9" fillId="0" borderId="12" xfId="0" applyFont="1" applyBorder="1" applyAlignment="1">
      <alignment horizontal="center" vertical="center" wrapText="1"/>
    </xf>
    <xf numFmtId="0" fontId="9" fillId="0" borderId="13" xfId="0" applyFont="1" applyBorder="1" applyAlignment="1">
      <alignment horizontal="center" vertical="center" wrapText="1"/>
    </xf>
    <xf numFmtId="0" fontId="10" fillId="0" borderId="22" xfId="0" applyFont="1" applyBorder="1" applyAlignment="1">
      <alignment horizontal="center" vertical="center"/>
    </xf>
    <xf numFmtId="0" fontId="10" fillId="0" borderId="25" xfId="0" applyFont="1" applyBorder="1" applyAlignment="1">
      <alignment horizontal="center" vertical="center"/>
    </xf>
    <xf numFmtId="0" fontId="10" fillId="0" borderId="23" xfId="0" applyFont="1" applyBorder="1" applyAlignment="1">
      <alignment horizontal="center" vertical="center"/>
    </xf>
    <xf numFmtId="0" fontId="5" fillId="0" borderId="0" xfId="0" applyFont="1" applyAlignment="1">
      <alignment horizontal="center" vertical="center"/>
    </xf>
    <xf numFmtId="0" fontId="2" fillId="0" borderId="0" xfId="0" applyFont="1" applyAlignment="1">
      <alignment horizontal="center"/>
    </xf>
    <xf numFmtId="0" fontId="23" fillId="5" borderId="14" xfId="0" applyFont="1" applyFill="1" applyBorder="1" applyAlignment="1">
      <alignment horizontal="center" vertical="center" wrapText="1"/>
    </xf>
    <xf numFmtId="0" fontId="23" fillId="5" borderId="14" xfId="0" applyFont="1" applyFill="1" applyBorder="1" applyAlignment="1">
      <alignment horizontal="center" vertical="center"/>
    </xf>
    <xf numFmtId="0" fontId="23" fillId="5" borderId="34" xfId="0" applyFont="1" applyFill="1" applyBorder="1" applyAlignment="1">
      <alignment horizontal="center" vertical="center" wrapText="1"/>
    </xf>
    <xf numFmtId="0" fontId="23" fillId="5" borderId="15" xfId="0" applyFont="1" applyFill="1" applyBorder="1" applyAlignment="1">
      <alignment horizontal="center" vertical="center" wrapText="1"/>
    </xf>
    <xf numFmtId="166" fontId="3" fillId="0" borderId="0" xfId="0" applyNumberFormat="1" applyFont="1" applyAlignment="1" applyProtection="1">
      <alignment horizontal="center"/>
      <protection locked="0"/>
    </xf>
    <xf numFmtId="0" fontId="3" fillId="0" borderId="34" xfId="0" quotePrefix="1" applyFont="1" applyBorder="1" applyAlignment="1">
      <alignment horizontal="center" vertical="top"/>
    </xf>
    <xf numFmtId="0" fontId="3" fillId="0" borderId="33" xfId="0" quotePrefix="1" applyFont="1" applyBorder="1" applyAlignment="1">
      <alignment horizontal="center" vertical="top"/>
    </xf>
    <xf numFmtId="0" fontId="3" fillId="0" borderId="15" xfId="0" quotePrefix="1" applyFont="1" applyBorder="1" applyAlignment="1">
      <alignment horizontal="center" vertical="top"/>
    </xf>
    <xf numFmtId="0" fontId="3" fillId="0" borderId="31" xfId="0" applyFont="1" applyBorder="1" applyAlignment="1">
      <alignment horizontal="left"/>
    </xf>
    <xf numFmtId="0" fontId="3" fillId="0" borderId="32" xfId="0" applyFont="1" applyBorder="1" applyAlignment="1">
      <alignment horizontal="left"/>
    </xf>
    <xf numFmtId="0" fontId="3" fillId="0" borderId="24" xfId="0" applyFont="1" applyBorder="1" applyAlignment="1">
      <alignment horizontal="left"/>
    </xf>
    <xf numFmtId="0" fontId="3" fillId="0" borderId="25" xfId="0" applyFont="1" applyBorder="1" applyAlignment="1">
      <alignment horizontal="center"/>
    </xf>
    <xf numFmtId="0" fontId="3" fillId="0" borderId="23" xfId="0" applyFont="1" applyBorder="1" applyAlignment="1">
      <alignment horizontal="center"/>
    </xf>
    <xf numFmtId="0" fontId="3" fillId="0" borderId="28" xfId="0" applyFont="1" applyBorder="1" applyAlignment="1">
      <alignment horizontal="center"/>
    </xf>
    <xf numFmtId="0" fontId="3" fillId="0" borderId="29" xfId="0" applyFont="1" applyBorder="1" applyAlignment="1">
      <alignment horizontal="center"/>
    </xf>
    <xf numFmtId="0" fontId="3" fillId="0" borderId="27" xfId="0" applyFont="1" applyBorder="1" applyAlignment="1">
      <alignment horizontal="center"/>
    </xf>
    <xf numFmtId="0" fontId="3" fillId="0" borderId="30" xfId="0" applyFont="1" applyBorder="1" applyAlignment="1">
      <alignment horizontal="center"/>
    </xf>
    <xf numFmtId="0" fontId="3" fillId="0" borderId="0" xfId="0" applyFont="1" applyAlignment="1">
      <alignment horizontal="center"/>
    </xf>
    <xf numFmtId="0" fontId="3" fillId="0" borderId="26" xfId="0" applyFont="1" applyBorder="1" applyAlignment="1">
      <alignment horizontal="center"/>
    </xf>
    <xf numFmtId="166" fontId="3" fillId="0" borderId="27" xfId="0" applyNumberFormat="1" applyFont="1" applyBorder="1" applyAlignment="1" applyProtection="1">
      <alignment horizontal="center"/>
      <protection locked="0"/>
    </xf>
    <xf numFmtId="166" fontId="3" fillId="0" borderId="28" xfId="0" applyNumberFormat="1" applyFont="1" applyBorder="1" applyAlignment="1" applyProtection="1">
      <alignment horizontal="center"/>
      <protection locked="0"/>
    </xf>
    <xf numFmtId="166" fontId="3" fillId="0" borderId="30" xfId="0" applyNumberFormat="1" applyFont="1" applyBorder="1" applyAlignment="1" applyProtection="1">
      <alignment horizontal="center"/>
      <protection locked="0"/>
    </xf>
    <xf numFmtId="0" fontId="3" fillId="0" borderId="22" xfId="0" applyFont="1" applyBorder="1" applyAlignment="1">
      <alignment horizontal="center"/>
    </xf>
    <xf numFmtId="0" fontId="5" fillId="0" borderId="0" xfId="0" applyFont="1" applyAlignment="1">
      <alignment horizontal="center"/>
    </xf>
    <xf numFmtId="0" fontId="3" fillId="0" borderId="0" xfId="0" applyFont="1" applyAlignment="1" applyProtection="1">
      <alignment horizontal="center" wrapText="1"/>
      <protection locked="0"/>
    </xf>
    <xf numFmtId="0" fontId="3" fillId="0" borderId="0" xfId="0" applyFont="1" applyAlignment="1" applyProtection="1">
      <alignment horizontal="center"/>
      <protection locked="0"/>
    </xf>
    <xf numFmtId="0" fontId="3" fillId="0" borderId="0" xfId="0" applyFont="1" applyAlignment="1" applyProtection="1">
      <alignment horizontal="center" vertical="center"/>
      <protection locked="0"/>
    </xf>
    <xf numFmtId="0" fontId="3" fillId="0" borderId="0" xfId="0" applyFont="1" applyAlignment="1">
      <alignment horizontal="center" vertical="center" wrapText="1"/>
    </xf>
    <xf numFmtId="0" fontId="3" fillId="0" borderId="14" xfId="0" applyFont="1" applyBorder="1" applyAlignment="1" applyProtection="1">
      <alignment horizontal="center"/>
      <protection locked="0"/>
    </xf>
    <xf numFmtId="0" fontId="5" fillId="0" borderId="14" xfId="0" applyFont="1" applyBorder="1" applyAlignment="1" applyProtection="1">
      <alignment horizontal="center"/>
      <protection locked="0"/>
    </xf>
    <xf numFmtId="0" fontId="3" fillId="0" borderId="0" xfId="0" applyFont="1" applyAlignment="1" applyProtection="1">
      <alignment horizontal="left" wrapText="1" indent="2"/>
      <protection locked="0"/>
    </xf>
    <xf numFmtId="167" fontId="3" fillId="0" borderId="14" xfId="0" applyNumberFormat="1" applyFont="1" applyBorder="1" applyAlignment="1" applyProtection="1">
      <alignment horizontal="center"/>
      <protection locked="0"/>
    </xf>
    <xf numFmtId="0" fontId="3" fillId="0" borderId="14" xfId="0" applyFont="1" applyBorder="1" applyAlignment="1" applyProtection="1">
      <alignment horizontal="left"/>
      <protection locked="0"/>
    </xf>
    <xf numFmtId="4" fontId="3" fillId="0" borderId="14" xfId="0" applyNumberFormat="1" applyFont="1" applyBorder="1" applyAlignment="1" applyProtection="1">
      <alignment horizontal="center"/>
      <protection locked="0"/>
    </xf>
    <xf numFmtId="166" fontId="3" fillId="0" borderId="0" xfId="0" applyNumberFormat="1" applyFont="1" applyAlignment="1" applyProtection="1">
      <alignment horizontal="center" wrapText="1"/>
      <protection locked="0"/>
    </xf>
    <xf numFmtId="0" fontId="3" fillId="0" borderId="14" xfId="0" applyFont="1" applyBorder="1" applyAlignment="1" applyProtection="1">
      <alignment horizontal="left" vertical="top"/>
      <protection locked="0"/>
    </xf>
    <xf numFmtId="4" fontId="3" fillId="0" borderId="14" xfId="0" applyNumberFormat="1" applyFont="1" applyBorder="1" applyAlignment="1" applyProtection="1">
      <alignment horizontal="center" vertical="top"/>
      <protection locked="0"/>
    </xf>
    <xf numFmtId="0" fontId="3" fillId="0" borderId="0" xfId="0" applyFont="1" applyAlignment="1" applyProtection="1">
      <alignment horizontal="center" vertical="top" wrapText="1"/>
      <protection locked="0"/>
    </xf>
    <xf numFmtId="0" fontId="5" fillId="0" borderId="0" xfId="0" applyFont="1" applyAlignment="1" applyProtection="1">
      <alignment horizontal="center" vertical="center"/>
      <protection locked="0"/>
    </xf>
    <xf numFmtId="4" fontId="3" fillId="0" borderId="31" xfId="0" applyNumberFormat="1" applyFont="1" applyBorder="1" applyAlignment="1" applyProtection="1">
      <alignment horizontal="center"/>
      <protection locked="0"/>
    </xf>
    <xf numFmtId="4" fontId="3" fillId="0" borderId="24" xfId="0" applyNumberFormat="1" applyFont="1" applyBorder="1" applyAlignment="1" applyProtection="1">
      <alignment horizontal="center"/>
      <protection locked="0"/>
    </xf>
    <xf numFmtId="0" fontId="3" fillId="0" borderId="2"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3" fillId="0" borderId="5" xfId="0" applyFont="1" applyBorder="1" applyAlignment="1" applyProtection="1">
      <alignment horizontal="center" vertical="center" wrapText="1"/>
      <protection locked="0"/>
    </xf>
    <xf numFmtId="0" fontId="3" fillId="0" borderId="0" xfId="0" applyFont="1" applyAlignment="1" applyProtection="1">
      <alignment horizontal="center" vertical="center" wrapText="1"/>
      <protection locked="0"/>
    </xf>
    <xf numFmtId="0" fontId="3" fillId="0" borderId="7" xfId="0" applyFont="1" applyBorder="1" applyAlignment="1" applyProtection="1">
      <alignment horizontal="center" vertical="center" wrapText="1"/>
      <protection locked="0"/>
    </xf>
    <xf numFmtId="0" fontId="3" fillId="0" borderId="8" xfId="0" applyFont="1" applyBorder="1" applyAlignment="1" applyProtection="1">
      <alignment horizontal="center" vertical="center" wrapText="1"/>
      <protection locked="0"/>
    </xf>
    <xf numFmtId="0" fontId="3" fillId="0" borderId="2" xfId="0" applyFont="1" applyBorder="1" applyAlignment="1" applyProtection="1">
      <alignment horizontal="center" vertical="top" wrapText="1"/>
      <protection locked="0"/>
    </xf>
    <xf numFmtId="0" fontId="3" fillId="0" borderId="3" xfId="0" applyFont="1" applyBorder="1" applyAlignment="1" applyProtection="1">
      <alignment horizontal="center" vertical="top" wrapText="1"/>
      <protection locked="0"/>
    </xf>
    <xf numFmtId="0" fontId="3" fillId="0" borderId="4" xfId="0" applyFont="1" applyBorder="1" applyAlignment="1" applyProtection="1">
      <alignment horizontal="center" vertical="top" wrapText="1"/>
      <protection locked="0"/>
    </xf>
    <xf numFmtId="0" fontId="3" fillId="0" borderId="5" xfId="0" applyFont="1" applyBorder="1" applyAlignment="1" applyProtection="1">
      <alignment horizontal="center" vertical="top" wrapText="1"/>
      <protection locked="0"/>
    </xf>
    <xf numFmtId="0" fontId="3" fillId="0" borderId="6" xfId="0" applyFont="1" applyBorder="1" applyAlignment="1" applyProtection="1">
      <alignment horizontal="center" vertical="top" wrapText="1"/>
      <protection locked="0"/>
    </xf>
    <xf numFmtId="0" fontId="3" fillId="0" borderId="7" xfId="0" applyFont="1" applyBorder="1" applyAlignment="1" applyProtection="1">
      <alignment horizontal="center" vertical="top" wrapText="1"/>
      <protection locked="0"/>
    </xf>
    <xf numFmtId="0" fontId="3" fillId="0" borderId="8" xfId="0" applyFont="1" applyBorder="1" applyAlignment="1" applyProtection="1">
      <alignment horizontal="center" vertical="top" wrapText="1"/>
      <protection locked="0"/>
    </xf>
    <xf numFmtId="0" fontId="3" fillId="0" borderId="9" xfId="0" applyFont="1" applyBorder="1" applyAlignment="1" applyProtection="1">
      <alignment horizontal="center" vertical="top" wrapText="1"/>
      <protection locked="0"/>
    </xf>
    <xf numFmtId="0" fontId="3" fillId="0" borderId="4" xfId="0" applyFont="1" applyBorder="1" applyAlignment="1" applyProtection="1">
      <alignment horizontal="center" vertical="center" wrapText="1"/>
      <protection locked="0"/>
    </xf>
    <xf numFmtId="0" fontId="3" fillId="0" borderId="6" xfId="0" applyFont="1" applyBorder="1" applyAlignment="1" applyProtection="1">
      <alignment horizontal="center" vertical="center" wrapText="1"/>
      <protection locked="0"/>
    </xf>
    <xf numFmtId="0" fontId="3" fillId="0" borderId="9" xfId="0" applyFont="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3" fillId="0" borderId="2"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0" fontId="3" fillId="0" borderId="4" xfId="0" applyFont="1" applyBorder="1" applyAlignment="1" applyProtection="1">
      <alignment horizontal="center" vertical="center"/>
      <protection locked="0"/>
    </xf>
    <xf numFmtId="0" fontId="3" fillId="0" borderId="5"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7" xfId="0"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3" fillId="0" borderId="9" xfId="0" applyFont="1" applyBorder="1" applyAlignment="1" applyProtection="1">
      <alignment horizontal="center" vertical="center"/>
      <protection locked="0"/>
    </xf>
    <xf numFmtId="0" fontId="4" fillId="2" borderId="0" xfId="0" applyFont="1" applyFill="1" applyAlignment="1">
      <alignment horizontal="center" vertical="center" wrapText="1"/>
    </xf>
    <xf numFmtId="0" fontId="3" fillId="0" borderId="0" xfId="0" applyFont="1" applyAlignment="1">
      <alignment horizontal="left"/>
    </xf>
    <xf numFmtId="0" fontId="30" fillId="0" borderId="0" xfId="0" applyFont="1" applyAlignment="1">
      <alignment horizontal="center" vertical="center"/>
    </xf>
    <xf numFmtId="0" fontId="3" fillId="0" borderId="0" xfId="0" applyFont="1" applyAlignment="1">
      <alignment horizontal="left" vertical="top" wrapText="1"/>
    </xf>
    <xf numFmtId="168" fontId="32" fillId="0" borderId="31" xfId="0" applyNumberFormat="1" applyFont="1" applyBorder="1" applyAlignment="1">
      <alignment horizontal="center" vertical="center" wrapText="1"/>
    </xf>
    <xf numFmtId="168" fontId="32" fillId="0" borderId="24" xfId="0" applyNumberFormat="1" applyFont="1" applyBorder="1" applyAlignment="1">
      <alignment horizontal="center" vertical="center" wrapText="1"/>
    </xf>
    <xf numFmtId="0" fontId="31" fillId="0" borderId="0" xfId="0" applyFont="1" applyAlignment="1">
      <alignment horizontal="center" vertical="center" wrapText="1"/>
    </xf>
    <xf numFmtId="0" fontId="3" fillId="0" borderId="0" xfId="0" applyFont="1" applyAlignment="1">
      <alignment horizontal="justify" vertical="center" wrapText="1"/>
    </xf>
    <xf numFmtId="0" fontId="32" fillId="0" borderId="25" xfId="0" applyFont="1" applyBorder="1" applyAlignment="1">
      <alignment horizontal="justify" vertical="top" wrapText="1"/>
    </xf>
    <xf numFmtId="0" fontId="31" fillId="8" borderId="31" xfId="0" applyFont="1" applyFill="1" applyBorder="1" applyAlignment="1">
      <alignment horizontal="center" vertical="center" wrapText="1"/>
    </xf>
    <xf numFmtId="0" fontId="31" fillId="8" borderId="24" xfId="0" applyFont="1" applyFill="1" applyBorder="1" applyAlignment="1">
      <alignment horizontal="center" vertical="center" wrapText="1"/>
    </xf>
    <xf numFmtId="0" fontId="5" fillId="0" borderId="0" xfId="0" applyFont="1" applyAlignment="1">
      <alignment horizontal="center" vertical="center" wrapText="1"/>
    </xf>
    <xf numFmtId="0" fontId="32" fillId="0" borderId="0" xfId="0" applyFont="1" applyAlignment="1">
      <alignment horizontal="justify" vertical="top" wrapText="1"/>
    </xf>
    <xf numFmtId="0" fontId="32" fillId="0" borderId="0" xfId="0" applyFont="1" applyAlignment="1">
      <alignment horizontal="center" vertical="center" wrapText="1"/>
    </xf>
    <xf numFmtId="20" fontId="32" fillId="9" borderId="0" xfId="0" quotePrefix="1" applyNumberFormat="1" applyFont="1" applyFill="1" applyAlignment="1">
      <alignment horizontal="left" vertical="top" wrapText="1"/>
    </xf>
    <xf numFmtId="0" fontId="38" fillId="0" borderId="0" xfId="0" applyFont="1" applyAlignment="1">
      <alignment vertical="center" wrapText="1"/>
    </xf>
    <xf numFmtId="0" fontId="32" fillId="0" borderId="0" xfId="0" applyFont="1" applyAlignment="1">
      <alignment vertical="center" wrapText="1"/>
    </xf>
    <xf numFmtId="0" fontId="32" fillId="0" borderId="0" xfId="0" applyFont="1" applyAlignment="1">
      <alignment horizontal="left" vertical="top" wrapText="1"/>
    </xf>
    <xf numFmtId="0" fontId="32" fillId="0" borderId="0" xfId="0" applyFont="1" applyAlignment="1">
      <alignment horizontal="left" vertical="center" wrapText="1"/>
    </xf>
    <xf numFmtId="0" fontId="37" fillId="0" borderId="0" xfId="0" applyFont="1" applyAlignment="1">
      <alignment horizontal="center" vertical="center"/>
    </xf>
    <xf numFmtId="0" fontId="3" fillId="0" borderId="0" xfId="0" applyFont="1" applyAlignment="1">
      <alignment horizontal="justify" vertical="top"/>
    </xf>
    <xf numFmtId="0" fontId="29" fillId="0" borderId="0" xfId="0" applyFont="1" applyAlignment="1">
      <alignment horizontal="justify" wrapText="1"/>
    </xf>
    <xf numFmtId="0" fontId="23" fillId="0" borderId="0" xfId="0" applyFont="1" applyAlignment="1">
      <alignment horizontal="center"/>
    </xf>
    <xf numFmtId="166" fontId="29" fillId="0" borderId="0" xfId="0" applyNumberFormat="1" applyFont="1" applyAlignment="1">
      <alignment horizontal="center"/>
    </xf>
    <xf numFmtId="0" fontId="5" fillId="0" borderId="0" xfId="0" applyFont="1"/>
    <xf numFmtId="0" fontId="3" fillId="0" borderId="0" xfId="0" applyFont="1" applyAlignment="1">
      <alignment wrapText="1"/>
    </xf>
    <xf numFmtId="0" fontId="3" fillId="0" borderId="0" xfId="0" applyFont="1"/>
    <xf numFmtId="0" fontId="3" fillId="0" borderId="0" xfId="0" applyFont="1" applyAlignment="1">
      <alignment horizontal="right"/>
    </xf>
    <xf numFmtId="0" fontId="43" fillId="0" borderId="0" xfId="1" applyFont="1" applyAlignment="1">
      <alignment horizontal="justify" vertical="top" wrapText="1"/>
    </xf>
    <xf numFmtId="0" fontId="45" fillId="0" borderId="0" xfId="1" applyFont="1" applyAlignment="1">
      <alignment horizontal="center"/>
    </xf>
    <xf numFmtId="0" fontId="43" fillId="0" borderId="0" xfId="1" applyFont="1" applyAlignment="1">
      <alignment horizontal="left" vertical="center" wrapText="1"/>
    </xf>
    <xf numFmtId="0" fontId="45" fillId="0" borderId="14" xfId="1" applyFont="1" applyBorder="1" applyAlignment="1">
      <alignment horizontal="center" vertical="center"/>
    </xf>
    <xf numFmtId="0" fontId="45" fillId="0" borderId="14" xfId="1" applyFont="1" applyBorder="1" applyAlignment="1">
      <alignment horizontal="center"/>
    </xf>
    <xf numFmtId="0" fontId="45" fillId="0" borderId="14" xfId="1" applyFont="1" applyBorder="1" applyAlignment="1">
      <alignment horizontal="center" wrapText="1"/>
    </xf>
    <xf numFmtId="0" fontId="43" fillId="0" borderId="0" xfId="1" applyFont="1" applyAlignment="1">
      <alignment horizontal="justify" vertical="top"/>
    </xf>
    <xf numFmtId="0" fontId="43" fillId="0" borderId="0" xfId="1" applyFont="1" applyAlignment="1">
      <alignment horizontal="center"/>
    </xf>
    <xf numFmtId="0" fontId="46" fillId="0" borderId="0" xfId="1" applyFont="1" applyAlignment="1">
      <alignment horizontal="center" vertical="top"/>
    </xf>
    <xf numFmtId="0" fontId="43" fillId="0" borderId="0" xfId="1" applyFont="1" applyAlignment="1">
      <alignment horizontal="center" vertical="center" wrapText="1"/>
    </xf>
    <xf numFmtId="0" fontId="3" fillId="0" borderId="2"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3" fillId="0" borderId="8" xfId="0" applyFont="1" applyBorder="1" applyAlignment="1">
      <alignment horizontal="center"/>
    </xf>
    <xf numFmtId="0" fontId="3" fillId="0" borderId="9" xfId="0" applyFont="1" applyBorder="1" applyAlignment="1">
      <alignment horizontal="center"/>
    </xf>
    <xf numFmtId="0" fontId="31" fillId="0" borderId="0" xfId="2" applyFont="1" applyAlignment="1">
      <alignment horizontal="center" vertical="center"/>
    </xf>
    <xf numFmtId="0" fontId="51" fillId="0" borderId="0" xfId="2" applyFont="1" applyAlignment="1">
      <alignment horizontal="center" vertical="center"/>
    </xf>
    <xf numFmtId="0" fontId="32" fillId="0" borderId="0" xfId="2" applyFont="1" applyAlignment="1">
      <alignment horizontal="center"/>
    </xf>
    <xf numFmtId="168" fontId="3" fillId="0" borderId="14" xfId="2" applyNumberFormat="1" applyFont="1" applyBorder="1" applyAlignment="1">
      <alignment horizontal="center" vertical="center"/>
    </xf>
    <xf numFmtId="168" fontId="43" fillId="0" borderId="14" xfId="2" applyNumberFormat="1" applyFont="1" applyBorder="1" applyAlignment="1">
      <alignment horizontal="center"/>
    </xf>
    <xf numFmtId="168" fontId="43" fillId="0" borderId="14" xfId="2" applyNumberFormat="1" applyFont="1" applyBorder="1" applyAlignment="1">
      <alignment horizontal="left" vertical="center"/>
    </xf>
    <xf numFmtId="0" fontId="45" fillId="0" borderId="14" xfId="2" applyFont="1" applyBorder="1" applyAlignment="1">
      <alignment horizontal="center" vertical="center" wrapText="1"/>
    </xf>
    <xf numFmtId="168" fontId="43" fillId="0" borderId="14" xfId="2" applyNumberFormat="1" applyFont="1" applyBorder="1" applyAlignment="1">
      <alignment horizontal="center" vertical="center"/>
    </xf>
    <xf numFmtId="0" fontId="47" fillId="0" borderId="0" xfId="2" applyFont="1" applyAlignment="1">
      <alignment horizontal="right" vertical="center" wrapText="1"/>
    </xf>
    <xf numFmtId="0" fontId="5" fillId="0" borderId="0" xfId="2" applyFont="1" applyAlignment="1">
      <alignment horizontal="center" vertical="center" wrapText="1"/>
    </xf>
    <xf numFmtId="0" fontId="5" fillId="0" borderId="0" xfId="2" applyFont="1" applyAlignment="1">
      <alignment horizontal="center" vertical="center"/>
    </xf>
    <xf numFmtId="168" fontId="43" fillId="0" borderId="31" xfId="2" applyNumberFormat="1" applyFont="1" applyBorder="1" applyAlignment="1">
      <alignment horizontal="center"/>
    </xf>
    <xf numFmtId="168" fontId="43" fillId="0" borderId="32" xfId="2" applyNumberFormat="1" applyFont="1" applyBorder="1" applyAlignment="1">
      <alignment horizontal="center"/>
    </xf>
    <xf numFmtId="168" fontId="43" fillId="0" borderId="24" xfId="2" applyNumberFormat="1" applyFont="1" applyBorder="1" applyAlignment="1">
      <alignment horizontal="center"/>
    </xf>
    <xf numFmtId="15" fontId="48" fillId="0" borderId="0" xfId="2" applyNumberFormat="1" applyFont="1" applyAlignment="1">
      <alignment horizontal="left" vertical="center"/>
    </xf>
    <xf numFmtId="0" fontId="19" fillId="0" borderId="0" xfId="3" applyFont="1" applyAlignment="1">
      <alignment horizontal="center"/>
    </xf>
    <xf numFmtId="0" fontId="60" fillId="0" borderId="0" xfId="3"/>
    <xf numFmtId="0" fontId="19" fillId="0" borderId="0" xfId="3" applyFont="1" applyAlignment="1">
      <alignment horizontal="center" vertical="center"/>
    </xf>
    <xf numFmtId="0" fontId="14" fillId="0" borderId="49" xfId="3" applyFont="1" applyBorder="1" applyAlignment="1">
      <alignment horizontal="center"/>
    </xf>
    <xf numFmtId="0" fontId="65" fillId="0" borderId="50" xfId="3" applyFont="1" applyBorder="1"/>
    <xf numFmtId="0" fontId="65" fillId="0" borderId="51" xfId="3" applyFont="1" applyBorder="1"/>
    <xf numFmtId="0" fontId="65" fillId="0" borderId="53" xfId="3" applyFont="1" applyBorder="1"/>
    <xf numFmtId="0" fontId="65" fillId="0" borderId="54" xfId="3" applyFont="1" applyBorder="1"/>
    <xf numFmtId="0" fontId="65" fillId="0" borderId="55" xfId="3" applyFont="1" applyBorder="1"/>
    <xf numFmtId="0" fontId="65" fillId="0" borderId="56" xfId="3" applyFont="1" applyBorder="1"/>
    <xf numFmtId="0" fontId="65" fillId="0" borderId="57" xfId="3" applyFont="1" applyBorder="1"/>
    <xf numFmtId="0" fontId="11" fillId="0" borderId="49" xfId="3" applyFont="1" applyBorder="1" applyAlignment="1">
      <alignment horizontal="center"/>
    </xf>
    <xf numFmtId="0" fontId="66" fillId="0" borderId="49" xfId="3" applyFont="1" applyBorder="1" applyAlignment="1">
      <alignment horizontal="left"/>
    </xf>
    <xf numFmtId="0" fontId="66" fillId="0" borderId="50" xfId="3" applyFont="1" applyBorder="1" applyAlignment="1">
      <alignment horizontal="left"/>
    </xf>
    <xf numFmtId="0" fontId="3" fillId="0" borderId="14" xfId="3" applyFont="1" applyBorder="1" applyAlignment="1">
      <alignment horizontal="left" vertical="center"/>
    </xf>
    <xf numFmtId="169" fontId="3" fillId="0" borderId="38" xfId="3" applyNumberFormat="1" applyFont="1" applyBorder="1" applyAlignment="1">
      <alignment horizontal="center" vertical="center" wrapText="1"/>
    </xf>
    <xf numFmtId="0" fontId="27" fillId="0" borderId="40" xfId="3" applyFont="1" applyBorder="1"/>
    <xf numFmtId="0" fontId="5" fillId="0" borderId="0" xfId="3" applyFont="1" applyAlignment="1">
      <alignment horizontal="center" vertical="center"/>
    </xf>
    <xf numFmtId="0" fontId="3" fillId="0" borderId="0" xfId="3" applyFont="1"/>
    <xf numFmtId="0" fontId="3" fillId="11" borderId="46" xfId="3" applyFont="1" applyFill="1" applyBorder="1" applyAlignment="1">
      <alignment horizontal="center" vertical="center" wrapText="1"/>
    </xf>
    <xf numFmtId="0" fontId="27" fillId="0" borderId="43" xfId="3" applyFont="1" applyBorder="1"/>
    <xf numFmtId="0" fontId="27" fillId="0" borderId="58" xfId="3" applyFont="1" applyBorder="1"/>
    <xf numFmtId="0" fontId="3" fillId="11" borderId="38" xfId="3" applyFont="1" applyFill="1" applyBorder="1" applyAlignment="1">
      <alignment horizontal="center" vertical="center" wrapText="1"/>
    </xf>
    <xf numFmtId="0" fontId="3" fillId="0" borderId="41" xfId="3" applyFont="1" applyBorder="1" applyAlignment="1">
      <alignment horizontal="left" vertical="center" wrapText="1"/>
    </xf>
    <xf numFmtId="0" fontId="3" fillId="0" borderId="44" xfId="3" applyFont="1" applyBorder="1" applyAlignment="1">
      <alignment horizontal="left" vertical="center" wrapText="1"/>
    </xf>
    <xf numFmtId="0" fontId="3" fillId="0" borderId="42" xfId="3" applyFont="1" applyBorder="1" applyAlignment="1">
      <alignment horizontal="left" vertical="center" wrapText="1"/>
    </xf>
    <xf numFmtId="0" fontId="3" fillId="0" borderId="38" xfId="3" applyFont="1" applyBorder="1" applyAlignment="1">
      <alignment horizontal="left" vertical="center" wrapText="1"/>
    </xf>
    <xf numFmtId="0" fontId="3" fillId="0" borderId="39" xfId="3" applyFont="1" applyBorder="1" applyAlignment="1">
      <alignment horizontal="left" vertical="center" wrapText="1"/>
    </xf>
    <xf numFmtId="0" fontId="3" fillId="0" borderId="40" xfId="3" applyFont="1" applyBorder="1" applyAlignment="1">
      <alignment horizontal="left" vertical="center" wrapText="1"/>
    </xf>
    <xf numFmtId="0" fontId="3" fillId="0" borderId="46" xfId="3" applyFont="1" applyBorder="1" applyAlignment="1">
      <alignment horizontal="left" vertical="center" wrapText="1"/>
    </xf>
    <xf numFmtId="0" fontId="3" fillId="0" borderId="43" xfId="3" applyFont="1" applyBorder="1" applyAlignment="1">
      <alignment horizontal="left" vertical="center" wrapText="1"/>
    </xf>
    <xf numFmtId="0" fontId="3" fillId="0" borderId="58" xfId="3" applyFont="1" applyBorder="1" applyAlignment="1">
      <alignment horizontal="left" vertical="center" wrapText="1"/>
    </xf>
    <xf numFmtId="169" fontId="3" fillId="0" borderId="41" xfId="3" applyNumberFormat="1" applyFont="1" applyBorder="1" applyAlignment="1">
      <alignment horizontal="center" vertical="center" wrapText="1"/>
    </xf>
    <xf numFmtId="0" fontId="27" fillId="0" borderId="42" xfId="3" applyFont="1" applyBorder="1"/>
    <xf numFmtId="0" fontId="3" fillId="0" borderId="38" xfId="3" applyFont="1" applyBorder="1" applyAlignment="1">
      <alignment horizontal="center"/>
    </xf>
    <xf numFmtId="0" fontId="27" fillId="0" borderId="39" xfId="3" applyFont="1" applyBorder="1"/>
    <xf numFmtId="0" fontId="62" fillId="0" borderId="0" xfId="3" applyFont="1" applyAlignment="1">
      <alignment horizontal="left" vertical="center" wrapText="1"/>
    </xf>
    <xf numFmtId="0" fontId="3" fillId="0" borderId="0" xfId="3" applyFont="1" applyAlignment="1">
      <alignment horizontal="left" vertical="center"/>
    </xf>
    <xf numFmtId="0" fontId="3" fillId="0" borderId="0" xfId="3" applyFont="1" applyAlignment="1">
      <alignment horizontal="center" vertical="center" wrapText="1"/>
    </xf>
    <xf numFmtId="0" fontId="3" fillId="0" borderId="0" xfId="3" applyFont="1" applyAlignment="1">
      <alignment horizontal="center" vertical="center"/>
    </xf>
    <xf numFmtId="0" fontId="3" fillId="0" borderId="0" xfId="3" applyFont="1" applyAlignment="1">
      <alignment horizontal="center" vertical="top" wrapText="1"/>
    </xf>
    <xf numFmtId="0" fontId="29" fillId="0" borderId="0" xfId="3" applyFont="1" applyAlignment="1">
      <alignment horizontal="center" vertical="center" wrapText="1"/>
    </xf>
    <xf numFmtId="0" fontId="2" fillId="0" borderId="0" xfId="3" applyFont="1" applyAlignment="1">
      <alignment horizontal="center" vertical="center" wrapText="1"/>
    </xf>
    <xf numFmtId="0" fontId="35" fillId="0" borderId="0" xfId="3" applyFont="1"/>
    <xf numFmtId="0" fontId="5" fillId="12" borderId="45" xfId="3" applyFont="1" applyFill="1" applyBorder="1" applyAlignment="1">
      <alignment horizontal="center" vertical="center" wrapText="1"/>
    </xf>
    <xf numFmtId="0" fontId="27" fillId="12" borderId="47" xfId="3" applyFont="1" applyFill="1" applyBorder="1"/>
    <xf numFmtId="0" fontId="23" fillId="12" borderId="46" xfId="3" applyFont="1" applyFill="1" applyBorder="1" applyAlignment="1">
      <alignment horizontal="center" vertical="center" wrapText="1"/>
    </xf>
    <xf numFmtId="0" fontId="27" fillId="12" borderId="41" xfId="3" applyFont="1" applyFill="1" applyBorder="1"/>
    <xf numFmtId="0" fontId="23" fillId="12" borderId="45" xfId="3" applyFont="1" applyFill="1" applyBorder="1" applyAlignment="1">
      <alignment horizontal="center" vertical="center" wrapText="1"/>
    </xf>
    <xf numFmtId="0" fontId="27" fillId="12" borderId="48" xfId="3" applyFont="1" applyFill="1" applyBorder="1"/>
    <xf numFmtId="0" fontId="5" fillId="12" borderId="38" xfId="3" applyFont="1" applyFill="1" applyBorder="1" applyAlignment="1">
      <alignment horizontal="center" vertical="center" wrapText="1"/>
    </xf>
    <xf numFmtId="0" fontId="27" fillId="12" borderId="39" xfId="3" applyFont="1" applyFill="1" applyBorder="1"/>
    <xf numFmtId="0" fontId="27" fillId="12" borderId="40" xfId="3" applyFont="1" applyFill="1" applyBorder="1"/>
    <xf numFmtId="172" fontId="29" fillId="0" borderId="0" xfId="3" applyNumberFormat="1" applyFont="1" applyAlignment="1">
      <alignment horizontal="left" vertical="top" shrinkToFit="1"/>
    </xf>
    <xf numFmtId="0" fontId="3" fillId="0" borderId="0" xfId="3" applyFont="1" applyAlignment="1">
      <alignment horizontal="left" vertical="top" wrapText="1"/>
    </xf>
    <xf numFmtId="0" fontId="29" fillId="0" borderId="0" xfId="3" applyFont="1" applyAlignment="1">
      <alignment horizontal="left" vertical="center" wrapText="1"/>
    </xf>
    <xf numFmtId="0" fontId="63" fillId="0" borderId="0" xfId="3" applyFont="1" applyAlignment="1">
      <alignment horizontal="left" vertical="top" wrapText="1"/>
    </xf>
    <xf numFmtId="0" fontId="31" fillId="0" borderId="0" xfId="3" applyFont="1" applyAlignment="1">
      <alignment horizontal="center" vertical="center"/>
    </xf>
    <xf numFmtId="0" fontId="5" fillId="0" borderId="0" xfId="3" applyFont="1" applyAlignment="1">
      <alignment vertical="center"/>
    </xf>
    <xf numFmtId="0" fontId="5" fillId="0" borderId="0" xfId="3" applyFont="1" applyAlignment="1">
      <alignment horizontal="center"/>
    </xf>
    <xf numFmtId="0" fontId="5" fillId="0" borderId="0" xfId="3" applyFont="1"/>
    <xf numFmtId="0" fontId="2" fillId="0" borderId="0" xfId="4" applyFont="1" applyAlignment="1">
      <alignment horizontal="center"/>
    </xf>
    <xf numFmtId="0" fontId="3" fillId="0" borderId="0" xfId="4" applyFont="1"/>
    <xf numFmtId="0" fontId="3" fillId="0" borderId="1" xfId="4" applyFont="1" applyBorder="1"/>
    <xf numFmtId="0" fontId="4" fillId="2" borderId="0" xfId="4" applyFont="1" applyFill="1" applyAlignment="1">
      <alignment horizontal="center"/>
    </xf>
    <xf numFmtId="0" fontId="3" fillId="0" borderId="0" xfId="4" applyFont="1" applyAlignment="1">
      <alignment vertical="center"/>
    </xf>
    <xf numFmtId="0" fontId="3" fillId="0" borderId="0" xfId="4" applyFont="1" applyAlignment="1">
      <alignment horizontal="left" vertical="center"/>
    </xf>
    <xf numFmtId="0" fontId="3" fillId="0" borderId="2" xfId="4" applyFont="1" applyBorder="1" applyAlignment="1">
      <alignment vertical="center"/>
    </xf>
    <xf numFmtId="0" fontId="3" fillId="0" borderId="3" xfId="4" applyFont="1" applyBorder="1" applyAlignment="1">
      <alignment horizontal="left" vertical="center"/>
    </xf>
    <xf numFmtId="0" fontId="3" fillId="0" borderId="3" xfId="4" applyFont="1" applyBorder="1" applyAlignment="1">
      <alignment vertical="center"/>
    </xf>
    <xf numFmtId="0" fontId="3" fillId="0" borderId="4" xfId="4" applyFont="1" applyBorder="1" applyAlignment="1">
      <alignment vertical="center"/>
    </xf>
    <xf numFmtId="0" fontId="3" fillId="0" borderId="5" xfId="4" applyFont="1" applyBorder="1" applyAlignment="1">
      <alignment vertical="center"/>
    </xf>
    <xf numFmtId="0" fontId="3" fillId="0" borderId="6" xfId="4" applyFont="1" applyBorder="1" applyAlignment="1">
      <alignment vertical="center"/>
    </xf>
    <xf numFmtId="0" fontId="3" fillId="0" borderId="7" xfId="4" applyFont="1" applyBorder="1" applyAlignment="1">
      <alignment vertical="center"/>
    </xf>
    <xf numFmtId="0" fontId="3" fillId="0" borderId="8" xfId="4" applyFont="1" applyBorder="1" applyAlignment="1">
      <alignment horizontal="left" vertical="center"/>
    </xf>
    <xf numFmtId="0" fontId="3" fillId="0" borderId="8" xfId="4" applyFont="1" applyBorder="1" applyAlignment="1">
      <alignment vertical="center"/>
    </xf>
    <xf numFmtId="0" fontId="3" fillId="0" borderId="9" xfId="4" applyFont="1" applyBorder="1" applyAlignment="1">
      <alignment vertical="center"/>
    </xf>
    <xf numFmtId="0" fontId="5" fillId="0" borderId="0" xfId="4" applyFont="1" applyAlignment="1">
      <alignment horizontal="center" vertical="center"/>
    </xf>
  </cellXfs>
  <cellStyles count="5">
    <cellStyle name="Normal" xfId="0" builtinId="0"/>
    <cellStyle name="Normal 2" xfId="1" xr:uid="{D881F05B-60C0-8543-B7BB-237A44B27D0E}"/>
    <cellStyle name="Normal 2 2" xfId="2" xr:uid="{EAF91907-3966-FD4E-BA5D-FC92BC7B6790}"/>
    <cellStyle name="Normal 2 2 2" xfId="4" xr:uid="{A4C95A1A-62D3-1B4F-ABD9-F93A92B0B29F}"/>
    <cellStyle name="Normal 2 3" xfId="3" xr:uid="{A8C686BD-9F1C-4F4C-AB38-A30519DFEAAD}"/>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externalLink" Target="externalLinks/externalLink91.xml"/><Relationship Id="rId21" Type="http://schemas.openxmlformats.org/officeDocument/2006/relationships/worksheet" Target="worksheets/sheet21.xml"/><Relationship Id="rId42" Type="http://schemas.openxmlformats.org/officeDocument/2006/relationships/externalLink" Target="externalLinks/externalLink16.xml"/><Relationship Id="rId63" Type="http://schemas.openxmlformats.org/officeDocument/2006/relationships/externalLink" Target="externalLinks/externalLink37.xml"/><Relationship Id="rId84" Type="http://schemas.openxmlformats.org/officeDocument/2006/relationships/externalLink" Target="externalLinks/externalLink58.xml"/><Relationship Id="rId138" Type="http://schemas.openxmlformats.org/officeDocument/2006/relationships/externalLink" Target="externalLinks/externalLink112.xml"/><Relationship Id="rId159" Type="http://schemas.openxmlformats.org/officeDocument/2006/relationships/styles" Target="styles.xml"/><Relationship Id="rId107" Type="http://schemas.openxmlformats.org/officeDocument/2006/relationships/externalLink" Target="externalLinks/externalLink81.xml"/><Relationship Id="rId11" Type="http://schemas.openxmlformats.org/officeDocument/2006/relationships/worksheet" Target="worksheets/sheet11.xml"/><Relationship Id="rId32" Type="http://schemas.openxmlformats.org/officeDocument/2006/relationships/externalLink" Target="externalLinks/externalLink6.xml"/><Relationship Id="rId53" Type="http://schemas.openxmlformats.org/officeDocument/2006/relationships/externalLink" Target="externalLinks/externalLink27.xml"/><Relationship Id="rId74" Type="http://schemas.openxmlformats.org/officeDocument/2006/relationships/externalLink" Target="externalLinks/externalLink48.xml"/><Relationship Id="rId128" Type="http://schemas.openxmlformats.org/officeDocument/2006/relationships/externalLink" Target="externalLinks/externalLink102.xml"/><Relationship Id="rId149" Type="http://schemas.openxmlformats.org/officeDocument/2006/relationships/externalLink" Target="externalLinks/externalLink123.xml"/><Relationship Id="rId5" Type="http://schemas.openxmlformats.org/officeDocument/2006/relationships/worksheet" Target="worksheets/sheet5.xml"/><Relationship Id="rId95" Type="http://schemas.openxmlformats.org/officeDocument/2006/relationships/externalLink" Target="externalLinks/externalLink69.xml"/><Relationship Id="rId160" Type="http://schemas.openxmlformats.org/officeDocument/2006/relationships/sharedStrings" Target="sharedStrings.xml"/><Relationship Id="rId22" Type="http://schemas.openxmlformats.org/officeDocument/2006/relationships/worksheet" Target="worksheets/sheet22.xml"/><Relationship Id="rId43" Type="http://schemas.openxmlformats.org/officeDocument/2006/relationships/externalLink" Target="externalLinks/externalLink17.xml"/><Relationship Id="rId64" Type="http://schemas.openxmlformats.org/officeDocument/2006/relationships/externalLink" Target="externalLinks/externalLink38.xml"/><Relationship Id="rId118" Type="http://schemas.openxmlformats.org/officeDocument/2006/relationships/externalLink" Target="externalLinks/externalLink92.xml"/><Relationship Id="rId139" Type="http://schemas.openxmlformats.org/officeDocument/2006/relationships/externalLink" Target="externalLinks/externalLink113.xml"/><Relationship Id="rId85" Type="http://schemas.openxmlformats.org/officeDocument/2006/relationships/externalLink" Target="externalLinks/externalLink59.xml"/><Relationship Id="rId150" Type="http://schemas.openxmlformats.org/officeDocument/2006/relationships/externalLink" Target="externalLinks/externalLink124.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externalLink" Target="externalLinks/externalLink7.xml"/><Relationship Id="rId38" Type="http://schemas.openxmlformats.org/officeDocument/2006/relationships/externalLink" Target="externalLinks/externalLink12.xml"/><Relationship Id="rId59" Type="http://schemas.openxmlformats.org/officeDocument/2006/relationships/externalLink" Target="externalLinks/externalLink33.xml"/><Relationship Id="rId103" Type="http://schemas.openxmlformats.org/officeDocument/2006/relationships/externalLink" Target="externalLinks/externalLink77.xml"/><Relationship Id="rId108" Type="http://schemas.openxmlformats.org/officeDocument/2006/relationships/externalLink" Target="externalLinks/externalLink82.xml"/><Relationship Id="rId124" Type="http://schemas.openxmlformats.org/officeDocument/2006/relationships/externalLink" Target="externalLinks/externalLink98.xml"/><Relationship Id="rId129" Type="http://schemas.openxmlformats.org/officeDocument/2006/relationships/externalLink" Target="externalLinks/externalLink103.xml"/><Relationship Id="rId54" Type="http://schemas.openxmlformats.org/officeDocument/2006/relationships/externalLink" Target="externalLinks/externalLink28.xml"/><Relationship Id="rId70" Type="http://schemas.openxmlformats.org/officeDocument/2006/relationships/externalLink" Target="externalLinks/externalLink44.xml"/><Relationship Id="rId75" Type="http://schemas.openxmlformats.org/officeDocument/2006/relationships/externalLink" Target="externalLinks/externalLink49.xml"/><Relationship Id="rId91" Type="http://schemas.openxmlformats.org/officeDocument/2006/relationships/externalLink" Target="externalLinks/externalLink65.xml"/><Relationship Id="rId96" Type="http://schemas.openxmlformats.org/officeDocument/2006/relationships/externalLink" Target="externalLinks/externalLink70.xml"/><Relationship Id="rId140" Type="http://schemas.openxmlformats.org/officeDocument/2006/relationships/externalLink" Target="externalLinks/externalLink114.xml"/><Relationship Id="rId145" Type="http://schemas.openxmlformats.org/officeDocument/2006/relationships/externalLink" Target="externalLinks/externalLink119.xml"/><Relationship Id="rId161"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externalLink" Target="externalLinks/externalLink2.xml"/><Relationship Id="rId49" Type="http://schemas.openxmlformats.org/officeDocument/2006/relationships/externalLink" Target="externalLinks/externalLink23.xml"/><Relationship Id="rId114" Type="http://schemas.openxmlformats.org/officeDocument/2006/relationships/externalLink" Target="externalLinks/externalLink88.xml"/><Relationship Id="rId119" Type="http://schemas.openxmlformats.org/officeDocument/2006/relationships/externalLink" Target="externalLinks/externalLink93.xml"/><Relationship Id="rId44" Type="http://schemas.openxmlformats.org/officeDocument/2006/relationships/externalLink" Target="externalLinks/externalLink18.xml"/><Relationship Id="rId60" Type="http://schemas.openxmlformats.org/officeDocument/2006/relationships/externalLink" Target="externalLinks/externalLink34.xml"/><Relationship Id="rId65" Type="http://schemas.openxmlformats.org/officeDocument/2006/relationships/externalLink" Target="externalLinks/externalLink39.xml"/><Relationship Id="rId81" Type="http://schemas.openxmlformats.org/officeDocument/2006/relationships/externalLink" Target="externalLinks/externalLink55.xml"/><Relationship Id="rId86" Type="http://schemas.openxmlformats.org/officeDocument/2006/relationships/externalLink" Target="externalLinks/externalLink60.xml"/><Relationship Id="rId130" Type="http://schemas.openxmlformats.org/officeDocument/2006/relationships/externalLink" Target="externalLinks/externalLink104.xml"/><Relationship Id="rId135" Type="http://schemas.openxmlformats.org/officeDocument/2006/relationships/externalLink" Target="externalLinks/externalLink109.xml"/><Relationship Id="rId151" Type="http://schemas.openxmlformats.org/officeDocument/2006/relationships/externalLink" Target="externalLinks/externalLink125.xml"/><Relationship Id="rId156" Type="http://schemas.openxmlformats.org/officeDocument/2006/relationships/externalLink" Target="externalLinks/externalLink130.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externalLink" Target="externalLinks/externalLink13.xml"/><Relationship Id="rId109" Type="http://schemas.openxmlformats.org/officeDocument/2006/relationships/externalLink" Target="externalLinks/externalLink83.xml"/><Relationship Id="rId34" Type="http://schemas.openxmlformats.org/officeDocument/2006/relationships/externalLink" Target="externalLinks/externalLink8.xml"/><Relationship Id="rId50" Type="http://schemas.openxmlformats.org/officeDocument/2006/relationships/externalLink" Target="externalLinks/externalLink24.xml"/><Relationship Id="rId55" Type="http://schemas.openxmlformats.org/officeDocument/2006/relationships/externalLink" Target="externalLinks/externalLink29.xml"/><Relationship Id="rId76" Type="http://schemas.openxmlformats.org/officeDocument/2006/relationships/externalLink" Target="externalLinks/externalLink50.xml"/><Relationship Id="rId97" Type="http://schemas.openxmlformats.org/officeDocument/2006/relationships/externalLink" Target="externalLinks/externalLink71.xml"/><Relationship Id="rId104" Type="http://schemas.openxmlformats.org/officeDocument/2006/relationships/externalLink" Target="externalLinks/externalLink78.xml"/><Relationship Id="rId120" Type="http://schemas.openxmlformats.org/officeDocument/2006/relationships/externalLink" Target="externalLinks/externalLink94.xml"/><Relationship Id="rId125" Type="http://schemas.openxmlformats.org/officeDocument/2006/relationships/externalLink" Target="externalLinks/externalLink99.xml"/><Relationship Id="rId141" Type="http://schemas.openxmlformats.org/officeDocument/2006/relationships/externalLink" Target="externalLinks/externalLink115.xml"/><Relationship Id="rId146" Type="http://schemas.openxmlformats.org/officeDocument/2006/relationships/externalLink" Target="externalLinks/externalLink120.xml"/><Relationship Id="rId7" Type="http://schemas.openxmlformats.org/officeDocument/2006/relationships/worksheet" Target="worksheets/sheet7.xml"/><Relationship Id="rId71" Type="http://schemas.openxmlformats.org/officeDocument/2006/relationships/externalLink" Target="externalLinks/externalLink45.xml"/><Relationship Id="rId92" Type="http://schemas.openxmlformats.org/officeDocument/2006/relationships/externalLink" Target="externalLinks/externalLink66.xml"/><Relationship Id="rId162" Type="http://schemas.openxmlformats.org/officeDocument/2006/relationships/calcChain" Target="calcChain.xml"/><Relationship Id="rId2" Type="http://schemas.openxmlformats.org/officeDocument/2006/relationships/worksheet" Target="worksheets/sheet2.xml"/><Relationship Id="rId29" Type="http://schemas.openxmlformats.org/officeDocument/2006/relationships/externalLink" Target="externalLinks/externalLink3.xml"/><Relationship Id="rId24" Type="http://schemas.openxmlformats.org/officeDocument/2006/relationships/worksheet" Target="worksheets/sheet24.xml"/><Relationship Id="rId40" Type="http://schemas.openxmlformats.org/officeDocument/2006/relationships/externalLink" Target="externalLinks/externalLink14.xml"/><Relationship Id="rId45" Type="http://schemas.openxmlformats.org/officeDocument/2006/relationships/externalLink" Target="externalLinks/externalLink19.xml"/><Relationship Id="rId66" Type="http://schemas.openxmlformats.org/officeDocument/2006/relationships/externalLink" Target="externalLinks/externalLink40.xml"/><Relationship Id="rId87" Type="http://schemas.openxmlformats.org/officeDocument/2006/relationships/externalLink" Target="externalLinks/externalLink61.xml"/><Relationship Id="rId110" Type="http://schemas.openxmlformats.org/officeDocument/2006/relationships/externalLink" Target="externalLinks/externalLink84.xml"/><Relationship Id="rId115" Type="http://schemas.openxmlformats.org/officeDocument/2006/relationships/externalLink" Target="externalLinks/externalLink89.xml"/><Relationship Id="rId131" Type="http://schemas.openxmlformats.org/officeDocument/2006/relationships/externalLink" Target="externalLinks/externalLink105.xml"/><Relationship Id="rId136" Type="http://schemas.openxmlformats.org/officeDocument/2006/relationships/externalLink" Target="externalLinks/externalLink110.xml"/><Relationship Id="rId157" Type="http://schemas.openxmlformats.org/officeDocument/2006/relationships/externalLink" Target="externalLinks/externalLink131.xml"/><Relationship Id="rId61" Type="http://schemas.openxmlformats.org/officeDocument/2006/relationships/externalLink" Target="externalLinks/externalLink35.xml"/><Relationship Id="rId82" Type="http://schemas.openxmlformats.org/officeDocument/2006/relationships/externalLink" Target="externalLinks/externalLink56.xml"/><Relationship Id="rId152" Type="http://schemas.openxmlformats.org/officeDocument/2006/relationships/externalLink" Target="externalLinks/externalLink126.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externalLink" Target="externalLinks/externalLink4.xml"/><Relationship Id="rId35" Type="http://schemas.openxmlformats.org/officeDocument/2006/relationships/externalLink" Target="externalLinks/externalLink9.xml"/><Relationship Id="rId56" Type="http://schemas.openxmlformats.org/officeDocument/2006/relationships/externalLink" Target="externalLinks/externalLink30.xml"/><Relationship Id="rId77" Type="http://schemas.openxmlformats.org/officeDocument/2006/relationships/externalLink" Target="externalLinks/externalLink51.xml"/><Relationship Id="rId100" Type="http://schemas.openxmlformats.org/officeDocument/2006/relationships/externalLink" Target="externalLinks/externalLink74.xml"/><Relationship Id="rId105" Type="http://schemas.openxmlformats.org/officeDocument/2006/relationships/externalLink" Target="externalLinks/externalLink79.xml"/><Relationship Id="rId126" Type="http://schemas.openxmlformats.org/officeDocument/2006/relationships/externalLink" Target="externalLinks/externalLink100.xml"/><Relationship Id="rId147" Type="http://schemas.openxmlformats.org/officeDocument/2006/relationships/externalLink" Target="externalLinks/externalLink121.xml"/><Relationship Id="rId8" Type="http://schemas.openxmlformats.org/officeDocument/2006/relationships/worksheet" Target="worksheets/sheet8.xml"/><Relationship Id="rId51" Type="http://schemas.openxmlformats.org/officeDocument/2006/relationships/externalLink" Target="externalLinks/externalLink25.xml"/><Relationship Id="rId72" Type="http://schemas.openxmlformats.org/officeDocument/2006/relationships/externalLink" Target="externalLinks/externalLink46.xml"/><Relationship Id="rId93" Type="http://schemas.openxmlformats.org/officeDocument/2006/relationships/externalLink" Target="externalLinks/externalLink67.xml"/><Relationship Id="rId98" Type="http://schemas.openxmlformats.org/officeDocument/2006/relationships/externalLink" Target="externalLinks/externalLink72.xml"/><Relationship Id="rId121" Type="http://schemas.openxmlformats.org/officeDocument/2006/relationships/externalLink" Target="externalLinks/externalLink95.xml"/><Relationship Id="rId142" Type="http://schemas.openxmlformats.org/officeDocument/2006/relationships/externalLink" Target="externalLinks/externalLink116.xml"/><Relationship Id="rId163" Type="http://schemas.microsoft.com/office/2006/relationships/vbaProject" Target="vbaProject.bin"/><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externalLink" Target="externalLinks/externalLink20.xml"/><Relationship Id="rId67" Type="http://schemas.openxmlformats.org/officeDocument/2006/relationships/externalLink" Target="externalLinks/externalLink41.xml"/><Relationship Id="rId116" Type="http://schemas.openxmlformats.org/officeDocument/2006/relationships/externalLink" Target="externalLinks/externalLink90.xml"/><Relationship Id="rId137" Type="http://schemas.openxmlformats.org/officeDocument/2006/relationships/externalLink" Target="externalLinks/externalLink111.xml"/><Relationship Id="rId158"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externalLink" Target="externalLinks/externalLink15.xml"/><Relationship Id="rId62" Type="http://schemas.openxmlformats.org/officeDocument/2006/relationships/externalLink" Target="externalLinks/externalLink36.xml"/><Relationship Id="rId83" Type="http://schemas.openxmlformats.org/officeDocument/2006/relationships/externalLink" Target="externalLinks/externalLink57.xml"/><Relationship Id="rId88" Type="http://schemas.openxmlformats.org/officeDocument/2006/relationships/externalLink" Target="externalLinks/externalLink62.xml"/><Relationship Id="rId111" Type="http://schemas.openxmlformats.org/officeDocument/2006/relationships/externalLink" Target="externalLinks/externalLink85.xml"/><Relationship Id="rId132" Type="http://schemas.openxmlformats.org/officeDocument/2006/relationships/externalLink" Target="externalLinks/externalLink106.xml"/><Relationship Id="rId153" Type="http://schemas.openxmlformats.org/officeDocument/2006/relationships/externalLink" Target="externalLinks/externalLink127.xml"/><Relationship Id="rId15" Type="http://schemas.openxmlformats.org/officeDocument/2006/relationships/worksheet" Target="worksheets/sheet15.xml"/><Relationship Id="rId36" Type="http://schemas.openxmlformats.org/officeDocument/2006/relationships/externalLink" Target="externalLinks/externalLink10.xml"/><Relationship Id="rId57" Type="http://schemas.openxmlformats.org/officeDocument/2006/relationships/externalLink" Target="externalLinks/externalLink31.xml"/><Relationship Id="rId106" Type="http://schemas.openxmlformats.org/officeDocument/2006/relationships/externalLink" Target="externalLinks/externalLink80.xml"/><Relationship Id="rId127" Type="http://schemas.openxmlformats.org/officeDocument/2006/relationships/externalLink" Target="externalLinks/externalLink101.xml"/><Relationship Id="rId10" Type="http://schemas.openxmlformats.org/officeDocument/2006/relationships/worksheet" Target="worksheets/sheet10.xml"/><Relationship Id="rId31" Type="http://schemas.openxmlformats.org/officeDocument/2006/relationships/externalLink" Target="externalLinks/externalLink5.xml"/><Relationship Id="rId52" Type="http://schemas.openxmlformats.org/officeDocument/2006/relationships/externalLink" Target="externalLinks/externalLink26.xml"/><Relationship Id="rId73" Type="http://schemas.openxmlformats.org/officeDocument/2006/relationships/externalLink" Target="externalLinks/externalLink47.xml"/><Relationship Id="rId78" Type="http://schemas.openxmlformats.org/officeDocument/2006/relationships/externalLink" Target="externalLinks/externalLink52.xml"/><Relationship Id="rId94" Type="http://schemas.openxmlformats.org/officeDocument/2006/relationships/externalLink" Target="externalLinks/externalLink68.xml"/><Relationship Id="rId99" Type="http://schemas.openxmlformats.org/officeDocument/2006/relationships/externalLink" Target="externalLinks/externalLink73.xml"/><Relationship Id="rId101" Type="http://schemas.openxmlformats.org/officeDocument/2006/relationships/externalLink" Target="externalLinks/externalLink75.xml"/><Relationship Id="rId122" Type="http://schemas.openxmlformats.org/officeDocument/2006/relationships/externalLink" Target="externalLinks/externalLink96.xml"/><Relationship Id="rId143" Type="http://schemas.openxmlformats.org/officeDocument/2006/relationships/externalLink" Target="externalLinks/externalLink117.xml"/><Relationship Id="rId148" Type="http://schemas.openxmlformats.org/officeDocument/2006/relationships/externalLink" Target="externalLinks/externalLink122.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 Id="rId47" Type="http://schemas.openxmlformats.org/officeDocument/2006/relationships/externalLink" Target="externalLinks/externalLink21.xml"/><Relationship Id="rId68" Type="http://schemas.openxmlformats.org/officeDocument/2006/relationships/externalLink" Target="externalLinks/externalLink42.xml"/><Relationship Id="rId89" Type="http://schemas.openxmlformats.org/officeDocument/2006/relationships/externalLink" Target="externalLinks/externalLink63.xml"/><Relationship Id="rId112" Type="http://schemas.openxmlformats.org/officeDocument/2006/relationships/externalLink" Target="externalLinks/externalLink86.xml"/><Relationship Id="rId133" Type="http://schemas.openxmlformats.org/officeDocument/2006/relationships/externalLink" Target="externalLinks/externalLink107.xml"/><Relationship Id="rId154" Type="http://schemas.openxmlformats.org/officeDocument/2006/relationships/externalLink" Target="externalLinks/externalLink128.xml"/><Relationship Id="rId16" Type="http://schemas.openxmlformats.org/officeDocument/2006/relationships/worksheet" Target="worksheets/sheet16.xml"/><Relationship Id="rId37" Type="http://schemas.openxmlformats.org/officeDocument/2006/relationships/externalLink" Target="externalLinks/externalLink11.xml"/><Relationship Id="rId58" Type="http://schemas.openxmlformats.org/officeDocument/2006/relationships/externalLink" Target="externalLinks/externalLink32.xml"/><Relationship Id="rId79" Type="http://schemas.openxmlformats.org/officeDocument/2006/relationships/externalLink" Target="externalLinks/externalLink53.xml"/><Relationship Id="rId102" Type="http://schemas.openxmlformats.org/officeDocument/2006/relationships/externalLink" Target="externalLinks/externalLink76.xml"/><Relationship Id="rId123" Type="http://schemas.openxmlformats.org/officeDocument/2006/relationships/externalLink" Target="externalLinks/externalLink97.xml"/><Relationship Id="rId144" Type="http://schemas.openxmlformats.org/officeDocument/2006/relationships/externalLink" Target="externalLinks/externalLink118.xml"/><Relationship Id="rId90" Type="http://schemas.openxmlformats.org/officeDocument/2006/relationships/externalLink" Target="externalLinks/externalLink64.xml"/><Relationship Id="rId27" Type="http://schemas.openxmlformats.org/officeDocument/2006/relationships/externalLink" Target="externalLinks/externalLink1.xml"/><Relationship Id="rId48" Type="http://schemas.openxmlformats.org/officeDocument/2006/relationships/externalLink" Target="externalLinks/externalLink22.xml"/><Relationship Id="rId69" Type="http://schemas.openxmlformats.org/officeDocument/2006/relationships/externalLink" Target="externalLinks/externalLink43.xml"/><Relationship Id="rId113" Type="http://schemas.openxmlformats.org/officeDocument/2006/relationships/externalLink" Target="externalLinks/externalLink87.xml"/><Relationship Id="rId134" Type="http://schemas.openxmlformats.org/officeDocument/2006/relationships/externalLink" Target="externalLinks/externalLink108.xml"/><Relationship Id="rId80" Type="http://schemas.openxmlformats.org/officeDocument/2006/relationships/externalLink" Target="externalLinks/externalLink54.xml"/><Relationship Id="rId155" Type="http://schemas.openxmlformats.org/officeDocument/2006/relationships/externalLink" Target="externalLinks/externalLink12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289706</xdr:colOff>
      <xdr:row>10</xdr:row>
      <xdr:rowOff>164835</xdr:rowOff>
    </xdr:from>
    <xdr:to>
      <xdr:col>6</xdr:col>
      <xdr:colOff>792364</xdr:colOff>
      <xdr:row>19</xdr:row>
      <xdr:rowOff>87841</xdr:rowOff>
    </xdr:to>
    <xdr:pic>
      <xdr:nvPicPr>
        <xdr:cNvPr id="2" name="Gambar 64">
          <a:extLst>
            <a:ext uri="{FF2B5EF4-FFF2-40B4-BE49-F238E27FC236}">
              <a16:creationId xmlns:a16="http://schemas.microsoft.com/office/drawing/2014/main" id="{9763F508-9B21-5E42-B66D-F51891277C4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2260335"/>
          <a:ext cx="1531358" cy="1523206"/>
        </a:xfrm>
        <a:prstGeom prst="rect">
          <a:avLst/>
        </a:prstGeom>
        <a:noFill/>
      </xdr:spPr>
    </xdr:pic>
    <xdr:clientData/>
  </xdr:twoCellAnchor>
  <xdr:oneCellAnchor>
    <xdr:from>
      <xdr:col>4</xdr:col>
      <xdr:colOff>289706</xdr:colOff>
      <xdr:row>51</xdr:row>
      <xdr:rowOff>164835</xdr:rowOff>
    </xdr:from>
    <xdr:ext cx="1532388" cy="1570574"/>
    <xdr:pic>
      <xdr:nvPicPr>
        <xdr:cNvPr id="3" name="Gambar 64">
          <a:extLst>
            <a:ext uri="{FF2B5EF4-FFF2-40B4-BE49-F238E27FC236}">
              <a16:creationId xmlns:a16="http://schemas.microsoft.com/office/drawing/2014/main" id="{D6FD574A-56F4-4742-ADE8-CA630DF1FD6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10782035"/>
          <a:ext cx="1532388" cy="1570574"/>
        </a:xfrm>
        <a:prstGeom prst="rect">
          <a:avLst/>
        </a:prstGeom>
        <a:noFill/>
      </xdr:spPr>
    </xdr:pic>
    <xdr:clientData/>
  </xdr:oneCellAnchor>
  <xdr:oneCellAnchor>
    <xdr:from>
      <xdr:col>4</xdr:col>
      <xdr:colOff>289706</xdr:colOff>
      <xdr:row>92</xdr:row>
      <xdr:rowOff>164835</xdr:rowOff>
    </xdr:from>
    <xdr:ext cx="1532388" cy="1570574"/>
    <xdr:pic>
      <xdr:nvPicPr>
        <xdr:cNvPr id="4" name="Gambar 64">
          <a:extLst>
            <a:ext uri="{FF2B5EF4-FFF2-40B4-BE49-F238E27FC236}">
              <a16:creationId xmlns:a16="http://schemas.microsoft.com/office/drawing/2014/main" id="{CC3D1FC6-F365-BF43-A3E1-E7A9649130B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19303735"/>
          <a:ext cx="1532388" cy="1570574"/>
        </a:xfrm>
        <a:prstGeom prst="rect">
          <a:avLst/>
        </a:prstGeom>
        <a:noFill/>
      </xdr:spPr>
    </xdr:pic>
    <xdr:clientData/>
  </xdr:oneCellAnchor>
  <xdr:oneCellAnchor>
    <xdr:from>
      <xdr:col>4</xdr:col>
      <xdr:colOff>289706</xdr:colOff>
      <xdr:row>133</xdr:row>
      <xdr:rowOff>164835</xdr:rowOff>
    </xdr:from>
    <xdr:ext cx="1532388" cy="1570574"/>
    <xdr:pic>
      <xdr:nvPicPr>
        <xdr:cNvPr id="5" name="Gambar 64">
          <a:extLst>
            <a:ext uri="{FF2B5EF4-FFF2-40B4-BE49-F238E27FC236}">
              <a16:creationId xmlns:a16="http://schemas.microsoft.com/office/drawing/2014/main" id="{E279648C-6F2F-824B-AA6D-FE20B172922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27825435"/>
          <a:ext cx="1532388" cy="1570574"/>
        </a:xfrm>
        <a:prstGeom prst="rect">
          <a:avLst/>
        </a:prstGeom>
        <a:noFill/>
      </xdr:spPr>
    </xdr:pic>
    <xdr:clientData/>
  </xdr:oneCellAnchor>
  <xdr:oneCellAnchor>
    <xdr:from>
      <xdr:col>4</xdr:col>
      <xdr:colOff>289706</xdr:colOff>
      <xdr:row>174</xdr:row>
      <xdr:rowOff>164835</xdr:rowOff>
    </xdr:from>
    <xdr:ext cx="1532388" cy="1570574"/>
    <xdr:pic>
      <xdr:nvPicPr>
        <xdr:cNvPr id="6" name="Gambar 64">
          <a:extLst>
            <a:ext uri="{FF2B5EF4-FFF2-40B4-BE49-F238E27FC236}">
              <a16:creationId xmlns:a16="http://schemas.microsoft.com/office/drawing/2014/main" id="{8396A2B9-9546-0D42-A709-EE969610F76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36347135"/>
          <a:ext cx="1532388" cy="1570574"/>
        </a:xfrm>
        <a:prstGeom prst="rect">
          <a:avLst/>
        </a:prstGeom>
        <a:noFill/>
      </xdr:spPr>
    </xdr:pic>
    <xdr:clientData/>
  </xdr:oneCellAnchor>
  <xdr:oneCellAnchor>
    <xdr:from>
      <xdr:col>4</xdr:col>
      <xdr:colOff>289706</xdr:colOff>
      <xdr:row>215</xdr:row>
      <xdr:rowOff>164835</xdr:rowOff>
    </xdr:from>
    <xdr:ext cx="1532388" cy="1570574"/>
    <xdr:pic>
      <xdr:nvPicPr>
        <xdr:cNvPr id="7" name="Gambar 64">
          <a:extLst>
            <a:ext uri="{FF2B5EF4-FFF2-40B4-BE49-F238E27FC236}">
              <a16:creationId xmlns:a16="http://schemas.microsoft.com/office/drawing/2014/main" id="{76DA9536-C137-744A-A4A2-AE20B626A4D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44868835"/>
          <a:ext cx="1532388" cy="1570574"/>
        </a:xfrm>
        <a:prstGeom prst="rect">
          <a:avLst/>
        </a:prstGeom>
        <a:noFill/>
      </xdr:spPr>
    </xdr:pic>
    <xdr:clientData/>
  </xdr:oneCellAnchor>
  <xdr:oneCellAnchor>
    <xdr:from>
      <xdr:col>4</xdr:col>
      <xdr:colOff>289706</xdr:colOff>
      <xdr:row>256</xdr:row>
      <xdr:rowOff>164835</xdr:rowOff>
    </xdr:from>
    <xdr:ext cx="1532388" cy="1570574"/>
    <xdr:pic>
      <xdr:nvPicPr>
        <xdr:cNvPr id="8" name="Gambar 64">
          <a:extLst>
            <a:ext uri="{FF2B5EF4-FFF2-40B4-BE49-F238E27FC236}">
              <a16:creationId xmlns:a16="http://schemas.microsoft.com/office/drawing/2014/main" id="{C598F61D-C964-DF4C-9A67-2E55095713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53390535"/>
          <a:ext cx="1532388" cy="1570574"/>
        </a:xfrm>
        <a:prstGeom prst="rect">
          <a:avLst/>
        </a:prstGeom>
        <a:noFill/>
      </xdr:spPr>
    </xdr:pic>
    <xdr:clientData/>
  </xdr:oneCellAnchor>
  <xdr:oneCellAnchor>
    <xdr:from>
      <xdr:col>4</xdr:col>
      <xdr:colOff>289706</xdr:colOff>
      <xdr:row>297</xdr:row>
      <xdr:rowOff>164835</xdr:rowOff>
    </xdr:from>
    <xdr:ext cx="1532388" cy="1570574"/>
    <xdr:pic>
      <xdr:nvPicPr>
        <xdr:cNvPr id="9" name="Gambar 64">
          <a:extLst>
            <a:ext uri="{FF2B5EF4-FFF2-40B4-BE49-F238E27FC236}">
              <a16:creationId xmlns:a16="http://schemas.microsoft.com/office/drawing/2014/main" id="{2E6E3EF7-066C-AA41-8D56-402CD5863E1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61912235"/>
          <a:ext cx="1532388" cy="1570574"/>
        </a:xfrm>
        <a:prstGeom prst="rect">
          <a:avLst/>
        </a:prstGeom>
        <a:noFill/>
      </xdr:spPr>
    </xdr:pic>
    <xdr:clientData/>
  </xdr:oneCellAnchor>
  <xdr:oneCellAnchor>
    <xdr:from>
      <xdr:col>4</xdr:col>
      <xdr:colOff>289706</xdr:colOff>
      <xdr:row>338</xdr:row>
      <xdr:rowOff>164835</xdr:rowOff>
    </xdr:from>
    <xdr:ext cx="1532388" cy="1570574"/>
    <xdr:pic>
      <xdr:nvPicPr>
        <xdr:cNvPr id="10" name="Gambar 64">
          <a:extLst>
            <a:ext uri="{FF2B5EF4-FFF2-40B4-BE49-F238E27FC236}">
              <a16:creationId xmlns:a16="http://schemas.microsoft.com/office/drawing/2014/main" id="{1597739F-FF7A-094D-9745-918D92D76A6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70433935"/>
          <a:ext cx="1532388" cy="1570574"/>
        </a:xfrm>
        <a:prstGeom prst="rect">
          <a:avLst/>
        </a:prstGeom>
        <a:noFill/>
      </xdr:spPr>
    </xdr:pic>
    <xdr:clientData/>
  </xdr:oneCellAnchor>
  <xdr:oneCellAnchor>
    <xdr:from>
      <xdr:col>4</xdr:col>
      <xdr:colOff>289706</xdr:colOff>
      <xdr:row>379</xdr:row>
      <xdr:rowOff>164835</xdr:rowOff>
    </xdr:from>
    <xdr:ext cx="1532388" cy="1570574"/>
    <xdr:pic>
      <xdr:nvPicPr>
        <xdr:cNvPr id="11" name="Gambar 64">
          <a:extLst>
            <a:ext uri="{FF2B5EF4-FFF2-40B4-BE49-F238E27FC236}">
              <a16:creationId xmlns:a16="http://schemas.microsoft.com/office/drawing/2014/main" id="{5C403CBA-2A02-9E49-B49A-1DB9A4D231A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78955635"/>
          <a:ext cx="1532388" cy="1570574"/>
        </a:xfrm>
        <a:prstGeom prst="rect">
          <a:avLst/>
        </a:prstGeom>
        <a:noFill/>
      </xdr:spPr>
    </xdr:pic>
    <xdr:clientData/>
  </xdr:oneCellAnchor>
  <xdr:oneCellAnchor>
    <xdr:from>
      <xdr:col>4</xdr:col>
      <xdr:colOff>289706</xdr:colOff>
      <xdr:row>420</xdr:row>
      <xdr:rowOff>164835</xdr:rowOff>
    </xdr:from>
    <xdr:ext cx="1532388" cy="1570574"/>
    <xdr:pic>
      <xdr:nvPicPr>
        <xdr:cNvPr id="12" name="Gambar 64">
          <a:extLst>
            <a:ext uri="{FF2B5EF4-FFF2-40B4-BE49-F238E27FC236}">
              <a16:creationId xmlns:a16="http://schemas.microsoft.com/office/drawing/2014/main" id="{FC958172-BB95-D54C-9702-C33DE1F6DBC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87477335"/>
          <a:ext cx="1532388" cy="1570574"/>
        </a:xfrm>
        <a:prstGeom prst="rect">
          <a:avLst/>
        </a:prstGeom>
        <a:noFill/>
      </xdr:spPr>
    </xdr:pic>
    <xdr:clientData/>
  </xdr:oneCellAnchor>
  <xdr:oneCellAnchor>
    <xdr:from>
      <xdr:col>4</xdr:col>
      <xdr:colOff>289706</xdr:colOff>
      <xdr:row>461</xdr:row>
      <xdr:rowOff>164835</xdr:rowOff>
    </xdr:from>
    <xdr:ext cx="1532388" cy="1570574"/>
    <xdr:pic>
      <xdr:nvPicPr>
        <xdr:cNvPr id="13" name="Gambar 64">
          <a:extLst>
            <a:ext uri="{FF2B5EF4-FFF2-40B4-BE49-F238E27FC236}">
              <a16:creationId xmlns:a16="http://schemas.microsoft.com/office/drawing/2014/main" id="{5809727B-99B9-844B-9B4E-297773B8BF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95999035"/>
          <a:ext cx="1532388" cy="1570574"/>
        </a:xfrm>
        <a:prstGeom prst="rect">
          <a:avLst/>
        </a:prstGeom>
        <a:noFill/>
      </xdr:spPr>
    </xdr:pic>
    <xdr:clientData/>
  </xdr:oneCellAnchor>
  <xdr:oneCellAnchor>
    <xdr:from>
      <xdr:col>4</xdr:col>
      <xdr:colOff>289706</xdr:colOff>
      <xdr:row>502</xdr:row>
      <xdr:rowOff>164835</xdr:rowOff>
    </xdr:from>
    <xdr:ext cx="1532388" cy="1570574"/>
    <xdr:pic>
      <xdr:nvPicPr>
        <xdr:cNvPr id="14" name="Gambar 64">
          <a:extLst>
            <a:ext uri="{FF2B5EF4-FFF2-40B4-BE49-F238E27FC236}">
              <a16:creationId xmlns:a16="http://schemas.microsoft.com/office/drawing/2014/main" id="{D9497CE9-1937-B248-BB1C-ED35F421C6D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104520735"/>
          <a:ext cx="1532388" cy="1570574"/>
        </a:xfrm>
        <a:prstGeom prst="rect">
          <a:avLst/>
        </a:prstGeom>
        <a:noFill/>
      </xdr:spPr>
    </xdr:pic>
    <xdr:clientData/>
  </xdr:oneCellAnchor>
  <xdr:oneCellAnchor>
    <xdr:from>
      <xdr:col>4</xdr:col>
      <xdr:colOff>289706</xdr:colOff>
      <xdr:row>543</xdr:row>
      <xdr:rowOff>164835</xdr:rowOff>
    </xdr:from>
    <xdr:ext cx="1532388" cy="1570574"/>
    <xdr:pic>
      <xdr:nvPicPr>
        <xdr:cNvPr id="15" name="Gambar 64">
          <a:extLst>
            <a:ext uri="{FF2B5EF4-FFF2-40B4-BE49-F238E27FC236}">
              <a16:creationId xmlns:a16="http://schemas.microsoft.com/office/drawing/2014/main" id="{5B924D33-C59C-D447-AA04-E3086979589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113042435"/>
          <a:ext cx="1532388" cy="1570574"/>
        </a:xfrm>
        <a:prstGeom prst="rect">
          <a:avLst/>
        </a:prstGeom>
        <a:noFill/>
      </xdr:spPr>
    </xdr:pic>
    <xdr:clientData/>
  </xdr:oneCellAnchor>
  <xdr:oneCellAnchor>
    <xdr:from>
      <xdr:col>4</xdr:col>
      <xdr:colOff>289706</xdr:colOff>
      <xdr:row>584</xdr:row>
      <xdr:rowOff>164835</xdr:rowOff>
    </xdr:from>
    <xdr:ext cx="1532388" cy="1570574"/>
    <xdr:pic>
      <xdr:nvPicPr>
        <xdr:cNvPr id="16" name="Gambar 64">
          <a:extLst>
            <a:ext uri="{FF2B5EF4-FFF2-40B4-BE49-F238E27FC236}">
              <a16:creationId xmlns:a16="http://schemas.microsoft.com/office/drawing/2014/main" id="{917BC810-7982-AA4E-A6DC-898FEDFA0E6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121564135"/>
          <a:ext cx="1532388" cy="1570574"/>
        </a:xfrm>
        <a:prstGeom prst="rect">
          <a:avLst/>
        </a:prstGeom>
        <a:noFill/>
      </xdr:spPr>
    </xdr:pic>
    <xdr:clientData/>
  </xdr:oneCellAnchor>
  <xdr:oneCellAnchor>
    <xdr:from>
      <xdr:col>4</xdr:col>
      <xdr:colOff>289706</xdr:colOff>
      <xdr:row>625</xdr:row>
      <xdr:rowOff>164835</xdr:rowOff>
    </xdr:from>
    <xdr:ext cx="1532388" cy="1570574"/>
    <xdr:pic>
      <xdr:nvPicPr>
        <xdr:cNvPr id="17" name="Gambar 64">
          <a:extLst>
            <a:ext uri="{FF2B5EF4-FFF2-40B4-BE49-F238E27FC236}">
              <a16:creationId xmlns:a16="http://schemas.microsoft.com/office/drawing/2014/main" id="{B52C9F98-6838-7F48-8D5B-90267BDE76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130085835"/>
          <a:ext cx="1532388" cy="1570574"/>
        </a:xfrm>
        <a:prstGeom prst="rect">
          <a:avLst/>
        </a:prstGeom>
        <a:noFill/>
      </xdr:spPr>
    </xdr:pic>
    <xdr:clientData/>
  </xdr:oneCellAnchor>
  <xdr:oneCellAnchor>
    <xdr:from>
      <xdr:col>4</xdr:col>
      <xdr:colOff>289706</xdr:colOff>
      <xdr:row>666</xdr:row>
      <xdr:rowOff>164835</xdr:rowOff>
    </xdr:from>
    <xdr:ext cx="1532388" cy="1570574"/>
    <xdr:pic>
      <xdr:nvPicPr>
        <xdr:cNvPr id="18" name="Gambar 64">
          <a:extLst>
            <a:ext uri="{FF2B5EF4-FFF2-40B4-BE49-F238E27FC236}">
              <a16:creationId xmlns:a16="http://schemas.microsoft.com/office/drawing/2014/main" id="{672C8F23-125A-B840-9DE8-F8BEDC3B4B9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138607535"/>
          <a:ext cx="1532388" cy="1570574"/>
        </a:xfrm>
        <a:prstGeom prst="rect">
          <a:avLst/>
        </a:prstGeom>
        <a:noFill/>
      </xdr:spPr>
    </xdr:pic>
    <xdr:clientData/>
  </xdr:oneCellAnchor>
  <xdr:oneCellAnchor>
    <xdr:from>
      <xdr:col>4</xdr:col>
      <xdr:colOff>289706</xdr:colOff>
      <xdr:row>707</xdr:row>
      <xdr:rowOff>164835</xdr:rowOff>
    </xdr:from>
    <xdr:ext cx="1532388" cy="1570574"/>
    <xdr:pic>
      <xdr:nvPicPr>
        <xdr:cNvPr id="19" name="Gambar 64">
          <a:extLst>
            <a:ext uri="{FF2B5EF4-FFF2-40B4-BE49-F238E27FC236}">
              <a16:creationId xmlns:a16="http://schemas.microsoft.com/office/drawing/2014/main" id="{38C2A572-D950-1B47-B8BD-AD0772C1542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147129235"/>
          <a:ext cx="1532388" cy="1570574"/>
        </a:xfrm>
        <a:prstGeom prst="rect">
          <a:avLst/>
        </a:prstGeom>
        <a:noFill/>
      </xdr:spPr>
    </xdr:pic>
    <xdr:clientData/>
  </xdr:oneCellAnchor>
  <xdr:oneCellAnchor>
    <xdr:from>
      <xdr:col>4</xdr:col>
      <xdr:colOff>289706</xdr:colOff>
      <xdr:row>748</xdr:row>
      <xdr:rowOff>164835</xdr:rowOff>
    </xdr:from>
    <xdr:ext cx="1532388" cy="1570574"/>
    <xdr:pic>
      <xdr:nvPicPr>
        <xdr:cNvPr id="20" name="Gambar 64">
          <a:extLst>
            <a:ext uri="{FF2B5EF4-FFF2-40B4-BE49-F238E27FC236}">
              <a16:creationId xmlns:a16="http://schemas.microsoft.com/office/drawing/2014/main" id="{CC571BB5-E55C-9444-8BDC-E84120050CA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155650935"/>
          <a:ext cx="1532388" cy="1570574"/>
        </a:xfrm>
        <a:prstGeom prst="rect">
          <a:avLst/>
        </a:prstGeom>
        <a:noFill/>
      </xdr:spPr>
    </xdr:pic>
    <xdr:clientData/>
  </xdr:oneCellAnchor>
  <xdr:oneCellAnchor>
    <xdr:from>
      <xdr:col>4</xdr:col>
      <xdr:colOff>289706</xdr:colOff>
      <xdr:row>789</xdr:row>
      <xdr:rowOff>164835</xdr:rowOff>
    </xdr:from>
    <xdr:ext cx="1532388" cy="1570574"/>
    <xdr:pic>
      <xdr:nvPicPr>
        <xdr:cNvPr id="21" name="Gambar 64">
          <a:extLst>
            <a:ext uri="{FF2B5EF4-FFF2-40B4-BE49-F238E27FC236}">
              <a16:creationId xmlns:a16="http://schemas.microsoft.com/office/drawing/2014/main" id="{1C3DBF1D-F972-1E4E-A923-7035912890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164172635"/>
          <a:ext cx="1532388" cy="1570574"/>
        </a:xfrm>
        <a:prstGeom prst="rect">
          <a:avLst/>
        </a:prstGeom>
        <a:noFill/>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xdr:colOff>
          <xdr:row>15</xdr:row>
          <xdr:rowOff>38100</xdr:rowOff>
        </xdr:from>
        <xdr:to>
          <xdr:col>1</xdr:col>
          <xdr:colOff>165100</xdr:colOff>
          <xdr:row>16</xdr:row>
          <xdr:rowOff>12700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15</xdr:row>
          <xdr:rowOff>38100</xdr:rowOff>
        </xdr:from>
        <xdr:to>
          <xdr:col>8</xdr:col>
          <xdr:colOff>165100</xdr:colOff>
          <xdr:row>16</xdr:row>
          <xdr:rowOff>12700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15</xdr:row>
          <xdr:rowOff>25400</xdr:rowOff>
        </xdr:from>
        <xdr:to>
          <xdr:col>13</xdr:col>
          <xdr:colOff>812800</xdr:colOff>
          <xdr:row>15</xdr:row>
          <xdr:rowOff>177800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67</xdr:row>
          <xdr:rowOff>38100</xdr:rowOff>
        </xdr:from>
        <xdr:to>
          <xdr:col>1</xdr:col>
          <xdr:colOff>165100</xdr:colOff>
          <xdr:row>68</xdr:row>
          <xdr:rowOff>12700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67</xdr:row>
          <xdr:rowOff>38100</xdr:rowOff>
        </xdr:from>
        <xdr:to>
          <xdr:col>8</xdr:col>
          <xdr:colOff>165100</xdr:colOff>
          <xdr:row>68</xdr:row>
          <xdr:rowOff>12700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500-000005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67</xdr:row>
          <xdr:rowOff>25400</xdr:rowOff>
        </xdr:from>
        <xdr:to>
          <xdr:col>13</xdr:col>
          <xdr:colOff>812800</xdr:colOff>
          <xdr:row>67</xdr:row>
          <xdr:rowOff>177800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500-000006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119</xdr:row>
          <xdr:rowOff>38100</xdr:rowOff>
        </xdr:from>
        <xdr:to>
          <xdr:col>1</xdr:col>
          <xdr:colOff>165100</xdr:colOff>
          <xdr:row>120</xdr:row>
          <xdr:rowOff>12700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500-000007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119</xdr:row>
          <xdr:rowOff>38100</xdr:rowOff>
        </xdr:from>
        <xdr:to>
          <xdr:col>8</xdr:col>
          <xdr:colOff>165100</xdr:colOff>
          <xdr:row>120</xdr:row>
          <xdr:rowOff>12700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500-000008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119</xdr:row>
          <xdr:rowOff>25400</xdr:rowOff>
        </xdr:from>
        <xdr:to>
          <xdr:col>13</xdr:col>
          <xdr:colOff>812800</xdr:colOff>
          <xdr:row>119</xdr:row>
          <xdr:rowOff>177800</xdr:rowOff>
        </xdr:to>
        <xdr:sp macro="" textlink="">
          <xdr:nvSpPr>
            <xdr:cNvPr id="7177" name="Button 9" hidden="1">
              <a:extLst>
                <a:ext uri="{63B3BB69-23CF-44E3-9099-C40C66FF867C}">
                  <a14:compatExt spid="_x0000_s7177"/>
                </a:ext>
                <a:ext uri="{FF2B5EF4-FFF2-40B4-BE49-F238E27FC236}">
                  <a16:creationId xmlns:a16="http://schemas.microsoft.com/office/drawing/2014/main" id="{00000000-0008-0000-0500-000009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171</xdr:row>
          <xdr:rowOff>38100</xdr:rowOff>
        </xdr:from>
        <xdr:to>
          <xdr:col>1</xdr:col>
          <xdr:colOff>165100</xdr:colOff>
          <xdr:row>172</xdr:row>
          <xdr:rowOff>12700</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500-00000A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171</xdr:row>
          <xdr:rowOff>38100</xdr:rowOff>
        </xdr:from>
        <xdr:to>
          <xdr:col>8</xdr:col>
          <xdr:colOff>165100</xdr:colOff>
          <xdr:row>172</xdr:row>
          <xdr:rowOff>12700</xdr:rowOff>
        </xdr:to>
        <xdr:sp macro="" textlink="">
          <xdr:nvSpPr>
            <xdr:cNvPr id="7179" name="Button 11" hidden="1">
              <a:extLst>
                <a:ext uri="{63B3BB69-23CF-44E3-9099-C40C66FF867C}">
                  <a14:compatExt spid="_x0000_s7179"/>
                </a:ext>
                <a:ext uri="{FF2B5EF4-FFF2-40B4-BE49-F238E27FC236}">
                  <a16:creationId xmlns:a16="http://schemas.microsoft.com/office/drawing/2014/main" id="{00000000-0008-0000-0500-00000B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171</xdr:row>
          <xdr:rowOff>25400</xdr:rowOff>
        </xdr:from>
        <xdr:to>
          <xdr:col>13</xdr:col>
          <xdr:colOff>812800</xdr:colOff>
          <xdr:row>171</xdr:row>
          <xdr:rowOff>177800</xdr:rowOff>
        </xdr:to>
        <xdr:sp macro="" textlink="">
          <xdr:nvSpPr>
            <xdr:cNvPr id="7180" name="Button 12" hidden="1">
              <a:extLst>
                <a:ext uri="{63B3BB69-23CF-44E3-9099-C40C66FF867C}">
                  <a14:compatExt spid="_x0000_s7180"/>
                </a:ext>
                <a:ext uri="{FF2B5EF4-FFF2-40B4-BE49-F238E27FC236}">
                  <a16:creationId xmlns:a16="http://schemas.microsoft.com/office/drawing/2014/main" id="{00000000-0008-0000-0500-00000C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223</xdr:row>
          <xdr:rowOff>38100</xdr:rowOff>
        </xdr:from>
        <xdr:to>
          <xdr:col>1</xdr:col>
          <xdr:colOff>165100</xdr:colOff>
          <xdr:row>224</xdr:row>
          <xdr:rowOff>12700</xdr:rowOff>
        </xdr:to>
        <xdr:sp macro="" textlink="">
          <xdr:nvSpPr>
            <xdr:cNvPr id="7181" name="Button 13" hidden="1">
              <a:extLst>
                <a:ext uri="{63B3BB69-23CF-44E3-9099-C40C66FF867C}">
                  <a14:compatExt spid="_x0000_s7181"/>
                </a:ext>
                <a:ext uri="{FF2B5EF4-FFF2-40B4-BE49-F238E27FC236}">
                  <a16:creationId xmlns:a16="http://schemas.microsoft.com/office/drawing/2014/main" id="{00000000-0008-0000-0500-00000D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223</xdr:row>
          <xdr:rowOff>38100</xdr:rowOff>
        </xdr:from>
        <xdr:to>
          <xdr:col>8</xdr:col>
          <xdr:colOff>165100</xdr:colOff>
          <xdr:row>224</xdr:row>
          <xdr:rowOff>12700</xdr:rowOff>
        </xdr:to>
        <xdr:sp macro="" textlink="">
          <xdr:nvSpPr>
            <xdr:cNvPr id="7182" name="Button 14" hidden="1">
              <a:extLst>
                <a:ext uri="{63B3BB69-23CF-44E3-9099-C40C66FF867C}">
                  <a14:compatExt spid="_x0000_s7182"/>
                </a:ext>
                <a:ext uri="{FF2B5EF4-FFF2-40B4-BE49-F238E27FC236}">
                  <a16:creationId xmlns:a16="http://schemas.microsoft.com/office/drawing/2014/main" id="{00000000-0008-0000-0500-00000E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223</xdr:row>
          <xdr:rowOff>25400</xdr:rowOff>
        </xdr:from>
        <xdr:to>
          <xdr:col>13</xdr:col>
          <xdr:colOff>812800</xdr:colOff>
          <xdr:row>223</xdr:row>
          <xdr:rowOff>177800</xdr:rowOff>
        </xdr:to>
        <xdr:sp macro="" textlink="">
          <xdr:nvSpPr>
            <xdr:cNvPr id="7183" name="Button 15" hidden="1">
              <a:extLst>
                <a:ext uri="{63B3BB69-23CF-44E3-9099-C40C66FF867C}">
                  <a14:compatExt spid="_x0000_s7183"/>
                </a:ext>
                <a:ext uri="{FF2B5EF4-FFF2-40B4-BE49-F238E27FC236}">
                  <a16:creationId xmlns:a16="http://schemas.microsoft.com/office/drawing/2014/main" id="{00000000-0008-0000-0500-00000F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275</xdr:row>
          <xdr:rowOff>38100</xdr:rowOff>
        </xdr:from>
        <xdr:to>
          <xdr:col>1</xdr:col>
          <xdr:colOff>165100</xdr:colOff>
          <xdr:row>276</xdr:row>
          <xdr:rowOff>12700</xdr:rowOff>
        </xdr:to>
        <xdr:sp macro="" textlink="">
          <xdr:nvSpPr>
            <xdr:cNvPr id="7184" name="Button 16" hidden="1">
              <a:extLst>
                <a:ext uri="{63B3BB69-23CF-44E3-9099-C40C66FF867C}">
                  <a14:compatExt spid="_x0000_s7184"/>
                </a:ext>
                <a:ext uri="{FF2B5EF4-FFF2-40B4-BE49-F238E27FC236}">
                  <a16:creationId xmlns:a16="http://schemas.microsoft.com/office/drawing/2014/main" id="{00000000-0008-0000-0500-000010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275</xdr:row>
          <xdr:rowOff>38100</xdr:rowOff>
        </xdr:from>
        <xdr:to>
          <xdr:col>8</xdr:col>
          <xdr:colOff>165100</xdr:colOff>
          <xdr:row>276</xdr:row>
          <xdr:rowOff>12700</xdr:rowOff>
        </xdr:to>
        <xdr:sp macro="" textlink="">
          <xdr:nvSpPr>
            <xdr:cNvPr id="7185" name="Button 17" hidden="1">
              <a:extLst>
                <a:ext uri="{63B3BB69-23CF-44E3-9099-C40C66FF867C}">
                  <a14:compatExt spid="_x0000_s7185"/>
                </a:ext>
                <a:ext uri="{FF2B5EF4-FFF2-40B4-BE49-F238E27FC236}">
                  <a16:creationId xmlns:a16="http://schemas.microsoft.com/office/drawing/2014/main" id="{00000000-0008-0000-0500-000011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275</xdr:row>
          <xdr:rowOff>25400</xdr:rowOff>
        </xdr:from>
        <xdr:to>
          <xdr:col>13</xdr:col>
          <xdr:colOff>812800</xdr:colOff>
          <xdr:row>275</xdr:row>
          <xdr:rowOff>177800</xdr:rowOff>
        </xdr:to>
        <xdr:sp macro="" textlink="">
          <xdr:nvSpPr>
            <xdr:cNvPr id="7186" name="Button 18" hidden="1">
              <a:extLst>
                <a:ext uri="{63B3BB69-23CF-44E3-9099-C40C66FF867C}">
                  <a14:compatExt spid="_x0000_s7186"/>
                </a:ext>
                <a:ext uri="{FF2B5EF4-FFF2-40B4-BE49-F238E27FC236}">
                  <a16:creationId xmlns:a16="http://schemas.microsoft.com/office/drawing/2014/main" id="{00000000-0008-0000-0500-000012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327</xdr:row>
          <xdr:rowOff>38100</xdr:rowOff>
        </xdr:from>
        <xdr:to>
          <xdr:col>1</xdr:col>
          <xdr:colOff>165100</xdr:colOff>
          <xdr:row>328</xdr:row>
          <xdr:rowOff>12700</xdr:rowOff>
        </xdr:to>
        <xdr:sp macro="" textlink="">
          <xdr:nvSpPr>
            <xdr:cNvPr id="7187" name="Button 19" hidden="1">
              <a:extLst>
                <a:ext uri="{63B3BB69-23CF-44E3-9099-C40C66FF867C}">
                  <a14:compatExt spid="_x0000_s7187"/>
                </a:ext>
                <a:ext uri="{FF2B5EF4-FFF2-40B4-BE49-F238E27FC236}">
                  <a16:creationId xmlns:a16="http://schemas.microsoft.com/office/drawing/2014/main" id="{00000000-0008-0000-0500-000013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327</xdr:row>
          <xdr:rowOff>38100</xdr:rowOff>
        </xdr:from>
        <xdr:to>
          <xdr:col>8</xdr:col>
          <xdr:colOff>165100</xdr:colOff>
          <xdr:row>328</xdr:row>
          <xdr:rowOff>12700</xdr:rowOff>
        </xdr:to>
        <xdr:sp macro="" textlink="">
          <xdr:nvSpPr>
            <xdr:cNvPr id="7188" name="Button 20" hidden="1">
              <a:extLst>
                <a:ext uri="{63B3BB69-23CF-44E3-9099-C40C66FF867C}">
                  <a14:compatExt spid="_x0000_s7188"/>
                </a:ext>
                <a:ext uri="{FF2B5EF4-FFF2-40B4-BE49-F238E27FC236}">
                  <a16:creationId xmlns:a16="http://schemas.microsoft.com/office/drawing/2014/main" id="{00000000-0008-0000-0500-000014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327</xdr:row>
          <xdr:rowOff>25400</xdr:rowOff>
        </xdr:from>
        <xdr:to>
          <xdr:col>13</xdr:col>
          <xdr:colOff>812800</xdr:colOff>
          <xdr:row>327</xdr:row>
          <xdr:rowOff>177800</xdr:rowOff>
        </xdr:to>
        <xdr:sp macro="" textlink="">
          <xdr:nvSpPr>
            <xdr:cNvPr id="7189" name="Button 21" hidden="1">
              <a:extLst>
                <a:ext uri="{63B3BB69-23CF-44E3-9099-C40C66FF867C}">
                  <a14:compatExt spid="_x0000_s7189"/>
                </a:ext>
                <a:ext uri="{FF2B5EF4-FFF2-40B4-BE49-F238E27FC236}">
                  <a16:creationId xmlns:a16="http://schemas.microsoft.com/office/drawing/2014/main" id="{00000000-0008-0000-0500-000015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379</xdr:row>
          <xdr:rowOff>38100</xdr:rowOff>
        </xdr:from>
        <xdr:to>
          <xdr:col>1</xdr:col>
          <xdr:colOff>165100</xdr:colOff>
          <xdr:row>380</xdr:row>
          <xdr:rowOff>12700</xdr:rowOff>
        </xdr:to>
        <xdr:sp macro="" textlink="">
          <xdr:nvSpPr>
            <xdr:cNvPr id="7190" name="Button 22" hidden="1">
              <a:extLst>
                <a:ext uri="{63B3BB69-23CF-44E3-9099-C40C66FF867C}">
                  <a14:compatExt spid="_x0000_s7190"/>
                </a:ext>
                <a:ext uri="{FF2B5EF4-FFF2-40B4-BE49-F238E27FC236}">
                  <a16:creationId xmlns:a16="http://schemas.microsoft.com/office/drawing/2014/main" id="{00000000-0008-0000-0500-000016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379</xdr:row>
          <xdr:rowOff>38100</xdr:rowOff>
        </xdr:from>
        <xdr:to>
          <xdr:col>8</xdr:col>
          <xdr:colOff>165100</xdr:colOff>
          <xdr:row>380</xdr:row>
          <xdr:rowOff>12700</xdr:rowOff>
        </xdr:to>
        <xdr:sp macro="" textlink="">
          <xdr:nvSpPr>
            <xdr:cNvPr id="7191" name="Button 23" hidden="1">
              <a:extLst>
                <a:ext uri="{63B3BB69-23CF-44E3-9099-C40C66FF867C}">
                  <a14:compatExt spid="_x0000_s7191"/>
                </a:ext>
                <a:ext uri="{FF2B5EF4-FFF2-40B4-BE49-F238E27FC236}">
                  <a16:creationId xmlns:a16="http://schemas.microsoft.com/office/drawing/2014/main" id="{00000000-0008-0000-0500-000017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379</xdr:row>
          <xdr:rowOff>25400</xdr:rowOff>
        </xdr:from>
        <xdr:to>
          <xdr:col>13</xdr:col>
          <xdr:colOff>812800</xdr:colOff>
          <xdr:row>379</xdr:row>
          <xdr:rowOff>177800</xdr:rowOff>
        </xdr:to>
        <xdr:sp macro="" textlink="">
          <xdr:nvSpPr>
            <xdr:cNvPr id="7192" name="Button 24" hidden="1">
              <a:extLst>
                <a:ext uri="{63B3BB69-23CF-44E3-9099-C40C66FF867C}">
                  <a14:compatExt spid="_x0000_s7192"/>
                </a:ext>
                <a:ext uri="{FF2B5EF4-FFF2-40B4-BE49-F238E27FC236}">
                  <a16:creationId xmlns:a16="http://schemas.microsoft.com/office/drawing/2014/main" id="{00000000-0008-0000-0500-000018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431</xdr:row>
          <xdr:rowOff>38100</xdr:rowOff>
        </xdr:from>
        <xdr:to>
          <xdr:col>1</xdr:col>
          <xdr:colOff>165100</xdr:colOff>
          <xdr:row>432</xdr:row>
          <xdr:rowOff>12700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500-000019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431</xdr:row>
          <xdr:rowOff>38100</xdr:rowOff>
        </xdr:from>
        <xdr:to>
          <xdr:col>8</xdr:col>
          <xdr:colOff>165100</xdr:colOff>
          <xdr:row>432</xdr:row>
          <xdr:rowOff>12700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500-00001A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431</xdr:row>
          <xdr:rowOff>25400</xdr:rowOff>
        </xdr:from>
        <xdr:to>
          <xdr:col>13</xdr:col>
          <xdr:colOff>812800</xdr:colOff>
          <xdr:row>431</xdr:row>
          <xdr:rowOff>177800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500-00001B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483</xdr:row>
          <xdr:rowOff>38100</xdr:rowOff>
        </xdr:from>
        <xdr:to>
          <xdr:col>1</xdr:col>
          <xdr:colOff>165100</xdr:colOff>
          <xdr:row>484</xdr:row>
          <xdr:rowOff>12700</xdr:rowOff>
        </xdr:to>
        <xdr:sp macro="" textlink="">
          <xdr:nvSpPr>
            <xdr:cNvPr id="7196" name="Button 28" hidden="1">
              <a:extLst>
                <a:ext uri="{63B3BB69-23CF-44E3-9099-C40C66FF867C}">
                  <a14:compatExt spid="_x0000_s7196"/>
                </a:ext>
                <a:ext uri="{FF2B5EF4-FFF2-40B4-BE49-F238E27FC236}">
                  <a16:creationId xmlns:a16="http://schemas.microsoft.com/office/drawing/2014/main" id="{00000000-0008-0000-0500-00001C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483</xdr:row>
          <xdr:rowOff>38100</xdr:rowOff>
        </xdr:from>
        <xdr:to>
          <xdr:col>8</xdr:col>
          <xdr:colOff>165100</xdr:colOff>
          <xdr:row>484</xdr:row>
          <xdr:rowOff>12700</xdr:rowOff>
        </xdr:to>
        <xdr:sp macro="" textlink="">
          <xdr:nvSpPr>
            <xdr:cNvPr id="7197" name="Button 29" hidden="1">
              <a:extLst>
                <a:ext uri="{63B3BB69-23CF-44E3-9099-C40C66FF867C}">
                  <a14:compatExt spid="_x0000_s7197"/>
                </a:ext>
                <a:ext uri="{FF2B5EF4-FFF2-40B4-BE49-F238E27FC236}">
                  <a16:creationId xmlns:a16="http://schemas.microsoft.com/office/drawing/2014/main" id="{00000000-0008-0000-0500-00001D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483</xdr:row>
          <xdr:rowOff>25400</xdr:rowOff>
        </xdr:from>
        <xdr:to>
          <xdr:col>13</xdr:col>
          <xdr:colOff>812800</xdr:colOff>
          <xdr:row>483</xdr:row>
          <xdr:rowOff>177800</xdr:rowOff>
        </xdr:to>
        <xdr:sp macro="" textlink="">
          <xdr:nvSpPr>
            <xdr:cNvPr id="7198" name="Button 30" hidden="1">
              <a:extLst>
                <a:ext uri="{63B3BB69-23CF-44E3-9099-C40C66FF867C}">
                  <a14:compatExt spid="_x0000_s7198"/>
                </a:ext>
                <a:ext uri="{FF2B5EF4-FFF2-40B4-BE49-F238E27FC236}">
                  <a16:creationId xmlns:a16="http://schemas.microsoft.com/office/drawing/2014/main" id="{00000000-0008-0000-0500-00001E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535</xdr:row>
          <xdr:rowOff>38100</xdr:rowOff>
        </xdr:from>
        <xdr:to>
          <xdr:col>1</xdr:col>
          <xdr:colOff>165100</xdr:colOff>
          <xdr:row>536</xdr:row>
          <xdr:rowOff>12700</xdr:rowOff>
        </xdr:to>
        <xdr:sp macro="" textlink="">
          <xdr:nvSpPr>
            <xdr:cNvPr id="7199" name="Button 31" hidden="1">
              <a:extLst>
                <a:ext uri="{63B3BB69-23CF-44E3-9099-C40C66FF867C}">
                  <a14:compatExt spid="_x0000_s7199"/>
                </a:ext>
                <a:ext uri="{FF2B5EF4-FFF2-40B4-BE49-F238E27FC236}">
                  <a16:creationId xmlns:a16="http://schemas.microsoft.com/office/drawing/2014/main" id="{00000000-0008-0000-0500-00001F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535</xdr:row>
          <xdr:rowOff>38100</xdr:rowOff>
        </xdr:from>
        <xdr:to>
          <xdr:col>8</xdr:col>
          <xdr:colOff>165100</xdr:colOff>
          <xdr:row>536</xdr:row>
          <xdr:rowOff>12700</xdr:rowOff>
        </xdr:to>
        <xdr:sp macro="" textlink="">
          <xdr:nvSpPr>
            <xdr:cNvPr id="7200" name="Button 32" hidden="1">
              <a:extLst>
                <a:ext uri="{63B3BB69-23CF-44E3-9099-C40C66FF867C}">
                  <a14:compatExt spid="_x0000_s7200"/>
                </a:ext>
                <a:ext uri="{FF2B5EF4-FFF2-40B4-BE49-F238E27FC236}">
                  <a16:creationId xmlns:a16="http://schemas.microsoft.com/office/drawing/2014/main" id="{00000000-0008-0000-0500-000020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535</xdr:row>
          <xdr:rowOff>25400</xdr:rowOff>
        </xdr:from>
        <xdr:to>
          <xdr:col>13</xdr:col>
          <xdr:colOff>812800</xdr:colOff>
          <xdr:row>535</xdr:row>
          <xdr:rowOff>177800</xdr:rowOff>
        </xdr:to>
        <xdr:sp macro="" textlink="">
          <xdr:nvSpPr>
            <xdr:cNvPr id="7201" name="Button 33" hidden="1">
              <a:extLst>
                <a:ext uri="{63B3BB69-23CF-44E3-9099-C40C66FF867C}">
                  <a14:compatExt spid="_x0000_s7201"/>
                </a:ext>
                <a:ext uri="{FF2B5EF4-FFF2-40B4-BE49-F238E27FC236}">
                  <a16:creationId xmlns:a16="http://schemas.microsoft.com/office/drawing/2014/main" id="{00000000-0008-0000-0500-000021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587</xdr:row>
          <xdr:rowOff>38100</xdr:rowOff>
        </xdr:from>
        <xdr:to>
          <xdr:col>1</xdr:col>
          <xdr:colOff>165100</xdr:colOff>
          <xdr:row>588</xdr:row>
          <xdr:rowOff>12700</xdr:rowOff>
        </xdr:to>
        <xdr:sp macro="" textlink="">
          <xdr:nvSpPr>
            <xdr:cNvPr id="7202" name="Button 34" hidden="1">
              <a:extLst>
                <a:ext uri="{63B3BB69-23CF-44E3-9099-C40C66FF867C}">
                  <a14:compatExt spid="_x0000_s7202"/>
                </a:ext>
                <a:ext uri="{FF2B5EF4-FFF2-40B4-BE49-F238E27FC236}">
                  <a16:creationId xmlns:a16="http://schemas.microsoft.com/office/drawing/2014/main" id="{00000000-0008-0000-0500-000022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587</xdr:row>
          <xdr:rowOff>38100</xdr:rowOff>
        </xdr:from>
        <xdr:to>
          <xdr:col>8</xdr:col>
          <xdr:colOff>165100</xdr:colOff>
          <xdr:row>588</xdr:row>
          <xdr:rowOff>12700</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500-000023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587</xdr:row>
          <xdr:rowOff>25400</xdr:rowOff>
        </xdr:from>
        <xdr:to>
          <xdr:col>13</xdr:col>
          <xdr:colOff>812800</xdr:colOff>
          <xdr:row>587</xdr:row>
          <xdr:rowOff>177800</xdr:rowOff>
        </xdr:to>
        <xdr:sp macro="" textlink="">
          <xdr:nvSpPr>
            <xdr:cNvPr id="7204" name="Button 36" hidden="1">
              <a:extLst>
                <a:ext uri="{63B3BB69-23CF-44E3-9099-C40C66FF867C}">
                  <a14:compatExt spid="_x0000_s7204"/>
                </a:ext>
                <a:ext uri="{FF2B5EF4-FFF2-40B4-BE49-F238E27FC236}">
                  <a16:creationId xmlns:a16="http://schemas.microsoft.com/office/drawing/2014/main" id="{00000000-0008-0000-0500-000024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639</xdr:row>
          <xdr:rowOff>38100</xdr:rowOff>
        </xdr:from>
        <xdr:to>
          <xdr:col>1</xdr:col>
          <xdr:colOff>165100</xdr:colOff>
          <xdr:row>640</xdr:row>
          <xdr:rowOff>12700</xdr:rowOff>
        </xdr:to>
        <xdr:sp macro="" textlink="">
          <xdr:nvSpPr>
            <xdr:cNvPr id="7205" name="Button 37" hidden="1">
              <a:extLst>
                <a:ext uri="{63B3BB69-23CF-44E3-9099-C40C66FF867C}">
                  <a14:compatExt spid="_x0000_s7205"/>
                </a:ext>
                <a:ext uri="{FF2B5EF4-FFF2-40B4-BE49-F238E27FC236}">
                  <a16:creationId xmlns:a16="http://schemas.microsoft.com/office/drawing/2014/main" id="{00000000-0008-0000-0500-000025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639</xdr:row>
          <xdr:rowOff>38100</xdr:rowOff>
        </xdr:from>
        <xdr:to>
          <xdr:col>8</xdr:col>
          <xdr:colOff>165100</xdr:colOff>
          <xdr:row>640</xdr:row>
          <xdr:rowOff>12700</xdr:rowOff>
        </xdr:to>
        <xdr:sp macro="" textlink="">
          <xdr:nvSpPr>
            <xdr:cNvPr id="7206" name="Button 38" hidden="1">
              <a:extLst>
                <a:ext uri="{63B3BB69-23CF-44E3-9099-C40C66FF867C}">
                  <a14:compatExt spid="_x0000_s7206"/>
                </a:ext>
                <a:ext uri="{FF2B5EF4-FFF2-40B4-BE49-F238E27FC236}">
                  <a16:creationId xmlns:a16="http://schemas.microsoft.com/office/drawing/2014/main" id="{00000000-0008-0000-0500-000026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639</xdr:row>
          <xdr:rowOff>25400</xdr:rowOff>
        </xdr:from>
        <xdr:to>
          <xdr:col>13</xdr:col>
          <xdr:colOff>812800</xdr:colOff>
          <xdr:row>639</xdr:row>
          <xdr:rowOff>177800</xdr:rowOff>
        </xdr:to>
        <xdr:sp macro="" textlink="">
          <xdr:nvSpPr>
            <xdr:cNvPr id="7207" name="Button 39" hidden="1">
              <a:extLst>
                <a:ext uri="{63B3BB69-23CF-44E3-9099-C40C66FF867C}">
                  <a14:compatExt spid="_x0000_s7207"/>
                </a:ext>
                <a:ext uri="{FF2B5EF4-FFF2-40B4-BE49-F238E27FC236}">
                  <a16:creationId xmlns:a16="http://schemas.microsoft.com/office/drawing/2014/main" id="{00000000-0008-0000-0500-000027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691</xdr:row>
          <xdr:rowOff>38100</xdr:rowOff>
        </xdr:from>
        <xdr:to>
          <xdr:col>1</xdr:col>
          <xdr:colOff>165100</xdr:colOff>
          <xdr:row>692</xdr:row>
          <xdr:rowOff>12700</xdr:rowOff>
        </xdr:to>
        <xdr:sp macro="" textlink="">
          <xdr:nvSpPr>
            <xdr:cNvPr id="7208" name="Button 40" hidden="1">
              <a:extLst>
                <a:ext uri="{63B3BB69-23CF-44E3-9099-C40C66FF867C}">
                  <a14:compatExt spid="_x0000_s7208"/>
                </a:ext>
                <a:ext uri="{FF2B5EF4-FFF2-40B4-BE49-F238E27FC236}">
                  <a16:creationId xmlns:a16="http://schemas.microsoft.com/office/drawing/2014/main" id="{00000000-0008-0000-0500-000028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691</xdr:row>
          <xdr:rowOff>38100</xdr:rowOff>
        </xdr:from>
        <xdr:to>
          <xdr:col>8</xdr:col>
          <xdr:colOff>165100</xdr:colOff>
          <xdr:row>692</xdr:row>
          <xdr:rowOff>12700</xdr:rowOff>
        </xdr:to>
        <xdr:sp macro="" textlink="">
          <xdr:nvSpPr>
            <xdr:cNvPr id="7209" name="Button 41" hidden="1">
              <a:extLst>
                <a:ext uri="{63B3BB69-23CF-44E3-9099-C40C66FF867C}">
                  <a14:compatExt spid="_x0000_s7209"/>
                </a:ext>
                <a:ext uri="{FF2B5EF4-FFF2-40B4-BE49-F238E27FC236}">
                  <a16:creationId xmlns:a16="http://schemas.microsoft.com/office/drawing/2014/main" id="{00000000-0008-0000-0500-000029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691</xdr:row>
          <xdr:rowOff>25400</xdr:rowOff>
        </xdr:from>
        <xdr:to>
          <xdr:col>13</xdr:col>
          <xdr:colOff>812800</xdr:colOff>
          <xdr:row>691</xdr:row>
          <xdr:rowOff>177800</xdr:rowOff>
        </xdr:to>
        <xdr:sp macro="" textlink="">
          <xdr:nvSpPr>
            <xdr:cNvPr id="7210" name="Button 42" hidden="1">
              <a:extLst>
                <a:ext uri="{63B3BB69-23CF-44E3-9099-C40C66FF867C}">
                  <a14:compatExt spid="_x0000_s7210"/>
                </a:ext>
                <a:ext uri="{FF2B5EF4-FFF2-40B4-BE49-F238E27FC236}">
                  <a16:creationId xmlns:a16="http://schemas.microsoft.com/office/drawing/2014/main" id="{00000000-0008-0000-0500-00002A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743</xdr:row>
          <xdr:rowOff>38100</xdr:rowOff>
        </xdr:from>
        <xdr:to>
          <xdr:col>1</xdr:col>
          <xdr:colOff>165100</xdr:colOff>
          <xdr:row>744</xdr:row>
          <xdr:rowOff>12700</xdr:rowOff>
        </xdr:to>
        <xdr:sp macro="" textlink="">
          <xdr:nvSpPr>
            <xdr:cNvPr id="7211" name="Button 43" hidden="1">
              <a:extLst>
                <a:ext uri="{63B3BB69-23CF-44E3-9099-C40C66FF867C}">
                  <a14:compatExt spid="_x0000_s7211"/>
                </a:ext>
                <a:ext uri="{FF2B5EF4-FFF2-40B4-BE49-F238E27FC236}">
                  <a16:creationId xmlns:a16="http://schemas.microsoft.com/office/drawing/2014/main" id="{00000000-0008-0000-0500-00002B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743</xdr:row>
          <xdr:rowOff>38100</xdr:rowOff>
        </xdr:from>
        <xdr:to>
          <xdr:col>8</xdr:col>
          <xdr:colOff>165100</xdr:colOff>
          <xdr:row>744</xdr:row>
          <xdr:rowOff>12700</xdr:rowOff>
        </xdr:to>
        <xdr:sp macro="" textlink="">
          <xdr:nvSpPr>
            <xdr:cNvPr id="7212" name="Button 44" hidden="1">
              <a:extLst>
                <a:ext uri="{63B3BB69-23CF-44E3-9099-C40C66FF867C}">
                  <a14:compatExt spid="_x0000_s7212"/>
                </a:ext>
                <a:ext uri="{FF2B5EF4-FFF2-40B4-BE49-F238E27FC236}">
                  <a16:creationId xmlns:a16="http://schemas.microsoft.com/office/drawing/2014/main" id="{00000000-0008-0000-0500-00002C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743</xdr:row>
          <xdr:rowOff>25400</xdr:rowOff>
        </xdr:from>
        <xdr:to>
          <xdr:col>13</xdr:col>
          <xdr:colOff>812800</xdr:colOff>
          <xdr:row>743</xdr:row>
          <xdr:rowOff>177800</xdr:rowOff>
        </xdr:to>
        <xdr:sp macro="" textlink="">
          <xdr:nvSpPr>
            <xdr:cNvPr id="7213" name="Button 45" hidden="1">
              <a:extLst>
                <a:ext uri="{63B3BB69-23CF-44E3-9099-C40C66FF867C}">
                  <a14:compatExt spid="_x0000_s7213"/>
                </a:ext>
                <a:ext uri="{FF2B5EF4-FFF2-40B4-BE49-F238E27FC236}">
                  <a16:creationId xmlns:a16="http://schemas.microsoft.com/office/drawing/2014/main" id="{00000000-0008-0000-0500-00002D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795</xdr:row>
          <xdr:rowOff>38100</xdr:rowOff>
        </xdr:from>
        <xdr:to>
          <xdr:col>1</xdr:col>
          <xdr:colOff>165100</xdr:colOff>
          <xdr:row>796</xdr:row>
          <xdr:rowOff>12700</xdr:rowOff>
        </xdr:to>
        <xdr:sp macro="" textlink="">
          <xdr:nvSpPr>
            <xdr:cNvPr id="7214" name="Button 46" hidden="1">
              <a:extLst>
                <a:ext uri="{63B3BB69-23CF-44E3-9099-C40C66FF867C}">
                  <a14:compatExt spid="_x0000_s7214"/>
                </a:ext>
                <a:ext uri="{FF2B5EF4-FFF2-40B4-BE49-F238E27FC236}">
                  <a16:creationId xmlns:a16="http://schemas.microsoft.com/office/drawing/2014/main" id="{00000000-0008-0000-0500-00002E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795</xdr:row>
          <xdr:rowOff>38100</xdr:rowOff>
        </xdr:from>
        <xdr:to>
          <xdr:col>8</xdr:col>
          <xdr:colOff>165100</xdr:colOff>
          <xdr:row>796</xdr:row>
          <xdr:rowOff>12700</xdr:rowOff>
        </xdr:to>
        <xdr:sp macro="" textlink="">
          <xdr:nvSpPr>
            <xdr:cNvPr id="7215" name="Button 47" hidden="1">
              <a:extLst>
                <a:ext uri="{63B3BB69-23CF-44E3-9099-C40C66FF867C}">
                  <a14:compatExt spid="_x0000_s7215"/>
                </a:ext>
                <a:ext uri="{FF2B5EF4-FFF2-40B4-BE49-F238E27FC236}">
                  <a16:creationId xmlns:a16="http://schemas.microsoft.com/office/drawing/2014/main" id="{00000000-0008-0000-0500-00002F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795</xdr:row>
          <xdr:rowOff>25400</xdr:rowOff>
        </xdr:from>
        <xdr:to>
          <xdr:col>13</xdr:col>
          <xdr:colOff>812800</xdr:colOff>
          <xdr:row>795</xdr:row>
          <xdr:rowOff>177800</xdr:rowOff>
        </xdr:to>
        <xdr:sp macro="" textlink="">
          <xdr:nvSpPr>
            <xdr:cNvPr id="7216" name="Button 48" hidden="1">
              <a:extLst>
                <a:ext uri="{63B3BB69-23CF-44E3-9099-C40C66FF867C}">
                  <a14:compatExt spid="_x0000_s7216"/>
                </a:ext>
                <a:ext uri="{FF2B5EF4-FFF2-40B4-BE49-F238E27FC236}">
                  <a16:creationId xmlns:a16="http://schemas.microsoft.com/office/drawing/2014/main" id="{00000000-0008-0000-0500-000030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847</xdr:row>
          <xdr:rowOff>38100</xdr:rowOff>
        </xdr:from>
        <xdr:to>
          <xdr:col>1</xdr:col>
          <xdr:colOff>165100</xdr:colOff>
          <xdr:row>848</xdr:row>
          <xdr:rowOff>12700</xdr:rowOff>
        </xdr:to>
        <xdr:sp macro="" textlink="">
          <xdr:nvSpPr>
            <xdr:cNvPr id="7217" name="Button 49" hidden="1">
              <a:extLst>
                <a:ext uri="{63B3BB69-23CF-44E3-9099-C40C66FF867C}">
                  <a14:compatExt spid="_x0000_s7217"/>
                </a:ext>
                <a:ext uri="{FF2B5EF4-FFF2-40B4-BE49-F238E27FC236}">
                  <a16:creationId xmlns:a16="http://schemas.microsoft.com/office/drawing/2014/main" id="{00000000-0008-0000-0500-000031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847</xdr:row>
          <xdr:rowOff>38100</xdr:rowOff>
        </xdr:from>
        <xdr:to>
          <xdr:col>8</xdr:col>
          <xdr:colOff>165100</xdr:colOff>
          <xdr:row>848</xdr:row>
          <xdr:rowOff>12700</xdr:rowOff>
        </xdr:to>
        <xdr:sp macro="" textlink="">
          <xdr:nvSpPr>
            <xdr:cNvPr id="7218" name="Button 50" hidden="1">
              <a:extLst>
                <a:ext uri="{63B3BB69-23CF-44E3-9099-C40C66FF867C}">
                  <a14:compatExt spid="_x0000_s7218"/>
                </a:ext>
                <a:ext uri="{FF2B5EF4-FFF2-40B4-BE49-F238E27FC236}">
                  <a16:creationId xmlns:a16="http://schemas.microsoft.com/office/drawing/2014/main" id="{00000000-0008-0000-0500-000032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847</xdr:row>
          <xdr:rowOff>25400</xdr:rowOff>
        </xdr:from>
        <xdr:to>
          <xdr:col>13</xdr:col>
          <xdr:colOff>812800</xdr:colOff>
          <xdr:row>847</xdr:row>
          <xdr:rowOff>177800</xdr:rowOff>
        </xdr:to>
        <xdr:sp macro="" textlink="">
          <xdr:nvSpPr>
            <xdr:cNvPr id="7219" name="Button 51" hidden="1">
              <a:extLst>
                <a:ext uri="{63B3BB69-23CF-44E3-9099-C40C66FF867C}">
                  <a14:compatExt spid="_x0000_s7219"/>
                </a:ext>
                <a:ext uri="{FF2B5EF4-FFF2-40B4-BE49-F238E27FC236}">
                  <a16:creationId xmlns:a16="http://schemas.microsoft.com/office/drawing/2014/main" id="{00000000-0008-0000-0500-000033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899</xdr:row>
          <xdr:rowOff>38100</xdr:rowOff>
        </xdr:from>
        <xdr:to>
          <xdr:col>1</xdr:col>
          <xdr:colOff>165100</xdr:colOff>
          <xdr:row>900</xdr:row>
          <xdr:rowOff>12700</xdr:rowOff>
        </xdr:to>
        <xdr:sp macro="" textlink="">
          <xdr:nvSpPr>
            <xdr:cNvPr id="7220" name="Button 52" hidden="1">
              <a:extLst>
                <a:ext uri="{63B3BB69-23CF-44E3-9099-C40C66FF867C}">
                  <a14:compatExt spid="_x0000_s7220"/>
                </a:ext>
                <a:ext uri="{FF2B5EF4-FFF2-40B4-BE49-F238E27FC236}">
                  <a16:creationId xmlns:a16="http://schemas.microsoft.com/office/drawing/2014/main" id="{00000000-0008-0000-0500-000034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899</xdr:row>
          <xdr:rowOff>38100</xdr:rowOff>
        </xdr:from>
        <xdr:to>
          <xdr:col>8</xdr:col>
          <xdr:colOff>165100</xdr:colOff>
          <xdr:row>900</xdr:row>
          <xdr:rowOff>12700</xdr:rowOff>
        </xdr:to>
        <xdr:sp macro="" textlink="">
          <xdr:nvSpPr>
            <xdr:cNvPr id="7221" name="Button 53" hidden="1">
              <a:extLst>
                <a:ext uri="{63B3BB69-23CF-44E3-9099-C40C66FF867C}">
                  <a14:compatExt spid="_x0000_s7221"/>
                </a:ext>
                <a:ext uri="{FF2B5EF4-FFF2-40B4-BE49-F238E27FC236}">
                  <a16:creationId xmlns:a16="http://schemas.microsoft.com/office/drawing/2014/main" id="{00000000-0008-0000-0500-000035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899</xdr:row>
          <xdr:rowOff>25400</xdr:rowOff>
        </xdr:from>
        <xdr:to>
          <xdr:col>13</xdr:col>
          <xdr:colOff>812800</xdr:colOff>
          <xdr:row>899</xdr:row>
          <xdr:rowOff>177800</xdr:rowOff>
        </xdr:to>
        <xdr:sp macro="" textlink="">
          <xdr:nvSpPr>
            <xdr:cNvPr id="7222" name="Button 54" hidden="1">
              <a:extLst>
                <a:ext uri="{63B3BB69-23CF-44E3-9099-C40C66FF867C}">
                  <a14:compatExt spid="_x0000_s7222"/>
                </a:ext>
                <a:ext uri="{FF2B5EF4-FFF2-40B4-BE49-F238E27FC236}">
                  <a16:creationId xmlns:a16="http://schemas.microsoft.com/office/drawing/2014/main" id="{00000000-0008-0000-0500-000036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951</xdr:row>
          <xdr:rowOff>38100</xdr:rowOff>
        </xdr:from>
        <xdr:to>
          <xdr:col>1</xdr:col>
          <xdr:colOff>165100</xdr:colOff>
          <xdr:row>952</xdr:row>
          <xdr:rowOff>12700</xdr:rowOff>
        </xdr:to>
        <xdr:sp macro="" textlink="">
          <xdr:nvSpPr>
            <xdr:cNvPr id="7223" name="Button 55" hidden="1">
              <a:extLst>
                <a:ext uri="{63B3BB69-23CF-44E3-9099-C40C66FF867C}">
                  <a14:compatExt spid="_x0000_s7223"/>
                </a:ext>
                <a:ext uri="{FF2B5EF4-FFF2-40B4-BE49-F238E27FC236}">
                  <a16:creationId xmlns:a16="http://schemas.microsoft.com/office/drawing/2014/main" id="{00000000-0008-0000-0500-000037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951</xdr:row>
          <xdr:rowOff>38100</xdr:rowOff>
        </xdr:from>
        <xdr:to>
          <xdr:col>8</xdr:col>
          <xdr:colOff>165100</xdr:colOff>
          <xdr:row>952</xdr:row>
          <xdr:rowOff>12700</xdr:rowOff>
        </xdr:to>
        <xdr:sp macro="" textlink="">
          <xdr:nvSpPr>
            <xdr:cNvPr id="7224" name="Button 56" hidden="1">
              <a:extLst>
                <a:ext uri="{63B3BB69-23CF-44E3-9099-C40C66FF867C}">
                  <a14:compatExt spid="_x0000_s7224"/>
                </a:ext>
                <a:ext uri="{FF2B5EF4-FFF2-40B4-BE49-F238E27FC236}">
                  <a16:creationId xmlns:a16="http://schemas.microsoft.com/office/drawing/2014/main" id="{00000000-0008-0000-0500-000038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951</xdr:row>
          <xdr:rowOff>25400</xdr:rowOff>
        </xdr:from>
        <xdr:to>
          <xdr:col>13</xdr:col>
          <xdr:colOff>812800</xdr:colOff>
          <xdr:row>951</xdr:row>
          <xdr:rowOff>177800</xdr:rowOff>
        </xdr:to>
        <xdr:sp macro="" textlink="">
          <xdr:nvSpPr>
            <xdr:cNvPr id="7225" name="Button 57" hidden="1">
              <a:extLst>
                <a:ext uri="{63B3BB69-23CF-44E3-9099-C40C66FF867C}">
                  <a14:compatExt spid="_x0000_s7225"/>
                </a:ext>
                <a:ext uri="{FF2B5EF4-FFF2-40B4-BE49-F238E27FC236}">
                  <a16:creationId xmlns:a16="http://schemas.microsoft.com/office/drawing/2014/main" id="{00000000-0008-0000-0500-000039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1003</xdr:row>
          <xdr:rowOff>38100</xdr:rowOff>
        </xdr:from>
        <xdr:to>
          <xdr:col>1</xdr:col>
          <xdr:colOff>165100</xdr:colOff>
          <xdr:row>1004</xdr:row>
          <xdr:rowOff>12700</xdr:rowOff>
        </xdr:to>
        <xdr:sp macro="" textlink="">
          <xdr:nvSpPr>
            <xdr:cNvPr id="7226" name="Button 58" hidden="1">
              <a:extLst>
                <a:ext uri="{63B3BB69-23CF-44E3-9099-C40C66FF867C}">
                  <a14:compatExt spid="_x0000_s7226"/>
                </a:ext>
                <a:ext uri="{FF2B5EF4-FFF2-40B4-BE49-F238E27FC236}">
                  <a16:creationId xmlns:a16="http://schemas.microsoft.com/office/drawing/2014/main" id="{00000000-0008-0000-0500-00003A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1003</xdr:row>
          <xdr:rowOff>38100</xdr:rowOff>
        </xdr:from>
        <xdr:to>
          <xdr:col>8</xdr:col>
          <xdr:colOff>165100</xdr:colOff>
          <xdr:row>1004</xdr:row>
          <xdr:rowOff>12700</xdr:rowOff>
        </xdr:to>
        <xdr:sp macro="" textlink="">
          <xdr:nvSpPr>
            <xdr:cNvPr id="7227" name="Button 59" hidden="1">
              <a:extLst>
                <a:ext uri="{63B3BB69-23CF-44E3-9099-C40C66FF867C}">
                  <a14:compatExt spid="_x0000_s7227"/>
                </a:ext>
                <a:ext uri="{FF2B5EF4-FFF2-40B4-BE49-F238E27FC236}">
                  <a16:creationId xmlns:a16="http://schemas.microsoft.com/office/drawing/2014/main" id="{00000000-0008-0000-0500-00003B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673100</xdr:colOff>
          <xdr:row>1003</xdr:row>
          <xdr:rowOff>25400</xdr:rowOff>
        </xdr:from>
        <xdr:to>
          <xdr:col>13</xdr:col>
          <xdr:colOff>812800</xdr:colOff>
          <xdr:row>1003</xdr:row>
          <xdr:rowOff>177800</xdr:rowOff>
        </xdr:to>
        <xdr:sp macro="" textlink="">
          <xdr:nvSpPr>
            <xdr:cNvPr id="7228" name="Button 60" hidden="1">
              <a:extLst>
                <a:ext uri="{63B3BB69-23CF-44E3-9099-C40C66FF867C}">
                  <a14:compatExt spid="_x0000_s7228"/>
                </a:ext>
                <a:ext uri="{FF2B5EF4-FFF2-40B4-BE49-F238E27FC236}">
                  <a16:creationId xmlns:a16="http://schemas.microsoft.com/office/drawing/2014/main" id="{00000000-0008-0000-0500-00003C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381000</xdr:colOff>
          <xdr:row>3</xdr:row>
          <xdr:rowOff>63500</xdr:rowOff>
        </xdr:from>
        <xdr:to>
          <xdr:col>10</xdr:col>
          <xdr:colOff>520700</xdr:colOff>
          <xdr:row>4</xdr:row>
          <xdr:rowOff>12700</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0600-000001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18</xdr:row>
          <xdr:rowOff>25400</xdr:rowOff>
        </xdr:from>
        <xdr:to>
          <xdr:col>0</xdr:col>
          <xdr:colOff>177800</xdr:colOff>
          <xdr:row>18</xdr:row>
          <xdr:rowOff>177800</xdr:rowOff>
        </xdr:to>
        <xdr:sp macro="" textlink="">
          <xdr:nvSpPr>
            <xdr:cNvPr id="72706" name="Button 2" hidden="1">
              <a:extLst>
                <a:ext uri="{63B3BB69-23CF-44E3-9099-C40C66FF867C}">
                  <a14:compatExt spid="_x0000_s72706"/>
                </a:ext>
                <a:ext uri="{FF2B5EF4-FFF2-40B4-BE49-F238E27FC236}">
                  <a16:creationId xmlns:a16="http://schemas.microsoft.com/office/drawing/2014/main" id="{00000000-0008-0000-0600-000002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28</xdr:row>
          <xdr:rowOff>25400</xdr:rowOff>
        </xdr:from>
        <xdr:to>
          <xdr:col>0</xdr:col>
          <xdr:colOff>177800</xdr:colOff>
          <xdr:row>28</xdr:row>
          <xdr:rowOff>177800</xdr:rowOff>
        </xdr:to>
        <xdr:sp macro="" textlink="">
          <xdr:nvSpPr>
            <xdr:cNvPr id="72707" name="Button 3" hidden="1">
              <a:extLst>
                <a:ext uri="{63B3BB69-23CF-44E3-9099-C40C66FF867C}">
                  <a14:compatExt spid="_x0000_s72707"/>
                </a:ext>
                <a:ext uri="{FF2B5EF4-FFF2-40B4-BE49-F238E27FC236}">
                  <a16:creationId xmlns:a16="http://schemas.microsoft.com/office/drawing/2014/main" id="{00000000-0008-0000-0600-000003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38</xdr:row>
          <xdr:rowOff>25400</xdr:rowOff>
        </xdr:from>
        <xdr:to>
          <xdr:col>0</xdr:col>
          <xdr:colOff>177800</xdr:colOff>
          <xdr:row>38</xdr:row>
          <xdr:rowOff>177800</xdr:rowOff>
        </xdr:to>
        <xdr:sp macro="" textlink="">
          <xdr:nvSpPr>
            <xdr:cNvPr id="72708" name="Button 4" hidden="1">
              <a:extLst>
                <a:ext uri="{63B3BB69-23CF-44E3-9099-C40C66FF867C}">
                  <a14:compatExt spid="_x0000_s72708"/>
                </a:ext>
                <a:ext uri="{FF2B5EF4-FFF2-40B4-BE49-F238E27FC236}">
                  <a16:creationId xmlns:a16="http://schemas.microsoft.com/office/drawing/2014/main" id="{00000000-0008-0000-0600-000004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18</xdr:row>
          <xdr:rowOff>25400</xdr:rowOff>
        </xdr:from>
        <xdr:to>
          <xdr:col>5</xdr:col>
          <xdr:colOff>177800</xdr:colOff>
          <xdr:row>18</xdr:row>
          <xdr:rowOff>177800</xdr:rowOff>
        </xdr:to>
        <xdr:sp macro="" textlink="">
          <xdr:nvSpPr>
            <xdr:cNvPr id="72709" name="Button 5" hidden="1">
              <a:extLst>
                <a:ext uri="{63B3BB69-23CF-44E3-9099-C40C66FF867C}">
                  <a14:compatExt spid="_x0000_s72709"/>
                </a:ext>
                <a:ext uri="{FF2B5EF4-FFF2-40B4-BE49-F238E27FC236}">
                  <a16:creationId xmlns:a16="http://schemas.microsoft.com/office/drawing/2014/main" id="{00000000-0008-0000-0600-000005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18</xdr:row>
          <xdr:rowOff>25400</xdr:rowOff>
        </xdr:from>
        <xdr:to>
          <xdr:col>13</xdr:col>
          <xdr:colOff>177800</xdr:colOff>
          <xdr:row>18</xdr:row>
          <xdr:rowOff>177800</xdr:rowOff>
        </xdr:to>
        <xdr:sp macro="" textlink="">
          <xdr:nvSpPr>
            <xdr:cNvPr id="72710" name="Button 6" hidden="1">
              <a:extLst>
                <a:ext uri="{63B3BB69-23CF-44E3-9099-C40C66FF867C}">
                  <a14:compatExt spid="_x0000_s72710"/>
                </a:ext>
                <a:ext uri="{FF2B5EF4-FFF2-40B4-BE49-F238E27FC236}">
                  <a16:creationId xmlns:a16="http://schemas.microsoft.com/office/drawing/2014/main" id="{00000000-0008-0000-0600-000006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28</xdr:row>
          <xdr:rowOff>25400</xdr:rowOff>
        </xdr:from>
        <xdr:to>
          <xdr:col>13</xdr:col>
          <xdr:colOff>177800</xdr:colOff>
          <xdr:row>28</xdr:row>
          <xdr:rowOff>177800</xdr:rowOff>
        </xdr:to>
        <xdr:sp macro="" textlink="">
          <xdr:nvSpPr>
            <xdr:cNvPr id="72711" name="Button 7" hidden="1">
              <a:extLst>
                <a:ext uri="{63B3BB69-23CF-44E3-9099-C40C66FF867C}">
                  <a14:compatExt spid="_x0000_s72711"/>
                </a:ext>
                <a:ext uri="{FF2B5EF4-FFF2-40B4-BE49-F238E27FC236}">
                  <a16:creationId xmlns:a16="http://schemas.microsoft.com/office/drawing/2014/main" id="{00000000-0008-0000-0600-000007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38</xdr:row>
          <xdr:rowOff>25400</xdr:rowOff>
        </xdr:from>
        <xdr:to>
          <xdr:col>13</xdr:col>
          <xdr:colOff>177800</xdr:colOff>
          <xdr:row>38</xdr:row>
          <xdr:rowOff>177800</xdr:rowOff>
        </xdr:to>
        <xdr:sp macro="" textlink="">
          <xdr:nvSpPr>
            <xdr:cNvPr id="72712" name="Button 8" hidden="1">
              <a:extLst>
                <a:ext uri="{63B3BB69-23CF-44E3-9099-C40C66FF867C}">
                  <a14:compatExt spid="_x0000_s72712"/>
                </a:ext>
                <a:ext uri="{FF2B5EF4-FFF2-40B4-BE49-F238E27FC236}">
                  <a16:creationId xmlns:a16="http://schemas.microsoft.com/office/drawing/2014/main" id="{00000000-0008-0000-0600-000008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84</xdr:row>
          <xdr:rowOff>25400</xdr:rowOff>
        </xdr:from>
        <xdr:to>
          <xdr:col>0</xdr:col>
          <xdr:colOff>177800</xdr:colOff>
          <xdr:row>84</xdr:row>
          <xdr:rowOff>177800</xdr:rowOff>
        </xdr:to>
        <xdr:sp macro="" textlink="">
          <xdr:nvSpPr>
            <xdr:cNvPr id="72713" name="Button 9" hidden="1">
              <a:extLst>
                <a:ext uri="{63B3BB69-23CF-44E3-9099-C40C66FF867C}">
                  <a14:compatExt spid="_x0000_s72713"/>
                </a:ext>
                <a:ext uri="{FF2B5EF4-FFF2-40B4-BE49-F238E27FC236}">
                  <a16:creationId xmlns:a16="http://schemas.microsoft.com/office/drawing/2014/main" id="{00000000-0008-0000-0600-000009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84</xdr:row>
          <xdr:rowOff>25400</xdr:rowOff>
        </xdr:from>
        <xdr:to>
          <xdr:col>9</xdr:col>
          <xdr:colOff>177800</xdr:colOff>
          <xdr:row>84</xdr:row>
          <xdr:rowOff>177800</xdr:rowOff>
        </xdr:to>
        <xdr:sp macro="" textlink="">
          <xdr:nvSpPr>
            <xdr:cNvPr id="72714" name="Button 10" hidden="1">
              <a:extLst>
                <a:ext uri="{63B3BB69-23CF-44E3-9099-C40C66FF867C}">
                  <a14:compatExt spid="_x0000_s72714"/>
                </a:ext>
                <a:ext uri="{FF2B5EF4-FFF2-40B4-BE49-F238E27FC236}">
                  <a16:creationId xmlns:a16="http://schemas.microsoft.com/office/drawing/2014/main" id="{00000000-0008-0000-0600-00000A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97</xdr:row>
          <xdr:rowOff>25400</xdr:rowOff>
        </xdr:from>
        <xdr:to>
          <xdr:col>0</xdr:col>
          <xdr:colOff>177800</xdr:colOff>
          <xdr:row>97</xdr:row>
          <xdr:rowOff>177800</xdr:rowOff>
        </xdr:to>
        <xdr:sp macro="" textlink="">
          <xdr:nvSpPr>
            <xdr:cNvPr id="72715" name="Button 11" hidden="1">
              <a:extLst>
                <a:ext uri="{63B3BB69-23CF-44E3-9099-C40C66FF867C}">
                  <a14:compatExt spid="_x0000_s72715"/>
                </a:ext>
                <a:ext uri="{FF2B5EF4-FFF2-40B4-BE49-F238E27FC236}">
                  <a16:creationId xmlns:a16="http://schemas.microsoft.com/office/drawing/2014/main" id="{00000000-0008-0000-0600-00000B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97</xdr:row>
          <xdr:rowOff>25400</xdr:rowOff>
        </xdr:from>
        <xdr:to>
          <xdr:col>9</xdr:col>
          <xdr:colOff>177800</xdr:colOff>
          <xdr:row>97</xdr:row>
          <xdr:rowOff>177800</xdr:rowOff>
        </xdr:to>
        <xdr:sp macro="" textlink="">
          <xdr:nvSpPr>
            <xdr:cNvPr id="72716" name="Button 12" hidden="1">
              <a:extLst>
                <a:ext uri="{63B3BB69-23CF-44E3-9099-C40C66FF867C}">
                  <a14:compatExt spid="_x0000_s72716"/>
                </a:ext>
                <a:ext uri="{FF2B5EF4-FFF2-40B4-BE49-F238E27FC236}">
                  <a16:creationId xmlns:a16="http://schemas.microsoft.com/office/drawing/2014/main" id="{00000000-0008-0000-0600-00000C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110</xdr:row>
          <xdr:rowOff>25400</xdr:rowOff>
        </xdr:from>
        <xdr:to>
          <xdr:col>0</xdr:col>
          <xdr:colOff>177800</xdr:colOff>
          <xdr:row>110</xdr:row>
          <xdr:rowOff>177800</xdr:rowOff>
        </xdr:to>
        <xdr:sp macro="" textlink="">
          <xdr:nvSpPr>
            <xdr:cNvPr id="72717" name="Button 13" hidden="1">
              <a:extLst>
                <a:ext uri="{63B3BB69-23CF-44E3-9099-C40C66FF867C}">
                  <a14:compatExt spid="_x0000_s72717"/>
                </a:ext>
                <a:ext uri="{FF2B5EF4-FFF2-40B4-BE49-F238E27FC236}">
                  <a16:creationId xmlns:a16="http://schemas.microsoft.com/office/drawing/2014/main" id="{00000000-0008-0000-0600-00000D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110</xdr:row>
          <xdr:rowOff>25400</xdr:rowOff>
        </xdr:from>
        <xdr:to>
          <xdr:col>9</xdr:col>
          <xdr:colOff>177800</xdr:colOff>
          <xdr:row>110</xdr:row>
          <xdr:rowOff>177800</xdr:rowOff>
        </xdr:to>
        <xdr:sp macro="" textlink="">
          <xdr:nvSpPr>
            <xdr:cNvPr id="72718" name="Button 14" hidden="1">
              <a:extLst>
                <a:ext uri="{63B3BB69-23CF-44E3-9099-C40C66FF867C}">
                  <a14:compatExt spid="_x0000_s72718"/>
                </a:ext>
                <a:ext uri="{FF2B5EF4-FFF2-40B4-BE49-F238E27FC236}">
                  <a16:creationId xmlns:a16="http://schemas.microsoft.com/office/drawing/2014/main" id="{00000000-0008-0000-0600-00000E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123</xdr:row>
          <xdr:rowOff>25400</xdr:rowOff>
        </xdr:from>
        <xdr:to>
          <xdr:col>9</xdr:col>
          <xdr:colOff>177800</xdr:colOff>
          <xdr:row>123</xdr:row>
          <xdr:rowOff>177800</xdr:rowOff>
        </xdr:to>
        <xdr:sp macro="" textlink="">
          <xdr:nvSpPr>
            <xdr:cNvPr id="72719" name="Button 15" hidden="1">
              <a:extLst>
                <a:ext uri="{63B3BB69-23CF-44E3-9099-C40C66FF867C}">
                  <a14:compatExt spid="_x0000_s72719"/>
                </a:ext>
                <a:ext uri="{FF2B5EF4-FFF2-40B4-BE49-F238E27FC236}">
                  <a16:creationId xmlns:a16="http://schemas.microsoft.com/office/drawing/2014/main" id="{00000000-0008-0000-0600-00000F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123</xdr:row>
          <xdr:rowOff>25400</xdr:rowOff>
        </xdr:from>
        <xdr:to>
          <xdr:col>0</xdr:col>
          <xdr:colOff>177800</xdr:colOff>
          <xdr:row>123</xdr:row>
          <xdr:rowOff>177800</xdr:rowOff>
        </xdr:to>
        <xdr:sp macro="" textlink="">
          <xdr:nvSpPr>
            <xdr:cNvPr id="72720" name="Button 16" hidden="1">
              <a:extLst>
                <a:ext uri="{63B3BB69-23CF-44E3-9099-C40C66FF867C}">
                  <a14:compatExt spid="_x0000_s72720"/>
                </a:ext>
                <a:ext uri="{FF2B5EF4-FFF2-40B4-BE49-F238E27FC236}">
                  <a16:creationId xmlns:a16="http://schemas.microsoft.com/office/drawing/2014/main" id="{00000000-0008-0000-0600-000010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168</xdr:row>
          <xdr:rowOff>63500</xdr:rowOff>
        </xdr:from>
        <xdr:to>
          <xdr:col>10</xdr:col>
          <xdr:colOff>520700</xdr:colOff>
          <xdr:row>169</xdr:row>
          <xdr:rowOff>12700</xdr:rowOff>
        </xdr:to>
        <xdr:sp macro="" textlink="">
          <xdr:nvSpPr>
            <xdr:cNvPr id="72753" name="Button 49" hidden="1">
              <a:extLst>
                <a:ext uri="{63B3BB69-23CF-44E3-9099-C40C66FF867C}">
                  <a14:compatExt spid="_x0000_s72753"/>
                </a:ext>
                <a:ext uri="{FF2B5EF4-FFF2-40B4-BE49-F238E27FC236}">
                  <a16:creationId xmlns:a16="http://schemas.microsoft.com/office/drawing/2014/main" id="{00000000-0008-0000-0600-000031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183</xdr:row>
          <xdr:rowOff>25400</xdr:rowOff>
        </xdr:from>
        <xdr:to>
          <xdr:col>0</xdr:col>
          <xdr:colOff>177800</xdr:colOff>
          <xdr:row>183</xdr:row>
          <xdr:rowOff>177800</xdr:rowOff>
        </xdr:to>
        <xdr:sp macro="" textlink="">
          <xdr:nvSpPr>
            <xdr:cNvPr id="72754" name="Button 50" hidden="1">
              <a:extLst>
                <a:ext uri="{63B3BB69-23CF-44E3-9099-C40C66FF867C}">
                  <a14:compatExt spid="_x0000_s72754"/>
                </a:ext>
                <a:ext uri="{FF2B5EF4-FFF2-40B4-BE49-F238E27FC236}">
                  <a16:creationId xmlns:a16="http://schemas.microsoft.com/office/drawing/2014/main" id="{00000000-0008-0000-0600-000032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193</xdr:row>
          <xdr:rowOff>25400</xdr:rowOff>
        </xdr:from>
        <xdr:to>
          <xdr:col>0</xdr:col>
          <xdr:colOff>177800</xdr:colOff>
          <xdr:row>193</xdr:row>
          <xdr:rowOff>177800</xdr:rowOff>
        </xdr:to>
        <xdr:sp macro="" textlink="">
          <xdr:nvSpPr>
            <xdr:cNvPr id="72755" name="Button 51" hidden="1">
              <a:extLst>
                <a:ext uri="{63B3BB69-23CF-44E3-9099-C40C66FF867C}">
                  <a14:compatExt spid="_x0000_s72755"/>
                </a:ext>
                <a:ext uri="{FF2B5EF4-FFF2-40B4-BE49-F238E27FC236}">
                  <a16:creationId xmlns:a16="http://schemas.microsoft.com/office/drawing/2014/main" id="{00000000-0008-0000-0600-000033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203</xdr:row>
          <xdr:rowOff>25400</xdr:rowOff>
        </xdr:from>
        <xdr:to>
          <xdr:col>0</xdr:col>
          <xdr:colOff>177800</xdr:colOff>
          <xdr:row>203</xdr:row>
          <xdr:rowOff>177800</xdr:rowOff>
        </xdr:to>
        <xdr:sp macro="" textlink="">
          <xdr:nvSpPr>
            <xdr:cNvPr id="72756" name="Button 52" hidden="1">
              <a:extLst>
                <a:ext uri="{63B3BB69-23CF-44E3-9099-C40C66FF867C}">
                  <a14:compatExt spid="_x0000_s72756"/>
                </a:ext>
                <a:ext uri="{FF2B5EF4-FFF2-40B4-BE49-F238E27FC236}">
                  <a16:creationId xmlns:a16="http://schemas.microsoft.com/office/drawing/2014/main" id="{00000000-0008-0000-0600-000034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183</xdr:row>
          <xdr:rowOff>25400</xdr:rowOff>
        </xdr:from>
        <xdr:to>
          <xdr:col>5</xdr:col>
          <xdr:colOff>177800</xdr:colOff>
          <xdr:row>183</xdr:row>
          <xdr:rowOff>177800</xdr:rowOff>
        </xdr:to>
        <xdr:sp macro="" textlink="">
          <xdr:nvSpPr>
            <xdr:cNvPr id="72757" name="Button 53" hidden="1">
              <a:extLst>
                <a:ext uri="{63B3BB69-23CF-44E3-9099-C40C66FF867C}">
                  <a14:compatExt spid="_x0000_s72757"/>
                </a:ext>
                <a:ext uri="{FF2B5EF4-FFF2-40B4-BE49-F238E27FC236}">
                  <a16:creationId xmlns:a16="http://schemas.microsoft.com/office/drawing/2014/main" id="{00000000-0008-0000-0600-000035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183</xdr:row>
          <xdr:rowOff>25400</xdr:rowOff>
        </xdr:from>
        <xdr:to>
          <xdr:col>13</xdr:col>
          <xdr:colOff>177800</xdr:colOff>
          <xdr:row>183</xdr:row>
          <xdr:rowOff>177800</xdr:rowOff>
        </xdr:to>
        <xdr:sp macro="" textlink="">
          <xdr:nvSpPr>
            <xdr:cNvPr id="72758" name="Button 54" hidden="1">
              <a:extLst>
                <a:ext uri="{63B3BB69-23CF-44E3-9099-C40C66FF867C}">
                  <a14:compatExt spid="_x0000_s72758"/>
                </a:ext>
                <a:ext uri="{FF2B5EF4-FFF2-40B4-BE49-F238E27FC236}">
                  <a16:creationId xmlns:a16="http://schemas.microsoft.com/office/drawing/2014/main" id="{00000000-0008-0000-0600-000036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193</xdr:row>
          <xdr:rowOff>25400</xdr:rowOff>
        </xdr:from>
        <xdr:to>
          <xdr:col>13</xdr:col>
          <xdr:colOff>177800</xdr:colOff>
          <xdr:row>193</xdr:row>
          <xdr:rowOff>177800</xdr:rowOff>
        </xdr:to>
        <xdr:sp macro="" textlink="">
          <xdr:nvSpPr>
            <xdr:cNvPr id="72759" name="Button 55" hidden="1">
              <a:extLst>
                <a:ext uri="{63B3BB69-23CF-44E3-9099-C40C66FF867C}">
                  <a14:compatExt spid="_x0000_s72759"/>
                </a:ext>
                <a:ext uri="{FF2B5EF4-FFF2-40B4-BE49-F238E27FC236}">
                  <a16:creationId xmlns:a16="http://schemas.microsoft.com/office/drawing/2014/main" id="{00000000-0008-0000-0600-000037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203</xdr:row>
          <xdr:rowOff>25400</xdr:rowOff>
        </xdr:from>
        <xdr:to>
          <xdr:col>13</xdr:col>
          <xdr:colOff>177800</xdr:colOff>
          <xdr:row>203</xdr:row>
          <xdr:rowOff>177800</xdr:rowOff>
        </xdr:to>
        <xdr:sp macro="" textlink="">
          <xdr:nvSpPr>
            <xdr:cNvPr id="72760" name="Button 56" hidden="1">
              <a:extLst>
                <a:ext uri="{63B3BB69-23CF-44E3-9099-C40C66FF867C}">
                  <a14:compatExt spid="_x0000_s72760"/>
                </a:ext>
                <a:ext uri="{FF2B5EF4-FFF2-40B4-BE49-F238E27FC236}">
                  <a16:creationId xmlns:a16="http://schemas.microsoft.com/office/drawing/2014/main" id="{00000000-0008-0000-0600-000038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249</xdr:row>
          <xdr:rowOff>25400</xdr:rowOff>
        </xdr:from>
        <xdr:to>
          <xdr:col>0</xdr:col>
          <xdr:colOff>177800</xdr:colOff>
          <xdr:row>249</xdr:row>
          <xdr:rowOff>177800</xdr:rowOff>
        </xdr:to>
        <xdr:sp macro="" textlink="">
          <xdr:nvSpPr>
            <xdr:cNvPr id="72761" name="Button 57" hidden="1">
              <a:extLst>
                <a:ext uri="{63B3BB69-23CF-44E3-9099-C40C66FF867C}">
                  <a14:compatExt spid="_x0000_s72761"/>
                </a:ext>
                <a:ext uri="{FF2B5EF4-FFF2-40B4-BE49-F238E27FC236}">
                  <a16:creationId xmlns:a16="http://schemas.microsoft.com/office/drawing/2014/main" id="{00000000-0008-0000-0600-000039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249</xdr:row>
          <xdr:rowOff>25400</xdr:rowOff>
        </xdr:from>
        <xdr:to>
          <xdr:col>9</xdr:col>
          <xdr:colOff>177800</xdr:colOff>
          <xdr:row>249</xdr:row>
          <xdr:rowOff>177800</xdr:rowOff>
        </xdr:to>
        <xdr:sp macro="" textlink="">
          <xdr:nvSpPr>
            <xdr:cNvPr id="72762" name="Button 58" hidden="1">
              <a:extLst>
                <a:ext uri="{63B3BB69-23CF-44E3-9099-C40C66FF867C}">
                  <a14:compatExt spid="_x0000_s72762"/>
                </a:ext>
                <a:ext uri="{FF2B5EF4-FFF2-40B4-BE49-F238E27FC236}">
                  <a16:creationId xmlns:a16="http://schemas.microsoft.com/office/drawing/2014/main" id="{00000000-0008-0000-0600-00003A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262</xdr:row>
          <xdr:rowOff>25400</xdr:rowOff>
        </xdr:from>
        <xdr:to>
          <xdr:col>0</xdr:col>
          <xdr:colOff>177800</xdr:colOff>
          <xdr:row>262</xdr:row>
          <xdr:rowOff>177800</xdr:rowOff>
        </xdr:to>
        <xdr:sp macro="" textlink="">
          <xdr:nvSpPr>
            <xdr:cNvPr id="72763" name="Button 59" hidden="1">
              <a:extLst>
                <a:ext uri="{63B3BB69-23CF-44E3-9099-C40C66FF867C}">
                  <a14:compatExt spid="_x0000_s72763"/>
                </a:ext>
                <a:ext uri="{FF2B5EF4-FFF2-40B4-BE49-F238E27FC236}">
                  <a16:creationId xmlns:a16="http://schemas.microsoft.com/office/drawing/2014/main" id="{00000000-0008-0000-0600-00003B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262</xdr:row>
          <xdr:rowOff>25400</xdr:rowOff>
        </xdr:from>
        <xdr:to>
          <xdr:col>9</xdr:col>
          <xdr:colOff>177800</xdr:colOff>
          <xdr:row>262</xdr:row>
          <xdr:rowOff>177800</xdr:rowOff>
        </xdr:to>
        <xdr:sp macro="" textlink="">
          <xdr:nvSpPr>
            <xdr:cNvPr id="72764" name="Button 60" hidden="1">
              <a:extLst>
                <a:ext uri="{63B3BB69-23CF-44E3-9099-C40C66FF867C}">
                  <a14:compatExt spid="_x0000_s72764"/>
                </a:ext>
                <a:ext uri="{FF2B5EF4-FFF2-40B4-BE49-F238E27FC236}">
                  <a16:creationId xmlns:a16="http://schemas.microsoft.com/office/drawing/2014/main" id="{00000000-0008-0000-0600-00003C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275</xdr:row>
          <xdr:rowOff>25400</xdr:rowOff>
        </xdr:from>
        <xdr:to>
          <xdr:col>0</xdr:col>
          <xdr:colOff>177800</xdr:colOff>
          <xdr:row>275</xdr:row>
          <xdr:rowOff>177800</xdr:rowOff>
        </xdr:to>
        <xdr:sp macro="" textlink="">
          <xdr:nvSpPr>
            <xdr:cNvPr id="72765" name="Button 61" hidden="1">
              <a:extLst>
                <a:ext uri="{63B3BB69-23CF-44E3-9099-C40C66FF867C}">
                  <a14:compatExt spid="_x0000_s72765"/>
                </a:ext>
                <a:ext uri="{FF2B5EF4-FFF2-40B4-BE49-F238E27FC236}">
                  <a16:creationId xmlns:a16="http://schemas.microsoft.com/office/drawing/2014/main" id="{00000000-0008-0000-0600-00003D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275</xdr:row>
          <xdr:rowOff>25400</xdr:rowOff>
        </xdr:from>
        <xdr:to>
          <xdr:col>9</xdr:col>
          <xdr:colOff>177800</xdr:colOff>
          <xdr:row>275</xdr:row>
          <xdr:rowOff>177800</xdr:rowOff>
        </xdr:to>
        <xdr:sp macro="" textlink="">
          <xdr:nvSpPr>
            <xdr:cNvPr id="72766" name="Button 62" hidden="1">
              <a:extLst>
                <a:ext uri="{63B3BB69-23CF-44E3-9099-C40C66FF867C}">
                  <a14:compatExt spid="_x0000_s72766"/>
                </a:ext>
                <a:ext uri="{FF2B5EF4-FFF2-40B4-BE49-F238E27FC236}">
                  <a16:creationId xmlns:a16="http://schemas.microsoft.com/office/drawing/2014/main" id="{00000000-0008-0000-0600-00003E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288</xdr:row>
          <xdr:rowOff>25400</xdr:rowOff>
        </xdr:from>
        <xdr:to>
          <xdr:col>9</xdr:col>
          <xdr:colOff>177800</xdr:colOff>
          <xdr:row>288</xdr:row>
          <xdr:rowOff>177800</xdr:rowOff>
        </xdr:to>
        <xdr:sp macro="" textlink="">
          <xdr:nvSpPr>
            <xdr:cNvPr id="72767" name="Button 63" hidden="1">
              <a:extLst>
                <a:ext uri="{63B3BB69-23CF-44E3-9099-C40C66FF867C}">
                  <a14:compatExt spid="_x0000_s72767"/>
                </a:ext>
                <a:ext uri="{FF2B5EF4-FFF2-40B4-BE49-F238E27FC236}">
                  <a16:creationId xmlns:a16="http://schemas.microsoft.com/office/drawing/2014/main" id="{00000000-0008-0000-0600-00003F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288</xdr:row>
          <xdr:rowOff>25400</xdr:rowOff>
        </xdr:from>
        <xdr:to>
          <xdr:col>0</xdr:col>
          <xdr:colOff>177800</xdr:colOff>
          <xdr:row>288</xdr:row>
          <xdr:rowOff>177800</xdr:rowOff>
        </xdr:to>
        <xdr:sp macro="" textlink="">
          <xdr:nvSpPr>
            <xdr:cNvPr id="72768" name="Button 64" hidden="1">
              <a:extLst>
                <a:ext uri="{63B3BB69-23CF-44E3-9099-C40C66FF867C}">
                  <a14:compatExt spid="_x0000_s72768"/>
                </a:ext>
                <a:ext uri="{FF2B5EF4-FFF2-40B4-BE49-F238E27FC236}">
                  <a16:creationId xmlns:a16="http://schemas.microsoft.com/office/drawing/2014/main" id="{00000000-0008-0000-0600-000040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333</xdr:row>
          <xdr:rowOff>63500</xdr:rowOff>
        </xdr:from>
        <xdr:to>
          <xdr:col>10</xdr:col>
          <xdr:colOff>520700</xdr:colOff>
          <xdr:row>334</xdr:row>
          <xdr:rowOff>12700</xdr:rowOff>
        </xdr:to>
        <xdr:sp macro="" textlink="">
          <xdr:nvSpPr>
            <xdr:cNvPr id="72769" name="Button 65" hidden="1">
              <a:extLst>
                <a:ext uri="{63B3BB69-23CF-44E3-9099-C40C66FF867C}">
                  <a14:compatExt spid="_x0000_s72769"/>
                </a:ext>
                <a:ext uri="{FF2B5EF4-FFF2-40B4-BE49-F238E27FC236}">
                  <a16:creationId xmlns:a16="http://schemas.microsoft.com/office/drawing/2014/main" id="{00000000-0008-0000-0600-000041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348</xdr:row>
          <xdr:rowOff>25400</xdr:rowOff>
        </xdr:from>
        <xdr:to>
          <xdr:col>0</xdr:col>
          <xdr:colOff>177800</xdr:colOff>
          <xdr:row>348</xdr:row>
          <xdr:rowOff>177800</xdr:rowOff>
        </xdr:to>
        <xdr:sp macro="" textlink="">
          <xdr:nvSpPr>
            <xdr:cNvPr id="72770" name="Button 66" hidden="1">
              <a:extLst>
                <a:ext uri="{63B3BB69-23CF-44E3-9099-C40C66FF867C}">
                  <a14:compatExt spid="_x0000_s72770"/>
                </a:ext>
                <a:ext uri="{FF2B5EF4-FFF2-40B4-BE49-F238E27FC236}">
                  <a16:creationId xmlns:a16="http://schemas.microsoft.com/office/drawing/2014/main" id="{00000000-0008-0000-0600-000042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358</xdr:row>
          <xdr:rowOff>25400</xdr:rowOff>
        </xdr:from>
        <xdr:to>
          <xdr:col>0</xdr:col>
          <xdr:colOff>177800</xdr:colOff>
          <xdr:row>358</xdr:row>
          <xdr:rowOff>177800</xdr:rowOff>
        </xdr:to>
        <xdr:sp macro="" textlink="">
          <xdr:nvSpPr>
            <xdr:cNvPr id="72771" name="Button 67" hidden="1">
              <a:extLst>
                <a:ext uri="{63B3BB69-23CF-44E3-9099-C40C66FF867C}">
                  <a14:compatExt spid="_x0000_s72771"/>
                </a:ext>
                <a:ext uri="{FF2B5EF4-FFF2-40B4-BE49-F238E27FC236}">
                  <a16:creationId xmlns:a16="http://schemas.microsoft.com/office/drawing/2014/main" id="{00000000-0008-0000-0600-000043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368</xdr:row>
          <xdr:rowOff>25400</xdr:rowOff>
        </xdr:from>
        <xdr:to>
          <xdr:col>0</xdr:col>
          <xdr:colOff>177800</xdr:colOff>
          <xdr:row>368</xdr:row>
          <xdr:rowOff>177800</xdr:rowOff>
        </xdr:to>
        <xdr:sp macro="" textlink="">
          <xdr:nvSpPr>
            <xdr:cNvPr id="72772" name="Button 68" hidden="1">
              <a:extLst>
                <a:ext uri="{63B3BB69-23CF-44E3-9099-C40C66FF867C}">
                  <a14:compatExt spid="_x0000_s72772"/>
                </a:ext>
                <a:ext uri="{FF2B5EF4-FFF2-40B4-BE49-F238E27FC236}">
                  <a16:creationId xmlns:a16="http://schemas.microsoft.com/office/drawing/2014/main" id="{00000000-0008-0000-0600-000044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348</xdr:row>
          <xdr:rowOff>25400</xdr:rowOff>
        </xdr:from>
        <xdr:to>
          <xdr:col>5</xdr:col>
          <xdr:colOff>177800</xdr:colOff>
          <xdr:row>348</xdr:row>
          <xdr:rowOff>177800</xdr:rowOff>
        </xdr:to>
        <xdr:sp macro="" textlink="">
          <xdr:nvSpPr>
            <xdr:cNvPr id="72773" name="Button 69" hidden="1">
              <a:extLst>
                <a:ext uri="{63B3BB69-23CF-44E3-9099-C40C66FF867C}">
                  <a14:compatExt spid="_x0000_s72773"/>
                </a:ext>
                <a:ext uri="{FF2B5EF4-FFF2-40B4-BE49-F238E27FC236}">
                  <a16:creationId xmlns:a16="http://schemas.microsoft.com/office/drawing/2014/main" id="{00000000-0008-0000-0600-000045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348</xdr:row>
          <xdr:rowOff>25400</xdr:rowOff>
        </xdr:from>
        <xdr:to>
          <xdr:col>13</xdr:col>
          <xdr:colOff>177800</xdr:colOff>
          <xdr:row>348</xdr:row>
          <xdr:rowOff>177800</xdr:rowOff>
        </xdr:to>
        <xdr:sp macro="" textlink="">
          <xdr:nvSpPr>
            <xdr:cNvPr id="72774" name="Button 70" hidden="1">
              <a:extLst>
                <a:ext uri="{63B3BB69-23CF-44E3-9099-C40C66FF867C}">
                  <a14:compatExt spid="_x0000_s72774"/>
                </a:ext>
                <a:ext uri="{FF2B5EF4-FFF2-40B4-BE49-F238E27FC236}">
                  <a16:creationId xmlns:a16="http://schemas.microsoft.com/office/drawing/2014/main" id="{00000000-0008-0000-0600-000046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358</xdr:row>
          <xdr:rowOff>25400</xdr:rowOff>
        </xdr:from>
        <xdr:to>
          <xdr:col>13</xdr:col>
          <xdr:colOff>177800</xdr:colOff>
          <xdr:row>358</xdr:row>
          <xdr:rowOff>177800</xdr:rowOff>
        </xdr:to>
        <xdr:sp macro="" textlink="">
          <xdr:nvSpPr>
            <xdr:cNvPr id="72775" name="Button 71" hidden="1">
              <a:extLst>
                <a:ext uri="{63B3BB69-23CF-44E3-9099-C40C66FF867C}">
                  <a14:compatExt spid="_x0000_s72775"/>
                </a:ext>
                <a:ext uri="{FF2B5EF4-FFF2-40B4-BE49-F238E27FC236}">
                  <a16:creationId xmlns:a16="http://schemas.microsoft.com/office/drawing/2014/main" id="{00000000-0008-0000-0600-000047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368</xdr:row>
          <xdr:rowOff>25400</xdr:rowOff>
        </xdr:from>
        <xdr:to>
          <xdr:col>13</xdr:col>
          <xdr:colOff>177800</xdr:colOff>
          <xdr:row>368</xdr:row>
          <xdr:rowOff>177800</xdr:rowOff>
        </xdr:to>
        <xdr:sp macro="" textlink="">
          <xdr:nvSpPr>
            <xdr:cNvPr id="72776" name="Button 72" hidden="1">
              <a:extLst>
                <a:ext uri="{63B3BB69-23CF-44E3-9099-C40C66FF867C}">
                  <a14:compatExt spid="_x0000_s72776"/>
                </a:ext>
                <a:ext uri="{FF2B5EF4-FFF2-40B4-BE49-F238E27FC236}">
                  <a16:creationId xmlns:a16="http://schemas.microsoft.com/office/drawing/2014/main" id="{00000000-0008-0000-0600-000048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414</xdr:row>
          <xdr:rowOff>25400</xdr:rowOff>
        </xdr:from>
        <xdr:to>
          <xdr:col>0</xdr:col>
          <xdr:colOff>177800</xdr:colOff>
          <xdr:row>414</xdr:row>
          <xdr:rowOff>177800</xdr:rowOff>
        </xdr:to>
        <xdr:sp macro="" textlink="">
          <xdr:nvSpPr>
            <xdr:cNvPr id="72777" name="Button 73" hidden="1">
              <a:extLst>
                <a:ext uri="{63B3BB69-23CF-44E3-9099-C40C66FF867C}">
                  <a14:compatExt spid="_x0000_s72777"/>
                </a:ext>
                <a:ext uri="{FF2B5EF4-FFF2-40B4-BE49-F238E27FC236}">
                  <a16:creationId xmlns:a16="http://schemas.microsoft.com/office/drawing/2014/main" id="{00000000-0008-0000-0600-000049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414</xdr:row>
          <xdr:rowOff>25400</xdr:rowOff>
        </xdr:from>
        <xdr:to>
          <xdr:col>9</xdr:col>
          <xdr:colOff>177800</xdr:colOff>
          <xdr:row>414</xdr:row>
          <xdr:rowOff>177800</xdr:rowOff>
        </xdr:to>
        <xdr:sp macro="" textlink="">
          <xdr:nvSpPr>
            <xdr:cNvPr id="72778" name="Button 74" hidden="1">
              <a:extLst>
                <a:ext uri="{63B3BB69-23CF-44E3-9099-C40C66FF867C}">
                  <a14:compatExt spid="_x0000_s72778"/>
                </a:ext>
                <a:ext uri="{FF2B5EF4-FFF2-40B4-BE49-F238E27FC236}">
                  <a16:creationId xmlns:a16="http://schemas.microsoft.com/office/drawing/2014/main" id="{00000000-0008-0000-0600-00004A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427</xdr:row>
          <xdr:rowOff>25400</xdr:rowOff>
        </xdr:from>
        <xdr:to>
          <xdr:col>0</xdr:col>
          <xdr:colOff>177800</xdr:colOff>
          <xdr:row>427</xdr:row>
          <xdr:rowOff>177800</xdr:rowOff>
        </xdr:to>
        <xdr:sp macro="" textlink="">
          <xdr:nvSpPr>
            <xdr:cNvPr id="72779" name="Button 75" hidden="1">
              <a:extLst>
                <a:ext uri="{63B3BB69-23CF-44E3-9099-C40C66FF867C}">
                  <a14:compatExt spid="_x0000_s72779"/>
                </a:ext>
                <a:ext uri="{FF2B5EF4-FFF2-40B4-BE49-F238E27FC236}">
                  <a16:creationId xmlns:a16="http://schemas.microsoft.com/office/drawing/2014/main" id="{00000000-0008-0000-0600-00004B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427</xdr:row>
          <xdr:rowOff>25400</xdr:rowOff>
        </xdr:from>
        <xdr:to>
          <xdr:col>9</xdr:col>
          <xdr:colOff>177800</xdr:colOff>
          <xdr:row>427</xdr:row>
          <xdr:rowOff>177800</xdr:rowOff>
        </xdr:to>
        <xdr:sp macro="" textlink="">
          <xdr:nvSpPr>
            <xdr:cNvPr id="72780" name="Button 76" hidden="1">
              <a:extLst>
                <a:ext uri="{63B3BB69-23CF-44E3-9099-C40C66FF867C}">
                  <a14:compatExt spid="_x0000_s72780"/>
                </a:ext>
                <a:ext uri="{FF2B5EF4-FFF2-40B4-BE49-F238E27FC236}">
                  <a16:creationId xmlns:a16="http://schemas.microsoft.com/office/drawing/2014/main" id="{00000000-0008-0000-0600-00004C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440</xdr:row>
          <xdr:rowOff>25400</xdr:rowOff>
        </xdr:from>
        <xdr:to>
          <xdr:col>0</xdr:col>
          <xdr:colOff>177800</xdr:colOff>
          <xdr:row>440</xdr:row>
          <xdr:rowOff>177800</xdr:rowOff>
        </xdr:to>
        <xdr:sp macro="" textlink="">
          <xdr:nvSpPr>
            <xdr:cNvPr id="72781" name="Button 77" hidden="1">
              <a:extLst>
                <a:ext uri="{63B3BB69-23CF-44E3-9099-C40C66FF867C}">
                  <a14:compatExt spid="_x0000_s72781"/>
                </a:ext>
                <a:ext uri="{FF2B5EF4-FFF2-40B4-BE49-F238E27FC236}">
                  <a16:creationId xmlns:a16="http://schemas.microsoft.com/office/drawing/2014/main" id="{00000000-0008-0000-0600-00004D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440</xdr:row>
          <xdr:rowOff>25400</xdr:rowOff>
        </xdr:from>
        <xdr:to>
          <xdr:col>9</xdr:col>
          <xdr:colOff>177800</xdr:colOff>
          <xdr:row>440</xdr:row>
          <xdr:rowOff>177800</xdr:rowOff>
        </xdr:to>
        <xdr:sp macro="" textlink="">
          <xdr:nvSpPr>
            <xdr:cNvPr id="72782" name="Button 78" hidden="1">
              <a:extLst>
                <a:ext uri="{63B3BB69-23CF-44E3-9099-C40C66FF867C}">
                  <a14:compatExt spid="_x0000_s72782"/>
                </a:ext>
                <a:ext uri="{FF2B5EF4-FFF2-40B4-BE49-F238E27FC236}">
                  <a16:creationId xmlns:a16="http://schemas.microsoft.com/office/drawing/2014/main" id="{00000000-0008-0000-0600-00004E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453</xdr:row>
          <xdr:rowOff>25400</xdr:rowOff>
        </xdr:from>
        <xdr:to>
          <xdr:col>9</xdr:col>
          <xdr:colOff>177800</xdr:colOff>
          <xdr:row>453</xdr:row>
          <xdr:rowOff>177800</xdr:rowOff>
        </xdr:to>
        <xdr:sp macro="" textlink="">
          <xdr:nvSpPr>
            <xdr:cNvPr id="72783" name="Button 79" hidden="1">
              <a:extLst>
                <a:ext uri="{63B3BB69-23CF-44E3-9099-C40C66FF867C}">
                  <a14:compatExt spid="_x0000_s72783"/>
                </a:ext>
                <a:ext uri="{FF2B5EF4-FFF2-40B4-BE49-F238E27FC236}">
                  <a16:creationId xmlns:a16="http://schemas.microsoft.com/office/drawing/2014/main" id="{00000000-0008-0000-0600-00004F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453</xdr:row>
          <xdr:rowOff>25400</xdr:rowOff>
        </xdr:from>
        <xdr:to>
          <xdr:col>0</xdr:col>
          <xdr:colOff>177800</xdr:colOff>
          <xdr:row>453</xdr:row>
          <xdr:rowOff>177800</xdr:rowOff>
        </xdr:to>
        <xdr:sp macro="" textlink="">
          <xdr:nvSpPr>
            <xdr:cNvPr id="72784" name="Button 80" hidden="1">
              <a:extLst>
                <a:ext uri="{63B3BB69-23CF-44E3-9099-C40C66FF867C}">
                  <a14:compatExt spid="_x0000_s72784"/>
                </a:ext>
                <a:ext uri="{FF2B5EF4-FFF2-40B4-BE49-F238E27FC236}">
                  <a16:creationId xmlns:a16="http://schemas.microsoft.com/office/drawing/2014/main" id="{00000000-0008-0000-0600-000050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498</xdr:row>
          <xdr:rowOff>63500</xdr:rowOff>
        </xdr:from>
        <xdr:to>
          <xdr:col>10</xdr:col>
          <xdr:colOff>520700</xdr:colOff>
          <xdr:row>499</xdr:row>
          <xdr:rowOff>12700</xdr:rowOff>
        </xdr:to>
        <xdr:sp macro="" textlink="">
          <xdr:nvSpPr>
            <xdr:cNvPr id="72785" name="Button 81" hidden="1">
              <a:extLst>
                <a:ext uri="{63B3BB69-23CF-44E3-9099-C40C66FF867C}">
                  <a14:compatExt spid="_x0000_s72785"/>
                </a:ext>
                <a:ext uri="{FF2B5EF4-FFF2-40B4-BE49-F238E27FC236}">
                  <a16:creationId xmlns:a16="http://schemas.microsoft.com/office/drawing/2014/main" id="{00000000-0008-0000-0600-000051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513</xdr:row>
          <xdr:rowOff>25400</xdr:rowOff>
        </xdr:from>
        <xdr:to>
          <xdr:col>0</xdr:col>
          <xdr:colOff>177800</xdr:colOff>
          <xdr:row>513</xdr:row>
          <xdr:rowOff>177800</xdr:rowOff>
        </xdr:to>
        <xdr:sp macro="" textlink="">
          <xdr:nvSpPr>
            <xdr:cNvPr id="72786" name="Button 82" hidden="1">
              <a:extLst>
                <a:ext uri="{63B3BB69-23CF-44E3-9099-C40C66FF867C}">
                  <a14:compatExt spid="_x0000_s72786"/>
                </a:ext>
                <a:ext uri="{FF2B5EF4-FFF2-40B4-BE49-F238E27FC236}">
                  <a16:creationId xmlns:a16="http://schemas.microsoft.com/office/drawing/2014/main" id="{00000000-0008-0000-0600-000052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523</xdr:row>
          <xdr:rowOff>25400</xdr:rowOff>
        </xdr:from>
        <xdr:to>
          <xdr:col>0</xdr:col>
          <xdr:colOff>177800</xdr:colOff>
          <xdr:row>523</xdr:row>
          <xdr:rowOff>177800</xdr:rowOff>
        </xdr:to>
        <xdr:sp macro="" textlink="">
          <xdr:nvSpPr>
            <xdr:cNvPr id="72787" name="Button 83" hidden="1">
              <a:extLst>
                <a:ext uri="{63B3BB69-23CF-44E3-9099-C40C66FF867C}">
                  <a14:compatExt spid="_x0000_s72787"/>
                </a:ext>
                <a:ext uri="{FF2B5EF4-FFF2-40B4-BE49-F238E27FC236}">
                  <a16:creationId xmlns:a16="http://schemas.microsoft.com/office/drawing/2014/main" id="{00000000-0008-0000-0600-000053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533</xdr:row>
          <xdr:rowOff>25400</xdr:rowOff>
        </xdr:from>
        <xdr:to>
          <xdr:col>0</xdr:col>
          <xdr:colOff>177800</xdr:colOff>
          <xdr:row>533</xdr:row>
          <xdr:rowOff>177800</xdr:rowOff>
        </xdr:to>
        <xdr:sp macro="" textlink="">
          <xdr:nvSpPr>
            <xdr:cNvPr id="72788" name="Button 84" hidden="1">
              <a:extLst>
                <a:ext uri="{63B3BB69-23CF-44E3-9099-C40C66FF867C}">
                  <a14:compatExt spid="_x0000_s72788"/>
                </a:ext>
                <a:ext uri="{FF2B5EF4-FFF2-40B4-BE49-F238E27FC236}">
                  <a16:creationId xmlns:a16="http://schemas.microsoft.com/office/drawing/2014/main" id="{00000000-0008-0000-0600-000054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513</xdr:row>
          <xdr:rowOff>25400</xdr:rowOff>
        </xdr:from>
        <xdr:to>
          <xdr:col>5</xdr:col>
          <xdr:colOff>177800</xdr:colOff>
          <xdr:row>513</xdr:row>
          <xdr:rowOff>177800</xdr:rowOff>
        </xdr:to>
        <xdr:sp macro="" textlink="">
          <xdr:nvSpPr>
            <xdr:cNvPr id="72789" name="Button 85" hidden="1">
              <a:extLst>
                <a:ext uri="{63B3BB69-23CF-44E3-9099-C40C66FF867C}">
                  <a14:compatExt spid="_x0000_s72789"/>
                </a:ext>
                <a:ext uri="{FF2B5EF4-FFF2-40B4-BE49-F238E27FC236}">
                  <a16:creationId xmlns:a16="http://schemas.microsoft.com/office/drawing/2014/main" id="{00000000-0008-0000-0600-000055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513</xdr:row>
          <xdr:rowOff>25400</xdr:rowOff>
        </xdr:from>
        <xdr:to>
          <xdr:col>13</xdr:col>
          <xdr:colOff>177800</xdr:colOff>
          <xdr:row>513</xdr:row>
          <xdr:rowOff>177800</xdr:rowOff>
        </xdr:to>
        <xdr:sp macro="" textlink="">
          <xdr:nvSpPr>
            <xdr:cNvPr id="72790" name="Button 86" hidden="1">
              <a:extLst>
                <a:ext uri="{63B3BB69-23CF-44E3-9099-C40C66FF867C}">
                  <a14:compatExt spid="_x0000_s72790"/>
                </a:ext>
                <a:ext uri="{FF2B5EF4-FFF2-40B4-BE49-F238E27FC236}">
                  <a16:creationId xmlns:a16="http://schemas.microsoft.com/office/drawing/2014/main" id="{00000000-0008-0000-0600-000056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523</xdr:row>
          <xdr:rowOff>25400</xdr:rowOff>
        </xdr:from>
        <xdr:to>
          <xdr:col>13</xdr:col>
          <xdr:colOff>177800</xdr:colOff>
          <xdr:row>523</xdr:row>
          <xdr:rowOff>177800</xdr:rowOff>
        </xdr:to>
        <xdr:sp macro="" textlink="">
          <xdr:nvSpPr>
            <xdr:cNvPr id="72791" name="Button 87" hidden="1">
              <a:extLst>
                <a:ext uri="{63B3BB69-23CF-44E3-9099-C40C66FF867C}">
                  <a14:compatExt spid="_x0000_s72791"/>
                </a:ext>
                <a:ext uri="{FF2B5EF4-FFF2-40B4-BE49-F238E27FC236}">
                  <a16:creationId xmlns:a16="http://schemas.microsoft.com/office/drawing/2014/main" id="{00000000-0008-0000-0600-000057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533</xdr:row>
          <xdr:rowOff>25400</xdr:rowOff>
        </xdr:from>
        <xdr:to>
          <xdr:col>13</xdr:col>
          <xdr:colOff>177800</xdr:colOff>
          <xdr:row>533</xdr:row>
          <xdr:rowOff>177800</xdr:rowOff>
        </xdr:to>
        <xdr:sp macro="" textlink="">
          <xdr:nvSpPr>
            <xdr:cNvPr id="72792" name="Button 88" hidden="1">
              <a:extLst>
                <a:ext uri="{63B3BB69-23CF-44E3-9099-C40C66FF867C}">
                  <a14:compatExt spid="_x0000_s72792"/>
                </a:ext>
                <a:ext uri="{FF2B5EF4-FFF2-40B4-BE49-F238E27FC236}">
                  <a16:creationId xmlns:a16="http://schemas.microsoft.com/office/drawing/2014/main" id="{00000000-0008-0000-0600-000058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579</xdr:row>
          <xdr:rowOff>25400</xdr:rowOff>
        </xdr:from>
        <xdr:to>
          <xdr:col>0</xdr:col>
          <xdr:colOff>177800</xdr:colOff>
          <xdr:row>579</xdr:row>
          <xdr:rowOff>177800</xdr:rowOff>
        </xdr:to>
        <xdr:sp macro="" textlink="">
          <xdr:nvSpPr>
            <xdr:cNvPr id="72793" name="Button 89" hidden="1">
              <a:extLst>
                <a:ext uri="{63B3BB69-23CF-44E3-9099-C40C66FF867C}">
                  <a14:compatExt spid="_x0000_s72793"/>
                </a:ext>
                <a:ext uri="{FF2B5EF4-FFF2-40B4-BE49-F238E27FC236}">
                  <a16:creationId xmlns:a16="http://schemas.microsoft.com/office/drawing/2014/main" id="{00000000-0008-0000-0600-000059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579</xdr:row>
          <xdr:rowOff>25400</xdr:rowOff>
        </xdr:from>
        <xdr:to>
          <xdr:col>9</xdr:col>
          <xdr:colOff>177800</xdr:colOff>
          <xdr:row>579</xdr:row>
          <xdr:rowOff>177800</xdr:rowOff>
        </xdr:to>
        <xdr:sp macro="" textlink="">
          <xdr:nvSpPr>
            <xdr:cNvPr id="72794" name="Button 90" hidden="1">
              <a:extLst>
                <a:ext uri="{63B3BB69-23CF-44E3-9099-C40C66FF867C}">
                  <a14:compatExt spid="_x0000_s72794"/>
                </a:ext>
                <a:ext uri="{FF2B5EF4-FFF2-40B4-BE49-F238E27FC236}">
                  <a16:creationId xmlns:a16="http://schemas.microsoft.com/office/drawing/2014/main" id="{00000000-0008-0000-0600-00005A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592</xdr:row>
          <xdr:rowOff>25400</xdr:rowOff>
        </xdr:from>
        <xdr:to>
          <xdr:col>0</xdr:col>
          <xdr:colOff>177800</xdr:colOff>
          <xdr:row>592</xdr:row>
          <xdr:rowOff>177800</xdr:rowOff>
        </xdr:to>
        <xdr:sp macro="" textlink="">
          <xdr:nvSpPr>
            <xdr:cNvPr id="72795" name="Button 91" hidden="1">
              <a:extLst>
                <a:ext uri="{63B3BB69-23CF-44E3-9099-C40C66FF867C}">
                  <a14:compatExt spid="_x0000_s72795"/>
                </a:ext>
                <a:ext uri="{FF2B5EF4-FFF2-40B4-BE49-F238E27FC236}">
                  <a16:creationId xmlns:a16="http://schemas.microsoft.com/office/drawing/2014/main" id="{00000000-0008-0000-0600-00005B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592</xdr:row>
          <xdr:rowOff>25400</xdr:rowOff>
        </xdr:from>
        <xdr:to>
          <xdr:col>9</xdr:col>
          <xdr:colOff>177800</xdr:colOff>
          <xdr:row>592</xdr:row>
          <xdr:rowOff>177800</xdr:rowOff>
        </xdr:to>
        <xdr:sp macro="" textlink="">
          <xdr:nvSpPr>
            <xdr:cNvPr id="72796" name="Button 92" hidden="1">
              <a:extLst>
                <a:ext uri="{63B3BB69-23CF-44E3-9099-C40C66FF867C}">
                  <a14:compatExt spid="_x0000_s72796"/>
                </a:ext>
                <a:ext uri="{FF2B5EF4-FFF2-40B4-BE49-F238E27FC236}">
                  <a16:creationId xmlns:a16="http://schemas.microsoft.com/office/drawing/2014/main" id="{00000000-0008-0000-0600-00005C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605</xdr:row>
          <xdr:rowOff>25400</xdr:rowOff>
        </xdr:from>
        <xdr:to>
          <xdr:col>0</xdr:col>
          <xdr:colOff>177800</xdr:colOff>
          <xdr:row>605</xdr:row>
          <xdr:rowOff>177800</xdr:rowOff>
        </xdr:to>
        <xdr:sp macro="" textlink="">
          <xdr:nvSpPr>
            <xdr:cNvPr id="72797" name="Button 93" hidden="1">
              <a:extLst>
                <a:ext uri="{63B3BB69-23CF-44E3-9099-C40C66FF867C}">
                  <a14:compatExt spid="_x0000_s72797"/>
                </a:ext>
                <a:ext uri="{FF2B5EF4-FFF2-40B4-BE49-F238E27FC236}">
                  <a16:creationId xmlns:a16="http://schemas.microsoft.com/office/drawing/2014/main" id="{00000000-0008-0000-0600-00005D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605</xdr:row>
          <xdr:rowOff>25400</xdr:rowOff>
        </xdr:from>
        <xdr:to>
          <xdr:col>9</xdr:col>
          <xdr:colOff>177800</xdr:colOff>
          <xdr:row>605</xdr:row>
          <xdr:rowOff>177800</xdr:rowOff>
        </xdr:to>
        <xdr:sp macro="" textlink="">
          <xdr:nvSpPr>
            <xdr:cNvPr id="72798" name="Button 94" hidden="1">
              <a:extLst>
                <a:ext uri="{63B3BB69-23CF-44E3-9099-C40C66FF867C}">
                  <a14:compatExt spid="_x0000_s72798"/>
                </a:ext>
                <a:ext uri="{FF2B5EF4-FFF2-40B4-BE49-F238E27FC236}">
                  <a16:creationId xmlns:a16="http://schemas.microsoft.com/office/drawing/2014/main" id="{00000000-0008-0000-0600-00005E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618</xdr:row>
          <xdr:rowOff>25400</xdr:rowOff>
        </xdr:from>
        <xdr:to>
          <xdr:col>9</xdr:col>
          <xdr:colOff>177800</xdr:colOff>
          <xdr:row>618</xdr:row>
          <xdr:rowOff>177800</xdr:rowOff>
        </xdr:to>
        <xdr:sp macro="" textlink="">
          <xdr:nvSpPr>
            <xdr:cNvPr id="72799" name="Button 95" hidden="1">
              <a:extLst>
                <a:ext uri="{63B3BB69-23CF-44E3-9099-C40C66FF867C}">
                  <a14:compatExt spid="_x0000_s72799"/>
                </a:ext>
                <a:ext uri="{FF2B5EF4-FFF2-40B4-BE49-F238E27FC236}">
                  <a16:creationId xmlns:a16="http://schemas.microsoft.com/office/drawing/2014/main" id="{00000000-0008-0000-0600-00005F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618</xdr:row>
          <xdr:rowOff>25400</xdr:rowOff>
        </xdr:from>
        <xdr:to>
          <xdr:col>0</xdr:col>
          <xdr:colOff>177800</xdr:colOff>
          <xdr:row>618</xdr:row>
          <xdr:rowOff>177800</xdr:rowOff>
        </xdr:to>
        <xdr:sp macro="" textlink="">
          <xdr:nvSpPr>
            <xdr:cNvPr id="72800" name="Button 96" hidden="1">
              <a:extLst>
                <a:ext uri="{63B3BB69-23CF-44E3-9099-C40C66FF867C}">
                  <a14:compatExt spid="_x0000_s72800"/>
                </a:ext>
                <a:ext uri="{FF2B5EF4-FFF2-40B4-BE49-F238E27FC236}">
                  <a16:creationId xmlns:a16="http://schemas.microsoft.com/office/drawing/2014/main" id="{00000000-0008-0000-0600-000060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663</xdr:row>
          <xdr:rowOff>63500</xdr:rowOff>
        </xdr:from>
        <xdr:to>
          <xdr:col>10</xdr:col>
          <xdr:colOff>520700</xdr:colOff>
          <xdr:row>664</xdr:row>
          <xdr:rowOff>12700</xdr:rowOff>
        </xdr:to>
        <xdr:sp macro="" textlink="">
          <xdr:nvSpPr>
            <xdr:cNvPr id="72801" name="Button 97" hidden="1">
              <a:extLst>
                <a:ext uri="{63B3BB69-23CF-44E3-9099-C40C66FF867C}">
                  <a14:compatExt spid="_x0000_s72801"/>
                </a:ext>
                <a:ext uri="{FF2B5EF4-FFF2-40B4-BE49-F238E27FC236}">
                  <a16:creationId xmlns:a16="http://schemas.microsoft.com/office/drawing/2014/main" id="{00000000-0008-0000-0600-000061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678</xdr:row>
          <xdr:rowOff>25400</xdr:rowOff>
        </xdr:from>
        <xdr:to>
          <xdr:col>0</xdr:col>
          <xdr:colOff>177800</xdr:colOff>
          <xdr:row>678</xdr:row>
          <xdr:rowOff>177800</xdr:rowOff>
        </xdr:to>
        <xdr:sp macro="" textlink="">
          <xdr:nvSpPr>
            <xdr:cNvPr id="72802" name="Button 98" hidden="1">
              <a:extLst>
                <a:ext uri="{63B3BB69-23CF-44E3-9099-C40C66FF867C}">
                  <a14:compatExt spid="_x0000_s72802"/>
                </a:ext>
                <a:ext uri="{FF2B5EF4-FFF2-40B4-BE49-F238E27FC236}">
                  <a16:creationId xmlns:a16="http://schemas.microsoft.com/office/drawing/2014/main" id="{00000000-0008-0000-0600-000062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688</xdr:row>
          <xdr:rowOff>25400</xdr:rowOff>
        </xdr:from>
        <xdr:to>
          <xdr:col>0</xdr:col>
          <xdr:colOff>177800</xdr:colOff>
          <xdr:row>688</xdr:row>
          <xdr:rowOff>177800</xdr:rowOff>
        </xdr:to>
        <xdr:sp macro="" textlink="">
          <xdr:nvSpPr>
            <xdr:cNvPr id="72803" name="Button 99" hidden="1">
              <a:extLst>
                <a:ext uri="{63B3BB69-23CF-44E3-9099-C40C66FF867C}">
                  <a14:compatExt spid="_x0000_s72803"/>
                </a:ext>
                <a:ext uri="{FF2B5EF4-FFF2-40B4-BE49-F238E27FC236}">
                  <a16:creationId xmlns:a16="http://schemas.microsoft.com/office/drawing/2014/main" id="{00000000-0008-0000-0600-000063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698</xdr:row>
          <xdr:rowOff>25400</xdr:rowOff>
        </xdr:from>
        <xdr:to>
          <xdr:col>0</xdr:col>
          <xdr:colOff>177800</xdr:colOff>
          <xdr:row>698</xdr:row>
          <xdr:rowOff>177800</xdr:rowOff>
        </xdr:to>
        <xdr:sp macro="" textlink="">
          <xdr:nvSpPr>
            <xdr:cNvPr id="72804" name="Button 100" hidden="1">
              <a:extLst>
                <a:ext uri="{63B3BB69-23CF-44E3-9099-C40C66FF867C}">
                  <a14:compatExt spid="_x0000_s72804"/>
                </a:ext>
                <a:ext uri="{FF2B5EF4-FFF2-40B4-BE49-F238E27FC236}">
                  <a16:creationId xmlns:a16="http://schemas.microsoft.com/office/drawing/2014/main" id="{00000000-0008-0000-0600-000064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678</xdr:row>
          <xdr:rowOff>25400</xdr:rowOff>
        </xdr:from>
        <xdr:to>
          <xdr:col>5</xdr:col>
          <xdr:colOff>177800</xdr:colOff>
          <xdr:row>678</xdr:row>
          <xdr:rowOff>177800</xdr:rowOff>
        </xdr:to>
        <xdr:sp macro="" textlink="">
          <xdr:nvSpPr>
            <xdr:cNvPr id="72805" name="Button 101" hidden="1">
              <a:extLst>
                <a:ext uri="{63B3BB69-23CF-44E3-9099-C40C66FF867C}">
                  <a14:compatExt spid="_x0000_s72805"/>
                </a:ext>
                <a:ext uri="{FF2B5EF4-FFF2-40B4-BE49-F238E27FC236}">
                  <a16:creationId xmlns:a16="http://schemas.microsoft.com/office/drawing/2014/main" id="{00000000-0008-0000-0600-000065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678</xdr:row>
          <xdr:rowOff>25400</xdr:rowOff>
        </xdr:from>
        <xdr:to>
          <xdr:col>13</xdr:col>
          <xdr:colOff>177800</xdr:colOff>
          <xdr:row>678</xdr:row>
          <xdr:rowOff>177800</xdr:rowOff>
        </xdr:to>
        <xdr:sp macro="" textlink="">
          <xdr:nvSpPr>
            <xdr:cNvPr id="72806" name="Button 102" hidden="1">
              <a:extLst>
                <a:ext uri="{63B3BB69-23CF-44E3-9099-C40C66FF867C}">
                  <a14:compatExt spid="_x0000_s72806"/>
                </a:ext>
                <a:ext uri="{FF2B5EF4-FFF2-40B4-BE49-F238E27FC236}">
                  <a16:creationId xmlns:a16="http://schemas.microsoft.com/office/drawing/2014/main" id="{00000000-0008-0000-0600-000066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688</xdr:row>
          <xdr:rowOff>25400</xdr:rowOff>
        </xdr:from>
        <xdr:to>
          <xdr:col>13</xdr:col>
          <xdr:colOff>177800</xdr:colOff>
          <xdr:row>688</xdr:row>
          <xdr:rowOff>177800</xdr:rowOff>
        </xdr:to>
        <xdr:sp macro="" textlink="">
          <xdr:nvSpPr>
            <xdr:cNvPr id="72807" name="Button 103" hidden="1">
              <a:extLst>
                <a:ext uri="{63B3BB69-23CF-44E3-9099-C40C66FF867C}">
                  <a14:compatExt spid="_x0000_s72807"/>
                </a:ext>
                <a:ext uri="{FF2B5EF4-FFF2-40B4-BE49-F238E27FC236}">
                  <a16:creationId xmlns:a16="http://schemas.microsoft.com/office/drawing/2014/main" id="{00000000-0008-0000-0600-000067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698</xdr:row>
          <xdr:rowOff>25400</xdr:rowOff>
        </xdr:from>
        <xdr:to>
          <xdr:col>13</xdr:col>
          <xdr:colOff>177800</xdr:colOff>
          <xdr:row>698</xdr:row>
          <xdr:rowOff>177800</xdr:rowOff>
        </xdr:to>
        <xdr:sp macro="" textlink="">
          <xdr:nvSpPr>
            <xdr:cNvPr id="72808" name="Button 104" hidden="1">
              <a:extLst>
                <a:ext uri="{63B3BB69-23CF-44E3-9099-C40C66FF867C}">
                  <a14:compatExt spid="_x0000_s72808"/>
                </a:ext>
                <a:ext uri="{FF2B5EF4-FFF2-40B4-BE49-F238E27FC236}">
                  <a16:creationId xmlns:a16="http://schemas.microsoft.com/office/drawing/2014/main" id="{00000000-0008-0000-0600-000068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744</xdr:row>
          <xdr:rowOff>25400</xdr:rowOff>
        </xdr:from>
        <xdr:to>
          <xdr:col>0</xdr:col>
          <xdr:colOff>177800</xdr:colOff>
          <xdr:row>744</xdr:row>
          <xdr:rowOff>177800</xdr:rowOff>
        </xdr:to>
        <xdr:sp macro="" textlink="">
          <xdr:nvSpPr>
            <xdr:cNvPr id="72809" name="Button 105" hidden="1">
              <a:extLst>
                <a:ext uri="{63B3BB69-23CF-44E3-9099-C40C66FF867C}">
                  <a14:compatExt spid="_x0000_s72809"/>
                </a:ext>
                <a:ext uri="{FF2B5EF4-FFF2-40B4-BE49-F238E27FC236}">
                  <a16:creationId xmlns:a16="http://schemas.microsoft.com/office/drawing/2014/main" id="{00000000-0008-0000-0600-000069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744</xdr:row>
          <xdr:rowOff>25400</xdr:rowOff>
        </xdr:from>
        <xdr:to>
          <xdr:col>9</xdr:col>
          <xdr:colOff>177800</xdr:colOff>
          <xdr:row>744</xdr:row>
          <xdr:rowOff>177800</xdr:rowOff>
        </xdr:to>
        <xdr:sp macro="" textlink="">
          <xdr:nvSpPr>
            <xdr:cNvPr id="72810" name="Button 106" hidden="1">
              <a:extLst>
                <a:ext uri="{63B3BB69-23CF-44E3-9099-C40C66FF867C}">
                  <a14:compatExt spid="_x0000_s72810"/>
                </a:ext>
                <a:ext uri="{FF2B5EF4-FFF2-40B4-BE49-F238E27FC236}">
                  <a16:creationId xmlns:a16="http://schemas.microsoft.com/office/drawing/2014/main" id="{00000000-0008-0000-0600-00006A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757</xdr:row>
          <xdr:rowOff>25400</xdr:rowOff>
        </xdr:from>
        <xdr:to>
          <xdr:col>0</xdr:col>
          <xdr:colOff>177800</xdr:colOff>
          <xdr:row>757</xdr:row>
          <xdr:rowOff>177800</xdr:rowOff>
        </xdr:to>
        <xdr:sp macro="" textlink="">
          <xdr:nvSpPr>
            <xdr:cNvPr id="72811" name="Button 107" hidden="1">
              <a:extLst>
                <a:ext uri="{63B3BB69-23CF-44E3-9099-C40C66FF867C}">
                  <a14:compatExt spid="_x0000_s72811"/>
                </a:ext>
                <a:ext uri="{FF2B5EF4-FFF2-40B4-BE49-F238E27FC236}">
                  <a16:creationId xmlns:a16="http://schemas.microsoft.com/office/drawing/2014/main" id="{00000000-0008-0000-0600-00006B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757</xdr:row>
          <xdr:rowOff>25400</xdr:rowOff>
        </xdr:from>
        <xdr:to>
          <xdr:col>9</xdr:col>
          <xdr:colOff>177800</xdr:colOff>
          <xdr:row>757</xdr:row>
          <xdr:rowOff>177800</xdr:rowOff>
        </xdr:to>
        <xdr:sp macro="" textlink="">
          <xdr:nvSpPr>
            <xdr:cNvPr id="72812" name="Button 108" hidden="1">
              <a:extLst>
                <a:ext uri="{63B3BB69-23CF-44E3-9099-C40C66FF867C}">
                  <a14:compatExt spid="_x0000_s72812"/>
                </a:ext>
                <a:ext uri="{FF2B5EF4-FFF2-40B4-BE49-F238E27FC236}">
                  <a16:creationId xmlns:a16="http://schemas.microsoft.com/office/drawing/2014/main" id="{00000000-0008-0000-0600-00006C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770</xdr:row>
          <xdr:rowOff>25400</xdr:rowOff>
        </xdr:from>
        <xdr:to>
          <xdr:col>0</xdr:col>
          <xdr:colOff>177800</xdr:colOff>
          <xdr:row>770</xdr:row>
          <xdr:rowOff>177800</xdr:rowOff>
        </xdr:to>
        <xdr:sp macro="" textlink="">
          <xdr:nvSpPr>
            <xdr:cNvPr id="72813" name="Button 109" hidden="1">
              <a:extLst>
                <a:ext uri="{63B3BB69-23CF-44E3-9099-C40C66FF867C}">
                  <a14:compatExt spid="_x0000_s72813"/>
                </a:ext>
                <a:ext uri="{FF2B5EF4-FFF2-40B4-BE49-F238E27FC236}">
                  <a16:creationId xmlns:a16="http://schemas.microsoft.com/office/drawing/2014/main" id="{00000000-0008-0000-0600-00006D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770</xdr:row>
          <xdr:rowOff>25400</xdr:rowOff>
        </xdr:from>
        <xdr:to>
          <xdr:col>9</xdr:col>
          <xdr:colOff>177800</xdr:colOff>
          <xdr:row>770</xdr:row>
          <xdr:rowOff>177800</xdr:rowOff>
        </xdr:to>
        <xdr:sp macro="" textlink="">
          <xdr:nvSpPr>
            <xdr:cNvPr id="72814" name="Button 110" hidden="1">
              <a:extLst>
                <a:ext uri="{63B3BB69-23CF-44E3-9099-C40C66FF867C}">
                  <a14:compatExt spid="_x0000_s72814"/>
                </a:ext>
                <a:ext uri="{FF2B5EF4-FFF2-40B4-BE49-F238E27FC236}">
                  <a16:creationId xmlns:a16="http://schemas.microsoft.com/office/drawing/2014/main" id="{00000000-0008-0000-0600-00006E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783</xdr:row>
          <xdr:rowOff>25400</xdr:rowOff>
        </xdr:from>
        <xdr:to>
          <xdr:col>9</xdr:col>
          <xdr:colOff>177800</xdr:colOff>
          <xdr:row>783</xdr:row>
          <xdr:rowOff>177800</xdr:rowOff>
        </xdr:to>
        <xdr:sp macro="" textlink="">
          <xdr:nvSpPr>
            <xdr:cNvPr id="72815" name="Button 111" hidden="1">
              <a:extLst>
                <a:ext uri="{63B3BB69-23CF-44E3-9099-C40C66FF867C}">
                  <a14:compatExt spid="_x0000_s72815"/>
                </a:ext>
                <a:ext uri="{FF2B5EF4-FFF2-40B4-BE49-F238E27FC236}">
                  <a16:creationId xmlns:a16="http://schemas.microsoft.com/office/drawing/2014/main" id="{00000000-0008-0000-0600-00006F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783</xdr:row>
          <xdr:rowOff>25400</xdr:rowOff>
        </xdr:from>
        <xdr:to>
          <xdr:col>0</xdr:col>
          <xdr:colOff>177800</xdr:colOff>
          <xdr:row>783</xdr:row>
          <xdr:rowOff>177800</xdr:rowOff>
        </xdr:to>
        <xdr:sp macro="" textlink="">
          <xdr:nvSpPr>
            <xdr:cNvPr id="72816" name="Button 112" hidden="1">
              <a:extLst>
                <a:ext uri="{63B3BB69-23CF-44E3-9099-C40C66FF867C}">
                  <a14:compatExt spid="_x0000_s72816"/>
                </a:ext>
                <a:ext uri="{FF2B5EF4-FFF2-40B4-BE49-F238E27FC236}">
                  <a16:creationId xmlns:a16="http://schemas.microsoft.com/office/drawing/2014/main" id="{00000000-0008-0000-0600-000070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828</xdr:row>
          <xdr:rowOff>63500</xdr:rowOff>
        </xdr:from>
        <xdr:to>
          <xdr:col>10</xdr:col>
          <xdr:colOff>520700</xdr:colOff>
          <xdr:row>829</xdr:row>
          <xdr:rowOff>12700</xdr:rowOff>
        </xdr:to>
        <xdr:sp macro="" textlink="">
          <xdr:nvSpPr>
            <xdr:cNvPr id="72817" name="Button 113" hidden="1">
              <a:extLst>
                <a:ext uri="{63B3BB69-23CF-44E3-9099-C40C66FF867C}">
                  <a14:compatExt spid="_x0000_s72817"/>
                </a:ext>
                <a:ext uri="{FF2B5EF4-FFF2-40B4-BE49-F238E27FC236}">
                  <a16:creationId xmlns:a16="http://schemas.microsoft.com/office/drawing/2014/main" id="{00000000-0008-0000-0600-000071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843</xdr:row>
          <xdr:rowOff>25400</xdr:rowOff>
        </xdr:from>
        <xdr:to>
          <xdr:col>0</xdr:col>
          <xdr:colOff>177800</xdr:colOff>
          <xdr:row>843</xdr:row>
          <xdr:rowOff>177800</xdr:rowOff>
        </xdr:to>
        <xdr:sp macro="" textlink="">
          <xdr:nvSpPr>
            <xdr:cNvPr id="72818" name="Button 114" hidden="1">
              <a:extLst>
                <a:ext uri="{63B3BB69-23CF-44E3-9099-C40C66FF867C}">
                  <a14:compatExt spid="_x0000_s72818"/>
                </a:ext>
                <a:ext uri="{FF2B5EF4-FFF2-40B4-BE49-F238E27FC236}">
                  <a16:creationId xmlns:a16="http://schemas.microsoft.com/office/drawing/2014/main" id="{00000000-0008-0000-0600-000072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853</xdr:row>
          <xdr:rowOff>25400</xdr:rowOff>
        </xdr:from>
        <xdr:to>
          <xdr:col>0</xdr:col>
          <xdr:colOff>177800</xdr:colOff>
          <xdr:row>853</xdr:row>
          <xdr:rowOff>177800</xdr:rowOff>
        </xdr:to>
        <xdr:sp macro="" textlink="">
          <xdr:nvSpPr>
            <xdr:cNvPr id="72819" name="Button 115" hidden="1">
              <a:extLst>
                <a:ext uri="{63B3BB69-23CF-44E3-9099-C40C66FF867C}">
                  <a14:compatExt spid="_x0000_s72819"/>
                </a:ext>
                <a:ext uri="{FF2B5EF4-FFF2-40B4-BE49-F238E27FC236}">
                  <a16:creationId xmlns:a16="http://schemas.microsoft.com/office/drawing/2014/main" id="{00000000-0008-0000-0600-000073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863</xdr:row>
          <xdr:rowOff>25400</xdr:rowOff>
        </xdr:from>
        <xdr:to>
          <xdr:col>0</xdr:col>
          <xdr:colOff>177800</xdr:colOff>
          <xdr:row>863</xdr:row>
          <xdr:rowOff>177800</xdr:rowOff>
        </xdr:to>
        <xdr:sp macro="" textlink="">
          <xdr:nvSpPr>
            <xdr:cNvPr id="72820" name="Button 116" hidden="1">
              <a:extLst>
                <a:ext uri="{63B3BB69-23CF-44E3-9099-C40C66FF867C}">
                  <a14:compatExt spid="_x0000_s72820"/>
                </a:ext>
                <a:ext uri="{FF2B5EF4-FFF2-40B4-BE49-F238E27FC236}">
                  <a16:creationId xmlns:a16="http://schemas.microsoft.com/office/drawing/2014/main" id="{00000000-0008-0000-0600-000074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843</xdr:row>
          <xdr:rowOff>25400</xdr:rowOff>
        </xdr:from>
        <xdr:to>
          <xdr:col>5</xdr:col>
          <xdr:colOff>177800</xdr:colOff>
          <xdr:row>843</xdr:row>
          <xdr:rowOff>177800</xdr:rowOff>
        </xdr:to>
        <xdr:sp macro="" textlink="">
          <xdr:nvSpPr>
            <xdr:cNvPr id="72821" name="Button 117" hidden="1">
              <a:extLst>
                <a:ext uri="{63B3BB69-23CF-44E3-9099-C40C66FF867C}">
                  <a14:compatExt spid="_x0000_s72821"/>
                </a:ext>
                <a:ext uri="{FF2B5EF4-FFF2-40B4-BE49-F238E27FC236}">
                  <a16:creationId xmlns:a16="http://schemas.microsoft.com/office/drawing/2014/main" id="{00000000-0008-0000-0600-000075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843</xdr:row>
          <xdr:rowOff>25400</xdr:rowOff>
        </xdr:from>
        <xdr:to>
          <xdr:col>13</xdr:col>
          <xdr:colOff>177800</xdr:colOff>
          <xdr:row>843</xdr:row>
          <xdr:rowOff>177800</xdr:rowOff>
        </xdr:to>
        <xdr:sp macro="" textlink="">
          <xdr:nvSpPr>
            <xdr:cNvPr id="72822" name="Button 118" hidden="1">
              <a:extLst>
                <a:ext uri="{63B3BB69-23CF-44E3-9099-C40C66FF867C}">
                  <a14:compatExt spid="_x0000_s72822"/>
                </a:ext>
                <a:ext uri="{FF2B5EF4-FFF2-40B4-BE49-F238E27FC236}">
                  <a16:creationId xmlns:a16="http://schemas.microsoft.com/office/drawing/2014/main" id="{00000000-0008-0000-0600-000076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853</xdr:row>
          <xdr:rowOff>25400</xdr:rowOff>
        </xdr:from>
        <xdr:to>
          <xdr:col>13</xdr:col>
          <xdr:colOff>177800</xdr:colOff>
          <xdr:row>853</xdr:row>
          <xdr:rowOff>177800</xdr:rowOff>
        </xdr:to>
        <xdr:sp macro="" textlink="">
          <xdr:nvSpPr>
            <xdr:cNvPr id="72823" name="Button 119" hidden="1">
              <a:extLst>
                <a:ext uri="{63B3BB69-23CF-44E3-9099-C40C66FF867C}">
                  <a14:compatExt spid="_x0000_s72823"/>
                </a:ext>
                <a:ext uri="{FF2B5EF4-FFF2-40B4-BE49-F238E27FC236}">
                  <a16:creationId xmlns:a16="http://schemas.microsoft.com/office/drawing/2014/main" id="{00000000-0008-0000-0600-000077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863</xdr:row>
          <xdr:rowOff>25400</xdr:rowOff>
        </xdr:from>
        <xdr:to>
          <xdr:col>13</xdr:col>
          <xdr:colOff>177800</xdr:colOff>
          <xdr:row>863</xdr:row>
          <xdr:rowOff>177800</xdr:rowOff>
        </xdr:to>
        <xdr:sp macro="" textlink="">
          <xdr:nvSpPr>
            <xdr:cNvPr id="72824" name="Button 120" hidden="1">
              <a:extLst>
                <a:ext uri="{63B3BB69-23CF-44E3-9099-C40C66FF867C}">
                  <a14:compatExt spid="_x0000_s72824"/>
                </a:ext>
                <a:ext uri="{FF2B5EF4-FFF2-40B4-BE49-F238E27FC236}">
                  <a16:creationId xmlns:a16="http://schemas.microsoft.com/office/drawing/2014/main" id="{00000000-0008-0000-0600-000078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909</xdr:row>
          <xdr:rowOff>25400</xdr:rowOff>
        </xdr:from>
        <xdr:to>
          <xdr:col>0</xdr:col>
          <xdr:colOff>177800</xdr:colOff>
          <xdr:row>909</xdr:row>
          <xdr:rowOff>177800</xdr:rowOff>
        </xdr:to>
        <xdr:sp macro="" textlink="">
          <xdr:nvSpPr>
            <xdr:cNvPr id="72825" name="Button 121" hidden="1">
              <a:extLst>
                <a:ext uri="{63B3BB69-23CF-44E3-9099-C40C66FF867C}">
                  <a14:compatExt spid="_x0000_s72825"/>
                </a:ext>
                <a:ext uri="{FF2B5EF4-FFF2-40B4-BE49-F238E27FC236}">
                  <a16:creationId xmlns:a16="http://schemas.microsoft.com/office/drawing/2014/main" id="{00000000-0008-0000-0600-000079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909</xdr:row>
          <xdr:rowOff>25400</xdr:rowOff>
        </xdr:from>
        <xdr:to>
          <xdr:col>9</xdr:col>
          <xdr:colOff>177800</xdr:colOff>
          <xdr:row>909</xdr:row>
          <xdr:rowOff>177800</xdr:rowOff>
        </xdr:to>
        <xdr:sp macro="" textlink="">
          <xdr:nvSpPr>
            <xdr:cNvPr id="72826" name="Button 122" hidden="1">
              <a:extLst>
                <a:ext uri="{63B3BB69-23CF-44E3-9099-C40C66FF867C}">
                  <a14:compatExt spid="_x0000_s72826"/>
                </a:ext>
                <a:ext uri="{FF2B5EF4-FFF2-40B4-BE49-F238E27FC236}">
                  <a16:creationId xmlns:a16="http://schemas.microsoft.com/office/drawing/2014/main" id="{00000000-0008-0000-0600-00007A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922</xdr:row>
          <xdr:rowOff>25400</xdr:rowOff>
        </xdr:from>
        <xdr:to>
          <xdr:col>0</xdr:col>
          <xdr:colOff>177800</xdr:colOff>
          <xdr:row>922</xdr:row>
          <xdr:rowOff>177800</xdr:rowOff>
        </xdr:to>
        <xdr:sp macro="" textlink="">
          <xdr:nvSpPr>
            <xdr:cNvPr id="72827" name="Button 123" hidden="1">
              <a:extLst>
                <a:ext uri="{63B3BB69-23CF-44E3-9099-C40C66FF867C}">
                  <a14:compatExt spid="_x0000_s72827"/>
                </a:ext>
                <a:ext uri="{FF2B5EF4-FFF2-40B4-BE49-F238E27FC236}">
                  <a16:creationId xmlns:a16="http://schemas.microsoft.com/office/drawing/2014/main" id="{00000000-0008-0000-0600-00007B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922</xdr:row>
          <xdr:rowOff>25400</xdr:rowOff>
        </xdr:from>
        <xdr:to>
          <xdr:col>9</xdr:col>
          <xdr:colOff>177800</xdr:colOff>
          <xdr:row>922</xdr:row>
          <xdr:rowOff>177800</xdr:rowOff>
        </xdr:to>
        <xdr:sp macro="" textlink="">
          <xdr:nvSpPr>
            <xdr:cNvPr id="72828" name="Button 124" hidden="1">
              <a:extLst>
                <a:ext uri="{63B3BB69-23CF-44E3-9099-C40C66FF867C}">
                  <a14:compatExt spid="_x0000_s72828"/>
                </a:ext>
                <a:ext uri="{FF2B5EF4-FFF2-40B4-BE49-F238E27FC236}">
                  <a16:creationId xmlns:a16="http://schemas.microsoft.com/office/drawing/2014/main" id="{00000000-0008-0000-0600-00007C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935</xdr:row>
          <xdr:rowOff>25400</xdr:rowOff>
        </xdr:from>
        <xdr:to>
          <xdr:col>0</xdr:col>
          <xdr:colOff>177800</xdr:colOff>
          <xdr:row>935</xdr:row>
          <xdr:rowOff>177800</xdr:rowOff>
        </xdr:to>
        <xdr:sp macro="" textlink="">
          <xdr:nvSpPr>
            <xdr:cNvPr id="72829" name="Button 125" hidden="1">
              <a:extLst>
                <a:ext uri="{63B3BB69-23CF-44E3-9099-C40C66FF867C}">
                  <a14:compatExt spid="_x0000_s72829"/>
                </a:ext>
                <a:ext uri="{FF2B5EF4-FFF2-40B4-BE49-F238E27FC236}">
                  <a16:creationId xmlns:a16="http://schemas.microsoft.com/office/drawing/2014/main" id="{00000000-0008-0000-0600-00007D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935</xdr:row>
          <xdr:rowOff>25400</xdr:rowOff>
        </xdr:from>
        <xdr:to>
          <xdr:col>9</xdr:col>
          <xdr:colOff>177800</xdr:colOff>
          <xdr:row>935</xdr:row>
          <xdr:rowOff>177800</xdr:rowOff>
        </xdr:to>
        <xdr:sp macro="" textlink="">
          <xdr:nvSpPr>
            <xdr:cNvPr id="72830" name="Button 126" hidden="1">
              <a:extLst>
                <a:ext uri="{63B3BB69-23CF-44E3-9099-C40C66FF867C}">
                  <a14:compatExt spid="_x0000_s72830"/>
                </a:ext>
                <a:ext uri="{FF2B5EF4-FFF2-40B4-BE49-F238E27FC236}">
                  <a16:creationId xmlns:a16="http://schemas.microsoft.com/office/drawing/2014/main" id="{00000000-0008-0000-0600-00007E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948</xdr:row>
          <xdr:rowOff>25400</xdr:rowOff>
        </xdr:from>
        <xdr:to>
          <xdr:col>9</xdr:col>
          <xdr:colOff>177800</xdr:colOff>
          <xdr:row>948</xdr:row>
          <xdr:rowOff>177800</xdr:rowOff>
        </xdr:to>
        <xdr:sp macro="" textlink="">
          <xdr:nvSpPr>
            <xdr:cNvPr id="72831" name="Button 127" hidden="1">
              <a:extLst>
                <a:ext uri="{63B3BB69-23CF-44E3-9099-C40C66FF867C}">
                  <a14:compatExt spid="_x0000_s72831"/>
                </a:ext>
                <a:ext uri="{FF2B5EF4-FFF2-40B4-BE49-F238E27FC236}">
                  <a16:creationId xmlns:a16="http://schemas.microsoft.com/office/drawing/2014/main" id="{00000000-0008-0000-0600-00007F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948</xdr:row>
          <xdr:rowOff>25400</xdr:rowOff>
        </xdr:from>
        <xdr:to>
          <xdr:col>0</xdr:col>
          <xdr:colOff>177800</xdr:colOff>
          <xdr:row>948</xdr:row>
          <xdr:rowOff>177800</xdr:rowOff>
        </xdr:to>
        <xdr:sp macro="" textlink="">
          <xdr:nvSpPr>
            <xdr:cNvPr id="72832" name="Button 128" hidden="1">
              <a:extLst>
                <a:ext uri="{63B3BB69-23CF-44E3-9099-C40C66FF867C}">
                  <a14:compatExt spid="_x0000_s72832"/>
                </a:ext>
                <a:ext uri="{FF2B5EF4-FFF2-40B4-BE49-F238E27FC236}">
                  <a16:creationId xmlns:a16="http://schemas.microsoft.com/office/drawing/2014/main" id="{00000000-0008-0000-0600-000080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993</xdr:row>
          <xdr:rowOff>63500</xdr:rowOff>
        </xdr:from>
        <xdr:to>
          <xdr:col>10</xdr:col>
          <xdr:colOff>520700</xdr:colOff>
          <xdr:row>994</xdr:row>
          <xdr:rowOff>12700</xdr:rowOff>
        </xdr:to>
        <xdr:sp macro="" textlink="">
          <xdr:nvSpPr>
            <xdr:cNvPr id="72833" name="Button 129" hidden="1">
              <a:extLst>
                <a:ext uri="{63B3BB69-23CF-44E3-9099-C40C66FF867C}">
                  <a14:compatExt spid="_x0000_s72833"/>
                </a:ext>
                <a:ext uri="{FF2B5EF4-FFF2-40B4-BE49-F238E27FC236}">
                  <a16:creationId xmlns:a16="http://schemas.microsoft.com/office/drawing/2014/main" id="{00000000-0008-0000-0600-000081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1008</xdr:row>
          <xdr:rowOff>25400</xdr:rowOff>
        </xdr:from>
        <xdr:to>
          <xdr:col>0</xdr:col>
          <xdr:colOff>177800</xdr:colOff>
          <xdr:row>1008</xdr:row>
          <xdr:rowOff>177800</xdr:rowOff>
        </xdr:to>
        <xdr:sp macro="" textlink="">
          <xdr:nvSpPr>
            <xdr:cNvPr id="72834" name="Button 130" hidden="1">
              <a:extLst>
                <a:ext uri="{63B3BB69-23CF-44E3-9099-C40C66FF867C}">
                  <a14:compatExt spid="_x0000_s72834"/>
                </a:ext>
                <a:ext uri="{FF2B5EF4-FFF2-40B4-BE49-F238E27FC236}">
                  <a16:creationId xmlns:a16="http://schemas.microsoft.com/office/drawing/2014/main" id="{00000000-0008-0000-0600-000082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1018</xdr:row>
          <xdr:rowOff>25400</xdr:rowOff>
        </xdr:from>
        <xdr:to>
          <xdr:col>0</xdr:col>
          <xdr:colOff>177800</xdr:colOff>
          <xdr:row>1018</xdr:row>
          <xdr:rowOff>177800</xdr:rowOff>
        </xdr:to>
        <xdr:sp macro="" textlink="">
          <xdr:nvSpPr>
            <xdr:cNvPr id="72835" name="Button 131" hidden="1">
              <a:extLst>
                <a:ext uri="{63B3BB69-23CF-44E3-9099-C40C66FF867C}">
                  <a14:compatExt spid="_x0000_s72835"/>
                </a:ext>
                <a:ext uri="{FF2B5EF4-FFF2-40B4-BE49-F238E27FC236}">
                  <a16:creationId xmlns:a16="http://schemas.microsoft.com/office/drawing/2014/main" id="{00000000-0008-0000-0600-000083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1028</xdr:row>
          <xdr:rowOff>25400</xdr:rowOff>
        </xdr:from>
        <xdr:to>
          <xdr:col>0</xdr:col>
          <xdr:colOff>177800</xdr:colOff>
          <xdr:row>1028</xdr:row>
          <xdr:rowOff>177800</xdr:rowOff>
        </xdr:to>
        <xdr:sp macro="" textlink="">
          <xdr:nvSpPr>
            <xdr:cNvPr id="72836" name="Button 132" hidden="1">
              <a:extLst>
                <a:ext uri="{63B3BB69-23CF-44E3-9099-C40C66FF867C}">
                  <a14:compatExt spid="_x0000_s72836"/>
                </a:ext>
                <a:ext uri="{FF2B5EF4-FFF2-40B4-BE49-F238E27FC236}">
                  <a16:creationId xmlns:a16="http://schemas.microsoft.com/office/drawing/2014/main" id="{00000000-0008-0000-0600-000084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1008</xdr:row>
          <xdr:rowOff>25400</xdr:rowOff>
        </xdr:from>
        <xdr:to>
          <xdr:col>5</xdr:col>
          <xdr:colOff>177800</xdr:colOff>
          <xdr:row>1008</xdr:row>
          <xdr:rowOff>177800</xdr:rowOff>
        </xdr:to>
        <xdr:sp macro="" textlink="">
          <xdr:nvSpPr>
            <xdr:cNvPr id="72837" name="Button 133" hidden="1">
              <a:extLst>
                <a:ext uri="{63B3BB69-23CF-44E3-9099-C40C66FF867C}">
                  <a14:compatExt spid="_x0000_s72837"/>
                </a:ext>
                <a:ext uri="{FF2B5EF4-FFF2-40B4-BE49-F238E27FC236}">
                  <a16:creationId xmlns:a16="http://schemas.microsoft.com/office/drawing/2014/main" id="{00000000-0008-0000-0600-000085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1008</xdr:row>
          <xdr:rowOff>25400</xdr:rowOff>
        </xdr:from>
        <xdr:to>
          <xdr:col>13</xdr:col>
          <xdr:colOff>177800</xdr:colOff>
          <xdr:row>1008</xdr:row>
          <xdr:rowOff>177800</xdr:rowOff>
        </xdr:to>
        <xdr:sp macro="" textlink="">
          <xdr:nvSpPr>
            <xdr:cNvPr id="72838" name="Button 134" hidden="1">
              <a:extLst>
                <a:ext uri="{63B3BB69-23CF-44E3-9099-C40C66FF867C}">
                  <a14:compatExt spid="_x0000_s72838"/>
                </a:ext>
                <a:ext uri="{FF2B5EF4-FFF2-40B4-BE49-F238E27FC236}">
                  <a16:creationId xmlns:a16="http://schemas.microsoft.com/office/drawing/2014/main" id="{00000000-0008-0000-0600-000086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1018</xdr:row>
          <xdr:rowOff>25400</xdr:rowOff>
        </xdr:from>
        <xdr:to>
          <xdr:col>13</xdr:col>
          <xdr:colOff>177800</xdr:colOff>
          <xdr:row>1018</xdr:row>
          <xdr:rowOff>177800</xdr:rowOff>
        </xdr:to>
        <xdr:sp macro="" textlink="">
          <xdr:nvSpPr>
            <xdr:cNvPr id="72839" name="Button 135" hidden="1">
              <a:extLst>
                <a:ext uri="{63B3BB69-23CF-44E3-9099-C40C66FF867C}">
                  <a14:compatExt spid="_x0000_s72839"/>
                </a:ext>
                <a:ext uri="{FF2B5EF4-FFF2-40B4-BE49-F238E27FC236}">
                  <a16:creationId xmlns:a16="http://schemas.microsoft.com/office/drawing/2014/main" id="{00000000-0008-0000-0600-000087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1028</xdr:row>
          <xdr:rowOff>25400</xdr:rowOff>
        </xdr:from>
        <xdr:to>
          <xdr:col>13</xdr:col>
          <xdr:colOff>177800</xdr:colOff>
          <xdr:row>1028</xdr:row>
          <xdr:rowOff>177800</xdr:rowOff>
        </xdr:to>
        <xdr:sp macro="" textlink="">
          <xdr:nvSpPr>
            <xdr:cNvPr id="72840" name="Button 136" hidden="1">
              <a:extLst>
                <a:ext uri="{63B3BB69-23CF-44E3-9099-C40C66FF867C}">
                  <a14:compatExt spid="_x0000_s72840"/>
                </a:ext>
                <a:ext uri="{FF2B5EF4-FFF2-40B4-BE49-F238E27FC236}">
                  <a16:creationId xmlns:a16="http://schemas.microsoft.com/office/drawing/2014/main" id="{00000000-0008-0000-0600-000088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1074</xdr:row>
          <xdr:rowOff>25400</xdr:rowOff>
        </xdr:from>
        <xdr:to>
          <xdr:col>0</xdr:col>
          <xdr:colOff>177800</xdr:colOff>
          <xdr:row>1074</xdr:row>
          <xdr:rowOff>177800</xdr:rowOff>
        </xdr:to>
        <xdr:sp macro="" textlink="">
          <xdr:nvSpPr>
            <xdr:cNvPr id="72841" name="Button 137" hidden="1">
              <a:extLst>
                <a:ext uri="{63B3BB69-23CF-44E3-9099-C40C66FF867C}">
                  <a14:compatExt spid="_x0000_s72841"/>
                </a:ext>
                <a:ext uri="{FF2B5EF4-FFF2-40B4-BE49-F238E27FC236}">
                  <a16:creationId xmlns:a16="http://schemas.microsoft.com/office/drawing/2014/main" id="{00000000-0008-0000-0600-000089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1074</xdr:row>
          <xdr:rowOff>25400</xdr:rowOff>
        </xdr:from>
        <xdr:to>
          <xdr:col>9</xdr:col>
          <xdr:colOff>177800</xdr:colOff>
          <xdr:row>1074</xdr:row>
          <xdr:rowOff>177800</xdr:rowOff>
        </xdr:to>
        <xdr:sp macro="" textlink="">
          <xdr:nvSpPr>
            <xdr:cNvPr id="72842" name="Button 138" hidden="1">
              <a:extLst>
                <a:ext uri="{63B3BB69-23CF-44E3-9099-C40C66FF867C}">
                  <a14:compatExt spid="_x0000_s72842"/>
                </a:ext>
                <a:ext uri="{FF2B5EF4-FFF2-40B4-BE49-F238E27FC236}">
                  <a16:creationId xmlns:a16="http://schemas.microsoft.com/office/drawing/2014/main" id="{00000000-0008-0000-0600-00008A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1087</xdr:row>
          <xdr:rowOff>25400</xdr:rowOff>
        </xdr:from>
        <xdr:to>
          <xdr:col>0</xdr:col>
          <xdr:colOff>177800</xdr:colOff>
          <xdr:row>1087</xdr:row>
          <xdr:rowOff>177800</xdr:rowOff>
        </xdr:to>
        <xdr:sp macro="" textlink="">
          <xdr:nvSpPr>
            <xdr:cNvPr id="72843" name="Button 139" hidden="1">
              <a:extLst>
                <a:ext uri="{63B3BB69-23CF-44E3-9099-C40C66FF867C}">
                  <a14:compatExt spid="_x0000_s72843"/>
                </a:ext>
                <a:ext uri="{FF2B5EF4-FFF2-40B4-BE49-F238E27FC236}">
                  <a16:creationId xmlns:a16="http://schemas.microsoft.com/office/drawing/2014/main" id="{00000000-0008-0000-0600-00008B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1087</xdr:row>
          <xdr:rowOff>25400</xdr:rowOff>
        </xdr:from>
        <xdr:to>
          <xdr:col>9</xdr:col>
          <xdr:colOff>177800</xdr:colOff>
          <xdr:row>1087</xdr:row>
          <xdr:rowOff>177800</xdr:rowOff>
        </xdr:to>
        <xdr:sp macro="" textlink="">
          <xdr:nvSpPr>
            <xdr:cNvPr id="72844" name="Button 140" hidden="1">
              <a:extLst>
                <a:ext uri="{63B3BB69-23CF-44E3-9099-C40C66FF867C}">
                  <a14:compatExt spid="_x0000_s72844"/>
                </a:ext>
                <a:ext uri="{FF2B5EF4-FFF2-40B4-BE49-F238E27FC236}">
                  <a16:creationId xmlns:a16="http://schemas.microsoft.com/office/drawing/2014/main" id="{00000000-0008-0000-0600-00008C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1100</xdr:row>
          <xdr:rowOff>25400</xdr:rowOff>
        </xdr:from>
        <xdr:to>
          <xdr:col>0</xdr:col>
          <xdr:colOff>177800</xdr:colOff>
          <xdr:row>1100</xdr:row>
          <xdr:rowOff>177800</xdr:rowOff>
        </xdr:to>
        <xdr:sp macro="" textlink="">
          <xdr:nvSpPr>
            <xdr:cNvPr id="72845" name="Button 141" hidden="1">
              <a:extLst>
                <a:ext uri="{63B3BB69-23CF-44E3-9099-C40C66FF867C}">
                  <a14:compatExt spid="_x0000_s72845"/>
                </a:ext>
                <a:ext uri="{FF2B5EF4-FFF2-40B4-BE49-F238E27FC236}">
                  <a16:creationId xmlns:a16="http://schemas.microsoft.com/office/drawing/2014/main" id="{00000000-0008-0000-0600-00008D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1100</xdr:row>
          <xdr:rowOff>25400</xdr:rowOff>
        </xdr:from>
        <xdr:to>
          <xdr:col>9</xdr:col>
          <xdr:colOff>177800</xdr:colOff>
          <xdr:row>1100</xdr:row>
          <xdr:rowOff>177800</xdr:rowOff>
        </xdr:to>
        <xdr:sp macro="" textlink="">
          <xdr:nvSpPr>
            <xdr:cNvPr id="72846" name="Button 142" hidden="1">
              <a:extLst>
                <a:ext uri="{63B3BB69-23CF-44E3-9099-C40C66FF867C}">
                  <a14:compatExt spid="_x0000_s72846"/>
                </a:ext>
                <a:ext uri="{FF2B5EF4-FFF2-40B4-BE49-F238E27FC236}">
                  <a16:creationId xmlns:a16="http://schemas.microsoft.com/office/drawing/2014/main" id="{00000000-0008-0000-0600-00008E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1113</xdr:row>
          <xdr:rowOff>25400</xdr:rowOff>
        </xdr:from>
        <xdr:to>
          <xdr:col>9</xdr:col>
          <xdr:colOff>177800</xdr:colOff>
          <xdr:row>1113</xdr:row>
          <xdr:rowOff>177800</xdr:rowOff>
        </xdr:to>
        <xdr:sp macro="" textlink="">
          <xdr:nvSpPr>
            <xdr:cNvPr id="72847" name="Button 143" hidden="1">
              <a:extLst>
                <a:ext uri="{63B3BB69-23CF-44E3-9099-C40C66FF867C}">
                  <a14:compatExt spid="_x0000_s72847"/>
                </a:ext>
                <a:ext uri="{FF2B5EF4-FFF2-40B4-BE49-F238E27FC236}">
                  <a16:creationId xmlns:a16="http://schemas.microsoft.com/office/drawing/2014/main" id="{00000000-0008-0000-0600-00008F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1113</xdr:row>
          <xdr:rowOff>25400</xdr:rowOff>
        </xdr:from>
        <xdr:to>
          <xdr:col>0</xdr:col>
          <xdr:colOff>177800</xdr:colOff>
          <xdr:row>1113</xdr:row>
          <xdr:rowOff>177800</xdr:rowOff>
        </xdr:to>
        <xdr:sp macro="" textlink="">
          <xdr:nvSpPr>
            <xdr:cNvPr id="72848" name="Button 144" hidden="1">
              <a:extLst>
                <a:ext uri="{63B3BB69-23CF-44E3-9099-C40C66FF867C}">
                  <a14:compatExt spid="_x0000_s72848"/>
                </a:ext>
                <a:ext uri="{FF2B5EF4-FFF2-40B4-BE49-F238E27FC236}">
                  <a16:creationId xmlns:a16="http://schemas.microsoft.com/office/drawing/2014/main" id="{00000000-0008-0000-0600-000090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1158</xdr:row>
          <xdr:rowOff>63500</xdr:rowOff>
        </xdr:from>
        <xdr:to>
          <xdr:col>10</xdr:col>
          <xdr:colOff>520700</xdr:colOff>
          <xdr:row>1159</xdr:row>
          <xdr:rowOff>12700</xdr:rowOff>
        </xdr:to>
        <xdr:sp macro="" textlink="">
          <xdr:nvSpPr>
            <xdr:cNvPr id="72849" name="Button 145" hidden="1">
              <a:extLst>
                <a:ext uri="{63B3BB69-23CF-44E3-9099-C40C66FF867C}">
                  <a14:compatExt spid="_x0000_s72849"/>
                </a:ext>
                <a:ext uri="{FF2B5EF4-FFF2-40B4-BE49-F238E27FC236}">
                  <a16:creationId xmlns:a16="http://schemas.microsoft.com/office/drawing/2014/main" id="{00000000-0008-0000-0600-000091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1173</xdr:row>
          <xdr:rowOff>25400</xdr:rowOff>
        </xdr:from>
        <xdr:to>
          <xdr:col>0</xdr:col>
          <xdr:colOff>177800</xdr:colOff>
          <xdr:row>1173</xdr:row>
          <xdr:rowOff>177800</xdr:rowOff>
        </xdr:to>
        <xdr:sp macro="" textlink="">
          <xdr:nvSpPr>
            <xdr:cNvPr id="72850" name="Button 146" hidden="1">
              <a:extLst>
                <a:ext uri="{63B3BB69-23CF-44E3-9099-C40C66FF867C}">
                  <a14:compatExt spid="_x0000_s72850"/>
                </a:ext>
                <a:ext uri="{FF2B5EF4-FFF2-40B4-BE49-F238E27FC236}">
                  <a16:creationId xmlns:a16="http://schemas.microsoft.com/office/drawing/2014/main" id="{00000000-0008-0000-0600-000092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1183</xdr:row>
          <xdr:rowOff>25400</xdr:rowOff>
        </xdr:from>
        <xdr:to>
          <xdr:col>0</xdr:col>
          <xdr:colOff>177800</xdr:colOff>
          <xdr:row>1183</xdr:row>
          <xdr:rowOff>177800</xdr:rowOff>
        </xdr:to>
        <xdr:sp macro="" textlink="">
          <xdr:nvSpPr>
            <xdr:cNvPr id="72851" name="Button 147" hidden="1">
              <a:extLst>
                <a:ext uri="{63B3BB69-23CF-44E3-9099-C40C66FF867C}">
                  <a14:compatExt spid="_x0000_s72851"/>
                </a:ext>
                <a:ext uri="{FF2B5EF4-FFF2-40B4-BE49-F238E27FC236}">
                  <a16:creationId xmlns:a16="http://schemas.microsoft.com/office/drawing/2014/main" id="{00000000-0008-0000-0600-000093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1193</xdr:row>
          <xdr:rowOff>25400</xdr:rowOff>
        </xdr:from>
        <xdr:to>
          <xdr:col>0</xdr:col>
          <xdr:colOff>177800</xdr:colOff>
          <xdr:row>1193</xdr:row>
          <xdr:rowOff>177800</xdr:rowOff>
        </xdr:to>
        <xdr:sp macro="" textlink="">
          <xdr:nvSpPr>
            <xdr:cNvPr id="72852" name="Button 148" hidden="1">
              <a:extLst>
                <a:ext uri="{63B3BB69-23CF-44E3-9099-C40C66FF867C}">
                  <a14:compatExt spid="_x0000_s72852"/>
                </a:ext>
                <a:ext uri="{FF2B5EF4-FFF2-40B4-BE49-F238E27FC236}">
                  <a16:creationId xmlns:a16="http://schemas.microsoft.com/office/drawing/2014/main" id="{00000000-0008-0000-0600-000094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1173</xdr:row>
          <xdr:rowOff>25400</xdr:rowOff>
        </xdr:from>
        <xdr:to>
          <xdr:col>5</xdr:col>
          <xdr:colOff>177800</xdr:colOff>
          <xdr:row>1173</xdr:row>
          <xdr:rowOff>177800</xdr:rowOff>
        </xdr:to>
        <xdr:sp macro="" textlink="">
          <xdr:nvSpPr>
            <xdr:cNvPr id="72853" name="Button 149" hidden="1">
              <a:extLst>
                <a:ext uri="{63B3BB69-23CF-44E3-9099-C40C66FF867C}">
                  <a14:compatExt spid="_x0000_s72853"/>
                </a:ext>
                <a:ext uri="{FF2B5EF4-FFF2-40B4-BE49-F238E27FC236}">
                  <a16:creationId xmlns:a16="http://schemas.microsoft.com/office/drawing/2014/main" id="{00000000-0008-0000-0600-000095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1173</xdr:row>
          <xdr:rowOff>25400</xdr:rowOff>
        </xdr:from>
        <xdr:to>
          <xdr:col>13</xdr:col>
          <xdr:colOff>177800</xdr:colOff>
          <xdr:row>1173</xdr:row>
          <xdr:rowOff>177800</xdr:rowOff>
        </xdr:to>
        <xdr:sp macro="" textlink="">
          <xdr:nvSpPr>
            <xdr:cNvPr id="72854" name="Button 150" hidden="1">
              <a:extLst>
                <a:ext uri="{63B3BB69-23CF-44E3-9099-C40C66FF867C}">
                  <a14:compatExt spid="_x0000_s72854"/>
                </a:ext>
                <a:ext uri="{FF2B5EF4-FFF2-40B4-BE49-F238E27FC236}">
                  <a16:creationId xmlns:a16="http://schemas.microsoft.com/office/drawing/2014/main" id="{00000000-0008-0000-0600-000096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1183</xdr:row>
          <xdr:rowOff>25400</xdr:rowOff>
        </xdr:from>
        <xdr:to>
          <xdr:col>13</xdr:col>
          <xdr:colOff>177800</xdr:colOff>
          <xdr:row>1183</xdr:row>
          <xdr:rowOff>177800</xdr:rowOff>
        </xdr:to>
        <xdr:sp macro="" textlink="">
          <xdr:nvSpPr>
            <xdr:cNvPr id="72855" name="Button 151" hidden="1">
              <a:extLst>
                <a:ext uri="{63B3BB69-23CF-44E3-9099-C40C66FF867C}">
                  <a14:compatExt spid="_x0000_s72855"/>
                </a:ext>
                <a:ext uri="{FF2B5EF4-FFF2-40B4-BE49-F238E27FC236}">
                  <a16:creationId xmlns:a16="http://schemas.microsoft.com/office/drawing/2014/main" id="{00000000-0008-0000-0600-000097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1193</xdr:row>
          <xdr:rowOff>25400</xdr:rowOff>
        </xdr:from>
        <xdr:to>
          <xdr:col>13</xdr:col>
          <xdr:colOff>177800</xdr:colOff>
          <xdr:row>1193</xdr:row>
          <xdr:rowOff>177800</xdr:rowOff>
        </xdr:to>
        <xdr:sp macro="" textlink="">
          <xdr:nvSpPr>
            <xdr:cNvPr id="72856" name="Button 152" hidden="1">
              <a:extLst>
                <a:ext uri="{63B3BB69-23CF-44E3-9099-C40C66FF867C}">
                  <a14:compatExt spid="_x0000_s72856"/>
                </a:ext>
                <a:ext uri="{FF2B5EF4-FFF2-40B4-BE49-F238E27FC236}">
                  <a16:creationId xmlns:a16="http://schemas.microsoft.com/office/drawing/2014/main" id="{00000000-0008-0000-0600-000098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1239</xdr:row>
          <xdr:rowOff>25400</xdr:rowOff>
        </xdr:from>
        <xdr:to>
          <xdr:col>0</xdr:col>
          <xdr:colOff>177800</xdr:colOff>
          <xdr:row>1239</xdr:row>
          <xdr:rowOff>177800</xdr:rowOff>
        </xdr:to>
        <xdr:sp macro="" textlink="">
          <xdr:nvSpPr>
            <xdr:cNvPr id="72857" name="Button 153" hidden="1">
              <a:extLst>
                <a:ext uri="{63B3BB69-23CF-44E3-9099-C40C66FF867C}">
                  <a14:compatExt spid="_x0000_s72857"/>
                </a:ext>
                <a:ext uri="{FF2B5EF4-FFF2-40B4-BE49-F238E27FC236}">
                  <a16:creationId xmlns:a16="http://schemas.microsoft.com/office/drawing/2014/main" id="{00000000-0008-0000-0600-000099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1239</xdr:row>
          <xdr:rowOff>25400</xdr:rowOff>
        </xdr:from>
        <xdr:to>
          <xdr:col>9</xdr:col>
          <xdr:colOff>177800</xdr:colOff>
          <xdr:row>1239</xdr:row>
          <xdr:rowOff>177800</xdr:rowOff>
        </xdr:to>
        <xdr:sp macro="" textlink="">
          <xdr:nvSpPr>
            <xdr:cNvPr id="72858" name="Button 154" hidden="1">
              <a:extLst>
                <a:ext uri="{63B3BB69-23CF-44E3-9099-C40C66FF867C}">
                  <a14:compatExt spid="_x0000_s72858"/>
                </a:ext>
                <a:ext uri="{FF2B5EF4-FFF2-40B4-BE49-F238E27FC236}">
                  <a16:creationId xmlns:a16="http://schemas.microsoft.com/office/drawing/2014/main" id="{00000000-0008-0000-0600-00009A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1252</xdr:row>
          <xdr:rowOff>25400</xdr:rowOff>
        </xdr:from>
        <xdr:to>
          <xdr:col>0</xdr:col>
          <xdr:colOff>177800</xdr:colOff>
          <xdr:row>1252</xdr:row>
          <xdr:rowOff>177800</xdr:rowOff>
        </xdr:to>
        <xdr:sp macro="" textlink="">
          <xdr:nvSpPr>
            <xdr:cNvPr id="72859" name="Button 155" hidden="1">
              <a:extLst>
                <a:ext uri="{63B3BB69-23CF-44E3-9099-C40C66FF867C}">
                  <a14:compatExt spid="_x0000_s72859"/>
                </a:ext>
                <a:ext uri="{FF2B5EF4-FFF2-40B4-BE49-F238E27FC236}">
                  <a16:creationId xmlns:a16="http://schemas.microsoft.com/office/drawing/2014/main" id="{00000000-0008-0000-0600-00009B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1252</xdr:row>
          <xdr:rowOff>25400</xdr:rowOff>
        </xdr:from>
        <xdr:to>
          <xdr:col>9</xdr:col>
          <xdr:colOff>177800</xdr:colOff>
          <xdr:row>1252</xdr:row>
          <xdr:rowOff>177800</xdr:rowOff>
        </xdr:to>
        <xdr:sp macro="" textlink="">
          <xdr:nvSpPr>
            <xdr:cNvPr id="72860" name="Button 156" hidden="1">
              <a:extLst>
                <a:ext uri="{63B3BB69-23CF-44E3-9099-C40C66FF867C}">
                  <a14:compatExt spid="_x0000_s72860"/>
                </a:ext>
                <a:ext uri="{FF2B5EF4-FFF2-40B4-BE49-F238E27FC236}">
                  <a16:creationId xmlns:a16="http://schemas.microsoft.com/office/drawing/2014/main" id="{00000000-0008-0000-0600-00009C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1265</xdr:row>
          <xdr:rowOff>25400</xdr:rowOff>
        </xdr:from>
        <xdr:to>
          <xdr:col>0</xdr:col>
          <xdr:colOff>177800</xdr:colOff>
          <xdr:row>1265</xdr:row>
          <xdr:rowOff>177800</xdr:rowOff>
        </xdr:to>
        <xdr:sp macro="" textlink="">
          <xdr:nvSpPr>
            <xdr:cNvPr id="72861" name="Button 157" hidden="1">
              <a:extLst>
                <a:ext uri="{63B3BB69-23CF-44E3-9099-C40C66FF867C}">
                  <a14:compatExt spid="_x0000_s72861"/>
                </a:ext>
                <a:ext uri="{FF2B5EF4-FFF2-40B4-BE49-F238E27FC236}">
                  <a16:creationId xmlns:a16="http://schemas.microsoft.com/office/drawing/2014/main" id="{00000000-0008-0000-0600-00009D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1265</xdr:row>
          <xdr:rowOff>25400</xdr:rowOff>
        </xdr:from>
        <xdr:to>
          <xdr:col>9</xdr:col>
          <xdr:colOff>177800</xdr:colOff>
          <xdr:row>1265</xdr:row>
          <xdr:rowOff>177800</xdr:rowOff>
        </xdr:to>
        <xdr:sp macro="" textlink="">
          <xdr:nvSpPr>
            <xdr:cNvPr id="72862" name="Button 158" hidden="1">
              <a:extLst>
                <a:ext uri="{63B3BB69-23CF-44E3-9099-C40C66FF867C}">
                  <a14:compatExt spid="_x0000_s72862"/>
                </a:ext>
                <a:ext uri="{FF2B5EF4-FFF2-40B4-BE49-F238E27FC236}">
                  <a16:creationId xmlns:a16="http://schemas.microsoft.com/office/drawing/2014/main" id="{00000000-0008-0000-0600-00009E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1278</xdr:row>
          <xdr:rowOff>25400</xdr:rowOff>
        </xdr:from>
        <xdr:to>
          <xdr:col>9</xdr:col>
          <xdr:colOff>177800</xdr:colOff>
          <xdr:row>1278</xdr:row>
          <xdr:rowOff>177800</xdr:rowOff>
        </xdr:to>
        <xdr:sp macro="" textlink="">
          <xdr:nvSpPr>
            <xdr:cNvPr id="72863" name="Button 159" hidden="1">
              <a:extLst>
                <a:ext uri="{63B3BB69-23CF-44E3-9099-C40C66FF867C}">
                  <a14:compatExt spid="_x0000_s72863"/>
                </a:ext>
                <a:ext uri="{FF2B5EF4-FFF2-40B4-BE49-F238E27FC236}">
                  <a16:creationId xmlns:a16="http://schemas.microsoft.com/office/drawing/2014/main" id="{00000000-0008-0000-0600-00009F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1278</xdr:row>
          <xdr:rowOff>25400</xdr:rowOff>
        </xdr:from>
        <xdr:to>
          <xdr:col>0</xdr:col>
          <xdr:colOff>177800</xdr:colOff>
          <xdr:row>1278</xdr:row>
          <xdr:rowOff>177800</xdr:rowOff>
        </xdr:to>
        <xdr:sp macro="" textlink="">
          <xdr:nvSpPr>
            <xdr:cNvPr id="72864" name="Button 160" hidden="1">
              <a:extLst>
                <a:ext uri="{63B3BB69-23CF-44E3-9099-C40C66FF867C}">
                  <a14:compatExt spid="_x0000_s72864"/>
                </a:ext>
                <a:ext uri="{FF2B5EF4-FFF2-40B4-BE49-F238E27FC236}">
                  <a16:creationId xmlns:a16="http://schemas.microsoft.com/office/drawing/2014/main" id="{00000000-0008-0000-0600-0000A0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1323</xdr:row>
          <xdr:rowOff>63500</xdr:rowOff>
        </xdr:from>
        <xdr:to>
          <xdr:col>10</xdr:col>
          <xdr:colOff>520700</xdr:colOff>
          <xdr:row>1324</xdr:row>
          <xdr:rowOff>12700</xdr:rowOff>
        </xdr:to>
        <xdr:sp macro="" textlink="">
          <xdr:nvSpPr>
            <xdr:cNvPr id="72865" name="Button 161" hidden="1">
              <a:extLst>
                <a:ext uri="{63B3BB69-23CF-44E3-9099-C40C66FF867C}">
                  <a14:compatExt spid="_x0000_s72865"/>
                </a:ext>
                <a:ext uri="{FF2B5EF4-FFF2-40B4-BE49-F238E27FC236}">
                  <a16:creationId xmlns:a16="http://schemas.microsoft.com/office/drawing/2014/main" id="{00000000-0008-0000-0600-0000A1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1338</xdr:row>
          <xdr:rowOff>25400</xdr:rowOff>
        </xdr:from>
        <xdr:to>
          <xdr:col>0</xdr:col>
          <xdr:colOff>177800</xdr:colOff>
          <xdr:row>1338</xdr:row>
          <xdr:rowOff>177800</xdr:rowOff>
        </xdr:to>
        <xdr:sp macro="" textlink="">
          <xdr:nvSpPr>
            <xdr:cNvPr id="72866" name="Button 162" hidden="1">
              <a:extLst>
                <a:ext uri="{63B3BB69-23CF-44E3-9099-C40C66FF867C}">
                  <a14:compatExt spid="_x0000_s72866"/>
                </a:ext>
                <a:ext uri="{FF2B5EF4-FFF2-40B4-BE49-F238E27FC236}">
                  <a16:creationId xmlns:a16="http://schemas.microsoft.com/office/drawing/2014/main" id="{00000000-0008-0000-0600-0000A2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1348</xdr:row>
          <xdr:rowOff>25400</xdr:rowOff>
        </xdr:from>
        <xdr:to>
          <xdr:col>0</xdr:col>
          <xdr:colOff>177800</xdr:colOff>
          <xdr:row>1348</xdr:row>
          <xdr:rowOff>177800</xdr:rowOff>
        </xdr:to>
        <xdr:sp macro="" textlink="">
          <xdr:nvSpPr>
            <xdr:cNvPr id="72867" name="Button 163" hidden="1">
              <a:extLst>
                <a:ext uri="{63B3BB69-23CF-44E3-9099-C40C66FF867C}">
                  <a14:compatExt spid="_x0000_s72867"/>
                </a:ext>
                <a:ext uri="{FF2B5EF4-FFF2-40B4-BE49-F238E27FC236}">
                  <a16:creationId xmlns:a16="http://schemas.microsoft.com/office/drawing/2014/main" id="{00000000-0008-0000-0600-0000A3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1358</xdr:row>
          <xdr:rowOff>25400</xdr:rowOff>
        </xdr:from>
        <xdr:to>
          <xdr:col>0</xdr:col>
          <xdr:colOff>177800</xdr:colOff>
          <xdr:row>1358</xdr:row>
          <xdr:rowOff>177800</xdr:rowOff>
        </xdr:to>
        <xdr:sp macro="" textlink="">
          <xdr:nvSpPr>
            <xdr:cNvPr id="72868" name="Button 164" hidden="1">
              <a:extLst>
                <a:ext uri="{63B3BB69-23CF-44E3-9099-C40C66FF867C}">
                  <a14:compatExt spid="_x0000_s72868"/>
                </a:ext>
                <a:ext uri="{FF2B5EF4-FFF2-40B4-BE49-F238E27FC236}">
                  <a16:creationId xmlns:a16="http://schemas.microsoft.com/office/drawing/2014/main" id="{00000000-0008-0000-0600-0000A4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1338</xdr:row>
          <xdr:rowOff>25400</xdr:rowOff>
        </xdr:from>
        <xdr:to>
          <xdr:col>5</xdr:col>
          <xdr:colOff>177800</xdr:colOff>
          <xdr:row>1338</xdr:row>
          <xdr:rowOff>177800</xdr:rowOff>
        </xdr:to>
        <xdr:sp macro="" textlink="">
          <xdr:nvSpPr>
            <xdr:cNvPr id="72869" name="Button 165" hidden="1">
              <a:extLst>
                <a:ext uri="{63B3BB69-23CF-44E3-9099-C40C66FF867C}">
                  <a14:compatExt spid="_x0000_s72869"/>
                </a:ext>
                <a:ext uri="{FF2B5EF4-FFF2-40B4-BE49-F238E27FC236}">
                  <a16:creationId xmlns:a16="http://schemas.microsoft.com/office/drawing/2014/main" id="{00000000-0008-0000-0600-0000A5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1338</xdr:row>
          <xdr:rowOff>25400</xdr:rowOff>
        </xdr:from>
        <xdr:to>
          <xdr:col>13</xdr:col>
          <xdr:colOff>177800</xdr:colOff>
          <xdr:row>1338</xdr:row>
          <xdr:rowOff>177800</xdr:rowOff>
        </xdr:to>
        <xdr:sp macro="" textlink="">
          <xdr:nvSpPr>
            <xdr:cNvPr id="72870" name="Button 166" hidden="1">
              <a:extLst>
                <a:ext uri="{63B3BB69-23CF-44E3-9099-C40C66FF867C}">
                  <a14:compatExt spid="_x0000_s72870"/>
                </a:ext>
                <a:ext uri="{FF2B5EF4-FFF2-40B4-BE49-F238E27FC236}">
                  <a16:creationId xmlns:a16="http://schemas.microsoft.com/office/drawing/2014/main" id="{00000000-0008-0000-0600-0000A6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1348</xdr:row>
          <xdr:rowOff>25400</xdr:rowOff>
        </xdr:from>
        <xdr:to>
          <xdr:col>13</xdr:col>
          <xdr:colOff>177800</xdr:colOff>
          <xdr:row>1348</xdr:row>
          <xdr:rowOff>177800</xdr:rowOff>
        </xdr:to>
        <xdr:sp macro="" textlink="">
          <xdr:nvSpPr>
            <xdr:cNvPr id="72871" name="Button 167" hidden="1">
              <a:extLst>
                <a:ext uri="{63B3BB69-23CF-44E3-9099-C40C66FF867C}">
                  <a14:compatExt spid="_x0000_s72871"/>
                </a:ext>
                <a:ext uri="{FF2B5EF4-FFF2-40B4-BE49-F238E27FC236}">
                  <a16:creationId xmlns:a16="http://schemas.microsoft.com/office/drawing/2014/main" id="{00000000-0008-0000-0600-0000A7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1358</xdr:row>
          <xdr:rowOff>25400</xdr:rowOff>
        </xdr:from>
        <xdr:to>
          <xdr:col>13</xdr:col>
          <xdr:colOff>177800</xdr:colOff>
          <xdr:row>1358</xdr:row>
          <xdr:rowOff>177800</xdr:rowOff>
        </xdr:to>
        <xdr:sp macro="" textlink="">
          <xdr:nvSpPr>
            <xdr:cNvPr id="72872" name="Button 168" hidden="1">
              <a:extLst>
                <a:ext uri="{63B3BB69-23CF-44E3-9099-C40C66FF867C}">
                  <a14:compatExt spid="_x0000_s72872"/>
                </a:ext>
                <a:ext uri="{FF2B5EF4-FFF2-40B4-BE49-F238E27FC236}">
                  <a16:creationId xmlns:a16="http://schemas.microsoft.com/office/drawing/2014/main" id="{00000000-0008-0000-0600-0000A8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1404</xdr:row>
          <xdr:rowOff>25400</xdr:rowOff>
        </xdr:from>
        <xdr:to>
          <xdr:col>0</xdr:col>
          <xdr:colOff>177800</xdr:colOff>
          <xdr:row>1404</xdr:row>
          <xdr:rowOff>177800</xdr:rowOff>
        </xdr:to>
        <xdr:sp macro="" textlink="">
          <xdr:nvSpPr>
            <xdr:cNvPr id="72873" name="Button 169" hidden="1">
              <a:extLst>
                <a:ext uri="{63B3BB69-23CF-44E3-9099-C40C66FF867C}">
                  <a14:compatExt spid="_x0000_s72873"/>
                </a:ext>
                <a:ext uri="{FF2B5EF4-FFF2-40B4-BE49-F238E27FC236}">
                  <a16:creationId xmlns:a16="http://schemas.microsoft.com/office/drawing/2014/main" id="{00000000-0008-0000-0600-0000A9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1404</xdr:row>
          <xdr:rowOff>25400</xdr:rowOff>
        </xdr:from>
        <xdr:to>
          <xdr:col>9</xdr:col>
          <xdr:colOff>177800</xdr:colOff>
          <xdr:row>1404</xdr:row>
          <xdr:rowOff>177800</xdr:rowOff>
        </xdr:to>
        <xdr:sp macro="" textlink="">
          <xdr:nvSpPr>
            <xdr:cNvPr id="72874" name="Button 170" hidden="1">
              <a:extLst>
                <a:ext uri="{63B3BB69-23CF-44E3-9099-C40C66FF867C}">
                  <a14:compatExt spid="_x0000_s72874"/>
                </a:ext>
                <a:ext uri="{FF2B5EF4-FFF2-40B4-BE49-F238E27FC236}">
                  <a16:creationId xmlns:a16="http://schemas.microsoft.com/office/drawing/2014/main" id="{00000000-0008-0000-0600-0000AA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1417</xdr:row>
          <xdr:rowOff>25400</xdr:rowOff>
        </xdr:from>
        <xdr:to>
          <xdr:col>0</xdr:col>
          <xdr:colOff>177800</xdr:colOff>
          <xdr:row>1417</xdr:row>
          <xdr:rowOff>177800</xdr:rowOff>
        </xdr:to>
        <xdr:sp macro="" textlink="">
          <xdr:nvSpPr>
            <xdr:cNvPr id="72875" name="Button 171" hidden="1">
              <a:extLst>
                <a:ext uri="{63B3BB69-23CF-44E3-9099-C40C66FF867C}">
                  <a14:compatExt spid="_x0000_s72875"/>
                </a:ext>
                <a:ext uri="{FF2B5EF4-FFF2-40B4-BE49-F238E27FC236}">
                  <a16:creationId xmlns:a16="http://schemas.microsoft.com/office/drawing/2014/main" id="{00000000-0008-0000-0600-0000AB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1417</xdr:row>
          <xdr:rowOff>25400</xdr:rowOff>
        </xdr:from>
        <xdr:to>
          <xdr:col>9</xdr:col>
          <xdr:colOff>177800</xdr:colOff>
          <xdr:row>1417</xdr:row>
          <xdr:rowOff>177800</xdr:rowOff>
        </xdr:to>
        <xdr:sp macro="" textlink="">
          <xdr:nvSpPr>
            <xdr:cNvPr id="72876" name="Button 172" hidden="1">
              <a:extLst>
                <a:ext uri="{63B3BB69-23CF-44E3-9099-C40C66FF867C}">
                  <a14:compatExt spid="_x0000_s72876"/>
                </a:ext>
                <a:ext uri="{FF2B5EF4-FFF2-40B4-BE49-F238E27FC236}">
                  <a16:creationId xmlns:a16="http://schemas.microsoft.com/office/drawing/2014/main" id="{00000000-0008-0000-0600-0000AC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1430</xdr:row>
          <xdr:rowOff>25400</xdr:rowOff>
        </xdr:from>
        <xdr:to>
          <xdr:col>0</xdr:col>
          <xdr:colOff>177800</xdr:colOff>
          <xdr:row>1430</xdr:row>
          <xdr:rowOff>177800</xdr:rowOff>
        </xdr:to>
        <xdr:sp macro="" textlink="">
          <xdr:nvSpPr>
            <xdr:cNvPr id="72877" name="Button 173" hidden="1">
              <a:extLst>
                <a:ext uri="{63B3BB69-23CF-44E3-9099-C40C66FF867C}">
                  <a14:compatExt spid="_x0000_s72877"/>
                </a:ext>
                <a:ext uri="{FF2B5EF4-FFF2-40B4-BE49-F238E27FC236}">
                  <a16:creationId xmlns:a16="http://schemas.microsoft.com/office/drawing/2014/main" id="{00000000-0008-0000-0600-0000AD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1430</xdr:row>
          <xdr:rowOff>25400</xdr:rowOff>
        </xdr:from>
        <xdr:to>
          <xdr:col>9</xdr:col>
          <xdr:colOff>177800</xdr:colOff>
          <xdr:row>1430</xdr:row>
          <xdr:rowOff>177800</xdr:rowOff>
        </xdr:to>
        <xdr:sp macro="" textlink="">
          <xdr:nvSpPr>
            <xdr:cNvPr id="72878" name="Button 174" hidden="1">
              <a:extLst>
                <a:ext uri="{63B3BB69-23CF-44E3-9099-C40C66FF867C}">
                  <a14:compatExt spid="_x0000_s72878"/>
                </a:ext>
                <a:ext uri="{FF2B5EF4-FFF2-40B4-BE49-F238E27FC236}">
                  <a16:creationId xmlns:a16="http://schemas.microsoft.com/office/drawing/2014/main" id="{00000000-0008-0000-0600-0000AE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1443</xdr:row>
          <xdr:rowOff>25400</xdr:rowOff>
        </xdr:from>
        <xdr:to>
          <xdr:col>9</xdr:col>
          <xdr:colOff>177800</xdr:colOff>
          <xdr:row>1443</xdr:row>
          <xdr:rowOff>177800</xdr:rowOff>
        </xdr:to>
        <xdr:sp macro="" textlink="">
          <xdr:nvSpPr>
            <xdr:cNvPr id="72879" name="Button 175" hidden="1">
              <a:extLst>
                <a:ext uri="{63B3BB69-23CF-44E3-9099-C40C66FF867C}">
                  <a14:compatExt spid="_x0000_s72879"/>
                </a:ext>
                <a:ext uri="{FF2B5EF4-FFF2-40B4-BE49-F238E27FC236}">
                  <a16:creationId xmlns:a16="http://schemas.microsoft.com/office/drawing/2014/main" id="{00000000-0008-0000-0600-0000AF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1443</xdr:row>
          <xdr:rowOff>25400</xdr:rowOff>
        </xdr:from>
        <xdr:to>
          <xdr:col>0</xdr:col>
          <xdr:colOff>177800</xdr:colOff>
          <xdr:row>1443</xdr:row>
          <xdr:rowOff>177800</xdr:rowOff>
        </xdr:to>
        <xdr:sp macro="" textlink="">
          <xdr:nvSpPr>
            <xdr:cNvPr id="72880" name="Button 176" hidden="1">
              <a:extLst>
                <a:ext uri="{63B3BB69-23CF-44E3-9099-C40C66FF867C}">
                  <a14:compatExt spid="_x0000_s72880"/>
                </a:ext>
                <a:ext uri="{FF2B5EF4-FFF2-40B4-BE49-F238E27FC236}">
                  <a16:creationId xmlns:a16="http://schemas.microsoft.com/office/drawing/2014/main" id="{00000000-0008-0000-0600-0000B0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1488</xdr:row>
          <xdr:rowOff>63500</xdr:rowOff>
        </xdr:from>
        <xdr:to>
          <xdr:col>10</xdr:col>
          <xdr:colOff>520700</xdr:colOff>
          <xdr:row>1489</xdr:row>
          <xdr:rowOff>12700</xdr:rowOff>
        </xdr:to>
        <xdr:sp macro="" textlink="">
          <xdr:nvSpPr>
            <xdr:cNvPr id="72881" name="Button 177" hidden="1">
              <a:extLst>
                <a:ext uri="{63B3BB69-23CF-44E3-9099-C40C66FF867C}">
                  <a14:compatExt spid="_x0000_s72881"/>
                </a:ext>
                <a:ext uri="{FF2B5EF4-FFF2-40B4-BE49-F238E27FC236}">
                  <a16:creationId xmlns:a16="http://schemas.microsoft.com/office/drawing/2014/main" id="{00000000-0008-0000-0600-0000B1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1503</xdr:row>
          <xdr:rowOff>25400</xdr:rowOff>
        </xdr:from>
        <xdr:to>
          <xdr:col>0</xdr:col>
          <xdr:colOff>177800</xdr:colOff>
          <xdr:row>1503</xdr:row>
          <xdr:rowOff>177800</xdr:rowOff>
        </xdr:to>
        <xdr:sp macro="" textlink="">
          <xdr:nvSpPr>
            <xdr:cNvPr id="72882" name="Button 178" hidden="1">
              <a:extLst>
                <a:ext uri="{63B3BB69-23CF-44E3-9099-C40C66FF867C}">
                  <a14:compatExt spid="_x0000_s72882"/>
                </a:ext>
                <a:ext uri="{FF2B5EF4-FFF2-40B4-BE49-F238E27FC236}">
                  <a16:creationId xmlns:a16="http://schemas.microsoft.com/office/drawing/2014/main" id="{00000000-0008-0000-0600-0000B2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1513</xdr:row>
          <xdr:rowOff>25400</xdr:rowOff>
        </xdr:from>
        <xdr:to>
          <xdr:col>0</xdr:col>
          <xdr:colOff>177800</xdr:colOff>
          <xdr:row>1513</xdr:row>
          <xdr:rowOff>177800</xdr:rowOff>
        </xdr:to>
        <xdr:sp macro="" textlink="">
          <xdr:nvSpPr>
            <xdr:cNvPr id="72883" name="Button 179" hidden="1">
              <a:extLst>
                <a:ext uri="{63B3BB69-23CF-44E3-9099-C40C66FF867C}">
                  <a14:compatExt spid="_x0000_s72883"/>
                </a:ext>
                <a:ext uri="{FF2B5EF4-FFF2-40B4-BE49-F238E27FC236}">
                  <a16:creationId xmlns:a16="http://schemas.microsoft.com/office/drawing/2014/main" id="{00000000-0008-0000-0600-0000B3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1523</xdr:row>
          <xdr:rowOff>25400</xdr:rowOff>
        </xdr:from>
        <xdr:to>
          <xdr:col>0</xdr:col>
          <xdr:colOff>177800</xdr:colOff>
          <xdr:row>1523</xdr:row>
          <xdr:rowOff>177800</xdr:rowOff>
        </xdr:to>
        <xdr:sp macro="" textlink="">
          <xdr:nvSpPr>
            <xdr:cNvPr id="72884" name="Button 180" hidden="1">
              <a:extLst>
                <a:ext uri="{63B3BB69-23CF-44E3-9099-C40C66FF867C}">
                  <a14:compatExt spid="_x0000_s72884"/>
                </a:ext>
                <a:ext uri="{FF2B5EF4-FFF2-40B4-BE49-F238E27FC236}">
                  <a16:creationId xmlns:a16="http://schemas.microsoft.com/office/drawing/2014/main" id="{00000000-0008-0000-0600-0000B4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1503</xdr:row>
          <xdr:rowOff>25400</xdr:rowOff>
        </xdr:from>
        <xdr:to>
          <xdr:col>5</xdr:col>
          <xdr:colOff>177800</xdr:colOff>
          <xdr:row>1503</xdr:row>
          <xdr:rowOff>177800</xdr:rowOff>
        </xdr:to>
        <xdr:sp macro="" textlink="">
          <xdr:nvSpPr>
            <xdr:cNvPr id="72885" name="Button 181" hidden="1">
              <a:extLst>
                <a:ext uri="{63B3BB69-23CF-44E3-9099-C40C66FF867C}">
                  <a14:compatExt spid="_x0000_s72885"/>
                </a:ext>
                <a:ext uri="{FF2B5EF4-FFF2-40B4-BE49-F238E27FC236}">
                  <a16:creationId xmlns:a16="http://schemas.microsoft.com/office/drawing/2014/main" id="{00000000-0008-0000-0600-0000B5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1503</xdr:row>
          <xdr:rowOff>25400</xdr:rowOff>
        </xdr:from>
        <xdr:to>
          <xdr:col>13</xdr:col>
          <xdr:colOff>177800</xdr:colOff>
          <xdr:row>1503</xdr:row>
          <xdr:rowOff>177800</xdr:rowOff>
        </xdr:to>
        <xdr:sp macro="" textlink="">
          <xdr:nvSpPr>
            <xdr:cNvPr id="72886" name="Button 182" hidden="1">
              <a:extLst>
                <a:ext uri="{63B3BB69-23CF-44E3-9099-C40C66FF867C}">
                  <a14:compatExt spid="_x0000_s72886"/>
                </a:ext>
                <a:ext uri="{FF2B5EF4-FFF2-40B4-BE49-F238E27FC236}">
                  <a16:creationId xmlns:a16="http://schemas.microsoft.com/office/drawing/2014/main" id="{00000000-0008-0000-0600-0000B6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1513</xdr:row>
          <xdr:rowOff>25400</xdr:rowOff>
        </xdr:from>
        <xdr:to>
          <xdr:col>13</xdr:col>
          <xdr:colOff>177800</xdr:colOff>
          <xdr:row>1513</xdr:row>
          <xdr:rowOff>177800</xdr:rowOff>
        </xdr:to>
        <xdr:sp macro="" textlink="">
          <xdr:nvSpPr>
            <xdr:cNvPr id="72887" name="Button 183" hidden="1">
              <a:extLst>
                <a:ext uri="{63B3BB69-23CF-44E3-9099-C40C66FF867C}">
                  <a14:compatExt spid="_x0000_s72887"/>
                </a:ext>
                <a:ext uri="{FF2B5EF4-FFF2-40B4-BE49-F238E27FC236}">
                  <a16:creationId xmlns:a16="http://schemas.microsoft.com/office/drawing/2014/main" id="{00000000-0008-0000-0600-0000B7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1523</xdr:row>
          <xdr:rowOff>25400</xdr:rowOff>
        </xdr:from>
        <xdr:to>
          <xdr:col>13</xdr:col>
          <xdr:colOff>177800</xdr:colOff>
          <xdr:row>1523</xdr:row>
          <xdr:rowOff>177800</xdr:rowOff>
        </xdr:to>
        <xdr:sp macro="" textlink="">
          <xdr:nvSpPr>
            <xdr:cNvPr id="72888" name="Button 184" hidden="1">
              <a:extLst>
                <a:ext uri="{63B3BB69-23CF-44E3-9099-C40C66FF867C}">
                  <a14:compatExt spid="_x0000_s72888"/>
                </a:ext>
                <a:ext uri="{FF2B5EF4-FFF2-40B4-BE49-F238E27FC236}">
                  <a16:creationId xmlns:a16="http://schemas.microsoft.com/office/drawing/2014/main" id="{00000000-0008-0000-0600-0000B8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1569</xdr:row>
          <xdr:rowOff>25400</xdr:rowOff>
        </xdr:from>
        <xdr:to>
          <xdr:col>0</xdr:col>
          <xdr:colOff>177800</xdr:colOff>
          <xdr:row>1569</xdr:row>
          <xdr:rowOff>177800</xdr:rowOff>
        </xdr:to>
        <xdr:sp macro="" textlink="">
          <xdr:nvSpPr>
            <xdr:cNvPr id="72889" name="Button 185" hidden="1">
              <a:extLst>
                <a:ext uri="{63B3BB69-23CF-44E3-9099-C40C66FF867C}">
                  <a14:compatExt spid="_x0000_s72889"/>
                </a:ext>
                <a:ext uri="{FF2B5EF4-FFF2-40B4-BE49-F238E27FC236}">
                  <a16:creationId xmlns:a16="http://schemas.microsoft.com/office/drawing/2014/main" id="{00000000-0008-0000-0600-0000B9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1569</xdr:row>
          <xdr:rowOff>25400</xdr:rowOff>
        </xdr:from>
        <xdr:to>
          <xdr:col>9</xdr:col>
          <xdr:colOff>177800</xdr:colOff>
          <xdr:row>1569</xdr:row>
          <xdr:rowOff>177800</xdr:rowOff>
        </xdr:to>
        <xdr:sp macro="" textlink="">
          <xdr:nvSpPr>
            <xdr:cNvPr id="72890" name="Button 186" hidden="1">
              <a:extLst>
                <a:ext uri="{63B3BB69-23CF-44E3-9099-C40C66FF867C}">
                  <a14:compatExt spid="_x0000_s72890"/>
                </a:ext>
                <a:ext uri="{FF2B5EF4-FFF2-40B4-BE49-F238E27FC236}">
                  <a16:creationId xmlns:a16="http://schemas.microsoft.com/office/drawing/2014/main" id="{00000000-0008-0000-0600-0000BA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1582</xdr:row>
          <xdr:rowOff>25400</xdr:rowOff>
        </xdr:from>
        <xdr:to>
          <xdr:col>0</xdr:col>
          <xdr:colOff>177800</xdr:colOff>
          <xdr:row>1582</xdr:row>
          <xdr:rowOff>177800</xdr:rowOff>
        </xdr:to>
        <xdr:sp macro="" textlink="">
          <xdr:nvSpPr>
            <xdr:cNvPr id="72891" name="Button 187" hidden="1">
              <a:extLst>
                <a:ext uri="{63B3BB69-23CF-44E3-9099-C40C66FF867C}">
                  <a14:compatExt spid="_x0000_s72891"/>
                </a:ext>
                <a:ext uri="{FF2B5EF4-FFF2-40B4-BE49-F238E27FC236}">
                  <a16:creationId xmlns:a16="http://schemas.microsoft.com/office/drawing/2014/main" id="{00000000-0008-0000-0600-0000BB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1582</xdr:row>
          <xdr:rowOff>25400</xdr:rowOff>
        </xdr:from>
        <xdr:to>
          <xdr:col>9</xdr:col>
          <xdr:colOff>177800</xdr:colOff>
          <xdr:row>1582</xdr:row>
          <xdr:rowOff>177800</xdr:rowOff>
        </xdr:to>
        <xdr:sp macro="" textlink="">
          <xdr:nvSpPr>
            <xdr:cNvPr id="72892" name="Button 188" hidden="1">
              <a:extLst>
                <a:ext uri="{63B3BB69-23CF-44E3-9099-C40C66FF867C}">
                  <a14:compatExt spid="_x0000_s72892"/>
                </a:ext>
                <a:ext uri="{FF2B5EF4-FFF2-40B4-BE49-F238E27FC236}">
                  <a16:creationId xmlns:a16="http://schemas.microsoft.com/office/drawing/2014/main" id="{00000000-0008-0000-0600-0000BC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1595</xdr:row>
          <xdr:rowOff>25400</xdr:rowOff>
        </xdr:from>
        <xdr:to>
          <xdr:col>0</xdr:col>
          <xdr:colOff>177800</xdr:colOff>
          <xdr:row>1595</xdr:row>
          <xdr:rowOff>177800</xdr:rowOff>
        </xdr:to>
        <xdr:sp macro="" textlink="">
          <xdr:nvSpPr>
            <xdr:cNvPr id="72893" name="Button 189" hidden="1">
              <a:extLst>
                <a:ext uri="{63B3BB69-23CF-44E3-9099-C40C66FF867C}">
                  <a14:compatExt spid="_x0000_s72893"/>
                </a:ext>
                <a:ext uri="{FF2B5EF4-FFF2-40B4-BE49-F238E27FC236}">
                  <a16:creationId xmlns:a16="http://schemas.microsoft.com/office/drawing/2014/main" id="{00000000-0008-0000-0600-0000BD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1595</xdr:row>
          <xdr:rowOff>25400</xdr:rowOff>
        </xdr:from>
        <xdr:to>
          <xdr:col>9</xdr:col>
          <xdr:colOff>177800</xdr:colOff>
          <xdr:row>1595</xdr:row>
          <xdr:rowOff>177800</xdr:rowOff>
        </xdr:to>
        <xdr:sp macro="" textlink="">
          <xdr:nvSpPr>
            <xdr:cNvPr id="72894" name="Button 190" hidden="1">
              <a:extLst>
                <a:ext uri="{63B3BB69-23CF-44E3-9099-C40C66FF867C}">
                  <a14:compatExt spid="_x0000_s72894"/>
                </a:ext>
                <a:ext uri="{FF2B5EF4-FFF2-40B4-BE49-F238E27FC236}">
                  <a16:creationId xmlns:a16="http://schemas.microsoft.com/office/drawing/2014/main" id="{00000000-0008-0000-0600-0000BE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1608</xdr:row>
          <xdr:rowOff>25400</xdr:rowOff>
        </xdr:from>
        <xdr:to>
          <xdr:col>9</xdr:col>
          <xdr:colOff>177800</xdr:colOff>
          <xdr:row>1608</xdr:row>
          <xdr:rowOff>177800</xdr:rowOff>
        </xdr:to>
        <xdr:sp macro="" textlink="">
          <xdr:nvSpPr>
            <xdr:cNvPr id="72895" name="Button 191" hidden="1">
              <a:extLst>
                <a:ext uri="{63B3BB69-23CF-44E3-9099-C40C66FF867C}">
                  <a14:compatExt spid="_x0000_s72895"/>
                </a:ext>
                <a:ext uri="{FF2B5EF4-FFF2-40B4-BE49-F238E27FC236}">
                  <a16:creationId xmlns:a16="http://schemas.microsoft.com/office/drawing/2014/main" id="{00000000-0008-0000-0600-0000BF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1608</xdr:row>
          <xdr:rowOff>25400</xdr:rowOff>
        </xdr:from>
        <xdr:to>
          <xdr:col>0</xdr:col>
          <xdr:colOff>177800</xdr:colOff>
          <xdr:row>1608</xdr:row>
          <xdr:rowOff>177800</xdr:rowOff>
        </xdr:to>
        <xdr:sp macro="" textlink="">
          <xdr:nvSpPr>
            <xdr:cNvPr id="72896" name="Button 192" hidden="1">
              <a:extLst>
                <a:ext uri="{63B3BB69-23CF-44E3-9099-C40C66FF867C}">
                  <a14:compatExt spid="_x0000_s72896"/>
                </a:ext>
                <a:ext uri="{FF2B5EF4-FFF2-40B4-BE49-F238E27FC236}">
                  <a16:creationId xmlns:a16="http://schemas.microsoft.com/office/drawing/2014/main" id="{00000000-0008-0000-0600-0000C0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1653</xdr:row>
          <xdr:rowOff>63500</xdr:rowOff>
        </xdr:from>
        <xdr:to>
          <xdr:col>10</xdr:col>
          <xdr:colOff>520700</xdr:colOff>
          <xdr:row>1654</xdr:row>
          <xdr:rowOff>12700</xdr:rowOff>
        </xdr:to>
        <xdr:sp macro="" textlink="">
          <xdr:nvSpPr>
            <xdr:cNvPr id="72897" name="Button 193" hidden="1">
              <a:extLst>
                <a:ext uri="{63B3BB69-23CF-44E3-9099-C40C66FF867C}">
                  <a14:compatExt spid="_x0000_s72897"/>
                </a:ext>
                <a:ext uri="{FF2B5EF4-FFF2-40B4-BE49-F238E27FC236}">
                  <a16:creationId xmlns:a16="http://schemas.microsoft.com/office/drawing/2014/main" id="{00000000-0008-0000-0600-0000C1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1668</xdr:row>
          <xdr:rowOff>25400</xdr:rowOff>
        </xdr:from>
        <xdr:to>
          <xdr:col>0</xdr:col>
          <xdr:colOff>177800</xdr:colOff>
          <xdr:row>1668</xdr:row>
          <xdr:rowOff>177800</xdr:rowOff>
        </xdr:to>
        <xdr:sp macro="" textlink="">
          <xdr:nvSpPr>
            <xdr:cNvPr id="72898" name="Button 194" hidden="1">
              <a:extLst>
                <a:ext uri="{63B3BB69-23CF-44E3-9099-C40C66FF867C}">
                  <a14:compatExt spid="_x0000_s72898"/>
                </a:ext>
                <a:ext uri="{FF2B5EF4-FFF2-40B4-BE49-F238E27FC236}">
                  <a16:creationId xmlns:a16="http://schemas.microsoft.com/office/drawing/2014/main" id="{00000000-0008-0000-0600-0000C2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1678</xdr:row>
          <xdr:rowOff>25400</xdr:rowOff>
        </xdr:from>
        <xdr:to>
          <xdr:col>0</xdr:col>
          <xdr:colOff>177800</xdr:colOff>
          <xdr:row>1678</xdr:row>
          <xdr:rowOff>177800</xdr:rowOff>
        </xdr:to>
        <xdr:sp macro="" textlink="">
          <xdr:nvSpPr>
            <xdr:cNvPr id="72899" name="Button 195" hidden="1">
              <a:extLst>
                <a:ext uri="{63B3BB69-23CF-44E3-9099-C40C66FF867C}">
                  <a14:compatExt spid="_x0000_s72899"/>
                </a:ext>
                <a:ext uri="{FF2B5EF4-FFF2-40B4-BE49-F238E27FC236}">
                  <a16:creationId xmlns:a16="http://schemas.microsoft.com/office/drawing/2014/main" id="{00000000-0008-0000-0600-0000C3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1688</xdr:row>
          <xdr:rowOff>25400</xdr:rowOff>
        </xdr:from>
        <xdr:to>
          <xdr:col>0</xdr:col>
          <xdr:colOff>177800</xdr:colOff>
          <xdr:row>1688</xdr:row>
          <xdr:rowOff>177800</xdr:rowOff>
        </xdr:to>
        <xdr:sp macro="" textlink="">
          <xdr:nvSpPr>
            <xdr:cNvPr id="72900" name="Button 196" hidden="1">
              <a:extLst>
                <a:ext uri="{63B3BB69-23CF-44E3-9099-C40C66FF867C}">
                  <a14:compatExt spid="_x0000_s72900"/>
                </a:ext>
                <a:ext uri="{FF2B5EF4-FFF2-40B4-BE49-F238E27FC236}">
                  <a16:creationId xmlns:a16="http://schemas.microsoft.com/office/drawing/2014/main" id="{00000000-0008-0000-0600-0000C4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1668</xdr:row>
          <xdr:rowOff>25400</xdr:rowOff>
        </xdr:from>
        <xdr:to>
          <xdr:col>5</xdr:col>
          <xdr:colOff>177800</xdr:colOff>
          <xdr:row>1668</xdr:row>
          <xdr:rowOff>177800</xdr:rowOff>
        </xdr:to>
        <xdr:sp macro="" textlink="">
          <xdr:nvSpPr>
            <xdr:cNvPr id="72901" name="Button 197" hidden="1">
              <a:extLst>
                <a:ext uri="{63B3BB69-23CF-44E3-9099-C40C66FF867C}">
                  <a14:compatExt spid="_x0000_s72901"/>
                </a:ext>
                <a:ext uri="{FF2B5EF4-FFF2-40B4-BE49-F238E27FC236}">
                  <a16:creationId xmlns:a16="http://schemas.microsoft.com/office/drawing/2014/main" id="{00000000-0008-0000-0600-0000C5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1668</xdr:row>
          <xdr:rowOff>25400</xdr:rowOff>
        </xdr:from>
        <xdr:to>
          <xdr:col>13</xdr:col>
          <xdr:colOff>177800</xdr:colOff>
          <xdr:row>1668</xdr:row>
          <xdr:rowOff>177800</xdr:rowOff>
        </xdr:to>
        <xdr:sp macro="" textlink="">
          <xdr:nvSpPr>
            <xdr:cNvPr id="72902" name="Button 198" hidden="1">
              <a:extLst>
                <a:ext uri="{63B3BB69-23CF-44E3-9099-C40C66FF867C}">
                  <a14:compatExt spid="_x0000_s72902"/>
                </a:ext>
                <a:ext uri="{FF2B5EF4-FFF2-40B4-BE49-F238E27FC236}">
                  <a16:creationId xmlns:a16="http://schemas.microsoft.com/office/drawing/2014/main" id="{00000000-0008-0000-0600-0000C6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1678</xdr:row>
          <xdr:rowOff>25400</xdr:rowOff>
        </xdr:from>
        <xdr:to>
          <xdr:col>13</xdr:col>
          <xdr:colOff>177800</xdr:colOff>
          <xdr:row>1678</xdr:row>
          <xdr:rowOff>177800</xdr:rowOff>
        </xdr:to>
        <xdr:sp macro="" textlink="">
          <xdr:nvSpPr>
            <xdr:cNvPr id="72903" name="Button 199" hidden="1">
              <a:extLst>
                <a:ext uri="{63B3BB69-23CF-44E3-9099-C40C66FF867C}">
                  <a14:compatExt spid="_x0000_s72903"/>
                </a:ext>
                <a:ext uri="{FF2B5EF4-FFF2-40B4-BE49-F238E27FC236}">
                  <a16:creationId xmlns:a16="http://schemas.microsoft.com/office/drawing/2014/main" id="{00000000-0008-0000-0600-0000C7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1688</xdr:row>
          <xdr:rowOff>25400</xdr:rowOff>
        </xdr:from>
        <xdr:to>
          <xdr:col>13</xdr:col>
          <xdr:colOff>177800</xdr:colOff>
          <xdr:row>1688</xdr:row>
          <xdr:rowOff>177800</xdr:rowOff>
        </xdr:to>
        <xdr:sp macro="" textlink="">
          <xdr:nvSpPr>
            <xdr:cNvPr id="72904" name="Button 200" hidden="1">
              <a:extLst>
                <a:ext uri="{63B3BB69-23CF-44E3-9099-C40C66FF867C}">
                  <a14:compatExt spid="_x0000_s72904"/>
                </a:ext>
                <a:ext uri="{FF2B5EF4-FFF2-40B4-BE49-F238E27FC236}">
                  <a16:creationId xmlns:a16="http://schemas.microsoft.com/office/drawing/2014/main" id="{00000000-0008-0000-0600-0000C8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1734</xdr:row>
          <xdr:rowOff>25400</xdr:rowOff>
        </xdr:from>
        <xdr:to>
          <xdr:col>0</xdr:col>
          <xdr:colOff>177800</xdr:colOff>
          <xdr:row>1734</xdr:row>
          <xdr:rowOff>177800</xdr:rowOff>
        </xdr:to>
        <xdr:sp macro="" textlink="">
          <xdr:nvSpPr>
            <xdr:cNvPr id="72905" name="Button 201" hidden="1">
              <a:extLst>
                <a:ext uri="{63B3BB69-23CF-44E3-9099-C40C66FF867C}">
                  <a14:compatExt spid="_x0000_s72905"/>
                </a:ext>
                <a:ext uri="{FF2B5EF4-FFF2-40B4-BE49-F238E27FC236}">
                  <a16:creationId xmlns:a16="http://schemas.microsoft.com/office/drawing/2014/main" id="{00000000-0008-0000-0600-0000C9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1734</xdr:row>
          <xdr:rowOff>25400</xdr:rowOff>
        </xdr:from>
        <xdr:to>
          <xdr:col>9</xdr:col>
          <xdr:colOff>177800</xdr:colOff>
          <xdr:row>1734</xdr:row>
          <xdr:rowOff>177800</xdr:rowOff>
        </xdr:to>
        <xdr:sp macro="" textlink="">
          <xdr:nvSpPr>
            <xdr:cNvPr id="72906" name="Button 202" hidden="1">
              <a:extLst>
                <a:ext uri="{63B3BB69-23CF-44E3-9099-C40C66FF867C}">
                  <a14:compatExt spid="_x0000_s72906"/>
                </a:ext>
                <a:ext uri="{FF2B5EF4-FFF2-40B4-BE49-F238E27FC236}">
                  <a16:creationId xmlns:a16="http://schemas.microsoft.com/office/drawing/2014/main" id="{00000000-0008-0000-0600-0000CA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1747</xdr:row>
          <xdr:rowOff>25400</xdr:rowOff>
        </xdr:from>
        <xdr:to>
          <xdr:col>0</xdr:col>
          <xdr:colOff>177800</xdr:colOff>
          <xdr:row>1747</xdr:row>
          <xdr:rowOff>177800</xdr:rowOff>
        </xdr:to>
        <xdr:sp macro="" textlink="">
          <xdr:nvSpPr>
            <xdr:cNvPr id="72907" name="Button 203" hidden="1">
              <a:extLst>
                <a:ext uri="{63B3BB69-23CF-44E3-9099-C40C66FF867C}">
                  <a14:compatExt spid="_x0000_s72907"/>
                </a:ext>
                <a:ext uri="{FF2B5EF4-FFF2-40B4-BE49-F238E27FC236}">
                  <a16:creationId xmlns:a16="http://schemas.microsoft.com/office/drawing/2014/main" id="{00000000-0008-0000-0600-0000CB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1747</xdr:row>
          <xdr:rowOff>25400</xdr:rowOff>
        </xdr:from>
        <xdr:to>
          <xdr:col>9</xdr:col>
          <xdr:colOff>177800</xdr:colOff>
          <xdr:row>1747</xdr:row>
          <xdr:rowOff>177800</xdr:rowOff>
        </xdr:to>
        <xdr:sp macro="" textlink="">
          <xdr:nvSpPr>
            <xdr:cNvPr id="72908" name="Button 204" hidden="1">
              <a:extLst>
                <a:ext uri="{63B3BB69-23CF-44E3-9099-C40C66FF867C}">
                  <a14:compatExt spid="_x0000_s72908"/>
                </a:ext>
                <a:ext uri="{FF2B5EF4-FFF2-40B4-BE49-F238E27FC236}">
                  <a16:creationId xmlns:a16="http://schemas.microsoft.com/office/drawing/2014/main" id="{00000000-0008-0000-0600-0000CC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1760</xdr:row>
          <xdr:rowOff>25400</xdr:rowOff>
        </xdr:from>
        <xdr:to>
          <xdr:col>0</xdr:col>
          <xdr:colOff>177800</xdr:colOff>
          <xdr:row>1760</xdr:row>
          <xdr:rowOff>177800</xdr:rowOff>
        </xdr:to>
        <xdr:sp macro="" textlink="">
          <xdr:nvSpPr>
            <xdr:cNvPr id="72909" name="Button 205" hidden="1">
              <a:extLst>
                <a:ext uri="{63B3BB69-23CF-44E3-9099-C40C66FF867C}">
                  <a14:compatExt spid="_x0000_s72909"/>
                </a:ext>
                <a:ext uri="{FF2B5EF4-FFF2-40B4-BE49-F238E27FC236}">
                  <a16:creationId xmlns:a16="http://schemas.microsoft.com/office/drawing/2014/main" id="{00000000-0008-0000-0600-0000CD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1760</xdr:row>
          <xdr:rowOff>25400</xdr:rowOff>
        </xdr:from>
        <xdr:to>
          <xdr:col>9</xdr:col>
          <xdr:colOff>177800</xdr:colOff>
          <xdr:row>1760</xdr:row>
          <xdr:rowOff>177800</xdr:rowOff>
        </xdr:to>
        <xdr:sp macro="" textlink="">
          <xdr:nvSpPr>
            <xdr:cNvPr id="72910" name="Button 206" hidden="1">
              <a:extLst>
                <a:ext uri="{63B3BB69-23CF-44E3-9099-C40C66FF867C}">
                  <a14:compatExt spid="_x0000_s72910"/>
                </a:ext>
                <a:ext uri="{FF2B5EF4-FFF2-40B4-BE49-F238E27FC236}">
                  <a16:creationId xmlns:a16="http://schemas.microsoft.com/office/drawing/2014/main" id="{00000000-0008-0000-0600-0000CE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1773</xdr:row>
          <xdr:rowOff>25400</xdr:rowOff>
        </xdr:from>
        <xdr:to>
          <xdr:col>9</xdr:col>
          <xdr:colOff>177800</xdr:colOff>
          <xdr:row>1773</xdr:row>
          <xdr:rowOff>177800</xdr:rowOff>
        </xdr:to>
        <xdr:sp macro="" textlink="">
          <xdr:nvSpPr>
            <xdr:cNvPr id="72911" name="Button 207" hidden="1">
              <a:extLst>
                <a:ext uri="{63B3BB69-23CF-44E3-9099-C40C66FF867C}">
                  <a14:compatExt spid="_x0000_s72911"/>
                </a:ext>
                <a:ext uri="{FF2B5EF4-FFF2-40B4-BE49-F238E27FC236}">
                  <a16:creationId xmlns:a16="http://schemas.microsoft.com/office/drawing/2014/main" id="{00000000-0008-0000-0600-0000CF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1773</xdr:row>
          <xdr:rowOff>25400</xdr:rowOff>
        </xdr:from>
        <xdr:to>
          <xdr:col>0</xdr:col>
          <xdr:colOff>177800</xdr:colOff>
          <xdr:row>1773</xdr:row>
          <xdr:rowOff>177800</xdr:rowOff>
        </xdr:to>
        <xdr:sp macro="" textlink="">
          <xdr:nvSpPr>
            <xdr:cNvPr id="72912" name="Button 208" hidden="1">
              <a:extLst>
                <a:ext uri="{63B3BB69-23CF-44E3-9099-C40C66FF867C}">
                  <a14:compatExt spid="_x0000_s72912"/>
                </a:ext>
                <a:ext uri="{FF2B5EF4-FFF2-40B4-BE49-F238E27FC236}">
                  <a16:creationId xmlns:a16="http://schemas.microsoft.com/office/drawing/2014/main" id="{00000000-0008-0000-0600-0000D0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1818</xdr:row>
          <xdr:rowOff>63500</xdr:rowOff>
        </xdr:from>
        <xdr:to>
          <xdr:col>10</xdr:col>
          <xdr:colOff>520700</xdr:colOff>
          <xdr:row>1819</xdr:row>
          <xdr:rowOff>12700</xdr:rowOff>
        </xdr:to>
        <xdr:sp macro="" textlink="">
          <xdr:nvSpPr>
            <xdr:cNvPr id="72913" name="Button 209" hidden="1">
              <a:extLst>
                <a:ext uri="{63B3BB69-23CF-44E3-9099-C40C66FF867C}">
                  <a14:compatExt spid="_x0000_s72913"/>
                </a:ext>
                <a:ext uri="{FF2B5EF4-FFF2-40B4-BE49-F238E27FC236}">
                  <a16:creationId xmlns:a16="http://schemas.microsoft.com/office/drawing/2014/main" id="{00000000-0008-0000-0600-0000D1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1833</xdr:row>
          <xdr:rowOff>25400</xdr:rowOff>
        </xdr:from>
        <xdr:to>
          <xdr:col>0</xdr:col>
          <xdr:colOff>177800</xdr:colOff>
          <xdr:row>1833</xdr:row>
          <xdr:rowOff>177800</xdr:rowOff>
        </xdr:to>
        <xdr:sp macro="" textlink="">
          <xdr:nvSpPr>
            <xdr:cNvPr id="72914" name="Button 210" hidden="1">
              <a:extLst>
                <a:ext uri="{63B3BB69-23CF-44E3-9099-C40C66FF867C}">
                  <a14:compatExt spid="_x0000_s72914"/>
                </a:ext>
                <a:ext uri="{FF2B5EF4-FFF2-40B4-BE49-F238E27FC236}">
                  <a16:creationId xmlns:a16="http://schemas.microsoft.com/office/drawing/2014/main" id="{00000000-0008-0000-0600-0000D2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1843</xdr:row>
          <xdr:rowOff>25400</xdr:rowOff>
        </xdr:from>
        <xdr:to>
          <xdr:col>0</xdr:col>
          <xdr:colOff>177800</xdr:colOff>
          <xdr:row>1843</xdr:row>
          <xdr:rowOff>177800</xdr:rowOff>
        </xdr:to>
        <xdr:sp macro="" textlink="">
          <xdr:nvSpPr>
            <xdr:cNvPr id="72915" name="Button 211" hidden="1">
              <a:extLst>
                <a:ext uri="{63B3BB69-23CF-44E3-9099-C40C66FF867C}">
                  <a14:compatExt spid="_x0000_s72915"/>
                </a:ext>
                <a:ext uri="{FF2B5EF4-FFF2-40B4-BE49-F238E27FC236}">
                  <a16:creationId xmlns:a16="http://schemas.microsoft.com/office/drawing/2014/main" id="{00000000-0008-0000-0600-0000D3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1853</xdr:row>
          <xdr:rowOff>25400</xdr:rowOff>
        </xdr:from>
        <xdr:to>
          <xdr:col>0</xdr:col>
          <xdr:colOff>177800</xdr:colOff>
          <xdr:row>1853</xdr:row>
          <xdr:rowOff>177800</xdr:rowOff>
        </xdr:to>
        <xdr:sp macro="" textlink="">
          <xdr:nvSpPr>
            <xdr:cNvPr id="72916" name="Button 212" hidden="1">
              <a:extLst>
                <a:ext uri="{63B3BB69-23CF-44E3-9099-C40C66FF867C}">
                  <a14:compatExt spid="_x0000_s72916"/>
                </a:ext>
                <a:ext uri="{FF2B5EF4-FFF2-40B4-BE49-F238E27FC236}">
                  <a16:creationId xmlns:a16="http://schemas.microsoft.com/office/drawing/2014/main" id="{00000000-0008-0000-0600-0000D4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1833</xdr:row>
          <xdr:rowOff>25400</xdr:rowOff>
        </xdr:from>
        <xdr:to>
          <xdr:col>5</xdr:col>
          <xdr:colOff>177800</xdr:colOff>
          <xdr:row>1833</xdr:row>
          <xdr:rowOff>177800</xdr:rowOff>
        </xdr:to>
        <xdr:sp macro="" textlink="">
          <xdr:nvSpPr>
            <xdr:cNvPr id="72917" name="Button 213" hidden="1">
              <a:extLst>
                <a:ext uri="{63B3BB69-23CF-44E3-9099-C40C66FF867C}">
                  <a14:compatExt spid="_x0000_s72917"/>
                </a:ext>
                <a:ext uri="{FF2B5EF4-FFF2-40B4-BE49-F238E27FC236}">
                  <a16:creationId xmlns:a16="http://schemas.microsoft.com/office/drawing/2014/main" id="{00000000-0008-0000-0600-0000D5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1833</xdr:row>
          <xdr:rowOff>25400</xdr:rowOff>
        </xdr:from>
        <xdr:to>
          <xdr:col>13</xdr:col>
          <xdr:colOff>177800</xdr:colOff>
          <xdr:row>1833</xdr:row>
          <xdr:rowOff>177800</xdr:rowOff>
        </xdr:to>
        <xdr:sp macro="" textlink="">
          <xdr:nvSpPr>
            <xdr:cNvPr id="72918" name="Button 214" hidden="1">
              <a:extLst>
                <a:ext uri="{63B3BB69-23CF-44E3-9099-C40C66FF867C}">
                  <a14:compatExt spid="_x0000_s72918"/>
                </a:ext>
                <a:ext uri="{FF2B5EF4-FFF2-40B4-BE49-F238E27FC236}">
                  <a16:creationId xmlns:a16="http://schemas.microsoft.com/office/drawing/2014/main" id="{00000000-0008-0000-0600-0000D6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1843</xdr:row>
          <xdr:rowOff>25400</xdr:rowOff>
        </xdr:from>
        <xdr:to>
          <xdr:col>13</xdr:col>
          <xdr:colOff>177800</xdr:colOff>
          <xdr:row>1843</xdr:row>
          <xdr:rowOff>177800</xdr:rowOff>
        </xdr:to>
        <xdr:sp macro="" textlink="">
          <xdr:nvSpPr>
            <xdr:cNvPr id="72919" name="Button 215" hidden="1">
              <a:extLst>
                <a:ext uri="{63B3BB69-23CF-44E3-9099-C40C66FF867C}">
                  <a14:compatExt spid="_x0000_s72919"/>
                </a:ext>
                <a:ext uri="{FF2B5EF4-FFF2-40B4-BE49-F238E27FC236}">
                  <a16:creationId xmlns:a16="http://schemas.microsoft.com/office/drawing/2014/main" id="{00000000-0008-0000-0600-0000D7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1853</xdr:row>
          <xdr:rowOff>25400</xdr:rowOff>
        </xdr:from>
        <xdr:to>
          <xdr:col>13</xdr:col>
          <xdr:colOff>177800</xdr:colOff>
          <xdr:row>1853</xdr:row>
          <xdr:rowOff>177800</xdr:rowOff>
        </xdr:to>
        <xdr:sp macro="" textlink="">
          <xdr:nvSpPr>
            <xdr:cNvPr id="72920" name="Button 216" hidden="1">
              <a:extLst>
                <a:ext uri="{63B3BB69-23CF-44E3-9099-C40C66FF867C}">
                  <a14:compatExt spid="_x0000_s72920"/>
                </a:ext>
                <a:ext uri="{FF2B5EF4-FFF2-40B4-BE49-F238E27FC236}">
                  <a16:creationId xmlns:a16="http://schemas.microsoft.com/office/drawing/2014/main" id="{00000000-0008-0000-0600-0000D8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1899</xdr:row>
          <xdr:rowOff>25400</xdr:rowOff>
        </xdr:from>
        <xdr:to>
          <xdr:col>0</xdr:col>
          <xdr:colOff>177800</xdr:colOff>
          <xdr:row>1899</xdr:row>
          <xdr:rowOff>177800</xdr:rowOff>
        </xdr:to>
        <xdr:sp macro="" textlink="">
          <xdr:nvSpPr>
            <xdr:cNvPr id="72921" name="Button 217" hidden="1">
              <a:extLst>
                <a:ext uri="{63B3BB69-23CF-44E3-9099-C40C66FF867C}">
                  <a14:compatExt spid="_x0000_s72921"/>
                </a:ext>
                <a:ext uri="{FF2B5EF4-FFF2-40B4-BE49-F238E27FC236}">
                  <a16:creationId xmlns:a16="http://schemas.microsoft.com/office/drawing/2014/main" id="{00000000-0008-0000-0600-0000D9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1899</xdr:row>
          <xdr:rowOff>25400</xdr:rowOff>
        </xdr:from>
        <xdr:to>
          <xdr:col>9</xdr:col>
          <xdr:colOff>177800</xdr:colOff>
          <xdr:row>1899</xdr:row>
          <xdr:rowOff>177800</xdr:rowOff>
        </xdr:to>
        <xdr:sp macro="" textlink="">
          <xdr:nvSpPr>
            <xdr:cNvPr id="72922" name="Button 218" hidden="1">
              <a:extLst>
                <a:ext uri="{63B3BB69-23CF-44E3-9099-C40C66FF867C}">
                  <a14:compatExt spid="_x0000_s72922"/>
                </a:ext>
                <a:ext uri="{FF2B5EF4-FFF2-40B4-BE49-F238E27FC236}">
                  <a16:creationId xmlns:a16="http://schemas.microsoft.com/office/drawing/2014/main" id="{00000000-0008-0000-0600-0000DA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1912</xdr:row>
          <xdr:rowOff>25400</xdr:rowOff>
        </xdr:from>
        <xdr:to>
          <xdr:col>0</xdr:col>
          <xdr:colOff>177800</xdr:colOff>
          <xdr:row>1912</xdr:row>
          <xdr:rowOff>177800</xdr:rowOff>
        </xdr:to>
        <xdr:sp macro="" textlink="">
          <xdr:nvSpPr>
            <xdr:cNvPr id="72923" name="Button 219" hidden="1">
              <a:extLst>
                <a:ext uri="{63B3BB69-23CF-44E3-9099-C40C66FF867C}">
                  <a14:compatExt spid="_x0000_s72923"/>
                </a:ext>
                <a:ext uri="{FF2B5EF4-FFF2-40B4-BE49-F238E27FC236}">
                  <a16:creationId xmlns:a16="http://schemas.microsoft.com/office/drawing/2014/main" id="{00000000-0008-0000-0600-0000DB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1912</xdr:row>
          <xdr:rowOff>25400</xdr:rowOff>
        </xdr:from>
        <xdr:to>
          <xdr:col>9</xdr:col>
          <xdr:colOff>177800</xdr:colOff>
          <xdr:row>1912</xdr:row>
          <xdr:rowOff>177800</xdr:rowOff>
        </xdr:to>
        <xdr:sp macro="" textlink="">
          <xdr:nvSpPr>
            <xdr:cNvPr id="72924" name="Button 220" hidden="1">
              <a:extLst>
                <a:ext uri="{63B3BB69-23CF-44E3-9099-C40C66FF867C}">
                  <a14:compatExt spid="_x0000_s72924"/>
                </a:ext>
                <a:ext uri="{FF2B5EF4-FFF2-40B4-BE49-F238E27FC236}">
                  <a16:creationId xmlns:a16="http://schemas.microsoft.com/office/drawing/2014/main" id="{00000000-0008-0000-0600-0000DC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1925</xdr:row>
          <xdr:rowOff>25400</xdr:rowOff>
        </xdr:from>
        <xdr:to>
          <xdr:col>0</xdr:col>
          <xdr:colOff>177800</xdr:colOff>
          <xdr:row>1925</xdr:row>
          <xdr:rowOff>177800</xdr:rowOff>
        </xdr:to>
        <xdr:sp macro="" textlink="">
          <xdr:nvSpPr>
            <xdr:cNvPr id="72925" name="Button 221" hidden="1">
              <a:extLst>
                <a:ext uri="{63B3BB69-23CF-44E3-9099-C40C66FF867C}">
                  <a14:compatExt spid="_x0000_s72925"/>
                </a:ext>
                <a:ext uri="{FF2B5EF4-FFF2-40B4-BE49-F238E27FC236}">
                  <a16:creationId xmlns:a16="http://schemas.microsoft.com/office/drawing/2014/main" id="{00000000-0008-0000-0600-0000DD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1925</xdr:row>
          <xdr:rowOff>25400</xdr:rowOff>
        </xdr:from>
        <xdr:to>
          <xdr:col>9</xdr:col>
          <xdr:colOff>177800</xdr:colOff>
          <xdr:row>1925</xdr:row>
          <xdr:rowOff>177800</xdr:rowOff>
        </xdr:to>
        <xdr:sp macro="" textlink="">
          <xdr:nvSpPr>
            <xdr:cNvPr id="72926" name="Button 222" hidden="1">
              <a:extLst>
                <a:ext uri="{63B3BB69-23CF-44E3-9099-C40C66FF867C}">
                  <a14:compatExt spid="_x0000_s72926"/>
                </a:ext>
                <a:ext uri="{FF2B5EF4-FFF2-40B4-BE49-F238E27FC236}">
                  <a16:creationId xmlns:a16="http://schemas.microsoft.com/office/drawing/2014/main" id="{00000000-0008-0000-0600-0000DE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1938</xdr:row>
          <xdr:rowOff>25400</xdr:rowOff>
        </xdr:from>
        <xdr:to>
          <xdr:col>9</xdr:col>
          <xdr:colOff>177800</xdr:colOff>
          <xdr:row>1938</xdr:row>
          <xdr:rowOff>177800</xdr:rowOff>
        </xdr:to>
        <xdr:sp macro="" textlink="">
          <xdr:nvSpPr>
            <xdr:cNvPr id="72927" name="Button 223" hidden="1">
              <a:extLst>
                <a:ext uri="{63B3BB69-23CF-44E3-9099-C40C66FF867C}">
                  <a14:compatExt spid="_x0000_s72927"/>
                </a:ext>
                <a:ext uri="{FF2B5EF4-FFF2-40B4-BE49-F238E27FC236}">
                  <a16:creationId xmlns:a16="http://schemas.microsoft.com/office/drawing/2014/main" id="{00000000-0008-0000-0600-0000DF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1938</xdr:row>
          <xdr:rowOff>25400</xdr:rowOff>
        </xdr:from>
        <xdr:to>
          <xdr:col>0</xdr:col>
          <xdr:colOff>177800</xdr:colOff>
          <xdr:row>1938</xdr:row>
          <xdr:rowOff>177800</xdr:rowOff>
        </xdr:to>
        <xdr:sp macro="" textlink="">
          <xdr:nvSpPr>
            <xdr:cNvPr id="72928" name="Button 224" hidden="1">
              <a:extLst>
                <a:ext uri="{63B3BB69-23CF-44E3-9099-C40C66FF867C}">
                  <a14:compatExt spid="_x0000_s72928"/>
                </a:ext>
                <a:ext uri="{FF2B5EF4-FFF2-40B4-BE49-F238E27FC236}">
                  <a16:creationId xmlns:a16="http://schemas.microsoft.com/office/drawing/2014/main" id="{00000000-0008-0000-0600-0000E0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1983</xdr:row>
          <xdr:rowOff>63500</xdr:rowOff>
        </xdr:from>
        <xdr:to>
          <xdr:col>10</xdr:col>
          <xdr:colOff>520700</xdr:colOff>
          <xdr:row>1984</xdr:row>
          <xdr:rowOff>12700</xdr:rowOff>
        </xdr:to>
        <xdr:sp macro="" textlink="">
          <xdr:nvSpPr>
            <xdr:cNvPr id="72929" name="Button 225" hidden="1">
              <a:extLst>
                <a:ext uri="{63B3BB69-23CF-44E3-9099-C40C66FF867C}">
                  <a14:compatExt spid="_x0000_s72929"/>
                </a:ext>
                <a:ext uri="{FF2B5EF4-FFF2-40B4-BE49-F238E27FC236}">
                  <a16:creationId xmlns:a16="http://schemas.microsoft.com/office/drawing/2014/main" id="{00000000-0008-0000-0600-0000E1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1998</xdr:row>
          <xdr:rowOff>25400</xdr:rowOff>
        </xdr:from>
        <xdr:to>
          <xdr:col>0</xdr:col>
          <xdr:colOff>177800</xdr:colOff>
          <xdr:row>1998</xdr:row>
          <xdr:rowOff>177800</xdr:rowOff>
        </xdr:to>
        <xdr:sp macro="" textlink="">
          <xdr:nvSpPr>
            <xdr:cNvPr id="72930" name="Button 226" hidden="1">
              <a:extLst>
                <a:ext uri="{63B3BB69-23CF-44E3-9099-C40C66FF867C}">
                  <a14:compatExt spid="_x0000_s72930"/>
                </a:ext>
                <a:ext uri="{FF2B5EF4-FFF2-40B4-BE49-F238E27FC236}">
                  <a16:creationId xmlns:a16="http://schemas.microsoft.com/office/drawing/2014/main" id="{00000000-0008-0000-0600-0000E2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2008</xdr:row>
          <xdr:rowOff>25400</xdr:rowOff>
        </xdr:from>
        <xdr:to>
          <xdr:col>0</xdr:col>
          <xdr:colOff>177800</xdr:colOff>
          <xdr:row>2008</xdr:row>
          <xdr:rowOff>177800</xdr:rowOff>
        </xdr:to>
        <xdr:sp macro="" textlink="">
          <xdr:nvSpPr>
            <xdr:cNvPr id="72931" name="Button 227" hidden="1">
              <a:extLst>
                <a:ext uri="{63B3BB69-23CF-44E3-9099-C40C66FF867C}">
                  <a14:compatExt spid="_x0000_s72931"/>
                </a:ext>
                <a:ext uri="{FF2B5EF4-FFF2-40B4-BE49-F238E27FC236}">
                  <a16:creationId xmlns:a16="http://schemas.microsoft.com/office/drawing/2014/main" id="{00000000-0008-0000-0600-0000E3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2018</xdr:row>
          <xdr:rowOff>25400</xdr:rowOff>
        </xdr:from>
        <xdr:to>
          <xdr:col>0</xdr:col>
          <xdr:colOff>177800</xdr:colOff>
          <xdr:row>2018</xdr:row>
          <xdr:rowOff>177800</xdr:rowOff>
        </xdr:to>
        <xdr:sp macro="" textlink="">
          <xdr:nvSpPr>
            <xdr:cNvPr id="72932" name="Button 228" hidden="1">
              <a:extLst>
                <a:ext uri="{63B3BB69-23CF-44E3-9099-C40C66FF867C}">
                  <a14:compatExt spid="_x0000_s72932"/>
                </a:ext>
                <a:ext uri="{FF2B5EF4-FFF2-40B4-BE49-F238E27FC236}">
                  <a16:creationId xmlns:a16="http://schemas.microsoft.com/office/drawing/2014/main" id="{00000000-0008-0000-0600-0000E4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1998</xdr:row>
          <xdr:rowOff>25400</xdr:rowOff>
        </xdr:from>
        <xdr:to>
          <xdr:col>5</xdr:col>
          <xdr:colOff>177800</xdr:colOff>
          <xdr:row>1998</xdr:row>
          <xdr:rowOff>177800</xdr:rowOff>
        </xdr:to>
        <xdr:sp macro="" textlink="">
          <xdr:nvSpPr>
            <xdr:cNvPr id="72933" name="Button 229" hidden="1">
              <a:extLst>
                <a:ext uri="{63B3BB69-23CF-44E3-9099-C40C66FF867C}">
                  <a14:compatExt spid="_x0000_s72933"/>
                </a:ext>
                <a:ext uri="{FF2B5EF4-FFF2-40B4-BE49-F238E27FC236}">
                  <a16:creationId xmlns:a16="http://schemas.microsoft.com/office/drawing/2014/main" id="{00000000-0008-0000-0600-0000E5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1998</xdr:row>
          <xdr:rowOff>25400</xdr:rowOff>
        </xdr:from>
        <xdr:to>
          <xdr:col>13</xdr:col>
          <xdr:colOff>177800</xdr:colOff>
          <xdr:row>1998</xdr:row>
          <xdr:rowOff>177800</xdr:rowOff>
        </xdr:to>
        <xdr:sp macro="" textlink="">
          <xdr:nvSpPr>
            <xdr:cNvPr id="72934" name="Button 230" hidden="1">
              <a:extLst>
                <a:ext uri="{63B3BB69-23CF-44E3-9099-C40C66FF867C}">
                  <a14:compatExt spid="_x0000_s72934"/>
                </a:ext>
                <a:ext uri="{FF2B5EF4-FFF2-40B4-BE49-F238E27FC236}">
                  <a16:creationId xmlns:a16="http://schemas.microsoft.com/office/drawing/2014/main" id="{00000000-0008-0000-0600-0000E6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2008</xdr:row>
          <xdr:rowOff>25400</xdr:rowOff>
        </xdr:from>
        <xdr:to>
          <xdr:col>13</xdr:col>
          <xdr:colOff>177800</xdr:colOff>
          <xdr:row>2008</xdr:row>
          <xdr:rowOff>177800</xdr:rowOff>
        </xdr:to>
        <xdr:sp macro="" textlink="">
          <xdr:nvSpPr>
            <xdr:cNvPr id="72935" name="Button 231" hidden="1">
              <a:extLst>
                <a:ext uri="{63B3BB69-23CF-44E3-9099-C40C66FF867C}">
                  <a14:compatExt spid="_x0000_s72935"/>
                </a:ext>
                <a:ext uri="{FF2B5EF4-FFF2-40B4-BE49-F238E27FC236}">
                  <a16:creationId xmlns:a16="http://schemas.microsoft.com/office/drawing/2014/main" id="{00000000-0008-0000-0600-0000E7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2018</xdr:row>
          <xdr:rowOff>25400</xdr:rowOff>
        </xdr:from>
        <xdr:to>
          <xdr:col>13</xdr:col>
          <xdr:colOff>177800</xdr:colOff>
          <xdr:row>2018</xdr:row>
          <xdr:rowOff>177800</xdr:rowOff>
        </xdr:to>
        <xdr:sp macro="" textlink="">
          <xdr:nvSpPr>
            <xdr:cNvPr id="72936" name="Button 232" hidden="1">
              <a:extLst>
                <a:ext uri="{63B3BB69-23CF-44E3-9099-C40C66FF867C}">
                  <a14:compatExt spid="_x0000_s72936"/>
                </a:ext>
                <a:ext uri="{FF2B5EF4-FFF2-40B4-BE49-F238E27FC236}">
                  <a16:creationId xmlns:a16="http://schemas.microsoft.com/office/drawing/2014/main" id="{00000000-0008-0000-0600-0000E8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2064</xdr:row>
          <xdr:rowOff>25400</xdr:rowOff>
        </xdr:from>
        <xdr:to>
          <xdr:col>0</xdr:col>
          <xdr:colOff>177800</xdr:colOff>
          <xdr:row>2064</xdr:row>
          <xdr:rowOff>177800</xdr:rowOff>
        </xdr:to>
        <xdr:sp macro="" textlink="">
          <xdr:nvSpPr>
            <xdr:cNvPr id="72937" name="Button 233" hidden="1">
              <a:extLst>
                <a:ext uri="{63B3BB69-23CF-44E3-9099-C40C66FF867C}">
                  <a14:compatExt spid="_x0000_s72937"/>
                </a:ext>
                <a:ext uri="{FF2B5EF4-FFF2-40B4-BE49-F238E27FC236}">
                  <a16:creationId xmlns:a16="http://schemas.microsoft.com/office/drawing/2014/main" id="{00000000-0008-0000-0600-0000E9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2064</xdr:row>
          <xdr:rowOff>25400</xdr:rowOff>
        </xdr:from>
        <xdr:to>
          <xdr:col>9</xdr:col>
          <xdr:colOff>177800</xdr:colOff>
          <xdr:row>2064</xdr:row>
          <xdr:rowOff>177800</xdr:rowOff>
        </xdr:to>
        <xdr:sp macro="" textlink="">
          <xdr:nvSpPr>
            <xdr:cNvPr id="72938" name="Button 234" hidden="1">
              <a:extLst>
                <a:ext uri="{63B3BB69-23CF-44E3-9099-C40C66FF867C}">
                  <a14:compatExt spid="_x0000_s72938"/>
                </a:ext>
                <a:ext uri="{FF2B5EF4-FFF2-40B4-BE49-F238E27FC236}">
                  <a16:creationId xmlns:a16="http://schemas.microsoft.com/office/drawing/2014/main" id="{00000000-0008-0000-0600-0000EA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2077</xdr:row>
          <xdr:rowOff>25400</xdr:rowOff>
        </xdr:from>
        <xdr:to>
          <xdr:col>0</xdr:col>
          <xdr:colOff>177800</xdr:colOff>
          <xdr:row>2077</xdr:row>
          <xdr:rowOff>177800</xdr:rowOff>
        </xdr:to>
        <xdr:sp macro="" textlink="">
          <xdr:nvSpPr>
            <xdr:cNvPr id="72939" name="Button 235" hidden="1">
              <a:extLst>
                <a:ext uri="{63B3BB69-23CF-44E3-9099-C40C66FF867C}">
                  <a14:compatExt spid="_x0000_s72939"/>
                </a:ext>
                <a:ext uri="{FF2B5EF4-FFF2-40B4-BE49-F238E27FC236}">
                  <a16:creationId xmlns:a16="http://schemas.microsoft.com/office/drawing/2014/main" id="{00000000-0008-0000-0600-0000EB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2077</xdr:row>
          <xdr:rowOff>25400</xdr:rowOff>
        </xdr:from>
        <xdr:to>
          <xdr:col>9</xdr:col>
          <xdr:colOff>177800</xdr:colOff>
          <xdr:row>2077</xdr:row>
          <xdr:rowOff>177800</xdr:rowOff>
        </xdr:to>
        <xdr:sp macro="" textlink="">
          <xdr:nvSpPr>
            <xdr:cNvPr id="72940" name="Button 236" hidden="1">
              <a:extLst>
                <a:ext uri="{63B3BB69-23CF-44E3-9099-C40C66FF867C}">
                  <a14:compatExt spid="_x0000_s72940"/>
                </a:ext>
                <a:ext uri="{FF2B5EF4-FFF2-40B4-BE49-F238E27FC236}">
                  <a16:creationId xmlns:a16="http://schemas.microsoft.com/office/drawing/2014/main" id="{00000000-0008-0000-0600-0000EC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2090</xdr:row>
          <xdr:rowOff>25400</xdr:rowOff>
        </xdr:from>
        <xdr:to>
          <xdr:col>0</xdr:col>
          <xdr:colOff>177800</xdr:colOff>
          <xdr:row>2090</xdr:row>
          <xdr:rowOff>177800</xdr:rowOff>
        </xdr:to>
        <xdr:sp macro="" textlink="">
          <xdr:nvSpPr>
            <xdr:cNvPr id="72941" name="Button 237" hidden="1">
              <a:extLst>
                <a:ext uri="{63B3BB69-23CF-44E3-9099-C40C66FF867C}">
                  <a14:compatExt spid="_x0000_s72941"/>
                </a:ext>
                <a:ext uri="{FF2B5EF4-FFF2-40B4-BE49-F238E27FC236}">
                  <a16:creationId xmlns:a16="http://schemas.microsoft.com/office/drawing/2014/main" id="{00000000-0008-0000-0600-0000ED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2090</xdr:row>
          <xdr:rowOff>25400</xdr:rowOff>
        </xdr:from>
        <xdr:to>
          <xdr:col>9</xdr:col>
          <xdr:colOff>177800</xdr:colOff>
          <xdr:row>2090</xdr:row>
          <xdr:rowOff>177800</xdr:rowOff>
        </xdr:to>
        <xdr:sp macro="" textlink="">
          <xdr:nvSpPr>
            <xdr:cNvPr id="72942" name="Button 238" hidden="1">
              <a:extLst>
                <a:ext uri="{63B3BB69-23CF-44E3-9099-C40C66FF867C}">
                  <a14:compatExt spid="_x0000_s72942"/>
                </a:ext>
                <a:ext uri="{FF2B5EF4-FFF2-40B4-BE49-F238E27FC236}">
                  <a16:creationId xmlns:a16="http://schemas.microsoft.com/office/drawing/2014/main" id="{00000000-0008-0000-0600-0000EE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2103</xdr:row>
          <xdr:rowOff>25400</xdr:rowOff>
        </xdr:from>
        <xdr:to>
          <xdr:col>9</xdr:col>
          <xdr:colOff>177800</xdr:colOff>
          <xdr:row>2103</xdr:row>
          <xdr:rowOff>177800</xdr:rowOff>
        </xdr:to>
        <xdr:sp macro="" textlink="">
          <xdr:nvSpPr>
            <xdr:cNvPr id="72943" name="Button 239" hidden="1">
              <a:extLst>
                <a:ext uri="{63B3BB69-23CF-44E3-9099-C40C66FF867C}">
                  <a14:compatExt spid="_x0000_s72943"/>
                </a:ext>
                <a:ext uri="{FF2B5EF4-FFF2-40B4-BE49-F238E27FC236}">
                  <a16:creationId xmlns:a16="http://schemas.microsoft.com/office/drawing/2014/main" id="{00000000-0008-0000-0600-0000EF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2103</xdr:row>
          <xdr:rowOff>25400</xdr:rowOff>
        </xdr:from>
        <xdr:to>
          <xdr:col>0</xdr:col>
          <xdr:colOff>177800</xdr:colOff>
          <xdr:row>2103</xdr:row>
          <xdr:rowOff>177800</xdr:rowOff>
        </xdr:to>
        <xdr:sp macro="" textlink="">
          <xdr:nvSpPr>
            <xdr:cNvPr id="72944" name="Button 240" hidden="1">
              <a:extLst>
                <a:ext uri="{63B3BB69-23CF-44E3-9099-C40C66FF867C}">
                  <a14:compatExt spid="_x0000_s72944"/>
                </a:ext>
                <a:ext uri="{FF2B5EF4-FFF2-40B4-BE49-F238E27FC236}">
                  <a16:creationId xmlns:a16="http://schemas.microsoft.com/office/drawing/2014/main" id="{00000000-0008-0000-0600-0000F0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2148</xdr:row>
          <xdr:rowOff>63500</xdr:rowOff>
        </xdr:from>
        <xdr:to>
          <xdr:col>10</xdr:col>
          <xdr:colOff>520700</xdr:colOff>
          <xdr:row>2149</xdr:row>
          <xdr:rowOff>12700</xdr:rowOff>
        </xdr:to>
        <xdr:sp macro="" textlink="">
          <xdr:nvSpPr>
            <xdr:cNvPr id="72945" name="Button 241" hidden="1">
              <a:extLst>
                <a:ext uri="{63B3BB69-23CF-44E3-9099-C40C66FF867C}">
                  <a14:compatExt spid="_x0000_s72945"/>
                </a:ext>
                <a:ext uri="{FF2B5EF4-FFF2-40B4-BE49-F238E27FC236}">
                  <a16:creationId xmlns:a16="http://schemas.microsoft.com/office/drawing/2014/main" id="{00000000-0008-0000-0600-0000F1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2163</xdr:row>
          <xdr:rowOff>25400</xdr:rowOff>
        </xdr:from>
        <xdr:to>
          <xdr:col>0</xdr:col>
          <xdr:colOff>177800</xdr:colOff>
          <xdr:row>2163</xdr:row>
          <xdr:rowOff>177800</xdr:rowOff>
        </xdr:to>
        <xdr:sp macro="" textlink="">
          <xdr:nvSpPr>
            <xdr:cNvPr id="72946" name="Button 242" hidden="1">
              <a:extLst>
                <a:ext uri="{63B3BB69-23CF-44E3-9099-C40C66FF867C}">
                  <a14:compatExt spid="_x0000_s72946"/>
                </a:ext>
                <a:ext uri="{FF2B5EF4-FFF2-40B4-BE49-F238E27FC236}">
                  <a16:creationId xmlns:a16="http://schemas.microsoft.com/office/drawing/2014/main" id="{00000000-0008-0000-0600-0000F2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2173</xdr:row>
          <xdr:rowOff>25400</xdr:rowOff>
        </xdr:from>
        <xdr:to>
          <xdr:col>0</xdr:col>
          <xdr:colOff>177800</xdr:colOff>
          <xdr:row>2173</xdr:row>
          <xdr:rowOff>177800</xdr:rowOff>
        </xdr:to>
        <xdr:sp macro="" textlink="">
          <xdr:nvSpPr>
            <xdr:cNvPr id="72947" name="Button 243" hidden="1">
              <a:extLst>
                <a:ext uri="{63B3BB69-23CF-44E3-9099-C40C66FF867C}">
                  <a14:compatExt spid="_x0000_s72947"/>
                </a:ext>
                <a:ext uri="{FF2B5EF4-FFF2-40B4-BE49-F238E27FC236}">
                  <a16:creationId xmlns:a16="http://schemas.microsoft.com/office/drawing/2014/main" id="{00000000-0008-0000-0600-0000F3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2183</xdr:row>
          <xdr:rowOff>25400</xdr:rowOff>
        </xdr:from>
        <xdr:to>
          <xdr:col>0</xdr:col>
          <xdr:colOff>177800</xdr:colOff>
          <xdr:row>2183</xdr:row>
          <xdr:rowOff>177800</xdr:rowOff>
        </xdr:to>
        <xdr:sp macro="" textlink="">
          <xdr:nvSpPr>
            <xdr:cNvPr id="72948" name="Button 244" hidden="1">
              <a:extLst>
                <a:ext uri="{63B3BB69-23CF-44E3-9099-C40C66FF867C}">
                  <a14:compatExt spid="_x0000_s72948"/>
                </a:ext>
                <a:ext uri="{FF2B5EF4-FFF2-40B4-BE49-F238E27FC236}">
                  <a16:creationId xmlns:a16="http://schemas.microsoft.com/office/drawing/2014/main" id="{00000000-0008-0000-0600-0000F4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2163</xdr:row>
          <xdr:rowOff>25400</xdr:rowOff>
        </xdr:from>
        <xdr:to>
          <xdr:col>5</xdr:col>
          <xdr:colOff>177800</xdr:colOff>
          <xdr:row>2163</xdr:row>
          <xdr:rowOff>177800</xdr:rowOff>
        </xdr:to>
        <xdr:sp macro="" textlink="">
          <xdr:nvSpPr>
            <xdr:cNvPr id="72949" name="Button 245" hidden="1">
              <a:extLst>
                <a:ext uri="{63B3BB69-23CF-44E3-9099-C40C66FF867C}">
                  <a14:compatExt spid="_x0000_s72949"/>
                </a:ext>
                <a:ext uri="{FF2B5EF4-FFF2-40B4-BE49-F238E27FC236}">
                  <a16:creationId xmlns:a16="http://schemas.microsoft.com/office/drawing/2014/main" id="{00000000-0008-0000-0600-0000F5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2163</xdr:row>
          <xdr:rowOff>25400</xdr:rowOff>
        </xdr:from>
        <xdr:to>
          <xdr:col>13</xdr:col>
          <xdr:colOff>177800</xdr:colOff>
          <xdr:row>2163</xdr:row>
          <xdr:rowOff>177800</xdr:rowOff>
        </xdr:to>
        <xdr:sp macro="" textlink="">
          <xdr:nvSpPr>
            <xdr:cNvPr id="72950" name="Button 246" hidden="1">
              <a:extLst>
                <a:ext uri="{63B3BB69-23CF-44E3-9099-C40C66FF867C}">
                  <a14:compatExt spid="_x0000_s72950"/>
                </a:ext>
                <a:ext uri="{FF2B5EF4-FFF2-40B4-BE49-F238E27FC236}">
                  <a16:creationId xmlns:a16="http://schemas.microsoft.com/office/drawing/2014/main" id="{00000000-0008-0000-0600-0000F6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2173</xdr:row>
          <xdr:rowOff>25400</xdr:rowOff>
        </xdr:from>
        <xdr:to>
          <xdr:col>13</xdr:col>
          <xdr:colOff>177800</xdr:colOff>
          <xdr:row>2173</xdr:row>
          <xdr:rowOff>177800</xdr:rowOff>
        </xdr:to>
        <xdr:sp macro="" textlink="">
          <xdr:nvSpPr>
            <xdr:cNvPr id="72951" name="Button 247" hidden="1">
              <a:extLst>
                <a:ext uri="{63B3BB69-23CF-44E3-9099-C40C66FF867C}">
                  <a14:compatExt spid="_x0000_s72951"/>
                </a:ext>
                <a:ext uri="{FF2B5EF4-FFF2-40B4-BE49-F238E27FC236}">
                  <a16:creationId xmlns:a16="http://schemas.microsoft.com/office/drawing/2014/main" id="{00000000-0008-0000-0600-0000F7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2183</xdr:row>
          <xdr:rowOff>25400</xdr:rowOff>
        </xdr:from>
        <xdr:to>
          <xdr:col>13</xdr:col>
          <xdr:colOff>177800</xdr:colOff>
          <xdr:row>2183</xdr:row>
          <xdr:rowOff>177800</xdr:rowOff>
        </xdr:to>
        <xdr:sp macro="" textlink="">
          <xdr:nvSpPr>
            <xdr:cNvPr id="72952" name="Button 248" hidden="1">
              <a:extLst>
                <a:ext uri="{63B3BB69-23CF-44E3-9099-C40C66FF867C}">
                  <a14:compatExt spid="_x0000_s72952"/>
                </a:ext>
                <a:ext uri="{FF2B5EF4-FFF2-40B4-BE49-F238E27FC236}">
                  <a16:creationId xmlns:a16="http://schemas.microsoft.com/office/drawing/2014/main" id="{00000000-0008-0000-0600-0000F8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2229</xdr:row>
          <xdr:rowOff>25400</xdr:rowOff>
        </xdr:from>
        <xdr:to>
          <xdr:col>0</xdr:col>
          <xdr:colOff>177800</xdr:colOff>
          <xdr:row>2229</xdr:row>
          <xdr:rowOff>177800</xdr:rowOff>
        </xdr:to>
        <xdr:sp macro="" textlink="">
          <xdr:nvSpPr>
            <xdr:cNvPr id="72953" name="Button 249" hidden="1">
              <a:extLst>
                <a:ext uri="{63B3BB69-23CF-44E3-9099-C40C66FF867C}">
                  <a14:compatExt spid="_x0000_s72953"/>
                </a:ext>
                <a:ext uri="{FF2B5EF4-FFF2-40B4-BE49-F238E27FC236}">
                  <a16:creationId xmlns:a16="http://schemas.microsoft.com/office/drawing/2014/main" id="{00000000-0008-0000-0600-0000F9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2229</xdr:row>
          <xdr:rowOff>25400</xdr:rowOff>
        </xdr:from>
        <xdr:to>
          <xdr:col>9</xdr:col>
          <xdr:colOff>177800</xdr:colOff>
          <xdr:row>2229</xdr:row>
          <xdr:rowOff>177800</xdr:rowOff>
        </xdr:to>
        <xdr:sp macro="" textlink="">
          <xdr:nvSpPr>
            <xdr:cNvPr id="72954" name="Button 250" hidden="1">
              <a:extLst>
                <a:ext uri="{63B3BB69-23CF-44E3-9099-C40C66FF867C}">
                  <a14:compatExt spid="_x0000_s72954"/>
                </a:ext>
                <a:ext uri="{FF2B5EF4-FFF2-40B4-BE49-F238E27FC236}">
                  <a16:creationId xmlns:a16="http://schemas.microsoft.com/office/drawing/2014/main" id="{00000000-0008-0000-0600-0000FA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2242</xdr:row>
          <xdr:rowOff>25400</xdr:rowOff>
        </xdr:from>
        <xdr:to>
          <xdr:col>0</xdr:col>
          <xdr:colOff>177800</xdr:colOff>
          <xdr:row>2242</xdr:row>
          <xdr:rowOff>177800</xdr:rowOff>
        </xdr:to>
        <xdr:sp macro="" textlink="">
          <xdr:nvSpPr>
            <xdr:cNvPr id="72955" name="Button 251" hidden="1">
              <a:extLst>
                <a:ext uri="{63B3BB69-23CF-44E3-9099-C40C66FF867C}">
                  <a14:compatExt spid="_x0000_s72955"/>
                </a:ext>
                <a:ext uri="{FF2B5EF4-FFF2-40B4-BE49-F238E27FC236}">
                  <a16:creationId xmlns:a16="http://schemas.microsoft.com/office/drawing/2014/main" id="{00000000-0008-0000-0600-0000FB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2242</xdr:row>
          <xdr:rowOff>25400</xdr:rowOff>
        </xdr:from>
        <xdr:to>
          <xdr:col>9</xdr:col>
          <xdr:colOff>177800</xdr:colOff>
          <xdr:row>2242</xdr:row>
          <xdr:rowOff>177800</xdr:rowOff>
        </xdr:to>
        <xdr:sp macro="" textlink="">
          <xdr:nvSpPr>
            <xdr:cNvPr id="72956" name="Button 252" hidden="1">
              <a:extLst>
                <a:ext uri="{63B3BB69-23CF-44E3-9099-C40C66FF867C}">
                  <a14:compatExt spid="_x0000_s72956"/>
                </a:ext>
                <a:ext uri="{FF2B5EF4-FFF2-40B4-BE49-F238E27FC236}">
                  <a16:creationId xmlns:a16="http://schemas.microsoft.com/office/drawing/2014/main" id="{00000000-0008-0000-0600-0000FC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2255</xdr:row>
          <xdr:rowOff>25400</xdr:rowOff>
        </xdr:from>
        <xdr:to>
          <xdr:col>0</xdr:col>
          <xdr:colOff>177800</xdr:colOff>
          <xdr:row>2255</xdr:row>
          <xdr:rowOff>177800</xdr:rowOff>
        </xdr:to>
        <xdr:sp macro="" textlink="">
          <xdr:nvSpPr>
            <xdr:cNvPr id="72957" name="Button 253" hidden="1">
              <a:extLst>
                <a:ext uri="{63B3BB69-23CF-44E3-9099-C40C66FF867C}">
                  <a14:compatExt spid="_x0000_s72957"/>
                </a:ext>
                <a:ext uri="{FF2B5EF4-FFF2-40B4-BE49-F238E27FC236}">
                  <a16:creationId xmlns:a16="http://schemas.microsoft.com/office/drawing/2014/main" id="{00000000-0008-0000-0600-0000FD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2255</xdr:row>
          <xdr:rowOff>25400</xdr:rowOff>
        </xdr:from>
        <xdr:to>
          <xdr:col>9</xdr:col>
          <xdr:colOff>177800</xdr:colOff>
          <xdr:row>2255</xdr:row>
          <xdr:rowOff>177800</xdr:rowOff>
        </xdr:to>
        <xdr:sp macro="" textlink="">
          <xdr:nvSpPr>
            <xdr:cNvPr id="72958" name="Button 254" hidden="1">
              <a:extLst>
                <a:ext uri="{63B3BB69-23CF-44E3-9099-C40C66FF867C}">
                  <a14:compatExt spid="_x0000_s72958"/>
                </a:ext>
                <a:ext uri="{FF2B5EF4-FFF2-40B4-BE49-F238E27FC236}">
                  <a16:creationId xmlns:a16="http://schemas.microsoft.com/office/drawing/2014/main" id="{00000000-0008-0000-0600-0000FE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2268</xdr:row>
          <xdr:rowOff>25400</xdr:rowOff>
        </xdr:from>
        <xdr:to>
          <xdr:col>9</xdr:col>
          <xdr:colOff>177800</xdr:colOff>
          <xdr:row>2268</xdr:row>
          <xdr:rowOff>177800</xdr:rowOff>
        </xdr:to>
        <xdr:sp macro="" textlink="">
          <xdr:nvSpPr>
            <xdr:cNvPr id="72959" name="Button 255" hidden="1">
              <a:extLst>
                <a:ext uri="{63B3BB69-23CF-44E3-9099-C40C66FF867C}">
                  <a14:compatExt spid="_x0000_s72959"/>
                </a:ext>
                <a:ext uri="{FF2B5EF4-FFF2-40B4-BE49-F238E27FC236}">
                  <a16:creationId xmlns:a16="http://schemas.microsoft.com/office/drawing/2014/main" id="{00000000-0008-0000-0600-0000FF1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2268</xdr:row>
          <xdr:rowOff>25400</xdr:rowOff>
        </xdr:from>
        <xdr:to>
          <xdr:col>0</xdr:col>
          <xdr:colOff>177800</xdr:colOff>
          <xdr:row>2268</xdr:row>
          <xdr:rowOff>177800</xdr:rowOff>
        </xdr:to>
        <xdr:sp macro="" textlink="">
          <xdr:nvSpPr>
            <xdr:cNvPr id="72960" name="Button 256" hidden="1">
              <a:extLst>
                <a:ext uri="{63B3BB69-23CF-44E3-9099-C40C66FF867C}">
                  <a14:compatExt spid="_x0000_s72960"/>
                </a:ext>
                <a:ext uri="{FF2B5EF4-FFF2-40B4-BE49-F238E27FC236}">
                  <a16:creationId xmlns:a16="http://schemas.microsoft.com/office/drawing/2014/main" id="{00000000-0008-0000-0600-000000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2313</xdr:row>
          <xdr:rowOff>63500</xdr:rowOff>
        </xdr:from>
        <xdr:to>
          <xdr:col>10</xdr:col>
          <xdr:colOff>520700</xdr:colOff>
          <xdr:row>2314</xdr:row>
          <xdr:rowOff>12700</xdr:rowOff>
        </xdr:to>
        <xdr:sp macro="" textlink="">
          <xdr:nvSpPr>
            <xdr:cNvPr id="72961" name="Button 257" hidden="1">
              <a:extLst>
                <a:ext uri="{63B3BB69-23CF-44E3-9099-C40C66FF867C}">
                  <a14:compatExt spid="_x0000_s72961"/>
                </a:ext>
                <a:ext uri="{FF2B5EF4-FFF2-40B4-BE49-F238E27FC236}">
                  <a16:creationId xmlns:a16="http://schemas.microsoft.com/office/drawing/2014/main" id="{00000000-0008-0000-0600-000001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2328</xdr:row>
          <xdr:rowOff>25400</xdr:rowOff>
        </xdr:from>
        <xdr:to>
          <xdr:col>0</xdr:col>
          <xdr:colOff>177800</xdr:colOff>
          <xdr:row>2328</xdr:row>
          <xdr:rowOff>177800</xdr:rowOff>
        </xdr:to>
        <xdr:sp macro="" textlink="">
          <xdr:nvSpPr>
            <xdr:cNvPr id="72962" name="Button 258" hidden="1">
              <a:extLst>
                <a:ext uri="{63B3BB69-23CF-44E3-9099-C40C66FF867C}">
                  <a14:compatExt spid="_x0000_s72962"/>
                </a:ext>
                <a:ext uri="{FF2B5EF4-FFF2-40B4-BE49-F238E27FC236}">
                  <a16:creationId xmlns:a16="http://schemas.microsoft.com/office/drawing/2014/main" id="{00000000-0008-0000-0600-000002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2338</xdr:row>
          <xdr:rowOff>25400</xdr:rowOff>
        </xdr:from>
        <xdr:to>
          <xdr:col>0</xdr:col>
          <xdr:colOff>177800</xdr:colOff>
          <xdr:row>2338</xdr:row>
          <xdr:rowOff>177800</xdr:rowOff>
        </xdr:to>
        <xdr:sp macro="" textlink="">
          <xdr:nvSpPr>
            <xdr:cNvPr id="72963" name="Button 259" hidden="1">
              <a:extLst>
                <a:ext uri="{63B3BB69-23CF-44E3-9099-C40C66FF867C}">
                  <a14:compatExt spid="_x0000_s72963"/>
                </a:ext>
                <a:ext uri="{FF2B5EF4-FFF2-40B4-BE49-F238E27FC236}">
                  <a16:creationId xmlns:a16="http://schemas.microsoft.com/office/drawing/2014/main" id="{00000000-0008-0000-0600-000003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2348</xdr:row>
          <xdr:rowOff>25400</xdr:rowOff>
        </xdr:from>
        <xdr:to>
          <xdr:col>0</xdr:col>
          <xdr:colOff>177800</xdr:colOff>
          <xdr:row>2348</xdr:row>
          <xdr:rowOff>177800</xdr:rowOff>
        </xdr:to>
        <xdr:sp macro="" textlink="">
          <xdr:nvSpPr>
            <xdr:cNvPr id="72964" name="Button 260" hidden="1">
              <a:extLst>
                <a:ext uri="{63B3BB69-23CF-44E3-9099-C40C66FF867C}">
                  <a14:compatExt spid="_x0000_s72964"/>
                </a:ext>
                <a:ext uri="{FF2B5EF4-FFF2-40B4-BE49-F238E27FC236}">
                  <a16:creationId xmlns:a16="http://schemas.microsoft.com/office/drawing/2014/main" id="{00000000-0008-0000-0600-000004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2328</xdr:row>
          <xdr:rowOff>25400</xdr:rowOff>
        </xdr:from>
        <xdr:to>
          <xdr:col>5</xdr:col>
          <xdr:colOff>177800</xdr:colOff>
          <xdr:row>2328</xdr:row>
          <xdr:rowOff>177800</xdr:rowOff>
        </xdr:to>
        <xdr:sp macro="" textlink="">
          <xdr:nvSpPr>
            <xdr:cNvPr id="72965" name="Button 261" hidden="1">
              <a:extLst>
                <a:ext uri="{63B3BB69-23CF-44E3-9099-C40C66FF867C}">
                  <a14:compatExt spid="_x0000_s72965"/>
                </a:ext>
                <a:ext uri="{FF2B5EF4-FFF2-40B4-BE49-F238E27FC236}">
                  <a16:creationId xmlns:a16="http://schemas.microsoft.com/office/drawing/2014/main" id="{00000000-0008-0000-0600-000005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2328</xdr:row>
          <xdr:rowOff>25400</xdr:rowOff>
        </xdr:from>
        <xdr:to>
          <xdr:col>13</xdr:col>
          <xdr:colOff>177800</xdr:colOff>
          <xdr:row>2328</xdr:row>
          <xdr:rowOff>177800</xdr:rowOff>
        </xdr:to>
        <xdr:sp macro="" textlink="">
          <xdr:nvSpPr>
            <xdr:cNvPr id="72966" name="Button 262" hidden="1">
              <a:extLst>
                <a:ext uri="{63B3BB69-23CF-44E3-9099-C40C66FF867C}">
                  <a14:compatExt spid="_x0000_s72966"/>
                </a:ext>
                <a:ext uri="{FF2B5EF4-FFF2-40B4-BE49-F238E27FC236}">
                  <a16:creationId xmlns:a16="http://schemas.microsoft.com/office/drawing/2014/main" id="{00000000-0008-0000-0600-000006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2338</xdr:row>
          <xdr:rowOff>25400</xdr:rowOff>
        </xdr:from>
        <xdr:to>
          <xdr:col>13</xdr:col>
          <xdr:colOff>177800</xdr:colOff>
          <xdr:row>2338</xdr:row>
          <xdr:rowOff>177800</xdr:rowOff>
        </xdr:to>
        <xdr:sp macro="" textlink="">
          <xdr:nvSpPr>
            <xdr:cNvPr id="72967" name="Button 263" hidden="1">
              <a:extLst>
                <a:ext uri="{63B3BB69-23CF-44E3-9099-C40C66FF867C}">
                  <a14:compatExt spid="_x0000_s72967"/>
                </a:ext>
                <a:ext uri="{FF2B5EF4-FFF2-40B4-BE49-F238E27FC236}">
                  <a16:creationId xmlns:a16="http://schemas.microsoft.com/office/drawing/2014/main" id="{00000000-0008-0000-0600-000007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2348</xdr:row>
          <xdr:rowOff>25400</xdr:rowOff>
        </xdr:from>
        <xdr:to>
          <xdr:col>13</xdr:col>
          <xdr:colOff>177800</xdr:colOff>
          <xdr:row>2348</xdr:row>
          <xdr:rowOff>177800</xdr:rowOff>
        </xdr:to>
        <xdr:sp macro="" textlink="">
          <xdr:nvSpPr>
            <xdr:cNvPr id="72968" name="Button 264" hidden="1">
              <a:extLst>
                <a:ext uri="{63B3BB69-23CF-44E3-9099-C40C66FF867C}">
                  <a14:compatExt spid="_x0000_s72968"/>
                </a:ext>
                <a:ext uri="{FF2B5EF4-FFF2-40B4-BE49-F238E27FC236}">
                  <a16:creationId xmlns:a16="http://schemas.microsoft.com/office/drawing/2014/main" id="{00000000-0008-0000-0600-000008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2394</xdr:row>
          <xdr:rowOff>25400</xdr:rowOff>
        </xdr:from>
        <xdr:to>
          <xdr:col>0</xdr:col>
          <xdr:colOff>177800</xdr:colOff>
          <xdr:row>2394</xdr:row>
          <xdr:rowOff>177800</xdr:rowOff>
        </xdr:to>
        <xdr:sp macro="" textlink="">
          <xdr:nvSpPr>
            <xdr:cNvPr id="72969" name="Button 265" hidden="1">
              <a:extLst>
                <a:ext uri="{63B3BB69-23CF-44E3-9099-C40C66FF867C}">
                  <a14:compatExt spid="_x0000_s72969"/>
                </a:ext>
                <a:ext uri="{FF2B5EF4-FFF2-40B4-BE49-F238E27FC236}">
                  <a16:creationId xmlns:a16="http://schemas.microsoft.com/office/drawing/2014/main" id="{00000000-0008-0000-0600-000009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2394</xdr:row>
          <xdr:rowOff>25400</xdr:rowOff>
        </xdr:from>
        <xdr:to>
          <xdr:col>9</xdr:col>
          <xdr:colOff>177800</xdr:colOff>
          <xdr:row>2394</xdr:row>
          <xdr:rowOff>177800</xdr:rowOff>
        </xdr:to>
        <xdr:sp macro="" textlink="">
          <xdr:nvSpPr>
            <xdr:cNvPr id="72970" name="Button 266" hidden="1">
              <a:extLst>
                <a:ext uri="{63B3BB69-23CF-44E3-9099-C40C66FF867C}">
                  <a14:compatExt spid="_x0000_s72970"/>
                </a:ext>
                <a:ext uri="{FF2B5EF4-FFF2-40B4-BE49-F238E27FC236}">
                  <a16:creationId xmlns:a16="http://schemas.microsoft.com/office/drawing/2014/main" id="{00000000-0008-0000-0600-00000A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2407</xdr:row>
          <xdr:rowOff>25400</xdr:rowOff>
        </xdr:from>
        <xdr:to>
          <xdr:col>0</xdr:col>
          <xdr:colOff>177800</xdr:colOff>
          <xdr:row>2407</xdr:row>
          <xdr:rowOff>177800</xdr:rowOff>
        </xdr:to>
        <xdr:sp macro="" textlink="">
          <xdr:nvSpPr>
            <xdr:cNvPr id="72971" name="Button 267" hidden="1">
              <a:extLst>
                <a:ext uri="{63B3BB69-23CF-44E3-9099-C40C66FF867C}">
                  <a14:compatExt spid="_x0000_s72971"/>
                </a:ext>
                <a:ext uri="{FF2B5EF4-FFF2-40B4-BE49-F238E27FC236}">
                  <a16:creationId xmlns:a16="http://schemas.microsoft.com/office/drawing/2014/main" id="{00000000-0008-0000-0600-00000B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2407</xdr:row>
          <xdr:rowOff>25400</xdr:rowOff>
        </xdr:from>
        <xdr:to>
          <xdr:col>9</xdr:col>
          <xdr:colOff>177800</xdr:colOff>
          <xdr:row>2407</xdr:row>
          <xdr:rowOff>177800</xdr:rowOff>
        </xdr:to>
        <xdr:sp macro="" textlink="">
          <xdr:nvSpPr>
            <xdr:cNvPr id="72972" name="Button 268" hidden="1">
              <a:extLst>
                <a:ext uri="{63B3BB69-23CF-44E3-9099-C40C66FF867C}">
                  <a14:compatExt spid="_x0000_s72972"/>
                </a:ext>
                <a:ext uri="{FF2B5EF4-FFF2-40B4-BE49-F238E27FC236}">
                  <a16:creationId xmlns:a16="http://schemas.microsoft.com/office/drawing/2014/main" id="{00000000-0008-0000-0600-00000C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2420</xdr:row>
          <xdr:rowOff>25400</xdr:rowOff>
        </xdr:from>
        <xdr:to>
          <xdr:col>0</xdr:col>
          <xdr:colOff>177800</xdr:colOff>
          <xdr:row>2420</xdr:row>
          <xdr:rowOff>177800</xdr:rowOff>
        </xdr:to>
        <xdr:sp macro="" textlink="">
          <xdr:nvSpPr>
            <xdr:cNvPr id="72973" name="Button 269" hidden="1">
              <a:extLst>
                <a:ext uri="{63B3BB69-23CF-44E3-9099-C40C66FF867C}">
                  <a14:compatExt spid="_x0000_s72973"/>
                </a:ext>
                <a:ext uri="{FF2B5EF4-FFF2-40B4-BE49-F238E27FC236}">
                  <a16:creationId xmlns:a16="http://schemas.microsoft.com/office/drawing/2014/main" id="{00000000-0008-0000-0600-00000D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2420</xdr:row>
          <xdr:rowOff>25400</xdr:rowOff>
        </xdr:from>
        <xdr:to>
          <xdr:col>9</xdr:col>
          <xdr:colOff>177800</xdr:colOff>
          <xdr:row>2420</xdr:row>
          <xdr:rowOff>177800</xdr:rowOff>
        </xdr:to>
        <xdr:sp macro="" textlink="">
          <xdr:nvSpPr>
            <xdr:cNvPr id="72974" name="Button 270" hidden="1">
              <a:extLst>
                <a:ext uri="{63B3BB69-23CF-44E3-9099-C40C66FF867C}">
                  <a14:compatExt spid="_x0000_s72974"/>
                </a:ext>
                <a:ext uri="{FF2B5EF4-FFF2-40B4-BE49-F238E27FC236}">
                  <a16:creationId xmlns:a16="http://schemas.microsoft.com/office/drawing/2014/main" id="{00000000-0008-0000-0600-00000E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2433</xdr:row>
          <xdr:rowOff>25400</xdr:rowOff>
        </xdr:from>
        <xdr:to>
          <xdr:col>9</xdr:col>
          <xdr:colOff>177800</xdr:colOff>
          <xdr:row>2433</xdr:row>
          <xdr:rowOff>177800</xdr:rowOff>
        </xdr:to>
        <xdr:sp macro="" textlink="">
          <xdr:nvSpPr>
            <xdr:cNvPr id="72975" name="Button 271" hidden="1">
              <a:extLst>
                <a:ext uri="{63B3BB69-23CF-44E3-9099-C40C66FF867C}">
                  <a14:compatExt spid="_x0000_s72975"/>
                </a:ext>
                <a:ext uri="{FF2B5EF4-FFF2-40B4-BE49-F238E27FC236}">
                  <a16:creationId xmlns:a16="http://schemas.microsoft.com/office/drawing/2014/main" id="{00000000-0008-0000-0600-00000F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2433</xdr:row>
          <xdr:rowOff>25400</xdr:rowOff>
        </xdr:from>
        <xdr:to>
          <xdr:col>0</xdr:col>
          <xdr:colOff>177800</xdr:colOff>
          <xdr:row>2433</xdr:row>
          <xdr:rowOff>177800</xdr:rowOff>
        </xdr:to>
        <xdr:sp macro="" textlink="">
          <xdr:nvSpPr>
            <xdr:cNvPr id="72976" name="Button 272" hidden="1">
              <a:extLst>
                <a:ext uri="{63B3BB69-23CF-44E3-9099-C40C66FF867C}">
                  <a14:compatExt spid="_x0000_s72976"/>
                </a:ext>
                <a:ext uri="{FF2B5EF4-FFF2-40B4-BE49-F238E27FC236}">
                  <a16:creationId xmlns:a16="http://schemas.microsoft.com/office/drawing/2014/main" id="{00000000-0008-0000-0600-000010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2478</xdr:row>
          <xdr:rowOff>63500</xdr:rowOff>
        </xdr:from>
        <xdr:to>
          <xdr:col>10</xdr:col>
          <xdr:colOff>520700</xdr:colOff>
          <xdr:row>2479</xdr:row>
          <xdr:rowOff>12700</xdr:rowOff>
        </xdr:to>
        <xdr:sp macro="" textlink="">
          <xdr:nvSpPr>
            <xdr:cNvPr id="72977" name="Button 273" hidden="1">
              <a:extLst>
                <a:ext uri="{63B3BB69-23CF-44E3-9099-C40C66FF867C}">
                  <a14:compatExt spid="_x0000_s72977"/>
                </a:ext>
                <a:ext uri="{FF2B5EF4-FFF2-40B4-BE49-F238E27FC236}">
                  <a16:creationId xmlns:a16="http://schemas.microsoft.com/office/drawing/2014/main" id="{00000000-0008-0000-0600-000011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2493</xdr:row>
          <xdr:rowOff>25400</xdr:rowOff>
        </xdr:from>
        <xdr:to>
          <xdr:col>0</xdr:col>
          <xdr:colOff>177800</xdr:colOff>
          <xdr:row>2493</xdr:row>
          <xdr:rowOff>177800</xdr:rowOff>
        </xdr:to>
        <xdr:sp macro="" textlink="">
          <xdr:nvSpPr>
            <xdr:cNvPr id="72978" name="Button 274" hidden="1">
              <a:extLst>
                <a:ext uri="{63B3BB69-23CF-44E3-9099-C40C66FF867C}">
                  <a14:compatExt spid="_x0000_s72978"/>
                </a:ext>
                <a:ext uri="{FF2B5EF4-FFF2-40B4-BE49-F238E27FC236}">
                  <a16:creationId xmlns:a16="http://schemas.microsoft.com/office/drawing/2014/main" id="{00000000-0008-0000-0600-000012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2503</xdr:row>
          <xdr:rowOff>25400</xdr:rowOff>
        </xdr:from>
        <xdr:to>
          <xdr:col>0</xdr:col>
          <xdr:colOff>177800</xdr:colOff>
          <xdr:row>2503</xdr:row>
          <xdr:rowOff>177800</xdr:rowOff>
        </xdr:to>
        <xdr:sp macro="" textlink="">
          <xdr:nvSpPr>
            <xdr:cNvPr id="72979" name="Button 275" hidden="1">
              <a:extLst>
                <a:ext uri="{63B3BB69-23CF-44E3-9099-C40C66FF867C}">
                  <a14:compatExt spid="_x0000_s72979"/>
                </a:ext>
                <a:ext uri="{FF2B5EF4-FFF2-40B4-BE49-F238E27FC236}">
                  <a16:creationId xmlns:a16="http://schemas.microsoft.com/office/drawing/2014/main" id="{00000000-0008-0000-0600-000013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2513</xdr:row>
          <xdr:rowOff>25400</xdr:rowOff>
        </xdr:from>
        <xdr:to>
          <xdr:col>0</xdr:col>
          <xdr:colOff>177800</xdr:colOff>
          <xdr:row>2513</xdr:row>
          <xdr:rowOff>177800</xdr:rowOff>
        </xdr:to>
        <xdr:sp macro="" textlink="">
          <xdr:nvSpPr>
            <xdr:cNvPr id="72980" name="Button 276" hidden="1">
              <a:extLst>
                <a:ext uri="{63B3BB69-23CF-44E3-9099-C40C66FF867C}">
                  <a14:compatExt spid="_x0000_s72980"/>
                </a:ext>
                <a:ext uri="{FF2B5EF4-FFF2-40B4-BE49-F238E27FC236}">
                  <a16:creationId xmlns:a16="http://schemas.microsoft.com/office/drawing/2014/main" id="{00000000-0008-0000-0600-000014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2493</xdr:row>
          <xdr:rowOff>25400</xdr:rowOff>
        </xdr:from>
        <xdr:to>
          <xdr:col>5</xdr:col>
          <xdr:colOff>177800</xdr:colOff>
          <xdr:row>2493</xdr:row>
          <xdr:rowOff>177800</xdr:rowOff>
        </xdr:to>
        <xdr:sp macro="" textlink="">
          <xdr:nvSpPr>
            <xdr:cNvPr id="72981" name="Button 277" hidden="1">
              <a:extLst>
                <a:ext uri="{63B3BB69-23CF-44E3-9099-C40C66FF867C}">
                  <a14:compatExt spid="_x0000_s72981"/>
                </a:ext>
                <a:ext uri="{FF2B5EF4-FFF2-40B4-BE49-F238E27FC236}">
                  <a16:creationId xmlns:a16="http://schemas.microsoft.com/office/drawing/2014/main" id="{00000000-0008-0000-0600-000015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2493</xdr:row>
          <xdr:rowOff>25400</xdr:rowOff>
        </xdr:from>
        <xdr:to>
          <xdr:col>13</xdr:col>
          <xdr:colOff>177800</xdr:colOff>
          <xdr:row>2493</xdr:row>
          <xdr:rowOff>177800</xdr:rowOff>
        </xdr:to>
        <xdr:sp macro="" textlink="">
          <xdr:nvSpPr>
            <xdr:cNvPr id="72982" name="Button 278" hidden="1">
              <a:extLst>
                <a:ext uri="{63B3BB69-23CF-44E3-9099-C40C66FF867C}">
                  <a14:compatExt spid="_x0000_s72982"/>
                </a:ext>
                <a:ext uri="{FF2B5EF4-FFF2-40B4-BE49-F238E27FC236}">
                  <a16:creationId xmlns:a16="http://schemas.microsoft.com/office/drawing/2014/main" id="{00000000-0008-0000-0600-000016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2503</xdr:row>
          <xdr:rowOff>25400</xdr:rowOff>
        </xdr:from>
        <xdr:to>
          <xdr:col>13</xdr:col>
          <xdr:colOff>177800</xdr:colOff>
          <xdr:row>2503</xdr:row>
          <xdr:rowOff>177800</xdr:rowOff>
        </xdr:to>
        <xdr:sp macro="" textlink="">
          <xdr:nvSpPr>
            <xdr:cNvPr id="72983" name="Button 279" hidden="1">
              <a:extLst>
                <a:ext uri="{63B3BB69-23CF-44E3-9099-C40C66FF867C}">
                  <a14:compatExt spid="_x0000_s72983"/>
                </a:ext>
                <a:ext uri="{FF2B5EF4-FFF2-40B4-BE49-F238E27FC236}">
                  <a16:creationId xmlns:a16="http://schemas.microsoft.com/office/drawing/2014/main" id="{00000000-0008-0000-0600-000017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2513</xdr:row>
          <xdr:rowOff>25400</xdr:rowOff>
        </xdr:from>
        <xdr:to>
          <xdr:col>13</xdr:col>
          <xdr:colOff>177800</xdr:colOff>
          <xdr:row>2513</xdr:row>
          <xdr:rowOff>177800</xdr:rowOff>
        </xdr:to>
        <xdr:sp macro="" textlink="">
          <xdr:nvSpPr>
            <xdr:cNvPr id="72984" name="Button 280" hidden="1">
              <a:extLst>
                <a:ext uri="{63B3BB69-23CF-44E3-9099-C40C66FF867C}">
                  <a14:compatExt spid="_x0000_s72984"/>
                </a:ext>
                <a:ext uri="{FF2B5EF4-FFF2-40B4-BE49-F238E27FC236}">
                  <a16:creationId xmlns:a16="http://schemas.microsoft.com/office/drawing/2014/main" id="{00000000-0008-0000-0600-000018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2559</xdr:row>
          <xdr:rowOff>25400</xdr:rowOff>
        </xdr:from>
        <xdr:to>
          <xdr:col>0</xdr:col>
          <xdr:colOff>177800</xdr:colOff>
          <xdr:row>2559</xdr:row>
          <xdr:rowOff>177800</xdr:rowOff>
        </xdr:to>
        <xdr:sp macro="" textlink="">
          <xdr:nvSpPr>
            <xdr:cNvPr id="72985" name="Button 281" hidden="1">
              <a:extLst>
                <a:ext uri="{63B3BB69-23CF-44E3-9099-C40C66FF867C}">
                  <a14:compatExt spid="_x0000_s72985"/>
                </a:ext>
                <a:ext uri="{FF2B5EF4-FFF2-40B4-BE49-F238E27FC236}">
                  <a16:creationId xmlns:a16="http://schemas.microsoft.com/office/drawing/2014/main" id="{00000000-0008-0000-0600-000019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2559</xdr:row>
          <xdr:rowOff>25400</xdr:rowOff>
        </xdr:from>
        <xdr:to>
          <xdr:col>9</xdr:col>
          <xdr:colOff>177800</xdr:colOff>
          <xdr:row>2559</xdr:row>
          <xdr:rowOff>177800</xdr:rowOff>
        </xdr:to>
        <xdr:sp macro="" textlink="">
          <xdr:nvSpPr>
            <xdr:cNvPr id="72986" name="Button 282" hidden="1">
              <a:extLst>
                <a:ext uri="{63B3BB69-23CF-44E3-9099-C40C66FF867C}">
                  <a14:compatExt spid="_x0000_s72986"/>
                </a:ext>
                <a:ext uri="{FF2B5EF4-FFF2-40B4-BE49-F238E27FC236}">
                  <a16:creationId xmlns:a16="http://schemas.microsoft.com/office/drawing/2014/main" id="{00000000-0008-0000-0600-00001A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2572</xdr:row>
          <xdr:rowOff>25400</xdr:rowOff>
        </xdr:from>
        <xdr:to>
          <xdr:col>0</xdr:col>
          <xdr:colOff>177800</xdr:colOff>
          <xdr:row>2572</xdr:row>
          <xdr:rowOff>177800</xdr:rowOff>
        </xdr:to>
        <xdr:sp macro="" textlink="">
          <xdr:nvSpPr>
            <xdr:cNvPr id="72987" name="Button 283" hidden="1">
              <a:extLst>
                <a:ext uri="{63B3BB69-23CF-44E3-9099-C40C66FF867C}">
                  <a14:compatExt spid="_x0000_s72987"/>
                </a:ext>
                <a:ext uri="{FF2B5EF4-FFF2-40B4-BE49-F238E27FC236}">
                  <a16:creationId xmlns:a16="http://schemas.microsoft.com/office/drawing/2014/main" id="{00000000-0008-0000-0600-00001B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2572</xdr:row>
          <xdr:rowOff>25400</xdr:rowOff>
        </xdr:from>
        <xdr:to>
          <xdr:col>9</xdr:col>
          <xdr:colOff>177800</xdr:colOff>
          <xdr:row>2572</xdr:row>
          <xdr:rowOff>177800</xdr:rowOff>
        </xdr:to>
        <xdr:sp macro="" textlink="">
          <xdr:nvSpPr>
            <xdr:cNvPr id="72988" name="Button 284" hidden="1">
              <a:extLst>
                <a:ext uri="{63B3BB69-23CF-44E3-9099-C40C66FF867C}">
                  <a14:compatExt spid="_x0000_s72988"/>
                </a:ext>
                <a:ext uri="{FF2B5EF4-FFF2-40B4-BE49-F238E27FC236}">
                  <a16:creationId xmlns:a16="http://schemas.microsoft.com/office/drawing/2014/main" id="{00000000-0008-0000-0600-00001C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2585</xdr:row>
          <xdr:rowOff>25400</xdr:rowOff>
        </xdr:from>
        <xdr:to>
          <xdr:col>0</xdr:col>
          <xdr:colOff>177800</xdr:colOff>
          <xdr:row>2585</xdr:row>
          <xdr:rowOff>177800</xdr:rowOff>
        </xdr:to>
        <xdr:sp macro="" textlink="">
          <xdr:nvSpPr>
            <xdr:cNvPr id="72989" name="Button 285" hidden="1">
              <a:extLst>
                <a:ext uri="{63B3BB69-23CF-44E3-9099-C40C66FF867C}">
                  <a14:compatExt spid="_x0000_s72989"/>
                </a:ext>
                <a:ext uri="{FF2B5EF4-FFF2-40B4-BE49-F238E27FC236}">
                  <a16:creationId xmlns:a16="http://schemas.microsoft.com/office/drawing/2014/main" id="{00000000-0008-0000-0600-00001D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2585</xdr:row>
          <xdr:rowOff>25400</xdr:rowOff>
        </xdr:from>
        <xdr:to>
          <xdr:col>9</xdr:col>
          <xdr:colOff>177800</xdr:colOff>
          <xdr:row>2585</xdr:row>
          <xdr:rowOff>177800</xdr:rowOff>
        </xdr:to>
        <xdr:sp macro="" textlink="">
          <xdr:nvSpPr>
            <xdr:cNvPr id="72990" name="Button 286" hidden="1">
              <a:extLst>
                <a:ext uri="{63B3BB69-23CF-44E3-9099-C40C66FF867C}">
                  <a14:compatExt spid="_x0000_s72990"/>
                </a:ext>
                <a:ext uri="{FF2B5EF4-FFF2-40B4-BE49-F238E27FC236}">
                  <a16:creationId xmlns:a16="http://schemas.microsoft.com/office/drawing/2014/main" id="{00000000-0008-0000-0600-00001E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2598</xdr:row>
          <xdr:rowOff>25400</xdr:rowOff>
        </xdr:from>
        <xdr:to>
          <xdr:col>9</xdr:col>
          <xdr:colOff>177800</xdr:colOff>
          <xdr:row>2598</xdr:row>
          <xdr:rowOff>177800</xdr:rowOff>
        </xdr:to>
        <xdr:sp macro="" textlink="">
          <xdr:nvSpPr>
            <xdr:cNvPr id="72991" name="Button 287" hidden="1">
              <a:extLst>
                <a:ext uri="{63B3BB69-23CF-44E3-9099-C40C66FF867C}">
                  <a14:compatExt spid="_x0000_s72991"/>
                </a:ext>
                <a:ext uri="{FF2B5EF4-FFF2-40B4-BE49-F238E27FC236}">
                  <a16:creationId xmlns:a16="http://schemas.microsoft.com/office/drawing/2014/main" id="{00000000-0008-0000-0600-00001F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2598</xdr:row>
          <xdr:rowOff>25400</xdr:rowOff>
        </xdr:from>
        <xdr:to>
          <xdr:col>0</xdr:col>
          <xdr:colOff>177800</xdr:colOff>
          <xdr:row>2598</xdr:row>
          <xdr:rowOff>177800</xdr:rowOff>
        </xdr:to>
        <xdr:sp macro="" textlink="">
          <xdr:nvSpPr>
            <xdr:cNvPr id="72992" name="Button 288" hidden="1">
              <a:extLst>
                <a:ext uri="{63B3BB69-23CF-44E3-9099-C40C66FF867C}">
                  <a14:compatExt spid="_x0000_s72992"/>
                </a:ext>
                <a:ext uri="{FF2B5EF4-FFF2-40B4-BE49-F238E27FC236}">
                  <a16:creationId xmlns:a16="http://schemas.microsoft.com/office/drawing/2014/main" id="{00000000-0008-0000-0600-000020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2643</xdr:row>
          <xdr:rowOff>63500</xdr:rowOff>
        </xdr:from>
        <xdr:to>
          <xdr:col>10</xdr:col>
          <xdr:colOff>520700</xdr:colOff>
          <xdr:row>2644</xdr:row>
          <xdr:rowOff>12700</xdr:rowOff>
        </xdr:to>
        <xdr:sp macro="" textlink="">
          <xdr:nvSpPr>
            <xdr:cNvPr id="72993" name="Button 289" hidden="1">
              <a:extLst>
                <a:ext uri="{63B3BB69-23CF-44E3-9099-C40C66FF867C}">
                  <a14:compatExt spid="_x0000_s72993"/>
                </a:ext>
                <a:ext uri="{FF2B5EF4-FFF2-40B4-BE49-F238E27FC236}">
                  <a16:creationId xmlns:a16="http://schemas.microsoft.com/office/drawing/2014/main" id="{00000000-0008-0000-0600-000021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2658</xdr:row>
          <xdr:rowOff>25400</xdr:rowOff>
        </xdr:from>
        <xdr:to>
          <xdr:col>0</xdr:col>
          <xdr:colOff>177800</xdr:colOff>
          <xdr:row>2658</xdr:row>
          <xdr:rowOff>177800</xdr:rowOff>
        </xdr:to>
        <xdr:sp macro="" textlink="">
          <xdr:nvSpPr>
            <xdr:cNvPr id="72994" name="Button 290" hidden="1">
              <a:extLst>
                <a:ext uri="{63B3BB69-23CF-44E3-9099-C40C66FF867C}">
                  <a14:compatExt spid="_x0000_s72994"/>
                </a:ext>
                <a:ext uri="{FF2B5EF4-FFF2-40B4-BE49-F238E27FC236}">
                  <a16:creationId xmlns:a16="http://schemas.microsoft.com/office/drawing/2014/main" id="{00000000-0008-0000-0600-000022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2668</xdr:row>
          <xdr:rowOff>25400</xdr:rowOff>
        </xdr:from>
        <xdr:to>
          <xdr:col>0</xdr:col>
          <xdr:colOff>177800</xdr:colOff>
          <xdr:row>2668</xdr:row>
          <xdr:rowOff>177800</xdr:rowOff>
        </xdr:to>
        <xdr:sp macro="" textlink="">
          <xdr:nvSpPr>
            <xdr:cNvPr id="72995" name="Button 291" hidden="1">
              <a:extLst>
                <a:ext uri="{63B3BB69-23CF-44E3-9099-C40C66FF867C}">
                  <a14:compatExt spid="_x0000_s72995"/>
                </a:ext>
                <a:ext uri="{FF2B5EF4-FFF2-40B4-BE49-F238E27FC236}">
                  <a16:creationId xmlns:a16="http://schemas.microsoft.com/office/drawing/2014/main" id="{00000000-0008-0000-0600-000023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2678</xdr:row>
          <xdr:rowOff>25400</xdr:rowOff>
        </xdr:from>
        <xdr:to>
          <xdr:col>0</xdr:col>
          <xdr:colOff>177800</xdr:colOff>
          <xdr:row>2678</xdr:row>
          <xdr:rowOff>177800</xdr:rowOff>
        </xdr:to>
        <xdr:sp macro="" textlink="">
          <xdr:nvSpPr>
            <xdr:cNvPr id="72996" name="Button 292" hidden="1">
              <a:extLst>
                <a:ext uri="{63B3BB69-23CF-44E3-9099-C40C66FF867C}">
                  <a14:compatExt spid="_x0000_s72996"/>
                </a:ext>
                <a:ext uri="{FF2B5EF4-FFF2-40B4-BE49-F238E27FC236}">
                  <a16:creationId xmlns:a16="http://schemas.microsoft.com/office/drawing/2014/main" id="{00000000-0008-0000-0600-000024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2658</xdr:row>
          <xdr:rowOff>25400</xdr:rowOff>
        </xdr:from>
        <xdr:to>
          <xdr:col>5</xdr:col>
          <xdr:colOff>177800</xdr:colOff>
          <xdr:row>2658</xdr:row>
          <xdr:rowOff>177800</xdr:rowOff>
        </xdr:to>
        <xdr:sp macro="" textlink="">
          <xdr:nvSpPr>
            <xdr:cNvPr id="72997" name="Button 293" hidden="1">
              <a:extLst>
                <a:ext uri="{63B3BB69-23CF-44E3-9099-C40C66FF867C}">
                  <a14:compatExt spid="_x0000_s72997"/>
                </a:ext>
                <a:ext uri="{FF2B5EF4-FFF2-40B4-BE49-F238E27FC236}">
                  <a16:creationId xmlns:a16="http://schemas.microsoft.com/office/drawing/2014/main" id="{00000000-0008-0000-0600-000025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2658</xdr:row>
          <xdr:rowOff>25400</xdr:rowOff>
        </xdr:from>
        <xdr:to>
          <xdr:col>13</xdr:col>
          <xdr:colOff>177800</xdr:colOff>
          <xdr:row>2658</xdr:row>
          <xdr:rowOff>177800</xdr:rowOff>
        </xdr:to>
        <xdr:sp macro="" textlink="">
          <xdr:nvSpPr>
            <xdr:cNvPr id="72998" name="Button 294" hidden="1">
              <a:extLst>
                <a:ext uri="{63B3BB69-23CF-44E3-9099-C40C66FF867C}">
                  <a14:compatExt spid="_x0000_s72998"/>
                </a:ext>
                <a:ext uri="{FF2B5EF4-FFF2-40B4-BE49-F238E27FC236}">
                  <a16:creationId xmlns:a16="http://schemas.microsoft.com/office/drawing/2014/main" id="{00000000-0008-0000-0600-000026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2668</xdr:row>
          <xdr:rowOff>25400</xdr:rowOff>
        </xdr:from>
        <xdr:to>
          <xdr:col>13</xdr:col>
          <xdr:colOff>177800</xdr:colOff>
          <xdr:row>2668</xdr:row>
          <xdr:rowOff>177800</xdr:rowOff>
        </xdr:to>
        <xdr:sp macro="" textlink="">
          <xdr:nvSpPr>
            <xdr:cNvPr id="72999" name="Button 295" hidden="1">
              <a:extLst>
                <a:ext uri="{63B3BB69-23CF-44E3-9099-C40C66FF867C}">
                  <a14:compatExt spid="_x0000_s72999"/>
                </a:ext>
                <a:ext uri="{FF2B5EF4-FFF2-40B4-BE49-F238E27FC236}">
                  <a16:creationId xmlns:a16="http://schemas.microsoft.com/office/drawing/2014/main" id="{00000000-0008-0000-0600-000027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2678</xdr:row>
          <xdr:rowOff>25400</xdr:rowOff>
        </xdr:from>
        <xdr:to>
          <xdr:col>13</xdr:col>
          <xdr:colOff>177800</xdr:colOff>
          <xdr:row>2678</xdr:row>
          <xdr:rowOff>177800</xdr:rowOff>
        </xdr:to>
        <xdr:sp macro="" textlink="">
          <xdr:nvSpPr>
            <xdr:cNvPr id="73000" name="Button 296" hidden="1">
              <a:extLst>
                <a:ext uri="{63B3BB69-23CF-44E3-9099-C40C66FF867C}">
                  <a14:compatExt spid="_x0000_s73000"/>
                </a:ext>
                <a:ext uri="{FF2B5EF4-FFF2-40B4-BE49-F238E27FC236}">
                  <a16:creationId xmlns:a16="http://schemas.microsoft.com/office/drawing/2014/main" id="{00000000-0008-0000-0600-000028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2724</xdr:row>
          <xdr:rowOff>25400</xdr:rowOff>
        </xdr:from>
        <xdr:to>
          <xdr:col>0</xdr:col>
          <xdr:colOff>177800</xdr:colOff>
          <xdr:row>2724</xdr:row>
          <xdr:rowOff>177800</xdr:rowOff>
        </xdr:to>
        <xdr:sp macro="" textlink="">
          <xdr:nvSpPr>
            <xdr:cNvPr id="73001" name="Button 297" hidden="1">
              <a:extLst>
                <a:ext uri="{63B3BB69-23CF-44E3-9099-C40C66FF867C}">
                  <a14:compatExt spid="_x0000_s73001"/>
                </a:ext>
                <a:ext uri="{FF2B5EF4-FFF2-40B4-BE49-F238E27FC236}">
                  <a16:creationId xmlns:a16="http://schemas.microsoft.com/office/drawing/2014/main" id="{00000000-0008-0000-0600-000029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2724</xdr:row>
          <xdr:rowOff>25400</xdr:rowOff>
        </xdr:from>
        <xdr:to>
          <xdr:col>9</xdr:col>
          <xdr:colOff>177800</xdr:colOff>
          <xdr:row>2724</xdr:row>
          <xdr:rowOff>177800</xdr:rowOff>
        </xdr:to>
        <xdr:sp macro="" textlink="">
          <xdr:nvSpPr>
            <xdr:cNvPr id="73002" name="Button 298" hidden="1">
              <a:extLst>
                <a:ext uri="{63B3BB69-23CF-44E3-9099-C40C66FF867C}">
                  <a14:compatExt spid="_x0000_s73002"/>
                </a:ext>
                <a:ext uri="{FF2B5EF4-FFF2-40B4-BE49-F238E27FC236}">
                  <a16:creationId xmlns:a16="http://schemas.microsoft.com/office/drawing/2014/main" id="{00000000-0008-0000-0600-00002A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2737</xdr:row>
          <xdr:rowOff>25400</xdr:rowOff>
        </xdr:from>
        <xdr:to>
          <xdr:col>0</xdr:col>
          <xdr:colOff>177800</xdr:colOff>
          <xdr:row>2737</xdr:row>
          <xdr:rowOff>177800</xdr:rowOff>
        </xdr:to>
        <xdr:sp macro="" textlink="">
          <xdr:nvSpPr>
            <xdr:cNvPr id="73003" name="Button 299" hidden="1">
              <a:extLst>
                <a:ext uri="{63B3BB69-23CF-44E3-9099-C40C66FF867C}">
                  <a14:compatExt spid="_x0000_s73003"/>
                </a:ext>
                <a:ext uri="{FF2B5EF4-FFF2-40B4-BE49-F238E27FC236}">
                  <a16:creationId xmlns:a16="http://schemas.microsoft.com/office/drawing/2014/main" id="{00000000-0008-0000-0600-00002B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2737</xdr:row>
          <xdr:rowOff>25400</xdr:rowOff>
        </xdr:from>
        <xdr:to>
          <xdr:col>9</xdr:col>
          <xdr:colOff>177800</xdr:colOff>
          <xdr:row>2737</xdr:row>
          <xdr:rowOff>177800</xdr:rowOff>
        </xdr:to>
        <xdr:sp macro="" textlink="">
          <xdr:nvSpPr>
            <xdr:cNvPr id="73004" name="Button 300" hidden="1">
              <a:extLst>
                <a:ext uri="{63B3BB69-23CF-44E3-9099-C40C66FF867C}">
                  <a14:compatExt spid="_x0000_s73004"/>
                </a:ext>
                <a:ext uri="{FF2B5EF4-FFF2-40B4-BE49-F238E27FC236}">
                  <a16:creationId xmlns:a16="http://schemas.microsoft.com/office/drawing/2014/main" id="{00000000-0008-0000-0600-00002C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2750</xdr:row>
          <xdr:rowOff>25400</xdr:rowOff>
        </xdr:from>
        <xdr:to>
          <xdr:col>0</xdr:col>
          <xdr:colOff>177800</xdr:colOff>
          <xdr:row>2750</xdr:row>
          <xdr:rowOff>177800</xdr:rowOff>
        </xdr:to>
        <xdr:sp macro="" textlink="">
          <xdr:nvSpPr>
            <xdr:cNvPr id="73005" name="Button 301" hidden="1">
              <a:extLst>
                <a:ext uri="{63B3BB69-23CF-44E3-9099-C40C66FF867C}">
                  <a14:compatExt spid="_x0000_s73005"/>
                </a:ext>
                <a:ext uri="{FF2B5EF4-FFF2-40B4-BE49-F238E27FC236}">
                  <a16:creationId xmlns:a16="http://schemas.microsoft.com/office/drawing/2014/main" id="{00000000-0008-0000-0600-00002D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2750</xdr:row>
          <xdr:rowOff>25400</xdr:rowOff>
        </xdr:from>
        <xdr:to>
          <xdr:col>9</xdr:col>
          <xdr:colOff>177800</xdr:colOff>
          <xdr:row>2750</xdr:row>
          <xdr:rowOff>177800</xdr:rowOff>
        </xdr:to>
        <xdr:sp macro="" textlink="">
          <xdr:nvSpPr>
            <xdr:cNvPr id="73006" name="Button 302" hidden="1">
              <a:extLst>
                <a:ext uri="{63B3BB69-23CF-44E3-9099-C40C66FF867C}">
                  <a14:compatExt spid="_x0000_s73006"/>
                </a:ext>
                <a:ext uri="{FF2B5EF4-FFF2-40B4-BE49-F238E27FC236}">
                  <a16:creationId xmlns:a16="http://schemas.microsoft.com/office/drawing/2014/main" id="{00000000-0008-0000-0600-00002E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2763</xdr:row>
          <xdr:rowOff>25400</xdr:rowOff>
        </xdr:from>
        <xdr:to>
          <xdr:col>9</xdr:col>
          <xdr:colOff>177800</xdr:colOff>
          <xdr:row>2763</xdr:row>
          <xdr:rowOff>177800</xdr:rowOff>
        </xdr:to>
        <xdr:sp macro="" textlink="">
          <xdr:nvSpPr>
            <xdr:cNvPr id="73007" name="Button 303" hidden="1">
              <a:extLst>
                <a:ext uri="{63B3BB69-23CF-44E3-9099-C40C66FF867C}">
                  <a14:compatExt spid="_x0000_s73007"/>
                </a:ext>
                <a:ext uri="{FF2B5EF4-FFF2-40B4-BE49-F238E27FC236}">
                  <a16:creationId xmlns:a16="http://schemas.microsoft.com/office/drawing/2014/main" id="{00000000-0008-0000-0600-00002F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2763</xdr:row>
          <xdr:rowOff>25400</xdr:rowOff>
        </xdr:from>
        <xdr:to>
          <xdr:col>0</xdr:col>
          <xdr:colOff>177800</xdr:colOff>
          <xdr:row>2763</xdr:row>
          <xdr:rowOff>177800</xdr:rowOff>
        </xdr:to>
        <xdr:sp macro="" textlink="">
          <xdr:nvSpPr>
            <xdr:cNvPr id="73008" name="Button 304" hidden="1">
              <a:extLst>
                <a:ext uri="{63B3BB69-23CF-44E3-9099-C40C66FF867C}">
                  <a14:compatExt spid="_x0000_s73008"/>
                </a:ext>
                <a:ext uri="{FF2B5EF4-FFF2-40B4-BE49-F238E27FC236}">
                  <a16:creationId xmlns:a16="http://schemas.microsoft.com/office/drawing/2014/main" id="{00000000-0008-0000-0600-000030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2808</xdr:row>
          <xdr:rowOff>63500</xdr:rowOff>
        </xdr:from>
        <xdr:to>
          <xdr:col>10</xdr:col>
          <xdr:colOff>520700</xdr:colOff>
          <xdr:row>2809</xdr:row>
          <xdr:rowOff>12700</xdr:rowOff>
        </xdr:to>
        <xdr:sp macro="" textlink="">
          <xdr:nvSpPr>
            <xdr:cNvPr id="73009" name="Button 305" hidden="1">
              <a:extLst>
                <a:ext uri="{63B3BB69-23CF-44E3-9099-C40C66FF867C}">
                  <a14:compatExt spid="_x0000_s73009"/>
                </a:ext>
                <a:ext uri="{FF2B5EF4-FFF2-40B4-BE49-F238E27FC236}">
                  <a16:creationId xmlns:a16="http://schemas.microsoft.com/office/drawing/2014/main" id="{00000000-0008-0000-0600-000031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2823</xdr:row>
          <xdr:rowOff>25400</xdr:rowOff>
        </xdr:from>
        <xdr:to>
          <xdr:col>0</xdr:col>
          <xdr:colOff>177800</xdr:colOff>
          <xdr:row>2823</xdr:row>
          <xdr:rowOff>177800</xdr:rowOff>
        </xdr:to>
        <xdr:sp macro="" textlink="">
          <xdr:nvSpPr>
            <xdr:cNvPr id="73010" name="Button 306" hidden="1">
              <a:extLst>
                <a:ext uri="{63B3BB69-23CF-44E3-9099-C40C66FF867C}">
                  <a14:compatExt spid="_x0000_s73010"/>
                </a:ext>
                <a:ext uri="{FF2B5EF4-FFF2-40B4-BE49-F238E27FC236}">
                  <a16:creationId xmlns:a16="http://schemas.microsoft.com/office/drawing/2014/main" id="{00000000-0008-0000-0600-000032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2833</xdr:row>
          <xdr:rowOff>25400</xdr:rowOff>
        </xdr:from>
        <xdr:to>
          <xdr:col>0</xdr:col>
          <xdr:colOff>177800</xdr:colOff>
          <xdr:row>2833</xdr:row>
          <xdr:rowOff>177800</xdr:rowOff>
        </xdr:to>
        <xdr:sp macro="" textlink="">
          <xdr:nvSpPr>
            <xdr:cNvPr id="73011" name="Button 307" hidden="1">
              <a:extLst>
                <a:ext uri="{63B3BB69-23CF-44E3-9099-C40C66FF867C}">
                  <a14:compatExt spid="_x0000_s73011"/>
                </a:ext>
                <a:ext uri="{FF2B5EF4-FFF2-40B4-BE49-F238E27FC236}">
                  <a16:creationId xmlns:a16="http://schemas.microsoft.com/office/drawing/2014/main" id="{00000000-0008-0000-0600-000033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2843</xdr:row>
          <xdr:rowOff>25400</xdr:rowOff>
        </xdr:from>
        <xdr:to>
          <xdr:col>0</xdr:col>
          <xdr:colOff>177800</xdr:colOff>
          <xdr:row>2843</xdr:row>
          <xdr:rowOff>177800</xdr:rowOff>
        </xdr:to>
        <xdr:sp macro="" textlink="">
          <xdr:nvSpPr>
            <xdr:cNvPr id="73012" name="Button 308" hidden="1">
              <a:extLst>
                <a:ext uri="{63B3BB69-23CF-44E3-9099-C40C66FF867C}">
                  <a14:compatExt spid="_x0000_s73012"/>
                </a:ext>
                <a:ext uri="{FF2B5EF4-FFF2-40B4-BE49-F238E27FC236}">
                  <a16:creationId xmlns:a16="http://schemas.microsoft.com/office/drawing/2014/main" id="{00000000-0008-0000-0600-000034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2823</xdr:row>
          <xdr:rowOff>25400</xdr:rowOff>
        </xdr:from>
        <xdr:to>
          <xdr:col>5</xdr:col>
          <xdr:colOff>177800</xdr:colOff>
          <xdr:row>2823</xdr:row>
          <xdr:rowOff>177800</xdr:rowOff>
        </xdr:to>
        <xdr:sp macro="" textlink="">
          <xdr:nvSpPr>
            <xdr:cNvPr id="73013" name="Button 309" hidden="1">
              <a:extLst>
                <a:ext uri="{63B3BB69-23CF-44E3-9099-C40C66FF867C}">
                  <a14:compatExt spid="_x0000_s73013"/>
                </a:ext>
                <a:ext uri="{FF2B5EF4-FFF2-40B4-BE49-F238E27FC236}">
                  <a16:creationId xmlns:a16="http://schemas.microsoft.com/office/drawing/2014/main" id="{00000000-0008-0000-0600-000035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2823</xdr:row>
          <xdr:rowOff>25400</xdr:rowOff>
        </xdr:from>
        <xdr:to>
          <xdr:col>13</xdr:col>
          <xdr:colOff>177800</xdr:colOff>
          <xdr:row>2823</xdr:row>
          <xdr:rowOff>177800</xdr:rowOff>
        </xdr:to>
        <xdr:sp macro="" textlink="">
          <xdr:nvSpPr>
            <xdr:cNvPr id="73014" name="Button 310" hidden="1">
              <a:extLst>
                <a:ext uri="{63B3BB69-23CF-44E3-9099-C40C66FF867C}">
                  <a14:compatExt spid="_x0000_s73014"/>
                </a:ext>
                <a:ext uri="{FF2B5EF4-FFF2-40B4-BE49-F238E27FC236}">
                  <a16:creationId xmlns:a16="http://schemas.microsoft.com/office/drawing/2014/main" id="{00000000-0008-0000-0600-000036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2833</xdr:row>
          <xdr:rowOff>25400</xdr:rowOff>
        </xdr:from>
        <xdr:to>
          <xdr:col>13</xdr:col>
          <xdr:colOff>177800</xdr:colOff>
          <xdr:row>2833</xdr:row>
          <xdr:rowOff>177800</xdr:rowOff>
        </xdr:to>
        <xdr:sp macro="" textlink="">
          <xdr:nvSpPr>
            <xdr:cNvPr id="73015" name="Button 311" hidden="1">
              <a:extLst>
                <a:ext uri="{63B3BB69-23CF-44E3-9099-C40C66FF867C}">
                  <a14:compatExt spid="_x0000_s73015"/>
                </a:ext>
                <a:ext uri="{FF2B5EF4-FFF2-40B4-BE49-F238E27FC236}">
                  <a16:creationId xmlns:a16="http://schemas.microsoft.com/office/drawing/2014/main" id="{00000000-0008-0000-0600-000037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2843</xdr:row>
          <xdr:rowOff>25400</xdr:rowOff>
        </xdr:from>
        <xdr:to>
          <xdr:col>13</xdr:col>
          <xdr:colOff>177800</xdr:colOff>
          <xdr:row>2843</xdr:row>
          <xdr:rowOff>177800</xdr:rowOff>
        </xdr:to>
        <xdr:sp macro="" textlink="">
          <xdr:nvSpPr>
            <xdr:cNvPr id="73016" name="Button 312" hidden="1">
              <a:extLst>
                <a:ext uri="{63B3BB69-23CF-44E3-9099-C40C66FF867C}">
                  <a14:compatExt spid="_x0000_s73016"/>
                </a:ext>
                <a:ext uri="{FF2B5EF4-FFF2-40B4-BE49-F238E27FC236}">
                  <a16:creationId xmlns:a16="http://schemas.microsoft.com/office/drawing/2014/main" id="{00000000-0008-0000-0600-000038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2889</xdr:row>
          <xdr:rowOff>25400</xdr:rowOff>
        </xdr:from>
        <xdr:to>
          <xdr:col>0</xdr:col>
          <xdr:colOff>177800</xdr:colOff>
          <xdr:row>2889</xdr:row>
          <xdr:rowOff>177800</xdr:rowOff>
        </xdr:to>
        <xdr:sp macro="" textlink="">
          <xdr:nvSpPr>
            <xdr:cNvPr id="73017" name="Button 313" hidden="1">
              <a:extLst>
                <a:ext uri="{63B3BB69-23CF-44E3-9099-C40C66FF867C}">
                  <a14:compatExt spid="_x0000_s73017"/>
                </a:ext>
                <a:ext uri="{FF2B5EF4-FFF2-40B4-BE49-F238E27FC236}">
                  <a16:creationId xmlns:a16="http://schemas.microsoft.com/office/drawing/2014/main" id="{00000000-0008-0000-0600-000039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2889</xdr:row>
          <xdr:rowOff>25400</xdr:rowOff>
        </xdr:from>
        <xdr:to>
          <xdr:col>9</xdr:col>
          <xdr:colOff>177800</xdr:colOff>
          <xdr:row>2889</xdr:row>
          <xdr:rowOff>177800</xdr:rowOff>
        </xdr:to>
        <xdr:sp macro="" textlink="">
          <xdr:nvSpPr>
            <xdr:cNvPr id="73018" name="Button 314" hidden="1">
              <a:extLst>
                <a:ext uri="{63B3BB69-23CF-44E3-9099-C40C66FF867C}">
                  <a14:compatExt spid="_x0000_s73018"/>
                </a:ext>
                <a:ext uri="{FF2B5EF4-FFF2-40B4-BE49-F238E27FC236}">
                  <a16:creationId xmlns:a16="http://schemas.microsoft.com/office/drawing/2014/main" id="{00000000-0008-0000-0600-00003A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2902</xdr:row>
          <xdr:rowOff>25400</xdr:rowOff>
        </xdr:from>
        <xdr:to>
          <xdr:col>0</xdr:col>
          <xdr:colOff>177800</xdr:colOff>
          <xdr:row>2902</xdr:row>
          <xdr:rowOff>177800</xdr:rowOff>
        </xdr:to>
        <xdr:sp macro="" textlink="">
          <xdr:nvSpPr>
            <xdr:cNvPr id="73019" name="Button 315" hidden="1">
              <a:extLst>
                <a:ext uri="{63B3BB69-23CF-44E3-9099-C40C66FF867C}">
                  <a14:compatExt spid="_x0000_s73019"/>
                </a:ext>
                <a:ext uri="{FF2B5EF4-FFF2-40B4-BE49-F238E27FC236}">
                  <a16:creationId xmlns:a16="http://schemas.microsoft.com/office/drawing/2014/main" id="{00000000-0008-0000-0600-00003B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2902</xdr:row>
          <xdr:rowOff>25400</xdr:rowOff>
        </xdr:from>
        <xdr:to>
          <xdr:col>9</xdr:col>
          <xdr:colOff>177800</xdr:colOff>
          <xdr:row>2902</xdr:row>
          <xdr:rowOff>177800</xdr:rowOff>
        </xdr:to>
        <xdr:sp macro="" textlink="">
          <xdr:nvSpPr>
            <xdr:cNvPr id="73020" name="Button 316" hidden="1">
              <a:extLst>
                <a:ext uri="{63B3BB69-23CF-44E3-9099-C40C66FF867C}">
                  <a14:compatExt spid="_x0000_s73020"/>
                </a:ext>
                <a:ext uri="{FF2B5EF4-FFF2-40B4-BE49-F238E27FC236}">
                  <a16:creationId xmlns:a16="http://schemas.microsoft.com/office/drawing/2014/main" id="{00000000-0008-0000-0600-00003C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2915</xdr:row>
          <xdr:rowOff>25400</xdr:rowOff>
        </xdr:from>
        <xdr:to>
          <xdr:col>0</xdr:col>
          <xdr:colOff>177800</xdr:colOff>
          <xdr:row>2915</xdr:row>
          <xdr:rowOff>177800</xdr:rowOff>
        </xdr:to>
        <xdr:sp macro="" textlink="">
          <xdr:nvSpPr>
            <xdr:cNvPr id="73021" name="Button 317" hidden="1">
              <a:extLst>
                <a:ext uri="{63B3BB69-23CF-44E3-9099-C40C66FF867C}">
                  <a14:compatExt spid="_x0000_s73021"/>
                </a:ext>
                <a:ext uri="{FF2B5EF4-FFF2-40B4-BE49-F238E27FC236}">
                  <a16:creationId xmlns:a16="http://schemas.microsoft.com/office/drawing/2014/main" id="{00000000-0008-0000-0600-00003D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2915</xdr:row>
          <xdr:rowOff>25400</xdr:rowOff>
        </xdr:from>
        <xdr:to>
          <xdr:col>9</xdr:col>
          <xdr:colOff>177800</xdr:colOff>
          <xdr:row>2915</xdr:row>
          <xdr:rowOff>177800</xdr:rowOff>
        </xdr:to>
        <xdr:sp macro="" textlink="">
          <xdr:nvSpPr>
            <xdr:cNvPr id="73022" name="Button 318" hidden="1">
              <a:extLst>
                <a:ext uri="{63B3BB69-23CF-44E3-9099-C40C66FF867C}">
                  <a14:compatExt spid="_x0000_s73022"/>
                </a:ext>
                <a:ext uri="{FF2B5EF4-FFF2-40B4-BE49-F238E27FC236}">
                  <a16:creationId xmlns:a16="http://schemas.microsoft.com/office/drawing/2014/main" id="{00000000-0008-0000-0600-00003E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2928</xdr:row>
          <xdr:rowOff>25400</xdr:rowOff>
        </xdr:from>
        <xdr:to>
          <xdr:col>9</xdr:col>
          <xdr:colOff>177800</xdr:colOff>
          <xdr:row>2928</xdr:row>
          <xdr:rowOff>177800</xdr:rowOff>
        </xdr:to>
        <xdr:sp macro="" textlink="">
          <xdr:nvSpPr>
            <xdr:cNvPr id="73023" name="Button 319" hidden="1">
              <a:extLst>
                <a:ext uri="{63B3BB69-23CF-44E3-9099-C40C66FF867C}">
                  <a14:compatExt spid="_x0000_s73023"/>
                </a:ext>
                <a:ext uri="{FF2B5EF4-FFF2-40B4-BE49-F238E27FC236}">
                  <a16:creationId xmlns:a16="http://schemas.microsoft.com/office/drawing/2014/main" id="{00000000-0008-0000-0600-00003F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2928</xdr:row>
          <xdr:rowOff>25400</xdr:rowOff>
        </xdr:from>
        <xdr:to>
          <xdr:col>0</xdr:col>
          <xdr:colOff>177800</xdr:colOff>
          <xdr:row>2928</xdr:row>
          <xdr:rowOff>177800</xdr:rowOff>
        </xdr:to>
        <xdr:sp macro="" textlink="">
          <xdr:nvSpPr>
            <xdr:cNvPr id="73024" name="Button 320" hidden="1">
              <a:extLst>
                <a:ext uri="{63B3BB69-23CF-44E3-9099-C40C66FF867C}">
                  <a14:compatExt spid="_x0000_s73024"/>
                </a:ext>
                <a:ext uri="{FF2B5EF4-FFF2-40B4-BE49-F238E27FC236}">
                  <a16:creationId xmlns:a16="http://schemas.microsoft.com/office/drawing/2014/main" id="{00000000-0008-0000-0600-000040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2973</xdr:row>
          <xdr:rowOff>63500</xdr:rowOff>
        </xdr:from>
        <xdr:to>
          <xdr:col>10</xdr:col>
          <xdr:colOff>520700</xdr:colOff>
          <xdr:row>2974</xdr:row>
          <xdr:rowOff>12700</xdr:rowOff>
        </xdr:to>
        <xdr:sp macro="" textlink="">
          <xdr:nvSpPr>
            <xdr:cNvPr id="73025" name="Button 321" hidden="1">
              <a:extLst>
                <a:ext uri="{63B3BB69-23CF-44E3-9099-C40C66FF867C}">
                  <a14:compatExt spid="_x0000_s73025"/>
                </a:ext>
                <a:ext uri="{FF2B5EF4-FFF2-40B4-BE49-F238E27FC236}">
                  <a16:creationId xmlns:a16="http://schemas.microsoft.com/office/drawing/2014/main" id="{00000000-0008-0000-0600-000041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2988</xdr:row>
          <xdr:rowOff>25400</xdr:rowOff>
        </xdr:from>
        <xdr:to>
          <xdr:col>0</xdr:col>
          <xdr:colOff>177800</xdr:colOff>
          <xdr:row>2988</xdr:row>
          <xdr:rowOff>177800</xdr:rowOff>
        </xdr:to>
        <xdr:sp macro="" textlink="">
          <xdr:nvSpPr>
            <xdr:cNvPr id="73026" name="Button 322" hidden="1">
              <a:extLst>
                <a:ext uri="{63B3BB69-23CF-44E3-9099-C40C66FF867C}">
                  <a14:compatExt spid="_x0000_s73026"/>
                </a:ext>
                <a:ext uri="{FF2B5EF4-FFF2-40B4-BE49-F238E27FC236}">
                  <a16:creationId xmlns:a16="http://schemas.microsoft.com/office/drawing/2014/main" id="{00000000-0008-0000-0600-000042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2998</xdr:row>
          <xdr:rowOff>25400</xdr:rowOff>
        </xdr:from>
        <xdr:to>
          <xdr:col>0</xdr:col>
          <xdr:colOff>177800</xdr:colOff>
          <xdr:row>2998</xdr:row>
          <xdr:rowOff>177800</xdr:rowOff>
        </xdr:to>
        <xdr:sp macro="" textlink="">
          <xdr:nvSpPr>
            <xdr:cNvPr id="73027" name="Button 323" hidden="1">
              <a:extLst>
                <a:ext uri="{63B3BB69-23CF-44E3-9099-C40C66FF867C}">
                  <a14:compatExt spid="_x0000_s73027"/>
                </a:ext>
                <a:ext uri="{FF2B5EF4-FFF2-40B4-BE49-F238E27FC236}">
                  <a16:creationId xmlns:a16="http://schemas.microsoft.com/office/drawing/2014/main" id="{00000000-0008-0000-0600-000043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3008</xdr:row>
          <xdr:rowOff>25400</xdr:rowOff>
        </xdr:from>
        <xdr:to>
          <xdr:col>0</xdr:col>
          <xdr:colOff>177800</xdr:colOff>
          <xdr:row>3008</xdr:row>
          <xdr:rowOff>177800</xdr:rowOff>
        </xdr:to>
        <xdr:sp macro="" textlink="">
          <xdr:nvSpPr>
            <xdr:cNvPr id="73028" name="Button 324" hidden="1">
              <a:extLst>
                <a:ext uri="{63B3BB69-23CF-44E3-9099-C40C66FF867C}">
                  <a14:compatExt spid="_x0000_s73028"/>
                </a:ext>
                <a:ext uri="{FF2B5EF4-FFF2-40B4-BE49-F238E27FC236}">
                  <a16:creationId xmlns:a16="http://schemas.microsoft.com/office/drawing/2014/main" id="{00000000-0008-0000-0600-000044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2988</xdr:row>
          <xdr:rowOff>25400</xdr:rowOff>
        </xdr:from>
        <xdr:to>
          <xdr:col>5</xdr:col>
          <xdr:colOff>177800</xdr:colOff>
          <xdr:row>2988</xdr:row>
          <xdr:rowOff>177800</xdr:rowOff>
        </xdr:to>
        <xdr:sp macro="" textlink="">
          <xdr:nvSpPr>
            <xdr:cNvPr id="73029" name="Button 325" hidden="1">
              <a:extLst>
                <a:ext uri="{63B3BB69-23CF-44E3-9099-C40C66FF867C}">
                  <a14:compatExt spid="_x0000_s73029"/>
                </a:ext>
                <a:ext uri="{FF2B5EF4-FFF2-40B4-BE49-F238E27FC236}">
                  <a16:creationId xmlns:a16="http://schemas.microsoft.com/office/drawing/2014/main" id="{00000000-0008-0000-0600-000045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2988</xdr:row>
          <xdr:rowOff>25400</xdr:rowOff>
        </xdr:from>
        <xdr:to>
          <xdr:col>13</xdr:col>
          <xdr:colOff>177800</xdr:colOff>
          <xdr:row>2988</xdr:row>
          <xdr:rowOff>177800</xdr:rowOff>
        </xdr:to>
        <xdr:sp macro="" textlink="">
          <xdr:nvSpPr>
            <xdr:cNvPr id="73030" name="Button 326" hidden="1">
              <a:extLst>
                <a:ext uri="{63B3BB69-23CF-44E3-9099-C40C66FF867C}">
                  <a14:compatExt spid="_x0000_s73030"/>
                </a:ext>
                <a:ext uri="{FF2B5EF4-FFF2-40B4-BE49-F238E27FC236}">
                  <a16:creationId xmlns:a16="http://schemas.microsoft.com/office/drawing/2014/main" id="{00000000-0008-0000-0600-000046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2998</xdr:row>
          <xdr:rowOff>25400</xdr:rowOff>
        </xdr:from>
        <xdr:to>
          <xdr:col>13</xdr:col>
          <xdr:colOff>177800</xdr:colOff>
          <xdr:row>2998</xdr:row>
          <xdr:rowOff>177800</xdr:rowOff>
        </xdr:to>
        <xdr:sp macro="" textlink="">
          <xdr:nvSpPr>
            <xdr:cNvPr id="73031" name="Button 327" hidden="1">
              <a:extLst>
                <a:ext uri="{63B3BB69-23CF-44E3-9099-C40C66FF867C}">
                  <a14:compatExt spid="_x0000_s73031"/>
                </a:ext>
                <a:ext uri="{FF2B5EF4-FFF2-40B4-BE49-F238E27FC236}">
                  <a16:creationId xmlns:a16="http://schemas.microsoft.com/office/drawing/2014/main" id="{00000000-0008-0000-0600-000047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3008</xdr:row>
          <xdr:rowOff>25400</xdr:rowOff>
        </xdr:from>
        <xdr:to>
          <xdr:col>13</xdr:col>
          <xdr:colOff>177800</xdr:colOff>
          <xdr:row>3008</xdr:row>
          <xdr:rowOff>177800</xdr:rowOff>
        </xdr:to>
        <xdr:sp macro="" textlink="">
          <xdr:nvSpPr>
            <xdr:cNvPr id="73032" name="Button 328" hidden="1">
              <a:extLst>
                <a:ext uri="{63B3BB69-23CF-44E3-9099-C40C66FF867C}">
                  <a14:compatExt spid="_x0000_s73032"/>
                </a:ext>
                <a:ext uri="{FF2B5EF4-FFF2-40B4-BE49-F238E27FC236}">
                  <a16:creationId xmlns:a16="http://schemas.microsoft.com/office/drawing/2014/main" id="{00000000-0008-0000-0600-000048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3054</xdr:row>
          <xdr:rowOff>25400</xdr:rowOff>
        </xdr:from>
        <xdr:to>
          <xdr:col>0</xdr:col>
          <xdr:colOff>177800</xdr:colOff>
          <xdr:row>3054</xdr:row>
          <xdr:rowOff>177800</xdr:rowOff>
        </xdr:to>
        <xdr:sp macro="" textlink="">
          <xdr:nvSpPr>
            <xdr:cNvPr id="73033" name="Button 329" hidden="1">
              <a:extLst>
                <a:ext uri="{63B3BB69-23CF-44E3-9099-C40C66FF867C}">
                  <a14:compatExt spid="_x0000_s73033"/>
                </a:ext>
                <a:ext uri="{FF2B5EF4-FFF2-40B4-BE49-F238E27FC236}">
                  <a16:creationId xmlns:a16="http://schemas.microsoft.com/office/drawing/2014/main" id="{00000000-0008-0000-0600-000049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3054</xdr:row>
          <xdr:rowOff>25400</xdr:rowOff>
        </xdr:from>
        <xdr:to>
          <xdr:col>9</xdr:col>
          <xdr:colOff>177800</xdr:colOff>
          <xdr:row>3054</xdr:row>
          <xdr:rowOff>177800</xdr:rowOff>
        </xdr:to>
        <xdr:sp macro="" textlink="">
          <xdr:nvSpPr>
            <xdr:cNvPr id="73034" name="Button 330" hidden="1">
              <a:extLst>
                <a:ext uri="{63B3BB69-23CF-44E3-9099-C40C66FF867C}">
                  <a14:compatExt spid="_x0000_s73034"/>
                </a:ext>
                <a:ext uri="{FF2B5EF4-FFF2-40B4-BE49-F238E27FC236}">
                  <a16:creationId xmlns:a16="http://schemas.microsoft.com/office/drawing/2014/main" id="{00000000-0008-0000-0600-00004A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3067</xdr:row>
          <xdr:rowOff>25400</xdr:rowOff>
        </xdr:from>
        <xdr:to>
          <xdr:col>0</xdr:col>
          <xdr:colOff>177800</xdr:colOff>
          <xdr:row>3067</xdr:row>
          <xdr:rowOff>177800</xdr:rowOff>
        </xdr:to>
        <xdr:sp macro="" textlink="">
          <xdr:nvSpPr>
            <xdr:cNvPr id="73035" name="Button 331" hidden="1">
              <a:extLst>
                <a:ext uri="{63B3BB69-23CF-44E3-9099-C40C66FF867C}">
                  <a14:compatExt spid="_x0000_s73035"/>
                </a:ext>
                <a:ext uri="{FF2B5EF4-FFF2-40B4-BE49-F238E27FC236}">
                  <a16:creationId xmlns:a16="http://schemas.microsoft.com/office/drawing/2014/main" id="{00000000-0008-0000-0600-00004B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3067</xdr:row>
          <xdr:rowOff>25400</xdr:rowOff>
        </xdr:from>
        <xdr:to>
          <xdr:col>9</xdr:col>
          <xdr:colOff>177800</xdr:colOff>
          <xdr:row>3067</xdr:row>
          <xdr:rowOff>177800</xdr:rowOff>
        </xdr:to>
        <xdr:sp macro="" textlink="">
          <xdr:nvSpPr>
            <xdr:cNvPr id="73036" name="Button 332" hidden="1">
              <a:extLst>
                <a:ext uri="{63B3BB69-23CF-44E3-9099-C40C66FF867C}">
                  <a14:compatExt spid="_x0000_s73036"/>
                </a:ext>
                <a:ext uri="{FF2B5EF4-FFF2-40B4-BE49-F238E27FC236}">
                  <a16:creationId xmlns:a16="http://schemas.microsoft.com/office/drawing/2014/main" id="{00000000-0008-0000-0600-00004C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3080</xdr:row>
          <xdr:rowOff>25400</xdr:rowOff>
        </xdr:from>
        <xdr:to>
          <xdr:col>0</xdr:col>
          <xdr:colOff>177800</xdr:colOff>
          <xdr:row>3080</xdr:row>
          <xdr:rowOff>177800</xdr:rowOff>
        </xdr:to>
        <xdr:sp macro="" textlink="">
          <xdr:nvSpPr>
            <xdr:cNvPr id="73037" name="Button 333" hidden="1">
              <a:extLst>
                <a:ext uri="{63B3BB69-23CF-44E3-9099-C40C66FF867C}">
                  <a14:compatExt spid="_x0000_s73037"/>
                </a:ext>
                <a:ext uri="{FF2B5EF4-FFF2-40B4-BE49-F238E27FC236}">
                  <a16:creationId xmlns:a16="http://schemas.microsoft.com/office/drawing/2014/main" id="{00000000-0008-0000-0600-00004D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3080</xdr:row>
          <xdr:rowOff>25400</xdr:rowOff>
        </xdr:from>
        <xdr:to>
          <xdr:col>9</xdr:col>
          <xdr:colOff>177800</xdr:colOff>
          <xdr:row>3080</xdr:row>
          <xdr:rowOff>177800</xdr:rowOff>
        </xdr:to>
        <xdr:sp macro="" textlink="">
          <xdr:nvSpPr>
            <xdr:cNvPr id="73038" name="Button 334" hidden="1">
              <a:extLst>
                <a:ext uri="{63B3BB69-23CF-44E3-9099-C40C66FF867C}">
                  <a14:compatExt spid="_x0000_s73038"/>
                </a:ext>
                <a:ext uri="{FF2B5EF4-FFF2-40B4-BE49-F238E27FC236}">
                  <a16:creationId xmlns:a16="http://schemas.microsoft.com/office/drawing/2014/main" id="{00000000-0008-0000-0600-00004E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3093</xdr:row>
          <xdr:rowOff>25400</xdr:rowOff>
        </xdr:from>
        <xdr:to>
          <xdr:col>9</xdr:col>
          <xdr:colOff>177800</xdr:colOff>
          <xdr:row>3093</xdr:row>
          <xdr:rowOff>177800</xdr:rowOff>
        </xdr:to>
        <xdr:sp macro="" textlink="">
          <xdr:nvSpPr>
            <xdr:cNvPr id="73039" name="Button 335" hidden="1">
              <a:extLst>
                <a:ext uri="{63B3BB69-23CF-44E3-9099-C40C66FF867C}">
                  <a14:compatExt spid="_x0000_s73039"/>
                </a:ext>
                <a:ext uri="{FF2B5EF4-FFF2-40B4-BE49-F238E27FC236}">
                  <a16:creationId xmlns:a16="http://schemas.microsoft.com/office/drawing/2014/main" id="{00000000-0008-0000-0600-00004F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3093</xdr:row>
          <xdr:rowOff>25400</xdr:rowOff>
        </xdr:from>
        <xdr:to>
          <xdr:col>0</xdr:col>
          <xdr:colOff>177800</xdr:colOff>
          <xdr:row>3093</xdr:row>
          <xdr:rowOff>177800</xdr:rowOff>
        </xdr:to>
        <xdr:sp macro="" textlink="">
          <xdr:nvSpPr>
            <xdr:cNvPr id="73040" name="Button 336" hidden="1">
              <a:extLst>
                <a:ext uri="{63B3BB69-23CF-44E3-9099-C40C66FF867C}">
                  <a14:compatExt spid="_x0000_s73040"/>
                </a:ext>
                <a:ext uri="{FF2B5EF4-FFF2-40B4-BE49-F238E27FC236}">
                  <a16:creationId xmlns:a16="http://schemas.microsoft.com/office/drawing/2014/main" id="{00000000-0008-0000-0600-000050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3138</xdr:row>
          <xdr:rowOff>63500</xdr:rowOff>
        </xdr:from>
        <xdr:to>
          <xdr:col>10</xdr:col>
          <xdr:colOff>520700</xdr:colOff>
          <xdr:row>3139</xdr:row>
          <xdr:rowOff>12700</xdr:rowOff>
        </xdr:to>
        <xdr:sp macro="" textlink="">
          <xdr:nvSpPr>
            <xdr:cNvPr id="73041" name="Button 337" hidden="1">
              <a:extLst>
                <a:ext uri="{63B3BB69-23CF-44E3-9099-C40C66FF867C}">
                  <a14:compatExt spid="_x0000_s73041"/>
                </a:ext>
                <a:ext uri="{FF2B5EF4-FFF2-40B4-BE49-F238E27FC236}">
                  <a16:creationId xmlns:a16="http://schemas.microsoft.com/office/drawing/2014/main" id="{00000000-0008-0000-0600-000051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3153</xdr:row>
          <xdr:rowOff>25400</xdr:rowOff>
        </xdr:from>
        <xdr:to>
          <xdr:col>0</xdr:col>
          <xdr:colOff>177800</xdr:colOff>
          <xdr:row>3153</xdr:row>
          <xdr:rowOff>177800</xdr:rowOff>
        </xdr:to>
        <xdr:sp macro="" textlink="">
          <xdr:nvSpPr>
            <xdr:cNvPr id="73042" name="Button 338" hidden="1">
              <a:extLst>
                <a:ext uri="{63B3BB69-23CF-44E3-9099-C40C66FF867C}">
                  <a14:compatExt spid="_x0000_s73042"/>
                </a:ext>
                <a:ext uri="{FF2B5EF4-FFF2-40B4-BE49-F238E27FC236}">
                  <a16:creationId xmlns:a16="http://schemas.microsoft.com/office/drawing/2014/main" id="{00000000-0008-0000-0600-000052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3163</xdr:row>
          <xdr:rowOff>25400</xdr:rowOff>
        </xdr:from>
        <xdr:to>
          <xdr:col>0</xdr:col>
          <xdr:colOff>177800</xdr:colOff>
          <xdr:row>3163</xdr:row>
          <xdr:rowOff>177800</xdr:rowOff>
        </xdr:to>
        <xdr:sp macro="" textlink="">
          <xdr:nvSpPr>
            <xdr:cNvPr id="73043" name="Button 339" hidden="1">
              <a:extLst>
                <a:ext uri="{63B3BB69-23CF-44E3-9099-C40C66FF867C}">
                  <a14:compatExt spid="_x0000_s73043"/>
                </a:ext>
                <a:ext uri="{FF2B5EF4-FFF2-40B4-BE49-F238E27FC236}">
                  <a16:creationId xmlns:a16="http://schemas.microsoft.com/office/drawing/2014/main" id="{00000000-0008-0000-0600-000053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3173</xdr:row>
          <xdr:rowOff>25400</xdr:rowOff>
        </xdr:from>
        <xdr:to>
          <xdr:col>0</xdr:col>
          <xdr:colOff>177800</xdr:colOff>
          <xdr:row>3173</xdr:row>
          <xdr:rowOff>177800</xdr:rowOff>
        </xdr:to>
        <xdr:sp macro="" textlink="">
          <xdr:nvSpPr>
            <xdr:cNvPr id="73044" name="Button 340" hidden="1">
              <a:extLst>
                <a:ext uri="{63B3BB69-23CF-44E3-9099-C40C66FF867C}">
                  <a14:compatExt spid="_x0000_s73044"/>
                </a:ext>
                <a:ext uri="{FF2B5EF4-FFF2-40B4-BE49-F238E27FC236}">
                  <a16:creationId xmlns:a16="http://schemas.microsoft.com/office/drawing/2014/main" id="{00000000-0008-0000-0600-000054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3153</xdr:row>
          <xdr:rowOff>25400</xdr:rowOff>
        </xdr:from>
        <xdr:to>
          <xdr:col>5</xdr:col>
          <xdr:colOff>177800</xdr:colOff>
          <xdr:row>3153</xdr:row>
          <xdr:rowOff>177800</xdr:rowOff>
        </xdr:to>
        <xdr:sp macro="" textlink="">
          <xdr:nvSpPr>
            <xdr:cNvPr id="73045" name="Button 341" hidden="1">
              <a:extLst>
                <a:ext uri="{63B3BB69-23CF-44E3-9099-C40C66FF867C}">
                  <a14:compatExt spid="_x0000_s73045"/>
                </a:ext>
                <a:ext uri="{FF2B5EF4-FFF2-40B4-BE49-F238E27FC236}">
                  <a16:creationId xmlns:a16="http://schemas.microsoft.com/office/drawing/2014/main" id="{00000000-0008-0000-0600-000055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3153</xdr:row>
          <xdr:rowOff>25400</xdr:rowOff>
        </xdr:from>
        <xdr:to>
          <xdr:col>13</xdr:col>
          <xdr:colOff>177800</xdr:colOff>
          <xdr:row>3153</xdr:row>
          <xdr:rowOff>177800</xdr:rowOff>
        </xdr:to>
        <xdr:sp macro="" textlink="">
          <xdr:nvSpPr>
            <xdr:cNvPr id="73046" name="Button 342" hidden="1">
              <a:extLst>
                <a:ext uri="{63B3BB69-23CF-44E3-9099-C40C66FF867C}">
                  <a14:compatExt spid="_x0000_s73046"/>
                </a:ext>
                <a:ext uri="{FF2B5EF4-FFF2-40B4-BE49-F238E27FC236}">
                  <a16:creationId xmlns:a16="http://schemas.microsoft.com/office/drawing/2014/main" id="{00000000-0008-0000-0600-000056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3163</xdr:row>
          <xdr:rowOff>25400</xdr:rowOff>
        </xdr:from>
        <xdr:to>
          <xdr:col>13</xdr:col>
          <xdr:colOff>177800</xdr:colOff>
          <xdr:row>3163</xdr:row>
          <xdr:rowOff>177800</xdr:rowOff>
        </xdr:to>
        <xdr:sp macro="" textlink="">
          <xdr:nvSpPr>
            <xdr:cNvPr id="73047" name="Button 343" hidden="1">
              <a:extLst>
                <a:ext uri="{63B3BB69-23CF-44E3-9099-C40C66FF867C}">
                  <a14:compatExt spid="_x0000_s73047"/>
                </a:ext>
                <a:ext uri="{FF2B5EF4-FFF2-40B4-BE49-F238E27FC236}">
                  <a16:creationId xmlns:a16="http://schemas.microsoft.com/office/drawing/2014/main" id="{00000000-0008-0000-0600-000057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3173</xdr:row>
          <xdr:rowOff>25400</xdr:rowOff>
        </xdr:from>
        <xdr:to>
          <xdr:col>13</xdr:col>
          <xdr:colOff>177800</xdr:colOff>
          <xdr:row>3173</xdr:row>
          <xdr:rowOff>177800</xdr:rowOff>
        </xdr:to>
        <xdr:sp macro="" textlink="">
          <xdr:nvSpPr>
            <xdr:cNvPr id="73048" name="Button 344" hidden="1">
              <a:extLst>
                <a:ext uri="{63B3BB69-23CF-44E3-9099-C40C66FF867C}">
                  <a14:compatExt spid="_x0000_s73048"/>
                </a:ext>
                <a:ext uri="{FF2B5EF4-FFF2-40B4-BE49-F238E27FC236}">
                  <a16:creationId xmlns:a16="http://schemas.microsoft.com/office/drawing/2014/main" id="{00000000-0008-0000-0600-000058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3219</xdr:row>
          <xdr:rowOff>25400</xdr:rowOff>
        </xdr:from>
        <xdr:to>
          <xdr:col>0</xdr:col>
          <xdr:colOff>177800</xdr:colOff>
          <xdr:row>3219</xdr:row>
          <xdr:rowOff>177800</xdr:rowOff>
        </xdr:to>
        <xdr:sp macro="" textlink="">
          <xdr:nvSpPr>
            <xdr:cNvPr id="73049" name="Button 345" hidden="1">
              <a:extLst>
                <a:ext uri="{63B3BB69-23CF-44E3-9099-C40C66FF867C}">
                  <a14:compatExt spid="_x0000_s73049"/>
                </a:ext>
                <a:ext uri="{FF2B5EF4-FFF2-40B4-BE49-F238E27FC236}">
                  <a16:creationId xmlns:a16="http://schemas.microsoft.com/office/drawing/2014/main" id="{00000000-0008-0000-0600-000059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3219</xdr:row>
          <xdr:rowOff>25400</xdr:rowOff>
        </xdr:from>
        <xdr:to>
          <xdr:col>9</xdr:col>
          <xdr:colOff>177800</xdr:colOff>
          <xdr:row>3219</xdr:row>
          <xdr:rowOff>177800</xdr:rowOff>
        </xdr:to>
        <xdr:sp macro="" textlink="">
          <xdr:nvSpPr>
            <xdr:cNvPr id="73050" name="Button 346" hidden="1">
              <a:extLst>
                <a:ext uri="{63B3BB69-23CF-44E3-9099-C40C66FF867C}">
                  <a14:compatExt spid="_x0000_s73050"/>
                </a:ext>
                <a:ext uri="{FF2B5EF4-FFF2-40B4-BE49-F238E27FC236}">
                  <a16:creationId xmlns:a16="http://schemas.microsoft.com/office/drawing/2014/main" id="{00000000-0008-0000-0600-00005A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3232</xdr:row>
          <xdr:rowOff>25400</xdr:rowOff>
        </xdr:from>
        <xdr:to>
          <xdr:col>0</xdr:col>
          <xdr:colOff>177800</xdr:colOff>
          <xdr:row>3232</xdr:row>
          <xdr:rowOff>177800</xdr:rowOff>
        </xdr:to>
        <xdr:sp macro="" textlink="">
          <xdr:nvSpPr>
            <xdr:cNvPr id="73051" name="Button 347" hidden="1">
              <a:extLst>
                <a:ext uri="{63B3BB69-23CF-44E3-9099-C40C66FF867C}">
                  <a14:compatExt spid="_x0000_s73051"/>
                </a:ext>
                <a:ext uri="{FF2B5EF4-FFF2-40B4-BE49-F238E27FC236}">
                  <a16:creationId xmlns:a16="http://schemas.microsoft.com/office/drawing/2014/main" id="{00000000-0008-0000-0600-00005B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3232</xdr:row>
          <xdr:rowOff>25400</xdr:rowOff>
        </xdr:from>
        <xdr:to>
          <xdr:col>9</xdr:col>
          <xdr:colOff>177800</xdr:colOff>
          <xdr:row>3232</xdr:row>
          <xdr:rowOff>177800</xdr:rowOff>
        </xdr:to>
        <xdr:sp macro="" textlink="">
          <xdr:nvSpPr>
            <xdr:cNvPr id="73052" name="Button 348" hidden="1">
              <a:extLst>
                <a:ext uri="{63B3BB69-23CF-44E3-9099-C40C66FF867C}">
                  <a14:compatExt spid="_x0000_s73052"/>
                </a:ext>
                <a:ext uri="{FF2B5EF4-FFF2-40B4-BE49-F238E27FC236}">
                  <a16:creationId xmlns:a16="http://schemas.microsoft.com/office/drawing/2014/main" id="{00000000-0008-0000-0600-00005C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3245</xdr:row>
          <xdr:rowOff>25400</xdr:rowOff>
        </xdr:from>
        <xdr:to>
          <xdr:col>0</xdr:col>
          <xdr:colOff>177800</xdr:colOff>
          <xdr:row>3245</xdr:row>
          <xdr:rowOff>177800</xdr:rowOff>
        </xdr:to>
        <xdr:sp macro="" textlink="">
          <xdr:nvSpPr>
            <xdr:cNvPr id="73053" name="Button 349" hidden="1">
              <a:extLst>
                <a:ext uri="{63B3BB69-23CF-44E3-9099-C40C66FF867C}">
                  <a14:compatExt spid="_x0000_s73053"/>
                </a:ext>
                <a:ext uri="{FF2B5EF4-FFF2-40B4-BE49-F238E27FC236}">
                  <a16:creationId xmlns:a16="http://schemas.microsoft.com/office/drawing/2014/main" id="{00000000-0008-0000-0600-00005D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3245</xdr:row>
          <xdr:rowOff>25400</xdr:rowOff>
        </xdr:from>
        <xdr:to>
          <xdr:col>9</xdr:col>
          <xdr:colOff>177800</xdr:colOff>
          <xdr:row>3245</xdr:row>
          <xdr:rowOff>177800</xdr:rowOff>
        </xdr:to>
        <xdr:sp macro="" textlink="">
          <xdr:nvSpPr>
            <xdr:cNvPr id="73054" name="Button 350" hidden="1">
              <a:extLst>
                <a:ext uri="{63B3BB69-23CF-44E3-9099-C40C66FF867C}">
                  <a14:compatExt spid="_x0000_s73054"/>
                </a:ext>
                <a:ext uri="{FF2B5EF4-FFF2-40B4-BE49-F238E27FC236}">
                  <a16:creationId xmlns:a16="http://schemas.microsoft.com/office/drawing/2014/main" id="{00000000-0008-0000-0600-00005E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3258</xdr:row>
          <xdr:rowOff>25400</xdr:rowOff>
        </xdr:from>
        <xdr:to>
          <xdr:col>9</xdr:col>
          <xdr:colOff>177800</xdr:colOff>
          <xdr:row>3258</xdr:row>
          <xdr:rowOff>177800</xdr:rowOff>
        </xdr:to>
        <xdr:sp macro="" textlink="">
          <xdr:nvSpPr>
            <xdr:cNvPr id="73055" name="Button 351" hidden="1">
              <a:extLst>
                <a:ext uri="{63B3BB69-23CF-44E3-9099-C40C66FF867C}">
                  <a14:compatExt spid="_x0000_s73055"/>
                </a:ext>
                <a:ext uri="{FF2B5EF4-FFF2-40B4-BE49-F238E27FC236}">
                  <a16:creationId xmlns:a16="http://schemas.microsoft.com/office/drawing/2014/main" id="{00000000-0008-0000-0600-00005F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3258</xdr:row>
          <xdr:rowOff>25400</xdr:rowOff>
        </xdr:from>
        <xdr:to>
          <xdr:col>0</xdr:col>
          <xdr:colOff>177800</xdr:colOff>
          <xdr:row>3258</xdr:row>
          <xdr:rowOff>177800</xdr:rowOff>
        </xdr:to>
        <xdr:sp macro="" textlink="">
          <xdr:nvSpPr>
            <xdr:cNvPr id="73056" name="Button 352" hidden="1">
              <a:extLst>
                <a:ext uri="{63B3BB69-23CF-44E3-9099-C40C66FF867C}">
                  <a14:compatExt spid="_x0000_s73056"/>
                </a:ext>
                <a:ext uri="{FF2B5EF4-FFF2-40B4-BE49-F238E27FC236}">
                  <a16:creationId xmlns:a16="http://schemas.microsoft.com/office/drawing/2014/main" id="{00000000-0008-0000-0600-0000601D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4</xdr:col>
      <xdr:colOff>289706</xdr:colOff>
      <xdr:row>10</xdr:row>
      <xdr:rowOff>164835</xdr:rowOff>
    </xdr:from>
    <xdr:to>
      <xdr:col>6</xdr:col>
      <xdr:colOff>393584</xdr:colOff>
      <xdr:row>18</xdr:row>
      <xdr:rowOff>164041</xdr:rowOff>
    </xdr:to>
    <xdr:pic>
      <xdr:nvPicPr>
        <xdr:cNvPr id="2" name="Gambar 64">
          <a:extLst>
            <a:ext uri="{FF2B5EF4-FFF2-40B4-BE49-F238E27FC236}">
              <a16:creationId xmlns:a16="http://schemas.microsoft.com/office/drawing/2014/main" id="{FD307F31-4232-7141-A9CF-179213DCEC4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2260335"/>
          <a:ext cx="1531358" cy="1523206"/>
        </a:xfrm>
        <a:prstGeom prst="rect">
          <a:avLst/>
        </a:prstGeom>
        <a:noFill/>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63500</xdr:rowOff>
        </xdr:from>
        <xdr:to>
          <xdr:col>0</xdr:col>
          <xdr:colOff>190500</xdr:colOff>
          <xdr:row>4</xdr:row>
          <xdr:rowOff>25400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xdr:colOff>
          <xdr:row>3</xdr:row>
          <xdr:rowOff>63500</xdr:rowOff>
        </xdr:from>
        <xdr:to>
          <xdr:col>3</xdr:col>
          <xdr:colOff>190500</xdr:colOff>
          <xdr:row>4</xdr:row>
          <xdr:rowOff>25400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F00-000002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165100</xdr:colOff>
          <xdr:row>3</xdr:row>
          <xdr:rowOff>25400</xdr:rowOff>
        </xdr:from>
        <xdr:to>
          <xdr:col>7</xdr:col>
          <xdr:colOff>304800</xdr:colOff>
          <xdr:row>3</xdr:row>
          <xdr:rowOff>177800</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F00-000004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11</xdr:row>
          <xdr:rowOff>63500</xdr:rowOff>
        </xdr:from>
        <xdr:to>
          <xdr:col>0</xdr:col>
          <xdr:colOff>190500</xdr:colOff>
          <xdr:row>12</xdr:row>
          <xdr:rowOff>25400</xdr:rowOff>
        </xdr:to>
        <xdr:sp macro="" textlink="">
          <xdr:nvSpPr>
            <xdr:cNvPr id="31749" name="Button 5" hidden="1">
              <a:extLst>
                <a:ext uri="{63B3BB69-23CF-44E3-9099-C40C66FF867C}">
                  <a14:compatExt spid="_x0000_s31749"/>
                </a:ext>
                <a:ext uri="{FF2B5EF4-FFF2-40B4-BE49-F238E27FC236}">
                  <a16:creationId xmlns:a16="http://schemas.microsoft.com/office/drawing/2014/main" id="{00000000-0008-0000-0F00-000005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xdr:colOff>
          <xdr:row>11</xdr:row>
          <xdr:rowOff>63500</xdr:rowOff>
        </xdr:from>
        <xdr:to>
          <xdr:col>3</xdr:col>
          <xdr:colOff>190500</xdr:colOff>
          <xdr:row>12</xdr:row>
          <xdr:rowOff>25400</xdr:rowOff>
        </xdr:to>
        <xdr:sp macro="" textlink="">
          <xdr:nvSpPr>
            <xdr:cNvPr id="31750" name="Button 6" hidden="1">
              <a:extLst>
                <a:ext uri="{63B3BB69-23CF-44E3-9099-C40C66FF867C}">
                  <a14:compatExt spid="_x0000_s31750"/>
                </a:ext>
                <a:ext uri="{FF2B5EF4-FFF2-40B4-BE49-F238E27FC236}">
                  <a16:creationId xmlns:a16="http://schemas.microsoft.com/office/drawing/2014/main" id="{00000000-0008-0000-0F00-000006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19</xdr:row>
          <xdr:rowOff>63500</xdr:rowOff>
        </xdr:from>
        <xdr:to>
          <xdr:col>0</xdr:col>
          <xdr:colOff>190500</xdr:colOff>
          <xdr:row>20</xdr:row>
          <xdr:rowOff>25400</xdr:rowOff>
        </xdr:to>
        <xdr:sp macro="" textlink="">
          <xdr:nvSpPr>
            <xdr:cNvPr id="31751" name="Button 7" hidden="1">
              <a:extLst>
                <a:ext uri="{63B3BB69-23CF-44E3-9099-C40C66FF867C}">
                  <a14:compatExt spid="_x0000_s31751"/>
                </a:ext>
                <a:ext uri="{FF2B5EF4-FFF2-40B4-BE49-F238E27FC236}">
                  <a16:creationId xmlns:a16="http://schemas.microsoft.com/office/drawing/2014/main" id="{00000000-0008-0000-0F00-000007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xdr:colOff>
          <xdr:row>19</xdr:row>
          <xdr:rowOff>63500</xdr:rowOff>
        </xdr:from>
        <xdr:to>
          <xdr:col>3</xdr:col>
          <xdr:colOff>190500</xdr:colOff>
          <xdr:row>20</xdr:row>
          <xdr:rowOff>25400</xdr:rowOff>
        </xdr:to>
        <xdr:sp macro="" textlink="">
          <xdr:nvSpPr>
            <xdr:cNvPr id="31752" name="Button 8" hidden="1">
              <a:extLst>
                <a:ext uri="{63B3BB69-23CF-44E3-9099-C40C66FF867C}">
                  <a14:compatExt spid="_x0000_s31752"/>
                </a:ext>
                <a:ext uri="{FF2B5EF4-FFF2-40B4-BE49-F238E27FC236}">
                  <a16:creationId xmlns:a16="http://schemas.microsoft.com/office/drawing/2014/main" id="{00000000-0008-0000-0F00-000008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27</xdr:row>
          <xdr:rowOff>63500</xdr:rowOff>
        </xdr:from>
        <xdr:to>
          <xdr:col>0</xdr:col>
          <xdr:colOff>190500</xdr:colOff>
          <xdr:row>28</xdr:row>
          <xdr:rowOff>25400</xdr:rowOff>
        </xdr:to>
        <xdr:sp macro="" textlink="">
          <xdr:nvSpPr>
            <xdr:cNvPr id="31753" name="Button 9" hidden="1">
              <a:extLst>
                <a:ext uri="{63B3BB69-23CF-44E3-9099-C40C66FF867C}">
                  <a14:compatExt spid="_x0000_s31753"/>
                </a:ext>
                <a:ext uri="{FF2B5EF4-FFF2-40B4-BE49-F238E27FC236}">
                  <a16:creationId xmlns:a16="http://schemas.microsoft.com/office/drawing/2014/main" id="{00000000-0008-0000-0F00-000009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xdr:colOff>
          <xdr:row>27</xdr:row>
          <xdr:rowOff>63500</xdr:rowOff>
        </xdr:from>
        <xdr:to>
          <xdr:col>3</xdr:col>
          <xdr:colOff>190500</xdr:colOff>
          <xdr:row>28</xdr:row>
          <xdr:rowOff>25400</xdr:rowOff>
        </xdr:to>
        <xdr:sp macro="" textlink="">
          <xdr:nvSpPr>
            <xdr:cNvPr id="31754" name="Button 10" hidden="1">
              <a:extLst>
                <a:ext uri="{63B3BB69-23CF-44E3-9099-C40C66FF867C}">
                  <a14:compatExt spid="_x0000_s31754"/>
                </a:ext>
                <a:ext uri="{FF2B5EF4-FFF2-40B4-BE49-F238E27FC236}">
                  <a16:creationId xmlns:a16="http://schemas.microsoft.com/office/drawing/2014/main" id="{00000000-0008-0000-0F00-00000A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35</xdr:row>
          <xdr:rowOff>63500</xdr:rowOff>
        </xdr:from>
        <xdr:to>
          <xdr:col>0</xdr:col>
          <xdr:colOff>190500</xdr:colOff>
          <xdr:row>36</xdr:row>
          <xdr:rowOff>25400</xdr:rowOff>
        </xdr:to>
        <xdr:sp macro="" textlink="">
          <xdr:nvSpPr>
            <xdr:cNvPr id="31755" name="Button 11" hidden="1">
              <a:extLst>
                <a:ext uri="{63B3BB69-23CF-44E3-9099-C40C66FF867C}">
                  <a14:compatExt spid="_x0000_s31755"/>
                </a:ext>
                <a:ext uri="{FF2B5EF4-FFF2-40B4-BE49-F238E27FC236}">
                  <a16:creationId xmlns:a16="http://schemas.microsoft.com/office/drawing/2014/main" id="{00000000-0008-0000-0F00-00000B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xdr:colOff>
          <xdr:row>35</xdr:row>
          <xdr:rowOff>63500</xdr:rowOff>
        </xdr:from>
        <xdr:to>
          <xdr:col>3</xdr:col>
          <xdr:colOff>190500</xdr:colOff>
          <xdr:row>36</xdr:row>
          <xdr:rowOff>25400</xdr:rowOff>
        </xdr:to>
        <xdr:sp macro="" textlink="">
          <xdr:nvSpPr>
            <xdr:cNvPr id="31756" name="Button 12" hidden="1">
              <a:extLst>
                <a:ext uri="{63B3BB69-23CF-44E3-9099-C40C66FF867C}">
                  <a14:compatExt spid="_x0000_s31756"/>
                </a:ext>
                <a:ext uri="{FF2B5EF4-FFF2-40B4-BE49-F238E27FC236}">
                  <a16:creationId xmlns:a16="http://schemas.microsoft.com/office/drawing/2014/main" id="{00000000-0008-0000-0F00-00000C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43</xdr:row>
          <xdr:rowOff>63500</xdr:rowOff>
        </xdr:from>
        <xdr:to>
          <xdr:col>0</xdr:col>
          <xdr:colOff>190500</xdr:colOff>
          <xdr:row>44</xdr:row>
          <xdr:rowOff>25400</xdr:rowOff>
        </xdr:to>
        <xdr:sp macro="" textlink="">
          <xdr:nvSpPr>
            <xdr:cNvPr id="31757" name="Button 13" hidden="1">
              <a:extLst>
                <a:ext uri="{63B3BB69-23CF-44E3-9099-C40C66FF867C}">
                  <a14:compatExt spid="_x0000_s31757"/>
                </a:ext>
                <a:ext uri="{FF2B5EF4-FFF2-40B4-BE49-F238E27FC236}">
                  <a16:creationId xmlns:a16="http://schemas.microsoft.com/office/drawing/2014/main" id="{00000000-0008-0000-0F00-00000D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xdr:colOff>
          <xdr:row>43</xdr:row>
          <xdr:rowOff>63500</xdr:rowOff>
        </xdr:from>
        <xdr:to>
          <xdr:col>3</xdr:col>
          <xdr:colOff>190500</xdr:colOff>
          <xdr:row>44</xdr:row>
          <xdr:rowOff>25400</xdr:rowOff>
        </xdr:to>
        <xdr:sp macro="" textlink="">
          <xdr:nvSpPr>
            <xdr:cNvPr id="31758" name="Button 14" hidden="1">
              <a:extLst>
                <a:ext uri="{63B3BB69-23CF-44E3-9099-C40C66FF867C}">
                  <a14:compatExt spid="_x0000_s31758"/>
                </a:ext>
                <a:ext uri="{FF2B5EF4-FFF2-40B4-BE49-F238E27FC236}">
                  <a16:creationId xmlns:a16="http://schemas.microsoft.com/office/drawing/2014/main" id="{00000000-0008-0000-0F00-00000E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51</xdr:row>
          <xdr:rowOff>63500</xdr:rowOff>
        </xdr:from>
        <xdr:to>
          <xdr:col>0</xdr:col>
          <xdr:colOff>190500</xdr:colOff>
          <xdr:row>52</xdr:row>
          <xdr:rowOff>25400</xdr:rowOff>
        </xdr:to>
        <xdr:sp macro="" textlink="">
          <xdr:nvSpPr>
            <xdr:cNvPr id="31759" name="Button 15" hidden="1">
              <a:extLst>
                <a:ext uri="{63B3BB69-23CF-44E3-9099-C40C66FF867C}">
                  <a14:compatExt spid="_x0000_s31759"/>
                </a:ext>
                <a:ext uri="{FF2B5EF4-FFF2-40B4-BE49-F238E27FC236}">
                  <a16:creationId xmlns:a16="http://schemas.microsoft.com/office/drawing/2014/main" id="{00000000-0008-0000-0F00-00000F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xdr:colOff>
          <xdr:row>51</xdr:row>
          <xdr:rowOff>63500</xdr:rowOff>
        </xdr:from>
        <xdr:to>
          <xdr:col>3</xdr:col>
          <xdr:colOff>190500</xdr:colOff>
          <xdr:row>52</xdr:row>
          <xdr:rowOff>25400</xdr:rowOff>
        </xdr:to>
        <xdr:sp macro="" textlink="">
          <xdr:nvSpPr>
            <xdr:cNvPr id="31760" name="Button 16" hidden="1">
              <a:extLst>
                <a:ext uri="{63B3BB69-23CF-44E3-9099-C40C66FF867C}">
                  <a14:compatExt spid="_x0000_s31760"/>
                </a:ext>
                <a:ext uri="{FF2B5EF4-FFF2-40B4-BE49-F238E27FC236}">
                  <a16:creationId xmlns:a16="http://schemas.microsoft.com/office/drawing/2014/main" id="{00000000-0008-0000-0F00-000010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59</xdr:row>
          <xdr:rowOff>63500</xdr:rowOff>
        </xdr:from>
        <xdr:to>
          <xdr:col>0</xdr:col>
          <xdr:colOff>190500</xdr:colOff>
          <xdr:row>60</xdr:row>
          <xdr:rowOff>25400</xdr:rowOff>
        </xdr:to>
        <xdr:sp macro="" textlink="">
          <xdr:nvSpPr>
            <xdr:cNvPr id="31761" name="Button 17" hidden="1">
              <a:extLst>
                <a:ext uri="{63B3BB69-23CF-44E3-9099-C40C66FF867C}">
                  <a14:compatExt spid="_x0000_s31761"/>
                </a:ext>
                <a:ext uri="{FF2B5EF4-FFF2-40B4-BE49-F238E27FC236}">
                  <a16:creationId xmlns:a16="http://schemas.microsoft.com/office/drawing/2014/main" id="{00000000-0008-0000-0F00-000011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xdr:colOff>
          <xdr:row>59</xdr:row>
          <xdr:rowOff>63500</xdr:rowOff>
        </xdr:from>
        <xdr:to>
          <xdr:col>3</xdr:col>
          <xdr:colOff>190500</xdr:colOff>
          <xdr:row>60</xdr:row>
          <xdr:rowOff>25400</xdr:rowOff>
        </xdr:to>
        <xdr:sp macro="" textlink="">
          <xdr:nvSpPr>
            <xdr:cNvPr id="31762" name="Button 18" hidden="1">
              <a:extLst>
                <a:ext uri="{63B3BB69-23CF-44E3-9099-C40C66FF867C}">
                  <a14:compatExt spid="_x0000_s31762"/>
                </a:ext>
                <a:ext uri="{FF2B5EF4-FFF2-40B4-BE49-F238E27FC236}">
                  <a16:creationId xmlns:a16="http://schemas.microsoft.com/office/drawing/2014/main" id="{00000000-0008-0000-0F00-000012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67</xdr:row>
          <xdr:rowOff>63500</xdr:rowOff>
        </xdr:from>
        <xdr:to>
          <xdr:col>0</xdr:col>
          <xdr:colOff>190500</xdr:colOff>
          <xdr:row>68</xdr:row>
          <xdr:rowOff>25400</xdr:rowOff>
        </xdr:to>
        <xdr:sp macro="" textlink="">
          <xdr:nvSpPr>
            <xdr:cNvPr id="31763" name="Button 19" hidden="1">
              <a:extLst>
                <a:ext uri="{63B3BB69-23CF-44E3-9099-C40C66FF867C}">
                  <a14:compatExt spid="_x0000_s31763"/>
                </a:ext>
                <a:ext uri="{FF2B5EF4-FFF2-40B4-BE49-F238E27FC236}">
                  <a16:creationId xmlns:a16="http://schemas.microsoft.com/office/drawing/2014/main" id="{00000000-0008-0000-0F00-000013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xdr:colOff>
          <xdr:row>67</xdr:row>
          <xdr:rowOff>63500</xdr:rowOff>
        </xdr:from>
        <xdr:to>
          <xdr:col>3</xdr:col>
          <xdr:colOff>190500</xdr:colOff>
          <xdr:row>68</xdr:row>
          <xdr:rowOff>25400</xdr:rowOff>
        </xdr:to>
        <xdr:sp macro="" textlink="">
          <xdr:nvSpPr>
            <xdr:cNvPr id="31764" name="Button 20" hidden="1">
              <a:extLst>
                <a:ext uri="{63B3BB69-23CF-44E3-9099-C40C66FF867C}">
                  <a14:compatExt spid="_x0000_s31764"/>
                </a:ext>
                <a:ext uri="{FF2B5EF4-FFF2-40B4-BE49-F238E27FC236}">
                  <a16:creationId xmlns:a16="http://schemas.microsoft.com/office/drawing/2014/main" id="{00000000-0008-0000-0F00-000014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75</xdr:row>
          <xdr:rowOff>63500</xdr:rowOff>
        </xdr:from>
        <xdr:to>
          <xdr:col>0</xdr:col>
          <xdr:colOff>190500</xdr:colOff>
          <xdr:row>76</xdr:row>
          <xdr:rowOff>25400</xdr:rowOff>
        </xdr:to>
        <xdr:sp macro="" textlink="">
          <xdr:nvSpPr>
            <xdr:cNvPr id="31765" name="Button 21" hidden="1">
              <a:extLst>
                <a:ext uri="{63B3BB69-23CF-44E3-9099-C40C66FF867C}">
                  <a14:compatExt spid="_x0000_s31765"/>
                </a:ext>
                <a:ext uri="{FF2B5EF4-FFF2-40B4-BE49-F238E27FC236}">
                  <a16:creationId xmlns:a16="http://schemas.microsoft.com/office/drawing/2014/main" id="{00000000-0008-0000-0F00-000015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xdr:colOff>
          <xdr:row>75</xdr:row>
          <xdr:rowOff>63500</xdr:rowOff>
        </xdr:from>
        <xdr:to>
          <xdr:col>3</xdr:col>
          <xdr:colOff>190500</xdr:colOff>
          <xdr:row>76</xdr:row>
          <xdr:rowOff>25400</xdr:rowOff>
        </xdr:to>
        <xdr:sp macro="" textlink="">
          <xdr:nvSpPr>
            <xdr:cNvPr id="31766" name="Button 22" hidden="1">
              <a:extLst>
                <a:ext uri="{63B3BB69-23CF-44E3-9099-C40C66FF867C}">
                  <a14:compatExt spid="_x0000_s31766"/>
                </a:ext>
                <a:ext uri="{FF2B5EF4-FFF2-40B4-BE49-F238E27FC236}">
                  <a16:creationId xmlns:a16="http://schemas.microsoft.com/office/drawing/2014/main" id="{00000000-0008-0000-0F00-000016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203200</xdr:colOff>
          <xdr:row>5</xdr:row>
          <xdr:rowOff>38100</xdr:rowOff>
        </xdr:from>
        <xdr:to>
          <xdr:col>2</xdr:col>
          <xdr:colOff>76200</xdr:colOff>
          <xdr:row>6</xdr:row>
          <xdr:rowOff>12700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200-000001C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203200</xdr:colOff>
          <xdr:row>5</xdr:row>
          <xdr:rowOff>38100</xdr:rowOff>
        </xdr:from>
        <xdr:to>
          <xdr:col>15</xdr:col>
          <xdr:colOff>76200</xdr:colOff>
          <xdr:row>6</xdr:row>
          <xdr:rowOff>12700</xdr:rowOff>
        </xdr:to>
        <xdr:sp macro="" textlink="">
          <xdr:nvSpPr>
            <xdr:cNvPr id="50178" name="Button 2" hidden="1">
              <a:extLst>
                <a:ext uri="{63B3BB69-23CF-44E3-9099-C40C66FF867C}">
                  <a14:compatExt spid="_x0000_s50178"/>
                </a:ext>
                <a:ext uri="{FF2B5EF4-FFF2-40B4-BE49-F238E27FC236}">
                  <a16:creationId xmlns:a16="http://schemas.microsoft.com/office/drawing/2014/main" id="{00000000-0008-0000-1200-000002C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203200</xdr:colOff>
          <xdr:row>5</xdr:row>
          <xdr:rowOff>38100</xdr:rowOff>
        </xdr:from>
        <xdr:to>
          <xdr:col>28</xdr:col>
          <xdr:colOff>76200</xdr:colOff>
          <xdr:row>6</xdr:row>
          <xdr:rowOff>12700</xdr:rowOff>
        </xdr:to>
        <xdr:sp macro="" textlink="">
          <xdr:nvSpPr>
            <xdr:cNvPr id="50179" name="Button 3" hidden="1">
              <a:extLst>
                <a:ext uri="{63B3BB69-23CF-44E3-9099-C40C66FF867C}">
                  <a14:compatExt spid="_x0000_s50179"/>
                </a:ext>
                <a:ext uri="{FF2B5EF4-FFF2-40B4-BE49-F238E27FC236}">
                  <a16:creationId xmlns:a16="http://schemas.microsoft.com/office/drawing/2014/main" id="{00000000-0008-0000-1200-000003C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203200</xdr:colOff>
          <xdr:row>5</xdr:row>
          <xdr:rowOff>38100</xdr:rowOff>
        </xdr:from>
        <xdr:to>
          <xdr:col>41</xdr:col>
          <xdr:colOff>76200</xdr:colOff>
          <xdr:row>6</xdr:row>
          <xdr:rowOff>12700</xdr:rowOff>
        </xdr:to>
        <xdr:sp macro="" textlink="">
          <xdr:nvSpPr>
            <xdr:cNvPr id="50180" name="Button 4" hidden="1">
              <a:extLst>
                <a:ext uri="{63B3BB69-23CF-44E3-9099-C40C66FF867C}">
                  <a14:compatExt spid="_x0000_s50180"/>
                </a:ext>
                <a:ext uri="{FF2B5EF4-FFF2-40B4-BE49-F238E27FC236}">
                  <a16:creationId xmlns:a16="http://schemas.microsoft.com/office/drawing/2014/main" id="{00000000-0008-0000-1200-000004C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203200</xdr:colOff>
          <xdr:row>20</xdr:row>
          <xdr:rowOff>38100</xdr:rowOff>
        </xdr:from>
        <xdr:to>
          <xdr:col>41</xdr:col>
          <xdr:colOff>76200</xdr:colOff>
          <xdr:row>21</xdr:row>
          <xdr:rowOff>12700</xdr:rowOff>
        </xdr:to>
        <xdr:sp macro="" textlink="">
          <xdr:nvSpPr>
            <xdr:cNvPr id="50181" name="Button 5" hidden="1">
              <a:extLst>
                <a:ext uri="{63B3BB69-23CF-44E3-9099-C40C66FF867C}">
                  <a14:compatExt spid="_x0000_s50181"/>
                </a:ext>
                <a:ext uri="{FF2B5EF4-FFF2-40B4-BE49-F238E27FC236}">
                  <a16:creationId xmlns:a16="http://schemas.microsoft.com/office/drawing/2014/main" id="{00000000-0008-0000-1200-000005C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203200</xdr:colOff>
          <xdr:row>20</xdr:row>
          <xdr:rowOff>38100</xdr:rowOff>
        </xdr:from>
        <xdr:to>
          <xdr:col>28</xdr:col>
          <xdr:colOff>76200</xdr:colOff>
          <xdr:row>21</xdr:row>
          <xdr:rowOff>12700</xdr:rowOff>
        </xdr:to>
        <xdr:sp macro="" textlink="">
          <xdr:nvSpPr>
            <xdr:cNvPr id="50182" name="Button 6" hidden="1">
              <a:extLst>
                <a:ext uri="{63B3BB69-23CF-44E3-9099-C40C66FF867C}">
                  <a14:compatExt spid="_x0000_s50182"/>
                </a:ext>
                <a:ext uri="{FF2B5EF4-FFF2-40B4-BE49-F238E27FC236}">
                  <a16:creationId xmlns:a16="http://schemas.microsoft.com/office/drawing/2014/main" id="{00000000-0008-0000-1200-000006C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203200</xdr:colOff>
          <xdr:row>20</xdr:row>
          <xdr:rowOff>38100</xdr:rowOff>
        </xdr:from>
        <xdr:to>
          <xdr:col>15</xdr:col>
          <xdr:colOff>76200</xdr:colOff>
          <xdr:row>21</xdr:row>
          <xdr:rowOff>12700</xdr:rowOff>
        </xdr:to>
        <xdr:sp macro="" textlink="">
          <xdr:nvSpPr>
            <xdr:cNvPr id="50183" name="Button 7" hidden="1">
              <a:extLst>
                <a:ext uri="{63B3BB69-23CF-44E3-9099-C40C66FF867C}">
                  <a14:compatExt spid="_x0000_s50183"/>
                </a:ext>
                <a:ext uri="{FF2B5EF4-FFF2-40B4-BE49-F238E27FC236}">
                  <a16:creationId xmlns:a16="http://schemas.microsoft.com/office/drawing/2014/main" id="{00000000-0008-0000-1200-000007C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203200</xdr:colOff>
          <xdr:row>20</xdr:row>
          <xdr:rowOff>38100</xdr:rowOff>
        </xdr:from>
        <xdr:to>
          <xdr:col>2</xdr:col>
          <xdr:colOff>76200</xdr:colOff>
          <xdr:row>21</xdr:row>
          <xdr:rowOff>12700</xdr:rowOff>
        </xdr:to>
        <xdr:sp macro="" textlink="">
          <xdr:nvSpPr>
            <xdr:cNvPr id="50184" name="Button 8" hidden="1">
              <a:extLst>
                <a:ext uri="{63B3BB69-23CF-44E3-9099-C40C66FF867C}">
                  <a14:compatExt spid="_x0000_s50184"/>
                </a:ext>
                <a:ext uri="{FF2B5EF4-FFF2-40B4-BE49-F238E27FC236}">
                  <a16:creationId xmlns:a16="http://schemas.microsoft.com/office/drawing/2014/main" id="{00000000-0008-0000-1200-000008C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203200</xdr:colOff>
          <xdr:row>35</xdr:row>
          <xdr:rowOff>38100</xdr:rowOff>
        </xdr:from>
        <xdr:to>
          <xdr:col>2</xdr:col>
          <xdr:colOff>76200</xdr:colOff>
          <xdr:row>36</xdr:row>
          <xdr:rowOff>12700</xdr:rowOff>
        </xdr:to>
        <xdr:sp macro="" textlink="">
          <xdr:nvSpPr>
            <xdr:cNvPr id="50185" name="Button 9" hidden="1">
              <a:extLst>
                <a:ext uri="{63B3BB69-23CF-44E3-9099-C40C66FF867C}">
                  <a14:compatExt spid="_x0000_s50185"/>
                </a:ext>
                <a:ext uri="{FF2B5EF4-FFF2-40B4-BE49-F238E27FC236}">
                  <a16:creationId xmlns:a16="http://schemas.microsoft.com/office/drawing/2014/main" id="{00000000-0008-0000-1200-000009C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203200</xdr:colOff>
          <xdr:row>35</xdr:row>
          <xdr:rowOff>38100</xdr:rowOff>
        </xdr:from>
        <xdr:to>
          <xdr:col>15</xdr:col>
          <xdr:colOff>76200</xdr:colOff>
          <xdr:row>36</xdr:row>
          <xdr:rowOff>12700</xdr:rowOff>
        </xdr:to>
        <xdr:sp macro="" textlink="">
          <xdr:nvSpPr>
            <xdr:cNvPr id="50186" name="Button 10" hidden="1">
              <a:extLst>
                <a:ext uri="{63B3BB69-23CF-44E3-9099-C40C66FF867C}">
                  <a14:compatExt spid="_x0000_s50186"/>
                </a:ext>
                <a:ext uri="{FF2B5EF4-FFF2-40B4-BE49-F238E27FC236}">
                  <a16:creationId xmlns:a16="http://schemas.microsoft.com/office/drawing/2014/main" id="{00000000-0008-0000-1200-00000AC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203200</xdr:colOff>
          <xdr:row>35</xdr:row>
          <xdr:rowOff>38100</xdr:rowOff>
        </xdr:from>
        <xdr:to>
          <xdr:col>28</xdr:col>
          <xdr:colOff>76200</xdr:colOff>
          <xdr:row>36</xdr:row>
          <xdr:rowOff>12700</xdr:rowOff>
        </xdr:to>
        <xdr:sp macro="" textlink="">
          <xdr:nvSpPr>
            <xdr:cNvPr id="50187" name="Button 11" hidden="1">
              <a:extLst>
                <a:ext uri="{63B3BB69-23CF-44E3-9099-C40C66FF867C}">
                  <a14:compatExt spid="_x0000_s50187"/>
                </a:ext>
                <a:ext uri="{FF2B5EF4-FFF2-40B4-BE49-F238E27FC236}">
                  <a16:creationId xmlns:a16="http://schemas.microsoft.com/office/drawing/2014/main" id="{00000000-0008-0000-1200-00000BC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203200</xdr:colOff>
          <xdr:row>35</xdr:row>
          <xdr:rowOff>38100</xdr:rowOff>
        </xdr:from>
        <xdr:to>
          <xdr:col>41</xdr:col>
          <xdr:colOff>76200</xdr:colOff>
          <xdr:row>36</xdr:row>
          <xdr:rowOff>12700</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1200-00000CC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203200</xdr:colOff>
          <xdr:row>5</xdr:row>
          <xdr:rowOff>38100</xdr:rowOff>
        </xdr:from>
        <xdr:to>
          <xdr:col>2</xdr:col>
          <xdr:colOff>76200</xdr:colOff>
          <xdr:row>6</xdr:row>
          <xdr:rowOff>12700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1500-000001D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203200</xdr:colOff>
          <xdr:row>5</xdr:row>
          <xdr:rowOff>38100</xdr:rowOff>
        </xdr:from>
        <xdr:to>
          <xdr:col>15</xdr:col>
          <xdr:colOff>76200</xdr:colOff>
          <xdr:row>6</xdr:row>
          <xdr:rowOff>12700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1500-000002D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203200</xdr:colOff>
          <xdr:row>5</xdr:row>
          <xdr:rowOff>38100</xdr:rowOff>
        </xdr:from>
        <xdr:to>
          <xdr:col>28</xdr:col>
          <xdr:colOff>76200</xdr:colOff>
          <xdr:row>6</xdr:row>
          <xdr:rowOff>12700</xdr:rowOff>
        </xdr:to>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1500-000003D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203200</xdr:colOff>
          <xdr:row>5</xdr:row>
          <xdr:rowOff>38100</xdr:rowOff>
        </xdr:from>
        <xdr:to>
          <xdr:col>41</xdr:col>
          <xdr:colOff>76200</xdr:colOff>
          <xdr:row>6</xdr:row>
          <xdr:rowOff>12700</xdr:rowOff>
        </xdr:to>
        <xdr:sp macro="" textlink="">
          <xdr:nvSpPr>
            <xdr:cNvPr id="55300" name="Button 4" hidden="1">
              <a:extLst>
                <a:ext uri="{63B3BB69-23CF-44E3-9099-C40C66FF867C}">
                  <a14:compatExt spid="_x0000_s55300"/>
                </a:ext>
                <a:ext uri="{FF2B5EF4-FFF2-40B4-BE49-F238E27FC236}">
                  <a16:creationId xmlns:a16="http://schemas.microsoft.com/office/drawing/2014/main" id="{00000000-0008-0000-1500-000004D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203200</xdr:colOff>
          <xdr:row>20</xdr:row>
          <xdr:rowOff>38100</xdr:rowOff>
        </xdr:from>
        <xdr:to>
          <xdr:col>41</xdr:col>
          <xdr:colOff>76200</xdr:colOff>
          <xdr:row>21</xdr:row>
          <xdr:rowOff>12700</xdr:rowOff>
        </xdr:to>
        <xdr:sp macro="" textlink="">
          <xdr:nvSpPr>
            <xdr:cNvPr id="55301" name="Button 5" hidden="1">
              <a:extLst>
                <a:ext uri="{63B3BB69-23CF-44E3-9099-C40C66FF867C}">
                  <a14:compatExt spid="_x0000_s55301"/>
                </a:ext>
                <a:ext uri="{FF2B5EF4-FFF2-40B4-BE49-F238E27FC236}">
                  <a16:creationId xmlns:a16="http://schemas.microsoft.com/office/drawing/2014/main" id="{00000000-0008-0000-1500-000005D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203200</xdr:colOff>
          <xdr:row>20</xdr:row>
          <xdr:rowOff>38100</xdr:rowOff>
        </xdr:from>
        <xdr:to>
          <xdr:col>28</xdr:col>
          <xdr:colOff>76200</xdr:colOff>
          <xdr:row>21</xdr:row>
          <xdr:rowOff>12700</xdr:rowOff>
        </xdr:to>
        <xdr:sp macro="" textlink="">
          <xdr:nvSpPr>
            <xdr:cNvPr id="55302" name="Button 6" hidden="1">
              <a:extLst>
                <a:ext uri="{63B3BB69-23CF-44E3-9099-C40C66FF867C}">
                  <a14:compatExt spid="_x0000_s55302"/>
                </a:ext>
                <a:ext uri="{FF2B5EF4-FFF2-40B4-BE49-F238E27FC236}">
                  <a16:creationId xmlns:a16="http://schemas.microsoft.com/office/drawing/2014/main" id="{00000000-0008-0000-1500-000006D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203200</xdr:colOff>
          <xdr:row>20</xdr:row>
          <xdr:rowOff>38100</xdr:rowOff>
        </xdr:from>
        <xdr:to>
          <xdr:col>15</xdr:col>
          <xdr:colOff>76200</xdr:colOff>
          <xdr:row>21</xdr:row>
          <xdr:rowOff>12700</xdr:rowOff>
        </xdr:to>
        <xdr:sp macro="" textlink="">
          <xdr:nvSpPr>
            <xdr:cNvPr id="55303" name="Button 7" hidden="1">
              <a:extLst>
                <a:ext uri="{63B3BB69-23CF-44E3-9099-C40C66FF867C}">
                  <a14:compatExt spid="_x0000_s55303"/>
                </a:ext>
                <a:ext uri="{FF2B5EF4-FFF2-40B4-BE49-F238E27FC236}">
                  <a16:creationId xmlns:a16="http://schemas.microsoft.com/office/drawing/2014/main" id="{00000000-0008-0000-1500-000007D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203200</xdr:colOff>
          <xdr:row>20</xdr:row>
          <xdr:rowOff>38100</xdr:rowOff>
        </xdr:from>
        <xdr:to>
          <xdr:col>2</xdr:col>
          <xdr:colOff>76200</xdr:colOff>
          <xdr:row>21</xdr:row>
          <xdr:rowOff>12700</xdr:rowOff>
        </xdr:to>
        <xdr:sp macro="" textlink="">
          <xdr:nvSpPr>
            <xdr:cNvPr id="55304" name="Button 8" hidden="1">
              <a:extLst>
                <a:ext uri="{63B3BB69-23CF-44E3-9099-C40C66FF867C}">
                  <a14:compatExt spid="_x0000_s55304"/>
                </a:ext>
                <a:ext uri="{FF2B5EF4-FFF2-40B4-BE49-F238E27FC236}">
                  <a16:creationId xmlns:a16="http://schemas.microsoft.com/office/drawing/2014/main" id="{00000000-0008-0000-1500-000008D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203200</xdr:colOff>
          <xdr:row>35</xdr:row>
          <xdr:rowOff>38100</xdr:rowOff>
        </xdr:from>
        <xdr:to>
          <xdr:col>2</xdr:col>
          <xdr:colOff>76200</xdr:colOff>
          <xdr:row>36</xdr:row>
          <xdr:rowOff>12700</xdr:rowOff>
        </xdr:to>
        <xdr:sp macro="" textlink="">
          <xdr:nvSpPr>
            <xdr:cNvPr id="55305" name="Button 9" hidden="1">
              <a:extLst>
                <a:ext uri="{63B3BB69-23CF-44E3-9099-C40C66FF867C}">
                  <a14:compatExt spid="_x0000_s55305"/>
                </a:ext>
                <a:ext uri="{FF2B5EF4-FFF2-40B4-BE49-F238E27FC236}">
                  <a16:creationId xmlns:a16="http://schemas.microsoft.com/office/drawing/2014/main" id="{00000000-0008-0000-1500-000009D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203200</xdr:colOff>
          <xdr:row>35</xdr:row>
          <xdr:rowOff>38100</xdr:rowOff>
        </xdr:from>
        <xdr:to>
          <xdr:col>15</xdr:col>
          <xdr:colOff>76200</xdr:colOff>
          <xdr:row>36</xdr:row>
          <xdr:rowOff>12700</xdr:rowOff>
        </xdr:to>
        <xdr:sp macro="" textlink="">
          <xdr:nvSpPr>
            <xdr:cNvPr id="55306" name="Button 10" hidden="1">
              <a:extLst>
                <a:ext uri="{63B3BB69-23CF-44E3-9099-C40C66FF867C}">
                  <a14:compatExt spid="_x0000_s55306"/>
                </a:ext>
                <a:ext uri="{FF2B5EF4-FFF2-40B4-BE49-F238E27FC236}">
                  <a16:creationId xmlns:a16="http://schemas.microsoft.com/office/drawing/2014/main" id="{00000000-0008-0000-1500-00000AD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203200</xdr:colOff>
          <xdr:row>35</xdr:row>
          <xdr:rowOff>38100</xdr:rowOff>
        </xdr:from>
        <xdr:to>
          <xdr:col>28</xdr:col>
          <xdr:colOff>76200</xdr:colOff>
          <xdr:row>36</xdr:row>
          <xdr:rowOff>12700</xdr:rowOff>
        </xdr:to>
        <xdr:sp macro="" textlink="">
          <xdr:nvSpPr>
            <xdr:cNvPr id="55307" name="Button 11" hidden="1">
              <a:extLst>
                <a:ext uri="{63B3BB69-23CF-44E3-9099-C40C66FF867C}">
                  <a14:compatExt spid="_x0000_s55307"/>
                </a:ext>
                <a:ext uri="{FF2B5EF4-FFF2-40B4-BE49-F238E27FC236}">
                  <a16:creationId xmlns:a16="http://schemas.microsoft.com/office/drawing/2014/main" id="{00000000-0008-0000-1500-00000BD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203200</xdr:colOff>
          <xdr:row>35</xdr:row>
          <xdr:rowOff>38100</xdr:rowOff>
        </xdr:from>
        <xdr:to>
          <xdr:col>41</xdr:col>
          <xdr:colOff>76200</xdr:colOff>
          <xdr:row>36</xdr:row>
          <xdr:rowOff>12700</xdr:rowOff>
        </xdr:to>
        <xdr:sp macro="" textlink="">
          <xdr:nvSpPr>
            <xdr:cNvPr id="55308" name="Button 12" hidden="1">
              <a:extLst>
                <a:ext uri="{63B3BB69-23CF-44E3-9099-C40C66FF867C}">
                  <a14:compatExt spid="_x0000_s55308"/>
                </a:ext>
                <a:ext uri="{FF2B5EF4-FFF2-40B4-BE49-F238E27FC236}">
                  <a16:creationId xmlns:a16="http://schemas.microsoft.com/office/drawing/2014/main" id="{00000000-0008-0000-1500-00000CD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203200</xdr:colOff>
          <xdr:row>5</xdr:row>
          <xdr:rowOff>38100</xdr:rowOff>
        </xdr:from>
        <xdr:to>
          <xdr:col>2</xdr:col>
          <xdr:colOff>76200</xdr:colOff>
          <xdr:row>6</xdr:row>
          <xdr:rowOff>12700</xdr:rowOff>
        </xdr:to>
        <xdr:sp macro="" textlink="">
          <xdr:nvSpPr>
            <xdr:cNvPr id="54273" name="Button 1" hidden="1">
              <a:extLst>
                <a:ext uri="{63B3BB69-23CF-44E3-9099-C40C66FF867C}">
                  <a14:compatExt spid="_x0000_s54273"/>
                </a:ext>
                <a:ext uri="{FF2B5EF4-FFF2-40B4-BE49-F238E27FC236}">
                  <a16:creationId xmlns:a16="http://schemas.microsoft.com/office/drawing/2014/main" id="{00000000-0008-0000-1800-000001D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203200</xdr:colOff>
          <xdr:row>5</xdr:row>
          <xdr:rowOff>38100</xdr:rowOff>
        </xdr:from>
        <xdr:to>
          <xdr:col>15</xdr:col>
          <xdr:colOff>76200</xdr:colOff>
          <xdr:row>6</xdr:row>
          <xdr:rowOff>12700</xdr:rowOff>
        </xdr:to>
        <xdr:sp macro="" textlink="">
          <xdr:nvSpPr>
            <xdr:cNvPr id="54274" name="Button 2" hidden="1">
              <a:extLst>
                <a:ext uri="{63B3BB69-23CF-44E3-9099-C40C66FF867C}">
                  <a14:compatExt spid="_x0000_s54274"/>
                </a:ext>
                <a:ext uri="{FF2B5EF4-FFF2-40B4-BE49-F238E27FC236}">
                  <a16:creationId xmlns:a16="http://schemas.microsoft.com/office/drawing/2014/main" id="{00000000-0008-0000-1800-000002D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203200</xdr:colOff>
          <xdr:row>5</xdr:row>
          <xdr:rowOff>38100</xdr:rowOff>
        </xdr:from>
        <xdr:to>
          <xdr:col>28</xdr:col>
          <xdr:colOff>76200</xdr:colOff>
          <xdr:row>6</xdr:row>
          <xdr:rowOff>12700</xdr:rowOff>
        </xdr:to>
        <xdr:sp macro="" textlink="">
          <xdr:nvSpPr>
            <xdr:cNvPr id="54275" name="Button 3" hidden="1">
              <a:extLst>
                <a:ext uri="{63B3BB69-23CF-44E3-9099-C40C66FF867C}">
                  <a14:compatExt spid="_x0000_s54275"/>
                </a:ext>
                <a:ext uri="{FF2B5EF4-FFF2-40B4-BE49-F238E27FC236}">
                  <a16:creationId xmlns:a16="http://schemas.microsoft.com/office/drawing/2014/main" id="{00000000-0008-0000-1800-000003D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203200</xdr:colOff>
          <xdr:row>5</xdr:row>
          <xdr:rowOff>38100</xdr:rowOff>
        </xdr:from>
        <xdr:to>
          <xdr:col>41</xdr:col>
          <xdr:colOff>76200</xdr:colOff>
          <xdr:row>6</xdr:row>
          <xdr:rowOff>12700</xdr:rowOff>
        </xdr:to>
        <xdr:sp macro="" textlink="">
          <xdr:nvSpPr>
            <xdr:cNvPr id="54276" name="Button 4" hidden="1">
              <a:extLst>
                <a:ext uri="{63B3BB69-23CF-44E3-9099-C40C66FF867C}">
                  <a14:compatExt spid="_x0000_s54276"/>
                </a:ext>
                <a:ext uri="{FF2B5EF4-FFF2-40B4-BE49-F238E27FC236}">
                  <a16:creationId xmlns:a16="http://schemas.microsoft.com/office/drawing/2014/main" id="{00000000-0008-0000-1800-000004D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203200</xdr:colOff>
          <xdr:row>20</xdr:row>
          <xdr:rowOff>38100</xdr:rowOff>
        </xdr:from>
        <xdr:to>
          <xdr:col>41</xdr:col>
          <xdr:colOff>76200</xdr:colOff>
          <xdr:row>21</xdr:row>
          <xdr:rowOff>12700</xdr:rowOff>
        </xdr:to>
        <xdr:sp macro="" textlink="">
          <xdr:nvSpPr>
            <xdr:cNvPr id="54277" name="Button 5" hidden="1">
              <a:extLst>
                <a:ext uri="{63B3BB69-23CF-44E3-9099-C40C66FF867C}">
                  <a14:compatExt spid="_x0000_s54277"/>
                </a:ext>
                <a:ext uri="{FF2B5EF4-FFF2-40B4-BE49-F238E27FC236}">
                  <a16:creationId xmlns:a16="http://schemas.microsoft.com/office/drawing/2014/main" id="{00000000-0008-0000-1800-000005D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203200</xdr:colOff>
          <xdr:row>20</xdr:row>
          <xdr:rowOff>38100</xdr:rowOff>
        </xdr:from>
        <xdr:to>
          <xdr:col>28</xdr:col>
          <xdr:colOff>76200</xdr:colOff>
          <xdr:row>21</xdr:row>
          <xdr:rowOff>12700</xdr:rowOff>
        </xdr:to>
        <xdr:sp macro="" textlink="">
          <xdr:nvSpPr>
            <xdr:cNvPr id="54278" name="Button 6" hidden="1">
              <a:extLst>
                <a:ext uri="{63B3BB69-23CF-44E3-9099-C40C66FF867C}">
                  <a14:compatExt spid="_x0000_s54278"/>
                </a:ext>
                <a:ext uri="{FF2B5EF4-FFF2-40B4-BE49-F238E27FC236}">
                  <a16:creationId xmlns:a16="http://schemas.microsoft.com/office/drawing/2014/main" id="{00000000-0008-0000-1800-000006D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203200</xdr:colOff>
          <xdr:row>20</xdr:row>
          <xdr:rowOff>38100</xdr:rowOff>
        </xdr:from>
        <xdr:to>
          <xdr:col>15</xdr:col>
          <xdr:colOff>76200</xdr:colOff>
          <xdr:row>21</xdr:row>
          <xdr:rowOff>12700</xdr:rowOff>
        </xdr:to>
        <xdr:sp macro="" textlink="">
          <xdr:nvSpPr>
            <xdr:cNvPr id="54279" name="Button 7" hidden="1">
              <a:extLst>
                <a:ext uri="{63B3BB69-23CF-44E3-9099-C40C66FF867C}">
                  <a14:compatExt spid="_x0000_s54279"/>
                </a:ext>
                <a:ext uri="{FF2B5EF4-FFF2-40B4-BE49-F238E27FC236}">
                  <a16:creationId xmlns:a16="http://schemas.microsoft.com/office/drawing/2014/main" id="{00000000-0008-0000-1800-000007D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203200</xdr:colOff>
          <xdr:row>20</xdr:row>
          <xdr:rowOff>38100</xdr:rowOff>
        </xdr:from>
        <xdr:to>
          <xdr:col>2</xdr:col>
          <xdr:colOff>76200</xdr:colOff>
          <xdr:row>21</xdr:row>
          <xdr:rowOff>12700</xdr:rowOff>
        </xdr:to>
        <xdr:sp macro="" textlink="">
          <xdr:nvSpPr>
            <xdr:cNvPr id="54280" name="Button 8" hidden="1">
              <a:extLst>
                <a:ext uri="{63B3BB69-23CF-44E3-9099-C40C66FF867C}">
                  <a14:compatExt spid="_x0000_s54280"/>
                </a:ext>
                <a:ext uri="{FF2B5EF4-FFF2-40B4-BE49-F238E27FC236}">
                  <a16:creationId xmlns:a16="http://schemas.microsoft.com/office/drawing/2014/main" id="{00000000-0008-0000-1800-000008D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203200</xdr:colOff>
          <xdr:row>35</xdr:row>
          <xdr:rowOff>38100</xdr:rowOff>
        </xdr:from>
        <xdr:to>
          <xdr:col>2</xdr:col>
          <xdr:colOff>76200</xdr:colOff>
          <xdr:row>36</xdr:row>
          <xdr:rowOff>12700</xdr:rowOff>
        </xdr:to>
        <xdr:sp macro="" textlink="">
          <xdr:nvSpPr>
            <xdr:cNvPr id="54281" name="Button 9" hidden="1">
              <a:extLst>
                <a:ext uri="{63B3BB69-23CF-44E3-9099-C40C66FF867C}">
                  <a14:compatExt spid="_x0000_s54281"/>
                </a:ext>
                <a:ext uri="{FF2B5EF4-FFF2-40B4-BE49-F238E27FC236}">
                  <a16:creationId xmlns:a16="http://schemas.microsoft.com/office/drawing/2014/main" id="{00000000-0008-0000-1800-000009D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203200</xdr:colOff>
          <xdr:row>35</xdr:row>
          <xdr:rowOff>38100</xdr:rowOff>
        </xdr:from>
        <xdr:to>
          <xdr:col>15</xdr:col>
          <xdr:colOff>76200</xdr:colOff>
          <xdr:row>36</xdr:row>
          <xdr:rowOff>12700</xdr:rowOff>
        </xdr:to>
        <xdr:sp macro="" textlink="">
          <xdr:nvSpPr>
            <xdr:cNvPr id="54282" name="Button 10" hidden="1">
              <a:extLst>
                <a:ext uri="{63B3BB69-23CF-44E3-9099-C40C66FF867C}">
                  <a14:compatExt spid="_x0000_s54282"/>
                </a:ext>
                <a:ext uri="{FF2B5EF4-FFF2-40B4-BE49-F238E27FC236}">
                  <a16:creationId xmlns:a16="http://schemas.microsoft.com/office/drawing/2014/main" id="{00000000-0008-0000-1800-00000AD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203200</xdr:colOff>
          <xdr:row>35</xdr:row>
          <xdr:rowOff>38100</xdr:rowOff>
        </xdr:from>
        <xdr:to>
          <xdr:col>28</xdr:col>
          <xdr:colOff>76200</xdr:colOff>
          <xdr:row>36</xdr:row>
          <xdr:rowOff>12700</xdr:rowOff>
        </xdr:to>
        <xdr:sp macro="" textlink="">
          <xdr:nvSpPr>
            <xdr:cNvPr id="54283" name="Button 11" hidden="1">
              <a:extLst>
                <a:ext uri="{63B3BB69-23CF-44E3-9099-C40C66FF867C}">
                  <a14:compatExt spid="_x0000_s54283"/>
                </a:ext>
                <a:ext uri="{FF2B5EF4-FFF2-40B4-BE49-F238E27FC236}">
                  <a16:creationId xmlns:a16="http://schemas.microsoft.com/office/drawing/2014/main" id="{00000000-0008-0000-1800-00000BD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203200</xdr:colOff>
          <xdr:row>35</xdr:row>
          <xdr:rowOff>38100</xdr:rowOff>
        </xdr:from>
        <xdr:to>
          <xdr:col>41</xdr:col>
          <xdr:colOff>76200</xdr:colOff>
          <xdr:row>36</xdr:row>
          <xdr:rowOff>12700</xdr:rowOff>
        </xdr:to>
        <xdr:sp macro="" textlink="">
          <xdr:nvSpPr>
            <xdr:cNvPr id="54284" name="Button 12" hidden="1">
              <a:extLst>
                <a:ext uri="{63B3BB69-23CF-44E3-9099-C40C66FF867C}">
                  <a14:compatExt spid="_x0000_s54284"/>
                </a:ext>
                <a:ext uri="{FF2B5EF4-FFF2-40B4-BE49-F238E27FC236}">
                  <a16:creationId xmlns:a16="http://schemas.microsoft.com/office/drawing/2014/main" id="{00000000-0008-0000-1800-00000CD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MASTER%20%20BM%202009%20MOGOYUNGGUNG.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bina%20marga%202009/MASTER%20%20BM%202009%20MOGOYUNGGUNG%20(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DATA%20MULTIMEDIA/PROJECT%202009/DINKESSOS%20BOLSEL%202010%20PERSIAPAN%20LELANG/PENAARAN%20TAMI/KHUSUS%20TENDER/THUN%202009/BOLMONG%20INDUK/TAMY/LINGKUNGAN%20HIDUP/CV.%20RAFI%20KURNIA%20JAYAI.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4E9B0629/EE%20DAK%20PU%202007.Xls" TargetMode="External"/><Relationship Id="rId1" Type="http://schemas.openxmlformats.org/officeDocument/2006/relationships/externalLinkPath" Target="/4E9B0629/EE%20DAK%20PU%202007.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GAMBAR%20DAN%20RAB%20MARIYAI/Users/civil%20engineering/Downloads/EE%20APSOR_dermaga%20&amp;%20asrama%20putri/PROYEK%20TEMAN-TEMAN/file%20yusveri/rehab%20kantor%20KSDA/KANTORRRR2/file%202009/New%20Folder/Rab%202008/An%20ok%20BBM%20victor%2008.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DARI%20KANTOR/file%202009/2009%20PERTANIAN/EE%202009%20pertanian%20.LP.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DARI%20KANTOR/file%202009/2009%20PERTANIAN/file%202009/New%20Folder/Rab%202008/RAB%20PU%202007/RAB%20DAK%20PU%202007/EE%20DAK%20PU%202007.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DARI%20KANTOR/file%202009/2009%20PERTANIAN/file%202009/New%20Folder/Rab%202008/An%20ok%20BBM%20victor%2008.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KANTOR/2009/RAWA%20INDAH/1SIRAYA/RAB%20Peningkatan%20Jl.%20S.%20Maruni%20(TPU)%2008%20PT.%20Siraya%20TL.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ARSENAL%202009/ENHOK.%20PINAL%202009%202.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KANTOR/2009/RAWA%20INDAH/1SIRAYA/RAB%20PU%202007/RAB%20DAK%20PU%202007/EE%20DAK%20PU%202007.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C:/ASWIN%202007/PEKERJAAN%20UMUM/Data/2006/pematangan%20rmh%20jabatan/rab-pematangan%20tanah%20r%20bupati.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ASWIN%20FILE%202008/KONTRAKTOR%20ORDERAN%20DOK.%20TAWAR/CV.%20KU'WAIT/@$%25mAX/Max/Analisa%20K/contoh1XLS.XLS" TargetMode="External"/></Relationships>
</file>

<file path=xl/externalLinks/_rels/externalLink14.xml.rels><?xml version="1.0" encoding="UTF-8" standalone="yes"?>
<Relationships xmlns="http://schemas.openxmlformats.org/package/2006/relationships"><Relationship Id="rId1" Type="http://schemas.microsoft.com/office/2006/relationships/xlExternalLinkPath/xlPathMissing" Target="Rehab%20SKKT%20Pulau%20Kelapa.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C:/data/TEGUH/Jack%20Pribadi/Data/JIMRITS%20POEX/ical%20ruko/KANTOR/2009/RAWA%20INDAH/1SIRAYA/RAB%20PU%202007/RAB%20DAK%20PU%202007/EE%20DAK%20PU%202007.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C:/data/TEGUH/Jack%20Pribadi/Data/JIMRITS%20POEX/ical%20ruko/KANTOR/2009/RAWA%20INDAH/1SIRAYA/RAB%20Peningkatan%20Jl.%20S.%20Maruni%20(TPU)%2008%20PT.%20Siraya%20TL.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data/TEGUH/Jack%20Pribadi/Data/JIMRITS%20POEX/ical%20ruko/ARSENAL%202009/ENHOK.%20PINAL%202009%202.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C:/ENDUT%20SEXY/RAP%2015M%20Mumet/PENAWARAN%2015%20AK(anyar).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C:/Back%20Data%20PDKA%20!7%2001/Arman%20File/Armand%20Teminabuan/ARMAND/Gbr%20Bawasda/Akhir.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C:/My%20Documents/New%20Folder%20(%203%20)/malawili/cco%20rab.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C:/DATA%20DI%20KABUPATEN/DATA%20PU/EE%20pemilharan%20jalan%202012.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C:/Documents%20and%20Settings/Owner/Desktop/ADEL%20FILE/walikota/arsitektur/kontrak%20mapo/MAPO%205%20RAB%20revisi-2.xls" TargetMode="External"/></Relationships>
</file>

<file path=xl/externalLinks/_rels/externalLink23.xml.rels><?xml version="1.0" encoding="UTF-8" standalone="yes"?>
<Relationships xmlns="http://schemas.openxmlformats.org/package/2006/relationships"><Relationship Id="rId2" Type="http://schemas.openxmlformats.org/officeDocument/2006/relationships/externalLinkPath" Target="../../../../../../../../../../../../Sulamadaha/E/Tugas%20RAB.xls" TargetMode="External"/><Relationship Id="rId1" Type="http://schemas.openxmlformats.org/officeDocument/2006/relationships/externalLinkPath" Target="/Sulamadaha/E/Tugas%20RAB.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C:/BARU%20PAYA/PA%20SINAGA%20OTSUS%202009/PA.SINAGA%20OTSUS.%2009.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C:/bina%20marga%202009/BILL%202008%20BINA%20MARGA/PEY%20@STUDIO/file%20penawran.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C:/ICAT%20(H)/RAB%20PU%2009%20OKE/RAB%20DAK%202009/RAB%20PU%202007/RAB%20DAK%20PU%202007/EE%20DAK%20PU%202007.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G:/CH4N4Z%20PU/ICHA%202007/UMUM/BERITA%20ACARA/Cr4ThOn%20FaLLs/Data%20PU/PR4SW1L%20(H)/Blackman%20A.L/MC%20Moti%202006.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C:/New%20Folder/Gedung/Rsd-Cibinong/C-Rab&amp;Rap-Rsd-Cibinong-060317-compere/Gedung/Arsip%20CIMAHI/RAB-CIMAHI.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C:/Bintuni/schedule%20bulan%20okto.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C:/PENAWARAN%202006/AI%20TUGAS%20KULIAH/APBN/Seksi%20VIII%20Pen.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APBN/Seksi%20VIII%20Pen.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C:/PENAWARAN%202006/AI%20TUGAS%20KULIAH/APBN/TENDER/OE%20Dumagin.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C:/Dok%20eddy%20back%20up/Users/Wan%20Supit/AppData/Roaming/Microsoft/Excel/RAB%20%202009%20%20CS/PENAWARAN%202006/AI%20TUGAS%20KULIAH/APBN/Seksi%20VIII%20Pen.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APBN/TENDER/OE%20Dumagin.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file:///C:/APBN/Seksi%20VIII%20Pen.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bina%20marga%202009/APBN/Seksi%20VIII%20Pen.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C:/Dok%20eddy%20back%20up/Users/Wan%20Supit/AppData/Roaming/Microsoft/Excel/RAB%20%202009%20%20CS/PENAWARAN%202006/AI%20TUGAS%20KULIAH/APBN/TENDER/OE%20Dumagin.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C:/APBN/TENDER/OE%20Dumagin.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C:/DOK%20EDDY/KUMPULAN%20RAB%202010/RAB%20%202009%20%20CS/PENAWARAN%202006/AI%20TUGAS%20KULIAH/APBN/Seksi%20VIII%20Pen.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file:///I:/EE%20Konsultan%20BMG%202012%20.Ok/JLN%20DLM%20KOTA%20SRG/Data%20Kerja/LAEN2/pak%20Junitan/EE%20%20JEMBATAN%20-%20Copy.xlsx"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bina%20marga%202009/APBN/TENDER/OE%20Dumagin.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file:///C:/WASIS/PROYEK%202010/BOLTIM/MOAT-ATOGA/RAB/BOQ%20KOSONG/Sinar%20Bulawan.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file:///C:/data/TEGUH/Jack%20Pribadi/Data/JIMRITS%20POEX/ical%20ruko/ENDUT%20SEXY/RAP%2015M%20Mumet/PENAWARAN%2015%20AK(anyar).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TENDER%20DKP%20MITRA/BBI/pu%20min/paket%2021%2000%20rehab%20kantor%20bupati%20minahasa.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file:///G:/CH4N4Z%20PU/ICHA%202007/UMUM/BERITA%20ACARA/Praswil%20Documents/Pa%20Ilyas%203/Data%20Campur/MILE%20POENYA/INDRA/CV.%20LIKMOFA%20PRATAMA,KANDANG.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file:///C:/DATA/RAB%202009/PENAWARAN/Jalan%20Tugu%20merah%20kantor%20regional%20LAN/rab%20pemenang%201.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file:///G:/CH4N4Z%20PU/ICHA%202007/UMUM/BERITA%20ACARA/PAGAR,%20ADHI%20TRI%20KARSA.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file:///C:/GAMBAR%20DAN%20RAB%20MARIYAI/MUTI%20(G)/New%20Folder/Gedung/Rsd-Cibinong/C-Rab&amp;Rap-Rsd-Cibinong-060317-compere/Gedung/Arsip%20CIMAHI/RAB-CIMAHI.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file:///C:/GUSTI%20DATACOM/INVOICE-2007-2008-IP/BA-%20Pemb%20Iriane-1-2-3.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file:///C:/RAB%20USULAN%202005/GAMBAR%20USULAN%202005.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C:/Documents%20and%20Settings/user/Application%20Data/Microsoft/Excel/%23PROJECTS/%23PROJECT/bina%20swadaya/windows/TEMP/MAN/BQ/ana-kal.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file:///C:/BOQ/perbinda5.xls"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G:/CH4N4Z%20PU/ICHA%202007/UMUM/BERITA%20ACARA/windows/Personal/BINA%20MARGA/P2JKK%20UMUM/P2JKK%202003/KonSplSpmk/KonSplSpmk%202003.xl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file:///C:/RS%20SORONG/RSUD-SORONG%202007/ADHI%20KARYA/Penawaran%2025M-AK/RAB%2025M%20-%20adhi%20ku%20karya%20ku.xls"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file:///C:/DARI%20KANTOR/file%202009/2009%20PERTANIAN/Documents%20and%20Settings/Administrator/My%20Documents/Oe-ee/3-DIV10.xls"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file:///C:/penawaran/motongkad/CV.%20SARIWONO/file%20penawran.xls"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bina%20marga%202009/BILL%202008%20BINA%20MARGA/PEY%20@STUDIO/file%20penawran.xls"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file:///G:/CH4N4Z%20PU/ICHA%202007/UMUM/BERITA%20ACARA/PRASWIL/PERENCANAAN/DtrUsulan/PULAU%20TERNATE/USULAN%202005/New%20Folder/DURK%20DAU%20%202005.xls"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file:///C:/PU%20KK%202010/LAPEN%20MANGGALA/CV.rainbow/PENAWARANOK.xls"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file:///A:/APBN/Seksi%20VIII%20Pen.xls"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aminila/RAB%202009%20REFISI/Fresh/PU%20&amp;%20Bapeda/Documents%20and%20Settings/Toshiba/Desktop/PU.%20DATI%20II%202007/TAWAR%20BUYAT-BUKAKA/TAWAR-PT.%20CITRA%20ADILA%20PUTRA.xls" TargetMode="External"/></Relationships>
</file>

<file path=xl/externalLinks/_rels/externalLink62.xml.rels><?xml version="1.0" encoding="UTF-8" standalone="yes"?>
<Relationships xmlns="http://schemas.openxmlformats.org/package/2006/relationships"><Relationship Id="rId1" Type="http://schemas.openxmlformats.org/officeDocument/2006/relationships/externalLinkPath" Target="file:///C:/Gmbr%202%20(2010)/Peket%202010/Kantor%20BBKSDA/RAB%20KSDA,%20OK/KSDA-1%20RAB.xls" TargetMode="External"/></Relationships>
</file>

<file path=xl/externalLinks/_rels/externalLink63.xml.rels><?xml version="1.0" encoding="UTF-8" standalone="yes"?>
<Relationships xmlns="http://schemas.openxmlformats.org/package/2006/relationships"><Relationship Id="rId1" Type="http://schemas.openxmlformats.org/officeDocument/2006/relationships/externalLinkPath" Target="file:///C:/BSPS%202015/DESA%20KARANGPULE/RENCANA%20LPJ%20KARANG%20PULE'/RENCANA%20BELANJA%20TAHAP%201%20(DRPB2%20THP1).xlsx"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file:///C:/Dokumen/Dan/Pak%20Ruddy%20WS/Bali%20Orchid/BQ%20BALI%20ORCHID%20HOTEL.xls"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file:///C:/BOQ/olot2.xls" TargetMode="External"/></Relationships>
</file>

<file path=xl/externalLinks/_rels/externalLink66.xml.rels><?xml version="1.0" encoding="UTF-8" standalone="yes"?>
<Relationships xmlns="http://schemas.openxmlformats.org/package/2006/relationships"><Relationship Id="rId1" Type="http://schemas.openxmlformats.org/officeDocument/2006/relationships/externalLinkPath" Target="file:///C:/BIRAMA_KU/ANALISA-OE-25M-2006.XLS" TargetMode="External"/></Relationships>
</file>

<file path=xl/externalLinks/_rels/externalLink67.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2%20RH%2021%20PROJECT/ERHA/isa/ISA/ASRO/RAB%20SD%20BOALEMO.xls" TargetMode="External"/></Relationships>
</file>

<file path=xl/externalLinks/_rels/externalLink68.xml.rels><?xml version="1.0" encoding="UTF-8" standalone="yes"?>
<Relationships xmlns="http://schemas.openxmlformats.org/package/2006/relationships"><Relationship Id="rId1" Type="http://schemas.openxmlformats.org/officeDocument/2006/relationships/externalLinkPath" Target="file:///C:/PAY.DAT/KUP/KUP%20%202007/Normalisasi/Talud%20PLTD/PENAWARAN/BANDARA%20NEW.Xls" TargetMode="External"/></Relationships>
</file>

<file path=xl/externalLinks/_rels/externalLink69.xml.rels><?xml version="1.0" encoding="UTF-8" standalone="yes"?>
<Relationships xmlns="http://schemas.openxmlformats.org/package/2006/relationships"><Relationship Id="rId1" Type="http://schemas.openxmlformats.org/officeDocument/2006/relationships/externalLinkPath" Target="file:///C:/ASWIN%202007/PEKERJAAN%20UMUM/Situs%20Rumah%20HPB/Situs%20Rumah%20HPB.xls" TargetMode="External"/></Relationships>
</file>

<file path=xl/externalLinks/_rels/externalLink70.xml.rels><?xml version="1.0" encoding="UTF-8" standalone="yes"?>
<Relationships xmlns="http://schemas.openxmlformats.org/package/2006/relationships"><Relationship Id="rId1" Type="http://schemas.openxmlformats.org/officeDocument/2006/relationships/externalLinkPath" Target="file:///C:/bina%20marga%202009/APBN/Seksi%20VIII%20Pen.xls" TargetMode="External"/></Relationships>
</file>

<file path=xl/externalLinks/_rels/externalLink71.xml.rels><?xml version="1.0" encoding="UTF-8" standalone="yes"?>
<Relationships xmlns="http://schemas.openxmlformats.org/package/2006/relationships"><Relationship Id="rId1" Type="http://schemas.openxmlformats.org/officeDocument/2006/relationships/externalLinkPath" Target="file:///C:/Gita/LAPORAN%20TAHUN%202007/LAP%20OTSUS%202007/Lap.%20masing%20Kontraktor/RAB%2002%20Revisi.XLS" TargetMode="External"/></Relationships>
</file>

<file path=xl/externalLinks/_rels/externalLink72.xml.rels><?xml version="1.0" encoding="UTF-8" standalone="yes"?>
<Relationships xmlns="http://schemas.openxmlformats.org/package/2006/relationships"><Relationship Id="rId1" Type="http://schemas.openxmlformats.org/officeDocument/2006/relationships/externalLinkPath" Target="file:///C:/DATA/ANALISA/MEDYA/BALAI/PROGRAM/RAWA%20&amp;%20PANTAI/RAB%20OP%20RUTIN%202007/RAB%20Kapuas%20Kecil.XLS" TargetMode="External"/></Relationships>
</file>

<file path=xl/externalLinks/_rels/externalLink73.xml.rels><?xml version="1.0" encoding="UTF-8" standalone="yes"?>
<Relationships xmlns="http://schemas.openxmlformats.org/package/2006/relationships"><Relationship Id="rId1" Type="http://schemas.openxmlformats.org/officeDocument/2006/relationships/externalLinkPath" Target="file:///C:/Documents%20and%20Settings/CV.%20KCP/My%20Documents/RAB%2002%20Revisi.XLS" TargetMode="External"/></Relationships>
</file>

<file path=xl/externalLinks/_rels/externalLink74.xml.rels><?xml version="1.0" encoding="UTF-8" standalone="yes"?>
<Relationships xmlns="http://schemas.openxmlformats.org/package/2006/relationships"><Relationship Id="rId1" Type="http://schemas.openxmlformats.org/officeDocument/2006/relationships/externalLinkPath" Target="file:///C:/ASWIN%202007/PEKERJAAN%20UMUM/MANOKWARI/REKAP~SARANA~PENDIDIKAN.xls" TargetMode="External"/></Relationships>
</file>

<file path=xl/externalLinks/_rels/externalLink75.xml.rels><?xml version="1.0" encoding="UTF-8" standalone="yes"?>
<Relationships xmlns="http://schemas.openxmlformats.org/package/2006/relationships"><Relationship Id="rId1" Type="http://schemas.openxmlformats.org/officeDocument/2006/relationships/externalLinkPath" Target="file:///C:/my%20project/BSPS/BSPS%202015/DRPB2%20sigit%20131115/DRPB2%20KPB%20ALAS%20TUA.xlsx" TargetMode="External"/></Relationships>
</file>

<file path=xl/externalLinks/_rels/externalLink76.xml.rels><?xml version="1.0" encoding="UTF-8" standalone="yes"?>
<Relationships xmlns="http://schemas.openxmlformats.org/package/2006/relationships"><Relationship Id="rId1" Type="http://schemas.openxmlformats.org/officeDocument/2006/relationships/externalLinkPath" Target="file:///C:/GAMBAR%20DAN%20RAB%20MARIYAI/Users/civil%20engineering/Downloads/EE%20APSOR_dermaga%20&amp;%20asrama%20putri/dermaga%20absor.xls" TargetMode="External"/></Relationships>
</file>

<file path=xl/externalLinks/_rels/externalLink77.xml.rels><?xml version="1.0" encoding="UTF-8" standalone="yes"?>
<Relationships xmlns="http://schemas.openxmlformats.org/package/2006/relationships"><Relationship Id="rId1" Type="http://schemas.openxmlformats.org/officeDocument/2006/relationships/externalLinkPath" Target="file:///C:/DARI%20KANTOR/file%202009/2009%20PERTANIAN/file%202009/New%20Folder/Rab%202008/EE%20OK%20DRAIN%202008.xls" TargetMode="External"/></Relationships>
</file>

<file path=xl/externalLinks/_rels/externalLink78.xml.rels><?xml version="1.0" encoding="UTF-8" standalone="yes"?>
<Relationships xmlns="http://schemas.openxmlformats.org/package/2006/relationships"><Relationship Id="rId1" Type="http://schemas.openxmlformats.org/officeDocument/2006/relationships/externalLinkPath" Target="file:///A:/RabPenawaran.xls" TargetMode="External"/></Relationships>
</file>

<file path=xl/externalLinks/_rels/externalLink79.xml.rels><?xml version="1.0" encoding="UTF-8" standalone="yes"?>
<Relationships xmlns="http://schemas.openxmlformats.org/package/2006/relationships"><Relationship Id="rId1" Type="http://schemas.openxmlformats.org/officeDocument/2006/relationships/externalLinkPath" Target="file:///C:/SUGENG%202015/BSPS%202015/BSPS%202015%20DESA%20PUJOTIRTO/Format%20PM%20-%20Desa%20Pujotirto%20BNBA%201-180%20edit%2024%20AGUSTUS%202015+RPD+DRPB2%20-%20Edit%20Harga.xls" TargetMode="External"/></Relationships>
</file>

<file path=xl/externalLinks/_rels/externalLink80.xml.rels><?xml version="1.0" encoding="UTF-8" standalone="yes"?>
<Relationships xmlns="http://schemas.openxmlformats.org/package/2006/relationships"><Relationship Id="rId1" Type="http://schemas.openxmlformats.org/officeDocument/2006/relationships/externalLinkPath" Target="file:///C:/BSPS%202016/Rangkah%20Buayan/Tahap%20Penyiapan%20Masyarakat%20BSPS%202016%20Rangkah/Indek%20Harga%20Satuan%20Bupati%202016+Format%20II-9.xlsx" TargetMode="External"/></Relationships>
</file>

<file path=xl/externalLinks/_rels/externalLink81.xml.rels><?xml version="1.0" encoding="UTF-8" standalone="yes"?>
<Relationships xmlns="http://schemas.openxmlformats.org/package/2006/relationships"><Relationship Id="rId1" Type="http://schemas.openxmlformats.org/officeDocument/2006/relationships/externalLinkPath" Target="file:///C:/PROGRAM%20BSPS%20KEBUMEN%202012-2014/BSPS%202014%20sarwogadung/DRPB2%20SARWOGADUNG%202.xls" TargetMode="External"/></Relationships>
</file>

<file path=xl/externalLinks/_rels/externalLink82.xml.rels><?xml version="1.0" encoding="UTF-8" standalone="yes"?>
<Relationships xmlns="http://schemas.openxmlformats.org/package/2006/relationships"><Relationship Id="rId1" Type="http://schemas.openxmlformats.org/officeDocument/2006/relationships/externalLinkPath" Target="file:///C:/ASWIN%20FILE%202008/KONTRAKTOR%20ORDERAN%20DOK.%20TAWAR/PUTRA%20PAPUA%20PERKASA/RAB%20YANG%20DARI%20BAMBANG/RAP%20Infra%20Lain_2005(46M)_12Gdng.xls" TargetMode="External"/></Relationships>
</file>

<file path=xl/externalLinks/_rels/externalLink83.xml.rels><?xml version="1.0" encoding="UTF-8" standalone="yes"?>
<Relationships xmlns="http://schemas.openxmlformats.org/package/2006/relationships"><Relationship Id="rId2" Type="http://schemas.openxmlformats.org/officeDocument/2006/relationships/externalLinkPath" Target="../../../../../../../../../../../../Ten/rutr/My%20Documents/Klamono.xls" TargetMode="External"/><Relationship Id="rId1" Type="http://schemas.openxmlformats.org/officeDocument/2006/relationships/externalLinkPath" Target="/Ten/rutr/My%20Documents/Klamono.xls" TargetMode="External"/></Relationships>
</file>

<file path=xl/externalLinks/_rels/externalLink84.xml.rels><?xml version="1.0" encoding="UTF-8" standalone="yes"?>
<Relationships xmlns="http://schemas.openxmlformats.org/package/2006/relationships"><Relationship Id="rId1" Type="http://schemas.openxmlformats.org/officeDocument/2006/relationships/externalLinkPath" Target="file:///C:/DATA%20CONSULTAN/penawaran/rumah%20sakit/CV.%20POGOGUL%20JAYA/CV.%20POGOGUL%20JAYA.xls" TargetMode="External"/></Relationships>
</file>

<file path=xl/externalLinks/_rels/externalLink85.xml.rels><?xml version="1.0" encoding="UTF-8" standalone="yes"?>
<Relationships xmlns="http://schemas.openxmlformats.org/package/2006/relationships"><Relationship Id="rId1" Type="http://schemas.openxmlformats.org/officeDocument/2006/relationships/externalLinkPath" Target="file:///C:/GAMBAR%20DAN%20RAB%20MARIYAI/MUTI%20(G)/New%20Folder/Documents%20and%20Settings/perdana.DOMAIN/Local%20Settings/Temp/Temporary%20Directory%201%20for%20RAB-WS-8LT-TOTAL-R-KS.zip/RAB-WS-8LT-TOTAL-R-KS.xls" TargetMode="External"/></Relationships>
</file>

<file path=xl/externalLinks/_rels/externalLink86.xml.rels><?xml version="1.0" encoding="UTF-8" standalone="yes"?>
<Relationships xmlns="http://schemas.openxmlformats.org/package/2006/relationships"><Relationship Id="rId1" Type="http://schemas.openxmlformats.org/officeDocument/2006/relationships/externalLinkPath" Target="file:///C:/Documents%20and%20Settings/user/Application%20Data/Microsoft/Excel/%23PROJECTS/%23PROJECT/bina%20swadaya/windows/TEMP/DATAKALTIM/Analisa/Analisa-Persiapan.xls" TargetMode="External"/></Relationships>
</file>

<file path=xl/externalLinks/_rels/externalLink87.xml.rels><?xml version="1.0" encoding="UTF-8" standalone="yes"?>
<Relationships xmlns="http://schemas.openxmlformats.org/package/2006/relationships"><Relationship Id="rId1" Type="http://schemas.openxmlformats.org/officeDocument/2006/relationships/externalLinkPath" Target="file:///I:/EE%20Konsultan%20BMG%202012%20.Ok/JLN%20DLM%20KOTA%20SRG/PAHS2006/Copy%20of%20PAHS2006%20R2%20draft(MIS)new.xls" TargetMode="External"/></Relationships>
</file>

<file path=xl/externalLinks/_rels/externalLink88.xml.rels><?xml version="1.0" encoding="UTF-8" standalone="yes"?>
<Relationships xmlns="http://schemas.openxmlformats.org/package/2006/relationships"><Relationship Id="rId1" Type="http://schemas.openxmlformats.org/officeDocument/2006/relationships/externalLinkPath" Target="file:///C:/Documents%20and%20Settings/brian/My%20Documents/PROYEK/SMP%206/DATA/RAB%20JL.SMP%206%20OE.xls" TargetMode="External"/></Relationships>
</file>

<file path=xl/externalLinks/_rels/externalLink89.xml.rels><?xml version="1.0" encoding="UTF-8" standalone="yes"?>
<Relationships xmlns="http://schemas.openxmlformats.org/package/2006/relationships"><Relationship Id="rId1" Type="http://schemas.openxmlformats.org/officeDocument/2006/relationships/externalLinkPath" Target="file:///C:/SMP%206/Pemenang%20I%20(SR)/PENAWARAN/SMP%20I.xls" TargetMode="External"/></Relationships>
</file>

<file path=xl/externalLinks/_rels/externalLink90.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bina%20marga%202009/MASTER%20%20BM%202009%20MOGOYUNGGUNG%20(2).xls" TargetMode="External"/></Relationships>
</file>

<file path=xl/externalLinks/_rels/externalLink91.xml.rels><?xml version="1.0" encoding="UTF-8" standalone="yes"?>
<Relationships xmlns="http://schemas.openxmlformats.org/package/2006/relationships"><Relationship Id="rId1" Type="http://schemas.openxmlformats.org/officeDocument/2006/relationships/externalLinkPath" Target="file:///C:/DARI%20KANTOR/file%202009/2009%20PERTANIAN/file%202009/Adhock%20jl%202009/RAB%20BAC.AL%20FINAL%202009.xls" TargetMode="External"/></Relationships>
</file>

<file path=xl/externalLinks/_rels/externalLink92.xml.rels><?xml version="1.0" encoding="UTF-8" standalone="yes"?>
<Relationships xmlns="http://schemas.openxmlformats.org/package/2006/relationships"><Relationship Id="rId1" Type="http://schemas.openxmlformats.org/officeDocument/2006/relationships/externalLinkPath" Target="file:///C:/BSPS%202015/PENGEMPON%20LAPORAN/FORMAT-FORMAT%20PENGEMPON/HASIL%20KLARIFIKASI%20PENGEMPON.xlsx" TargetMode="External"/></Relationships>
</file>

<file path=xl/externalLinks/_rels/externalLink93.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PASCA%20GRED%203/PENAWARAN%20PURWOREJO%20TIMUR.XLS/Documents%20and%20Settings/Indo%20Berka/My%20Documents/mjn/BIDDING/ROAD/Tarohan-Pulutan.xls" TargetMode="External"/></Relationships>
</file>

<file path=xl/externalLinks/_rels/externalLink94.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PENAWARAN%202006/AI%20TUGAS%20KULIAH/2004/rab/MOLINOW%20SMP%20II-tamb.xls" TargetMode="External"/></Relationships>
</file>

<file path=xl/externalLinks/_rels/externalLink95.xml.rels><?xml version="1.0" encoding="UTF-8" standalone="yes"?>
<Relationships xmlns="http://schemas.openxmlformats.org/package/2006/relationships"><Relationship Id="rId1" Type="http://schemas.openxmlformats.org/officeDocument/2006/relationships/externalLinkPath" Target="file:///C:/bina%20marga%202009/Timbukar/DB-TIMBUKAR.xls" TargetMode="External"/></Relationships>
</file>

<file path=xl/externalLinks/_rels/externalLink96.xml.rels><?xml version="1.0" encoding="UTF-8" standalone="yes"?>
<Relationships xmlns="http://schemas.openxmlformats.org/package/2006/relationships"><Relationship Id="rId1" Type="http://schemas.openxmlformats.org/officeDocument/2006/relationships/externalLinkPath" Target="file:///C:/Documents%20and%20Settings/Administrator/My%20Documents/Oe-ee/3-DIV10.xls" TargetMode="External"/></Relationships>
</file>

<file path=xl/externalLinks/_rels/externalLink97.xml.rels><?xml version="1.0" encoding="UTF-8" standalone="yes"?>
<Relationships xmlns="http://schemas.openxmlformats.org/package/2006/relationships"><Relationship Id="rId1" Type="http://schemas.openxmlformats.org/officeDocument/2006/relationships/externalLinkPath" Target="file:///C:/Angki/RAB%20RUDIS%20BUPATI%20RAJA%20AMPAT.xls" TargetMode="External"/></Relationships>
</file>

<file path=xl/externalLinks/_rels/externalLink98.xml.rels><?xml version="1.0" encoding="UTF-8" standalone="yes"?>
<Relationships xmlns="http://schemas.openxmlformats.org/package/2006/relationships"><Relationship Id="rId1" Type="http://schemas.openxmlformats.org/officeDocument/2006/relationships/externalLinkPath" Target="file:///C:/ASWIN%202007/PEKERJAAN%20UMUM/RAB%20PEMENANG%201/PASAR%20FAK%20-%20FAK%20-1-%20CV.%20KOMBA%20BAUFAK.xls" TargetMode="External"/></Relationships>
</file>

<file path=xl/externalLinks/_rels/externalLink99.xml.rels><?xml version="1.0" encoding="UTF-8" standalone="yes"?>
<Relationships xmlns="http://schemas.openxmlformats.org/package/2006/relationships"><Relationship Id="rId1" Type="http://schemas.openxmlformats.org/officeDocument/2006/relationships/externalLinkPath" Target="file:///C:/Documents%20and%20Settings/CV.%20KCP/My%20Documents/RAB%20DOE%20CONTRAC.xls" TargetMode="External"/></Relationships>
</file>

<file path=xl/externalLinks/_rels/externalLink100.xml.rels><?xml version="1.0" encoding="UTF-8" standalone="yes"?>
<Relationships xmlns="http://schemas.openxmlformats.org/package/2006/relationships"><Relationship Id="rId1" Type="http://schemas.openxmlformats.org/officeDocument/2006/relationships/externalLinkPath" Target="file:///C:/ASWIN%20DATA/RAB%20tagihan%20KLH/BERKAS%20TAGIHAN%20ARAS/BA-PEMBAYARAN%20PERIKANAN.xls" TargetMode="External"/></Relationships>
</file>

<file path=xl/externalLinks/_rels/externalLink101.xml.rels><?xml version="1.0" encoding="UTF-8" standalone="yes"?>
<Relationships xmlns="http://schemas.openxmlformats.org/package/2006/relationships"><Relationship Id="rId1" Type="http://schemas.openxmlformats.org/officeDocument/2006/relationships/externalLinkPath" Target="file:///C:/DARI%20KANTOR/file%202009/2009%20PERTANIAN/PAY.DAT/KUP/KUP%20%202007/Normalisasi/Talud%20PLTD/PENAWARAN/Normalisasi%20Kali%20Klawalu.xls" TargetMode="External"/></Relationships>
</file>

<file path=xl/externalLinks/_rels/externalLink102.xml.rels><?xml version="1.0" encoding="UTF-8" standalone="yes"?>
<Relationships xmlns="http://schemas.openxmlformats.org/package/2006/relationships"><Relationship Id="rId1" Type="http://schemas.openxmlformats.org/officeDocument/2006/relationships/externalLinkPath" Target="file:///C:/ASWIN%20DATA/RAB%20tagihan%20KLH/excel%20terapan/BAB09.xls" TargetMode="External"/></Relationships>
</file>

<file path=xl/externalLinks/_rels/externalLink103.xml.rels><?xml version="1.0" encoding="UTF-8" standalone="yes"?>
<Relationships xmlns="http://schemas.openxmlformats.org/package/2006/relationships"><Relationship Id="rId1" Type="http://schemas.openxmlformats.org/officeDocument/2006/relationships/externalLinkPath" Target="file:///C:/DOCUME~1/Admin/LOCALS~1/Temp/Temporary%20Directory%201%20for%20lampiran_01_05_2010(3).zip/usulan%20kjr.xls" TargetMode="External"/></Relationships>
</file>

<file path=xl/externalLinks/_rels/externalLink104.xml.rels><?xml version="1.0" encoding="UTF-8" standalone="yes"?>
<Relationships xmlns="http://schemas.openxmlformats.org/package/2006/relationships"><Relationship Id="rId1" Type="http://schemas.openxmlformats.org/officeDocument/2006/relationships/externalLinkPath" Target="file:///D:/BSPS%20TA%202023/BSPS%20Jawa%20Tengah%202023/Bahan%20Pelatihan%202023/Bahan%202/Pembekalan%20TFL/Bedah%20Format%20dan%20Simulasi%20Perenc%20Teknis%20scr%20Swakelola/Integrasi%20Form%20TFL/Form%20BSPS%20-%20TFL.xlsx" TargetMode="External"/></Relationships>
</file>

<file path=xl/externalLinks/_rels/externalLink105.xml.rels><?xml version="1.0" encoding="UTF-8" standalone="yes"?>
<Relationships xmlns="http://schemas.openxmlformats.org/package/2006/relationships"><Relationship Id="rId1" Type="http://schemas.openxmlformats.org/officeDocument/2006/relationships/externalLinkPath" Target="file:///C:/Pro/KeyB/Dokumen%20Teknis/08%20RAB%20with%20AC/09%20RAB%20AC%20Stadion.xls" TargetMode="External"/></Relationships>
</file>

<file path=xl/externalLinks/_rels/externalLink106.xml.rels><?xml version="1.0" encoding="UTF-8" standalone="yes"?>
<Relationships xmlns="http://schemas.openxmlformats.org/package/2006/relationships"><Relationship Id="rId1" Type="http://schemas.openxmlformats.org/officeDocument/2006/relationships/externalLinkPath" Target="file:///G:/CH4N4Z%20PU/ICHA%202007/UMUM/BERITA%20ACARA/Data%20PU/PR4SW1L%20(H)/Blackman%20A.L/My%20Documents/DASK%20PU%202003/EXERCIXE%201.xls" TargetMode="External"/></Relationships>
</file>

<file path=xl/externalLinks/_rels/externalLink107.xml.rels><?xml version="1.0" encoding="UTF-8" standalone="yes"?>
<Relationships xmlns="http://schemas.openxmlformats.org/package/2006/relationships"><Relationship Id="rId1" Type="http://schemas.openxmlformats.org/officeDocument/2006/relationships/externalLinkPath" Target="file:///C:/RAB%20SDN%202%20KOMUS.xls" TargetMode="External"/></Relationships>
</file>

<file path=xl/externalLinks/_rels/externalLink108.xml.rels><?xml version="1.0" encoding="UTF-8" standalone="yes"?>
<Relationships xmlns="http://schemas.openxmlformats.org/package/2006/relationships"><Relationship Id="rId1" Type="http://schemas.openxmlformats.org/officeDocument/2006/relationships/externalLinkPath" Target="file:///M:/KANDANG+BATEREY%2026%2008%202006-02.xls" TargetMode="External"/></Relationships>
</file>

<file path=xl/externalLinks/_rels/externalLink109.xml.rels><?xml version="1.0" encoding="UTF-8" standalone="yes"?>
<Relationships xmlns="http://schemas.openxmlformats.org/package/2006/relationships"><Relationship Id="rId1" Type="http://schemas.openxmlformats.org/officeDocument/2006/relationships/externalLinkPath" Target="file:///A:/JL-KOTARAYA.xls" TargetMode="External"/></Relationships>
</file>

<file path=xl/externalLinks/_rels/externalLink110.xml.rels><?xml version="1.0" encoding="UTF-8" standalone="yes"?>
<Relationships xmlns="http://schemas.openxmlformats.org/package/2006/relationships"><Relationship Id="rId1" Type="http://schemas.openxmlformats.org/officeDocument/2006/relationships/externalLinkPath" Target="file:///I:/EE%20Konsultan%20BMG%202012%20.Ok/JLN%20DLM%20KOTA%20SRG/Documents%20and%20Settings/user/My%20Documents/LAP%20HARGA%20SAT/ANL%20HARGA%20SATUAN/EXCEL-PAHS/PANDUAN%20BQ/EE%20FO%20Pamanukan/3-DIV3.xls" TargetMode="External"/></Relationships>
</file>

<file path=xl/externalLinks/_rels/externalLink111.xml.rels><?xml version="1.0" encoding="UTF-8" standalone="yes"?>
<Relationships xmlns="http://schemas.openxmlformats.org/package/2006/relationships"><Relationship Id="rId1" Type="http://schemas.openxmlformats.org/officeDocument/2006/relationships/externalLinkPath" Target="file:///C:/PENAWARAN%202006/AI%20TUGAS%20KULIAH/2004/rab/MOLINOW%20SMP%20II-tamb.xls" TargetMode="External"/></Relationships>
</file>

<file path=xl/externalLinks/_rels/externalLink112.xml.rels><?xml version="1.0" encoding="UTF-8" standalone="yes"?>
<Relationships xmlns="http://schemas.openxmlformats.org/package/2006/relationships"><Relationship Id="rId1" Type="http://schemas.openxmlformats.org/officeDocument/2006/relationships/externalLinkPath" Target="file:///C:/ASWIN%20DATA/RAB%20tagihan%20KLH/BERKAS%20TAGIHAN%20ARAS/2006/Eq%20Ktr%20Distrik/Tag/Kwit,cs%20CBS%20Ren.xls" TargetMode="External"/></Relationships>
</file>

<file path=xl/externalLinks/_rels/externalLink113.xml.rels><?xml version="1.0" encoding="UTF-8" standalone="yes"?>
<Relationships xmlns="http://schemas.openxmlformats.org/package/2006/relationships"><Relationship Id="rId1" Type="http://schemas.openxmlformats.org/officeDocument/2006/relationships/externalLinkPath" Target="file:///C:/PENAWARAN%202006/DINAS%20PU%20PROV/JEMBATAN%20BINIHA/RAB%20ANALISA%20SNI.xls" TargetMode="External"/></Relationships>
</file>

<file path=xl/externalLinks/_rels/externalLink114.xml.rels><?xml version="1.0" encoding="UTF-8" standalone="yes"?>
<Relationships xmlns="http://schemas.openxmlformats.org/package/2006/relationships"><Relationship Id="rId1" Type="http://schemas.openxmlformats.org/officeDocument/2006/relationships/externalLinkPath" Target="file:///C:/PAY.DAT/KUP/KUP%20%202007/Normalisasi/Talud%20PLTD/PENAWARAN/Normalisasi%20Kali%20Klawalu.xls" TargetMode="External"/></Relationships>
</file>

<file path=xl/externalLinks/_rels/externalLink115.xml.rels><?xml version="1.0" encoding="UTF-8" standalone="yes"?>
<Relationships xmlns="http://schemas.openxmlformats.org/package/2006/relationships"><Relationship Id="rId1" Type="http://schemas.openxmlformats.org/officeDocument/2006/relationships/externalLinkPath" Target="file:///C:/GAMBAR%20DAN%20RAB%20MARIYAI/Recky/Data%20Proyek%202006/PU%20KABUPATEN%20SORSEL/Bariat%20Manaelek/Dokumen%20Penawaran/Rab.%20(Kakas1).xls" TargetMode="External"/></Relationships>
</file>

<file path=xl/externalLinks/_rels/externalLink116.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2%20RH%2021%20PROJECT/ERHA/TIME%20SCHEDULLE.xls" TargetMode="External"/></Relationships>
</file>

<file path=xl/externalLinks/_rels/externalLink117.xml.rels><?xml version="1.0" encoding="UTF-8" standalone="yes"?>
<Relationships xmlns="http://schemas.openxmlformats.org/package/2006/relationships"><Relationship Id="rId1" Type="http://schemas.openxmlformats.org/officeDocument/2006/relationships/externalLinkPath" Target="file:///C:/SMP%206/Pemenang%20I%20(SR)/TAGIHAN%20I/Progres.xls" TargetMode="External"/></Relationships>
</file>

<file path=xl/externalLinks/_rels/externalLink118.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TENDER%20DKP%20MITRA/BBI/Documents%20and%20Settings/User/My%20Documents/yayankh/My%20Documents/WIDYA/PROYEK%202002/Bag%2002/OE/gapura.xls" TargetMode="External"/></Relationships>
</file>

<file path=xl/externalLinks/_rels/externalLink119.xml.rels><?xml version="1.0" encoding="UTF-8" standalone="yes"?>
<Relationships xmlns="http://schemas.openxmlformats.org/package/2006/relationships"><Relationship Id="rId1" Type="http://schemas.openxmlformats.org/officeDocument/2006/relationships/externalLinkPath" Target="file:///C:/RAB%20SATAP/BOLMONG/RAB%20SDN%202%20KOMUS.xls" TargetMode="External"/></Relationships>
</file>

<file path=xl/externalLinks/_rels/externalLink120.xml.rels><?xml version="1.0" encoding="UTF-8" standalone="yes"?>
<Relationships xmlns="http://schemas.openxmlformats.org/package/2006/relationships"><Relationship Id="rId1" Type="http://schemas.openxmlformats.org/officeDocument/2006/relationships/externalLinkPath" Target="file:///C:/GAMBAR%20DAN%20RAB%20MARIYAI/MUTI%20(G)/New%20Folder/Documents%20and%20Settings/perdana.DOMAIN/Local%20Settings/Temp/Temporary%20Directory%201%20for%20Rab-Pak-Thp2.zip/Rab-Pak-Thp2.xls" TargetMode="External"/></Relationships>
</file>

<file path=xl/externalLinks/_rels/externalLink121.xml.rels><?xml version="1.0" encoding="UTF-8" standalone="yes"?>
<Relationships xmlns="http://schemas.openxmlformats.org/package/2006/relationships"><Relationship Id="rId1" Type="http://schemas.openxmlformats.org/officeDocument/2006/relationships/externalLinkPath" Target="file:///C:/BIRAMA_KU/RSUDR_SORONG/Penawaran%20Adhi%20Karya2006/15M/PENAWARAN%2015%20AK-24%20des%2006.xls" TargetMode="External"/></Relationships>
</file>

<file path=xl/externalLinks/_rels/externalLink122.xml.rels><?xml version="1.0" encoding="UTF-8" standalone="yes"?>
<Relationships xmlns="http://schemas.openxmlformats.org/package/2006/relationships"><Relationship Id="rId1" Type="http://schemas.openxmlformats.org/officeDocument/2006/relationships/externalLinkPath" Target="file:///A:/windows/Personal/NAWIER/BM/DURP%20TA.2003-1502.xls" TargetMode="External"/></Relationships>
</file>

<file path=xl/externalLinks/_rels/externalLink123.xml.rels><?xml version="1.0" encoding="UTF-8" standalone="yes"?>
<Relationships xmlns="http://schemas.openxmlformats.org/package/2006/relationships"><Relationship Id="rId1" Type="http://schemas.openxmlformats.org/officeDocument/2006/relationships/externalLinkPath" Target="file:///C:/Documents%20and%20Settings/pex/Desktop/MASTER%20PENAWARAN%20KK%202010%20BINA%20MARGA.xls" TargetMode="External"/></Relationships>
</file>

<file path=xl/externalLinks/_rels/externalLink124.xml.rels><?xml version="1.0" encoding="UTF-8" standalone="yes"?>
<Relationships xmlns="http://schemas.openxmlformats.org/package/2006/relationships"><Relationship Id="rId2" Type="http://schemas.openxmlformats.org/officeDocument/2006/relationships/externalLinkPath" Target="../../../../../../../../../../../../9A4A7761/RAB%20ESSANG-RAINIS%20(HRS)%20" TargetMode="External"/><Relationship Id="rId1" Type="http://schemas.openxmlformats.org/officeDocument/2006/relationships/externalLinkPath" Target="/9A4A7761/RAB%20ESSANG-RAINIS%20(HRS)%20" TargetMode="External"/></Relationships>
</file>

<file path=xl/externalLinks/_rels/externalLink125.xml.rels><?xml version="1.0" encoding="UTF-8" standalone="yes"?>
<Relationships xmlns="http://schemas.openxmlformats.org/package/2006/relationships"><Relationship Id="rId1" Type="http://schemas.openxmlformats.org/officeDocument/2006/relationships/externalLinkPath" Target="file:///C:/RUMUS%20BQ%20BAGONG/UPI%20BDG/BQ%20ME%20upi%201.xls" TargetMode="External"/></Relationships>
</file>

<file path=xl/externalLinks/_rels/externalLink126.xml.rels><?xml version="1.0" encoding="UTF-8" standalone="yes"?>
<Relationships xmlns="http://schemas.openxmlformats.org/package/2006/relationships"><Relationship Id="rId1" Type="http://schemas.openxmlformats.org/officeDocument/2006/relationships/externalLinkPath" Target="file:///C:/UIN%20UHALU%20KENDARI/MEKANIKAL/BQ%20ME%20upi%201.xls" TargetMode="External"/></Relationships>
</file>

<file path=xl/externalLinks/_rels/externalLink127.xml.rels><?xml version="1.0" encoding="UTF-8" standalone="yes"?>
<Relationships xmlns="http://schemas.openxmlformats.org/package/2006/relationships"><Relationship Id="rId1" Type="http://schemas.openxmlformats.org/officeDocument/2006/relationships/externalLinkPath" Target="file:///F:/BSPS%202016/Kebumen/Verlap%20Argopeni-Ayah-Kebumen.xlsx" TargetMode="External"/></Relationships>
</file>

<file path=xl/externalLinks/_rels/externalLink128.xml.rels><?xml version="1.0" encoding="UTF-8" standalone="yes"?>
<Relationships xmlns="http://schemas.openxmlformats.org/package/2006/relationships"><Relationship Id="rId2" Type="http://schemas.openxmlformats.org/officeDocument/2006/relationships/externalLinkPath" Target="/Users/febri/Library/Mobile%20Documents/com~apple~CloudDocs/Downloads/BP3KP%20Papua%20II/2026/01%20BSPS/Format%20BSPS%20Papua%20II/Format%20Baru%20Permen%206%202026/Fix/00%20Database.xlsx" TargetMode="External"/><Relationship Id="rId1" Type="http://schemas.openxmlformats.org/officeDocument/2006/relationships/externalLinkPath" Target="00%20Database.xlsx" TargetMode="External"/></Relationships>
</file>

<file path=xl/externalLinks/_rels/externalLink129.xml.rels><?xml version="1.0" encoding="UTF-8" standalone="yes"?>
<Relationships xmlns="http://schemas.openxmlformats.org/package/2006/relationships"><Relationship Id="rId3" Type="http://schemas.openxmlformats.org/officeDocument/2006/relationships/externalLinkPath" Target="../Laporan%20%20Proposal.xlsm" TargetMode="External"/><Relationship Id="rId2" Type="http://schemas.openxmlformats.org/officeDocument/2006/relationships/externalLinkPath" Target="/Users/febri/Library/Mobile%20Documents/com~apple~CloudDocs/Downloads/BP3KP%20Papua%20II/2026/01%20BSPS/Format%20BSPS%20Papua%20II/Laporan%20%20Proposal.xlsm" TargetMode="External"/><Relationship Id="rId1" Type="http://schemas.openxmlformats.org/officeDocument/2006/relationships/externalLinkPath" Target="/Users/febri/Library/Mobile%20Documents/com~apple~CloudDocs/Downloads/BP3KP%20Papua%20II/2026/01%20BSPS/Format%20BSPS%20Papua%20II/Format%20Baru%20Permen%206%202026/Laporan%20%20Proposal.xlsm" TargetMode="External"/></Relationships>
</file>

<file path=xl/externalLinks/_rels/externalLink130.xml.rels><?xml version="1.0" encoding="UTF-8" standalone="yes"?>
<Relationships xmlns="http://schemas.openxmlformats.org/package/2006/relationships"><Relationship Id="rId3" Type="http://schemas.openxmlformats.org/officeDocument/2006/relationships/externalLinkPath" Target="../../Laporan%20%20Proposal.xlsm" TargetMode="External"/><Relationship Id="rId2" Type="http://schemas.openxmlformats.org/officeDocument/2006/relationships/externalLinkPath" Target="/Users/febri/Library/Mobile%20Documents/com~apple~CloudDocs/Downloads/BP3KP%20Papua%20II/2026/01%20BSPS/Format%20BSPS%20Papua%20II/Laporan%20%20Proposal.xlsm" TargetMode="External"/><Relationship Id="rId1" Type="http://schemas.openxmlformats.org/officeDocument/2006/relationships/externalLinkPath" Target="/Users/febri/Library/Mobile%20Documents/com~apple~CloudDocs/Downloads/BP3KP%20Papua%20II/2026/01%20BSPS/Format%20BSPS%20Papua%20II/Laporan%20%20Proposal.xlsm" TargetMode="External"/></Relationships>
</file>

<file path=xl/externalLinks/_rels/externalLink131.xml.rels><?xml version="1.0" encoding="UTF-8" standalone="yes"?>
<Relationships xmlns="http://schemas.openxmlformats.org/package/2006/relationships"><Relationship Id="rId2" Type="http://schemas.openxmlformats.org/officeDocument/2006/relationships/externalLinkPath" Target="/Users/febri/Library/Mobile%20Documents/com~apple~CloudDocs/Downloads/BP3KP%20Papua%20II/2026/01%20BSPS/Format%20BSPS%20Papua%20II/Format%20Baru%20Permen%206%202026/Fix/Format%20PTT.xlsm" TargetMode="External"/><Relationship Id="rId1" Type="http://schemas.openxmlformats.org/officeDocument/2006/relationships/externalLinkPath" Target="Format%20PT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antitas"/>
      <sheetName val="terbilang "/>
      <sheetName val="MOS"/>
      <sheetName val="Informasi"/>
      <sheetName val="Rekap"/>
      <sheetName val="DKH"/>
      <sheetName val="PE UT"/>
      <sheetName val="Upah+Bahan"/>
      <sheetName val="H.Alat"/>
      <sheetName val="A.Alat"/>
      <sheetName val="Analisa Quarry"/>
      <sheetName val="AGREGAT"/>
      <sheetName val="Div.1"/>
      <sheetName val="A.Div 2"/>
      <sheetName val="R.Div 2 "/>
      <sheetName val="A.Div3"/>
      <sheetName val="R.Div3 "/>
      <sheetName val="A.Div 4"/>
      <sheetName val="R.Div4"/>
      <sheetName val="A.Div5"/>
      <sheetName val="R.Div5"/>
      <sheetName val="A.Div 6"/>
      <sheetName val="R.Div 6"/>
      <sheetName val="A.Div7"/>
      <sheetName val="R.Div7"/>
      <sheetName val="A.Div8"/>
      <sheetName val="R.Div8 "/>
      <sheetName val="A.Div9"/>
      <sheetName val="R.Div9 "/>
      <sheetName val="A.Div10"/>
      <sheetName val="R.Div10 "/>
      <sheetName val="Rutin"/>
      <sheetName val="KONFIRMASI"/>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antitas"/>
      <sheetName val="terbilang "/>
      <sheetName val="MOS"/>
      <sheetName val="Informasi"/>
      <sheetName val="Rekap"/>
      <sheetName val="DKH"/>
      <sheetName val="PE UT"/>
      <sheetName val="Upah+Bahan"/>
      <sheetName val="H.Alat"/>
      <sheetName val="A.Alat"/>
      <sheetName val="Analisa Quarry"/>
      <sheetName val="AGREGAT"/>
      <sheetName val="Div.1"/>
      <sheetName val="A.Div 2"/>
      <sheetName val="R.Div 2 "/>
      <sheetName val="A.Div3"/>
      <sheetName val="R.Div3 "/>
      <sheetName val="A.Div 4"/>
      <sheetName val="R.Div4"/>
      <sheetName val="A.Div5"/>
      <sheetName val="R.Div5"/>
      <sheetName val="A.Div 6"/>
      <sheetName val="R.Div 6"/>
      <sheetName val="A.Div7"/>
      <sheetName val="R.Div7"/>
      <sheetName val="A.Div8"/>
      <sheetName val="R.Div8 "/>
      <sheetName val="A.Div9"/>
      <sheetName val="R.Div9 "/>
      <sheetName val="A.Div10"/>
      <sheetName val="R.Div10 "/>
      <sheetName val="Rutin"/>
      <sheetName val="KONFIRMASI"/>
    </sheetNames>
    <sheetDataSet>
      <sheetData sheetId="0" refreshError="1"/>
      <sheetData sheetId="1" refreshError="1"/>
      <sheetData sheetId="2" refreshError="1"/>
      <sheetData sheetId="3" refreshError="1"/>
      <sheetData sheetId="4"/>
      <sheetData sheetId="5"/>
      <sheetData sheetId="6" refreshError="1"/>
      <sheetData sheetId="7" refreshError="1"/>
      <sheetData sheetId="8"/>
      <sheetData sheetId="9" refreshError="1">
        <row r="8">
          <cell r="AW8">
            <v>1723657.9390871231</v>
          </cell>
        </row>
        <row r="9">
          <cell r="AW9">
            <v>301913.55317337182</v>
          </cell>
        </row>
        <row r="10">
          <cell r="AW10">
            <v>45143.008613481441</v>
          </cell>
        </row>
        <row r="11">
          <cell r="AW11">
            <v>386579.21105773386</v>
          </cell>
        </row>
        <row r="12">
          <cell r="AW12">
            <v>93893.008613481448</v>
          </cell>
        </row>
        <row r="13">
          <cell r="AW13">
            <v>31094.98767277709</v>
          </cell>
        </row>
        <row r="14">
          <cell r="AW14">
            <v>265585.22119679791</v>
          </cell>
        </row>
        <row r="15">
          <cell r="AW15">
            <v>166175.56635903937</v>
          </cell>
        </row>
        <row r="16">
          <cell r="AW16">
            <v>220893.37081656256</v>
          </cell>
        </row>
        <row r="17">
          <cell r="AW17">
            <v>353257.07022935973</v>
          </cell>
        </row>
        <row r="18">
          <cell r="AW18">
            <v>162377.84749226837</v>
          </cell>
        </row>
        <row r="19">
          <cell r="AW19">
            <v>170454.67972327583</v>
          </cell>
        </row>
        <row r="20">
          <cell r="AW20">
            <v>303108.32442197029</v>
          </cell>
        </row>
        <row r="21">
          <cell r="AW21">
            <v>302579.21105773386</v>
          </cell>
        </row>
        <row r="22">
          <cell r="AW22">
            <v>284887.43778620678</v>
          </cell>
        </row>
        <row r="23">
          <cell r="AW23">
            <v>149302.44849011768</v>
          </cell>
        </row>
        <row r="24">
          <cell r="AW24">
            <v>164708.41775550426</v>
          </cell>
        </row>
        <row r="25">
          <cell r="AW25">
            <v>163376.15658386046</v>
          </cell>
        </row>
        <row r="26">
          <cell r="AW26">
            <v>215029.24827047405</v>
          </cell>
        </row>
        <row r="27">
          <cell r="AW27">
            <v>27572.748755724133</v>
          </cell>
        </row>
        <row r="28">
          <cell r="AW28">
            <v>495384.74330716813</v>
          </cell>
        </row>
        <row r="29">
          <cell r="AW29">
            <v>24117.226589830047</v>
          </cell>
        </row>
        <row r="30">
          <cell r="AW30">
            <v>146719.92821565631</v>
          </cell>
        </row>
        <row r="31">
          <cell r="AW31">
            <v>39060.901745313502</v>
          </cell>
        </row>
        <row r="32">
          <cell r="AW32">
            <v>23072.748755724133</v>
          </cell>
        </row>
        <row r="33">
          <cell r="AW33">
            <v>28700.059078241371</v>
          </cell>
        </row>
        <row r="34">
          <cell r="AW34">
            <v>87471.825468648996</v>
          </cell>
        </row>
        <row r="35">
          <cell r="AW35">
            <v>112281.48657397147</v>
          </cell>
        </row>
        <row r="36">
          <cell r="AW36">
            <v>179375.00244957948</v>
          </cell>
        </row>
        <row r="37">
          <cell r="AW37">
            <v>57954.679723275847</v>
          </cell>
        </row>
        <row r="38">
          <cell r="AW38">
            <v>160225.56777753151</v>
          </cell>
        </row>
        <row r="39">
          <cell r="AW39">
            <v>52805.881751088666</v>
          </cell>
        </row>
        <row r="40">
          <cell r="AW40">
            <v>545986.87433657213</v>
          </cell>
        </row>
      </sheetData>
      <sheetData sheetId="10" refreshError="1"/>
      <sheetData sheetId="11"/>
      <sheetData sheetId="12" refreshError="1"/>
      <sheetData sheetId="13"/>
      <sheetData sheetId="14" refreshError="1"/>
      <sheetData sheetId="15"/>
      <sheetData sheetId="16" refreshError="1"/>
      <sheetData sheetId="17"/>
      <sheetData sheetId="18" refreshError="1"/>
      <sheetData sheetId="19"/>
      <sheetData sheetId="20" refreshError="1"/>
      <sheetData sheetId="21" refreshError="1"/>
      <sheetData sheetId="22" refreshError="1"/>
      <sheetData sheetId="23"/>
      <sheetData sheetId="24" refreshError="1"/>
      <sheetData sheetId="25" refreshError="1"/>
      <sheetData sheetId="26" refreshError="1"/>
      <sheetData sheetId="27" refreshError="1"/>
      <sheetData sheetId="28" refreshError="1"/>
      <sheetData sheetId="29"/>
      <sheetData sheetId="30" refreshError="1"/>
      <sheetData sheetId="31" refreshError="1"/>
      <sheetData sheetId="3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nawaran"/>
      <sheetName val="REKAP"/>
      <sheetName val="rab"/>
      <sheetName val="satuanjadi"/>
      <sheetName val="satuanjadiSNI2007"/>
      <sheetName val="analSNI2007"/>
      <sheetName val="upah"/>
      <sheetName val="metode"/>
      <sheetName val="skedul"/>
      <sheetName val="skema"/>
      <sheetName val="DAFT-SONIL"/>
      <sheetName val="DAFT-ALAT"/>
      <sheetName val="analisa"/>
      <sheetName val="Sheet1"/>
      <sheetName val="Sheet3"/>
    </sheetNames>
    <sheetDataSet>
      <sheetData sheetId="0" refreshError="1"/>
      <sheetData sheetId="1"/>
      <sheetData sheetId="2">
        <row r="166">
          <cell r="B166" t="str">
            <v>MENGETAHUI/MENYETUJUI</v>
          </cell>
        </row>
        <row r="170">
          <cell r="B170" t="str">
            <v>DIBUAT OLEH</v>
          </cell>
        </row>
      </sheetData>
      <sheetData sheetId="3" refreshError="1"/>
      <sheetData sheetId="4" refreshError="1"/>
      <sheetData sheetId="5" refreshError="1"/>
      <sheetData sheetId="6">
        <row r="21">
          <cell r="H21">
            <v>40000</v>
          </cell>
        </row>
        <row r="23">
          <cell r="H23">
            <v>60000</v>
          </cell>
        </row>
        <row r="24">
          <cell r="H24">
            <v>65000</v>
          </cell>
        </row>
        <row r="25">
          <cell r="H25">
            <v>75000</v>
          </cell>
        </row>
        <row r="50">
          <cell r="H50">
            <v>65000</v>
          </cell>
        </row>
        <row r="53">
          <cell r="H53">
            <v>115000</v>
          </cell>
        </row>
        <row r="54">
          <cell r="H54">
            <v>65000</v>
          </cell>
        </row>
        <row r="55">
          <cell r="H55">
            <v>1300</v>
          </cell>
        </row>
        <row r="56">
          <cell r="H56">
            <v>600</v>
          </cell>
        </row>
        <row r="57">
          <cell r="H57">
            <v>115000</v>
          </cell>
        </row>
        <row r="58">
          <cell r="H58">
            <v>250000</v>
          </cell>
        </row>
        <row r="59">
          <cell r="H59">
            <v>12500</v>
          </cell>
        </row>
        <row r="60">
          <cell r="H60">
            <v>20000</v>
          </cell>
        </row>
        <row r="61">
          <cell r="H61">
            <v>15000</v>
          </cell>
        </row>
        <row r="62">
          <cell r="H62">
            <v>1550000</v>
          </cell>
        </row>
        <row r="63">
          <cell r="H63">
            <v>17000</v>
          </cell>
        </row>
        <row r="64">
          <cell r="H64">
            <v>20000</v>
          </cell>
        </row>
        <row r="65">
          <cell r="H65">
            <v>26000</v>
          </cell>
        </row>
        <row r="66">
          <cell r="H66">
            <v>2600000</v>
          </cell>
        </row>
        <row r="70">
          <cell r="H70">
            <v>2600000</v>
          </cell>
        </row>
        <row r="74">
          <cell r="H74">
            <v>47500</v>
          </cell>
        </row>
        <row r="75">
          <cell r="H75">
            <v>35000</v>
          </cell>
        </row>
        <row r="76">
          <cell r="H76">
            <v>38000</v>
          </cell>
        </row>
        <row r="77">
          <cell r="H77">
            <v>7500</v>
          </cell>
        </row>
        <row r="78">
          <cell r="H78">
            <v>185000</v>
          </cell>
        </row>
        <row r="79">
          <cell r="H79">
            <v>12000</v>
          </cell>
        </row>
        <row r="80">
          <cell r="H80">
            <v>20000</v>
          </cell>
        </row>
        <row r="82">
          <cell r="H82">
            <v>5000</v>
          </cell>
        </row>
        <row r="91">
          <cell r="H91">
            <v>9000</v>
          </cell>
        </row>
        <row r="93">
          <cell r="H93">
            <v>5000</v>
          </cell>
        </row>
        <row r="94">
          <cell r="H94">
            <v>125000</v>
          </cell>
        </row>
        <row r="95">
          <cell r="H95">
            <v>7500</v>
          </cell>
        </row>
        <row r="96">
          <cell r="H96">
            <v>4500</v>
          </cell>
        </row>
        <row r="97">
          <cell r="H97">
            <v>95000</v>
          </cell>
        </row>
        <row r="98">
          <cell r="H98">
            <v>5000</v>
          </cell>
        </row>
        <row r="99">
          <cell r="H99">
            <v>25000</v>
          </cell>
        </row>
        <row r="100">
          <cell r="H100">
            <v>17500</v>
          </cell>
        </row>
        <row r="101">
          <cell r="H101">
            <v>15000</v>
          </cell>
        </row>
        <row r="102">
          <cell r="H102">
            <v>3000</v>
          </cell>
        </row>
        <row r="103">
          <cell r="H103">
            <v>3000</v>
          </cell>
        </row>
        <row r="104">
          <cell r="H104">
            <v>25000</v>
          </cell>
        </row>
        <row r="105">
          <cell r="H105">
            <v>20000</v>
          </cell>
        </row>
        <row r="106">
          <cell r="H106">
            <v>40000</v>
          </cell>
        </row>
        <row r="108">
          <cell r="H108">
            <v>10000</v>
          </cell>
        </row>
        <row r="109">
          <cell r="H109">
            <v>4500</v>
          </cell>
        </row>
        <row r="110">
          <cell r="H110">
            <v>40000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JL, TRIKORA (2)"/>
      <sheetName val="JL, TRIKORA"/>
      <sheetName val="Rekap total"/>
      <sheetName val="Rekap Biaya (14)"/>
      <sheetName val="JL.KPR KEHUT"/>
      <sheetName val="Rekap Biaya (13)"/>
      <sheetName val="JL.TAMORAHANDAYANI"/>
      <sheetName val="Rekap Biaya (12)"/>
      <sheetName val="JL.SUNGAI MARU"/>
      <sheetName val="Rekap Biaya (11)"/>
      <sheetName val="JL.SAP.LURAH MAT."/>
      <sheetName val="Rekap Biaya (10)"/>
      <sheetName val="JL.TPU "/>
      <sheetName val="Jembatan Sementara"/>
      <sheetName val="Agregat Kelas A"/>
      <sheetName val="Agregat Kelas B"/>
      <sheetName val="Agregat Kelas C"/>
      <sheetName val="Analisa Quarry"/>
      <sheetName val="Agregat Halus &amp; Kasar"/>
      <sheetName val="Basic Price"/>
      <sheetName val="Peralatan"/>
      <sheetName val="Rekap Biaya (9)"/>
      <sheetName val="JL.MTOA"/>
      <sheetName val="Rekap Biaya (8)"/>
      <sheetName val="JL.PER KM 14"/>
      <sheetName val="Rekap Biaya (7)"/>
      <sheetName val="JL.PENDIDIKAN"/>
      <sheetName val="Rekap Biaya (6)"/>
      <sheetName val="JL.SP.GOR"/>
      <sheetName val="Rekap Biaya (5)"/>
      <sheetName val="JL.TRIKORA"/>
      <sheetName val="Rekap Biaya (4)"/>
      <sheetName val="JL.S.KAMUNDANG"/>
      <sheetName val="Rekap Biaya (3)"/>
      <sheetName val="JL.REMU"/>
      <sheetName val="Rekap Biaya (2)"/>
      <sheetName val="JL.KOM KOKODA"/>
      <sheetName val="Rekap Biaya"/>
      <sheetName val="JL SMP 5 "/>
      <sheetName val="Mobilisasi"/>
      <sheetName val="DEVI 2"/>
      <sheetName val="DEVI 3"/>
      <sheetName val="DEVI 4"/>
      <sheetName val="DEVI 5"/>
      <sheetName val="DEVI 6"/>
      <sheetName val="DEVI 7"/>
      <sheetName val="DEVI 7 (2)"/>
      <sheetName val="DEVI 8"/>
      <sheetName val="DEVI 9"/>
      <sheetName val="DEV 10"/>
      <sheetName val="LS-Rutin"/>
      <sheetName val="Kuantit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am. Salak"/>
      <sheetName val="RK. Kmp salak"/>
      <sheetName val="RK. singkarak"/>
      <sheetName val="SINGKARAK"/>
      <sheetName val="RK worot 2"/>
      <sheetName val="worot 2"/>
      <sheetName val="RK. Takunai"/>
      <sheetName val="Takunai"/>
      <sheetName val="RK. Gurabesy HBM"/>
      <sheetName val="Gurabesy HBM"/>
      <sheetName val="RK.BAK  TMP"/>
      <sheetName val="BAK  TMP"/>
      <sheetName val="RK. BIMA 2"/>
      <sheetName val="DPn BIMA 2"/>
      <sheetName val="RK. Jln Bima"/>
      <sheetName val="Jl. Bima"/>
      <sheetName val="RK. DPn Saga"/>
      <sheetName val="DPn Saga"/>
      <sheetName val="RK.jl. Pramuka"/>
      <sheetName val="RK. Jln Bima (2)"/>
      <sheetName val="Jl. Bima (2)"/>
      <sheetName val="jl. Pramuka"/>
      <sheetName val="RK.Pembersihan Km11"/>
      <sheetName val="Pembersihan Km11"/>
      <sheetName val="RK.Lokalisasi"/>
      <sheetName val="Lokalisasi"/>
      <sheetName val="kpr PDAM"/>
      <sheetName val="RK. kpr PDAM"/>
      <sheetName val="RK.jl..FKaispo"/>
      <sheetName val=".jl..FKaispo"/>
      <sheetName val="RK. WOROT"/>
      <sheetName val="WOROT"/>
      <sheetName val="RK. Handayani"/>
      <sheetName val="Kam. Handayani"/>
      <sheetName val="Informasi"/>
      <sheetName val="Rekap Biaya.01"/>
      <sheetName val="anal bhn"/>
      <sheetName val="Basic Price"/>
      <sheetName val="Peralatan (2)"/>
      <sheetName val="DEI.2"/>
      <sheetName val="DEV.3"/>
      <sheetName val="DEV.3 (2)"/>
      <sheetName val="DEV.5"/>
      <sheetName val="DEV.6"/>
      <sheetName val="DEV.7 (2)"/>
      <sheetName val="DEVI 7"/>
      <sheetName val="DEV.7"/>
      <sheetName val="DEVI 7 cerucut"/>
      <sheetName val="DEVI 7 (2)"/>
      <sheetName val="JL.SMP 6"/>
      <sheetName val="RKP .05"/>
      <sheetName val="RKP.GAM (2)"/>
      <sheetName val="JL.P.GAM (2)"/>
      <sheetName val="JL.Krakatau"/>
      <sheetName val="RKP.04 "/>
      <sheetName val="JL.P.GAM"/>
      <sheetName val="RKP.GAM"/>
      <sheetName val="JL.UKIP.03"/>
      <sheetName val="RKP 03"/>
      <sheetName val="JL.MAESA"/>
      <sheetName val="RKP .8"/>
      <sheetName val="JL.Polisi"/>
      <sheetName val="RKP.03 "/>
      <sheetName val="JL.D.Watir.02"/>
      <sheetName val="RKP.02"/>
      <sheetName val="JL.R,INDA.01"/>
      <sheetName val="RKP 01"/>
      <sheetName val="Mobilisasi"/>
      <sheetName val="DEV I"/>
      <sheetName val="JL.SMP 6 (2)"/>
      <sheetName val="RKP .05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hit PERTEMUAN"/>
      <sheetName val="DEV.3"/>
      <sheetName val="anal bhn"/>
      <sheetName val="Basic Price"/>
      <sheetName val="UpBhn (2)"/>
      <sheetName val="Peralatan (2)"/>
      <sheetName val="UpBhn"/>
      <sheetName val="Sheet1"/>
      <sheetName val="An-SNI"/>
      <sheetName val="Rekap. Dinas Pertanian"/>
      <sheetName val="Rab.rumah kompos"/>
      <sheetName val="Rekap.Rumah Kompos"/>
      <sheetName val="Rab.Rmh penggemukan"/>
      <sheetName val="RKP. Rmh penggemukan"/>
      <sheetName val="Rab.Rmh bip"/>
      <sheetName val="RKP. Rmh bip"/>
      <sheetName val="Rab. peneduh Sapi"/>
      <sheetName val="RKP. peneduh Sapi"/>
      <sheetName val="DEV.3 (2)"/>
      <sheetName val="JB.TJ RIMONI"/>
      <sheetName val="Rab.JALAN PRODUKSI"/>
      <sheetName val="Rkp.JALAN PRODUKSI"/>
      <sheetName val="Rkp.JALAN uSAHA TANI"/>
      <sheetName val="Rab.JJALAN uSAHA TANI"/>
      <sheetName val="Rab.Pagar"/>
      <sheetName val="Rkp.Pagar"/>
      <sheetName val="Rab.Rmh 02 (2)"/>
      <sheetName val="RKP. Rmh02 (3)"/>
      <sheetName val="Rab.Gudang Revisi"/>
      <sheetName val="Rkp.Gudang revisi"/>
      <sheetName val="Rab.Rmh"/>
      <sheetName val="Rab.Gudang"/>
      <sheetName val="Rkp.Gudang"/>
      <sheetName val="Rab. Kandang baby"/>
      <sheetName val="RKP. Kandang bab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L, TRIKORA (2)"/>
      <sheetName val="JL, TRIKORA"/>
      <sheetName val="Rekap total"/>
      <sheetName val="Rekap Biaya (14)"/>
      <sheetName val="JL.KPR KEHUT"/>
      <sheetName val="Rekap Biaya (13)"/>
      <sheetName val="JL.TAMORAHANDAYANI"/>
      <sheetName val="Rekap Biaya (12)"/>
      <sheetName val="JL.SUNGAI MARU"/>
      <sheetName val="Rekap Biaya (11)"/>
      <sheetName val="JL.SAP.LURAH MAT."/>
      <sheetName val="Rekap Biaya (10)"/>
      <sheetName val="JL.TPU "/>
      <sheetName val="Jembatan Sementara"/>
      <sheetName val="Agregat Kelas A"/>
      <sheetName val="Agregat Kelas B"/>
      <sheetName val="Agregat Kelas C"/>
      <sheetName val="Analisa Quarry"/>
      <sheetName val="Agregat Halus &amp; Kasar"/>
      <sheetName val="Basic Price"/>
      <sheetName val="Peralatan"/>
      <sheetName val="Rekap Biaya (9)"/>
      <sheetName val="JL.MTOA"/>
      <sheetName val="Rekap Biaya (8)"/>
      <sheetName val="JL.PER KM 14"/>
      <sheetName val="Rekap Biaya (7)"/>
      <sheetName val="JL.PENDIDIKAN"/>
      <sheetName val="Rekap Biaya (6)"/>
      <sheetName val="JL.SP.GOR"/>
      <sheetName val="Rekap Biaya (5)"/>
      <sheetName val="JL.TRIKORA"/>
      <sheetName val="Rekap Biaya (4)"/>
      <sheetName val="JL.S.KAMUNDANG"/>
      <sheetName val="Rekap Biaya (3)"/>
      <sheetName val="JL.REMU"/>
      <sheetName val="Rekap Biaya (2)"/>
      <sheetName val="JL.KOM KOKODA"/>
      <sheetName val="Rekap Biaya"/>
      <sheetName val="JL SMP 5 "/>
      <sheetName val="Mobilisasi"/>
      <sheetName val="DEVI 2"/>
      <sheetName val="DEVI 3"/>
      <sheetName val="DEVI 4"/>
      <sheetName val="DEVI 5"/>
      <sheetName val="DEVI 6"/>
      <sheetName val="DEVI 7"/>
      <sheetName val="DEVI 7 (2)"/>
      <sheetName val="DEVI 8"/>
      <sheetName val="DEVI 9"/>
      <sheetName val="DEV 10"/>
      <sheetName val="LS-Rutin"/>
      <sheetName val="Kuantit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am. Salak"/>
      <sheetName val="RK. Kmp salak"/>
      <sheetName val="RK. singkarak"/>
      <sheetName val="SINGKARAK"/>
      <sheetName val="RK worot 2"/>
      <sheetName val="worot 2"/>
      <sheetName val="RK. Takunai"/>
      <sheetName val="Takunai"/>
      <sheetName val="RK. Gurabesy HBM"/>
      <sheetName val="Gurabesy HBM"/>
      <sheetName val="RK.BAK  TMP"/>
      <sheetName val="BAK  TMP"/>
      <sheetName val="RK. BIMA 2"/>
      <sheetName val="DPn BIMA 2"/>
      <sheetName val="RK. Jln Bima"/>
      <sheetName val="Jl. Bima"/>
      <sheetName val="RK. DPn Saga"/>
      <sheetName val="DPn Saga"/>
      <sheetName val="RK.jl. Pramuka"/>
      <sheetName val="RK. Jln Bima (2)"/>
      <sheetName val="Jl. Bima (2)"/>
      <sheetName val="jl. Pramuka"/>
      <sheetName val="RK.Pembersihan Km11"/>
      <sheetName val="Pembersihan Km11"/>
      <sheetName val="RK.Lokalisasi"/>
      <sheetName val="Lokalisasi"/>
      <sheetName val="kpr PDAM"/>
      <sheetName val="RK. kpr PDAM"/>
      <sheetName val="RK.jl..FKaispo"/>
      <sheetName val=".jl..FKaispo"/>
      <sheetName val="RK. WOROT"/>
      <sheetName val="WOROT"/>
      <sheetName val="RK. Handayani"/>
      <sheetName val="Kam. Handayani"/>
      <sheetName val="Informasi"/>
      <sheetName val="Rekap Biaya.01"/>
      <sheetName val="anal bhn"/>
      <sheetName val="Basic Price"/>
      <sheetName val="Peralatan (2)"/>
      <sheetName val="DEI.2"/>
      <sheetName val="DEV.3"/>
      <sheetName val="DEV.3 (2)"/>
      <sheetName val="DEV.5"/>
      <sheetName val="DEV.6"/>
      <sheetName val="DEV.7 (2)"/>
      <sheetName val="DEVI 7"/>
      <sheetName val="DEV.7"/>
      <sheetName val="DEVI 7 cerucut"/>
      <sheetName val="DEVI 7 (2)"/>
      <sheetName val="JL.SMP 6"/>
      <sheetName val="RKP .05"/>
      <sheetName val="RKP.GAM (2)"/>
      <sheetName val="JL.P.GAM (2)"/>
      <sheetName val="JL.Krakatau"/>
      <sheetName val="RKP.04 "/>
      <sheetName val="JL.P.GAM"/>
      <sheetName val="RKP.GAM"/>
      <sheetName val="JL.UKIP.03"/>
      <sheetName val="RKP 03"/>
      <sheetName val="JL.MAESA"/>
      <sheetName val="RKP .8"/>
      <sheetName val="JL.Polisi"/>
      <sheetName val="RKP.03 "/>
      <sheetName val="JL.D.Watir.02"/>
      <sheetName val="RKP.02"/>
      <sheetName val="JL.R,INDA.01"/>
      <sheetName val="RKP 01"/>
      <sheetName val="Mobilisasi"/>
      <sheetName val="DEV I"/>
      <sheetName val="JL.SMP 6 (2)"/>
      <sheetName val="RKP .05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 bhn"/>
      <sheetName val="Basic Price"/>
      <sheetName val="Peralatan (2)"/>
      <sheetName val="D.2"/>
      <sheetName val="D.3"/>
      <sheetName val="D.5"/>
      <sheetName val="D.7.K250"/>
      <sheetName val="D.7.K225"/>
      <sheetName val="D.7.Besi"/>
      <sheetName val="TPU 2008"/>
      <sheetName val="Time Schedule1"/>
      <sheetName val="RKP"/>
      <sheetName val="Kontrol"/>
      <sheetName val="DEV.3 (2)"/>
      <sheetName val="DEV.6"/>
      <sheetName val="D.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L.KPR Polri  (3)"/>
      <sheetName val="RAB.KPR POLRI"/>
      <sheetName val="Moyo 1"/>
      <sheetName val="RKP.JL.MOYO"/>
      <sheetName val="Rekap Polri"/>
      <sheetName val="Sheet1"/>
      <sheetName val="JL.KERINCI"/>
      <sheetName val="RKP."/>
      <sheetName val="JL.S.MAM"/>
      <sheetName val="RKP.01"/>
      <sheetName val="JL.S.MAM (02)"/>
      <sheetName val="RKP.01 (2)"/>
      <sheetName val="JL.TPU"/>
      <sheetName val="RKP.02"/>
      <sheetName val="JL.F.KALASUAT.01"/>
      <sheetName val="RKP.(1)"/>
      <sheetName val="JL.F.KALASUAT.0 2"/>
      <sheetName val="RKP.(2)"/>
      <sheetName val="anal bhn"/>
      <sheetName val="Basic Price"/>
      <sheetName val="Peralatan (2)"/>
      <sheetName val="DEI.2"/>
      <sheetName val="DEV.3"/>
      <sheetName val="DEV.5"/>
      <sheetName val="DEVI 7"/>
      <sheetName val="DEV.7"/>
      <sheetName val="DEVI 7 (2)"/>
    </sheetNames>
    <sheetDataSet>
      <sheetData sheetId="0"/>
      <sheetData sheetId="1"/>
      <sheetData sheetId="2" refreshError="1"/>
      <sheetData sheetId="3"/>
      <sheetData sheetId="4"/>
      <sheetData sheetId="5"/>
      <sheetData sheetId="6"/>
      <sheetData sheetId="7"/>
      <sheetData sheetId="8" refreshError="1"/>
      <sheetData sheetId="9"/>
      <sheetData sheetId="10"/>
      <sheetData sheetId="11"/>
      <sheetData sheetId="12" refreshError="1"/>
      <sheetData sheetId="13"/>
      <sheetData sheetId="14"/>
      <sheetData sheetId="15"/>
      <sheetData sheetId="16"/>
      <sheetData sheetId="17"/>
      <sheetData sheetId="18"/>
      <sheetData sheetId="19" refreshError="1">
        <row r="38">
          <cell r="A38" t="str">
            <v>HARGA DASAR SATUAN BAHAN</v>
          </cell>
        </row>
        <row r="40">
          <cell r="A40" t="str">
            <v>HARGA DASAR SATUAN BAHAN</v>
          </cell>
        </row>
        <row r="42">
          <cell r="F42" t="str">
            <v>HARGA</v>
          </cell>
        </row>
        <row r="43">
          <cell r="A43" t="str">
            <v>No.</v>
          </cell>
          <cell r="B43" t="str">
            <v>U R A I A N</v>
          </cell>
          <cell r="D43" t="str">
            <v>KODE</v>
          </cell>
          <cell r="E43" t="str">
            <v>SATUAN</v>
          </cell>
          <cell r="F43" t="str">
            <v>SATUAN</v>
          </cell>
          <cell r="G43" t="str">
            <v>KETERANGAN</v>
          </cell>
        </row>
        <row r="44">
          <cell r="F44" t="str">
            <v>( Rp.)</v>
          </cell>
        </row>
        <row r="46">
          <cell r="A46">
            <v>1</v>
          </cell>
          <cell r="C46" t="str">
            <v>P a s i r Cor Dan Plester ( Quary Pahlawan )</v>
          </cell>
          <cell r="D46" t="str">
            <v>M01</v>
          </cell>
          <cell r="E46" t="str">
            <v>M³</v>
          </cell>
          <cell r="F46">
            <v>313695</v>
          </cell>
          <cell r="G46" t="str">
            <v xml:space="preserve"> Lokasi Kegiatan</v>
          </cell>
        </row>
        <row r="47">
          <cell r="A47">
            <v>2</v>
          </cell>
          <cell r="D47" t="str">
            <v>M02</v>
          </cell>
          <cell r="E47" t="str">
            <v>M³</v>
          </cell>
          <cell r="F47">
            <v>188695</v>
          </cell>
          <cell r="G47" t="str">
            <v xml:space="preserve"> Lokasi Kegiatan</v>
          </cell>
        </row>
        <row r="48">
          <cell r="A48">
            <v>3</v>
          </cell>
          <cell r="C48" t="str">
            <v xml:space="preserve">Batu Belah </v>
          </cell>
          <cell r="D48" t="str">
            <v>M03</v>
          </cell>
          <cell r="E48" t="str">
            <v>M³</v>
          </cell>
          <cell r="F48">
            <v>518206</v>
          </cell>
          <cell r="G48" t="str">
            <v xml:space="preserve"> Lokasi Kegiatan</v>
          </cell>
        </row>
        <row r="49">
          <cell r="A49">
            <v>5</v>
          </cell>
          <cell r="C49" t="str">
            <v>Tanah Timbun</v>
          </cell>
          <cell r="D49" t="str">
            <v>M04</v>
          </cell>
          <cell r="E49" t="str">
            <v>M³</v>
          </cell>
          <cell r="F49">
            <v>80589</v>
          </cell>
          <cell r="G49" t="str">
            <v xml:space="preserve"> Lokasi Kegiatan</v>
          </cell>
        </row>
        <row r="50">
          <cell r="A50">
            <v>6</v>
          </cell>
          <cell r="C50" t="str">
            <v>Urugan Pilihan</v>
          </cell>
          <cell r="D50" t="str">
            <v>M05</v>
          </cell>
          <cell r="E50" t="str">
            <v>M³</v>
          </cell>
          <cell r="F50">
            <v>105910</v>
          </cell>
          <cell r="G50" t="str">
            <v xml:space="preserve"> Lokasi Kegiatan</v>
          </cell>
        </row>
        <row r="51">
          <cell r="A51">
            <v>7</v>
          </cell>
          <cell r="C51" t="str">
            <v>Sirtu</v>
          </cell>
          <cell r="D51" t="str">
            <v>M06</v>
          </cell>
          <cell r="E51" t="str">
            <v>M³</v>
          </cell>
          <cell r="F51">
            <v>219118</v>
          </cell>
          <cell r="G51" t="str">
            <v xml:space="preserve"> Lokasi Kegiatan</v>
          </cell>
        </row>
        <row r="52">
          <cell r="A52">
            <v>8</v>
          </cell>
          <cell r="C52" t="str">
            <v>Semen / PC  (50kg)</v>
          </cell>
          <cell r="D52" t="str">
            <v>M07</v>
          </cell>
          <cell r="E52" t="str">
            <v>Kg</v>
          </cell>
          <cell r="F52">
            <v>1652</v>
          </cell>
          <cell r="G52" t="str">
            <v xml:space="preserve"> Base Camp</v>
          </cell>
        </row>
        <row r="53">
          <cell r="A53">
            <v>9</v>
          </cell>
          <cell r="C53" t="str">
            <v>Aspal Cement</v>
          </cell>
          <cell r="D53" t="str">
            <v>M08</v>
          </cell>
          <cell r="E53" t="str">
            <v>Kg</v>
          </cell>
          <cell r="F53">
            <v>6994</v>
          </cell>
          <cell r="G53" t="str">
            <v xml:space="preserve"> Base Camp</v>
          </cell>
        </row>
        <row r="54">
          <cell r="A54">
            <v>10</v>
          </cell>
          <cell r="C54" t="str">
            <v>Batu Pecah 2/3</v>
          </cell>
          <cell r="D54" t="str">
            <v>M09</v>
          </cell>
          <cell r="E54" t="str">
            <v>M³</v>
          </cell>
          <cell r="F54">
            <v>350000</v>
          </cell>
          <cell r="G54" t="str">
            <v xml:space="preserve"> Lokasi Kegiatan</v>
          </cell>
        </row>
        <row r="55">
          <cell r="A55">
            <v>11</v>
          </cell>
          <cell r="C55" t="str">
            <v>Agregat Kasar</v>
          </cell>
          <cell r="D55" t="str">
            <v>M10</v>
          </cell>
          <cell r="E55" t="str">
            <v>Kg</v>
          </cell>
          <cell r="F55">
            <v>534182.476185131</v>
          </cell>
          <cell r="G55" t="str">
            <v xml:space="preserve"> Lokasi Kegiatan</v>
          </cell>
        </row>
        <row r="56">
          <cell r="A56">
            <v>12</v>
          </cell>
          <cell r="C56" t="str">
            <v>Agregat Haluas</v>
          </cell>
          <cell r="D56" t="str">
            <v>M11</v>
          </cell>
          <cell r="E56" t="str">
            <v>Kg</v>
          </cell>
          <cell r="F56">
            <v>521877.47405683511</v>
          </cell>
          <cell r="G56" t="str">
            <v xml:space="preserve"> Lokasi Kegiatan</v>
          </cell>
        </row>
        <row r="57">
          <cell r="A57">
            <v>13</v>
          </cell>
          <cell r="C57" t="str">
            <v>F i l l e r</v>
          </cell>
          <cell r="D57" t="str">
            <v>M12</v>
          </cell>
          <cell r="E57" t="str">
            <v>Kg</v>
          </cell>
          <cell r="F57">
            <v>450</v>
          </cell>
          <cell r="G57" t="str">
            <v xml:space="preserve"> Proses/Base Camp</v>
          </cell>
        </row>
        <row r="58">
          <cell r="A58">
            <v>14</v>
          </cell>
          <cell r="C58" t="str">
            <v>Besi Beton U 24 Polos</v>
          </cell>
          <cell r="D58" t="str">
            <v>M13</v>
          </cell>
          <cell r="E58" t="str">
            <v>Kg</v>
          </cell>
          <cell r="F58">
            <v>14774</v>
          </cell>
          <cell r="G58" t="str">
            <v xml:space="preserve"> Lokasi Kegiatan</v>
          </cell>
        </row>
        <row r="59">
          <cell r="A59">
            <v>15</v>
          </cell>
          <cell r="C59" t="str">
            <v>Besi Beton U 32 Ulir.</v>
          </cell>
          <cell r="D59" t="str">
            <v>M14</v>
          </cell>
          <cell r="E59" t="str">
            <v>Kg</v>
          </cell>
          <cell r="F59">
            <v>15850.5</v>
          </cell>
          <cell r="G59" t="str">
            <v xml:space="preserve"> Lokasi Kegiatan</v>
          </cell>
        </row>
        <row r="60">
          <cell r="A60">
            <v>16</v>
          </cell>
          <cell r="C60" t="str">
            <v>Kawat Beton</v>
          </cell>
          <cell r="D60" t="str">
            <v>M15</v>
          </cell>
          <cell r="E60" t="str">
            <v>Kg</v>
          </cell>
          <cell r="F60">
            <v>22000</v>
          </cell>
          <cell r="G60" t="str">
            <v xml:space="preserve"> Lokasi Kegiatan</v>
          </cell>
        </row>
        <row r="61">
          <cell r="A61">
            <v>17</v>
          </cell>
          <cell r="C61" t="str">
            <v>Kawat Bronjong</v>
          </cell>
          <cell r="D61" t="str">
            <v>M16</v>
          </cell>
          <cell r="E61" t="str">
            <v>Kg</v>
          </cell>
          <cell r="F61">
            <v>20000</v>
          </cell>
          <cell r="G61" t="str">
            <v xml:space="preserve"> Lokasi Kegiatan</v>
          </cell>
        </row>
        <row r="62">
          <cell r="A62">
            <v>18</v>
          </cell>
          <cell r="C62" t="str">
            <v>Kayu Perancah</v>
          </cell>
          <cell r="D62" t="str">
            <v>M17</v>
          </cell>
          <cell r="E62" t="str">
            <v>M³</v>
          </cell>
          <cell r="F62">
            <v>1825000</v>
          </cell>
          <cell r="G62" t="str">
            <v xml:space="preserve"> Lokasi Kegiatan</v>
          </cell>
        </row>
        <row r="63">
          <cell r="A63">
            <v>19</v>
          </cell>
          <cell r="C63" t="str">
            <v>Kayu Kelas I ( Balok )</v>
          </cell>
          <cell r="D63" t="str">
            <v>M18</v>
          </cell>
          <cell r="E63" t="str">
            <v>M³</v>
          </cell>
          <cell r="F63">
            <v>1900000</v>
          </cell>
          <cell r="G63" t="str">
            <v xml:space="preserve"> Lokasi Kegiatan</v>
          </cell>
        </row>
        <row r="64">
          <cell r="A64">
            <v>20</v>
          </cell>
          <cell r="C64" t="str">
            <v>Papan Kelas I ( Tebal 5 Cm )</v>
          </cell>
          <cell r="D64" t="str">
            <v>M19</v>
          </cell>
          <cell r="E64" t="str">
            <v>M³</v>
          </cell>
          <cell r="F64">
            <v>2500000</v>
          </cell>
          <cell r="G64" t="str">
            <v xml:space="preserve"> Lokasi Kegiatan</v>
          </cell>
        </row>
        <row r="65">
          <cell r="A65">
            <v>21</v>
          </cell>
          <cell r="C65" t="str">
            <v>Cat Dasar ( Meni Kayu )</v>
          </cell>
          <cell r="D65" t="str">
            <v>M20</v>
          </cell>
          <cell r="E65" t="str">
            <v>Kg</v>
          </cell>
          <cell r="F65">
            <v>20000</v>
          </cell>
          <cell r="G65" t="str">
            <v xml:space="preserve"> Lokasi Kegiatan</v>
          </cell>
        </row>
        <row r="66">
          <cell r="A66">
            <v>22</v>
          </cell>
          <cell r="C66" t="str">
            <v>Cat Kayu</v>
          </cell>
          <cell r="D66" t="str">
            <v>M21</v>
          </cell>
          <cell r="E66" t="str">
            <v>Kg</v>
          </cell>
          <cell r="F66">
            <v>31000</v>
          </cell>
          <cell r="G66" t="str">
            <v xml:space="preserve"> Lokasi Kegiatan</v>
          </cell>
        </row>
        <row r="67">
          <cell r="A67">
            <v>23</v>
          </cell>
          <cell r="C67" t="str">
            <v xml:space="preserve">Paku </v>
          </cell>
          <cell r="D67" t="str">
            <v>M22</v>
          </cell>
          <cell r="E67" t="str">
            <v>Kg</v>
          </cell>
          <cell r="F67">
            <v>10000</v>
          </cell>
          <cell r="G67" t="str">
            <v xml:space="preserve"> Lokasi Kegiatan</v>
          </cell>
        </row>
        <row r="68">
          <cell r="A68">
            <v>24</v>
          </cell>
          <cell r="C68" t="str">
            <v>B e n s i n</v>
          </cell>
          <cell r="D68" t="str">
            <v>M23</v>
          </cell>
          <cell r="E68" t="str">
            <v>Liter</v>
          </cell>
          <cell r="F68">
            <v>5735</v>
          </cell>
          <cell r="G68" t="str">
            <v xml:space="preserve"> Pertamina</v>
          </cell>
        </row>
        <row r="69">
          <cell r="A69">
            <v>25</v>
          </cell>
          <cell r="C69" t="str">
            <v>S o l a r</v>
          </cell>
          <cell r="D69" t="str">
            <v>M24</v>
          </cell>
          <cell r="E69" t="str">
            <v>Liter</v>
          </cell>
          <cell r="F69">
            <v>6590</v>
          </cell>
          <cell r="G69" t="str">
            <v xml:space="preserve"> Pertamina</v>
          </cell>
        </row>
        <row r="70">
          <cell r="A70">
            <v>26</v>
          </cell>
          <cell r="C70" t="str">
            <v>Minyak Pelumas / Olie</v>
          </cell>
          <cell r="D70" t="str">
            <v>M25</v>
          </cell>
          <cell r="E70" t="str">
            <v>Liter</v>
          </cell>
          <cell r="F70">
            <v>25000</v>
          </cell>
          <cell r="G70" t="str">
            <v xml:space="preserve"> Pertamina</v>
          </cell>
        </row>
        <row r="71">
          <cell r="A71">
            <v>27</v>
          </cell>
          <cell r="C71" t="str">
            <v>Kerosen / Minyak Tanah</v>
          </cell>
          <cell r="D71" t="str">
            <v>M26</v>
          </cell>
          <cell r="E71" t="str">
            <v>Liter</v>
          </cell>
          <cell r="F71">
            <v>6450</v>
          </cell>
          <cell r="G71" t="str">
            <v xml:space="preserve"> Base Camp</v>
          </cell>
        </row>
      </sheetData>
      <sheetData sheetId="20"/>
      <sheetData sheetId="21" refreshError="1">
        <row r="1">
          <cell r="A1" t="str">
            <v>ITEM PEMBAYARAN NO.</v>
          </cell>
          <cell r="D1" t="str">
            <v>:  2.1</v>
          </cell>
          <cell r="J1" t="str">
            <v xml:space="preserve">Analisa EI-21 </v>
          </cell>
          <cell r="V1" t="str">
            <v xml:space="preserve">Analisa EI-21 </v>
          </cell>
        </row>
        <row r="2">
          <cell r="A2" t="str">
            <v>JENIS PEKERJAAN</v>
          </cell>
          <cell r="D2" t="str">
            <v>:  Galian Utk Drainase, Saluran,</v>
          </cell>
          <cell r="F2" t="str">
            <v>&amp; Saluran Air</v>
          </cell>
        </row>
        <row r="3">
          <cell r="A3" t="str">
            <v>SATUAN PEMBAYARAN</v>
          </cell>
          <cell r="D3" t="str">
            <v>:  M3</v>
          </cell>
          <cell r="J3" t="str">
            <v xml:space="preserve">         URAIAN ANALISA HARGA SATUAN</v>
          </cell>
          <cell r="M3" t="str">
            <v>FORMULIR STANDAR UNTUK</v>
          </cell>
        </row>
        <row r="4">
          <cell r="M4" t="str">
            <v>PEREKAMAN ANALISA MASING-MASING HARGA SATUAN</v>
          </cell>
        </row>
        <row r="5">
          <cell r="M5">
            <v>0</v>
          </cell>
        </row>
        <row r="6">
          <cell r="A6" t="str">
            <v>No.</v>
          </cell>
          <cell r="C6" t="str">
            <v>U R A I A N</v>
          </cell>
          <cell r="G6" t="str">
            <v>KODE</v>
          </cell>
          <cell r="H6" t="str">
            <v>KOEF.</v>
          </cell>
          <cell r="I6" t="str">
            <v>SATUAN</v>
          </cell>
          <cell r="J6" t="str">
            <v>KETERANGAN</v>
          </cell>
        </row>
        <row r="7">
          <cell r="M7" t="str">
            <v>NAMA PAKET</v>
          </cell>
          <cell r="P7" t="str">
            <v>:</v>
          </cell>
          <cell r="Q7" t="str">
            <v>PERBAIKAN JALAN DAN PENGADAAN SARANA AIR BERSIH DI KOTA SORONG</v>
          </cell>
        </row>
        <row r="8">
          <cell r="M8" t="str">
            <v>PROP / KAB / KODYA</v>
          </cell>
          <cell r="P8" t="str">
            <v>:</v>
          </cell>
          <cell r="Q8" t="str">
            <v>IRIAN JAYA BARAT -  KOTA SORONG</v>
          </cell>
        </row>
        <row r="9">
          <cell r="A9" t="str">
            <v>I.</v>
          </cell>
          <cell r="C9" t="str">
            <v>ASUMSI</v>
          </cell>
          <cell r="M9" t="str">
            <v>ITEM PEMBAYARAN NO.</v>
          </cell>
          <cell r="P9" t="str">
            <v>:</v>
          </cell>
          <cell r="Q9">
            <v>2.1</v>
          </cell>
        </row>
        <row r="10">
          <cell r="A10">
            <v>1</v>
          </cell>
          <cell r="C10" t="str">
            <v>Menggunakan alat berat (cara mekanik)</v>
          </cell>
          <cell r="M10" t="str">
            <v>JENIS PEKERJAAN</v>
          </cell>
          <cell r="P10" t="str">
            <v>:</v>
          </cell>
          <cell r="Q10" t="str">
            <v>GALIAN UTK.DRAINASE,SALURAN DAN SALURAN AIR ( DENGAN ALAT )</v>
          </cell>
        </row>
        <row r="11">
          <cell r="A11">
            <v>2</v>
          </cell>
          <cell r="C11" t="str">
            <v>Lokasi pekerjaan : sepanjang jalan</v>
          </cell>
          <cell r="M11" t="str">
            <v>SATUAN PEMBAYARAN</v>
          </cell>
          <cell r="P11" t="str">
            <v>:</v>
          </cell>
          <cell r="Q11" t="str">
            <v>M ³</v>
          </cell>
        </row>
        <row r="12">
          <cell r="A12">
            <v>3</v>
          </cell>
          <cell r="C12" t="str">
            <v>Kondisi Jalan   :  sedang / baik</v>
          </cell>
        </row>
        <row r="13">
          <cell r="A13">
            <v>4</v>
          </cell>
          <cell r="C13" t="str">
            <v>Jam kerja efektif per-hari</v>
          </cell>
          <cell r="G13" t="str">
            <v>Tk</v>
          </cell>
          <cell r="H13">
            <v>7</v>
          </cell>
          <cell r="I13" t="str">
            <v>jam</v>
          </cell>
        </row>
        <row r="14">
          <cell r="A14">
            <v>5</v>
          </cell>
          <cell r="C14" t="str">
            <v>Faktor pengembangan bahan</v>
          </cell>
          <cell r="G14" t="str">
            <v>Fk</v>
          </cell>
          <cell r="H14">
            <v>1.2</v>
          </cell>
          <cell r="I14" t="str">
            <v>-</v>
          </cell>
          <cell r="S14" t="str">
            <v>PERKIRAAN</v>
          </cell>
          <cell r="T14" t="str">
            <v>HARGA</v>
          </cell>
          <cell r="U14" t="str">
            <v>JUMLAH</v>
          </cell>
        </row>
        <row r="15">
          <cell r="M15" t="str">
            <v>NO.</v>
          </cell>
          <cell r="O15" t="str">
            <v>KOMPONEN</v>
          </cell>
          <cell r="R15" t="str">
            <v>SATUAN</v>
          </cell>
          <cell r="S15" t="str">
            <v>KUANTITAS</v>
          </cell>
          <cell r="T15" t="str">
            <v>SATUAN</v>
          </cell>
          <cell r="U15" t="str">
            <v>HARGA</v>
          </cell>
        </row>
        <row r="16">
          <cell r="T16" t="str">
            <v>(Rp.)</v>
          </cell>
          <cell r="U16" t="str">
            <v>(Rp.)</v>
          </cell>
        </row>
        <row r="17">
          <cell r="A17" t="str">
            <v>II.</v>
          </cell>
          <cell r="C17" t="str">
            <v>URUTAN  KERJA</v>
          </cell>
        </row>
        <row r="18">
          <cell r="A18">
            <v>1</v>
          </cell>
          <cell r="C18" t="str">
            <v>Penggalian dilakukan dengan menggunakan Excavator</v>
          </cell>
        </row>
        <row r="19">
          <cell r="A19">
            <v>2</v>
          </cell>
          <cell r="C19" t="str">
            <v>Selanjutnya Excavator menuangkan material hasil</v>
          </cell>
          <cell r="M19" t="str">
            <v>A.</v>
          </cell>
          <cell r="O19" t="str">
            <v>TENAGA</v>
          </cell>
        </row>
        <row r="20">
          <cell r="C20" t="str">
            <v>galian kedalam Dump Truck</v>
          </cell>
        </row>
        <row r="21">
          <cell r="A21">
            <v>3</v>
          </cell>
          <cell r="C21" t="str">
            <v>Dump Truck membuang material hasil galian keluar</v>
          </cell>
          <cell r="M21" t="str">
            <v>1.</v>
          </cell>
          <cell r="O21" t="str">
            <v>Pekerja</v>
          </cell>
          <cell r="Q21" t="str">
            <v>(L07)</v>
          </cell>
          <cell r="R21" t="str">
            <v>jam</v>
          </cell>
          <cell r="S21">
            <v>0.18741633199464527</v>
          </cell>
          <cell r="T21">
            <v>7142.8571428571431</v>
          </cell>
          <cell r="W21">
            <v>1338.6880856760376</v>
          </cell>
        </row>
        <row r="22">
          <cell r="C22" t="str">
            <v>lokasi jalan sejauh</v>
          </cell>
          <cell r="G22" t="str">
            <v>L</v>
          </cell>
          <cell r="H22">
            <v>0</v>
          </cell>
          <cell r="I22" t="str">
            <v>Km</v>
          </cell>
          <cell r="M22" t="str">
            <v>2.</v>
          </cell>
          <cell r="O22" t="str">
            <v>Mandor</v>
          </cell>
          <cell r="Q22" t="str">
            <v>(L10)</v>
          </cell>
          <cell r="R22" t="str">
            <v>jam</v>
          </cell>
          <cell r="S22">
            <v>9.3708165997322637E-2</v>
          </cell>
          <cell r="T22">
            <v>14285.714285714286</v>
          </cell>
          <cell r="W22">
            <v>1338.6880856760376</v>
          </cell>
        </row>
        <row r="23">
          <cell r="A23">
            <v>4</v>
          </cell>
          <cell r="C23" t="str">
            <v>Sekelompok pekerja akan merapikan hasil galian</v>
          </cell>
        </row>
        <row r="25">
          <cell r="T25" t="str">
            <v xml:space="preserve">JUMLAH HARGA TENAGA   </v>
          </cell>
          <cell r="W25">
            <v>2677.3761713520753</v>
          </cell>
        </row>
        <row r="26">
          <cell r="A26" t="str">
            <v>III.</v>
          </cell>
          <cell r="C26" t="str">
            <v>PEMAKAIAN BAHAN, ALAT DAN TENAGA</v>
          </cell>
        </row>
        <row r="27">
          <cell r="O27" t="str">
            <v>BAHAN</v>
          </cell>
        </row>
        <row r="28">
          <cell r="A28" t="str">
            <v xml:space="preserve">   1.</v>
          </cell>
          <cell r="C28" t="str">
            <v>BAHAN</v>
          </cell>
        </row>
        <row r="29">
          <cell r="C29" t="str">
            <v>Tidak ada bahan yang diperlukan</v>
          </cell>
        </row>
        <row r="31">
          <cell r="A31" t="str">
            <v xml:space="preserve">   2.</v>
          </cell>
          <cell r="C31" t="str">
            <v>ALAT</v>
          </cell>
        </row>
        <row r="32">
          <cell r="A32" t="str">
            <v xml:space="preserve">   2.a.</v>
          </cell>
          <cell r="C32" t="str">
            <v>EXCAVATOR</v>
          </cell>
          <cell r="G32" t="str">
            <v>(E10)</v>
          </cell>
        </row>
        <row r="33">
          <cell r="C33" t="str">
            <v>Kapasitas Bucket</v>
          </cell>
          <cell r="G33" t="str">
            <v>V</v>
          </cell>
          <cell r="H33">
            <v>0.5</v>
          </cell>
          <cell r="I33" t="str">
            <v>M3</v>
          </cell>
        </row>
        <row r="34">
          <cell r="C34" t="str">
            <v>Faktor Bucket</v>
          </cell>
          <cell r="G34" t="str">
            <v>Fb</v>
          </cell>
          <cell r="H34">
            <v>0.9</v>
          </cell>
          <cell r="I34" t="str">
            <v>-</v>
          </cell>
        </row>
        <row r="35">
          <cell r="C35" t="str">
            <v>Faktor  Efisiensi alat</v>
          </cell>
          <cell r="G35" t="str">
            <v>Fa</v>
          </cell>
          <cell r="H35">
            <v>0.83</v>
          </cell>
          <cell r="I35" t="str">
            <v>-</v>
          </cell>
          <cell r="T35" t="str">
            <v xml:space="preserve">JUMLAH HARGA BAHAN   </v>
          </cell>
          <cell r="W35">
            <v>0</v>
          </cell>
        </row>
        <row r="37">
          <cell r="C37" t="str">
            <v>Waktu siklus</v>
          </cell>
          <cell r="G37" t="str">
            <v>Ts1</v>
          </cell>
          <cell r="I37" t="str">
            <v>menit</v>
          </cell>
          <cell r="M37" t="str">
            <v>C.</v>
          </cell>
          <cell r="O37" t="str">
            <v>PERALATAN</v>
          </cell>
        </row>
        <row r="38">
          <cell r="C38" t="str">
            <v>- Menggali / memuat</v>
          </cell>
          <cell r="G38" t="str">
            <v>T1</v>
          </cell>
          <cell r="H38">
            <v>0.75</v>
          </cell>
          <cell r="I38" t="str">
            <v>menit</v>
          </cell>
        </row>
        <row r="39">
          <cell r="C39" t="str">
            <v>- Lain-lain</v>
          </cell>
          <cell r="G39" t="str">
            <v>T2</v>
          </cell>
          <cell r="H39">
            <v>1</v>
          </cell>
          <cell r="I39" t="str">
            <v>menit</v>
          </cell>
          <cell r="M39" t="str">
            <v>1.</v>
          </cell>
          <cell r="O39" t="str">
            <v>Excavator</v>
          </cell>
          <cell r="Q39" t="str">
            <v>( E 10 )</v>
          </cell>
          <cell r="R39" t="str">
            <v>jam</v>
          </cell>
          <cell r="S39">
            <v>9.3708165997322623E-2</v>
          </cell>
          <cell r="T39">
            <v>383110.56596123724</v>
          </cell>
          <cell r="W39">
            <v>35900.58851042384</v>
          </cell>
        </row>
        <row r="40">
          <cell r="G40" t="str">
            <v>Ts1</v>
          </cell>
          <cell r="H40">
            <v>1.75</v>
          </cell>
          <cell r="I40" t="str">
            <v>menit</v>
          </cell>
          <cell r="M40">
            <v>2</v>
          </cell>
          <cell r="O40" t="str">
            <v>Alat Bantu</v>
          </cell>
          <cell r="R40" t="str">
            <v>Ls</v>
          </cell>
          <cell r="S40">
            <v>1</v>
          </cell>
          <cell r="T40">
            <v>100</v>
          </cell>
          <cell r="W40">
            <v>100</v>
          </cell>
        </row>
        <row r="42">
          <cell r="C42" t="str">
            <v>Kap. Prod. / jam =</v>
          </cell>
          <cell r="D42" t="str">
            <v>V  x Fb x Fa x 60</v>
          </cell>
          <cell r="G42" t="str">
            <v>Q1</v>
          </cell>
          <cell r="H42">
            <v>10.671428571428571</v>
          </cell>
          <cell r="I42" t="str">
            <v>M3  / jam</v>
          </cell>
        </row>
        <row r="43">
          <cell r="D43" t="str">
            <v>Ts1 x Fh</v>
          </cell>
        </row>
        <row r="45">
          <cell r="C45" t="str">
            <v>Koefisien Alat / M3</v>
          </cell>
          <cell r="D45" t="str">
            <v xml:space="preserve"> =  1  :  Q1</v>
          </cell>
          <cell r="G45" t="str">
            <v>(E10)</v>
          </cell>
          <cell r="H45">
            <v>9.3708165997322623E-2</v>
          </cell>
          <cell r="I45" t="str">
            <v>Jam</v>
          </cell>
        </row>
        <row r="46">
          <cell r="T46" t="str">
            <v xml:space="preserve">JUMLAH HARGA PERALATAN   </v>
          </cell>
          <cell r="W46">
            <v>36000.58851042384</v>
          </cell>
        </row>
        <row r="48">
          <cell r="M48" t="str">
            <v>D.</v>
          </cell>
          <cell r="O48" t="str">
            <v>JUMLAH HARGA TENAGA, BAHAN DAN PERALATAN  ( A + B + C )</v>
          </cell>
          <cell r="W48">
            <v>38677.964681775913</v>
          </cell>
        </row>
        <row r="49">
          <cell r="A49" t="str">
            <v xml:space="preserve">   2.b.</v>
          </cell>
          <cell r="C49" t="str">
            <v>DUMP TRUCK</v>
          </cell>
          <cell r="G49" t="str">
            <v>(E08)</v>
          </cell>
        </row>
        <row r="50">
          <cell r="C50" t="str">
            <v>Kapasitas bak</v>
          </cell>
          <cell r="G50" t="str">
            <v>V</v>
          </cell>
          <cell r="H50">
            <v>3</v>
          </cell>
          <cell r="I50" t="str">
            <v>M3</v>
          </cell>
          <cell r="M50" t="str">
            <v>Note: 1</v>
          </cell>
          <cell r="O50" t="str">
            <v>SATUAN dapat berdasarkan atas jam operasi untuk Tenaga Kerja dan Peralatan, volume dan/atau ukuran</v>
          </cell>
        </row>
        <row r="51">
          <cell r="C51" t="str">
            <v>Faktor  efisiensi alat</v>
          </cell>
          <cell r="G51" t="str">
            <v>Fa</v>
          </cell>
          <cell r="H51">
            <v>0.83</v>
          </cell>
          <cell r="I51" t="str">
            <v>-</v>
          </cell>
          <cell r="O51" t="str">
            <v>berat untuk bahan-bahan.</v>
          </cell>
        </row>
        <row r="52">
          <cell r="C52" t="str">
            <v>Kecepatan rata-rata bermuatan</v>
          </cell>
          <cell r="G52" t="str">
            <v>v1</v>
          </cell>
          <cell r="H52">
            <v>40</v>
          </cell>
          <cell r="I52" t="str">
            <v>Km/Jam</v>
          </cell>
          <cell r="M52">
            <v>2</v>
          </cell>
          <cell r="O52" t="str">
            <v>Kuantitas satuan adalah kuantitas setiap komponen untuk menyelesaikan satu satuan pekerjaan dari nomor</v>
          </cell>
        </row>
        <row r="53">
          <cell r="C53" t="str">
            <v>Kecepatan rata-rata kosong</v>
          </cell>
          <cell r="G53" t="str">
            <v>v2</v>
          </cell>
          <cell r="H53">
            <v>50</v>
          </cell>
          <cell r="I53" t="str">
            <v>Km/Jam</v>
          </cell>
          <cell r="O53" t="str">
            <v>mata pembayaran.</v>
          </cell>
        </row>
        <row r="54">
          <cell r="C54" t="str">
            <v>Waktu  siklus  :</v>
          </cell>
          <cell r="G54" t="str">
            <v>Ts2</v>
          </cell>
          <cell r="M54">
            <v>3</v>
          </cell>
          <cell r="O54" t="str">
            <v>Biaya satuan untuk peralatan sudah termasuk bahan bakar, bahan habis dipakai dan operator.</v>
          </cell>
        </row>
        <row r="55">
          <cell r="C55" t="str">
            <v>- Waktu tempuh isi</v>
          </cell>
          <cell r="E55" t="str">
            <v>=   (L  :  v1)  x  60</v>
          </cell>
          <cell r="G55" t="str">
            <v>T1</v>
          </cell>
          <cell r="H55">
            <v>0</v>
          </cell>
          <cell r="I55" t="str">
            <v>menit</v>
          </cell>
          <cell r="M55">
            <v>4</v>
          </cell>
          <cell r="O55" t="str">
            <v>Biaya satuan sudah termasuk pengeluaran untuk seluruh pajak yang berkaitan (tetapi tidak termasuk PPN</v>
          </cell>
        </row>
        <row r="56">
          <cell r="C56" t="str">
            <v>- Waktu tempuh kosong</v>
          </cell>
          <cell r="E56" t="str">
            <v>=   (L  :  v2)  x  60</v>
          </cell>
          <cell r="G56" t="str">
            <v>T2</v>
          </cell>
          <cell r="H56">
            <v>0</v>
          </cell>
          <cell r="I56" t="str">
            <v>menit</v>
          </cell>
          <cell r="O56" t="str">
            <v>yang dibayar dari kontrak) dan biaya-biaya lainnya.</v>
          </cell>
        </row>
        <row r="57">
          <cell r="C57" t="str">
            <v>- Muat</v>
          </cell>
          <cell r="E57" t="str">
            <v>=   (V  :  Q1) x 60</v>
          </cell>
          <cell r="G57" t="str">
            <v>T3</v>
          </cell>
          <cell r="H57">
            <v>16.867469879518072</v>
          </cell>
          <cell r="I57" t="str">
            <v>menit</v>
          </cell>
        </row>
        <row r="58">
          <cell r="C58" t="str">
            <v>- Lain-lain</v>
          </cell>
          <cell r="G58" t="str">
            <v>T4</v>
          </cell>
          <cell r="H58">
            <v>0.5</v>
          </cell>
          <cell r="I58" t="str">
            <v>menit</v>
          </cell>
        </row>
        <row r="59">
          <cell r="G59" t="str">
            <v>Ts2</v>
          </cell>
          <cell r="H59">
            <v>17.367469879518072</v>
          </cell>
          <cell r="I59" t="str">
            <v>menit</v>
          </cell>
        </row>
        <row r="61">
          <cell r="J61" t="str">
            <v>Berlanjut ke halaman berikut</v>
          </cell>
        </row>
        <row r="62">
          <cell r="A62" t="str">
            <v>ITEM PEMBAYARAN NO.</v>
          </cell>
          <cell r="D62" t="str">
            <v>:  2.1</v>
          </cell>
          <cell r="J62" t="str">
            <v xml:space="preserve">Analisa EI-21 </v>
          </cell>
        </row>
        <row r="63">
          <cell r="A63" t="str">
            <v>JENIS PEKERJAAN</v>
          </cell>
          <cell r="D63" t="str">
            <v>:  Galian Utk Drainase, Saluran,</v>
          </cell>
        </row>
        <row r="64">
          <cell r="A64" t="str">
            <v>SATUAN PEMBAYARAN</v>
          </cell>
          <cell r="D64" t="str">
            <v>:  M3</v>
          </cell>
          <cell r="J64" t="str">
            <v xml:space="preserve">         URAIAN ANALISA HARGA SATUAN</v>
          </cell>
        </row>
        <row r="65">
          <cell r="J65" t="str">
            <v>Lanjutan</v>
          </cell>
        </row>
        <row r="67">
          <cell r="A67" t="str">
            <v>No.</v>
          </cell>
          <cell r="C67" t="str">
            <v>U R A I A N</v>
          </cell>
          <cell r="G67" t="str">
            <v>KODE</v>
          </cell>
          <cell r="H67" t="str">
            <v>KOEF.</v>
          </cell>
          <cell r="I67" t="str">
            <v>SATUAN</v>
          </cell>
          <cell r="J67" t="str">
            <v>KETERANGAN</v>
          </cell>
        </row>
        <row r="70">
          <cell r="C70" t="str">
            <v>Kapasitas Produksi / Jam   =</v>
          </cell>
          <cell r="E70" t="str">
            <v>V x Fa x 60</v>
          </cell>
          <cell r="G70" t="str">
            <v>Q2</v>
          </cell>
          <cell r="H70">
            <v>7.1685744016649311</v>
          </cell>
          <cell r="I70" t="str">
            <v xml:space="preserve">M3 / Jam </v>
          </cell>
        </row>
        <row r="71">
          <cell r="E71" t="str">
            <v xml:space="preserve">    Fk x Ts2</v>
          </cell>
        </row>
        <row r="74">
          <cell r="C74" t="str">
            <v>Koefisien Alat / M3</v>
          </cell>
          <cell r="D74" t="str">
            <v xml:space="preserve"> =  1  :  Q2</v>
          </cell>
          <cell r="G74" t="str">
            <v>(E08)</v>
          </cell>
          <cell r="H74">
            <v>0.13949775003628975</v>
          </cell>
          <cell r="I74" t="str">
            <v>Jam</v>
          </cell>
        </row>
        <row r="77">
          <cell r="A77" t="str">
            <v>2.d.</v>
          </cell>
          <cell r="C77" t="str">
            <v>ALAT  BANTU</v>
          </cell>
        </row>
        <row r="78">
          <cell r="C78" t="str">
            <v>Diperlukan alat-alat bantu kecil</v>
          </cell>
          <cell r="J78" t="str">
            <v>Lump Sump</v>
          </cell>
        </row>
        <row r="79">
          <cell r="C79" t="str">
            <v>- Sekop</v>
          </cell>
        </row>
        <row r="80">
          <cell r="C80" t="str">
            <v>- Keranjang + Sapu</v>
          </cell>
        </row>
        <row r="82">
          <cell r="A82" t="str">
            <v xml:space="preserve">   3.</v>
          </cell>
          <cell r="C82" t="str">
            <v>TENAGA</v>
          </cell>
        </row>
        <row r="83">
          <cell r="C83" t="str">
            <v>Produksi menentukan : EXCAVATOR</v>
          </cell>
          <cell r="G83" t="str">
            <v>Q1</v>
          </cell>
          <cell r="H83">
            <v>10.671428571428571</v>
          </cell>
          <cell r="I83" t="str">
            <v>M3/Jam</v>
          </cell>
        </row>
        <row r="84">
          <cell r="C84" t="str">
            <v>Produksi Galian / hari  =  Tk x Q1</v>
          </cell>
          <cell r="G84" t="str">
            <v>Qt</v>
          </cell>
          <cell r="H84">
            <v>74.699999999999989</v>
          </cell>
          <cell r="I84" t="str">
            <v>M3</v>
          </cell>
        </row>
        <row r="85">
          <cell r="C85" t="str">
            <v>Kebutuhan tenaga :</v>
          </cell>
        </row>
        <row r="86">
          <cell r="D86" t="str">
            <v>- Pekerja</v>
          </cell>
          <cell r="G86" t="str">
            <v>P</v>
          </cell>
          <cell r="H86">
            <v>2</v>
          </cell>
          <cell r="I86" t="str">
            <v>orang</v>
          </cell>
        </row>
        <row r="87">
          <cell r="D87" t="str">
            <v>- Mandor</v>
          </cell>
          <cell r="G87" t="str">
            <v>M</v>
          </cell>
          <cell r="H87">
            <v>1</v>
          </cell>
          <cell r="I87" t="str">
            <v>orang</v>
          </cell>
        </row>
        <row r="89">
          <cell r="C89" t="str">
            <v>Koefisien tenaga / M3   :</v>
          </cell>
        </row>
        <row r="90">
          <cell r="D90" t="str">
            <v>- Pekerja</v>
          </cell>
          <cell r="E90" t="str">
            <v>= (Tk x P) : Qt</v>
          </cell>
          <cell r="G90" t="str">
            <v>(L01)</v>
          </cell>
          <cell r="H90">
            <v>0.18741633199464527</v>
          </cell>
          <cell r="I90" t="str">
            <v>Jam</v>
          </cell>
        </row>
        <row r="91">
          <cell r="D91" t="str">
            <v>- Mandor</v>
          </cell>
          <cell r="E91" t="str">
            <v>= (Tk x M) : Qt</v>
          </cell>
          <cell r="G91" t="str">
            <v>(L03)</v>
          </cell>
          <cell r="H91">
            <v>9.3708165997322637E-2</v>
          </cell>
          <cell r="I91" t="str">
            <v>Jam</v>
          </cell>
        </row>
        <row r="93">
          <cell r="A93" t="str">
            <v>4.</v>
          </cell>
          <cell r="C93" t="str">
            <v>HARGA DASAR SATUAN UPAH, BAHAN DAN ALAT</v>
          </cell>
        </row>
        <row r="94">
          <cell r="C94" t="str">
            <v>Lihat lampiran.</v>
          </cell>
        </row>
        <row r="96">
          <cell r="A96" t="str">
            <v>4.</v>
          </cell>
          <cell r="C96" t="str">
            <v>HARGA DASAR SATUAN UPAH, BAHAN DAN ALAT</v>
          </cell>
        </row>
        <row r="97">
          <cell r="C97" t="str">
            <v>Lihat lampiran.</v>
          </cell>
        </row>
        <row r="99">
          <cell r="A99" t="str">
            <v>5.</v>
          </cell>
          <cell r="C99" t="str">
            <v>ANALISA HARGA SATUAN PEKERJAAN</v>
          </cell>
        </row>
        <row r="100">
          <cell r="C100" t="str">
            <v>Lihat perhitungan dalam FORMULIR STANDAR UNTUK</v>
          </cell>
        </row>
        <row r="101">
          <cell r="C101" t="str">
            <v>PEREKEMAN ANALISA MASING-MASING HARGA</v>
          </cell>
        </row>
        <row r="102">
          <cell r="C102" t="str">
            <v>SATUAN.</v>
          </cell>
        </row>
        <row r="103">
          <cell r="C103" t="str">
            <v>Didapat Harga Satuan Pekerjaan :</v>
          </cell>
        </row>
        <row r="105">
          <cell r="C105" t="str">
            <v xml:space="preserve">Rp.  </v>
          </cell>
          <cell r="D105">
            <v>38677.964681775913</v>
          </cell>
          <cell r="E105" t="str">
            <v xml:space="preserve"> / M3</v>
          </cell>
        </row>
        <row r="111">
          <cell r="A111" t="str">
            <v>ITEM PEMBAYARAN NO.</v>
          </cell>
          <cell r="D111" t="str">
            <v>:  2.1.a</v>
          </cell>
          <cell r="J111" t="str">
            <v xml:space="preserve">Analisa EI-21 </v>
          </cell>
        </row>
        <row r="112">
          <cell r="A112" t="str">
            <v>JENIS PEKERJAAN</v>
          </cell>
          <cell r="D112" t="str">
            <v>:  Galian Utk Drainase, Saluran,</v>
          </cell>
          <cell r="F112" t="str">
            <v>&amp; Saluran Air</v>
          </cell>
        </row>
        <row r="113">
          <cell r="A113" t="str">
            <v>SATUAN PEMBAYARAN</v>
          </cell>
          <cell r="D113" t="str">
            <v>:  M3</v>
          </cell>
          <cell r="J113" t="str">
            <v xml:space="preserve">         URAIAN ANALISA HARGA SATUAN</v>
          </cell>
        </row>
        <row r="116">
          <cell r="A116" t="str">
            <v>No.</v>
          </cell>
          <cell r="C116" t="str">
            <v>U R A I A N</v>
          </cell>
          <cell r="G116" t="str">
            <v>KODE</v>
          </cell>
          <cell r="H116" t="str">
            <v>KOEF.</v>
          </cell>
          <cell r="I116" t="str">
            <v>SATUAN</v>
          </cell>
          <cell r="J116" t="str">
            <v>KETERANGAN</v>
          </cell>
        </row>
        <row r="119">
          <cell r="A119" t="str">
            <v>I.</v>
          </cell>
          <cell r="C119" t="str">
            <v>ASUMSI</v>
          </cell>
        </row>
        <row r="120">
          <cell r="A120">
            <v>1</v>
          </cell>
          <cell r="C120" t="str">
            <v xml:space="preserve">Galian Cara Manual </v>
          </cell>
        </row>
        <row r="121">
          <cell r="A121">
            <v>2</v>
          </cell>
          <cell r="C121" t="str">
            <v>Lokasi pekerjaan : sepanjang jalan</v>
          </cell>
        </row>
        <row r="122">
          <cell r="A122">
            <v>3</v>
          </cell>
          <cell r="C122" t="str">
            <v>Kondisi Jalan   :  sedang / baik</v>
          </cell>
        </row>
        <row r="123">
          <cell r="A123">
            <v>4</v>
          </cell>
          <cell r="C123" t="str">
            <v>Jam kerja efektif per-hari</v>
          </cell>
          <cell r="G123" t="str">
            <v>Tk</v>
          </cell>
          <cell r="H123">
            <v>7</v>
          </cell>
          <cell r="I123" t="str">
            <v>jam</v>
          </cell>
        </row>
        <row r="124">
          <cell r="A124">
            <v>5</v>
          </cell>
          <cell r="C124" t="str">
            <v>Faktor pengembangan bahan</v>
          </cell>
          <cell r="G124" t="str">
            <v>Fk</v>
          </cell>
          <cell r="H124">
            <v>1.2</v>
          </cell>
          <cell r="I124" t="str">
            <v>-</v>
          </cell>
        </row>
        <row r="126">
          <cell r="A126" t="str">
            <v>II.</v>
          </cell>
          <cell r="C126" t="str">
            <v>URUTAN  KERJA</v>
          </cell>
        </row>
        <row r="127">
          <cell r="A127">
            <v>1</v>
          </cell>
          <cell r="C127" t="str">
            <v>Penggalian dilakukan dengan menggunakan Orong</v>
          </cell>
        </row>
        <row r="128">
          <cell r="A128">
            <v>2</v>
          </cell>
          <cell r="C128" t="str">
            <v xml:space="preserve">Selanjutnya Tenga Menaikan material hasil Galian </v>
          </cell>
        </row>
        <row r="129">
          <cell r="C129" t="str">
            <v>kedalam Dump Truck</v>
          </cell>
        </row>
        <row r="130">
          <cell r="A130">
            <v>3</v>
          </cell>
          <cell r="C130" t="str">
            <v>Dump Truck membuang material hasil galian keluar</v>
          </cell>
        </row>
        <row r="131">
          <cell r="C131" t="str">
            <v>lokasi jalan sejauh</v>
          </cell>
          <cell r="G131" t="str">
            <v>L</v>
          </cell>
          <cell r="H131">
            <v>1.5</v>
          </cell>
          <cell r="I131" t="str">
            <v>Km</v>
          </cell>
        </row>
        <row r="132">
          <cell r="A132">
            <v>4</v>
          </cell>
          <cell r="C132" t="str">
            <v>Sekelompok pekerja akan merapikan hasil galian</v>
          </cell>
        </row>
        <row r="134">
          <cell r="A134" t="str">
            <v>III.</v>
          </cell>
          <cell r="C134" t="str">
            <v>PEMAKAIAN BAHAN, ALAT DAN TENAGA</v>
          </cell>
        </row>
        <row r="136">
          <cell r="A136" t="str">
            <v xml:space="preserve">   1.</v>
          </cell>
          <cell r="C136" t="str">
            <v>BAHAN</v>
          </cell>
        </row>
        <row r="137">
          <cell r="C137" t="str">
            <v>Tidak ada bahan yang diperlukan</v>
          </cell>
        </row>
        <row r="140">
          <cell r="A140" t="str">
            <v xml:space="preserve">   2.</v>
          </cell>
          <cell r="C140" t="str">
            <v>ALAT</v>
          </cell>
        </row>
        <row r="141">
          <cell r="A141" t="str">
            <v xml:space="preserve">   2.a.</v>
          </cell>
          <cell r="C141" t="str">
            <v>Diperlukan alat-alat Seperti :</v>
          </cell>
        </row>
        <row r="142">
          <cell r="C142" t="str">
            <v>- Sekop</v>
          </cell>
          <cell r="D142" t="str">
            <v xml:space="preserve"> = 4 Bh</v>
          </cell>
        </row>
        <row r="143">
          <cell r="C143" t="str">
            <v>- Pacul</v>
          </cell>
          <cell r="D143" t="str">
            <v xml:space="preserve"> = 2 Bh</v>
          </cell>
        </row>
        <row r="144">
          <cell r="C144" t="str">
            <v>- Keranjang + Sapu</v>
          </cell>
          <cell r="D144" t="str">
            <v xml:space="preserve"> = 4 Bh</v>
          </cell>
        </row>
        <row r="146">
          <cell r="A146" t="str">
            <v xml:space="preserve">   2.b.</v>
          </cell>
          <cell r="C146" t="str">
            <v>DUMP TRUCK</v>
          </cell>
          <cell r="G146" t="str">
            <v>(E08)</v>
          </cell>
        </row>
        <row r="147">
          <cell r="C147" t="str">
            <v>Kapasitas bak</v>
          </cell>
          <cell r="G147" t="str">
            <v>V</v>
          </cell>
          <cell r="H147">
            <v>2.5</v>
          </cell>
          <cell r="I147" t="str">
            <v>M3</v>
          </cell>
        </row>
        <row r="148">
          <cell r="C148" t="str">
            <v>Faktor  efisiensi alat</v>
          </cell>
          <cell r="G148" t="str">
            <v>Fa</v>
          </cell>
          <cell r="H148">
            <v>0.83</v>
          </cell>
          <cell r="I148" t="str">
            <v>-</v>
          </cell>
        </row>
        <row r="149">
          <cell r="C149" t="str">
            <v>Kecepatan rata-rata bermuatan</v>
          </cell>
          <cell r="G149" t="str">
            <v>v1</v>
          </cell>
          <cell r="H149">
            <v>40</v>
          </cell>
          <cell r="I149" t="str">
            <v>Km/Jam</v>
          </cell>
        </row>
        <row r="150">
          <cell r="C150" t="str">
            <v>Kecepatan rata-rata kosong</v>
          </cell>
          <cell r="G150" t="str">
            <v>v2</v>
          </cell>
          <cell r="H150">
            <v>50</v>
          </cell>
          <cell r="I150" t="str">
            <v>Km/Jam</v>
          </cell>
        </row>
        <row r="151">
          <cell r="C151" t="str">
            <v>Waktu  siklus  :</v>
          </cell>
          <cell r="G151" t="str">
            <v>Ts2</v>
          </cell>
        </row>
        <row r="152">
          <cell r="C152" t="str">
            <v>- Waktu tempuh isi</v>
          </cell>
          <cell r="E152" t="str">
            <v>=   (L  :  v1)  x  60</v>
          </cell>
          <cell r="G152" t="str">
            <v>T1</v>
          </cell>
          <cell r="H152">
            <v>2.25</v>
          </cell>
          <cell r="I152" t="str">
            <v>menit</v>
          </cell>
        </row>
        <row r="153">
          <cell r="C153" t="str">
            <v>- Waktu tempuh kosong</v>
          </cell>
          <cell r="E153" t="str">
            <v>=   (L  :  v2)  x  60</v>
          </cell>
          <cell r="G153" t="str">
            <v>T2</v>
          </cell>
          <cell r="H153">
            <v>1.7999999999999998</v>
          </cell>
          <cell r="I153" t="str">
            <v>menit</v>
          </cell>
        </row>
        <row r="154">
          <cell r="C154" t="str">
            <v>- Lain-lain</v>
          </cell>
          <cell r="G154" t="str">
            <v>T4</v>
          </cell>
          <cell r="H154">
            <v>1</v>
          </cell>
          <cell r="I154" t="str">
            <v>menit</v>
          </cell>
        </row>
        <row r="155">
          <cell r="G155" t="str">
            <v>Ts2</v>
          </cell>
          <cell r="H155">
            <v>5.05</v>
          </cell>
          <cell r="I155" t="str">
            <v>menit</v>
          </cell>
        </row>
        <row r="157">
          <cell r="C157" t="str">
            <v>Kapasitas Produksi / Jam   =</v>
          </cell>
          <cell r="E157" t="str">
            <v>V x Fa x 60</v>
          </cell>
          <cell r="G157" t="str">
            <v>Q2</v>
          </cell>
          <cell r="H157">
            <v>523.93749999999989</v>
          </cell>
          <cell r="I157" t="str">
            <v xml:space="preserve">M3 / Jam </v>
          </cell>
        </row>
        <row r="158">
          <cell r="E158" t="str">
            <v xml:space="preserve">    Fk x Ts2</v>
          </cell>
        </row>
        <row r="160">
          <cell r="C160" t="str">
            <v>Koefisien Alat / M3</v>
          </cell>
          <cell r="D160" t="str">
            <v xml:space="preserve"> =  1  :  Q2</v>
          </cell>
          <cell r="G160" t="str">
            <v>(E08)</v>
          </cell>
          <cell r="H160">
            <v>1.9086245973994995E-3</v>
          </cell>
          <cell r="I160" t="str">
            <v>Jam</v>
          </cell>
        </row>
        <row r="162">
          <cell r="C162" t="str">
            <v>TENAGA</v>
          </cell>
        </row>
        <row r="163">
          <cell r="C163" t="str">
            <v xml:space="preserve">Produksi menentukan  Galian Dalam I Hari </v>
          </cell>
          <cell r="G163" t="str">
            <v>Qt</v>
          </cell>
          <cell r="H163">
            <v>10</v>
          </cell>
          <cell r="I163" t="str">
            <v>M3</v>
          </cell>
        </row>
        <row r="165">
          <cell r="C165" t="str">
            <v>Kebutuhan tenaga :</v>
          </cell>
        </row>
        <row r="166">
          <cell r="D166" t="str">
            <v>- Pekerja</v>
          </cell>
          <cell r="G166" t="str">
            <v>P</v>
          </cell>
          <cell r="H166">
            <v>6</v>
          </cell>
          <cell r="I166" t="str">
            <v>orang</v>
          </cell>
        </row>
        <row r="167">
          <cell r="D167" t="str">
            <v>- Mandor</v>
          </cell>
          <cell r="G167" t="str">
            <v>M</v>
          </cell>
          <cell r="H167">
            <v>1</v>
          </cell>
          <cell r="I167" t="str">
            <v>orang</v>
          </cell>
        </row>
        <row r="170">
          <cell r="J170" t="str">
            <v>Berlanjut ke halaman berikut</v>
          </cell>
        </row>
        <row r="171">
          <cell r="A171" t="str">
            <v>ITEM PEMBAYARAN NO.</v>
          </cell>
          <cell r="D171" t="str">
            <v>:  2.1.a</v>
          </cell>
          <cell r="J171" t="str">
            <v xml:space="preserve">Analisa EI-21 </v>
          </cell>
        </row>
        <row r="172">
          <cell r="A172" t="str">
            <v>JENIS PEKERJAAN</v>
          </cell>
          <cell r="D172" t="str">
            <v>:  Galian Utk Drainase, Saluran,</v>
          </cell>
        </row>
        <row r="173">
          <cell r="A173" t="str">
            <v>SATUAN PEMBAYARAN</v>
          </cell>
          <cell r="D173" t="str">
            <v>:  M3</v>
          </cell>
          <cell r="J173" t="str">
            <v xml:space="preserve">         URAIAN ANALISA HARGA SATUAN</v>
          </cell>
        </row>
        <row r="174">
          <cell r="J174" t="str">
            <v>Lanjutan</v>
          </cell>
        </row>
        <row r="176">
          <cell r="A176" t="str">
            <v>No.</v>
          </cell>
          <cell r="C176" t="str">
            <v>U R A I A N</v>
          </cell>
          <cell r="G176" t="str">
            <v>KODE</v>
          </cell>
          <cell r="H176" t="str">
            <v>KOEF.</v>
          </cell>
          <cell r="I176" t="str">
            <v>SATUAN</v>
          </cell>
          <cell r="J176" t="str">
            <v>KETERANGAN</v>
          </cell>
        </row>
        <row r="179">
          <cell r="C179" t="str">
            <v>Koefisien tenaga / M3   :</v>
          </cell>
        </row>
        <row r="180">
          <cell r="D180" t="str">
            <v>- Pekerja</v>
          </cell>
          <cell r="E180" t="str">
            <v>= (Tk x P) : Qt</v>
          </cell>
          <cell r="G180" t="str">
            <v>(L01)</v>
          </cell>
          <cell r="H180">
            <v>4.2</v>
          </cell>
          <cell r="I180" t="str">
            <v>Jam</v>
          </cell>
        </row>
        <row r="181">
          <cell r="D181" t="str">
            <v>- Mandor</v>
          </cell>
          <cell r="E181" t="str">
            <v>= (Tk x M) : Qt</v>
          </cell>
          <cell r="G181" t="str">
            <v>(L03)</v>
          </cell>
          <cell r="H181">
            <v>0.7</v>
          </cell>
          <cell r="I181" t="str">
            <v>Jam</v>
          </cell>
        </row>
        <row r="183">
          <cell r="A183" t="str">
            <v>4.</v>
          </cell>
          <cell r="C183" t="str">
            <v>HARGA DASAR SATUAN UPAH, BAHAN DAN ALAT</v>
          </cell>
        </row>
        <row r="184">
          <cell r="C184" t="str">
            <v>Lihat lampiran.</v>
          </cell>
        </row>
        <row r="186">
          <cell r="A186" t="str">
            <v>5.</v>
          </cell>
          <cell r="C186" t="str">
            <v>ANALISA HARGA SATUAN PEKERJAAN</v>
          </cell>
        </row>
        <row r="187">
          <cell r="C187" t="str">
            <v>Lihat perhitungan dalam FORMULIR STANDAR UNTUK</v>
          </cell>
        </row>
        <row r="188">
          <cell r="C188" t="str">
            <v>PEREKEMAN ANALISA MASING-MASING HARGA</v>
          </cell>
        </row>
        <row r="189">
          <cell r="C189" t="str">
            <v>SATUAN.</v>
          </cell>
        </row>
        <row r="190">
          <cell r="C190" t="str">
            <v>Didapat Harga Satuan Pekerjaan :</v>
          </cell>
        </row>
        <row r="192">
          <cell r="C192" t="str">
            <v xml:space="preserve">Rp.  </v>
          </cell>
          <cell r="D192">
            <v>40250</v>
          </cell>
          <cell r="E192" t="str">
            <v xml:space="preserve"> / M3</v>
          </cell>
        </row>
        <row r="198">
          <cell r="A198" t="str">
            <v>ITEM PEMBAYARAN NO.</v>
          </cell>
          <cell r="D198" t="str">
            <v>:  2.2</v>
          </cell>
          <cell r="J198" t="str">
            <v xml:space="preserve">Analisa EI-22 </v>
          </cell>
          <cell r="V198" t="str">
            <v xml:space="preserve">Analisa EI-22 </v>
          </cell>
        </row>
        <row r="199">
          <cell r="A199" t="str">
            <v>JENIS PEKERJAAN</v>
          </cell>
          <cell r="D199" t="str">
            <v>:  Pasangan Batu Dengan Mortar</v>
          </cell>
        </row>
        <row r="200">
          <cell r="A200" t="str">
            <v>SATUAN PEMBAYARAN</v>
          </cell>
          <cell r="D200" t="str">
            <v>:  M3</v>
          </cell>
          <cell r="J200" t="str">
            <v xml:space="preserve">         URAIAN ANALISA HARGA SATUAN</v>
          </cell>
          <cell r="M200" t="str">
            <v>FORMULIR STANDAR UNTUK</v>
          </cell>
        </row>
        <row r="201">
          <cell r="M201" t="str">
            <v>PEREKAMAN ANALISA MASING-MASING HARGA SATUAN</v>
          </cell>
        </row>
        <row r="202">
          <cell r="M202">
            <v>0</v>
          </cell>
        </row>
        <row r="203">
          <cell r="A203" t="str">
            <v>No.</v>
          </cell>
          <cell r="C203" t="str">
            <v>U R A I A N</v>
          </cell>
          <cell r="G203" t="str">
            <v>KODE</v>
          </cell>
          <cell r="H203" t="str">
            <v>KOEF.</v>
          </cell>
          <cell r="I203" t="str">
            <v>SATUAN</v>
          </cell>
          <cell r="J203" t="str">
            <v>KETERANGAN</v>
          </cell>
        </row>
        <row r="205">
          <cell r="M205" t="str">
            <v>NAMA PAKET</v>
          </cell>
          <cell r="P205" t="str">
            <v>:</v>
          </cell>
          <cell r="Q205" t="str">
            <v>PENINGKATAN JALAN KOTA SOEONG</v>
          </cell>
        </row>
        <row r="206">
          <cell r="A206" t="str">
            <v>I.</v>
          </cell>
          <cell r="C206" t="str">
            <v>ASUMSI</v>
          </cell>
          <cell r="M206" t="str">
            <v>PROP / KAB / KODYA</v>
          </cell>
          <cell r="P206" t="str">
            <v>:</v>
          </cell>
          <cell r="Q206" t="str">
            <v>IRIAN JAYA BARAT -  KOTA SORONG</v>
          </cell>
        </row>
        <row r="207">
          <cell r="A207">
            <v>1</v>
          </cell>
          <cell r="C207" t="str">
            <v>Menggunakan buruh (cara manual)</v>
          </cell>
          <cell r="M207" t="str">
            <v>ITEM PEMBAYARAN NO.</v>
          </cell>
          <cell r="P207" t="str">
            <v>:</v>
          </cell>
          <cell r="Q207" t="str">
            <v>2.2</v>
          </cell>
        </row>
        <row r="208">
          <cell r="A208">
            <v>2</v>
          </cell>
          <cell r="C208" t="str">
            <v>Lokasi pekerjaan : sepanjang jalan</v>
          </cell>
          <cell r="M208" t="str">
            <v>JENIS PEKERJAAN</v>
          </cell>
          <cell r="P208" t="str">
            <v>:</v>
          </cell>
          <cell r="Q208" t="str">
            <v>PASANGAN BATU DENGAN MORTAR</v>
          </cell>
        </row>
        <row r="209">
          <cell r="A209">
            <v>3</v>
          </cell>
          <cell r="C209" t="str">
            <v>Bahan dasar (batu, pasir dan semen) diterima</v>
          </cell>
          <cell r="M209" t="str">
            <v>SATUAN PEMBAYARAN</v>
          </cell>
          <cell r="P209" t="str">
            <v>:</v>
          </cell>
          <cell r="Q209" t="str">
            <v>M ³</v>
          </cell>
        </row>
        <row r="210">
          <cell r="C210" t="str">
            <v>seluruhnya di lokasi pekerjaan</v>
          </cell>
        </row>
        <row r="211">
          <cell r="C211" t="str">
            <v>Jarak rata-rata Base camp ke lokasi pekerjaan</v>
          </cell>
          <cell r="G211" t="str">
            <v>L</v>
          </cell>
          <cell r="H211">
            <v>5</v>
          </cell>
          <cell r="I211" t="str">
            <v>KM</v>
          </cell>
        </row>
        <row r="212">
          <cell r="A212">
            <v>5</v>
          </cell>
          <cell r="C212" t="str">
            <v>Jam kerja efektif per-hari</v>
          </cell>
          <cell r="G212" t="str">
            <v>Tk</v>
          </cell>
          <cell r="H212">
            <v>7</v>
          </cell>
          <cell r="I212" t="str">
            <v>jam</v>
          </cell>
          <cell r="S212" t="str">
            <v>PERKIRAAN</v>
          </cell>
          <cell r="T212" t="str">
            <v>HARGA</v>
          </cell>
          <cell r="U212" t="str">
            <v>JUMLAH</v>
          </cell>
        </row>
        <row r="213">
          <cell r="A213">
            <v>6</v>
          </cell>
          <cell r="C213" t="str">
            <v>Perbandingan Pasir &amp; Semen</v>
          </cell>
          <cell r="E213" t="str">
            <v>: - Volume Semen</v>
          </cell>
          <cell r="G213" t="str">
            <v>Sm</v>
          </cell>
          <cell r="H213">
            <v>30</v>
          </cell>
          <cell r="I213" t="str">
            <v>%</v>
          </cell>
          <cell r="M213" t="str">
            <v>NO.</v>
          </cell>
          <cell r="O213" t="str">
            <v>KOMPONEN</v>
          </cell>
          <cell r="R213" t="str">
            <v>SATUAN</v>
          </cell>
          <cell r="S213" t="str">
            <v>KUANTITAS</v>
          </cell>
          <cell r="T213" t="str">
            <v>SATUAN</v>
          </cell>
          <cell r="U213" t="str">
            <v>HARGA</v>
          </cell>
        </row>
        <row r="214">
          <cell r="E214" t="str">
            <v>: - Volume Pasir</v>
          </cell>
          <cell r="G214" t="str">
            <v>Ps</v>
          </cell>
          <cell r="H214">
            <v>70</v>
          </cell>
          <cell r="I214" t="str">
            <v>%</v>
          </cell>
          <cell r="T214" t="str">
            <v>(Rp.)</v>
          </cell>
          <cell r="U214" t="str">
            <v>(Rp.)</v>
          </cell>
        </row>
        <row r="215">
          <cell r="A215">
            <v>7</v>
          </cell>
          <cell r="C215" t="str">
            <v>Perbandingan Batu &amp; Mortar  :</v>
          </cell>
        </row>
        <row r="216">
          <cell r="C216" t="str">
            <v>- Batu</v>
          </cell>
          <cell r="G216" t="str">
            <v>Bt</v>
          </cell>
          <cell r="H216">
            <v>60</v>
          </cell>
          <cell r="I216" t="str">
            <v>%</v>
          </cell>
        </row>
        <row r="217">
          <cell r="C217" t="str">
            <v>- Mortar (campuran semen &amp; pasir)</v>
          </cell>
          <cell r="G217" t="str">
            <v>Mr</v>
          </cell>
          <cell r="H217">
            <v>40</v>
          </cell>
          <cell r="I217" t="str">
            <v>%</v>
          </cell>
          <cell r="M217" t="str">
            <v>A.</v>
          </cell>
          <cell r="O217" t="str">
            <v>TENAGA</v>
          </cell>
        </row>
        <row r="218">
          <cell r="A218">
            <v>8</v>
          </cell>
          <cell r="C218" t="str">
            <v>Berat Jenis Bahan  :</v>
          </cell>
        </row>
        <row r="219">
          <cell r="C219" t="str">
            <v>- Pasangan Batu Dengan Mortar</v>
          </cell>
          <cell r="G219" t="str">
            <v>D1</v>
          </cell>
          <cell r="H219">
            <v>2.4</v>
          </cell>
          <cell r="I219" t="str">
            <v>ton/M3</v>
          </cell>
          <cell r="M219" t="str">
            <v>1.</v>
          </cell>
          <cell r="O219" t="str">
            <v>Pekerja</v>
          </cell>
          <cell r="Q219" t="str">
            <v>L07</v>
          </cell>
          <cell r="R219" t="str">
            <v>jam</v>
          </cell>
          <cell r="S219">
            <v>17.5</v>
          </cell>
          <cell r="T219">
            <v>7142.8571428571431</v>
          </cell>
          <cell r="W219">
            <v>125000</v>
          </cell>
        </row>
        <row r="220">
          <cell r="C220" t="str">
            <v>- Batu</v>
          </cell>
          <cell r="G220" t="str">
            <v>D2</v>
          </cell>
          <cell r="H220">
            <v>1.6</v>
          </cell>
          <cell r="I220" t="str">
            <v>ton/M3</v>
          </cell>
          <cell r="M220" t="str">
            <v>2.</v>
          </cell>
          <cell r="O220" t="str">
            <v>Tukang</v>
          </cell>
          <cell r="Q220" t="str">
            <v>L08</v>
          </cell>
          <cell r="R220" t="str">
            <v>jam</v>
          </cell>
          <cell r="S220">
            <v>3.5</v>
          </cell>
          <cell r="T220">
            <v>11428.571428571429</v>
          </cell>
          <cell r="W220">
            <v>40000</v>
          </cell>
        </row>
        <row r="221">
          <cell r="C221" t="str">
            <v>- Adukan (mortar)</v>
          </cell>
          <cell r="G221" t="str">
            <v>D3</v>
          </cell>
          <cell r="H221">
            <v>1.8</v>
          </cell>
          <cell r="I221" t="str">
            <v>ton/M3</v>
          </cell>
          <cell r="M221" t="str">
            <v>3.</v>
          </cell>
          <cell r="O221" t="str">
            <v>Mandor</v>
          </cell>
          <cell r="Q221" t="str">
            <v>L10</v>
          </cell>
          <cell r="R221" t="str">
            <v>jam</v>
          </cell>
          <cell r="S221">
            <v>1.75</v>
          </cell>
          <cell r="T221">
            <v>14285.714285714286</v>
          </cell>
          <cell r="W221">
            <v>25000</v>
          </cell>
        </row>
        <row r="222">
          <cell r="C222" t="str">
            <v>- Pasir</v>
          </cell>
          <cell r="G222" t="str">
            <v>D4</v>
          </cell>
          <cell r="H222">
            <v>1.67</v>
          </cell>
          <cell r="I222" t="str">
            <v>ton/M3</v>
          </cell>
        </row>
        <row r="223">
          <cell r="C223" t="str">
            <v>- Semen Portland</v>
          </cell>
          <cell r="G223" t="str">
            <v>D5</v>
          </cell>
          <cell r="H223">
            <v>1.44</v>
          </cell>
          <cell r="I223" t="str">
            <v>ton/M3</v>
          </cell>
          <cell r="S223" t="str">
            <v xml:space="preserve">JUMLAH HARGA TENAGA   </v>
          </cell>
          <cell r="W223">
            <v>190000</v>
          </cell>
        </row>
        <row r="224">
          <cell r="A224">
            <v>9</v>
          </cell>
          <cell r="C224" t="str">
            <v>Faktor kehilangan bahan   :</v>
          </cell>
          <cell r="E224" t="str">
            <v>- Batu</v>
          </cell>
          <cell r="G224" t="str">
            <v>Fh1</v>
          </cell>
          <cell r="H224">
            <v>1.2</v>
          </cell>
          <cell r="I224" t="str">
            <v>-</v>
          </cell>
        </row>
        <row r="225">
          <cell r="E225" t="str">
            <v>- Pasir / Semen</v>
          </cell>
          <cell r="G225" t="str">
            <v>Fh2</v>
          </cell>
          <cell r="H225">
            <v>1.05</v>
          </cell>
          <cell r="I225" t="str">
            <v>-</v>
          </cell>
          <cell r="M225" t="str">
            <v>B.</v>
          </cell>
          <cell r="O225" t="str">
            <v>BAHAN</v>
          </cell>
        </row>
        <row r="227">
          <cell r="A227" t="str">
            <v>II.</v>
          </cell>
          <cell r="C227" t="str">
            <v>URUTAN KERJA</v>
          </cell>
          <cell r="M227" t="str">
            <v>1.</v>
          </cell>
          <cell r="O227" t="str">
            <v xml:space="preserve">Batu Belah </v>
          </cell>
          <cell r="Q227" t="str">
            <v>M03</v>
          </cell>
          <cell r="R227" t="str">
            <v>M3</v>
          </cell>
          <cell r="S227">
            <v>1.1000000000000001</v>
          </cell>
          <cell r="T227">
            <v>518206</v>
          </cell>
          <cell r="W227">
            <v>570026.60000000009</v>
          </cell>
        </row>
        <row r="228">
          <cell r="A228">
            <v>1</v>
          </cell>
          <cell r="C228" t="str">
            <v>Semen, pasir dan air dicampur dan diaduk menjadi</v>
          </cell>
          <cell r="M228" t="str">
            <v>2.</v>
          </cell>
          <cell r="O228" t="str">
            <v>Semen (PC)</v>
          </cell>
          <cell r="Q228" t="str">
            <v>M07</v>
          </cell>
          <cell r="R228" t="str">
            <v>Kg</v>
          </cell>
          <cell r="S228">
            <v>242</v>
          </cell>
          <cell r="T228">
            <v>1652</v>
          </cell>
          <cell r="W228">
            <v>399784</v>
          </cell>
        </row>
        <row r="229">
          <cell r="C229" t="str">
            <v>mortar dengan menggunakan alat bantu</v>
          </cell>
          <cell r="M229" t="str">
            <v>3.</v>
          </cell>
          <cell r="O229" t="str">
            <v xml:space="preserve">Pasir </v>
          </cell>
          <cell r="Q229" t="str">
            <v>M02</v>
          </cell>
          <cell r="R229" t="str">
            <v>M3</v>
          </cell>
          <cell r="S229">
            <v>0.42251497005988026</v>
          </cell>
          <cell r="T229">
            <v>188695</v>
          </cell>
          <cell r="W229">
            <v>79726.462275449099</v>
          </cell>
        </row>
        <row r="230">
          <cell r="A230">
            <v>2</v>
          </cell>
          <cell r="C230" t="str">
            <v>Batu dibersihkan dan dibasahi seluruh permukaannya</v>
          </cell>
        </row>
        <row r="231">
          <cell r="C231" t="str">
            <v>sebelum dipasang</v>
          </cell>
        </row>
        <row r="232">
          <cell r="A232">
            <v>3</v>
          </cell>
          <cell r="C232" t="str">
            <v>Penyelesaian dan perapihan setelah pemasangan</v>
          </cell>
        </row>
        <row r="234">
          <cell r="A234" t="str">
            <v>III.</v>
          </cell>
          <cell r="C234" t="str">
            <v>PEMAKAIAN BAHAN, ALAT DAN TENAGA</v>
          </cell>
          <cell r="S234" t="str">
            <v xml:space="preserve">JUMLAH HARGA BAHAN   </v>
          </cell>
          <cell r="W234">
            <v>1049537.0622754493</v>
          </cell>
        </row>
        <row r="236">
          <cell r="A236" t="str">
            <v xml:space="preserve">   1.</v>
          </cell>
          <cell r="C236" t="str">
            <v>BAHAN</v>
          </cell>
          <cell r="M236" t="str">
            <v>C.</v>
          </cell>
          <cell r="O236" t="str">
            <v>PERALATAN</v>
          </cell>
        </row>
        <row r="237">
          <cell r="A237" t="str">
            <v>1.a.</v>
          </cell>
          <cell r="C237" t="str">
            <v>Batu     -----&gt;</v>
          </cell>
          <cell r="D237" t="str">
            <v>{(Bt x D1 x 1 M3) : D2} x Fh1</v>
          </cell>
          <cell r="G237" t="str">
            <v>(M02)</v>
          </cell>
          <cell r="H237">
            <v>1.1000000000000001</v>
          </cell>
          <cell r="I237" t="str">
            <v>M3</v>
          </cell>
        </row>
        <row r="238">
          <cell r="A238" t="str">
            <v>1.b.</v>
          </cell>
          <cell r="C238" t="str">
            <v>Semen    ----&gt;</v>
          </cell>
          <cell r="D238" t="str">
            <v>Sm x {(Mr x D1 x 1 M3} : D3} x Fh2</v>
          </cell>
          <cell r="G238" t="str">
            <v>(M12)</v>
          </cell>
          <cell r="H238">
            <v>0.16800000000000001</v>
          </cell>
          <cell r="I238" t="str">
            <v>M3</v>
          </cell>
          <cell r="M238">
            <v>1</v>
          </cell>
          <cell r="O238" t="str">
            <v>Alat Bantu</v>
          </cell>
          <cell r="R238" t="str">
            <v>Ls</v>
          </cell>
          <cell r="S238">
            <v>1</v>
          </cell>
          <cell r="T238">
            <v>1000</v>
          </cell>
          <cell r="W238">
            <v>1000</v>
          </cell>
        </row>
        <row r="239">
          <cell r="D239" t="str">
            <v>x {D5 x (1000)}</v>
          </cell>
          <cell r="G239" t="str">
            <v>(M12)</v>
          </cell>
          <cell r="H239">
            <v>242</v>
          </cell>
          <cell r="I239" t="str">
            <v>Kg</v>
          </cell>
        </row>
        <row r="240">
          <cell r="A240" t="str">
            <v>1.c.</v>
          </cell>
          <cell r="C240" t="str">
            <v>Pasir    -----&gt;</v>
          </cell>
          <cell r="D240" t="str">
            <v>Ps x {(Mr x D1 x 1 M3) : D4} x Fh2</v>
          </cell>
          <cell r="G240" t="str">
            <v>(M01)</v>
          </cell>
          <cell r="H240">
            <v>0.42251497005988026</v>
          </cell>
          <cell r="I240" t="str">
            <v>M3</v>
          </cell>
        </row>
        <row r="242">
          <cell r="A242" t="str">
            <v>2.</v>
          </cell>
          <cell r="C242" t="str">
            <v>ALAT</v>
          </cell>
        </row>
        <row r="243">
          <cell r="C243" t="str">
            <v>ALAT BANTU</v>
          </cell>
        </row>
        <row r="244">
          <cell r="C244" t="str">
            <v>Diperlukan  :</v>
          </cell>
        </row>
        <row r="245">
          <cell r="C245" t="str">
            <v>- Sekop</v>
          </cell>
          <cell r="D245" t="str">
            <v>=  2  buah</v>
          </cell>
          <cell r="S245" t="str">
            <v xml:space="preserve">JUMLAH HARGA PERALATAN   </v>
          </cell>
          <cell r="W245">
            <v>1000</v>
          </cell>
        </row>
        <row r="246">
          <cell r="C246" t="str">
            <v>- Pacul</v>
          </cell>
          <cell r="D246" t="str">
            <v>=  2  buah</v>
          </cell>
        </row>
        <row r="247">
          <cell r="C247" t="str">
            <v>- Sendok Semen</v>
          </cell>
          <cell r="D247" t="str">
            <v>=  2  buah</v>
          </cell>
          <cell r="M247" t="str">
            <v>D.</v>
          </cell>
          <cell r="O247" t="str">
            <v>JUMLAH HARGA TENAGA, BAHAN DAN PERALATAN  ( A + B + C )</v>
          </cell>
          <cell r="W247">
            <v>1240537.0622754493</v>
          </cell>
        </row>
        <row r="248">
          <cell r="C248" t="str">
            <v>- Ember Cor</v>
          </cell>
          <cell r="D248" t="str">
            <v>=  4  buah</v>
          </cell>
        </row>
        <row r="249">
          <cell r="C249" t="str">
            <v>- Gerobak Dorong</v>
          </cell>
          <cell r="D249" t="str">
            <v>=  1  buah</v>
          </cell>
          <cell r="M249" t="str">
            <v>Note: 1</v>
          </cell>
          <cell r="O249" t="str">
            <v>SATUAN dapat berdasarkan atas jam operasi untuk Tenaga Kerja dan Peralatan, volume dan/atau ukuran</v>
          </cell>
        </row>
        <row r="250">
          <cell r="O250" t="str">
            <v>berat untuk bahan-bahan.</v>
          </cell>
        </row>
        <row r="251">
          <cell r="A251" t="str">
            <v>3.</v>
          </cell>
          <cell r="C251" t="str">
            <v>TENAGA</v>
          </cell>
          <cell r="M251">
            <v>2</v>
          </cell>
          <cell r="O251" t="str">
            <v>Kuantitas satuan adalah kuantitas setiap komponen untuk menyelesaikan satu satuan pekerjaan dari nomor</v>
          </cell>
        </row>
        <row r="252">
          <cell r="C252" t="str">
            <v>Produksi Pasangan Batu dengan Mortar Dalam 1 Hari</v>
          </cell>
          <cell r="G252" t="str">
            <v>Q2</v>
          </cell>
          <cell r="H252">
            <v>4</v>
          </cell>
          <cell r="I252" t="str">
            <v>M3</v>
          </cell>
          <cell r="O252" t="str">
            <v>mata pembayaran.</v>
          </cell>
        </row>
        <row r="253">
          <cell r="M253">
            <v>3</v>
          </cell>
          <cell r="O253" t="str">
            <v>Biaya satuan untuk peralatan sudah termasuk bahan bakar, bahan habis dipakai dan operator.</v>
          </cell>
        </row>
        <row r="254">
          <cell r="C254" t="str">
            <v>Kebutuhan tenaga :</v>
          </cell>
          <cell r="D254" t="str">
            <v>- Mandor</v>
          </cell>
          <cell r="G254" t="str">
            <v>M</v>
          </cell>
          <cell r="H254">
            <v>1</v>
          </cell>
          <cell r="I254" t="str">
            <v>orang</v>
          </cell>
          <cell r="M254">
            <v>4</v>
          </cell>
          <cell r="O254" t="str">
            <v>Biaya satuan sudah termasuk pengeluaran untuk seluruh pajak yang berkaitan (tetapi tidak termasuk PPN</v>
          </cell>
        </row>
        <row r="255">
          <cell r="D255" t="str">
            <v>- Tukang Batu</v>
          </cell>
          <cell r="G255" t="str">
            <v>Tb</v>
          </cell>
          <cell r="H255">
            <v>2</v>
          </cell>
          <cell r="I255" t="str">
            <v>orang</v>
          </cell>
          <cell r="O255" t="str">
            <v>yang dibayar dari kontrak) dan biaya-biaya lainnya.</v>
          </cell>
        </row>
        <row r="256">
          <cell r="D256" t="str">
            <v>- Pekerja</v>
          </cell>
          <cell r="G256" t="str">
            <v>P</v>
          </cell>
          <cell r="H256">
            <v>10</v>
          </cell>
          <cell r="I256" t="str">
            <v>orang</v>
          </cell>
        </row>
        <row r="258">
          <cell r="J258" t="str">
            <v>Berlanjut ke halaman berikut</v>
          </cell>
        </row>
        <row r="260">
          <cell r="A260" t="str">
            <v>ITEM PEMBAYARAN NO.</v>
          </cell>
          <cell r="D260" t="str">
            <v>:  2.2</v>
          </cell>
          <cell r="J260" t="str">
            <v xml:space="preserve">Analisa EI-22 </v>
          </cell>
        </row>
        <row r="261">
          <cell r="A261" t="str">
            <v>JENIS PEKERJAAN</v>
          </cell>
          <cell r="D261" t="str">
            <v>:  Pasangan Batu Dengan Mortar</v>
          </cell>
        </row>
        <row r="262">
          <cell r="A262" t="str">
            <v>SATUAN PEMBAYARAN</v>
          </cell>
          <cell r="D262" t="str">
            <v>:  M3</v>
          </cell>
          <cell r="J262" t="str">
            <v xml:space="preserve">         URAIAN ANALISA HARGA SATUAN</v>
          </cell>
        </row>
        <row r="263">
          <cell r="J263" t="str">
            <v>Lanjutan</v>
          </cell>
        </row>
        <row r="265">
          <cell r="A265" t="str">
            <v>No.</v>
          </cell>
          <cell r="C265" t="str">
            <v>U R A I A N</v>
          </cell>
          <cell r="G265" t="str">
            <v>KODE</v>
          </cell>
          <cell r="H265" t="str">
            <v>KOEF.</v>
          </cell>
          <cell r="I265" t="str">
            <v>SATUAN</v>
          </cell>
          <cell r="J265" t="str">
            <v>KETERANGAN</v>
          </cell>
        </row>
        <row r="269">
          <cell r="C269" t="str">
            <v>Koefisien Tenaga / M3   :</v>
          </cell>
        </row>
        <row r="270">
          <cell r="D270" t="str">
            <v>-  Mandor</v>
          </cell>
          <cell r="E270" t="str">
            <v>= (Tk x M) : Qt</v>
          </cell>
          <cell r="G270" t="str">
            <v>(L03)</v>
          </cell>
          <cell r="H270">
            <v>1.75</v>
          </cell>
          <cell r="I270" t="str">
            <v>jam</v>
          </cell>
        </row>
        <row r="271">
          <cell r="D271" t="str">
            <v>-  Tukang</v>
          </cell>
          <cell r="E271" t="str">
            <v>= (Tk x Tb) : Qt</v>
          </cell>
          <cell r="G271" t="str">
            <v>(L02)</v>
          </cell>
          <cell r="H271">
            <v>3.5</v>
          </cell>
          <cell r="I271" t="str">
            <v>jam</v>
          </cell>
        </row>
        <row r="272">
          <cell r="D272" t="str">
            <v>-  Pekerja</v>
          </cell>
          <cell r="E272" t="str">
            <v>= (Tk x P) : Qt</v>
          </cell>
          <cell r="G272" t="str">
            <v>(L01)</v>
          </cell>
          <cell r="H272">
            <v>17.5</v>
          </cell>
          <cell r="I272" t="str">
            <v>jam</v>
          </cell>
        </row>
        <row r="274">
          <cell r="A274" t="str">
            <v>4.</v>
          </cell>
          <cell r="C274" t="str">
            <v>HARGA DASAR SATUAN UPAH, BAHAN DAN ALAT</v>
          </cell>
        </row>
        <row r="275">
          <cell r="C275" t="str">
            <v>Lihat lampiran.</v>
          </cell>
        </row>
        <row r="277">
          <cell r="A277">
            <v>5</v>
          </cell>
          <cell r="C277" t="str">
            <v>HARGA DASAR SATUAN UPAH, BAHAN DAN ALAT</v>
          </cell>
        </row>
        <row r="278">
          <cell r="C278" t="str">
            <v>Lihat lampiran.</v>
          </cell>
        </row>
        <row r="280">
          <cell r="A280">
            <v>6</v>
          </cell>
          <cell r="C280" t="str">
            <v>ANALISA HARGA SATUAN PEKERJAAN</v>
          </cell>
        </row>
        <row r="281">
          <cell r="C281" t="str">
            <v>Lihat perhitungan dalam FORMULIR STANDAR UNTUK</v>
          </cell>
        </row>
        <row r="282">
          <cell r="C282" t="str">
            <v>PEREKEMAN ANALISA MASING-MASING HARGA</v>
          </cell>
        </row>
        <row r="283">
          <cell r="C283" t="str">
            <v>SATUAN.</v>
          </cell>
        </row>
        <row r="284">
          <cell r="C284" t="str">
            <v>Didapat Harga Satuan Pekerjaan :</v>
          </cell>
        </row>
        <row r="286">
          <cell r="C286" t="str">
            <v xml:space="preserve">Rp.  </v>
          </cell>
          <cell r="D286">
            <v>1240537.0622754493</v>
          </cell>
          <cell r="E286" t="str">
            <v xml:space="preserve"> / M3</v>
          </cell>
        </row>
        <row r="292">
          <cell r="A292" t="str">
            <v>ITEM PEMBAYARAN NO.</v>
          </cell>
          <cell r="D292" t="str">
            <v>:  10.1 ( 3.a )</v>
          </cell>
          <cell r="J292" t="str">
            <v xml:space="preserve">Analisa EI-21 </v>
          </cell>
        </row>
      </sheetData>
      <sheetData sheetId="22" refreshError="1">
        <row r="1">
          <cell r="A1" t="str">
            <v>ITEM PEMBAYARAN NO.</v>
          </cell>
          <cell r="D1" t="str">
            <v>:  3.1 (1)</v>
          </cell>
          <cell r="J1" t="str">
            <v>Analisa EI-311</v>
          </cell>
          <cell r="V1" t="str">
            <v>Analisa EI-311</v>
          </cell>
        </row>
        <row r="2">
          <cell r="A2" t="str">
            <v>JENIS PEKERJAAN</v>
          </cell>
          <cell r="D2" t="str">
            <v>:  Galian Biasa</v>
          </cell>
        </row>
        <row r="3">
          <cell r="A3" t="str">
            <v>SATUAN PEMBAYARAN</v>
          </cell>
          <cell r="D3" t="str">
            <v>:  M3</v>
          </cell>
          <cell r="H3" t="str">
            <v xml:space="preserve">         URAIAN ANALISA HARGA SATUAN</v>
          </cell>
          <cell r="M3" t="str">
            <v>FORMULIR STANDAR UNTUK</v>
          </cell>
        </row>
        <row r="4">
          <cell r="M4" t="str">
            <v>PEREKAMAN ANALISA MASING-MASING HARGA SATUAN</v>
          </cell>
        </row>
        <row r="5">
          <cell r="M5">
            <v>0</v>
          </cell>
        </row>
        <row r="6">
          <cell r="A6" t="str">
            <v>No.</v>
          </cell>
          <cell r="C6" t="str">
            <v>U R A I A N</v>
          </cell>
          <cell r="G6" t="str">
            <v>KODE</v>
          </cell>
          <cell r="H6" t="str">
            <v>KOEF.</v>
          </cell>
          <cell r="I6" t="str">
            <v>SATUAN</v>
          </cell>
          <cell r="J6" t="str">
            <v>KETERANGAN</v>
          </cell>
        </row>
        <row r="7">
          <cell r="M7" t="str">
            <v>NAMA PAKET</v>
          </cell>
          <cell r="P7" t="str">
            <v>:</v>
          </cell>
          <cell r="Q7" t="str">
            <v>PENINGKATAN JALAN KOTA SOEONG</v>
          </cell>
        </row>
        <row r="8">
          <cell r="M8" t="str">
            <v>PROP / KAB / KODYA</v>
          </cell>
          <cell r="P8" t="str">
            <v>:</v>
          </cell>
          <cell r="Q8" t="str">
            <v>IRIAN JAYA BARAT -  KOTA SORONG</v>
          </cell>
        </row>
        <row r="9">
          <cell r="A9" t="str">
            <v>I.</v>
          </cell>
          <cell r="C9" t="str">
            <v>ASUMSI</v>
          </cell>
          <cell r="M9" t="str">
            <v>ITEM PEMBAYARAN NO.</v>
          </cell>
          <cell r="P9" t="str">
            <v>:</v>
          </cell>
          <cell r="Q9" t="str">
            <v>3.1 ( 1 )</v>
          </cell>
        </row>
        <row r="10">
          <cell r="A10">
            <v>1</v>
          </cell>
          <cell r="C10" t="str">
            <v>Menggunakan alat berat (cara mekanik)</v>
          </cell>
          <cell r="M10" t="str">
            <v>JENIS PEKERJAAN</v>
          </cell>
          <cell r="P10" t="str">
            <v>:</v>
          </cell>
          <cell r="Q10" t="str">
            <v>GALIAN TANAH BIASA</v>
          </cell>
        </row>
        <row r="11">
          <cell r="A11">
            <v>2</v>
          </cell>
          <cell r="C11" t="str">
            <v>Lokasi pekerjaan : sepanjang jalan</v>
          </cell>
          <cell r="M11" t="str">
            <v>SATUAN PEMBAYARAN</v>
          </cell>
          <cell r="P11" t="str">
            <v>:</v>
          </cell>
          <cell r="Q11" t="str">
            <v>M ³</v>
          </cell>
        </row>
        <row r="12">
          <cell r="A12">
            <v>3</v>
          </cell>
          <cell r="C12" t="str">
            <v>Kondisi Jalan   :  sedang / baik</v>
          </cell>
        </row>
        <row r="13">
          <cell r="A13">
            <v>4</v>
          </cell>
          <cell r="C13" t="str">
            <v>Jam kerja efektif per-hari</v>
          </cell>
          <cell r="G13" t="str">
            <v>Tk</v>
          </cell>
          <cell r="H13">
            <v>7</v>
          </cell>
          <cell r="I13" t="str">
            <v>Jam</v>
          </cell>
        </row>
        <row r="14">
          <cell r="A14">
            <v>5</v>
          </cell>
          <cell r="C14" t="str">
            <v>Faktor pengembangan bahan</v>
          </cell>
          <cell r="G14" t="str">
            <v>Fk</v>
          </cell>
          <cell r="H14">
            <v>1.2</v>
          </cell>
          <cell r="I14" t="str">
            <v>-</v>
          </cell>
          <cell r="S14" t="str">
            <v>PERKIRAAN</v>
          </cell>
          <cell r="T14" t="str">
            <v>HARGA</v>
          </cell>
          <cell r="U14" t="str">
            <v>JUMLAH</v>
          </cell>
        </row>
        <row r="15">
          <cell r="M15" t="str">
            <v>NO.</v>
          </cell>
          <cell r="O15" t="str">
            <v>KOMPONEN</v>
          </cell>
          <cell r="R15" t="str">
            <v>SATUAN</v>
          </cell>
          <cell r="S15" t="str">
            <v>KUANTITAS</v>
          </cell>
          <cell r="T15" t="str">
            <v>SATUAN</v>
          </cell>
          <cell r="U15" t="str">
            <v>HARGA</v>
          </cell>
        </row>
        <row r="16">
          <cell r="T16" t="str">
            <v>(Rp.)</v>
          </cell>
          <cell r="U16" t="str">
            <v>(Rp.)</v>
          </cell>
        </row>
        <row r="17">
          <cell r="A17" t="str">
            <v>II.</v>
          </cell>
          <cell r="C17" t="str">
            <v>URUTAN KERJA</v>
          </cell>
        </row>
        <row r="18">
          <cell r="A18">
            <v>1</v>
          </cell>
          <cell r="C18" t="str">
            <v>Tanah yang dipotong umumnya berada disisi jalan</v>
          </cell>
        </row>
        <row r="19">
          <cell r="A19">
            <v>2</v>
          </cell>
          <cell r="C19" t="str">
            <v>Penggalian dilakukan dengan menggunakan Excavator</v>
          </cell>
          <cell r="M19" t="str">
            <v>A.</v>
          </cell>
          <cell r="O19" t="str">
            <v>TENAGA</v>
          </cell>
        </row>
        <row r="20">
          <cell r="A20">
            <v>3</v>
          </cell>
          <cell r="C20" t="str">
            <v>Selanjutnya Excavator menuangkan material hasil</v>
          </cell>
        </row>
        <row r="21">
          <cell r="C21" t="str">
            <v>galian kedalam Dump Truck</v>
          </cell>
          <cell r="M21" t="str">
            <v>1.</v>
          </cell>
          <cell r="O21" t="str">
            <v>Pekerja</v>
          </cell>
          <cell r="Q21" t="str">
            <v>L07</v>
          </cell>
          <cell r="R21" t="str">
            <v>Jam</v>
          </cell>
          <cell r="S21">
            <v>0.1606425702811245</v>
          </cell>
          <cell r="T21">
            <v>7142.8571428571431</v>
          </cell>
          <cell r="W21">
            <v>1147.4469305794607</v>
          </cell>
        </row>
        <row r="22">
          <cell r="A22">
            <v>4</v>
          </cell>
          <cell r="C22" t="str">
            <v>Dump Truck membuang material hasil galian keluar</v>
          </cell>
          <cell r="M22" t="str">
            <v>2.</v>
          </cell>
          <cell r="O22" t="str">
            <v>Mandor</v>
          </cell>
          <cell r="Q22" t="str">
            <v>L10</v>
          </cell>
          <cell r="R22" t="str">
            <v>Jam</v>
          </cell>
          <cell r="S22">
            <v>8.0321285140562249E-2</v>
          </cell>
          <cell r="T22">
            <v>14285.714285714286</v>
          </cell>
          <cell r="W22">
            <v>1147.4469305794607</v>
          </cell>
        </row>
        <row r="23">
          <cell r="C23" t="str">
            <v>lokasi jalan sejauh</v>
          </cell>
          <cell r="G23" t="str">
            <v>L</v>
          </cell>
          <cell r="H23">
            <v>0</v>
          </cell>
          <cell r="I23" t="str">
            <v>Km</v>
          </cell>
        </row>
        <row r="25">
          <cell r="S25" t="str">
            <v xml:space="preserve">JUMLAH HARGA TENAGA   </v>
          </cell>
          <cell r="W25">
            <v>2294.8938611589215</v>
          </cell>
        </row>
        <row r="26">
          <cell r="A26" t="str">
            <v>III.</v>
          </cell>
          <cell r="C26" t="str">
            <v>PEMAKAIAN BAHAN, ALAT DAN TENAGA</v>
          </cell>
        </row>
        <row r="27">
          <cell r="M27" t="str">
            <v>B.</v>
          </cell>
          <cell r="O27" t="str">
            <v>BAHAN</v>
          </cell>
        </row>
        <row r="28">
          <cell r="A28" t="str">
            <v xml:space="preserve">   1.</v>
          </cell>
          <cell r="C28" t="str">
            <v>BAHAN</v>
          </cell>
        </row>
        <row r="29">
          <cell r="C29" t="str">
            <v>Tidak ada bahan yang diperlukan</v>
          </cell>
        </row>
        <row r="31">
          <cell r="A31" t="str">
            <v xml:space="preserve">   2.</v>
          </cell>
          <cell r="C31" t="str">
            <v>ALAT</v>
          </cell>
        </row>
        <row r="32">
          <cell r="A32" t="str">
            <v xml:space="preserve">   2.a.</v>
          </cell>
          <cell r="C32" t="str">
            <v>EXCAVATOR</v>
          </cell>
          <cell r="G32" t="str">
            <v>(E10)</v>
          </cell>
        </row>
        <row r="33">
          <cell r="C33" t="str">
            <v>Kapasitas Bucket</v>
          </cell>
          <cell r="G33" t="str">
            <v>V</v>
          </cell>
          <cell r="H33">
            <v>0.5</v>
          </cell>
          <cell r="I33" t="str">
            <v>M3</v>
          </cell>
        </row>
        <row r="34">
          <cell r="C34" t="str">
            <v>Faktor Bucket</v>
          </cell>
          <cell r="G34" t="str">
            <v>Fb</v>
          </cell>
          <cell r="H34">
            <v>0.9</v>
          </cell>
          <cell r="I34" t="str">
            <v>-</v>
          </cell>
          <cell r="S34" t="str">
            <v xml:space="preserve">JUMLAH HARGA BAHAN   </v>
          </cell>
        </row>
        <row r="35">
          <cell r="C35" t="str">
            <v>Faktor  Efisiensi alat</v>
          </cell>
          <cell r="G35" t="str">
            <v>Fa</v>
          </cell>
          <cell r="H35">
            <v>0.83</v>
          </cell>
          <cell r="I35" t="str">
            <v>-</v>
          </cell>
        </row>
        <row r="37">
          <cell r="C37" t="str">
            <v>Waktu siklus</v>
          </cell>
          <cell r="G37" t="str">
            <v>Ts1</v>
          </cell>
          <cell r="I37" t="str">
            <v>menit</v>
          </cell>
          <cell r="M37" t="str">
            <v>C.</v>
          </cell>
          <cell r="O37" t="str">
            <v>PERALATAN</v>
          </cell>
        </row>
        <row r="38">
          <cell r="C38" t="str">
            <v>- Menggali / memuat</v>
          </cell>
          <cell r="G38" t="str">
            <v>T1</v>
          </cell>
          <cell r="H38">
            <v>1</v>
          </cell>
          <cell r="I38" t="str">
            <v>menit</v>
          </cell>
        </row>
        <row r="39">
          <cell r="C39" t="str">
            <v>- Lain-lain</v>
          </cell>
          <cell r="G39" t="str">
            <v>T2</v>
          </cell>
          <cell r="H39">
            <v>0.5</v>
          </cell>
          <cell r="I39" t="str">
            <v>menit</v>
          </cell>
          <cell r="M39" t="str">
            <v>1.</v>
          </cell>
          <cell r="O39" t="str">
            <v>Excavator</v>
          </cell>
          <cell r="Q39" t="str">
            <v>E10</v>
          </cell>
          <cell r="R39" t="str">
            <v>Jam</v>
          </cell>
          <cell r="S39">
            <v>8.0321285140562249E-2</v>
          </cell>
          <cell r="T39">
            <v>383110.56596123724</v>
          </cell>
          <cell r="W39">
            <v>30771.933008934717</v>
          </cell>
        </row>
        <row r="40">
          <cell r="G40" t="str">
            <v>Ts1</v>
          </cell>
          <cell r="H40">
            <v>1.5</v>
          </cell>
          <cell r="I40" t="str">
            <v>menit</v>
          </cell>
          <cell r="M40">
            <v>2</v>
          </cell>
          <cell r="O40" t="str">
            <v>Alat Bantu</v>
          </cell>
          <cell r="R40" t="str">
            <v>Ls</v>
          </cell>
          <cell r="S40">
            <v>1</v>
          </cell>
          <cell r="T40">
            <v>350</v>
          </cell>
          <cell r="W40">
            <v>350</v>
          </cell>
        </row>
        <row r="42">
          <cell r="C42" t="str">
            <v>Kap. Prod. / jam =</v>
          </cell>
          <cell r="D42" t="str">
            <v>V  x Fb x Fa x 60</v>
          </cell>
          <cell r="G42" t="str">
            <v>Q1</v>
          </cell>
          <cell r="H42">
            <v>12.450000000000001</v>
          </cell>
          <cell r="I42" t="str">
            <v>M3/Jam</v>
          </cell>
        </row>
        <row r="43">
          <cell r="D43" t="str">
            <v>Ts1 x Fh</v>
          </cell>
        </row>
        <row r="45">
          <cell r="C45" t="str">
            <v>Koefisien Alat / M3</v>
          </cell>
          <cell r="D45" t="str">
            <v xml:space="preserve"> =  1  :  Q1</v>
          </cell>
          <cell r="G45" t="str">
            <v>(E10)</v>
          </cell>
          <cell r="H45">
            <v>8.0321285140562249E-2</v>
          </cell>
          <cell r="I45" t="str">
            <v>Jam</v>
          </cell>
        </row>
        <row r="46">
          <cell r="S46" t="str">
            <v xml:space="preserve">JUMLAH HARGA PERALATAN   </v>
          </cell>
          <cell r="W46">
            <v>31121.933008934717</v>
          </cell>
        </row>
        <row r="48">
          <cell r="M48" t="str">
            <v>D.</v>
          </cell>
          <cell r="O48" t="str">
            <v>JUMLAH HARGA TENAGA, BAHAN DAN PERALATAN  ( A + B + C )</v>
          </cell>
          <cell r="W48">
            <v>33416.826870093639</v>
          </cell>
        </row>
        <row r="49">
          <cell r="A49" t="str">
            <v xml:space="preserve">   2.b.</v>
          </cell>
          <cell r="C49" t="str">
            <v>DUMP TRUCK</v>
          </cell>
          <cell r="G49" t="str">
            <v>(E08)</v>
          </cell>
        </row>
        <row r="50">
          <cell r="C50" t="str">
            <v>Kapasitas bak</v>
          </cell>
          <cell r="G50" t="str">
            <v>V</v>
          </cell>
          <cell r="H50">
            <v>4</v>
          </cell>
          <cell r="I50" t="str">
            <v>M3</v>
          </cell>
          <cell r="M50" t="str">
            <v>Note: 1</v>
          </cell>
          <cell r="O50" t="str">
            <v>SATUAN dapat berdasarkan atas jam operasi untuk Tenaga Kerja dan Peralatan, volume dan/atau ukuran</v>
          </cell>
        </row>
        <row r="51">
          <cell r="C51" t="str">
            <v>Faktor  efisiensi alat</v>
          </cell>
          <cell r="G51" t="str">
            <v>Fa</v>
          </cell>
          <cell r="H51">
            <v>0.83</v>
          </cell>
          <cell r="I51" t="str">
            <v>-</v>
          </cell>
          <cell r="O51" t="str">
            <v>berat untuk bahan-bahan.</v>
          </cell>
        </row>
        <row r="52">
          <cell r="C52" t="str">
            <v>Kecepatan rata-rata bermuatan</v>
          </cell>
          <cell r="G52" t="str">
            <v>v1</v>
          </cell>
          <cell r="H52">
            <v>40</v>
          </cell>
          <cell r="I52" t="str">
            <v>KM/Jam</v>
          </cell>
          <cell r="M52">
            <v>2</v>
          </cell>
          <cell r="O52" t="str">
            <v>Kuantitas satuan adalah kuantitas setiap komponen untuk menyelesaikan satu satuan pekerjaan dari nomor</v>
          </cell>
        </row>
        <row r="53">
          <cell r="C53" t="str">
            <v>Kecepatan rata-rata kosong</v>
          </cell>
          <cell r="G53" t="str">
            <v>v2</v>
          </cell>
          <cell r="H53">
            <v>50</v>
          </cell>
          <cell r="I53" t="str">
            <v>KM/Jam</v>
          </cell>
          <cell r="O53" t="str">
            <v>mata pembayaran.</v>
          </cell>
        </row>
        <row r="54">
          <cell r="C54" t="str">
            <v>Waktu  siklus</v>
          </cell>
          <cell r="G54" t="str">
            <v>Ts2</v>
          </cell>
          <cell r="I54" t="str">
            <v>menit</v>
          </cell>
          <cell r="M54">
            <v>3</v>
          </cell>
          <cell r="O54" t="str">
            <v>Biaya satuan untuk peralatan sudah termasuk bahan bakar, bahan habis dipakai dan operator.</v>
          </cell>
        </row>
        <row r="55">
          <cell r="C55" t="str">
            <v>- Waktu tempuh isi</v>
          </cell>
          <cell r="E55" t="str">
            <v>=   (L  :  v1)  x  60</v>
          </cell>
          <cell r="G55" t="str">
            <v>T1</v>
          </cell>
          <cell r="H55">
            <v>0</v>
          </cell>
          <cell r="I55" t="str">
            <v>menit</v>
          </cell>
          <cell r="M55">
            <v>4</v>
          </cell>
          <cell r="O55" t="str">
            <v>Biaya satuan sudah termasuk pengeluaran untuk seluruh pajak yang berkaitan (tetapi tidak termasuk PPN</v>
          </cell>
        </row>
        <row r="56">
          <cell r="C56" t="str">
            <v>- Waktu tempuh kosong</v>
          </cell>
          <cell r="E56" t="str">
            <v>=   (L  :  v2)  x  60</v>
          </cell>
          <cell r="G56" t="str">
            <v>T2</v>
          </cell>
          <cell r="H56">
            <v>0</v>
          </cell>
          <cell r="I56" t="str">
            <v>menit</v>
          </cell>
          <cell r="O56" t="str">
            <v>yang dibayar dari kontrak) dan biaya-biaya lainnya.</v>
          </cell>
        </row>
        <row r="57">
          <cell r="C57" t="str">
            <v>- Muat</v>
          </cell>
          <cell r="E57" t="str">
            <v>=   (V  :  Q1) x 60</v>
          </cell>
          <cell r="G57" t="str">
            <v>T3</v>
          </cell>
          <cell r="H57">
            <v>19.277108433734938</v>
          </cell>
          <cell r="I57" t="str">
            <v>menit</v>
          </cell>
        </row>
        <row r="58">
          <cell r="C58" t="str">
            <v>- Lain-lain</v>
          </cell>
          <cell r="G58" t="str">
            <v>T4</v>
          </cell>
          <cell r="H58">
            <v>0.5</v>
          </cell>
          <cell r="I58" t="str">
            <v>menit</v>
          </cell>
        </row>
        <row r="59">
          <cell r="G59" t="str">
            <v>Ts2</v>
          </cell>
          <cell r="H59">
            <v>19.777108433734938</v>
          </cell>
          <cell r="I59" t="str">
            <v>menit</v>
          </cell>
        </row>
        <row r="61">
          <cell r="J61" t="str">
            <v>Berlanjut ke halaman berikut</v>
          </cell>
        </row>
        <row r="62">
          <cell r="A62" t="str">
            <v>ITEM PEMBAYARAN NO.</v>
          </cell>
          <cell r="D62" t="str">
            <v>:  3.1 (1)</v>
          </cell>
          <cell r="J62" t="str">
            <v>Analisa EI-311</v>
          </cell>
        </row>
        <row r="63">
          <cell r="A63" t="str">
            <v>JENIS PEKERJAAN</v>
          </cell>
          <cell r="D63" t="str">
            <v>:  Galian Biasa</v>
          </cell>
        </row>
        <row r="64">
          <cell r="A64" t="str">
            <v>SATUAN PEMBAYARAN</v>
          </cell>
          <cell r="D64" t="str">
            <v>:  M3</v>
          </cell>
          <cell r="H64" t="str">
            <v xml:space="preserve">         URAIAN ANALISA HARGA SATUAN</v>
          </cell>
        </row>
        <row r="65">
          <cell r="J65" t="str">
            <v>Lanjutan</v>
          </cell>
        </row>
        <row r="67">
          <cell r="A67" t="str">
            <v>No.</v>
          </cell>
          <cell r="C67" t="str">
            <v>U R A I A N</v>
          </cell>
          <cell r="G67" t="str">
            <v>KODE</v>
          </cell>
          <cell r="H67" t="str">
            <v>KOEF.</v>
          </cell>
          <cell r="I67" t="str">
            <v>SATUAN</v>
          </cell>
          <cell r="J67" t="str">
            <v>KETERANGAN</v>
          </cell>
        </row>
        <row r="70">
          <cell r="C70" t="str">
            <v>Kapasitas Produksi / Jam   =</v>
          </cell>
          <cell r="E70" t="str">
            <v>V x Fa x 60</v>
          </cell>
          <cell r="G70" t="str">
            <v>Q2</v>
          </cell>
          <cell r="H70">
            <v>8.3935424916235153</v>
          </cell>
          <cell r="I70" t="str">
            <v xml:space="preserve">M3/Jam </v>
          </cell>
        </row>
        <row r="71">
          <cell r="E71" t="str">
            <v xml:space="preserve">    Fk x Ts2</v>
          </cell>
        </row>
        <row r="73">
          <cell r="C73" t="str">
            <v>Koefisien Alat / M3</v>
          </cell>
          <cell r="D73" t="str">
            <v xml:space="preserve"> =  1  :  Q2</v>
          </cell>
          <cell r="G73" t="str">
            <v>(E08)</v>
          </cell>
          <cell r="H73">
            <v>0.11913920743213818</v>
          </cell>
          <cell r="I73" t="str">
            <v>Jam</v>
          </cell>
        </row>
        <row r="75">
          <cell r="A75" t="str">
            <v>2.d.</v>
          </cell>
          <cell r="C75" t="str">
            <v>ALAT  BANTU</v>
          </cell>
        </row>
        <row r="76">
          <cell r="C76" t="str">
            <v>Diperlukan alat-alat bantu kecil</v>
          </cell>
          <cell r="J76" t="str">
            <v>Lump Sump</v>
          </cell>
        </row>
        <row r="77">
          <cell r="C77" t="str">
            <v>- Sekop</v>
          </cell>
        </row>
        <row r="78">
          <cell r="C78" t="str">
            <v>- Keranjang</v>
          </cell>
        </row>
        <row r="80">
          <cell r="A80" t="str">
            <v xml:space="preserve">   3.</v>
          </cell>
          <cell r="C80" t="str">
            <v>TENAGA</v>
          </cell>
        </row>
        <row r="81">
          <cell r="C81" t="str">
            <v>Produksi menentukan : EXCAVATOR</v>
          </cell>
          <cell r="G81" t="str">
            <v>Q1</v>
          </cell>
          <cell r="H81">
            <v>12.450000000000001</v>
          </cell>
          <cell r="I81" t="str">
            <v>M3/Jam</v>
          </cell>
        </row>
        <row r="82">
          <cell r="C82" t="str">
            <v>Produksi Galian / hari  =  Tk x Q1</v>
          </cell>
          <cell r="G82" t="str">
            <v>Qt</v>
          </cell>
          <cell r="H82">
            <v>87.15</v>
          </cell>
          <cell r="I82" t="str">
            <v>M3</v>
          </cell>
        </row>
        <row r="83">
          <cell r="C83" t="str">
            <v>Kebutuhan tenaga :</v>
          </cell>
        </row>
        <row r="84">
          <cell r="D84" t="str">
            <v>- Pekerja</v>
          </cell>
          <cell r="G84" t="str">
            <v>P</v>
          </cell>
          <cell r="H84">
            <v>2</v>
          </cell>
          <cell r="I84" t="str">
            <v>orang</v>
          </cell>
        </row>
        <row r="85">
          <cell r="D85" t="str">
            <v>- Mandor</v>
          </cell>
          <cell r="G85" t="str">
            <v>M</v>
          </cell>
          <cell r="H85">
            <v>1</v>
          </cell>
          <cell r="I85" t="str">
            <v>orang</v>
          </cell>
        </row>
        <row r="87">
          <cell r="C87" t="str">
            <v>Koefisien tenaga / M3   :</v>
          </cell>
        </row>
        <row r="88">
          <cell r="D88" t="str">
            <v>- Pekerja</v>
          </cell>
          <cell r="E88" t="str">
            <v>= (Tk x P) : Qt</v>
          </cell>
          <cell r="G88" t="str">
            <v>(L01)</v>
          </cell>
          <cell r="H88">
            <v>0.1606425702811245</v>
          </cell>
          <cell r="I88" t="str">
            <v>Jam</v>
          </cell>
        </row>
        <row r="89">
          <cell r="D89" t="str">
            <v>- Mandor</v>
          </cell>
          <cell r="E89" t="str">
            <v>= (Tk x M) : Qt</v>
          </cell>
          <cell r="G89" t="str">
            <v>(L03)</v>
          </cell>
          <cell r="H89">
            <v>8.0321285140562249E-2</v>
          </cell>
          <cell r="I89" t="str">
            <v>Jam</v>
          </cell>
        </row>
        <row r="91">
          <cell r="A91" t="str">
            <v>4.</v>
          </cell>
          <cell r="C91" t="str">
            <v>HARGA DASAR SATUAN UPAH, BAHAN DAN ALAT</v>
          </cell>
        </row>
        <row r="92">
          <cell r="C92" t="str">
            <v>Lihat lampiran.</v>
          </cell>
        </row>
        <row r="94">
          <cell r="A94" t="str">
            <v>5.</v>
          </cell>
          <cell r="C94" t="str">
            <v>ANALISA HARGA SATUAN PEKERJAAN</v>
          </cell>
        </row>
        <row r="95">
          <cell r="C95" t="str">
            <v>Lihat perhitungan dalam FORMULIR STANDAR UNTUK</v>
          </cell>
        </row>
        <row r="96">
          <cell r="C96" t="str">
            <v>PEREKEMAN ANALISA MASING-MASING HARGA</v>
          </cell>
        </row>
        <row r="97">
          <cell r="C97" t="str">
            <v>SATUAN.</v>
          </cell>
        </row>
        <row r="98">
          <cell r="C98" t="str">
            <v>Didapat Harga Satuan Pekerjaan :</v>
          </cell>
        </row>
        <row r="100">
          <cell r="C100" t="str">
            <v xml:space="preserve">Rp.  </v>
          </cell>
          <cell r="D100">
            <v>33416.826870093639</v>
          </cell>
          <cell r="E100" t="str">
            <v xml:space="preserve"> / M3</v>
          </cell>
        </row>
        <row r="106">
          <cell r="V106" t="str">
            <v>Analisa EI-313</v>
          </cell>
        </row>
        <row r="166">
          <cell r="A166" t="str">
            <v>ITEM PEMBAYARAN NO.</v>
          </cell>
          <cell r="D166" t="str">
            <v>:  3.2 (2)</v>
          </cell>
          <cell r="J166" t="str">
            <v>Analisa EI-322</v>
          </cell>
          <cell r="V166" t="str">
            <v>Analisa EI-322</v>
          </cell>
        </row>
        <row r="167">
          <cell r="A167" t="str">
            <v>JENIS PEKERJAAN</v>
          </cell>
          <cell r="D167" t="str">
            <v>:  Timbunan Biasa dari Galian Sumber Bahan</v>
          </cell>
        </row>
        <row r="168">
          <cell r="A168" t="str">
            <v>SATUAN PEMBAYARAN</v>
          </cell>
          <cell r="D168" t="str">
            <v>:  M3</v>
          </cell>
          <cell r="H168" t="str">
            <v xml:space="preserve">         URAIAN ANALISA HARGA SATUAN</v>
          </cell>
          <cell r="M168" t="str">
            <v>FORMULIR STANDAR UNTUK</v>
          </cell>
        </row>
        <row r="169">
          <cell r="M169" t="str">
            <v>PEREKAMAN ANALISA MASING-MASING HARGA SATUAN</v>
          </cell>
        </row>
        <row r="170">
          <cell r="M170">
            <v>0</v>
          </cell>
        </row>
        <row r="171">
          <cell r="A171" t="str">
            <v>No.</v>
          </cell>
          <cell r="C171" t="str">
            <v>U R A I A N</v>
          </cell>
          <cell r="G171" t="str">
            <v>KODE</v>
          </cell>
          <cell r="H171" t="str">
            <v>KOEF.</v>
          </cell>
          <cell r="I171" t="str">
            <v>SATUAN</v>
          </cell>
          <cell r="J171" t="str">
            <v>KETERANGAN</v>
          </cell>
        </row>
        <row r="172">
          <cell r="M172" t="str">
            <v>NAMA PAKET</v>
          </cell>
          <cell r="P172" t="str">
            <v>:</v>
          </cell>
          <cell r="Q172" t="str">
            <v>PENINGKATAN JALAN KOTA SOEONG</v>
          </cell>
        </row>
        <row r="173">
          <cell r="M173" t="str">
            <v>PROP / KAB / KODYA</v>
          </cell>
          <cell r="P173" t="str">
            <v>:</v>
          </cell>
          <cell r="Q173" t="str">
            <v>IRIAN JAYA BARAT -  KOTA SORONG</v>
          </cell>
        </row>
        <row r="174">
          <cell r="A174" t="str">
            <v>I.</v>
          </cell>
          <cell r="C174" t="str">
            <v>ASUMSI</v>
          </cell>
          <cell r="M174" t="str">
            <v>ITEM PEMBAYARAN NO.</v>
          </cell>
          <cell r="P174" t="str">
            <v>:</v>
          </cell>
          <cell r="Q174" t="str">
            <v>3.1 ( 2 )</v>
          </cell>
        </row>
        <row r="175">
          <cell r="A175">
            <v>1</v>
          </cell>
          <cell r="C175" t="str">
            <v>Pekerjaan dilakukan secara mekanis</v>
          </cell>
          <cell r="M175" t="str">
            <v>JENIS PEKERJAAN</v>
          </cell>
          <cell r="P175" t="str">
            <v>:</v>
          </cell>
          <cell r="Q175" t="str">
            <v>TIMBUNAN  BIASA DARI HASIL SUMBER BAHAN</v>
          </cell>
        </row>
        <row r="176">
          <cell r="A176">
            <v>2</v>
          </cell>
          <cell r="C176" t="str">
            <v>Lokasi pekerjaan : sepanjang jalan</v>
          </cell>
          <cell r="M176" t="str">
            <v>SATUAN PEMBAYARAN</v>
          </cell>
          <cell r="P176" t="str">
            <v>:</v>
          </cell>
          <cell r="Q176" t="str">
            <v>M ³</v>
          </cell>
        </row>
        <row r="177">
          <cell r="C177" t="str">
            <v>Kondisi Jalan   :  sedang / baik</v>
          </cell>
        </row>
        <row r="178">
          <cell r="A178">
            <v>1</v>
          </cell>
          <cell r="C178" t="str">
            <v>Jam kerja efektif per-hari</v>
          </cell>
          <cell r="G178" t="str">
            <v>Tk</v>
          </cell>
          <cell r="H178">
            <v>7</v>
          </cell>
          <cell r="I178" t="str">
            <v>Jam</v>
          </cell>
        </row>
        <row r="179">
          <cell r="A179">
            <v>2</v>
          </cell>
          <cell r="C179" t="str">
            <v>Faktor pengembangan bahan</v>
          </cell>
          <cell r="G179" t="str">
            <v>Fk</v>
          </cell>
          <cell r="H179">
            <v>1.2</v>
          </cell>
          <cell r="I179" t="str">
            <v>-</v>
          </cell>
          <cell r="S179" t="str">
            <v>PERKIRAAN</v>
          </cell>
          <cell r="T179" t="str">
            <v>HARGA</v>
          </cell>
          <cell r="U179" t="str">
            <v>JUMLAH</v>
          </cell>
        </row>
        <row r="180">
          <cell r="A180">
            <v>6</v>
          </cell>
          <cell r="C180" t="str">
            <v>Tebal hamparan padat</v>
          </cell>
          <cell r="G180" t="str">
            <v>t</v>
          </cell>
          <cell r="H180">
            <v>0.15</v>
          </cell>
          <cell r="I180" t="str">
            <v>M</v>
          </cell>
          <cell r="M180" t="str">
            <v>NO.</v>
          </cell>
          <cell r="O180" t="str">
            <v>KOMPONEN</v>
          </cell>
          <cell r="R180" t="str">
            <v>SATUAN</v>
          </cell>
          <cell r="S180" t="str">
            <v>KUANTITAS</v>
          </cell>
          <cell r="T180" t="str">
            <v>SATUAN</v>
          </cell>
          <cell r="U180" t="str">
            <v>HARGA</v>
          </cell>
        </row>
        <row r="181">
          <cell r="T181" t="str">
            <v>(Rp.)</v>
          </cell>
          <cell r="U181" t="str">
            <v>(Rp.)</v>
          </cell>
        </row>
        <row r="182">
          <cell r="A182" t="str">
            <v>II.</v>
          </cell>
          <cell r="C182" t="str">
            <v>URUTAN KERJA</v>
          </cell>
        </row>
        <row r="183">
          <cell r="A183">
            <v>1</v>
          </cell>
          <cell r="C183" t="str">
            <v>Whell Loader memuat ke dalam Dump Truck</v>
          </cell>
        </row>
        <row r="184">
          <cell r="A184">
            <v>2</v>
          </cell>
          <cell r="C184" t="str">
            <v>Dump Truck mengangkut ke lapangan dengan jarak</v>
          </cell>
          <cell r="M184" t="str">
            <v>A.</v>
          </cell>
          <cell r="O184" t="str">
            <v>TENAGA</v>
          </cell>
        </row>
        <row r="185">
          <cell r="C185" t="str">
            <v>quari ke lapangan</v>
          </cell>
          <cell r="G185" t="str">
            <v>L</v>
          </cell>
          <cell r="H185">
            <v>8</v>
          </cell>
          <cell r="I185" t="str">
            <v>Km</v>
          </cell>
        </row>
        <row r="186">
          <cell r="A186">
            <v>3</v>
          </cell>
          <cell r="C186" t="str">
            <v>Material dihampar dengan menggunakan Motor Grader</v>
          </cell>
          <cell r="M186" t="str">
            <v>1.</v>
          </cell>
          <cell r="O186" t="str">
            <v>Pekerja</v>
          </cell>
          <cell r="Q186" t="str">
            <v>L07</v>
          </cell>
          <cell r="R186" t="str">
            <v>Jam</v>
          </cell>
          <cell r="S186">
            <v>0.32128514056224899</v>
          </cell>
          <cell r="T186">
            <v>7142.8571428571431</v>
          </cell>
          <cell r="W186">
            <v>2294.8938611589215</v>
          </cell>
        </row>
        <row r="187">
          <cell r="A187">
            <v>4</v>
          </cell>
          <cell r="C187" t="str">
            <v>Hamparan material disiram air dengan Watertank Truck</v>
          </cell>
          <cell r="M187" t="str">
            <v>2.</v>
          </cell>
          <cell r="O187" t="str">
            <v>Mandor</v>
          </cell>
          <cell r="Q187" t="str">
            <v>L10</v>
          </cell>
          <cell r="R187" t="str">
            <v>Jam</v>
          </cell>
          <cell r="S187">
            <v>1.3769363166953527E-2</v>
          </cell>
          <cell r="T187">
            <v>14285.714285714286</v>
          </cell>
          <cell r="W187">
            <v>196.70518809933611</v>
          </cell>
        </row>
        <row r="188">
          <cell r="C188" t="str">
            <v>(sebelum pelaksanaan pemadatan) dan dipadatkan</v>
          </cell>
        </row>
        <row r="189">
          <cell r="C189" t="str">
            <v>dengan menggunakan Vibro Roller</v>
          </cell>
        </row>
        <row r="190">
          <cell r="A190">
            <v>5</v>
          </cell>
          <cell r="C190" t="str">
            <v>Selama pemadatan sekelompok pekerja  akan</v>
          </cell>
          <cell r="S190" t="str">
            <v xml:space="preserve">JUMLAH HARGA TENAGA   </v>
          </cell>
          <cell r="W190">
            <v>2491.5990492582578</v>
          </cell>
        </row>
        <row r="191">
          <cell r="C191" t="str">
            <v>merapikan tepi hamparan dan level permukaan</v>
          </cell>
        </row>
        <row r="192">
          <cell r="C192" t="str">
            <v>dengan menggunakan alat bantu</v>
          </cell>
          <cell r="M192" t="str">
            <v>B.</v>
          </cell>
          <cell r="O192" t="str">
            <v>BAHAN</v>
          </cell>
        </row>
        <row r="194">
          <cell r="A194" t="str">
            <v>III.</v>
          </cell>
          <cell r="C194" t="str">
            <v>PEMAKAIAN BAHAN, ALAT DAN TENAGA</v>
          </cell>
          <cell r="M194" t="str">
            <v>1.</v>
          </cell>
          <cell r="O194" t="str">
            <v xml:space="preserve">Tanah  timbunan   </v>
          </cell>
          <cell r="R194" t="str">
            <v>M3</v>
          </cell>
          <cell r="S194">
            <v>1.2</v>
          </cell>
          <cell r="T194">
            <v>80589</v>
          </cell>
          <cell r="W194">
            <v>96706.8</v>
          </cell>
        </row>
        <row r="195">
          <cell r="A195" t="str">
            <v xml:space="preserve">   1.</v>
          </cell>
          <cell r="C195" t="str">
            <v>BAHAN</v>
          </cell>
        </row>
        <row r="196">
          <cell r="A196" t="str">
            <v>1.a.</v>
          </cell>
          <cell r="C196" t="str">
            <v>Bahan timbunan</v>
          </cell>
          <cell r="D196" t="str">
            <v xml:space="preserve"> =  1 x  Fk</v>
          </cell>
          <cell r="G196" t="str">
            <v>(M08)</v>
          </cell>
          <cell r="H196">
            <v>1.2</v>
          </cell>
          <cell r="I196" t="str">
            <v>M3</v>
          </cell>
          <cell r="J196" t="str">
            <v>Quari Malanu</v>
          </cell>
        </row>
        <row r="198">
          <cell r="A198" t="str">
            <v xml:space="preserve">   2.</v>
          </cell>
          <cell r="C198" t="str">
            <v>ALAT</v>
          </cell>
        </row>
        <row r="199">
          <cell r="A199" t="str">
            <v xml:space="preserve">   2.a.</v>
          </cell>
          <cell r="C199" t="str">
            <v>DUMP TRUCK</v>
          </cell>
          <cell r="G199" t="str">
            <v>(E08)</v>
          </cell>
        </row>
        <row r="200">
          <cell r="C200" t="str">
            <v>Kapasitas bak</v>
          </cell>
          <cell r="G200" t="str">
            <v>V</v>
          </cell>
          <cell r="H200">
            <v>2.5</v>
          </cell>
          <cell r="I200" t="str">
            <v>M3</v>
          </cell>
        </row>
        <row r="201">
          <cell r="C201" t="str">
            <v>Faktor  efisiensi alat</v>
          </cell>
          <cell r="G201" t="str">
            <v>Fa</v>
          </cell>
          <cell r="H201">
            <v>0.83</v>
          </cell>
          <cell r="I201" t="str">
            <v>-</v>
          </cell>
          <cell r="S201" t="str">
            <v xml:space="preserve">JUMLAH HARGA BAHAN   </v>
          </cell>
          <cell r="W201">
            <v>96706.8</v>
          </cell>
        </row>
        <row r="202">
          <cell r="C202" t="str">
            <v>Kecepatan rata-rata bermuatan</v>
          </cell>
          <cell r="G202" t="str">
            <v>v1</v>
          </cell>
          <cell r="H202">
            <v>40</v>
          </cell>
          <cell r="I202" t="str">
            <v>KM/Jam</v>
          </cell>
        </row>
        <row r="203">
          <cell r="C203" t="str">
            <v>Kecepatan rata-rata kosong</v>
          </cell>
          <cell r="G203" t="str">
            <v>v2</v>
          </cell>
          <cell r="H203">
            <v>50</v>
          </cell>
          <cell r="I203" t="str">
            <v>KM/Jam</v>
          </cell>
          <cell r="M203" t="str">
            <v>C.</v>
          </cell>
          <cell r="O203" t="str">
            <v>PERALATAN</v>
          </cell>
        </row>
        <row r="204">
          <cell r="C204" t="str">
            <v>Waktusiklus :</v>
          </cell>
          <cell r="G204" t="str">
            <v>Ts2</v>
          </cell>
        </row>
        <row r="205">
          <cell r="C205" t="str">
            <v>-  Waktu tempuh isi   = (L : v1) x 60</v>
          </cell>
          <cell r="G205" t="str">
            <v>T1</v>
          </cell>
          <cell r="H205">
            <v>12</v>
          </cell>
          <cell r="I205" t="str">
            <v>menit</v>
          </cell>
          <cell r="M205">
            <v>1</v>
          </cell>
          <cell r="O205" t="str">
            <v>Motor Grader</v>
          </cell>
          <cell r="Q205" t="str">
            <v>E13</v>
          </cell>
          <cell r="R205" t="str">
            <v>Jam</v>
          </cell>
          <cell r="S205">
            <v>8.3889098611635417E-4</v>
          </cell>
          <cell r="T205">
            <v>405515.07692662103</v>
          </cell>
          <cell r="W205">
            <v>340.18294276802231</v>
          </cell>
        </row>
        <row r="206">
          <cell r="C206" t="str">
            <v>-  Waktu tempuh kosong   = (L : v2) x 60</v>
          </cell>
          <cell r="G206" t="str">
            <v>T2</v>
          </cell>
          <cell r="H206">
            <v>9.6</v>
          </cell>
          <cell r="I206" t="str">
            <v>menit</v>
          </cell>
          <cell r="M206">
            <v>2</v>
          </cell>
          <cell r="O206" t="str">
            <v>Vibro Roller</v>
          </cell>
          <cell r="Q206" t="str">
            <v>E19</v>
          </cell>
          <cell r="R206" t="str">
            <v>Jam</v>
          </cell>
          <cell r="S206">
            <v>1.0040160642570281E-2</v>
          </cell>
          <cell r="T206">
            <v>289469.24898871622</v>
          </cell>
          <cell r="W206">
            <v>2906.3177609308859</v>
          </cell>
        </row>
        <row r="207">
          <cell r="C207" t="str">
            <v>- Lain-lain</v>
          </cell>
          <cell r="G207" t="str">
            <v>T3</v>
          </cell>
          <cell r="H207">
            <v>10</v>
          </cell>
          <cell r="I207" t="str">
            <v>menit</v>
          </cell>
          <cell r="M207">
            <v>3</v>
          </cell>
          <cell r="O207" t="str">
            <v>Alat  Bantu</v>
          </cell>
          <cell r="R207" t="str">
            <v>Ls</v>
          </cell>
          <cell r="S207">
            <v>1</v>
          </cell>
          <cell r="T207">
            <v>500</v>
          </cell>
          <cell r="W207">
            <v>500</v>
          </cell>
        </row>
        <row r="208">
          <cell r="G208" t="str">
            <v>Ts2</v>
          </cell>
          <cell r="H208">
            <v>31.6</v>
          </cell>
          <cell r="I208" t="str">
            <v>menit</v>
          </cell>
        </row>
        <row r="210">
          <cell r="C210" t="str">
            <v>Kapasitas Produksi / Jam   =</v>
          </cell>
          <cell r="E210" t="str">
            <v>V x Fa x 60</v>
          </cell>
          <cell r="G210" t="str">
            <v>Q2</v>
          </cell>
          <cell r="H210">
            <v>3.2832278481012653</v>
          </cell>
          <cell r="I210" t="str">
            <v>M3</v>
          </cell>
        </row>
        <row r="211">
          <cell r="E211" t="str">
            <v xml:space="preserve">    Fk x Ts2</v>
          </cell>
        </row>
        <row r="212">
          <cell r="S212" t="str">
            <v xml:space="preserve">JUMLAH HARGA PERALATAN   </v>
          </cell>
          <cell r="W212">
            <v>3746.5007036989082</v>
          </cell>
        </row>
        <row r="213">
          <cell r="C213" t="str">
            <v>Koefisien Alat / M3</v>
          </cell>
          <cell r="D213" t="str">
            <v xml:space="preserve"> =  1  :  Q2</v>
          </cell>
          <cell r="G213" t="str">
            <v>(E08)</v>
          </cell>
          <cell r="H213">
            <v>0.3045783132530121</v>
          </cell>
          <cell r="I213" t="str">
            <v>Jam</v>
          </cell>
        </row>
        <row r="214">
          <cell r="M214" t="str">
            <v>D.</v>
          </cell>
          <cell r="O214" t="str">
            <v>JUMLAH HARGA TENAGA, BAHAN DAN PERALATAN  ( A + B + C )</v>
          </cell>
          <cell r="W214">
            <v>102944.89975295718</v>
          </cell>
        </row>
        <row r="215">
          <cell r="A215" t="str">
            <v xml:space="preserve">   2.b.</v>
          </cell>
          <cell r="C215" t="str">
            <v>MOTOR GRADER</v>
          </cell>
          <cell r="G215" t="str">
            <v>(E13)</v>
          </cell>
        </row>
        <row r="216">
          <cell r="C216" t="str">
            <v>Panjang hamparan</v>
          </cell>
          <cell r="G216" t="str">
            <v>Lh</v>
          </cell>
          <cell r="H216">
            <v>50</v>
          </cell>
          <cell r="I216" t="str">
            <v>M</v>
          </cell>
          <cell r="M216" t="str">
            <v>Note: 1</v>
          </cell>
          <cell r="O216" t="str">
            <v>SATUAN dapat berdasarkan atas jam operasi untuk Tenaga Kerja dan Peralatan, volume dan/atau ukuran</v>
          </cell>
        </row>
        <row r="217">
          <cell r="C217" t="str">
            <v>Lebar Efektif kerja Blade</v>
          </cell>
          <cell r="G217" t="str">
            <v>b</v>
          </cell>
          <cell r="H217">
            <v>2.4</v>
          </cell>
          <cell r="I217" t="str">
            <v>M</v>
          </cell>
          <cell r="O217" t="str">
            <v>berat untuk bahan-bahan.</v>
          </cell>
        </row>
        <row r="218">
          <cell r="C218" t="str">
            <v>Faktor Efisiensi Alat</v>
          </cell>
          <cell r="G218" t="str">
            <v>Fa</v>
          </cell>
          <cell r="H218">
            <v>8.83</v>
          </cell>
          <cell r="I218" t="str">
            <v>-</v>
          </cell>
          <cell r="M218">
            <v>2</v>
          </cell>
          <cell r="O218" t="str">
            <v>Kuantitas satuan adalah kuantitas setiap komponen untuk menyelesaikan satu satuan pekerjaan dari nomor</v>
          </cell>
        </row>
        <row r="219">
          <cell r="C219" t="str">
            <v>Kecepatan rata-rata alat</v>
          </cell>
          <cell r="G219" t="str">
            <v>v</v>
          </cell>
          <cell r="H219">
            <v>5</v>
          </cell>
          <cell r="I219" t="str">
            <v>Km / Jam</v>
          </cell>
          <cell r="O219" t="str">
            <v>mata pembayaran.</v>
          </cell>
        </row>
        <row r="220">
          <cell r="C220" t="str">
            <v>Jumlah lintasan</v>
          </cell>
          <cell r="G220" t="str">
            <v>n</v>
          </cell>
          <cell r="H220">
            <v>5</v>
          </cell>
          <cell r="I220" t="str">
            <v>lintasan</v>
          </cell>
          <cell r="M220">
            <v>3</v>
          </cell>
          <cell r="O220" t="str">
            <v>Biaya satuan untuk peralatan sudah termasuk bahan bakar, bahan habis dipakai dan operator.</v>
          </cell>
        </row>
        <row r="221">
          <cell r="C221" t="str">
            <v>Waktu siklus</v>
          </cell>
          <cell r="G221" t="str">
            <v>Ts3</v>
          </cell>
          <cell r="M221">
            <v>4</v>
          </cell>
          <cell r="O221" t="str">
            <v>Biaya satuan sudah termasuk pengeluaran untuk seluruh pajak yang berkaitan (tetapi tidak termasuk PPN</v>
          </cell>
        </row>
        <row r="222">
          <cell r="C222" t="str">
            <v>- Perataan 1 kali lintasan    = Lh : (v x 1000) x 60</v>
          </cell>
          <cell r="G222" t="str">
            <v>T1</v>
          </cell>
          <cell r="H222">
            <v>0.6</v>
          </cell>
          <cell r="I222" t="str">
            <v>menit</v>
          </cell>
          <cell r="O222" t="str">
            <v>yang dibayar dari kontrak) dan biaya-biaya lainnya.</v>
          </cell>
        </row>
        <row r="223">
          <cell r="C223" t="str">
            <v>- Lain-lain</v>
          </cell>
          <cell r="G223" t="str">
            <v>T2</v>
          </cell>
          <cell r="H223">
            <v>1</v>
          </cell>
          <cell r="I223" t="str">
            <v>menit</v>
          </cell>
          <cell r="M223">
            <v>3</v>
          </cell>
          <cell r="O223" t="str">
            <v>Biaya satuan untuk peralatan sudah termasuk bahan bakar, bahan habis dipakai dan operator.</v>
          </cell>
        </row>
        <row r="224">
          <cell r="G224" t="str">
            <v>Ts3</v>
          </cell>
          <cell r="H224">
            <v>1.6</v>
          </cell>
          <cell r="I224" t="str">
            <v>menit</v>
          </cell>
          <cell r="M224">
            <v>4</v>
          </cell>
          <cell r="O224" t="str">
            <v>Biaya satuan sudah termasuk pengeluaran untuk seluruh pajak yang berkaitan (tetapi tidak termasuk PPN</v>
          </cell>
        </row>
        <row r="225">
          <cell r="O225" t="str">
            <v>yang dibayar dari kontrak) dan biaya-biaya lainnya.</v>
          </cell>
        </row>
        <row r="226">
          <cell r="J226" t="str">
            <v>Berlanjut ke halaman berikut</v>
          </cell>
        </row>
        <row r="227">
          <cell r="A227" t="str">
            <v>ITEM PEMBAYARAN NO.</v>
          </cell>
          <cell r="D227" t="str">
            <v>:  3.2 (2)</v>
          </cell>
          <cell r="J227" t="str">
            <v>Analisa EI-322</v>
          </cell>
        </row>
        <row r="228">
          <cell r="A228" t="str">
            <v>JENIS PEKERJAAN</v>
          </cell>
          <cell r="D228" t="str">
            <v>:  Timbunan Biasa dari Galian Sumber Bahan</v>
          </cell>
        </row>
        <row r="229">
          <cell r="A229" t="str">
            <v>SATUAN PEMBAYARAN</v>
          </cell>
          <cell r="D229" t="str">
            <v>:  M3</v>
          </cell>
          <cell r="H229" t="str">
            <v xml:space="preserve">         URAIAN ANALISA HARGA SATUAN</v>
          </cell>
        </row>
        <row r="230">
          <cell r="J230" t="str">
            <v>Lanjutan</v>
          </cell>
        </row>
        <row r="232">
          <cell r="A232" t="str">
            <v>No.</v>
          </cell>
          <cell r="C232" t="str">
            <v>U R A I A N</v>
          </cell>
          <cell r="G232" t="str">
            <v>KODE</v>
          </cell>
          <cell r="H232" t="str">
            <v>KOEF.</v>
          </cell>
          <cell r="I232" t="str">
            <v>SATUAN</v>
          </cell>
          <cell r="J232" t="str">
            <v>KETERANGAN</v>
          </cell>
        </row>
        <row r="235">
          <cell r="C235" t="str">
            <v>Kapasitas Produksi / Jam   =</v>
          </cell>
          <cell r="E235" t="str">
            <v>Lh x b x t x Fa x 60</v>
          </cell>
          <cell r="G235" t="str">
            <v>Q3</v>
          </cell>
          <cell r="H235">
            <v>1192.05</v>
          </cell>
          <cell r="I235" t="str">
            <v>M3</v>
          </cell>
        </row>
        <row r="236">
          <cell r="E236" t="str">
            <v xml:space="preserve">      n x Ts3</v>
          </cell>
        </row>
        <row r="238">
          <cell r="C238" t="str">
            <v>Koefisien Alat / M3</v>
          </cell>
          <cell r="D238" t="str">
            <v xml:space="preserve"> =  1  :  Q3</v>
          </cell>
          <cell r="G238" t="str">
            <v>(E13)</v>
          </cell>
          <cell r="H238">
            <v>8.3889098611635417E-4</v>
          </cell>
          <cell r="I238" t="str">
            <v>Jam</v>
          </cell>
        </row>
        <row r="240">
          <cell r="A240" t="str">
            <v>2.c</v>
          </cell>
          <cell r="C240" t="str">
            <v>VIBRATOR ROLLER</v>
          </cell>
          <cell r="G240" t="str">
            <v>(E19)</v>
          </cell>
        </row>
        <row r="241">
          <cell r="C241" t="str">
            <v>Kecepatan rata-rata alat</v>
          </cell>
          <cell r="G241" t="str">
            <v>v</v>
          </cell>
          <cell r="H241">
            <v>4</v>
          </cell>
          <cell r="I241" t="str">
            <v>Km / Jam</v>
          </cell>
        </row>
        <row r="242">
          <cell r="C242" t="str">
            <v>Lebar efektif pemadatan</v>
          </cell>
          <cell r="G242" t="str">
            <v>b</v>
          </cell>
          <cell r="H242">
            <v>1.2</v>
          </cell>
          <cell r="I242" t="str">
            <v>M</v>
          </cell>
        </row>
        <row r="243">
          <cell r="C243" t="str">
            <v>Jumlah lintasan</v>
          </cell>
          <cell r="G243" t="str">
            <v>n</v>
          </cell>
          <cell r="H243">
            <v>6</v>
          </cell>
          <cell r="I243" t="str">
            <v>lintasan</v>
          </cell>
        </row>
        <row r="244">
          <cell r="C244" t="str">
            <v>Faktor efisiensi alat</v>
          </cell>
          <cell r="G244" t="str">
            <v>Fa</v>
          </cell>
          <cell r="H244">
            <v>0.83</v>
          </cell>
          <cell r="I244" t="str">
            <v>-</v>
          </cell>
        </row>
        <row r="246">
          <cell r="C246" t="str">
            <v>Kapasitas Prod./Jam   =</v>
          </cell>
          <cell r="D246" t="str">
            <v>(v x 1000) x b x t x Fa</v>
          </cell>
          <cell r="G246" t="str">
            <v>Q4</v>
          </cell>
          <cell r="H246">
            <v>99.600000000000009</v>
          </cell>
          <cell r="I246" t="str">
            <v>M3</v>
          </cell>
        </row>
        <row r="247">
          <cell r="D247" t="str">
            <v>n</v>
          </cell>
        </row>
        <row r="249">
          <cell r="C249" t="str">
            <v>Koefisien Alat / M3</v>
          </cell>
          <cell r="D249" t="str">
            <v xml:space="preserve"> =  1  :  Q4</v>
          </cell>
          <cell r="G249" t="str">
            <v>(E19)</v>
          </cell>
          <cell r="H249">
            <v>1.0040160642570281E-2</v>
          </cell>
          <cell r="I249" t="str">
            <v>Jam</v>
          </cell>
        </row>
        <row r="252">
          <cell r="A252" t="str">
            <v>2.d</v>
          </cell>
          <cell r="C252" t="str">
            <v>WATER TANK TRUCK</v>
          </cell>
          <cell r="G252" t="str">
            <v>(E23)</v>
          </cell>
        </row>
        <row r="253">
          <cell r="C253" t="str">
            <v>Volume tangki air</v>
          </cell>
          <cell r="G253" t="str">
            <v>V</v>
          </cell>
          <cell r="H253">
            <v>4</v>
          </cell>
          <cell r="I253" t="str">
            <v>M3</v>
          </cell>
        </row>
        <row r="254">
          <cell r="C254" t="str">
            <v>Kebutuhan air / M3 material padat</v>
          </cell>
          <cell r="G254" t="str">
            <v>Wc</v>
          </cell>
          <cell r="H254">
            <v>7.0000000000000007E-2</v>
          </cell>
          <cell r="I254" t="str">
            <v>M3</v>
          </cell>
        </row>
        <row r="255">
          <cell r="C255" t="str">
            <v>Pengisian Tangki / jam</v>
          </cell>
          <cell r="G255" t="str">
            <v>n</v>
          </cell>
          <cell r="H255">
            <v>3</v>
          </cell>
          <cell r="I255" t="str">
            <v>kali</v>
          </cell>
        </row>
        <row r="256">
          <cell r="C256" t="str">
            <v>Faktor efisiensi alat</v>
          </cell>
          <cell r="G256" t="str">
            <v>Fa</v>
          </cell>
          <cell r="H256">
            <v>0.83</v>
          </cell>
          <cell r="I256" t="str">
            <v>-</v>
          </cell>
          <cell r="J256" t="str">
            <v>Baik</v>
          </cell>
        </row>
        <row r="258">
          <cell r="C258" t="str">
            <v>Kapasitas Produksi / Jam   =</v>
          </cell>
          <cell r="E258" t="str">
            <v>V  x  n x Fa</v>
          </cell>
          <cell r="G258" t="str">
            <v>Q5</v>
          </cell>
          <cell r="H258">
            <v>142.28571428571425</v>
          </cell>
          <cell r="I258" t="str">
            <v>M3</v>
          </cell>
        </row>
        <row r="259">
          <cell r="E259" t="str">
            <v xml:space="preserve">     Wc</v>
          </cell>
        </row>
        <row r="261">
          <cell r="C261" t="str">
            <v>Koefisien Alat / M3</v>
          </cell>
          <cell r="D261" t="str">
            <v xml:space="preserve"> =  1  :  Q5</v>
          </cell>
          <cell r="G261" t="str">
            <v>(E23)</v>
          </cell>
          <cell r="H261">
            <v>7.0281124497991983E-3</v>
          </cell>
          <cell r="I261" t="str">
            <v>Jam</v>
          </cell>
        </row>
        <row r="263">
          <cell r="A263" t="str">
            <v>2.e</v>
          </cell>
          <cell r="C263" t="str">
            <v>ALAT  BANTU</v>
          </cell>
        </row>
        <row r="264">
          <cell r="C264" t="str">
            <v>Diperlukan alat-alat bantu kecil</v>
          </cell>
          <cell r="J264" t="str">
            <v>Lump Sump</v>
          </cell>
        </row>
        <row r="265">
          <cell r="C265" t="str">
            <v>- Sekop    =         3   buah</v>
          </cell>
        </row>
        <row r="267">
          <cell r="A267">
            <v>3</v>
          </cell>
          <cell r="C267" t="str">
            <v>TENAGA</v>
          </cell>
        </row>
        <row r="268">
          <cell r="C268" t="str">
            <v>Produksi menentukan :  EXCAVATOR</v>
          </cell>
          <cell r="G268" t="str">
            <v>Q1</v>
          </cell>
          <cell r="H268">
            <v>12.450000000000001</v>
          </cell>
          <cell r="I268" t="str">
            <v>M3/Jam</v>
          </cell>
        </row>
        <row r="269">
          <cell r="C269" t="str">
            <v>Produksi Timbunan / hari  =  Tk x Q1</v>
          </cell>
          <cell r="G269" t="str">
            <v>Qt</v>
          </cell>
          <cell r="H269">
            <v>87.15</v>
          </cell>
          <cell r="I269" t="str">
            <v>M3</v>
          </cell>
        </row>
        <row r="270">
          <cell r="C270" t="str">
            <v>Kebutuhan tenaga :</v>
          </cell>
        </row>
        <row r="271">
          <cell r="D271" t="str">
            <v>- Pekerja</v>
          </cell>
          <cell r="G271" t="str">
            <v>P</v>
          </cell>
          <cell r="H271">
            <v>4</v>
          </cell>
          <cell r="I271" t="str">
            <v>orang</v>
          </cell>
        </row>
        <row r="272">
          <cell r="D272" t="str">
            <v>- Mandor</v>
          </cell>
          <cell r="G272" t="str">
            <v>M</v>
          </cell>
          <cell r="H272">
            <v>1</v>
          </cell>
          <cell r="I272" t="str">
            <v>orang</v>
          </cell>
        </row>
        <row r="274">
          <cell r="C274" t="str">
            <v>Koefisien tenaga / M3   :</v>
          </cell>
        </row>
        <row r="275">
          <cell r="D275" t="str">
            <v>- Pekerja</v>
          </cell>
          <cell r="E275" t="str">
            <v>= (Tk x P) : Qt</v>
          </cell>
          <cell r="G275" t="str">
            <v>(L01)</v>
          </cell>
          <cell r="H275">
            <v>0.32128514056224899</v>
          </cell>
          <cell r="I275" t="str">
            <v>Jam</v>
          </cell>
        </row>
        <row r="276">
          <cell r="D276" t="str">
            <v>- Mandor</v>
          </cell>
          <cell r="E276" t="str">
            <v>= (Tk x M) : Qt</v>
          </cell>
          <cell r="G276" t="str">
            <v>(L02)</v>
          </cell>
          <cell r="H276">
            <v>1.3769363166953527E-2</v>
          </cell>
          <cell r="I276" t="str">
            <v>Jam</v>
          </cell>
        </row>
        <row r="278">
          <cell r="A278" t="str">
            <v>4.</v>
          </cell>
          <cell r="C278" t="str">
            <v>HARGA DASAR SATUAN UPAH, BAHAN DAN ALAT</v>
          </cell>
        </row>
        <row r="279">
          <cell r="C279" t="str">
            <v>Lihat lampiran.</v>
          </cell>
        </row>
        <row r="281">
          <cell r="A281" t="str">
            <v>5.</v>
          </cell>
          <cell r="C281" t="str">
            <v>ANALISA HARGA SATUAN PEKERJAAN</v>
          </cell>
        </row>
        <row r="282">
          <cell r="C282" t="str">
            <v>Lihat perhitungan dalam FORMULIR STANDAR UNTUK</v>
          </cell>
        </row>
        <row r="283">
          <cell r="C283" t="str">
            <v>PEREKEMAN ANALISA MASING-MASING HARGA</v>
          </cell>
        </row>
        <row r="284">
          <cell r="C284" t="str">
            <v>SATUAN.</v>
          </cell>
        </row>
        <row r="285">
          <cell r="C285" t="str">
            <v>Didapat Harga Satuan Pekerjaan :</v>
          </cell>
        </row>
        <row r="287">
          <cell r="C287" t="str">
            <v xml:space="preserve">Rp.  </v>
          </cell>
          <cell r="D287">
            <v>102944.89975295718</v>
          </cell>
          <cell r="E287" t="str">
            <v xml:space="preserve"> / M3</v>
          </cell>
        </row>
      </sheetData>
      <sheetData sheetId="23" refreshError="1">
        <row r="1">
          <cell r="A1" t="str">
            <v>ITEM PEMBAYARAN NO.</v>
          </cell>
          <cell r="D1" t="str">
            <v>:  5.1 (1)</v>
          </cell>
          <cell r="J1" t="str">
            <v>Analisa EI-511</v>
          </cell>
          <cell r="V1" t="str">
            <v>Analisa EI-511</v>
          </cell>
        </row>
        <row r="2">
          <cell r="A2" t="str">
            <v>JENIS PEKERJAAN</v>
          </cell>
          <cell r="D2" t="str">
            <v>:  Lps. Pond. Ag. Kls. A</v>
          </cell>
        </row>
        <row r="3">
          <cell r="A3" t="str">
            <v>SATUAN PEMBAYARAN</v>
          </cell>
          <cell r="D3" t="str">
            <v>:  M3</v>
          </cell>
          <cell r="H3" t="str">
            <v xml:space="preserve">         URAIAN ANALISA HARGA SATUAN</v>
          </cell>
          <cell r="M3" t="str">
            <v>FORMULIR STANDAR UNTUK</v>
          </cell>
        </row>
        <row r="4">
          <cell r="M4" t="str">
            <v>PEREKAMAN ANALISA MASING-MASING HARGA SATUAN</v>
          </cell>
        </row>
        <row r="5">
          <cell r="M5">
            <v>0</v>
          </cell>
        </row>
        <row r="6">
          <cell r="A6" t="str">
            <v>No.</v>
          </cell>
          <cell r="C6" t="str">
            <v>U R A I A N</v>
          </cell>
          <cell r="G6" t="str">
            <v>KODE</v>
          </cell>
          <cell r="H6" t="str">
            <v>KOEF.</v>
          </cell>
          <cell r="I6" t="str">
            <v>SATUAN</v>
          </cell>
          <cell r="J6" t="str">
            <v>KETERANGAN</v>
          </cell>
        </row>
        <row r="7">
          <cell r="M7" t="str">
            <v>NAMA PAKET</v>
          </cell>
          <cell r="P7" t="str">
            <v xml:space="preserve">:  </v>
          </cell>
        </row>
        <row r="8">
          <cell r="M8" t="str">
            <v>PROP / KAB / KODYA</v>
          </cell>
          <cell r="P8" t="str">
            <v xml:space="preserve">:  </v>
          </cell>
          <cell r="Q8" t="str">
            <v>IRIAN JAYA BARAT -  KOTA SORONG</v>
          </cell>
        </row>
        <row r="9">
          <cell r="A9" t="str">
            <v>I.</v>
          </cell>
          <cell r="C9" t="str">
            <v>ASUMSI</v>
          </cell>
          <cell r="M9" t="str">
            <v>ITEM PEMBAYARAN NO.</v>
          </cell>
          <cell r="P9" t="str">
            <v xml:space="preserve">:  </v>
          </cell>
          <cell r="Q9" t="str">
            <v>5.1 ( 1 )</v>
          </cell>
        </row>
        <row r="10">
          <cell r="A10">
            <v>1</v>
          </cell>
          <cell r="C10" t="str">
            <v>Menggunakan alat berat (cara mekanik)</v>
          </cell>
          <cell r="M10" t="str">
            <v>JENIS PEKERJAAN</v>
          </cell>
          <cell r="P10" t="str">
            <v xml:space="preserve">:  </v>
          </cell>
          <cell r="Q10" t="str">
            <v>LAPISAN PONDASI AGREGAT KELAS A</v>
          </cell>
        </row>
        <row r="11">
          <cell r="A11">
            <v>2</v>
          </cell>
          <cell r="C11" t="str">
            <v>Lokasi pekerjaan : sepanjang jalan</v>
          </cell>
          <cell r="M11" t="str">
            <v>SATUAN PEMBAYARAN</v>
          </cell>
          <cell r="P11" t="str">
            <v xml:space="preserve">:  </v>
          </cell>
          <cell r="Q11" t="str">
            <v>M ³</v>
          </cell>
        </row>
        <row r="12">
          <cell r="A12">
            <v>3</v>
          </cell>
          <cell r="C12" t="str">
            <v>Kondisi existing jalan : sedang</v>
          </cell>
        </row>
        <row r="13">
          <cell r="A13">
            <v>4</v>
          </cell>
          <cell r="C13" t="str">
            <v>Jarak rata-rata Base Camp ke lokasi pekerjaan</v>
          </cell>
          <cell r="G13" t="str">
            <v>L</v>
          </cell>
          <cell r="H13">
            <v>19</v>
          </cell>
          <cell r="I13" t="str">
            <v>KM</v>
          </cell>
        </row>
        <row r="14">
          <cell r="A14">
            <v>5</v>
          </cell>
          <cell r="C14" t="str">
            <v>Tebal lapis agregat padat</v>
          </cell>
          <cell r="G14" t="str">
            <v>t</v>
          </cell>
          <cell r="H14">
            <v>0.15</v>
          </cell>
          <cell r="I14" t="str">
            <v>M</v>
          </cell>
          <cell r="S14" t="str">
            <v>PERKIRAAN</v>
          </cell>
          <cell r="T14" t="str">
            <v>HARGA</v>
          </cell>
          <cell r="U14" t="str">
            <v>JUMLAH</v>
          </cell>
        </row>
        <row r="15">
          <cell r="A15">
            <v>6</v>
          </cell>
          <cell r="C15" t="str">
            <v>Faktor kembang material (Padat-Lepas)</v>
          </cell>
          <cell r="G15" t="str">
            <v>Fk</v>
          </cell>
          <cell r="H15">
            <v>1.2</v>
          </cell>
          <cell r="I15" t="str">
            <v>-</v>
          </cell>
          <cell r="M15" t="str">
            <v>NO.</v>
          </cell>
          <cell r="O15" t="str">
            <v>KOMPONEN</v>
          </cell>
          <cell r="R15" t="str">
            <v>SATUAN</v>
          </cell>
          <cell r="S15" t="str">
            <v>KUANTITAS</v>
          </cell>
          <cell r="T15" t="str">
            <v>SATUAN</v>
          </cell>
          <cell r="U15" t="str">
            <v>HARGA</v>
          </cell>
        </row>
        <row r="16">
          <cell r="A16">
            <v>7</v>
          </cell>
          <cell r="C16" t="str">
            <v>Jam kerja efektif per-hari</v>
          </cell>
          <cell r="G16" t="str">
            <v>Tk</v>
          </cell>
          <cell r="H16">
            <v>7</v>
          </cell>
          <cell r="I16" t="str">
            <v>jam</v>
          </cell>
          <cell r="T16" t="str">
            <v>(Rp.)</v>
          </cell>
          <cell r="U16" t="str">
            <v>(Rp.)</v>
          </cell>
        </row>
        <row r="17">
          <cell r="A17">
            <v>8</v>
          </cell>
          <cell r="C17" t="str">
            <v>Proporsi Campuran :</v>
          </cell>
          <cell r="D17" t="str">
            <v>- Agregat Kasar</v>
          </cell>
          <cell r="G17" t="str">
            <v>Ak</v>
          </cell>
          <cell r="H17">
            <v>55</v>
          </cell>
          <cell r="I17" t="str">
            <v>%</v>
          </cell>
          <cell r="J17" t="str">
            <v xml:space="preserve"> Gradasi harus</v>
          </cell>
        </row>
        <row r="18">
          <cell r="D18" t="str">
            <v>- Agregat Halus</v>
          </cell>
          <cell r="G18" t="str">
            <v>Ah</v>
          </cell>
          <cell r="H18">
            <v>45</v>
          </cell>
          <cell r="I18" t="str">
            <v>%</v>
          </cell>
          <cell r="J18" t="str">
            <v xml:space="preserve"> memenuhi Spec.</v>
          </cell>
        </row>
        <row r="19">
          <cell r="A19" t="str">
            <v>II.</v>
          </cell>
          <cell r="C19" t="str">
            <v>URUTAN KERJA</v>
          </cell>
          <cell r="M19" t="str">
            <v>A.</v>
          </cell>
          <cell r="O19" t="str">
            <v>TENAGA</v>
          </cell>
        </row>
        <row r="20">
          <cell r="A20">
            <v>1</v>
          </cell>
          <cell r="C20" t="str">
            <v>Wheel Loader mencampur dan memuat Agregat ke</v>
          </cell>
        </row>
        <row r="21">
          <cell r="C21" t="str">
            <v>dalam Dump Truck di Base Camp</v>
          </cell>
          <cell r="M21" t="str">
            <v>1.</v>
          </cell>
          <cell r="O21" t="str">
            <v>Pekerja</v>
          </cell>
          <cell r="Q21" t="str">
            <v>L07</v>
          </cell>
          <cell r="R21" t="str">
            <v>jam</v>
          </cell>
          <cell r="S21">
            <v>0.26773761713520744</v>
          </cell>
          <cell r="T21">
            <v>7142.8571428571431</v>
          </cell>
          <cell r="W21">
            <v>1912.4115509657674</v>
          </cell>
        </row>
        <row r="22">
          <cell r="A22">
            <v>2</v>
          </cell>
          <cell r="C22" t="str">
            <v>Dump Truck mengangkut Agregat ke lokasi</v>
          </cell>
          <cell r="M22" t="str">
            <v>2.</v>
          </cell>
          <cell r="O22" t="str">
            <v>Mandor</v>
          </cell>
          <cell r="Q22" t="str">
            <v>L10</v>
          </cell>
          <cell r="R22" t="str">
            <v>jam</v>
          </cell>
          <cell r="S22">
            <v>5.3547523427041492E-2</v>
          </cell>
          <cell r="T22">
            <v>14285.714285714286</v>
          </cell>
          <cell r="W22">
            <v>764.96462038630705</v>
          </cell>
        </row>
        <row r="23">
          <cell r="C23" t="str">
            <v>pekerjaan dan dihampar dengan Motor Grader</v>
          </cell>
        </row>
        <row r="24">
          <cell r="A24">
            <v>3</v>
          </cell>
          <cell r="C24" t="str">
            <v>Hamparan Agregat dibasahi dengan Water Tank</v>
          </cell>
        </row>
        <row r="25">
          <cell r="C25" t="str">
            <v>Truck sebelum dipadatkan dengan Tandem</v>
          </cell>
          <cell r="S25" t="str">
            <v xml:space="preserve">JUMLAH HARGA TENAGA   </v>
          </cell>
          <cell r="W25">
            <v>2677.3761713520744</v>
          </cell>
        </row>
        <row r="26">
          <cell r="C26" t="str">
            <v>Roller dan Pneumatic Tire Roller</v>
          </cell>
        </row>
        <row r="27">
          <cell r="A27">
            <v>4</v>
          </cell>
          <cell r="C27" t="str">
            <v>Selama pemadatan, sekelompok pekerja akan</v>
          </cell>
          <cell r="M27" t="str">
            <v>B.</v>
          </cell>
          <cell r="O27" t="str">
            <v>BAHAN</v>
          </cell>
        </row>
        <row r="28">
          <cell r="C28" t="str">
            <v>merapikan tepi hamparan dan level permukaan</v>
          </cell>
        </row>
        <row r="29">
          <cell r="C29" t="str">
            <v>dengan menggunakan Alat Bantu</v>
          </cell>
          <cell r="M29" t="str">
            <v>1.</v>
          </cell>
          <cell r="O29" t="str">
            <v xml:space="preserve">  Agregat Kasar</v>
          </cell>
          <cell r="Q29" t="str">
            <v>M10</v>
          </cell>
          <cell r="R29" t="str">
            <v>M3</v>
          </cell>
          <cell r="S29">
            <v>0.66</v>
          </cell>
          <cell r="T29">
            <v>534182.476185131</v>
          </cell>
          <cell r="W29">
            <v>352560.4342821865</v>
          </cell>
        </row>
        <row r="30">
          <cell r="M30">
            <v>2</v>
          </cell>
          <cell r="O30" t="str">
            <v xml:space="preserve">  Agregat Halus</v>
          </cell>
          <cell r="Q30" t="str">
            <v>M11</v>
          </cell>
          <cell r="R30" t="str">
            <v>M3</v>
          </cell>
          <cell r="S30">
            <v>0.54</v>
          </cell>
          <cell r="T30">
            <v>521877.47405683511</v>
          </cell>
          <cell r="W30">
            <v>281813.83599069098</v>
          </cell>
        </row>
        <row r="31">
          <cell r="A31" t="str">
            <v>III.</v>
          </cell>
          <cell r="C31" t="str">
            <v>PEMAKAIAN BAHAN, ALAT DAN TENAGA</v>
          </cell>
        </row>
        <row r="32">
          <cell r="A32" t="str">
            <v xml:space="preserve">   1.</v>
          </cell>
          <cell r="C32" t="str">
            <v>BAHAN</v>
          </cell>
        </row>
        <row r="33">
          <cell r="C33" t="str">
            <v>- Agregat Kasar</v>
          </cell>
          <cell r="D33" t="str">
            <v>=  Ak x 1 M3 x Fk</v>
          </cell>
          <cell r="G33" t="str">
            <v>M03</v>
          </cell>
          <cell r="H33">
            <v>0.66</v>
          </cell>
          <cell r="I33" t="str">
            <v>M3</v>
          </cell>
        </row>
        <row r="34">
          <cell r="C34" t="str">
            <v>- Agregat Halus</v>
          </cell>
          <cell r="D34" t="str">
            <v>=  Ah x 1 M3 x Fk</v>
          </cell>
          <cell r="G34" t="str">
            <v>M04</v>
          </cell>
          <cell r="H34">
            <v>0.54</v>
          </cell>
          <cell r="I34" t="str">
            <v>M3</v>
          </cell>
        </row>
        <row r="35">
          <cell r="S35" t="str">
            <v xml:space="preserve">JUMLAH HARGA BAHAN   </v>
          </cell>
          <cell r="W35">
            <v>634374.27027287753</v>
          </cell>
        </row>
        <row r="36">
          <cell r="A36" t="str">
            <v xml:space="preserve">   2.</v>
          </cell>
          <cell r="C36" t="str">
            <v>ALAT</v>
          </cell>
        </row>
        <row r="37">
          <cell r="A37" t="str">
            <v xml:space="preserve">   2.a.</v>
          </cell>
          <cell r="C37" t="str">
            <v>WHEEL LOADER</v>
          </cell>
          <cell r="G37" t="str">
            <v>(E15)</v>
          </cell>
          <cell r="M37" t="str">
            <v>C.</v>
          </cell>
          <cell r="O37" t="str">
            <v>PERALATAN</v>
          </cell>
        </row>
        <row r="38">
          <cell r="C38" t="str">
            <v>Kapasitas bucket</v>
          </cell>
          <cell r="G38" t="str">
            <v>V</v>
          </cell>
          <cell r="H38">
            <v>1.5</v>
          </cell>
          <cell r="I38" t="str">
            <v>M3</v>
          </cell>
        </row>
        <row r="39">
          <cell r="C39" t="str">
            <v>Faktor bucket</v>
          </cell>
          <cell r="G39" t="str">
            <v>Fb</v>
          </cell>
          <cell r="H39">
            <v>0.9</v>
          </cell>
          <cell r="I39" t="str">
            <v>-</v>
          </cell>
          <cell r="M39">
            <v>1</v>
          </cell>
          <cell r="O39" t="str">
            <v>Dump Truck</v>
          </cell>
          <cell r="Q39" t="str">
            <v>E08</v>
          </cell>
          <cell r="R39" t="str">
            <v>jam</v>
          </cell>
          <cell r="S39">
            <v>0.45477331010790151</v>
          </cell>
          <cell r="T39">
            <v>190250.88374235953</v>
          </cell>
          <cell r="W39">
            <v>86521.024150466386</v>
          </cell>
        </row>
        <row r="40">
          <cell r="M40">
            <v>2</v>
          </cell>
          <cell r="O40" t="str">
            <v>Wheel Loader</v>
          </cell>
          <cell r="Q40" t="str">
            <v>E15</v>
          </cell>
          <cell r="R40" t="str">
            <v>jam</v>
          </cell>
          <cell r="S40">
            <v>5.3547523427041485E-2</v>
          </cell>
          <cell r="T40">
            <v>331592.07843167364</v>
          </cell>
          <cell r="W40">
            <v>17755.934588041422</v>
          </cell>
        </row>
        <row r="41">
          <cell r="C41" t="str">
            <v>Faktor Efisiensi alat</v>
          </cell>
          <cell r="G41" t="str">
            <v>Fa</v>
          </cell>
          <cell r="H41">
            <v>0.83</v>
          </cell>
          <cell r="I41" t="str">
            <v>-</v>
          </cell>
          <cell r="M41" t="str">
            <v>3.</v>
          </cell>
          <cell r="O41" t="str">
            <v>Motor Grader</v>
          </cell>
          <cell r="Q41" t="str">
            <v>E13</v>
          </cell>
          <cell r="R41" t="str">
            <v>jam</v>
          </cell>
          <cell r="S41">
            <v>1.1713520749665328E-2</v>
          </cell>
          <cell r="T41">
            <v>405515.07692662103</v>
          </cell>
          <cell r="W41">
            <v>4750.0092678821075</v>
          </cell>
        </row>
        <row r="42">
          <cell r="C42" t="str">
            <v>Waktu Siklus :</v>
          </cell>
          <cell r="G42" t="str">
            <v>Ts1</v>
          </cell>
          <cell r="M42">
            <v>4</v>
          </cell>
          <cell r="O42" t="str">
            <v>Vibratory Roller</v>
          </cell>
          <cell r="Q42" t="str">
            <v>E19</v>
          </cell>
          <cell r="R42" t="str">
            <v>jam</v>
          </cell>
          <cell r="S42">
            <v>1.7849174475680501E-2</v>
          </cell>
          <cell r="T42">
            <v>289469.24898871622</v>
          </cell>
          <cell r="W42">
            <v>5166.7871305437975</v>
          </cell>
        </row>
        <row r="43">
          <cell r="C43" t="str">
            <v>- Mencampur</v>
          </cell>
          <cell r="G43" t="str">
            <v>T1</v>
          </cell>
          <cell r="H43">
            <v>2</v>
          </cell>
          <cell r="I43" t="str">
            <v>menit</v>
          </cell>
          <cell r="M43">
            <v>5</v>
          </cell>
          <cell r="O43" t="str">
            <v>P. Tyre Roller</v>
          </cell>
          <cell r="Q43" t="str">
            <v>E25</v>
          </cell>
          <cell r="R43" t="str">
            <v>jam</v>
          </cell>
          <cell r="S43">
            <v>4.2838018741633201E-3</v>
          </cell>
          <cell r="T43">
            <v>333143.1524539867</v>
          </cell>
          <cell r="W43">
            <v>1427.1192608470649</v>
          </cell>
        </row>
        <row r="44">
          <cell r="C44" t="str">
            <v>- Memuat dan lain-lain</v>
          </cell>
          <cell r="G44" t="str">
            <v>T2</v>
          </cell>
          <cell r="H44">
            <v>1</v>
          </cell>
          <cell r="I44" t="str">
            <v>menit</v>
          </cell>
          <cell r="M44">
            <v>6</v>
          </cell>
          <cell r="O44" t="str">
            <v>Water Tanker</v>
          </cell>
          <cell r="Q44" t="str">
            <v>E23</v>
          </cell>
          <cell r="R44" t="str">
            <v>jam</v>
          </cell>
          <cell r="S44">
            <v>2.1084337349397592E-2</v>
          </cell>
          <cell r="T44">
            <v>194327.35933900543</v>
          </cell>
          <cell r="W44">
            <v>4097.2636005211989</v>
          </cell>
        </row>
        <row r="45">
          <cell r="G45" t="str">
            <v>Ts1</v>
          </cell>
          <cell r="H45">
            <v>3</v>
          </cell>
          <cell r="I45" t="str">
            <v>menit</v>
          </cell>
          <cell r="M45">
            <v>7</v>
          </cell>
          <cell r="O45" t="str">
            <v>Alat Bantu</v>
          </cell>
          <cell r="R45" t="str">
            <v>Ls</v>
          </cell>
          <cell r="S45">
            <v>1</v>
          </cell>
          <cell r="T45">
            <v>850</v>
          </cell>
          <cell r="W45">
            <v>850</v>
          </cell>
        </row>
        <row r="47">
          <cell r="D47" t="str">
            <v>V x Fb x Fa x 60</v>
          </cell>
          <cell r="G47" t="str">
            <v>Q1</v>
          </cell>
          <cell r="H47">
            <v>18.675000000000004</v>
          </cell>
          <cell r="I47" t="str">
            <v>M3</v>
          </cell>
          <cell r="S47" t="str">
            <v xml:space="preserve">JUMLAH HARGA PERALATAN   </v>
          </cell>
          <cell r="W47">
            <v>120568.13799830197</v>
          </cell>
        </row>
        <row r="48">
          <cell r="D48" t="str">
            <v>Fk x Ts1</v>
          </cell>
        </row>
        <row r="49">
          <cell r="C49" t="str">
            <v>Koefisien Alat / M3</v>
          </cell>
          <cell r="D49" t="str">
            <v xml:space="preserve"> =  1  :  Q1</v>
          </cell>
          <cell r="G49" t="str">
            <v>(E15)</v>
          </cell>
          <cell r="H49">
            <v>5.3547523427041485E-2</v>
          </cell>
          <cell r="I49" t="str">
            <v>jam</v>
          </cell>
          <cell r="M49" t="str">
            <v>E.</v>
          </cell>
          <cell r="O49" t="str">
            <v>JUMLAH HARGA TENAGA, BAHAN DAN PERALATAN  ( A + B + C )</v>
          </cell>
          <cell r="W49">
            <v>757619.78444253164</v>
          </cell>
        </row>
        <row r="51">
          <cell r="A51" t="str">
            <v xml:space="preserve">   2.b.</v>
          </cell>
          <cell r="C51" t="str">
            <v>DUMP TRUCK</v>
          </cell>
          <cell r="G51" t="str">
            <v>(E08)</v>
          </cell>
          <cell r="M51" t="str">
            <v>Note: 1</v>
          </cell>
          <cell r="O51" t="str">
            <v>Satuan dapat berdasarkan atas jam operasi untuk Tenaga Kerja dan Peralatan, volume dan/atau ukuran</v>
          </cell>
        </row>
        <row r="52">
          <cell r="C52" t="str">
            <v>Kapasitas bak</v>
          </cell>
          <cell r="G52" t="str">
            <v>V</v>
          </cell>
          <cell r="H52">
            <v>3</v>
          </cell>
          <cell r="I52" t="str">
            <v>M3</v>
          </cell>
          <cell r="O52" t="str">
            <v>berat untuk bahan-bahan.</v>
          </cell>
        </row>
        <row r="53">
          <cell r="C53" t="str">
            <v>Faktor Efisiensi alat</v>
          </cell>
          <cell r="G53" t="str">
            <v>Fa</v>
          </cell>
          <cell r="H53">
            <v>0.83</v>
          </cell>
          <cell r="I53" t="str">
            <v>-</v>
          </cell>
          <cell r="M53">
            <v>2</v>
          </cell>
          <cell r="O53" t="str">
            <v>Kuantitas satuan adalah kuantitas setiap komponen untuk menyelesaikan satu satuan pekerjaan dari nomor</v>
          </cell>
        </row>
        <row r="54">
          <cell r="C54" t="str">
            <v>Kecepatan rata-rata bermuatan</v>
          </cell>
          <cell r="G54" t="str">
            <v>v1</v>
          </cell>
          <cell r="H54">
            <v>40</v>
          </cell>
          <cell r="I54" t="str">
            <v>KM/jam</v>
          </cell>
          <cell r="O54" t="str">
            <v>mata pembayaran.</v>
          </cell>
        </row>
        <row r="55">
          <cell r="C55" t="str">
            <v>Kecepatan rata-rata kosong</v>
          </cell>
          <cell r="G55" t="str">
            <v>v2</v>
          </cell>
          <cell r="H55">
            <v>50</v>
          </cell>
          <cell r="I55" t="str">
            <v>KM/jam</v>
          </cell>
          <cell r="M55">
            <v>3</v>
          </cell>
          <cell r="O55" t="str">
            <v>Biaya satuan untuk peralatan sudah termasuk bahan bakar, bahan habis dipakai dan operator.</v>
          </cell>
        </row>
        <row r="56">
          <cell r="C56" t="str">
            <v>Waktu Siklus  :  - Waktu memuat = V : Q1 x 60</v>
          </cell>
          <cell r="G56" t="str">
            <v>T1</v>
          </cell>
          <cell r="H56">
            <v>4.8192771084337345</v>
          </cell>
          <cell r="I56" t="str">
            <v>menit</v>
          </cell>
          <cell r="M56">
            <v>4</v>
          </cell>
          <cell r="O56" t="str">
            <v>Biaya satuan sudah termasuk pengeluaran untuk seluruh pajak yang berkaitan (tetapi tidak termasuk PPN</v>
          </cell>
        </row>
        <row r="57">
          <cell r="C57" t="str">
            <v>- Waktu tempuh isi  =  (L : v1) x 60 menit</v>
          </cell>
          <cell r="G57" t="str">
            <v>T2</v>
          </cell>
          <cell r="H57">
            <v>28.5</v>
          </cell>
          <cell r="I57" t="str">
            <v>menit</v>
          </cell>
        </row>
        <row r="58">
          <cell r="C58" t="str">
            <v>- Waktu tempuh kosong  =  (L : v2) x 60 menit</v>
          </cell>
          <cell r="G58" t="str">
            <v>T3</v>
          </cell>
          <cell r="H58">
            <v>22.8</v>
          </cell>
          <cell r="I58" t="str">
            <v>menit</v>
          </cell>
        </row>
        <row r="59">
          <cell r="C59" t="str">
            <v>- Dump dan lain-lain</v>
          </cell>
          <cell r="G59" t="str">
            <v>T4</v>
          </cell>
          <cell r="H59">
            <v>0.5</v>
          </cell>
          <cell r="I59" t="str">
            <v>menit</v>
          </cell>
        </row>
        <row r="60">
          <cell r="G60" t="str">
            <v>Ts2</v>
          </cell>
          <cell r="H60">
            <v>56.619277108433735</v>
          </cell>
          <cell r="I60" t="str">
            <v>menit</v>
          </cell>
        </row>
        <row r="63">
          <cell r="J63" t="str">
            <v>Berlanjut ke hal. berikut</v>
          </cell>
        </row>
        <row r="64">
          <cell r="A64" t="str">
            <v>ITEM PEMBAYARAN NO.</v>
          </cell>
          <cell r="D64" t="str">
            <v>:  5.1 (1)</v>
          </cell>
          <cell r="J64" t="str">
            <v>Analisa EI-511</v>
          </cell>
        </row>
        <row r="65">
          <cell r="A65" t="str">
            <v>JENIS PEKERJAAN</v>
          </cell>
          <cell r="D65" t="str">
            <v>:  Lps. Pond. Ag. Kls. A</v>
          </cell>
        </row>
        <row r="66">
          <cell r="A66" t="str">
            <v>SATUAN PEMBAYARAN</v>
          </cell>
          <cell r="D66" t="str">
            <v>:  M3</v>
          </cell>
          <cell r="H66" t="str">
            <v xml:space="preserve">         URAIAN ANALISA HARGA SATUAN</v>
          </cell>
        </row>
        <row r="67">
          <cell r="J67" t="str">
            <v>Lanjutan</v>
          </cell>
        </row>
        <row r="69">
          <cell r="A69" t="str">
            <v>No.</v>
          </cell>
          <cell r="C69" t="str">
            <v>U R A I A N</v>
          </cell>
          <cell r="G69" t="str">
            <v>KODE</v>
          </cell>
          <cell r="H69" t="str">
            <v>KOEF.</v>
          </cell>
          <cell r="I69" t="str">
            <v>SATUAN</v>
          </cell>
          <cell r="J69" t="str">
            <v>KETERANGAN</v>
          </cell>
        </row>
        <row r="72">
          <cell r="C72" t="str">
            <v>Kap. Prod. / jam =</v>
          </cell>
          <cell r="D72" t="str">
            <v>V x Fa x 60</v>
          </cell>
          <cell r="G72" t="str">
            <v>Q2</v>
          </cell>
          <cell r="H72">
            <v>2.1988977316253138</v>
          </cell>
          <cell r="I72" t="str">
            <v>M3</v>
          </cell>
        </row>
        <row r="73">
          <cell r="D73" t="str">
            <v>Fk x Ts2</v>
          </cell>
        </row>
        <row r="74">
          <cell r="C74" t="str">
            <v>Koefisien Alat / M3</v>
          </cell>
          <cell r="D74" t="str">
            <v xml:space="preserve"> =  1  :  Q2</v>
          </cell>
          <cell r="G74" t="str">
            <v>(E09)</v>
          </cell>
          <cell r="H74">
            <v>0.45477331010790151</v>
          </cell>
          <cell r="I74" t="str">
            <v>jam</v>
          </cell>
        </row>
        <row r="76">
          <cell r="A76" t="str">
            <v xml:space="preserve">   2.c.</v>
          </cell>
          <cell r="C76" t="str">
            <v>MOTOR GRADER</v>
          </cell>
          <cell r="G76" t="str">
            <v>(E13)</v>
          </cell>
        </row>
        <row r="77">
          <cell r="C77" t="str">
            <v>Panjang hamparan</v>
          </cell>
          <cell r="G77" t="str">
            <v>Lh</v>
          </cell>
          <cell r="H77">
            <v>50</v>
          </cell>
          <cell r="I77" t="str">
            <v>M</v>
          </cell>
        </row>
        <row r="78">
          <cell r="C78" t="str">
            <v>Lebar efektif kerja blade</v>
          </cell>
          <cell r="G78" t="str">
            <v>b</v>
          </cell>
          <cell r="H78">
            <v>2.4</v>
          </cell>
          <cell r="I78" t="str">
            <v>M</v>
          </cell>
        </row>
        <row r="79">
          <cell r="C79" t="str">
            <v>Faktor Efisiensi alat</v>
          </cell>
          <cell r="G79" t="str">
            <v>Fa</v>
          </cell>
          <cell r="H79">
            <v>0.83</v>
          </cell>
          <cell r="I79" t="str">
            <v>-</v>
          </cell>
        </row>
        <row r="80">
          <cell r="C80" t="str">
            <v>Kecepatan rata-rata alat</v>
          </cell>
          <cell r="G80" t="str">
            <v>v</v>
          </cell>
          <cell r="H80">
            <v>4</v>
          </cell>
          <cell r="I80" t="str">
            <v>KM/jam</v>
          </cell>
        </row>
        <row r="81">
          <cell r="C81" t="str">
            <v>Jumlah lintasan</v>
          </cell>
          <cell r="G81" t="str">
            <v>n</v>
          </cell>
          <cell r="H81">
            <v>6</v>
          </cell>
          <cell r="I81" t="str">
            <v>lintasan</v>
          </cell>
          <cell r="J81" t="str">
            <v xml:space="preserve"> 3 x pp</v>
          </cell>
        </row>
        <row r="82">
          <cell r="C82" t="str">
            <v>Waktu Siklus :</v>
          </cell>
          <cell r="G82" t="str">
            <v>Ts3</v>
          </cell>
        </row>
        <row r="83">
          <cell r="C83" t="str">
            <v>- Perataan 1 lintasan  =  Lh : (v x 1000) x 60</v>
          </cell>
          <cell r="G83" t="str">
            <v>T1</v>
          </cell>
          <cell r="H83">
            <v>0.75</v>
          </cell>
          <cell r="I83" t="str">
            <v>menit</v>
          </cell>
        </row>
        <row r="84">
          <cell r="C84" t="str">
            <v>- Lain-lain</v>
          </cell>
          <cell r="G84" t="str">
            <v>T2</v>
          </cell>
          <cell r="H84">
            <v>1</v>
          </cell>
          <cell r="I84" t="str">
            <v>menit</v>
          </cell>
        </row>
        <row r="85">
          <cell r="G85" t="str">
            <v>Ts3</v>
          </cell>
          <cell r="H85">
            <v>1.75</v>
          </cell>
          <cell r="I85" t="str">
            <v>menit</v>
          </cell>
        </row>
        <row r="87">
          <cell r="C87" t="str">
            <v>Kap. Prod. / jam =</v>
          </cell>
          <cell r="D87" t="str">
            <v>Lh x b x t x Fa x 60</v>
          </cell>
          <cell r="G87" t="str">
            <v>Q3</v>
          </cell>
          <cell r="H87">
            <v>85.371428571428567</v>
          </cell>
          <cell r="I87" t="str">
            <v>M3</v>
          </cell>
        </row>
        <row r="88">
          <cell r="D88" t="str">
            <v>n x Ts3</v>
          </cell>
        </row>
        <row r="89">
          <cell r="C89" t="str">
            <v>Koefisien Alat / M3</v>
          </cell>
          <cell r="D89" t="str">
            <v xml:space="preserve"> =  1  :  Q3</v>
          </cell>
          <cell r="G89" t="str">
            <v>(E13)</v>
          </cell>
          <cell r="H89">
            <v>1.1713520749665328E-2</v>
          </cell>
          <cell r="I89" t="str">
            <v>jam</v>
          </cell>
        </row>
        <row r="91">
          <cell r="A91" t="str">
            <v xml:space="preserve">   2.d.</v>
          </cell>
          <cell r="C91" t="str">
            <v>VIBRATORY ROLLER</v>
          </cell>
          <cell r="G91" t="str">
            <v>(E19)</v>
          </cell>
        </row>
        <row r="92">
          <cell r="C92" t="str">
            <v>Kecepatan rata-rata alat</v>
          </cell>
          <cell r="G92" t="str">
            <v>v</v>
          </cell>
          <cell r="H92">
            <v>3</v>
          </cell>
          <cell r="I92" t="str">
            <v>KM/jam</v>
          </cell>
        </row>
        <row r="93">
          <cell r="C93" t="str">
            <v>Lebar efektif pemadatan</v>
          </cell>
          <cell r="G93" t="str">
            <v>b</v>
          </cell>
          <cell r="H93">
            <v>1.2</v>
          </cell>
          <cell r="I93" t="str">
            <v>M</v>
          </cell>
        </row>
        <row r="94">
          <cell r="C94" t="str">
            <v>Jumlah lintasan</v>
          </cell>
          <cell r="G94" t="str">
            <v>n</v>
          </cell>
          <cell r="H94">
            <v>8</v>
          </cell>
          <cell r="I94" t="str">
            <v>lintasan</v>
          </cell>
        </row>
        <row r="95">
          <cell r="C95" t="str">
            <v>Faktor Efisiensi alat</v>
          </cell>
          <cell r="G95" t="str">
            <v>Fa</v>
          </cell>
          <cell r="H95">
            <v>0.83</v>
          </cell>
          <cell r="I95" t="str">
            <v>-</v>
          </cell>
        </row>
        <row r="97">
          <cell r="C97" t="str">
            <v>Kap. Prod. / jam =</v>
          </cell>
          <cell r="D97" t="str">
            <v>(v x 1000) x b x t x Fa</v>
          </cell>
          <cell r="G97" t="str">
            <v>Q4</v>
          </cell>
          <cell r="H97">
            <v>56.024999999999999</v>
          </cell>
          <cell r="I97" t="str">
            <v>M3</v>
          </cell>
        </row>
        <row r="98">
          <cell r="D98" t="str">
            <v>n</v>
          </cell>
        </row>
        <row r="99">
          <cell r="C99" t="str">
            <v>Koefisien Alat / M3</v>
          </cell>
          <cell r="D99" t="str">
            <v xml:space="preserve"> =  1  :  Q4</v>
          </cell>
          <cell r="G99" t="str">
            <v>(E19)</v>
          </cell>
          <cell r="H99">
            <v>1.7849174475680501E-2</v>
          </cell>
          <cell r="I99" t="str">
            <v>jam</v>
          </cell>
        </row>
        <row r="101">
          <cell r="A101" t="str">
            <v xml:space="preserve">   2.e.</v>
          </cell>
          <cell r="C101" t="str">
            <v>PNEUMATIC TIRE ROLLER</v>
          </cell>
          <cell r="G101" t="str">
            <v>(E18)</v>
          </cell>
        </row>
        <row r="102">
          <cell r="C102" t="str">
            <v>Kecepatan rata-rata alat</v>
          </cell>
          <cell r="G102" t="str">
            <v>v</v>
          </cell>
          <cell r="H102">
            <v>5</v>
          </cell>
          <cell r="I102" t="str">
            <v>KM/jam</v>
          </cell>
        </row>
        <row r="103">
          <cell r="C103" t="str">
            <v>Lebar efektif pemadatan</v>
          </cell>
          <cell r="G103" t="str">
            <v>b</v>
          </cell>
          <cell r="H103">
            <v>1.5</v>
          </cell>
          <cell r="I103" t="str">
            <v>M</v>
          </cell>
        </row>
        <row r="104">
          <cell r="C104" t="str">
            <v>Jumlah lintasan</v>
          </cell>
          <cell r="G104" t="str">
            <v>n</v>
          </cell>
          <cell r="H104">
            <v>4</v>
          </cell>
          <cell r="I104" t="str">
            <v>lintasan</v>
          </cell>
        </row>
        <row r="105">
          <cell r="C105" t="str">
            <v>Faktor Efisiensi alat</v>
          </cell>
          <cell r="G105" t="str">
            <v>Fa</v>
          </cell>
          <cell r="H105">
            <v>0.83</v>
          </cell>
          <cell r="I105" t="str">
            <v>-</v>
          </cell>
        </row>
        <row r="107">
          <cell r="C107" t="str">
            <v>Kap. Prod. / jam =</v>
          </cell>
          <cell r="D107" t="str">
            <v>(v x 1000) x b x t x Fa</v>
          </cell>
          <cell r="G107" t="str">
            <v>Q4</v>
          </cell>
          <cell r="H107">
            <v>233.4375</v>
          </cell>
          <cell r="I107" t="str">
            <v>M3</v>
          </cell>
        </row>
        <row r="108">
          <cell r="D108" t="str">
            <v>n</v>
          </cell>
        </row>
        <row r="109">
          <cell r="C109" t="str">
            <v>Koefisien Alat / M3</v>
          </cell>
          <cell r="D109" t="str">
            <v xml:space="preserve"> =  1  :  Q4</v>
          </cell>
          <cell r="G109" t="str">
            <v>(E19)</v>
          </cell>
          <cell r="H109">
            <v>4.2838018741633201E-3</v>
          </cell>
          <cell r="I109" t="str">
            <v>jam</v>
          </cell>
        </row>
        <row r="111">
          <cell r="A111" t="str">
            <v xml:space="preserve">   2.f.</v>
          </cell>
          <cell r="C111" t="str">
            <v>WATER TANK TRUCK</v>
          </cell>
          <cell r="G111" t="str">
            <v>(E23)</v>
          </cell>
        </row>
        <row r="112">
          <cell r="C112" t="str">
            <v>Volume tangki air</v>
          </cell>
          <cell r="G112" t="str">
            <v>V</v>
          </cell>
          <cell r="H112">
            <v>4</v>
          </cell>
          <cell r="I112" t="str">
            <v>M3</v>
          </cell>
        </row>
        <row r="113">
          <cell r="C113" t="str">
            <v>Kebutuhan air / M3 material padat</v>
          </cell>
          <cell r="G113" t="str">
            <v>Wc</v>
          </cell>
          <cell r="H113">
            <v>7.0000000000000007E-2</v>
          </cell>
          <cell r="I113" t="str">
            <v>M3</v>
          </cell>
        </row>
        <row r="114">
          <cell r="C114" t="str">
            <v>Pengisian Tangki / jam</v>
          </cell>
          <cell r="G114" t="str">
            <v>n</v>
          </cell>
          <cell r="H114">
            <v>1</v>
          </cell>
          <cell r="I114" t="str">
            <v>kali</v>
          </cell>
        </row>
        <row r="115">
          <cell r="C115" t="str">
            <v>Faktor efisiensi alat</v>
          </cell>
          <cell r="G115" t="str">
            <v>Fa</v>
          </cell>
          <cell r="H115">
            <v>0.83</v>
          </cell>
          <cell r="I115" t="str">
            <v>-</v>
          </cell>
          <cell r="J115" t="str">
            <v>Baik</v>
          </cell>
        </row>
        <row r="117">
          <cell r="C117" t="str">
            <v>Kapasitas Produksi / Jam   =</v>
          </cell>
          <cell r="E117" t="str">
            <v>V  x  n x Fa</v>
          </cell>
          <cell r="G117" t="str">
            <v>Q5</v>
          </cell>
          <cell r="H117">
            <v>47.428571428571423</v>
          </cell>
          <cell r="I117" t="str">
            <v>M3</v>
          </cell>
        </row>
        <row r="118">
          <cell r="E118" t="str">
            <v xml:space="preserve">     Wc</v>
          </cell>
        </row>
        <row r="120">
          <cell r="C120" t="str">
            <v>Koefisien Alat / M3</v>
          </cell>
          <cell r="D120" t="str">
            <v xml:space="preserve"> =  1  :  Q5</v>
          </cell>
          <cell r="G120" t="str">
            <v>(E23)</v>
          </cell>
          <cell r="H120">
            <v>2.1084337349397592E-2</v>
          </cell>
          <cell r="I120" t="str">
            <v>Jam</v>
          </cell>
        </row>
        <row r="122">
          <cell r="J122" t="str">
            <v>Berlanjut ke hal. berikut</v>
          </cell>
        </row>
        <row r="123">
          <cell r="A123" t="str">
            <v>ITEM PEMBAYARAN NO.</v>
          </cell>
          <cell r="D123" t="str">
            <v>:  5.1 (1)</v>
          </cell>
          <cell r="J123" t="str">
            <v>Analisa EI-511</v>
          </cell>
        </row>
        <row r="124">
          <cell r="A124" t="str">
            <v>JENIS PEKERJAAN</v>
          </cell>
          <cell r="D124" t="str">
            <v>:  Lps. Pond. Ag. Kls. A</v>
          </cell>
        </row>
        <row r="125">
          <cell r="A125" t="str">
            <v>SATUAN PEMBAYARAN</v>
          </cell>
          <cell r="D125" t="str">
            <v>:  M3</v>
          </cell>
          <cell r="H125" t="str">
            <v xml:space="preserve">         URAIAN ANALISA HARGA SATUAN</v>
          </cell>
        </row>
        <row r="126">
          <cell r="J126" t="str">
            <v>Lanjutan</v>
          </cell>
        </row>
        <row r="128">
          <cell r="A128" t="str">
            <v>No.</v>
          </cell>
          <cell r="C128" t="str">
            <v>U R A I A N</v>
          </cell>
          <cell r="G128" t="str">
            <v>KODE</v>
          </cell>
          <cell r="H128" t="str">
            <v>KOEF.</v>
          </cell>
          <cell r="I128" t="str">
            <v>SATUAN</v>
          </cell>
          <cell r="J128" t="str">
            <v>KETERANGAN</v>
          </cell>
        </row>
        <row r="131">
          <cell r="A131" t="str">
            <v xml:space="preserve">   2.g.</v>
          </cell>
          <cell r="C131" t="str">
            <v>ALAT BANTU</v>
          </cell>
          <cell r="J131" t="str">
            <v xml:space="preserve"> Lump Sum</v>
          </cell>
        </row>
        <row r="132">
          <cell r="C132" t="str">
            <v>Diperlukan   :</v>
          </cell>
        </row>
        <row r="133">
          <cell r="C133" t="str">
            <v>- Kereta dorong</v>
          </cell>
          <cell r="D133" t="str">
            <v>=  2  buah.</v>
          </cell>
        </row>
        <row r="134">
          <cell r="C134" t="str">
            <v>- Sekop</v>
          </cell>
          <cell r="D134" t="str">
            <v>=  3  buah.</v>
          </cell>
        </row>
        <row r="135">
          <cell r="C135" t="str">
            <v>- Garpu</v>
          </cell>
          <cell r="D135" t="str">
            <v>=  2  buah.</v>
          </cell>
        </row>
        <row r="137">
          <cell r="A137" t="str">
            <v xml:space="preserve">   3.</v>
          </cell>
          <cell r="C137" t="str">
            <v>TENAGA</v>
          </cell>
        </row>
        <row r="138">
          <cell r="C138" t="str">
            <v>Produksi menentukan : WHEEL LOADER</v>
          </cell>
          <cell r="G138" t="str">
            <v>Q1</v>
          </cell>
          <cell r="H138">
            <v>18.675000000000004</v>
          </cell>
          <cell r="I138" t="str">
            <v>M3/jam</v>
          </cell>
        </row>
        <row r="139">
          <cell r="C139" t="str">
            <v>Produksi agregat / hari  =  Tk x Q1</v>
          </cell>
          <cell r="G139" t="str">
            <v>Qt</v>
          </cell>
          <cell r="H139">
            <v>130.72500000000002</v>
          </cell>
          <cell r="I139" t="str">
            <v>M3</v>
          </cell>
        </row>
        <row r="140">
          <cell r="C140" t="str">
            <v>Kebutuhan tenaga :</v>
          </cell>
        </row>
        <row r="141">
          <cell r="D141" t="str">
            <v>- Pekerja</v>
          </cell>
          <cell r="G141" t="str">
            <v>P</v>
          </cell>
          <cell r="H141">
            <v>5</v>
          </cell>
          <cell r="I141" t="str">
            <v>orang</v>
          </cell>
        </row>
        <row r="142">
          <cell r="D142" t="str">
            <v>- Mandor</v>
          </cell>
          <cell r="G142" t="str">
            <v>M</v>
          </cell>
          <cell r="H142">
            <v>1</v>
          </cell>
          <cell r="I142" t="str">
            <v>orang</v>
          </cell>
        </row>
        <row r="144">
          <cell r="C144" t="str">
            <v>Koefisien tenaga / M3   :</v>
          </cell>
        </row>
        <row r="145">
          <cell r="D145" t="str">
            <v>- Pekerja</v>
          </cell>
          <cell r="E145" t="str">
            <v>= (Tk x P) : Qt</v>
          </cell>
          <cell r="G145" t="str">
            <v>(L01)</v>
          </cell>
          <cell r="H145">
            <v>0.26773761713520744</v>
          </cell>
          <cell r="I145" t="str">
            <v>jam</v>
          </cell>
        </row>
        <row r="146">
          <cell r="D146" t="str">
            <v>- Mandor</v>
          </cell>
          <cell r="E146" t="str">
            <v>= (Tk x M) : Qt</v>
          </cell>
          <cell r="G146" t="str">
            <v>(L03)</v>
          </cell>
          <cell r="H146">
            <v>5.3547523427041492E-2</v>
          </cell>
          <cell r="I146" t="str">
            <v>jam</v>
          </cell>
        </row>
        <row r="148">
          <cell r="A148" t="str">
            <v>4.</v>
          </cell>
          <cell r="C148" t="str">
            <v>HARGA DASAR SATUAN UPAH, BAHAN DAN ALAT</v>
          </cell>
        </row>
        <row r="149">
          <cell r="C149" t="str">
            <v>Lihat lampiran.</v>
          </cell>
        </row>
        <row r="151">
          <cell r="A151" t="str">
            <v>5.</v>
          </cell>
          <cell r="C151" t="str">
            <v>ANALISA HARGA SATUAN PEKERJAAN</v>
          </cell>
        </row>
        <row r="152">
          <cell r="C152" t="str">
            <v>Lihat perhitungan dalam FORMULIR STANDAR UNTUK</v>
          </cell>
        </row>
        <row r="153">
          <cell r="C153" t="str">
            <v>PEREKAMAN ANALISA MASING-MASING HARGA</v>
          </cell>
        </row>
        <row r="154">
          <cell r="C154" t="str">
            <v>SATUAN.</v>
          </cell>
        </row>
        <row r="155">
          <cell r="C155" t="str">
            <v>Didapat Harga Satuan Pekerjaan :</v>
          </cell>
        </row>
        <row r="157">
          <cell r="C157" t="str">
            <v xml:space="preserve">Rp.  </v>
          </cell>
          <cell r="D157">
            <v>757619.78444253164</v>
          </cell>
          <cell r="E157" t="str">
            <v xml:space="preserve"> / M3.</v>
          </cell>
        </row>
        <row r="162">
          <cell r="A162" t="str">
            <v>ITEM PEMBAYARAN NO.</v>
          </cell>
          <cell r="D162" t="str">
            <v>:  5.1 (2)</v>
          </cell>
          <cell r="J162" t="str">
            <v>Analisa EI-512</v>
          </cell>
          <cell r="V162" t="str">
            <v>Analisa EI-512</v>
          </cell>
        </row>
        <row r="163">
          <cell r="A163" t="str">
            <v>JENIS PEKERJAAN</v>
          </cell>
          <cell r="D163" t="str">
            <v xml:space="preserve">:  Lps. Pond. Ag. Kls. B, </v>
          </cell>
        </row>
        <row r="164">
          <cell r="A164" t="str">
            <v>SATUAN PEMBAYARAN</v>
          </cell>
          <cell r="D164" t="str">
            <v>:  M3</v>
          </cell>
          <cell r="H164" t="str">
            <v xml:space="preserve">         URAIAN ANALISA HARGA SATUAN</v>
          </cell>
          <cell r="M164" t="str">
            <v>FORMULIR STANDAR UNTUK</v>
          </cell>
        </row>
        <row r="165">
          <cell r="M165" t="str">
            <v>PEREKAMAN ANALISA MASING-MASING HARGA SATUAN</v>
          </cell>
        </row>
        <row r="166">
          <cell r="M166">
            <v>0</v>
          </cell>
        </row>
        <row r="167">
          <cell r="A167" t="str">
            <v>No.</v>
          </cell>
          <cell r="C167" t="str">
            <v>U R A I A N</v>
          </cell>
          <cell r="G167" t="str">
            <v>KODE</v>
          </cell>
          <cell r="H167" t="str">
            <v>KOEF.</v>
          </cell>
          <cell r="I167" t="str">
            <v>SATUAN</v>
          </cell>
          <cell r="J167" t="str">
            <v>KETERANGAN</v>
          </cell>
        </row>
        <row r="168">
          <cell r="M168" t="str">
            <v>NAMA PAKET</v>
          </cell>
          <cell r="P168" t="str">
            <v xml:space="preserve">:  </v>
          </cell>
          <cell r="Q168">
            <v>0</v>
          </cell>
        </row>
        <row r="169">
          <cell r="M169" t="str">
            <v>PROP / KAB / KODYA</v>
          </cell>
          <cell r="P169" t="str">
            <v xml:space="preserve">:  </v>
          </cell>
          <cell r="Q169" t="str">
            <v>IRIAN JAYA BARAT -  KOTA SORONG</v>
          </cell>
        </row>
        <row r="170">
          <cell r="A170" t="str">
            <v>I.</v>
          </cell>
          <cell r="C170" t="str">
            <v>ASUMSI</v>
          </cell>
          <cell r="M170" t="str">
            <v>ITEM PEMBAYARAN NO.</v>
          </cell>
          <cell r="P170" t="str">
            <v xml:space="preserve">:  </v>
          </cell>
          <cell r="Q170" t="str">
            <v>5.1 ( 2 )</v>
          </cell>
        </row>
        <row r="171">
          <cell r="A171">
            <v>1</v>
          </cell>
          <cell r="C171" t="str">
            <v>Menggunakan alat berat (cara mekanik)</v>
          </cell>
          <cell r="M171" t="str">
            <v>JENIS PEKERJAAN</v>
          </cell>
          <cell r="P171" t="str">
            <v xml:space="preserve">:  </v>
          </cell>
          <cell r="Q171" t="str">
            <v>LAPISAN PONDASI AGREGAT KELAS B</v>
          </cell>
        </row>
        <row r="172">
          <cell r="A172">
            <v>2</v>
          </cell>
          <cell r="C172" t="str">
            <v>Lokasi pekerjaan : sepanjang jalan</v>
          </cell>
          <cell r="M172" t="str">
            <v>SATUAN PEMBAYARAN</v>
          </cell>
          <cell r="P172" t="str">
            <v xml:space="preserve">:  </v>
          </cell>
          <cell r="Q172" t="str">
            <v>M ³</v>
          </cell>
        </row>
        <row r="173">
          <cell r="A173">
            <v>3</v>
          </cell>
          <cell r="C173" t="str">
            <v>Kondisi existing jalan : sedang</v>
          </cell>
        </row>
        <row r="174">
          <cell r="A174">
            <v>4</v>
          </cell>
          <cell r="C174" t="str">
            <v>Jarak rata-rata Base Camp ke lokasi pekerjaan</v>
          </cell>
          <cell r="G174" t="str">
            <v>L</v>
          </cell>
          <cell r="H174">
            <v>19</v>
          </cell>
          <cell r="I174" t="str">
            <v>KM</v>
          </cell>
        </row>
        <row r="175">
          <cell r="A175">
            <v>5</v>
          </cell>
          <cell r="C175" t="str">
            <v>Tebal lapis agregat padat</v>
          </cell>
          <cell r="G175" t="str">
            <v>t</v>
          </cell>
          <cell r="H175">
            <v>0.15</v>
          </cell>
          <cell r="I175" t="str">
            <v>M</v>
          </cell>
          <cell r="S175" t="str">
            <v>PERKIRAAN</v>
          </cell>
          <cell r="T175" t="str">
            <v>HARGA</v>
          </cell>
          <cell r="U175" t="str">
            <v>JUMLAH</v>
          </cell>
        </row>
        <row r="176">
          <cell r="A176">
            <v>6</v>
          </cell>
          <cell r="C176" t="str">
            <v>Faktor kembang material (Padat-Lepas)</v>
          </cell>
          <cell r="G176" t="str">
            <v>Fk</v>
          </cell>
          <cell r="H176">
            <v>1.2</v>
          </cell>
          <cell r="I176" t="str">
            <v>-</v>
          </cell>
          <cell r="M176" t="str">
            <v>NO.</v>
          </cell>
          <cell r="O176" t="str">
            <v>KOMPONEN</v>
          </cell>
          <cell r="R176" t="str">
            <v>SATUAN</v>
          </cell>
          <cell r="S176" t="str">
            <v>KUANTITAS</v>
          </cell>
          <cell r="T176" t="str">
            <v>SATUAN</v>
          </cell>
          <cell r="U176" t="str">
            <v>HARGA</v>
          </cell>
        </row>
        <row r="177">
          <cell r="A177">
            <v>7</v>
          </cell>
          <cell r="C177" t="str">
            <v>Jam kerja efektif per-hari</v>
          </cell>
          <cell r="G177" t="str">
            <v>Tk</v>
          </cell>
          <cell r="H177">
            <v>7</v>
          </cell>
          <cell r="I177" t="str">
            <v>jam</v>
          </cell>
          <cell r="T177" t="str">
            <v>(Rp.)</v>
          </cell>
          <cell r="U177" t="str">
            <v>(Rp.)</v>
          </cell>
        </row>
        <row r="178">
          <cell r="A178">
            <v>8</v>
          </cell>
          <cell r="C178" t="str">
            <v>Proporsi Campuran :</v>
          </cell>
          <cell r="D178" t="str">
            <v>- Agregat Kasar</v>
          </cell>
          <cell r="G178" t="str">
            <v>Ak</v>
          </cell>
          <cell r="H178">
            <v>45</v>
          </cell>
          <cell r="I178" t="str">
            <v>%</v>
          </cell>
          <cell r="J178" t="str">
            <v xml:space="preserve"> Gradasi harus</v>
          </cell>
        </row>
        <row r="179">
          <cell r="D179" t="str">
            <v>- Agregat Halus</v>
          </cell>
          <cell r="G179" t="str">
            <v>Ah</v>
          </cell>
          <cell r="H179">
            <v>20</v>
          </cell>
          <cell r="I179" t="str">
            <v>%</v>
          </cell>
          <cell r="J179" t="str">
            <v xml:space="preserve"> memenuhi</v>
          </cell>
        </row>
        <row r="180">
          <cell r="D180" t="str">
            <v>- Sirtu</v>
          </cell>
          <cell r="G180" t="str">
            <v>St</v>
          </cell>
          <cell r="H180">
            <v>40</v>
          </cell>
          <cell r="I180" t="str">
            <v>%</v>
          </cell>
          <cell r="J180" t="str">
            <v xml:space="preserve"> Spesifikasi</v>
          </cell>
          <cell r="M180" t="str">
            <v>A.</v>
          </cell>
          <cell r="O180" t="str">
            <v>TENAGA</v>
          </cell>
        </row>
        <row r="181">
          <cell r="A181" t="str">
            <v>II.</v>
          </cell>
          <cell r="C181" t="str">
            <v>URUTAN KERJA</v>
          </cell>
          <cell r="H181">
            <v>105</v>
          </cell>
        </row>
        <row r="182">
          <cell r="A182">
            <v>1</v>
          </cell>
          <cell r="C182" t="str">
            <v>Wheel Loader mencampur dan memuat Agregat ke</v>
          </cell>
          <cell r="M182" t="str">
            <v>1.</v>
          </cell>
          <cell r="O182" t="str">
            <v>Pekerja</v>
          </cell>
          <cell r="Q182" t="str">
            <v>(L07)</v>
          </cell>
          <cell r="R182" t="str">
            <v>jam</v>
          </cell>
          <cell r="S182">
            <v>0.26773761713520744</v>
          </cell>
          <cell r="T182">
            <v>7142.8571428571431</v>
          </cell>
          <cell r="W182">
            <v>1912.4115509657674</v>
          </cell>
        </row>
        <row r="183">
          <cell r="C183" t="str">
            <v>dalam Dump Truck di Base Camp</v>
          </cell>
          <cell r="M183" t="str">
            <v>2.</v>
          </cell>
          <cell r="O183" t="str">
            <v>Mandor</v>
          </cell>
          <cell r="Q183" t="str">
            <v>(L10)</v>
          </cell>
          <cell r="R183" t="str">
            <v>jam</v>
          </cell>
          <cell r="S183">
            <v>5.3547523427041492E-2</v>
          </cell>
          <cell r="T183">
            <v>14285.714285714286</v>
          </cell>
          <cell r="W183">
            <v>764.96462038630705</v>
          </cell>
        </row>
        <row r="184">
          <cell r="A184">
            <v>2</v>
          </cell>
          <cell r="C184" t="str">
            <v>Dump Truck mengangkut Agregat ke lokasi</v>
          </cell>
        </row>
        <row r="185">
          <cell r="C185" t="str">
            <v>pekerjaan dan dihampar dengan Motor Grader</v>
          </cell>
        </row>
        <row r="186">
          <cell r="A186">
            <v>3</v>
          </cell>
          <cell r="C186" t="str">
            <v>Hamparan Agregat dibasahi dengan Water Tank</v>
          </cell>
          <cell r="S186" t="str">
            <v xml:space="preserve">JUMLAH HARGA TENAGA   </v>
          </cell>
          <cell r="W186">
            <v>2677.3761713520744</v>
          </cell>
        </row>
        <row r="187">
          <cell r="C187" t="str">
            <v>Truck sebelum dipadatkan dengan Tandem</v>
          </cell>
        </row>
        <row r="188">
          <cell r="C188" t="str">
            <v>Roller dan Pneumatic Tire Roller</v>
          </cell>
          <cell r="M188" t="str">
            <v>B.</v>
          </cell>
          <cell r="O188" t="str">
            <v>BAHAN</v>
          </cell>
        </row>
        <row r="189">
          <cell r="A189">
            <v>4</v>
          </cell>
          <cell r="C189" t="str">
            <v>Selama pemadatan, sekelompok pekerja akan</v>
          </cell>
        </row>
        <row r="190">
          <cell r="C190" t="str">
            <v>merapikan tepi hamparan dan level permukaan</v>
          </cell>
          <cell r="M190" t="str">
            <v>1.</v>
          </cell>
          <cell r="O190" t="str">
            <v xml:space="preserve">  Agregat Kasar</v>
          </cell>
          <cell r="Q190" t="str">
            <v>M03</v>
          </cell>
          <cell r="R190" t="str">
            <v>M3</v>
          </cell>
          <cell r="S190">
            <v>0.54</v>
          </cell>
          <cell r="T190">
            <v>534182.476185131</v>
          </cell>
          <cell r="W190">
            <v>288458.53713997075</v>
          </cell>
        </row>
        <row r="191">
          <cell r="C191" t="str">
            <v>dengan menggunakan Alat Bantu</v>
          </cell>
          <cell r="M191">
            <v>2</v>
          </cell>
          <cell r="O191" t="str">
            <v xml:space="preserve">  Agregat Halus</v>
          </cell>
          <cell r="Q191" t="str">
            <v>M04</v>
          </cell>
          <cell r="S191">
            <v>0.24</v>
          </cell>
          <cell r="T191">
            <v>521877.47405683511</v>
          </cell>
          <cell r="W191">
            <v>125250.59377364042</v>
          </cell>
        </row>
        <row r="192">
          <cell r="A192" t="str">
            <v>III.</v>
          </cell>
          <cell r="C192" t="str">
            <v>PEMAKAIAN BAHAN, ALAT DAN TENAGA</v>
          </cell>
          <cell r="M192">
            <v>3</v>
          </cell>
          <cell r="O192" t="str">
            <v xml:space="preserve">  Sirtu</v>
          </cell>
          <cell r="Q192" t="str">
            <v>M16</v>
          </cell>
          <cell r="S192">
            <v>0.48</v>
          </cell>
          <cell r="T192">
            <v>219118</v>
          </cell>
          <cell r="W192">
            <v>105176.64</v>
          </cell>
        </row>
        <row r="193">
          <cell r="A193" t="str">
            <v xml:space="preserve">   1.</v>
          </cell>
          <cell r="C193" t="str">
            <v>BAHAN</v>
          </cell>
        </row>
        <row r="194">
          <cell r="C194" t="str">
            <v>- Agregat Kasar</v>
          </cell>
          <cell r="D194" t="str">
            <v>=  Ak x 1 M3 x Fk</v>
          </cell>
          <cell r="G194" t="str">
            <v>M03</v>
          </cell>
          <cell r="H194">
            <v>0.54</v>
          </cell>
          <cell r="I194" t="str">
            <v>M3</v>
          </cell>
        </row>
        <row r="195">
          <cell r="C195" t="str">
            <v>- Agregat Halus</v>
          </cell>
          <cell r="D195" t="str">
            <v>=  Ah x 1 M3 x Fk</v>
          </cell>
          <cell r="G195" t="str">
            <v>M04</v>
          </cell>
          <cell r="H195">
            <v>0.24</v>
          </cell>
          <cell r="I195" t="str">
            <v>M3</v>
          </cell>
        </row>
        <row r="196">
          <cell r="C196" t="str">
            <v>- Sirtu</v>
          </cell>
          <cell r="D196" t="str">
            <v>=  St x 1 M3 x Fk</v>
          </cell>
          <cell r="G196" t="str">
            <v>M16</v>
          </cell>
          <cell r="H196">
            <v>0.48</v>
          </cell>
          <cell r="I196" t="str">
            <v>M3</v>
          </cell>
          <cell r="S196" t="str">
            <v xml:space="preserve">JUMLAH HARGA BAHAN   </v>
          </cell>
          <cell r="W196">
            <v>518885.77091361117</v>
          </cell>
        </row>
        <row r="198">
          <cell r="A198" t="str">
            <v xml:space="preserve">   2.</v>
          </cell>
          <cell r="C198" t="str">
            <v>ALAT</v>
          </cell>
          <cell r="M198" t="str">
            <v>C.</v>
          </cell>
          <cell r="O198" t="str">
            <v>PERALATAN</v>
          </cell>
        </row>
        <row r="199">
          <cell r="A199" t="str">
            <v xml:space="preserve">   2.a.</v>
          </cell>
          <cell r="C199" t="str">
            <v>WHEEL LOADER</v>
          </cell>
          <cell r="G199" t="str">
            <v>(E15)</v>
          </cell>
        </row>
        <row r="200">
          <cell r="C200" t="str">
            <v>Kapasitas bucket</v>
          </cell>
          <cell r="G200" t="str">
            <v>V</v>
          </cell>
          <cell r="H200">
            <v>1.5</v>
          </cell>
          <cell r="I200" t="str">
            <v>M3</v>
          </cell>
          <cell r="M200" t="str">
            <v>1.</v>
          </cell>
          <cell r="O200" t="str">
            <v>Dump Truck</v>
          </cell>
          <cell r="Q200" t="str">
            <v>(E08)</v>
          </cell>
          <cell r="R200" t="str">
            <v>jam</v>
          </cell>
          <cell r="S200">
            <v>0.49348236318769056</v>
          </cell>
          <cell r="T200">
            <v>190250.88374235953</v>
          </cell>
          <cell r="W200">
            <v>93885.455707726156</v>
          </cell>
        </row>
        <row r="201">
          <cell r="C201" t="str">
            <v>Faktor bucket</v>
          </cell>
          <cell r="G201" t="str">
            <v>Fb</v>
          </cell>
          <cell r="H201">
            <v>0.9</v>
          </cell>
          <cell r="I201" t="str">
            <v>-</v>
          </cell>
          <cell r="M201">
            <v>2</v>
          </cell>
          <cell r="O201" t="str">
            <v>Wheel Loader</v>
          </cell>
          <cell r="Q201" t="str">
            <v>(E15)</v>
          </cell>
          <cell r="R201" t="str">
            <v>jam</v>
          </cell>
          <cell r="S201">
            <v>5.3547523427041485E-2</v>
          </cell>
          <cell r="T201">
            <v>331592.07843167364</v>
          </cell>
          <cell r="W201">
            <v>17755.934588041422</v>
          </cell>
        </row>
        <row r="202">
          <cell r="C202" t="str">
            <v>Faktor Efisiensi alat</v>
          </cell>
          <cell r="G202" t="str">
            <v>Fa</v>
          </cell>
          <cell r="H202">
            <v>0.83</v>
          </cell>
          <cell r="I202" t="str">
            <v>-</v>
          </cell>
          <cell r="M202">
            <v>3</v>
          </cell>
          <cell r="O202" t="str">
            <v>Motor Grader</v>
          </cell>
          <cell r="Q202" t="str">
            <v>(E13)</v>
          </cell>
          <cell r="R202" t="str">
            <v>jam</v>
          </cell>
          <cell r="S202">
            <v>8.3668005354752342E-3</v>
          </cell>
          <cell r="T202">
            <v>405515.07692662103</v>
          </cell>
          <cell r="W202">
            <v>3392.8637627729336</v>
          </cell>
        </row>
        <row r="203">
          <cell r="C203" t="str">
            <v>Waktu Siklus :</v>
          </cell>
          <cell r="G203" t="str">
            <v>Ts1</v>
          </cell>
          <cell r="M203">
            <v>4</v>
          </cell>
          <cell r="O203" t="str">
            <v>Vibratory Roller</v>
          </cell>
          <cell r="Q203" t="str">
            <v>(E19)</v>
          </cell>
          <cell r="R203" t="str">
            <v>jam</v>
          </cell>
          <cell r="S203">
            <v>1.7849174475680501E-2</v>
          </cell>
          <cell r="T203">
            <v>289469.24898871622</v>
          </cell>
          <cell r="W203">
            <v>5166.7871305437975</v>
          </cell>
        </row>
        <row r="204">
          <cell r="C204" t="str">
            <v>- Mencampur</v>
          </cell>
          <cell r="G204" t="str">
            <v>T1</v>
          </cell>
          <cell r="H204">
            <v>2</v>
          </cell>
          <cell r="I204" t="str">
            <v>menit</v>
          </cell>
          <cell r="M204">
            <v>5</v>
          </cell>
          <cell r="O204" t="str">
            <v>P. Tyre Roller</v>
          </cell>
          <cell r="Q204" t="str">
            <v>(E18)</v>
          </cell>
          <cell r="R204" t="str">
            <v>jam</v>
          </cell>
          <cell r="S204">
            <v>4.2838018741633201E-3</v>
          </cell>
          <cell r="T204">
            <v>333143.1524539867</v>
          </cell>
          <cell r="W204">
            <v>1427.1192608470649</v>
          </cell>
        </row>
        <row r="205">
          <cell r="C205" t="str">
            <v>- Memuat dan lain-lain</v>
          </cell>
          <cell r="G205" t="str">
            <v>T2</v>
          </cell>
          <cell r="H205">
            <v>1</v>
          </cell>
          <cell r="I205" t="str">
            <v>menit</v>
          </cell>
          <cell r="M205">
            <v>6</v>
          </cell>
          <cell r="O205" t="str">
            <v>Water Tanker</v>
          </cell>
          <cell r="Q205" t="str">
            <v>(E23)</v>
          </cell>
          <cell r="R205" t="str">
            <v>jam</v>
          </cell>
          <cell r="S205">
            <v>2.1084337349397592E-2</v>
          </cell>
          <cell r="T205">
            <v>194327.35933900543</v>
          </cell>
          <cell r="W205">
            <v>4097.2636005211989</v>
          </cell>
        </row>
        <row r="206">
          <cell r="G206" t="str">
            <v>Ts1</v>
          </cell>
          <cell r="H206">
            <v>3</v>
          </cell>
          <cell r="I206" t="str">
            <v>menit</v>
          </cell>
          <cell r="M206">
            <v>7</v>
          </cell>
          <cell r="O206" t="str">
            <v>Alat Bantu</v>
          </cell>
          <cell r="R206" t="str">
            <v>Ls</v>
          </cell>
          <cell r="S206">
            <v>1</v>
          </cell>
          <cell r="T206">
            <v>850</v>
          </cell>
          <cell r="W206">
            <v>850</v>
          </cell>
        </row>
        <row r="208">
          <cell r="C208" t="str">
            <v>Kap. Prod. / jam =</v>
          </cell>
          <cell r="D208" t="str">
            <v>V x Fb x Fa x 60</v>
          </cell>
          <cell r="G208" t="str">
            <v>Q1</v>
          </cell>
          <cell r="H208">
            <v>18.675000000000004</v>
          </cell>
          <cell r="I208" t="str">
            <v>M3</v>
          </cell>
          <cell r="S208" t="str">
            <v xml:space="preserve">JUMLAH HARGA PERALATAN   </v>
          </cell>
          <cell r="W208">
            <v>126575.42405045257</v>
          </cell>
        </row>
        <row r="209">
          <cell r="D209" t="str">
            <v>Fk x Ts1</v>
          </cell>
        </row>
        <row r="210">
          <cell r="C210" t="str">
            <v>Koefisien Alat / M3</v>
          </cell>
          <cell r="D210" t="str">
            <v xml:space="preserve"> =  1  :  Q1</v>
          </cell>
          <cell r="G210" t="str">
            <v>(E15)</v>
          </cell>
          <cell r="H210">
            <v>5.3547523427041485E-2</v>
          </cell>
          <cell r="I210" t="str">
            <v>jam</v>
          </cell>
          <cell r="M210" t="str">
            <v>D.</v>
          </cell>
          <cell r="O210" t="str">
            <v>JUMLAH HARGA TENAGA, BAHAN DAN PERALATAN  ( A + B + C )</v>
          </cell>
          <cell r="W210">
            <v>648138.57113541581</v>
          </cell>
        </row>
        <row r="212">
          <cell r="A212" t="str">
            <v xml:space="preserve">   2.b.</v>
          </cell>
          <cell r="C212" t="str">
            <v>DUMP TRUCK</v>
          </cell>
          <cell r="G212" t="str">
            <v>(E08)</v>
          </cell>
          <cell r="M212" t="str">
            <v>Note: 1</v>
          </cell>
          <cell r="O212" t="str">
            <v>SATUAN dapat berdasarkan atas jam operasi untuk Tenaga Kerja dan Peralatan, volume dan/atau ukuran</v>
          </cell>
        </row>
        <row r="213">
          <cell r="C213" t="str">
            <v>Kapasitas bak</v>
          </cell>
          <cell r="G213" t="str">
            <v>V</v>
          </cell>
          <cell r="H213">
            <v>3</v>
          </cell>
          <cell r="I213" t="str">
            <v>M3</v>
          </cell>
          <cell r="O213" t="str">
            <v>berat untuk bahan-bahan.</v>
          </cell>
        </row>
        <row r="214">
          <cell r="C214" t="str">
            <v>Faktor Efisiensi alat</v>
          </cell>
          <cell r="G214" t="str">
            <v>Fa</v>
          </cell>
          <cell r="H214">
            <v>0.83</v>
          </cell>
          <cell r="I214" t="str">
            <v>-</v>
          </cell>
          <cell r="M214">
            <v>2</v>
          </cell>
          <cell r="O214" t="str">
            <v>Kuantitas satuan adalah kuantitas setiap komponen untuk menyelesaikan satu satuan pekerjaan dari nomor</v>
          </cell>
        </row>
        <row r="215">
          <cell r="C215" t="str">
            <v>Kecepatan rata-rata bermuatan</v>
          </cell>
          <cell r="G215" t="str">
            <v>v1</v>
          </cell>
          <cell r="H215">
            <v>40</v>
          </cell>
          <cell r="I215" t="str">
            <v>KM/jam</v>
          </cell>
          <cell r="O215" t="str">
            <v>mata pembayaran.</v>
          </cell>
        </row>
        <row r="216">
          <cell r="C216" t="str">
            <v>Kecepatan rata-rata kosong</v>
          </cell>
          <cell r="G216" t="str">
            <v>v2</v>
          </cell>
          <cell r="H216">
            <v>50</v>
          </cell>
          <cell r="I216" t="str">
            <v>KM/jam</v>
          </cell>
          <cell r="M216">
            <v>3</v>
          </cell>
          <cell r="O216" t="str">
            <v>Biaya satuan untuk peralatan sudah termasuk bahan bakar, bahan habis dipakai dan operator.</v>
          </cell>
        </row>
        <row r="217">
          <cell r="C217" t="str">
            <v>Waktu Siklus  :  - Waktu memuat = V : Q1 x 60</v>
          </cell>
          <cell r="G217" t="str">
            <v>T1</v>
          </cell>
          <cell r="H217">
            <v>9.6385542168674689</v>
          </cell>
          <cell r="I217" t="str">
            <v>menit</v>
          </cell>
          <cell r="M217">
            <v>4</v>
          </cell>
          <cell r="O217" t="str">
            <v>Biaya satuan sudah termasuk pengeluaran untuk seluruh pajak yang berkaitan (tetapi tidak termasuk PPN</v>
          </cell>
        </row>
        <row r="218">
          <cell r="C218" t="str">
            <v>- Waktu tempuh isi  =  (L : v1) x 60 menit</v>
          </cell>
          <cell r="G218" t="str">
            <v>T2</v>
          </cell>
          <cell r="H218">
            <v>28.5</v>
          </cell>
          <cell r="I218" t="str">
            <v>menit</v>
          </cell>
          <cell r="O218" t="str">
            <v>yang dibayar dari kontrak) dan biaya-biaya lainnya.</v>
          </cell>
        </row>
        <row r="219">
          <cell r="C219" t="str">
            <v>- Waktu tempuh kosong  =  (L : v2) x 60 menit</v>
          </cell>
          <cell r="G219" t="str">
            <v>T3</v>
          </cell>
          <cell r="H219">
            <v>22.8</v>
          </cell>
          <cell r="I219" t="str">
            <v>menit</v>
          </cell>
        </row>
        <row r="220">
          <cell r="C220" t="str">
            <v>- Dump dan lain-lain</v>
          </cell>
          <cell r="G220" t="str">
            <v>T4</v>
          </cell>
          <cell r="H220">
            <v>0.5</v>
          </cell>
          <cell r="I220" t="str">
            <v>menit</v>
          </cell>
        </row>
        <row r="221">
          <cell r="G221" t="str">
            <v>Ts2</v>
          </cell>
          <cell r="H221">
            <v>61.438554216867473</v>
          </cell>
          <cell r="I221" t="str">
            <v>menit</v>
          </cell>
        </row>
        <row r="223">
          <cell r="J223" t="str">
            <v>Berlanjut ke hal. berikut</v>
          </cell>
        </row>
        <row r="224">
          <cell r="A224" t="str">
            <v>ITEM PEMBAYARAN NO.</v>
          </cell>
          <cell r="D224" t="str">
            <v>:  5.1 (2)</v>
          </cell>
          <cell r="J224" t="str">
            <v>Analisa EI-512</v>
          </cell>
        </row>
        <row r="225">
          <cell r="A225" t="str">
            <v>JENIS PEKERJAAN</v>
          </cell>
          <cell r="D225" t="str">
            <v xml:space="preserve">:  Lps. Pond. Ag. Kls. B, </v>
          </cell>
        </row>
        <row r="226">
          <cell r="A226" t="str">
            <v>SATUAN PEMBAYARAN</v>
          </cell>
          <cell r="D226" t="str">
            <v>:  M3</v>
          </cell>
          <cell r="H226" t="str">
            <v xml:space="preserve">         URAIAN ANALISA HARGA SATUAN</v>
          </cell>
        </row>
        <row r="227">
          <cell r="J227" t="str">
            <v>Lanjutan</v>
          </cell>
        </row>
        <row r="229">
          <cell r="A229" t="str">
            <v>No.</v>
          </cell>
          <cell r="C229" t="str">
            <v>U R A I A N</v>
          </cell>
          <cell r="G229" t="str">
            <v>KODE</v>
          </cell>
          <cell r="H229" t="str">
            <v>KOEF.</v>
          </cell>
          <cell r="I229" t="str">
            <v>SATUAN</v>
          </cell>
          <cell r="J229" t="str">
            <v>KETERANGAN</v>
          </cell>
        </row>
        <row r="232">
          <cell r="C232" t="str">
            <v>Kap. Prod. / jam =</v>
          </cell>
          <cell r="D232" t="str">
            <v>V x Fa x 60</v>
          </cell>
          <cell r="G232" t="str">
            <v>Q2</v>
          </cell>
          <cell r="H232">
            <v>2.0264148723379218</v>
          </cell>
          <cell r="I232" t="str">
            <v>M3</v>
          </cell>
        </row>
        <row r="233">
          <cell r="D233" t="str">
            <v>Fk x Ts2</v>
          </cell>
        </row>
        <row r="234">
          <cell r="C234" t="str">
            <v>Koefisien Alat / M3</v>
          </cell>
          <cell r="D234" t="str">
            <v xml:space="preserve"> =  1  :  Q2</v>
          </cell>
          <cell r="G234" t="str">
            <v>(E08)</v>
          </cell>
          <cell r="H234">
            <v>0.49348236318769056</v>
          </cell>
          <cell r="I234" t="str">
            <v>jam</v>
          </cell>
        </row>
        <row r="236">
          <cell r="A236" t="str">
            <v xml:space="preserve">   2.c.</v>
          </cell>
          <cell r="C236" t="str">
            <v>MOTOR GRADER</v>
          </cell>
          <cell r="G236" t="str">
            <v>(E13)</v>
          </cell>
        </row>
        <row r="237">
          <cell r="C237" t="str">
            <v>Panjang hamparan</v>
          </cell>
          <cell r="G237" t="str">
            <v>Lh</v>
          </cell>
          <cell r="H237">
            <v>50</v>
          </cell>
          <cell r="I237" t="str">
            <v>M</v>
          </cell>
        </row>
        <row r="238">
          <cell r="C238" t="str">
            <v>Lebar efektif kerja blade</v>
          </cell>
          <cell r="G238" t="str">
            <v>b</v>
          </cell>
          <cell r="H238">
            <v>2.4</v>
          </cell>
          <cell r="I238" t="str">
            <v>M</v>
          </cell>
        </row>
        <row r="239">
          <cell r="C239" t="str">
            <v>Faktor Efisiensi alat</v>
          </cell>
          <cell r="G239" t="str">
            <v>Fa</v>
          </cell>
          <cell r="H239">
            <v>0.83</v>
          </cell>
          <cell r="I239" t="str">
            <v>-</v>
          </cell>
        </row>
        <row r="240">
          <cell r="C240" t="str">
            <v>Kecepatan rata-rata alat</v>
          </cell>
          <cell r="G240" t="str">
            <v>v</v>
          </cell>
          <cell r="H240">
            <v>4</v>
          </cell>
          <cell r="I240" t="str">
            <v>KM/jam</v>
          </cell>
        </row>
        <row r="241">
          <cell r="C241" t="str">
            <v>Jumlah lintasan</v>
          </cell>
          <cell r="G241" t="str">
            <v>n</v>
          </cell>
          <cell r="H241">
            <v>6</v>
          </cell>
          <cell r="I241" t="str">
            <v>lintasan</v>
          </cell>
          <cell r="J241" t="str">
            <v xml:space="preserve"> 3 x pp</v>
          </cell>
        </row>
        <row r="242">
          <cell r="C242" t="str">
            <v>Waktu Siklus :</v>
          </cell>
          <cell r="G242" t="str">
            <v>Ts3</v>
          </cell>
        </row>
        <row r="243">
          <cell r="C243" t="str">
            <v>- Perataan 1 lintasan  =  Lh : (v x 1000) x 60</v>
          </cell>
          <cell r="G243" t="str">
            <v>T1</v>
          </cell>
          <cell r="H243">
            <v>0.75</v>
          </cell>
          <cell r="I243" t="str">
            <v>menit</v>
          </cell>
        </row>
        <row r="244">
          <cell r="C244" t="str">
            <v>- Lain-lain</v>
          </cell>
          <cell r="G244" t="str">
            <v>T2</v>
          </cell>
          <cell r="H244">
            <v>0.5</v>
          </cell>
          <cell r="I244" t="str">
            <v>menit</v>
          </cell>
        </row>
        <row r="245">
          <cell r="G245" t="str">
            <v>Ts3</v>
          </cell>
          <cell r="H245">
            <v>1.25</v>
          </cell>
          <cell r="I245" t="str">
            <v>menit</v>
          </cell>
        </row>
        <row r="247">
          <cell r="C247" t="str">
            <v>Kap. Prod. / jam =</v>
          </cell>
          <cell r="D247" t="str">
            <v>Lh x b x t x Fa x 60</v>
          </cell>
          <cell r="G247" t="str">
            <v>Q3</v>
          </cell>
          <cell r="H247">
            <v>119.52</v>
          </cell>
          <cell r="I247" t="str">
            <v>M3</v>
          </cell>
        </row>
        <row r="248">
          <cell r="D248" t="str">
            <v>n x Ts3</v>
          </cell>
        </row>
        <row r="249">
          <cell r="C249" t="str">
            <v>Koefisien Alat / M3</v>
          </cell>
          <cell r="D249" t="str">
            <v xml:space="preserve"> =  1  :  Q3</v>
          </cell>
          <cell r="G249" t="str">
            <v>(E13)</v>
          </cell>
          <cell r="H249">
            <v>8.3668005354752342E-3</v>
          </cell>
          <cell r="I249" t="str">
            <v>jam</v>
          </cell>
        </row>
        <row r="251">
          <cell r="A251" t="str">
            <v xml:space="preserve">   2.d.</v>
          </cell>
          <cell r="C251" t="str">
            <v>VIBRATORY ROLLER</v>
          </cell>
          <cell r="G251" t="str">
            <v>(E19)</v>
          </cell>
        </row>
        <row r="252">
          <cell r="C252" t="str">
            <v>Kecepatan rata-rata alat</v>
          </cell>
          <cell r="G252" t="str">
            <v>v</v>
          </cell>
          <cell r="H252">
            <v>3</v>
          </cell>
          <cell r="I252" t="str">
            <v>KM/jam</v>
          </cell>
        </row>
        <row r="253">
          <cell r="C253" t="str">
            <v>Lebar efektif pemadatan</v>
          </cell>
          <cell r="G253" t="str">
            <v>b</v>
          </cell>
          <cell r="H253">
            <v>1.2</v>
          </cell>
          <cell r="I253" t="str">
            <v>M</v>
          </cell>
        </row>
        <row r="254">
          <cell r="C254" t="str">
            <v>Jumlah lintasan</v>
          </cell>
          <cell r="G254" t="str">
            <v>n</v>
          </cell>
          <cell r="H254">
            <v>8</v>
          </cell>
          <cell r="I254" t="str">
            <v>lintasan</v>
          </cell>
        </row>
        <row r="255">
          <cell r="C255" t="str">
            <v>Faktor Efisiensi alat</v>
          </cell>
          <cell r="G255" t="str">
            <v>Fa</v>
          </cell>
          <cell r="H255">
            <v>0.83</v>
          </cell>
          <cell r="I255" t="str">
            <v>-</v>
          </cell>
        </row>
        <row r="257">
          <cell r="C257" t="str">
            <v>Kap. Prod. / jam =</v>
          </cell>
          <cell r="D257" t="str">
            <v>(v x 1000) x b x t x Fa</v>
          </cell>
          <cell r="G257" t="str">
            <v>Q4</v>
          </cell>
          <cell r="H257">
            <v>56.024999999999999</v>
          </cell>
          <cell r="I257" t="str">
            <v>M3</v>
          </cell>
        </row>
        <row r="258">
          <cell r="D258" t="str">
            <v>n</v>
          </cell>
        </row>
        <row r="259">
          <cell r="C259" t="str">
            <v>Koefisien Alat / M3</v>
          </cell>
          <cell r="D259" t="str">
            <v xml:space="preserve"> =  1  :  Q4</v>
          </cell>
          <cell r="G259" t="str">
            <v>(E19)</v>
          </cell>
          <cell r="H259">
            <v>1.7849174475680501E-2</v>
          </cell>
          <cell r="I259" t="str">
            <v>jam</v>
          </cell>
        </row>
        <row r="261">
          <cell r="A261" t="str">
            <v xml:space="preserve">   2.e.</v>
          </cell>
          <cell r="C261" t="str">
            <v>PNEUMATIC TIRE ROLLER</v>
          </cell>
          <cell r="G261" t="str">
            <v>(E18)</v>
          </cell>
        </row>
        <row r="262">
          <cell r="C262" t="str">
            <v>Kecepatan rata-rata alat</v>
          </cell>
          <cell r="G262" t="str">
            <v>v</v>
          </cell>
          <cell r="H262">
            <v>5</v>
          </cell>
          <cell r="I262" t="str">
            <v>KM/jam</v>
          </cell>
        </row>
        <row r="263">
          <cell r="C263" t="str">
            <v>Lebar efektif pemadatan</v>
          </cell>
          <cell r="G263" t="str">
            <v>b</v>
          </cell>
          <cell r="H263">
            <v>1.5</v>
          </cell>
          <cell r="I263" t="str">
            <v>M</v>
          </cell>
        </row>
        <row r="264">
          <cell r="C264" t="str">
            <v>Jumlah lintasan</v>
          </cell>
          <cell r="G264" t="str">
            <v>n</v>
          </cell>
          <cell r="H264">
            <v>4</v>
          </cell>
          <cell r="I264" t="str">
            <v>lintasan</v>
          </cell>
        </row>
        <row r="265">
          <cell r="C265" t="str">
            <v>Faktor Efisiensi alat</v>
          </cell>
          <cell r="G265" t="str">
            <v>Fa</v>
          </cell>
          <cell r="H265">
            <v>0.83</v>
          </cell>
          <cell r="I265" t="str">
            <v>-</v>
          </cell>
        </row>
        <row r="267">
          <cell r="C267" t="str">
            <v>Kap. Prod. / jam =</v>
          </cell>
          <cell r="D267" t="str">
            <v>(v x 1000) x b x t x Fa</v>
          </cell>
          <cell r="G267" t="str">
            <v>Q5</v>
          </cell>
          <cell r="H267">
            <v>233.4375</v>
          </cell>
          <cell r="I267" t="str">
            <v>M3</v>
          </cell>
        </row>
        <row r="268">
          <cell r="D268" t="str">
            <v>n</v>
          </cell>
        </row>
        <row r="269">
          <cell r="C269" t="str">
            <v>Koefisien Alat / M3</v>
          </cell>
          <cell r="D269" t="str">
            <v xml:space="preserve"> =  1  :  Q5</v>
          </cell>
          <cell r="G269" t="str">
            <v>(E18)</v>
          </cell>
          <cell r="H269">
            <v>4.2838018741633201E-3</v>
          </cell>
          <cell r="I269" t="str">
            <v>jam</v>
          </cell>
        </row>
        <row r="271">
          <cell r="A271" t="str">
            <v xml:space="preserve">   2.f.</v>
          </cell>
          <cell r="C271" t="str">
            <v>WATER TANK TRUCK</v>
          </cell>
          <cell r="G271" t="str">
            <v>(E23)</v>
          </cell>
        </row>
        <row r="272">
          <cell r="C272" t="str">
            <v>Volume tanki air</v>
          </cell>
          <cell r="G272" t="str">
            <v>V</v>
          </cell>
          <cell r="H272">
            <v>4</v>
          </cell>
          <cell r="I272" t="str">
            <v>M3</v>
          </cell>
        </row>
        <row r="273">
          <cell r="C273" t="str">
            <v>Kebutuhan air / M3 agregat padat</v>
          </cell>
          <cell r="G273" t="str">
            <v>Wc</v>
          </cell>
          <cell r="H273">
            <v>7.0000000000000007E-2</v>
          </cell>
          <cell r="I273" t="str">
            <v>M3</v>
          </cell>
        </row>
        <row r="274">
          <cell r="C274" t="str">
            <v>Pengisian tanki / jam</v>
          </cell>
          <cell r="G274" t="str">
            <v>n</v>
          </cell>
          <cell r="H274">
            <v>1</v>
          </cell>
          <cell r="I274" t="str">
            <v>kali</v>
          </cell>
        </row>
        <row r="275">
          <cell r="C275" t="str">
            <v>Faktor Efisiensi alat</v>
          </cell>
          <cell r="G275" t="str">
            <v>Fa</v>
          </cell>
          <cell r="H275">
            <v>0.83</v>
          </cell>
          <cell r="I275" t="str">
            <v>-</v>
          </cell>
        </row>
        <row r="277">
          <cell r="C277" t="str">
            <v>Kap. Prod. / jam =</v>
          </cell>
          <cell r="D277" t="str">
            <v>V x n x Fa</v>
          </cell>
          <cell r="G277" t="str">
            <v>Q6</v>
          </cell>
          <cell r="H277">
            <v>47.428571428571423</v>
          </cell>
          <cell r="I277" t="str">
            <v>M3</v>
          </cell>
        </row>
        <row r="278">
          <cell r="D278" t="str">
            <v>Wc</v>
          </cell>
        </row>
        <row r="279">
          <cell r="C279" t="str">
            <v>Koefisien Alat / M3</v>
          </cell>
          <cell r="D279" t="str">
            <v xml:space="preserve"> =  1  :  Q6</v>
          </cell>
          <cell r="G279" t="str">
            <v>(E23)</v>
          </cell>
          <cell r="H279">
            <v>2.1084337349397592E-2</v>
          </cell>
          <cell r="I279" t="str">
            <v>jam</v>
          </cell>
        </row>
        <row r="282">
          <cell r="J282" t="str">
            <v>Berlanjut ke hal. berikut</v>
          </cell>
        </row>
        <row r="283">
          <cell r="A283" t="str">
            <v>ITEM PEMBAYARAN NO.</v>
          </cell>
          <cell r="D283" t="str">
            <v>:  5.1 (2)</v>
          </cell>
          <cell r="J283" t="str">
            <v>Analisa EI-512</v>
          </cell>
        </row>
        <row r="284">
          <cell r="A284" t="str">
            <v>JENIS PEKERJAAN</v>
          </cell>
          <cell r="D284" t="str">
            <v xml:space="preserve">:  Lps. Pond. Ag. Kls. B, </v>
          </cell>
        </row>
        <row r="285">
          <cell r="A285" t="str">
            <v>SATUAN PEMBAYARAN</v>
          </cell>
          <cell r="D285" t="str">
            <v>:  M3</v>
          </cell>
          <cell r="H285" t="str">
            <v xml:space="preserve">         URAIAN ANALISA HARGA SATUAN</v>
          </cell>
        </row>
        <row r="286">
          <cell r="J286" t="str">
            <v>Lanjutan</v>
          </cell>
        </row>
        <row r="288">
          <cell r="A288" t="str">
            <v>No.</v>
          </cell>
          <cell r="C288" t="str">
            <v>U R A I A N</v>
          </cell>
          <cell r="G288" t="str">
            <v>KODE</v>
          </cell>
          <cell r="H288" t="str">
            <v>KOEF.</v>
          </cell>
          <cell r="I288" t="str">
            <v>SATUAN</v>
          </cell>
          <cell r="J288" t="str">
            <v>KETERANGAN</v>
          </cell>
        </row>
        <row r="291">
          <cell r="A291" t="str">
            <v xml:space="preserve">   2.g.</v>
          </cell>
          <cell r="C291" t="str">
            <v>ALAT BANTU</v>
          </cell>
          <cell r="J291" t="str">
            <v xml:space="preserve"> Lump Sum</v>
          </cell>
        </row>
        <row r="292">
          <cell r="C292" t="str">
            <v>Diperlukan   :</v>
          </cell>
        </row>
        <row r="293">
          <cell r="C293" t="str">
            <v>- Kereta dorong</v>
          </cell>
          <cell r="D293" t="str">
            <v>=  2  buah.</v>
          </cell>
        </row>
        <row r="294">
          <cell r="C294" t="str">
            <v>- Sekop</v>
          </cell>
          <cell r="D294" t="str">
            <v>=  3  buah.</v>
          </cell>
        </row>
        <row r="295">
          <cell r="C295" t="str">
            <v>- Garpu</v>
          </cell>
          <cell r="D295" t="str">
            <v>=  2  buah.</v>
          </cell>
        </row>
        <row r="297">
          <cell r="A297" t="str">
            <v xml:space="preserve">   3.</v>
          </cell>
          <cell r="C297" t="str">
            <v>TENAGA</v>
          </cell>
        </row>
        <row r="298">
          <cell r="C298" t="str">
            <v>Produksi menentukan : WHEEL LOADER</v>
          </cell>
          <cell r="G298" t="str">
            <v>Q1</v>
          </cell>
          <cell r="H298">
            <v>18.675000000000004</v>
          </cell>
          <cell r="I298" t="str">
            <v>M3/jam</v>
          </cell>
        </row>
        <row r="299">
          <cell r="C299" t="str">
            <v>Produksi agregat / hari  =  Tk x Q1</v>
          </cell>
          <cell r="G299" t="str">
            <v>Qt</v>
          </cell>
          <cell r="H299">
            <v>130.72500000000002</v>
          </cell>
          <cell r="I299" t="str">
            <v>M3</v>
          </cell>
        </row>
        <row r="300">
          <cell r="C300" t="str">
            <v>Kebutuhan tenaga :</v>
          </cell>
        </row>
        <row r="301">
          <cell r="D301" t="str">
            <v>- Pekerja</v>
          </cell>
          <cell r="G301" t="str">
            <v>P</v>
          </cell>
          <cell r="H301">
            <v>5</v>
          </cell>
          <cell r="I301" t="str">
            <v>orang</v>
          </cell>
        </row>
        <row r="302">
          <cell r="D302" t="str">
            <v>- Mandor</v>
          </cell>
          <cell r="G302" t="str">
            <v>M</v>
          </cell>
          <cell r="H302">
            <v>1</v>
          </cell>
          <cell r="I302" t="str">
            <v>orang</v>
          </cell>
        </row>
        <row r="304">
          <cell r="C304" t="str">
            <v>Koefisien tenaga / M3   :</v>
          </cell>
        </row>
        <row r="305">
          <cell r="D305" t="str">
            <v>- Pekerja</v>
          </cell>
          <cell r="E305" t="str">
            <v>= (Tk x P) : Qt</v>
          </cell>
          <cell r="H305">
            <v>0.26773761713520744</v>
          </cell>
          <cell r="I305" t="str">
            <v>jam</v>
          </cell>
        </row>
        <row r="306">
          <cell r="D306" t="str">
            <v>- Mandor</v>
          </cell>
          <cell r="E306" t="str">
            <v>= (Tk x M) : Qt</v>
          </cell>
          <cell r="H306">
            <v>5.3547523427041492E-2</v>
          </cell>
          <cell r="I306" t="str">
            <v>jam</v>
          </cell>
        </row>
        <row r="308">
          <cell r="A308" t="str">
            <v>4.</v>
          </cell>
          <cell r="C308" t="str">
            <v>HARGA DASAR SATUAN UPAH, BAHAN DAN ALAT</v>
          </cell>
        </row>
        <row r="309">
          <cell r="C309" t="str">
            <v>Lihat lampiran.</v>
          </cell>
        </row>
        <row r="311">
          <cell r="A311" t="str">
            <v>5.</v>
          </cell>
          <cell r="C311" t="str">
            <v>ANALISA HARGA SATUAN PEKERJAAN</v>
          </cell>
        </row>
        <row r="312">
          <cell r="C312" t="str">
            <v>Lihat perhitungan dalam FORMULIR STANDAR UNTUK</v>
          </cell>
        </row>
        <row r="313">
          <cell r="C313" t="str">
            <v>PEREKAMAN ANALISA MASING-MASING HARGA</v>
          </cell>
        </row>
        <row r="314">
          <cell r="C314" t="str">
            <v>SATUAN.</v>
          </cell>
        </row>
        <row r="315">
          <cell r="C315" t="str">
            <v>Didapat Harga Satuan Pekerjaan :</v>
          </cell>
        </row>
        <row r="317">
          <cell r="C317" t="str">
            <v xml:space="preserve">Rp.  </v>
          </cell>
          <cell r="D317">
            <v>648138.57113541581</v>
          </cell>
          <cell r="E317" t="str">
            <v xml:space="preserve"> / M3.</v>
          </cell>
        </row>
        <row r="322">
          <cell r="A322" t="str">
            <v>ITEM PEMBAYARAN NO.</v>
          </cell>
          <cell r="D322" t="str">
            <v>:  5.2 (1)</v>
          </cell>
          <cell r="J322" t="str">
            <v>Analisa EI-521</v>
          </cell>
          <cell r="V322" t="str">
            <v>Analisa EI-521</v>
          </cell>
        </row>
        <row r="323">
          <cell r="A323" t="str">
            <v>JENIS PEKERJAAN</v>
          </cell>
          <cell r="D323" t="str">
            <v>:  Lapis Pondasi Agregat Kelas C</v>
          </cell>
        </row>
        <row r="324">
          <cell r="A324" t="str">
            <v>SATUAN PEMBAYARAN</v>
          </cell>
          <cell r="D324" t="str">
            <v>:  M3</v>
          </cell>
          <cell r="H324" t="str">
            <v xml:space="preserve">         URAIAN ANALISA HARGA SATUAN</v>
          </cell>
          <cell r="M324" t="str">
            <v>FORMULIR STANDAR UNTUK</v>
          </cell>
        </row>
        <row r="325">
          <cell r="M325" t="str">
            <v>PEREKAMAN ANALISA MASING-MASING HARGA SATUAN</v>
          </cell>
        </row>
        <row r="326">
          <cell r="M326">
            <v>0</v>
          </cell>
        </row>
        <row r="327">
          <cell r="A327" t="str">
            <v>No.</v>
          </cell>
          <cell r="C327" t="str">
            <v>U R A I A N</v>
          </cell>
          <cell r="G327" t="str">
            <v>KODE</v>
          </cell>
          <cell r="H327" t="str">
            <v>KOEF.</v>
          </cell>
          <cell r="I327" t="str">
            <v>SATUAN</v>
          </cell>
          <cell r="J327" t="str">
            <v>KETERANGAN</v>
          </cell>
        </row>
        <row r="328">
          <cell r="M328" t="str">
            <v>NAMA PAKET</v>
          </cell>
          <cell r="P328" t="str">
            <v xml:space="preserve">:  </v>
          </cell>
          <cell r="Q328" t="str">
            <v>PERBAIKAN JALAN DAN PENGADAAN SARANA AIR BERSIH DI KOTA SORONG</v>
          </cell>
        </row>
        <row r="329">
          <cell r="M329" t="str">
            <v>PROP / KAB / KODYA</v>
          </cell>
          <cell r="P329" t="str">
            <v xml:space="preserve">:  </v>
          </cell>
          <cell r="Q329" t="str">
            <v>IRIAN JAYA BARAT -  KOTA SORONG</v>
          </cell>
        </row>
        <row r="330">
          <cell r="A330" t="str">
            <v>I.</v>
          </cell>
          <cell r="C330" t="str">
            <v>ASUMSI</v>
          </cell>
          <cell r="M330" t="str">
            <v>ITEM PEMBAYARAN NO.</v>
          </cell>
          <cell r="P330" t="str">
            <v xml:space="preserve">:  </v>
          </cell>
          <cell r="Q330" t="str">
            <v>5.2 ( 1 )</v>
          </cell>
        </row>
        <row r="331">
          <cell r="A331">
            <v>1</v>
          </cell>
          <cell r="C331" t="str">
            <v>Menggunakan alat berat (cara mekanik)</v>
          </cell>
          <cell r="M331" t="str">
            <v>JENIS PEKERJAAN</v>
          </cell>
          <cell r="P331" t="str">
            <v xml:space="preserve">:  </v>
          </cell>
          <cell r="Q331" t="str">
            <v>LAPISAN PONDASI AGREGAT KELAS C</v>
          </cell>
        </row>
        <row r="332">
          <cell r="A332">
            <v>2</v>
          </cell>
          <cell r="C332" t="str">
            <v>Lokasi pekerjaan : sepanjang jalan</v>
          </cell>
          <cell r="M332" t="str">
            <v>SATUAN PEMBAYARAN</v>
          </cell>
          <cell r="P332" t="str">
            <v xml:space="preserve">:  </v>
          </cell>
          <cell r="Q332" t="str">
            <v>M ³</v>
          </cell>
        </row>
        <row r="333">
          <cell r="A333">
            <v>3</v>
          </cell>
          <cell r="C333" t="str">
            <v>Kondisi existing jalan : sedang</v>
          </cell>
        </row>
        <row r="334">
          <cell r="A334">
            <v>4</v>
          </cell>
          <cell r="C334" t="str">
            <v>Jarak rata-rata Base Camp ke lokasi pekerjaan</v>
          </cell>
          <cell r="G334" t="str">
            <v>L</v>
          </cell>
          <cell r="H334">
            <v>24</v>
          </cell>
          <cell r="I334" t="str">
            <v>KM</v>
          </cell>
        </row>
        <row r="335">
          <cell r="A335">
            <v>5</v>
          </cell>
          <cell r="C335" t="str">
            <v>Tebal lapis Agregat padat</v>
          </cell>
          <cell r="G335" t="str">
            <v>t</v>
          </cell>
          <cell r="H335">
            <v>0.15</v>
          </cell>
          <cell r="I335" t="str">
            <v>M</v>
          </cell>
          <cell r="S335" t="str">
            <v>PERKIRAAN</v>
          </cell>
          <cell r="T335" t="str">
            <v>HARGA</v>
          </cell>
          <cell r="U335" t="str">
            <v>JUMLAH</v>
          </cell>
        </row>
        <row r="336">
          <cell r="A336">
            <v>6</v>
          </cell>
          <cell r="C336" t="str">
            <v>Faktor kembang material (Padat-Lepas)</v>
          </cell>
          <cell r="G336" t="str">
            <v>Fk</v>
          </cell>
          <cell r="H336">
            <v>1.2</v>
          </cell>
          <cell r="I336" t="str">
            <v>-</v>
          </cell>
          <cell r="M336" t="str">
            <v>NO.</v>
          </cell>
          <cell r="O336" t="str">
            <v>KOMPONEN</v>
          </cell>
          <cell r="R336" t="str">
            <v>SATUAN</v>
          </cell>
          <cell r="S336" t="str">
            <v>KUANTITAS</v>
          </cell>
          <cell r="T336" t="str">
            <v>SATUAN</v>
          </cell>
          <cell r="U336" t="str">
            <v>HARGA</v>
          </cell>
        </row>
        <row r="337">
          <cell r="A337">
            <v>7</v>
          </cell>
          <cell r="C337" t="str">
            <v>Jam kerja efektif per-hari</v>
          </cell>
          <cell r="G337" t="str">
            <v>Tk</v>
          </cell>
          <cell r="H337">
            <v>7</v>
          </cell>
          <cell r="I337" t="str">
            <v>Jam</v>
          </cell>
          <cell r="T337" t="str">
            <v>(Rp.)</v>
          </cell>
          <cell r="U337" t="str">
            <v>(Rp.)</v>
          </cell>
        </row>
        <row r="339">
          <cell r="A339" t="str">
            <v>II.</v>
          </cell>
          <cell r="C339" t="str">
            <v>URUTAN KERJA</v>
          </cell>
        </row>
        <row r="340">
          <cell r="A340">
            <v>1</v>
          </cell>
          <cell r="C340" t="str">
            <v>Wheel Loader memuat Agregat ke dalam Dump</v>
          </cell>
          <cell r="M340" t="str">
            <v>A.</v>
          </cell>
          <cell r="O340" t="str">
            <v>TENAGA</v>
          </cell>
        </row>
        <row r="341">
          <cell r="C341" t="str">
            <v>Tuck di Base Camp</v>
          </cell>
        </row>
        <row r="342">
          <cell r="A342">
            <v>2</v>
          </cell>
          <cell r="C342" t="str">
            <v>Dump Truck mengangkut Agregat ke lokasi</v>
          </cell>
          <cell r="M342" t="str">
            <v>1.</v>
          </cell>
          <cell r="O342" t="str">
            <v>Pekerja</v>
          </cell>
          <cell r="Q342" t="str">
            <v>L07</v>
          </cell>
          <cell r="R342" t="str">
            <v>Jam</v>
          </cell>
          <cell r="S342">
            <v>0.32128514056224894</v>
          </cell>
          <cell r="T342">
            <v>7142.8571428571431</v>
          </cell>
          <cell r="W342">
            <v>2294.893861158921</v>
          </cell>
        </row>
        <row r="343">
          <cell r="C343" t="str">
            <v>pekerjaandan dihampar dengan Motor Grader</v>
          </cell>
          <cell r="M343" t="str">
            <v>2.</v>
          </cell>
          <cell r="O343" t="str">
            <v>Mandor</v>
          </cell>
          <cell r="Q343" t="str">
            <v>L10</v>
          </cell>
          <cell r="R343" t="str">
            <v>Jam</v>
          </cell>
          <cell r="S343">
            <v>8.0321285140562235E-2</v>
          </cell>
          <cell r="T343">
            <v>14285.714285714286</v>
          </cell>
          <cell r="W343">
            <v>1147.4469305794605</v>
          </cell>
        </row>
        <row r="344">
          <cell r="A344">
            <v>3</v>
          </cell>
          <cell r="C344" t="str">
            <v>Hamparan Agregat dibasahi dengan Water Tank</v>
          </cell>
        </row>
        <row r="345">
          <cell r="C345" t="str">
            <v>Truck sebelum dipadatkan dengan Tandem</v>
          </cell>
        </row>
        <row r="346">
          <cell r="C346" t="str">
            <v>Roller dan Pneumatic  Tire Roller</v>
          </cell>
          <cell r="S346" t="str">
            <v xml:space="preserve">JUMLAH HARGA TENAGA   </v>
          </cell>
          <cell r="W346">
            <v>3442.3407917383815</v>
          </cell>
        </row>
        <row r="347">
          <cell r="A347">
            <v>4</v>
          </cell>
          <cell r="C347" t="str">
            <v>Selama pemadatan sekelompok pekerja akan</v>
          </cell>
        </row>
        <row r="348">
          <cell r="C348" t="str">
            <v>merapikan tepi hamparan dan level permukaan</v>
          </cell>
          <cell r="M348" t="str">
            <v>B.</v>
          </cell>
          <cell r="O348" t="str">
            <v>BAHAN</v>
          </cell>
        </row>
        <row r="349">
          <cell r="C349" t="str">
            <v>dengan menggunakan alat bantu</v>
          </cell>
        </row>
        <row r="350">
          <cell r="M350" t="str">
            <v>1.</v>
          </cell>
          <cell r="O350" t="str">
            <v xml:space="preserve">Pondasi  Kelas  C   </v>
          </cell>
          <cell r="Q350" t="str">
            <v>M06</v>
          </cell>
          <cell r="R350" t="str">
            <v>M3</v>
          </cell>
          <cell r="S350">
            <v>1.2</v>
          </cell>
          <cell r="T350">
            <v>219118</v>
          </cell>
          <cell r="W350">
            <v>262941.59999999998</v>
          </cell>
        </row>
        <row r="351">
          <cell r="A351" t="str">
            <v>III.</v>
          </cell>
          <cell r="C351" t="str">
            <v>PEMAKAIAN BAHAN, ALAT DAN TENAGA</v>
          </cell>
        </row>
        <row r="353">
          <cell r="A353" t="str">
            <v xml:space="preserve">   1.</v>
          </cell>
          <cell r="C353" t="str">
            <v>BAHAN</v>
          </cell>
        </row>
        <row r="354">
          <cell r="C354" t="str">
            <v>Material Agregat Kelas C hasil produksi di Base Camp</v>
          </cell>
        </row>
        <row r="355">
          <cell r="C355" t="str">
            <v>Setiap 1 M3 Agregat padat diperlukan : 1 x Fk</v>
          </cell>
          <cell r="G355" t="str">
            <v>(M28)</v>
          </cell>
          <cell r="H355">
            <v>1.2</v>
          </cell>
          <cell r="I355" t="str">
            <v>M3</v>
          </cell>
          <cell r="J355" t="str">
            <v xml:space="preserve"> Agregat lepas</v>
          </cell>
        </row>
        <row r="356">
          <cell r="S356" t="str">
            <v xml:space="preserve">JUMLAH HARGA BAHAN   </v>
          </cell>
          <cell r="W356">
            <v>262941.59999999998</v>
          </cell>
        </row>
        <row r="357">
          <cell r="A357" t="str">
            <v xml:space="preserve">   2.</v>
          </cell>
          <cell r="C357" t="str">
            <v>ALAT</v>
          </cell>
        </row>
        <row r="358">
          <cell r="A358" t="str">
            <v>2.a.</v>
          </cell>
          <cell r="C358" t="str">
            <v>WHEEL LOADER</v>
          </cell>
          <cell r="G358" t="str">
            <v>(E15)</v>
          </cell>
          <cell r="M358" t="str">
            <v>C.</v>
          </cell>
          <cell r="O358" t="str">
            <v>PERALATAN</v>
          </cell>
        </row>
        <row r="359">
          <cell r="C359" t="str">
            <v>Kapasitas bucket</v>
          </cell>
          <cell r="G359" t="str">
            <v>V</v>
          </cell>
          <cell r="H359">
            <v>1.5</v>
          </cell>
          <cell r="I359" t="str">
            <v>M3</v>
          </cell>
        </row>
        <row r="360">
          <cell r="C360" t="str">
            <v>Faktor bucket</v>
          </cell>
          <cell r="G360" t="str">
            <v>Fb</v>
          </cell>
          <cell r="H360">
            <v>0.9</v>
          </cell>
          <cell r="I360" t="str">
            <v>-</v>
          </cell>
          <cell r="J360" t="str">
            <v>Pemuatan ringan</v>
          </cell>
          <cell r="M360">
            <v>1</v>
          </cell>
          <cell r="O360" t="str">
            <v>Wheel Loader</v>
          </cell>
          <cell r="Q360" t="str">
            <v>E15</v>
          </cell>
          <cell r="R360" t="str">
            <v>Jam</v>
          </cell>
          <cell r="S360">
            <v>8.0321285140562235E-2</v>
          </cell>
          <cell r="T360">
            <v>331592.07843167364</v>
          </cell>
          <cell r="W360">
            <v>26633.901882062135</v>
          </cell>
        </row>
        <row r="361">
          <cell r="C361" t="str">
            <v>Faktor Efisiensi alat</v>
          </cell>
          <cell r="G361" t="str">
            <v>Fa</v>
          </cell>
          <cell r="H361">
            <v>0.83</v>
          </cell>
          <cell r="I361" t="str">
            <v>-</v>
          </cell>
          <cell r="M361">
            <v>3</v>
          </cell>
          <cell r="O361" t="str">
            <v>Motor Grader</v>
          </cell>
          <cell r="Q361" t="str">
            <v>E13</v>
          </cell>
          <cell r="R361" t="str">
            <v>Jam</v>
          </cell>
          <cell r="S361">
            <v>1.3386880856760375E-2</v>
          </cell>
          <cell r="T361">
            <v>405515.07692662103</v>
          </cell>
          <cell r="W361">
            <v>5428.5820204366937</v>
          </cell>
        </row>
        <row r="362">
          <cell r="C362" t="str">
            <v>Waktu siklus</v>
          </cell>
          <cell r="G362" t="str">
            <v>Ts1</v>
          </cell>
          <cell r="M362">
            <v>4</v>
          </cell>
          <cell r="O362" t="str">
            <v>Vibratory Roller</v>
          </cell>
          <cell r="Q362" t="str">
            <v>E19</v>
          </cell>
          <cell r="R362" t="str">
            <v>Jam</v>
          </cell>
          <cell r="S362">
            <v>2.1419009370816599E-2</v>
          </cell>
          <cell r="T362">
            <v>289469.24898871622</v>
          </cell>
          <cell r="W362">
            <v>6200.1445566525563</v>
          </cell>
        </row>
        <row r="363">
          <cell r="C363" t="str">
            <v>- Muat</v>
          </cell>
          <cell r="G363" t="str">
            <v>T1</v>
          </cell>
          <cell r="H363">
            <v>2.5</v>
          </cell>
          <cell r="I363" t="str">
            <v>menit</v>
          </cell>
          <cell r="M363">
            <v>5</v>
          </cell>
          <cell r="O363" t="str">
            <v>Water Tanker</v>
          </cell>
          <cell r="Q363" t="str">
            <v>E22</v>
          </cell>
          <cell r="R363" t="str">
            <v>Jam</v>
          </cell>
          <cell r="S363">
            <v>2.1084337349397592E-2</v>
          </cell>
          <cell r="T363">
            <v>32310.610389610389</v>
          </cell>
          <cell r="W363">
            <v>681.24780941949621</v>
          </cell>
        </row>
        <row r="364">
          <cell r="C364" t="str">
            <v>- Lain-lain</v>
          </cell>
          <cell r="G364" t="str">
            <v>T2</v>
          </cell>
          <cell r="H364">
            <v>2</v>
          </cell>
          <cell r="I364" t="str">
            <v>menit</v>
          </cell>
          <cell r="M364">
            <v>6</v>
          </cell>
          <cell r="O364" t="str">
            <v>Alat Bantu</v>
          </cell>
          <cell r="R364" t="str">
            <v>Ls</v>
          </cell>
          <cell r="S364">
            <v>1</v>
          </cell>
          <cell r="T364">
            <v>450</v>
          </cell>
          <cell r="W364">
            <v>450</v>
          </cell>
        </row>
        <row r="365">
          <cell r="G365" t="str">
            <v>Ts1</v>
          </cell>
          <cell r="H365">
            <v>4.5</v>
          </cell>
          <cell r="I365" t="str">
            <v>menit</v>
          </cell>
        </row>
        <row r="367">
          <cell r="C367" t="str">
            <v>Kap. Prod. / jam =</v>
          </cell>
          <cell r="D367" t="str">
            <v>V x Fb x Fa x 60</v>
          </cell>
          <cell r="G367" t="str">
            <v>Q1</v>
          </cell>
          <cell r="H367">
            <v>12.450000000000003</v>
          </cell>
          <cell r="I367" t="str">
            <v>M3</v>
          </cell>
        </row>
        <row r="368">
          <cell r="D368" t="str">
            <v>Fk x Ts1</v>
          </cell>
          <cell r="S368" t="str">
            <v xml:space="preserve">JUMLAH HARGA PERALATAN   </v>
          </cell>
          <cell r="W368">
            <v>39393.876268570879</v>
          </cell>
        </row>
        <row r="369">
          <cell r="C369" t="str">
            <v>Koefisien Alat / M3</v>
          </cell>
          <cell r="D369" t="str">
            <v xml:space="preserve"> =  1  :  Q1</v>
          </cell>
          <cell r="G369" t="str">
            <v>(E15)</v>
          </cell>
          <cell r="H369">
            <v>8.0321285140562235E-2</v>
          </cell>
          <cell r="I369" t="str">
            <v>Jam</v>
          </cell>
        </row>
        <row r="370">
          <cell r="M370" t="str">
            <v>D.</v>
          </cell>
          <cell r="O370" t="str">
            <v>JUMLAH HARGA TENAGA, BAHAN DAN PERALATAN  ( A + B + C )</v>
          </cell>
          <cell r="W370">
            <v>305777.81706030923</v>
          </cell>
        </row>
        <row r="371">
          <cell r="A371" t="str">
            <v>2.b.</v>
          </cell>
          <cell r="C371" t="str">
            <v>DUMP TRUCK</v>
          </cell>
          <cell r="G371" t="str">
            <v>(E08)</v>
          </cell>
        </row>
        <row r="372">
          <cell r="C372" t="str">
            <v>Kapasitas bak</v>
          </cell>
          <cell r="G372" t="str">
            <v>V</v>
          </cell>
          <cell r="H372">
            <v>2.5</v>
          </cell>
          <cell r="I372" t="str">
            <v>M3</v>
          </cell>
          <cell r="M372" t="str">
            <v>Note: 1</v>
          </cell>
          <cell r="O372" t="str">
            <v>SATUAN dapat berdasarkan atas jam operasi untuk Tenaga Kerja dan Peralatan, volume dan/atau ukuran</v>
          </cell>
        </row>
        <row r="373">
          <cell r="C373" t="str">
            <v>Faktor Efisiensi alat</v>
          </cell>
          <cell r="G373" t="str">
            <v>Fa</v>
          </cell>
          <cell r="H373">
            <v>0.83</v>
          </cell>
          <cell r="I373" t="str">
            <v>-</v>
          </cell>
          <cell r="O373" t="str">
            <v>berat untuk bahan-bahan.</v>
          </cell>
        </row>
        <row r="374">
          <cell r="C374" t="str">
            <v>Kecepatan rata-rata bermuatan</v>
          </cell>
          <cell r="G374" t="str">
            <v>v1</v>
          </cell>
          <cell r="H374">
            <v>40</v>
          </cell>
          <cell r="I374" t="str">
            <v>KM / Jam</v>
          </cell>
          <cell r="M374">
            <v>2</v>
          </cell>
          <cell r="O374" t="str">
            <v>Kuantitas satuan adalah kuantitas setiap komponen untuk menyelesaikan satu satuan pekerjaan dari nomor</v>
          </cell>
        </row>
        <row r="375">
          <cell r="C375" t="str">
            <v>Kecepatan rata-rata kosong</v>
          </cell>
          <cell r="G375" t="str">
            <v>v2</v>
          </cell>
          <cell r="H375">
            <v>50</v>
          </cell>
          <cell r="I375" t="str">
            <v>KM / Jam</v>
          </cell>
          <cell r="O375" t="str">
            <v>mata pembayaran.</v>
          </cell>
        </row>
        <row r="376">
          <cell r="C376" t="str">
            <v>Waktu Siklus  :  - Waktu memuat = V : Q1 x 60</v>
          </cell>
          <cell r="G376" t="str">
            <v>T1</v>
          </cell>
          <cell r="H376">
            <v>12.048192771084334</v>
          </cell>
          <cell r="I376" t="str">
            <v>menit</v>
          </cell>
          <cell r="M376">
            <v>3</v>
          </cell>
          <cell r="O376" t="str">
            <v>Biaya satuan untuk peralatan sudah termasuk bahan bakar, bahan habis dipakai dan operator.</v>
          </cell>
        </row>
        <row r="377">
          <cell r="C377" t="str">
            <v>- Waktu tempuh isi  =  (L : v1) x 60 menit</v>
          </cell>
          <cell r="G377" t="str">
            <v>T2</v>
          </cell>
          <cell r="H377">
            <v>36</v>
          </cell>
          <cell r="I377" t="str">
            <v>menit</v>
          </cell>
          <cell r="M377">
            <v>4</v>
          </cell>
          <cell r="O377" t="str">
            <v>Biaya satuan sudah termasuk pengeluaran untuk seluruh pajak yang berkaitan (tetapi tidak termasuk PPN</v>
          </cell>
        </row>
        <row r="378">
          <cell r="C378" t="str">
            <v>- Waktu tempuh kosong  =  (L : v2) x 60 menit</v>
          </cell>
          <cell r="G378" t="str">
            <v>T3</v>
          </cell>
          <cell r="H378">
            <v>28.799999999999997</v>
          </cell>
          <cell r="I378" t="str">
            <v>menit</v>
          </cell>
          <cell r="O378" t="str">
            <v>yang dibayar dari kontrak) dan biaya-biaya lainnya.</v>
          </cell>
        </row>
        <row r="379">
          <cell r="C379" t="str">
            <v>- Dump dan lain-lain</v>
          </cell>
          <cell r="G379" t="str">
            <v>T4</v>
          </cell>
          <cell r="H379">
            <v>2</v>
          </cell>
          <cell r="I379" t="str">
            <v>menit</v>
          </cell>
        </row>
        <row r="380">
          <cell r="G380" t="str">
            <v>Ts2</v>
          </cell>
          <cell r="H380">
            <v>78.848192771084328</v>
          </cell>
          <cell r="I380" t="str">
            <v>menit</v>
          </cell>
        </row>
        <row r="382">
          <cell r="J382" t="str">
            <v>Berlanjut ke hal. berikut</v>
          </cell>
        </row>
        <row r="383">
          <cell r="A383" t="str">
            <v>ITEM PEMBAYARAN NO.</v>
          </cell>
          <cell r="D383" t="str">
            <v>:  5.2 (1)</v>
          </cell>
          <cell r="J383" t="str">
            <v>Analisa EI-521</v>
          </cell>
        </row>
        <row r="384">
          <cell r="A384" t="str">
            <v>JENIS PEKERJAAN</v>
          </cell>
          <cell r="D384" t="str">
            <v>:  Lapis Pondasi Agregat Kelas C</v>
          </cell>
        </row>
        <row r="385">
          <cell r="A385" t="str">
            <v>SATUAN PEMBAYARAN</v>
          </cell>
          <cell r="D385" t="str">
            <v>:  M3</v>
          </cell>
          <cell r="H385" t="str">
            <v xml:space="preserve">         URAIAN ANALISA HARGA SATUAN</v>
          </cell>
        </row>
        <row r="386">
          <cell r="J386" t="str">
            <v>Lanjutan</v>
          </cell>
        </row>
        <row r="388">
          <cell r="A388" t="str">
            <v>No.</v>
          </cell>
          <cell r="C388" t="str">
            <v>U R A I A N</v>
          </cell>
          <cell r="G388" t="str">
            <v>KODE</v>
          </cell>
          <cell r="H388" t="str">
            <v>KOEF.</v>
          </cell>
          <cell r="I388" t="str">
            <v>SATUAN</v>
          </cell>
          <cell r="J388" t="str">
            <v>KETERANGAN</v>
          </cell>
        </row>
        <row r="391">
          <cell r="C391" t="str">
            <v xml:space="preserve">Kap. Prod./jam = </v>
          </cell>
          <cell r="D391" t="str">
            <v>V x Fa x 60</v>
          </cell>
          <cell r="G391" t="str">
            <v>Q2</v>
          </cell>
          <cell r="H391">
            <v>1.3158196320518305</v>
          </cell>
          <cell r="I391" t="str">
            <v>M3</v>
          </cell>
        </row>
        <row r="392">
          <cell r="D392" t="str">
            <v>Fk x Ts2</v>
          </cell>
        </row>
        <row r="393">
          <cell r="C393" t="str">
            <v>Koefisien Alat / M3</v>
          </cell>
          <cell r="D393" t="str">
            <v xml:space="preserve"> = 1 : Q2</v>
          </cell>
          <cell r="G393" t="str">
            <v>(E08)</v>
          </cell>
          <cell r="H393">
            <v>0.75998258092611415</v>
          </cell>
          <cell r="I393" t="str">
            <v>Jam</v>
          </cell>
        </row>
        <row r="395">
          <cell r="A395" t="str">
            <v>2.c.</v>
          </cell>
          <cell r="C395" t="str">
            <v>MOTOR GRADER</v>
          </cell>
          <cell r="G395" t="str">
            <v>(E13)</v>
          </cell>
        </row>
        <row r="396">
          <cell r="C396" t="str">
            <v>Panjang hamparan</v>
          </cell>
          <cell r="G396" t="str">
            <v>Lh</v>
          </cell>
          <cell r="H396">
            <v>50</v>
          </cell>
          <cell r="I396" t="str">
            <v>M</v>
          </cell>
        </row>
        <row r="397">
          <cell r="C397" t="str">
            <v>Lebar efektif kerja blade</v>
          </cell>
          <cell r="G397" t="str">
            <v>b</v>
          </cell>
          <cell r="H397">
            <v>2.4</v>
          </cell>
          <cell r="I397" t="str">
            <v>M</v>
          </cell>
        </row>
        <row r="398">
          <cell r="C398" t="str">
            <v>Faktor Efisiensi alat</v>
          </cell>
          <cell r="G398" t="str">
            <v>Fa</v>
          </cell>
          <cell r="H398">
            <v>0.83</v>
          </cell>
          <cell r="I398" t="str">
            <v>-</v>
          </cell>
        </row>
        <row r="399">
          <cell r="C399" t="str">
            <v>Kecepatan rata-rata alat</v>
          </cell>
          <cell r="G399" t="str">
            <v>v</v>
          </cell>
          <cell r="H399">
            <v>4</v>
          </cell>
          <cell r="I399" t="str">
            <v>KM / Jam</v>
          </cell>
        </row>
        <row r="400">
          <cell r="C400" t="str">
            <v>Jumlah lintasan</v>
          </cell>
          <cell r="G400" t="str">
            <v>n</v>
          </cell>
          <cell r="H400">
            <v>6</v>
          </cell>
          <cell r="I400" t="str">
            <v>lintasan</v>
          </cell>
          <cell r="J400" t="str">
            <v>3 x pp</v>
          </cell>
        </row>
        <row r="401">
          <cell r="C401" t="str">
            <v>Waktu Siklus</v>
          </cell>
          <cell r="G401" t="str">
            <v>Ts3</v>
          </cell>
        </row>
        <row r="402">
          <cell r="C402" t="str">
            <v>- Perataan 1 lintasan  = (Lh x 60) : (v x 1000)</v>
          </cell>
          <cell r="G402" t="str">
            <v>T1</v>
          </cell>
          <cell r="H402">
            <v>0.5</v>
          </cell>
          <cell r="I402" t="str">
            <v>menit</v>
          </cell>
        </row>
        <row r="403">
          <cell r="C403" t="str">
            <v>- Lain-lain</v>
          </cell>
          <cell r="G403" t="str">
            <v>T2</v>
          </cell>
          <cell r="H403">
            <v>1.5</v>
          </cell>
          <cell r="I403" t="str">
            <v>menit</v>
          </cell>
        </row>
        <row r="404">
          <cell r="G404" t="str">
            <v>Ts3</v>
          </cell>
          <cell r="H404">
            <v>2</v>
          </cell>
          <cell r="I404" t="str">
            <v>menit</v>
          </cell>
        </row>
        <row r="406">
          <cell r="C406" t="str">
            <v>Kap.Prod. / jam =</v>
          </cell>
          <cell r="D406" t="str">
            <v>Lh x b x t x Fa x 60</v>
          </cell>
          <cell r="G406" t="str">
            <v>Q3</v>
          </cell>
          <cell r="H406">
            <v>74.7</v>
          </cell>
          <cell r="I406" t="str">
            <v>M3</v>
          </cell>
        </row>
        <row r="407">
          <cell r="D407" t="str">
            <v>n x Ts3</v>
          </cell>
        </row>
        <row r="408">
          <cell r="C408" t="str">
            <v>Koefisien Alat / M3</v>
          </cell>
          <cell r="D408" t="str">
            <v xml:space="preserve"> = 1 : Q3</v>
          </cell>
          <cell r="G408" t="str">
            <v>(E13)</v>
          </cell>
          <cell r="H408">
            <v>1.3386880856760375E-2</v>
          </cell>
          <cell r="I408" t="str">
            <v>Jam</v>
          </cell>
        </row>
        <row r="410">
          <cell r="A410" t="str">
            <v>2.d.</v>
          </cell>
          <cell r="C410" t="str">
            <v>VIBRATORY ROLLER</v>
          </cell>
          <cell r="G410" t="str">
            <v>(E19)</v>
          </cell>
        </row>
        <row r="411">
          <cell r="C411" t="str">
            <v>Kecepatan rata-rata</v>
          </cell>
          <cell r="G411" t="str">
            <v>v</v>
          </cell>
          <cell r="H411">
            <v>2.5</v>
          </cell>
          <cell r="I411" t="str">
            <v>KM / Jam</v>
          </cell>
        </row>
        <row r="412">
          <cell r="C412" t="str">
            <v>Lebar efektif pemadatan</v>
          </cell>
          <cell r="G412" t="str">
            <v>b</v>
          </cell>
          <cell r="H412">
            <v>1.2</v>
          </cell>
          <cell r="I412" t="str">
            <v>M</v>
          </cell>
        </row>
        <row r="413">
          <cell r="C413" t="str">
            <v>Jumlah lintasan</v>
          </cell>
          <cell r="G413" t="str">
            <v>n</v>
          </cell>
          <cell r="H413">
            <v>8</v>
          </cell>
          <cell r="I413" t="str">
            <v>lintasan</v>
          </cell>
        </row>
        <row r="414">
          <cell r="C414" t="str">
            <v>Faktor Efisiensi alat</v>
          </cell>
          <cell r="G414" t="str">
            <v>Fa</v>
          </cell>
          <cell r="H414">
            <v>0.83</v>
          </cell>
          <cell r="I414" t="str">
            <v>-</v>
          </cell>
        </row>
        <row r="416">
          <cell r="C416" t="str">
            <v>Kap.Prod. / jam =</v>
          </cell>
          <cell r="D416" t="str">
            <v>(v x 1000) x b x t x Fa</v>
          </cell>
          <cell r="G416" t="str">
            <v>Q4</v>
          </cell>
          <cell r="H416">
            <v>46.6875</v>
          </cell>
          <cell r="I416" t="str">
            <v>M3</v>
          </cell>
        </row>
        <row r="417">
          <cell r="D417" t="str">
            <v>n</v>
          </cell>
        </row>
        <row r="418">
          <cell r="C418" t="str">
            <v>Koefisien Alat / M3</v>
          </cell>
          <cell r="D418" t="str">
            <v xml:space="preserve"> = 1 : Q4</v>
          </cell>
          <cell r="G418" t="str">
            <v>(E19)</v>
          </cell>
          <cell r="H418">
            <v>2.1419009370816599E-2</v>
          </cell>
          <cell r="I418" t="str">
            <v>Jam</v>
          </cell>
        </row>
        <row r="420">
          <cell r="A420" t="str">
            <v>2.f.</v>
          </cell>
          <cell r="C420" t="str">
            <v>WATERTANK TRUCK</v>
          </cell>
          <cell r="G420" t="str">
            <v>(E23)</v>
          </cell>
        </row>
        <row r="421">
          <cell r="C421" t="str">
            <v>Volume tangki air</v>
          </cell>
          <cell r="G421" t="str">
            <v>V</v>
          </cell>
          <cell r="H421">
            <v>4</v>
          </cell>
          <cell r="I421" t="str">
            <v>M3</v>
          </cell>
        </row>
        <row r="422">
          <cell r="C422" t="str">
            <v>Kebutuhan air / M3 agregat padat</v>
          </cell>
          <cell r="G422" t="str">
            <v>Wc</v>
          </cell>
          <cell r="H422">
            <v>7.0000000000000007E-2</v>
          </cell>
          <cell r="I422" t="str">
            <v>M3</v>
          </cell>
        </row>
        <row r="423">
          <cell r="C423" t="str">
            <v>Pengisian tangki / jam</v>
          </cell>
          <cell r="G423" t="str">
            <v>n</v>
          </cell>
          <cell r="H423">
            <v>1</v>
          </cell>
          <cell r="I423" t="str">
            <v>kali</v>
          </cell>
        </row>
        <row r="424">
          <cell r="C424" t="str">
            <v>Faktor Efisiensi alat</v>
          </cell>
          <cell r="G424" t="str">
            <v>Fa</v>
          </cell>
          <cell r="H424">
            <v>0.83</v>
          </cell>
          <cell r="I424" t="str">
            <v>-</v>
          </cell>
        </row>
        <row r="426">
          <cell r="C426" t="str">
            <v>Kap.Prod. / jam =</v>
          </cell>
          <cell r="D426" t="str">
            <v>V x n x Fa</v>
          </cell>
          <cell r="G426" t="str">
            <v>Q6</v>
          </cell>
          <cell r="H426">
            <v>47.428571428571423</v>
          </cell>
          <cell r="I426" t="str">
            <v>M3</v>
          </cell>
        </row>
        <row r="427">
          <cell r="D427" t="str">
            <v>Wc</v>
          </cell>
        </row>
        <row r="428">
          <cell r="C428" t="str">
            <v>Koefisien Alat / M3</v>
          </cell>
          <cell r="D428" t="str">
            <v xml:space="preserve"> = 1 : Q6</v>
          </cell>
          <cell r="G428" t="str">
            <v>(E23)</v>
          </cell>
          <cell r="H428">
            <v>2.1084337349397592E-2</v>
          </cell>
          <cell r="I428" t="str">
            <v>Jam</v>
          </cell>
        </row>
        <row r="431">
          <cell r="J431" t="str">
            <v>Berlanjut ke hal. berikut</v>
          </cell>
        </row>
        <row r="432">
          <cell r="A432" t="str">
            <v>ITEM PEMBAYARAN NO.</v>
          </cell>
          <cell r="D432" t="str">
            <v>:  5.2 (1)</v>
          </cell>
          <cell r="J432" t="str">
            <v>Analisa EI-521</v>
          </cell>
        </row>
        <row r="433">
          <cell r="A433" t="str">
            <v>JENIS PEKERJAAN</v>
          </cell>
          <cell r="D433" t="str">
            <v>:  Lapis Pondasi Agregat Kelas C</v>
          </cell>
        </row>
        <row r="434">
          <cell r="A434" t="str">
            <v>SATUAN PEMBAYARAN</v>
          </cell>
          <cell r="D434" t="str">
            <v>:  M3</v>
          </cell>
          <cell r="H434" t="str">
            <v xml:space="preserve">         URAIAN ANALISA HARGA SATUAN</v>
          </cell>
        </row>
        <row r="435">
          <cell r="J435" t="str">
            <v>Lanjutan</v>
          </cell>
        </row>
        <row r="437">
          <cell r="A437" t="str">
            <v>No.</v>
          </cell>
          <cell r="C437" t="str">
            <v>U R A I A N</v>
          </cell>
          <cell r="G437" t="str">
            <v>KODE</v>
          </cell>
          <cell r="H437" t="str">
            <v>KOEF.</v>
          </cell>
          <cell r="I437" t="str">
            <v>SATUAN</v>
          </cell>
          <cell r="J437" t="str">
            <v>KETERANGAN</v>
          </cell>
        </row>
        <row r="440">
          <cell r="A440" t="str">
            <v>2.g.</v>
          </cell>
          <cell r="C440" t="str">
            <v>ALAT BANTU</v>
          </cell>
        </row>
        <row r="441">
          <cell r="C441" t="str">
            <v>diperlukan :</v>
          </cell>
          <cell r="J441" t="str">
            <v>Lump Sum</v>
          </cell>
        </row>
        <row r="442">
          <cell r="C442" t="str">
            <v>- Kereta dorong     = 2 buah</v>
          </cell>
        </row>
        <row r="443">
          <cell r="C443" t="str">
            <v>- Sekop                = 3 buah</v>
          </cell>
        </row>
        <row r="444">
          <cell r="C444" t="str">
            <v>- Garpu                 = 2 buah</v>
          </cell>
        </row>
        <row r="446">
          <cell r="A446" t="str">
            <v xml:space="preserve">   3.</v>
          </cell>
          <cell r="C446" t="str">
            <v>TENAGA</v>
          </cell>
        </row>
        <row r="447">
          <cell r="C447" t="str">
            <v>Produksi menentukan : WHEEL LOADER</v>
          </cell>
          <cell r="G447" t="str">
            <v>Q1</v>
          </cell>
          <cell r="H447">
            <v>12.450000000000003</v>
          </cell>
          <cell r="I447" t="str">
            <v>M3 / Jam</v>
          </cell>
        </row>
        <row r="448">
          <cell r="C448" t="str">
            <v>Produksi Agregat / hari  =  Tk x Q1</v>
          </cell>
          <cell r="G448" t="str">
            <v>Qt</v>
          </cell>
          <cell r="H448">
            <v>87.15000000000002</v>
          </cell>
          <cell r="I448" t="str">
            <v>M3</v>
          </cell>
        </row>
        <row r="449">
          <cell r="C449" t="str">
            <v>Kebutuhan tenaga :</v>
          </cell>
        </row>
        <row r="450">
          <cell r="D450" t="str">
            <v>- Pekerja</v>
          </cell>
          <cell r="G450" t="str">
            <v>P</v>
          </cell>
          <cell r="H450">
            <v>4</v>
          </cell>
          <cell r="I450" t="str">
            <v>orang</v>
          </cell>
        </row>
        <row r="451">
          <cell r="D451" t="str">
            <v>- Mandor</v>
          </cell>
          <cell r="G451" t="str">
            <v>M</v>
          </cell>
          <cell r="H451">
            <v>1</v>
          </cell>
          <cell r="I451" t="str">
            <v>orang</v>
          </cell>
        </row>
        <row r="453">
          <cell r="C453" t="str">
            <v>Koefisien tenaga / M3     :</v>
          </cell>
        </row>
        <row r="454">
          <cell r="D454" t="str">
            <v>- Pekerja</v>
          </cell>
          <cell r="E454" t="str">
            <v>= (Tk x P) : Qt</v>
          </cell>
          <cell r="G454" t="str">
            <v>(L01)</v>
          </cell>
          <cell r="H454">
            <v>0.32128514056224894</v>
          </cell>
          <cell r="I454" t="str">
            <v>Jam</v>
          </cell>
        </row>
        <row r="455">
          <cell r="D455" t="str">
            <v>- Mandor</v>
          </cell>
          <cell r="E455" t="str">
            <v>= (Tk x M) : Qt</v>
          </cell>
          <cell r="G455" t="str">
            <v>(L03)</v>
          </cell>
          <cell r="H455">
            <v>8.0321285140562235E-2</v>
          </cell>
          <cell r="I455" t="str">
            <v>Jam</v>
          </cell>
        </row>
        <row r="457">
          <cell r="A457" t="str">
            <v>4.</v>
          </cell>
          <cell r="C457" t="str">
            <v>HARGA DASAR SATUAN UPAH, BAHAN DAN ALAT</v>
          </cell>
        </row>
        <row r="458">
          <cell r="C458" t="str">
            <v>Lihat lampiran.</v>
          </cell>
        </row>
        <row r="460">
          <cell r="A460" t="str">
            <v>5.</v>
          </cell>
          <cell r="C460" t="str">
            <v>ANALISA HARGA SATUAN PEKERJAAN</v>
          </cell>
        </row>
        <row r="461">
          <cell r="C461" t="str">
            <v>Lihat perhitungan dalam FORMULIR STANDAR UNTUK</v>
          </cell>
        </row>
        <row r="462">
          <cell r="C462" t="str">
            <v>PEREKEMAN ANALISA MASING-MASING HARGA</v>
          </cell>
        </row>
        <row r="463">
          <cell r="C463" t="str">
            <v>SATUAN.</v>
          </cell>
        </row>
        <row r="464">
          <cell r="C464" t="str">
            <v>Didapat Harga Satuan Pekerjaan :</v>
          </cell>
        </row>
        <row r="466">
          <cell r="C466" t="str">
            <v xml:space="preserve">Rp.  </v>
          </cell>
          <cell r="D466">
            <v>305777.81706030923</v>
          </cell>
          <cell r="E466" t="str">
            <v xml:space="preserve"> / M3.</v>
          </cell>
        </row>
      </sheetData>
      <sheetData sheetId="24"/>
      <sheetData sheetId="25" refreshError="1"/>
      <sheetData sheetId="26"/>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L, TRIKORA (2)"/>
      <sheetName val="JL, TRIKORA"/>
      <sheetName val="Rekap total"/>
      <sheetName val="Rekap Biaya (14)"/>
      <sheetName val="JL.KPR KEHUT"/>
      <sheetName val="Rekap Biaya (13)"/>
      <sheetName val="JL.TAMORAHANDAYANI"/>
      <sheetName val="Rekap Biaya (12)"/>
      <sheetName val="JL.SUNGAI MARU"/>
      <sheetName val="Rekap Biaya (11)"/>
      <sheetName val="JL.SAP.LURAH MAT."/>
      <sheetName val="Rekap Biaya (10)"/>
      <sheetName val="JL.TPU "/>
      <sheetName val="Jembatan Sementara"/>
      <sheetName val="Agregat Kelas A"/>
      <sheetName val="Agregat Kelas B"/>
      <sheetName val="Agregat Kelas C"/>
      <sheetName val="Analisa Quarry"/>
      <sheetName val="Agregat Halus &amp; Kasar"/>
      <sheetName val="Basic Price"/>
      <sheetName val="Peralatan"/>
      <sheetName val="Rekap Biaya (9)"/>
      <sheetName val="JL.MTOA"/>
      <sheetName val="Rekap Biaya (8)"/>
      <sheetName val="JL.PER KM 14"/>
      <sheetName val="Rekap Biaya (7)"/>
      <sheetName val="JL.PENDIDIKAN"/>
      <sheetName val="Rekap Biaya (6)"/>
      <sheetName val="JL.SP.GOR"/>
      <sheetName val="Rekap Biaya (5)"/>
      <sheetName val="JL.TRIKORA"/>
      <sheetName val="Rekap Biaya (4)"/>
      <sheetName val="JL.S.KAMUNDANG"/>
      <sheetName val="Rekap Biaya (3)"/>
      <sheetName val="JL.REMU"/>
      <sheetName val="Rekap Biaya (2)"/>
      <sheetName val="JL.KOM KOKODA"/>
      <sheetName val="Rekap Biaya"/>
      <sheetName val="JL SMP 5 "/>
      <sheetName val="Mobilisasi"/>
      <sheetName val="DEVI 2"/>
      <sheetName val="DEVI 3"/>
      <sheetName val="DEVI 4"/>
      <sheetName val="DEVI 5"/>
      <sheetName val="DEVI 6"/>
      <sheetName val="DEVI 7"/>
      <sheetName val="DEVI 7 (2)"/>
      <sheetName val="DEVI 8"/>
      <sheetName val="DEVI 9"/>
      <sheetName val="DEV 10"/>
      <sheetName val="LS-Rutin"/>
      <sheetName val="Kuantit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sheetData sheetId="39" refreshError="1"/>
      <sheetData sheetId="40"/>
      <sheetData sheetId="41"/>
      <sheetData sheetId="42"/>
      <sheetData sheetId="43"/>
      <sheetData sheetId="44"/>
      <sheetData sheetId="45"/>
      <sheetData sheetId="46"/>
      <sheetData sheetId="47" refreshError="1"/>
      <sheetData sheetId="48" refreshError="1"/>
      <sheetData sheetId="49" refreshError="1"/>
      <sheetData sheetId="50" refreshError="1"/>
      <sheetData sheetId="5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PAH"/>
      <sheetName val="BTN"/>
      <sheetName val="AN-K"/>
      <sheetName val="BHN"/>
      <sheetName val="Analisa Alat"/>
      <sheetName val="UPH"/>
      <sheetName val="ANALISA BOW"/>
      <sheetName val="rab1"/>
      <sheetName val="rab"/>
      <sheetName val="Lamp.I"/>
      <sheetName val="Lamp.II"/>
      <sheetName val="Mobilisasi"/>
      <sheetName val="HARGA BHN IMPOR"/>
      <sheetName val="HARGA BATU &amp; KAYU"/>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ISA"/>
      <sheetName val="ALAT"/>
      <sheetName val="BAHAN"/>
      <sheetName val="BBM"/>
      <sheetName val="RAB"/>
      <sheetName val="JEMBATAN"/>
      <sheetName val="CAVER"/>
      <sheetName val="UPAH"/>
    </sheetNames>
    <sheetDataSet>
      <sheetData sheetId="0" refreshError="1"/>
      <sheetData sheetId="1">
        <row r="18">
          <cell r="X18">
            <v>369556.99</v>
          </cell>
        </row>
      </sheetData>
      <sheetData sheetId="2" refreshError="1"/>
      <sheetData sheetId="3"/>
      <sheetData sheetId="4"/>
      <sheetData sheetId="5">
        <row r="58">
          <cell r="H58">
            <v>33924.169594008577</v>
          </cell>
        </row>
      </sheetData>
      <sheetData sheetId="6" refreshError="1"/>
      <sheetData sheetId="7">
        <row r="13">
          <cell r="H13">
            <v>40000</v>
          </cell>
        </row>
        <row r="16">
          <cell r="H16">
            <v>35000</v>
          </cell>
        </row>
        <row r="17">
          <cell r="H17">
            <v>30000</v>
          </cell>
        </row>
        <row r="18">
          <cell r="H18">
            <v>40000</v>
          </cell>
        </row>
        <row r="20">
          <cell r="H20">
            <v>25000</v>
          </cell>
        </row>
        <row r="21">
          <cell r="H21">
            <v>35000</v>
          </cell>
        </row>
        <row r="22">
          <cell r="H22">
            <v>22500</v>
          </cell>
        </row>
        <row r="23">
          <cell r="H23">
            <v>17000</v>
          </cell>
        </row>
        <row r="25">
          <cell r="H25">
            <v>25000</v>
          </cell>
        </row>
        <row r="28">
          <cell r="H28">
            <v>99385</v>
          </cell>
        </row>
        <row r="32">
          <cell r="H32">
            <v>34500</v>
          </cell>
        </row>
        <row r="33">
          <cell r="H33">
            <v>124000</v>
          </cell>
        </row>
        <row r="38">
          <cell r="H38">
            <v>236650</v>
          </cell>
        </row>
        <row r="39">
          <cell r="H39">
            <v>243800</v>
          </cell>
        </row>
        <row r="40">
          <cell r="H40">
            <v>272400</v>
          </cell>
        </row>
        <row r="44">
          <cell r="H44">
            <v>143640</v>
          </cell>
        </row>
        <row r="45">
          <cell r="H45">
            <v>115115</v>
          </cell>
        </row>
        <row r="48">
          <cell r="H48">
            <v>5759.6837770380953</v>
          </cell>
        </row>
        <row r="49">
          <cell r="H49">
            <v>2120.0421696388889</v>
          </cell>
        </row>
        <row r="53">
          <cell r="H53">
            <v>60500</v>
          </cell>
        </row>
        <row r="54">
          <cell r="H54">
            <v>45009.683777038095</v>
          </cell>
        </row>
        <row r="58">
          <cell r="H58">
            <v>16859.683777038095</v>
          </cell>
        </row>
        <row r="59">
          <cell r="H59">
            <v>13447.183777038095</v>
          </cell>
        </row>
        <row r="60">
          <cell r="H60">
            <v>150000</v>
          </cell>
        </row>
        <row r="61">
          <cell r="H61">
            <v>975000</v>
          </cell>
        </row>
        <row r="62">
          <cell r="H62">
            <v>1195000</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
      <sheetName val="Cover"/>
      <sheetName val="RAB"/>
      <sheetName val="Sub Rekap"/>
      <sheetName val="Sheet2"/>
      <sheetName val="Sheet3"/>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L, TRIKORA (2)"/>
      <sheetName val="JL, TRIKORA"/>
      <sheetName val="Rekap total"/>
      <sheetName val="Rekap Biaya (14)"/>
      <sheetName val="JL.KPR KEHUT"/>
      <sheetName val="Rekap Biaya (13)"/>
      <sheetName val="JL.TAMORAHANDAYANI"/>
      <sheetName val="Rekap Biaya (12)"/>
      <sheetName val="JL.SUNGAI MARU"/>
      <sheetName val="Rekap Biaya (11)"/>
      <sheetName val="JL.SAP.LURAH MAT."/>
      <sheetName val="Rekap Biaya (10)"/>
      <sheetName val="JL.TPU "/>
      <sheetName val="Jembatan Sementara"/>
      <sheetName val="Agregat Kelas A"/>
      <sheetName val="Agregat Kelas B"/>
      <sheetName val="Agregat Kelas C"/>
      <sheetName val="Analisa Quarry"/>
      <sheetName val="Agregat Halus &amp; Kasar"/>
      <sheetName val="Basic Price"/>
      <sheetName val="Peralatan"/>
      <sheetName val="Rekap Biaya (9)"/>
      <sheetName val="JL.MTOA"/>
      <sheetName val="Rekap Biaya (8)"/>
      <sheetName val="JL.PER KM 14"/>
      <sheetName val="Rekap Biaya (7)"/>
      <sheetName val="JL.PENDIDIKAN"/>
      <sheetName val="Rekap Biaya (6)"/>
      <sheetName val="JL.SP.GOR"/>
      <sheetName val="Rekap Biaya (5)"/>
      <sheetName val="JL.TRIKORA"/>
      <sheetName val="Rekap Biaya (4)"/>
      <sheetName val="JL.S.KAMUNDANG"/>
      <sheetName val="Rekap Biaya (3)"/>
      <sheetName val="JL.REMU"/>
      <sheetName val="Rekap Biaya (2)"/>
      <sheetName val="JL.KOM KOKODA"/>
      <sheetName val="Rekap Biaya"/>
      <sheetName val="JL SMP 5 "/>
      <sheetName val="Mobilisasi"/>
      <sheetName val="DEVI 2"/>
      <sheetName val="DEVI 3"/>
      <sheetName val="DEVI 4"/>
      <sheetName val="DEVI 5"/>
      <sheetName val="DEVI 6"/>
      <sheetName val="DEVI 7"/>
      <sheetName val="DEVI 7 (2)"/>
      <sheetName val="DEVI 8"/>
      <sheetName val="DEVI 9"/>
      <sheetName val="DEV 10"/>
      <sheetName val="LS-Rutin"/>
      <sheetName val="Kuantit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sheetData sheetId="39" refreshError="1"/>
      <sheetData sheetId="40"/>
      <sheetData sheetId="41"/>
      <sheetData sheetId="42"/>
      <sheetData sheetId="43"/>
      <sheetData sheetId="44"/>
      <sheetData sheetId="45"/>
      <sheetData sheetId="46"/>
      <sheetData sheetId="47" refreshError="1"/>
      <sheetData sheetId="48" refreshError="1"/>
      <sheetData sheetId="49" refreshError="1"/>
      <sheetData sheetId="50" refreshError="1"/>
      <sheetData sheetId="51"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 bhn"/>
      <sheetName val="Basic Price"/>
      <sheetName val="Peralatan (2)"/>
      <sheetName val="D.2"/>
      <sheetName val="D.3"/>
      <sheetName val="D.5"/>
      <sheetName val="D.7.K250"/>
      <sheetName val="D.7.K225"/>
      <sheetName val="D.7.Besi"/>
      <sheetName val="TPU 2008"/>
      <sheetName val="Time Schedule1"/>
      <sheetName val="RKP"/>
      <sheetName val="Kontrol"/>
      <sheetName val="DEV.3 (2)"/>
      <sheetName val="DEV.6"/>
      <sheetName val="D.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L.KPR Polri  (3)"/>
      <sheetName val="RAB.KPR POLRI"/>
      <sheetName val="Moyo 1"/>
      <sheetName val="RKP.JL.MOYO"/>
      <sheetName val="Rekap Polri"/>
      <sheetName val="Sheet1"/>
      <sheetName val="JL.KERINCI"/>
      <sheetName val="RKP."/>
      <sheetName val="JL.S.MAM"/>
      <sheetName val="RKP.01"/>
      <sheetName val="JL.S.MAM (02)"/>
      <sheetName val="RKP.01 (2)"/>
      <sheetName val="JL.TPU"/>
      <sheetName val="RKP.02"/>
      <sheetName val="JL.F.KALASUAT.01"/>
      <sheetName val="RKP.(1)"/>
      <sheetName val="JL.F.KALASUAT.0 2"/>
      <sheetName val="RKP.(2)"/>
      <sheetName val="anal bhn"/>
      <sheetName val="Basic Price"/>
      <sheetName val="Peralatan (2)"/>
      <sheetName val="DEI.2"/>
      <sheetName val="DEV.3"/>
      <sheetName val="DEV.5"/>
      <sheetName val="DEVI 7"/>
      <sheetName val="DEV.7"/>
      <sheetName val="DEVI 7 (2)"/>
    </sheetNames>
    <sheetDataSet>
      <sheetData sheetId="0"/>
      <sheetData sheetId="1"/>
      <sheetData sheetId="2" refreshError="1"/>
      <sheetData sheetId="3"/>
      <sheetData sheetId="4"/>
      <sheetData sheetId="5"/>
      <sheetData sheetId="6"/>
      <sheetData sheetId="7"/>
      <sheetData sheetId="8" refreshError="1"/>
      <sheetData sheetId="9"/>
      <sheetData sheetId="10"/>
      <sheetData sheetId="11"/>
      <sheetData sheetId="12" refreshError="1"/>
      <sheetData sheetId="13"/>
      <sheetData sheetId="14"/>
      <sheetData sheetId="15"/>
      <sheetData sheetId="16"/>
      <sheetData sheetId="17"/>
      <sheetData sheetId="18"/>
      <sheetData sheetId="19" refreshError="1">
        <row r="38">
          <cell r="A38" t="str">
            <v>HARGA DASAR SATUAN BAHAN</v>
          </cell>
        </row>
        <row r="46">
          <cell r="F46">
            <v>313695</v>
          </cell>
        </row>
        <row r="48">
          <cell r="F48">
            <v>518206</v>
          </cell>
        </row>
        <row r="58">
          <cell r="F58">
            <v>14774</v>
          </cell>
        </row>
        <row r="60">
          <cell r="F60">
            <v>22000</v>
          </cell>
        </row>
        <row r="62">
          <cell r="F62">
            <v>1825000</v>
          </cell>
        </row>
        <row r="68">
          <cell r="F68">
            <v>5735</v>
          </cell>
        </row>
        <row r="69">
          <cell r="F69">
            <v>6590</v>
          </cell>
        </row>
        <row r="70">
          <cell r="F70">
            <v>25000</v>
          </cell>
        </row>
      </sheetData>
      <sheetData sheetId="20"/>
      <sheetData sheetId="21" refreshError="1"/>
      <sheetData sheetId="22" refreshError="1"/>
      <sheetData sheetId="23" refreshError="1"/>
      <sheetData sheetId="24"/>
      <sheetData sheetId="25" refreshError="1"/>
      <sheetData sheetId="26"/>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SEN"/>
      <sheetName val="Rekap ALL+ME  "/>
      <sheetName val="F. Polyclinic"/>
      <sheetName val="rekap ME MB 15M"/>
      <sheetName val="BE-02"/>
      <sheetName val="MU"/>
      <sheetName val="RAB MEK 15 M MB "/>
      <sheetName val="RAB EL 15m MB"/>
      <sheetName val="REKAP_SUP"/>
      <sheetName val="ARS SUP"/>
      <sheetName val="REKAP_WARDS"/>
      <sheetName val="analisa"/>
      <sheetName val="ARS-WARDS"/>
      <sheetName val="rekap ME WARDS  15M "/>
      <sheetName val="RAB MEK WARDS"/>
      <sheetName val="RAB EL WARDS"/>
      <sheetName val="rekap ME"/>
      <sheetName val="an GIP medium"/>
      <sheetName val="PVC PRALON AW"/>
      <sheetName val="BS SCH 40"/>
      <sheetName val="MEKANIKAL MB (3)"/>
      <sheetName val="MEKANIKAL MB (2)"/>
      <sheetName val="MEKANIKAL MB"/>
      <sheetName val="RAB EL all MB Rofiq"/>
      <sheetName val="ELEKTRIKAL MB"/>
      <sheetName val="REK_ME_SUP"/>
      <sheetName val="MEK SUP"/>
      <sheetName val="REK_ME_SUP (2)"/>
      <sheetName val="MEK SUP all rofiq"/>
      <sheetName val="ELEK SUP"/>
      <sheetName val="upahbahan"/>
      <sheetName val="mau panitia"/>
      <sheetName val="RAB Arsitektural"/>
      <sheetName val="An.Kus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row r="32">
          <cell r="K32">
            <v>262500</v>
          </cell>
        </row>
      </sheetData>
      <sheetData sheetId="31" refreshError="1"/>
      <sheetData sheetId="32" refreshError="1"/>
      <sheetData sheetId="33"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overed_Sheet1"/>
      <sheetName val="Recovered_Sheet2"/>
      <sheetName val="000000"/>
      <sheetName val="laroux"/>
      <sheetName val="laroux_2"/>
      <sheetName val="SATPEK"/>
      <sheetName val="H"/>
      <sheetName val="SPK"/>
      <sheetName val="Harga"/>
      <sheetName val="SPK2"/>
      <sheetName val="SPK2 (2)"/>
      <sheetName val="bobot"/>
      <sheetName val="D"/>
      <sheetName val="DAOPPP"/>
      <sheetName val="rabbb"/>
      <sheetName val="RIL"/>
      <sheetName val="ALAT"/>
      <sheetName val="MOS"/>
      <sheetName val="BAHAN"/>
      <sheetName val="curva-S"/>
      <sheetName val="SURAT"/>
      <sheetName val="rekapMTQ"/>
      <sheetName val="RAB-TMN"/>
      <sheetName val="RAB-ARENA"/>
      <sheetName val="RAB-ALUN"/>
      <sheetName val="ANALISA"/>
      <sheetName val="RABBBBB"/>
      <sheetName val="prog"/>
      <sheetName val="r(2)"/>
      <sheetName val="D (1)"/>
      <sheetName val="."/>
      <sheetName val=".."/>
      <sheetName val="D (2)"/>
      <sheetName val="D (3)"/>
      <sheetName val="Keb.Bahan"/>
      <sheetName val="Upah Kerja"/>
      <sheetName val="BAhann"/>
      <sheetName val="ALATTT"/>
      <sheetName val="BBM"/>
      <sheetName val="UMUMM"/>
      <sheetName val="rekap"/>
      <sheetName val="judul"/>
      <sheetName val="rekapitulasi"/>
      <sheetName val="rab B &amp; C"/>
      <sheetName val="RAB A"/>
      <sheetName val="R"/>
      <sheetName val="B (2)"/>
      <sheetName val="A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TN"/>
      <sheetName val="AN-K"/>
      <sheetName val="Analisa Alat"/>
      <sheetName val="BHN"/>
      <sheetName val="RAB"/>
      <sheetName val="Sheet2"/>
      <sheetName val="UPAH"/>
      <sheetName val="RAB Gabg"/>
      <sheetName val="RABPlus"/>
      <sheetName val="Cross-duck"/>
      <sheetName val="rek-plus"/>
      <sheetName val="Rekap"/>
      <sheetName val="Sheet1"/>
      <sheetName val="RABPlus (2)"/>
      <sheetName val="RAB +Ref"/>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sheetData sheetId="14"/>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anal bhn"/>
      <sheetName val="Basic Price"/>
      <sheetName val="Peralatan (2)"/>
      <sheetName val="DEI.2"/>
      <sheetName val="DEV.3"/>
      <sheetName val="DEV.3.1"/>
      <sheetName val="DEV.5"/>
      <sheetName val="DEV.6"/>
      <sheetName val="DEVI 7"/>
      <sheetName val="DEV.7"/>
      <sheetName val="DEVI 7 (2)"/>
      <sheetName val="DEVI 7 cerucut"/>
      <sheetName val="DEVI 7 rumah"/>
      <sheetName val="Sheet4"/>
      <sheetName val="Sheet2"/>
      <sheetName val="besi Tanpa Tepi "/>
      <sheetName val="besi + Tepi "/>
      <sheetName val="pasar baru (2)"/>
      <sheetName val="REKAP (2)"/>
      <sheetName val="Sheet3"/>
      <sheetName val="An-SNI 10"/>
      <sheetName val="HARGA SATUAN"/>
      <sheetName val="Pasar aiams"/>
      <sheetName val="REKAP"/>
      <sheetName val="REHAB RUANG KABID"/>
      <sheetName val="SAL. hbm"/>
      <sheetName val="pasar baru"/>
      <sheetName val="SAL. SORPUS"/>
      <sheetName val="SAL. danau anggi"/>
      <sheetName val="SAL. doom "/>
      <sheetName val="SAL. missi"/>
      <sheetName val="panjaitan"/>
      <sheetName val="SMP PGRI"/>
      <sheetName val="PEMBERSIHAN btn"/>
      <sheetName val="km.8 Bangunan Abadi"/>
      <sheetName val="SAL. TPU"/>
      <sheetName val="Pa. Pinem"/>
    </sheetNames>
    <sheetDataSet>
      <sheetData sheetId="0" refreshError="1"/>
      <sheetData sheetId="1" refreshError="1"/>
      <sheetData sheetId="2">
        <row r="60">
          <cell r="F60">
            <v>2300000</v>
          </cell>
        </row>
        <row r="67">
          <cell r="F67">
            <v>10792.4</v>
          </cell>
        </row>
        <row r="68">
          <cell r="F68">
            <v>10800</v>
          </cell>
        </row>
        <row r="69">
          <cell r="F69">
            <v>29000</v>
          </cell>
        </row>
      </sheetData>
      <sheetData sheetId="3" refreshError="1"/>
      <sheetData sheetId="4"/>
      <sheetData sheetId="5"/>
      <sheetData sheetId="6"/>
      <sheetData sheetId="7"/>
      <sheetData sheetId="8"/>
      <sheetData sheetId="9" refreshError="1"/>
      <sheetData sheetId="10" refreshError="1"/>
      <sheetData sheetId="11" refreshError="1"/>
      <sheetData sheetId="12" refreshError="1"/>
      <sheetData sheetId="13"/>
      <sheetData sheetId="14" refreshError="1"/>
      <sheetData sheetId="15" refreshError="1"/>
      <sheetData sheetId="16"/>
      <sheetData sheetId="17"/>
      <sheetData sheetId="18" refreshError="1"/>
      <sheetData sheetId="19" refreshError="1"/>
      <sheetData sheetId="20" refreshError="1"/>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overed_Sheet1"/>
      <sheetName val="Recovered_Sheet2"/>
      <sheetName val="000000"/>
      <sheetName val="REKAP 1.5M"/>
      <sheetName val="REKAP"/>
      <sheetName val="RAB"/>
      <sheetName val="ALAT"/>
      <sheetName val="MOS"/>
      <sheetName val="BAHAN"/>
      <sheetName val="ANALISA 1"/>
      <sheetName val="bobot"/>
      <sheetName val="5 des"/>
      <sheetName val="BOQ"/>
      <sheetName val="RAB 1.5M"/>
      <sheetName val="BOQ OK"/>
      <sheetName val="SCHEDULE"/>
      <sheetName val="RAB 1"/>
      <sheetName val="REKAPITULASI GEDUNG SORSEL2005"/>
      <sheetName val="volume"/>
      <sheetName val="BESI200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7">
          <cell r="E7" t="str">
            <v>Pekerja</v>
          </cell>
        </row>
        <row r="8">
          <cell r="E8" t="str">
            <v>Mandor</v>
          </cell>
        </row>
        <row r="10">
          <cell r="E10" t="str">
            <v>Kepala Tukang</v>
          </cell>
        </row>
        <row r="23">
          <cell r="I23">
            <v>1150000</v>
          </cell>
        </row>
        <row r="27">
          <cell r="I27">
            <v>62000</v>
          </cell>
        </row>
        <row r="30">
          <cell r="I30">
            <v>7500</v>
          </cell>
        </row>
        <row r="31">
          <cell r="I31">
            <v>25000</v>
          </cell>
        </row>
        <row r="62">
          <cell r="E62" t="str">
            <v>Paku  4 cm - 15 cm</v>
          </cell>
          <cell r="I62">
            <v>10000</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sic Price"/>
      <sheetName val="Analisa Satuan"/>
      <sheetName val="Harga Satuan Selokan"/>
      <sheetName val="Harga Satuan Jalan Setapak"/>
      <sheetName val="bq"/>
      <sheetName val="Kurva AGUSTUS"/>
      <sheetName val="mat-onsite"/>
      <sheetName val="5-ALAT(1)"/>
      <sheetName val="4-Basic Price"/>
      <sheetName val="ANALISA"/>
      <sheetName val="Koef"/>
      <sheetName val="Rekap"/>
      <sheetName val="UBA"/>
      <sheetName val="Schedule(S-Curve)"/>
    </sheetNames>
    <sheetDataSet>
      <sheetData sheetId="0"/>
      <sheetData sheetId="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 bhn"/>
      <sheetName val="Basic Price"/>
      <sheetName val="Peralatan (2)"/>
      <sheetName val="DEI.2"/>
      <sheetName val="DEV.3"/>
      <sheetName val="NP"/>
      <sheetName val="DEV.5"/>
      <sheetName val="DEV.6"/>
      <sheetName val="DEVI 7"/>
      <sheetName val="DEV.7"/>
      <sheetName val="DEVI 7 (2)"/>
      <sheetName val="REK.FUL"/>
      <sheetName val="REKAPITULASI"/>
      <sheetName val="JL.WIJAYA,MAMBRUK,CENDRA"/>
      <sheetName val="RKP.3 LOKASI"/>
      <sheetName val="JL.REMU.FUL"/>
      <sheetName val="RKP.FUL"/>
      <sheetName val="RAB.500"/>
      <sheetName val="RKP.500"/>
      <sheetName val="RAB.Worot TVRY.2.5M"/>
      <sheetName val="RKP.W.TVRI.2,5M"/>
      <sheetName val="RAB.Worot TVRY.FUL"/>
      <sheetName val="RKP.W.TVRI.FUL"/>
      <sheetName val="JL.D.Anggi"/>
      <sheetName val="RKP (8)"/>
      <sheetName val="JL.MALAGEDA)"/>
      <sheetName val="RKP (6)"/>
      <sheetName val="JL.F.kaisepo.1.5"/>
      <sheetName val="RKP.1.5"/>
      <sheetName val="RAB.F.kaisepo.FUL"/>
      <sheetName val="RKP.F.KAISEPO.FUL"/>
      <sheetName val="JL.R.A Kartini"/>
      <sheetName val="RKP (5)"/>
      <sheetName val="JL.F.Kalasuat"/>
      <sheetName val="RKP.F.Kalasuat"/>
    </sheetNames>
    <sheetDataSet>
      <sheetData sheetId="0" refreshError="1"/>
      <sheetData sheetId="1" refreshError="1"/>
      <sheetData sheetId="2" refreshError="1"/>
      <sheetData sheetId="3"/>
      <sheetData sheetId="4"/>
      <sheetData sheetId="5"/>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sheetData sheetId="21"/>
      <sheetData sheetId="22"/>
      <sheetData sheetId="23" refreshError="1"/>
      <sheetData sheetId="24" refreshError="1"/>
      <sheetData sheetId="25"/>
      <sheetData sheetId="26"/>
      <sheetData sheetId="27" refreshError="1"/>
      <sheetData sheetId="28"/>
      <sheetData sheetId="29" refreshError="1"/>
      <sheetData sheetId="30" refreshError="1"/>
      <sheetData sheetId="31" refreshError="1"/>
      <sheetData sheetId="32" refreshError="1"/>
      <sheetData sheetId="33" refreshError="1"/>
      <sheetData sheetId="34"/>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rat"/>
      <sheetName val="Div1"/>
      <sheetName val="Div2"/>
      <sheetName val="Div 2"/>
      <sheetName val="Div3"/>
      <sheetName val="Div5"/>
      <sheetName val="Div4"/>
      <sheetName val="Div8b"/>
      <sheetName val="Div 6"/>
      <sheetName val="Div 7"/>
      <sheetName val="Div 8"/>
      <sheetName val="Jadwal"/>
      <sheetName val="Utama"/>
      <sheetName val="Lamp8"/>
      <sheetName val="Lamp"/>
      <sheetName val="SKon"/>
      <sheetName val="Kapasitas AMP.S.C"/>
      <sheetName val="Staf"/>
      <sheetName val="Ala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L, TRIKORA (2)"/>
      <sheetName val="JL, TRIKORA"/>
      <sheetName val="Rekap total"/>
      <sheetName val="Rekap Biaya (14)"/>
      <sheetName val="JL.KPR KEHUT"/>
      <sheetName val="Rekap Biaya (13)"/>
      <sheetName val="JL.TAMORAHANDAYANI"/>
      <sheetName val="Rekap Biaya (12)"/>
      <sheetName val="JL.SUNGAI MARU"/>
      <sheetName val="Rekap Biaya (11)"/>
      <sheetName val="JL.SAP.LURAH MAT."/>
      <sheetName val="Rekap Biaya (10)"/>
      <sheetName val="JL.TPU "/>
      <sheetName val="Jembatan Sementara"/>
      <sheetName val="Agregat Kelas A"/>
      <sheetName val="Agregat Kelas B"/>
      <sheetName val="Agregat Kelas C"/>
      <sheetName val="Analisa Quarry"/>
      <sheetName val="Agregat Halus &amp; Kasar"/>
      <sheetName val="Basic Price"/>
      <sheetName val="Peralatan"/>
      <sheetName val="Rekap Biaya (9)"/>
      <sheetName val="JL.MTOA"/>
      <sheetName val="Rekap Biaya (8)"/>
      <sheetName val="JL.PER KM 14"/>
      <sheetName val="Rekap Biaya (7)"/>
      <sheetName val="JL.PENDIDIKAN"/>
      <sheetName val="Rekap Biaya (6)"/>
      <sheetName val="JL.SP.GOR"/>
      <sheetName val="Rekap Biaya (5)"/>
      <sheetName val="JL.TRIKORA"/>
      <sheetName val="Rekap Biaya (4)"/>
      <sheetName val="JL.S.KAMUNDANG"/>
      <sheetName val="Rekap Biaya (3)"/>
      <sheetName val="JL.REMU"/>
      <sheetName val="Rekap Biaya (2)"/>
      <sheetName val="JL.KOM KOKODA"/>
      <sheetName val="Rekap Biaya"/>
      <sheetName val="JL SMP 5 "/>
      <sheetName val="Mobilisasi"/>
      <sheetName val="DEVI 2"/>
      <sheetName val="DEVI 3"/>
      <sheetName val="DEVI 4"/>
      <sheetName val="DEVI 5"/>
      <sheetName val="DEVI 6"/>
      <sheetName val="DEVI 7"/>
      <sheetName val="DEVI 7 (2)"/>
      <sheetName val="DEVI 8"/>
      <sheetName val="DEVI 9"/>
      <sheetName val="DEV 10"/>
      <sheetName val="LS-Rutin"/>
      <sheetName val="Kuantit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sheetData sheetId="39" refreshError="1"/>
      <sheetData sheetId="40"/>
      <sheetData sheetId="41"/>
      <sheetData sheetId="42"/>
      <sheetData sheetId="43"/>
      <sheetData sheetId="44"/>
      <sheetData sheetId="45"/>
      <sheetData sheetId="46"/>
      <sheetData sheetId="47" refreshError="1"/>
      <sheetData sheetId="48" refreshError="1"/>
      <sheetData sheetId="49" refreshError="1"/>
      <sheetData sheetId="50" refreshError="1"/>
      <sheetData sheetId="51"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C  01"/>
      <sheetName val="Kuantitas &amp; Harga"/>
    </sheetNames>
    <sheetDataSet>
      <sheetData sheetId="0" refreshError="1"/>
      <sheetData sheetId="1">
        <row r="4">
          <cell r="B4" t="str">
            <v>DAFTAR  KUANTITAS DAN HARGA</v>
          </cell>
        </row>
        <row r="6">
          <cell r="B6" t="str">
            <v xml:space="preserve"> Proyek / Bagpro</v>
          </cell>
          <cell r="D6" t="str">
            <v>:</v>
          </cell>
          <cell r="E6" t="str">
            <v>Pembangunan  Jalan  dan  Jembatan  Kota  Ternate</v>
          </cell>
        </row>
        <row r="7">
          <cell r="B7" t="str">
            <v xml:space="preserve"> No. Paket Kontrak</v>
          </cell>
          <cell r="D7" t="str">
            <v>:</v>
          </cell>
          <cell r="E7" t="str">
            <v>-</v>
          </cell>
        </row>
        <row r="8">
          <cell r="B8" t="str">
            <v xml:space="preserve"> Nama Paket</v>
          </cell>
          <cell r="D8" t="str">
            <v>:</v>
          </cell>
          <cell r="E8" t="str">
            <v>Pembangunan  Jembatan  dan  Jalan  Pulau  Moti</v>
          </cell>
        </row>
        <row r="9">
          <cell r="B9" t="str">
            <v xml:space="preserve"> Prop / Kab / Kodya</v>
          </cell>
          <cell r="D9" t="str">
            <v>:</v>
          </cell>
          <cell r="E9" t="str">
            <v>Pulau  Moti</v>
          </cell>
        </row>
        <row r="11">
          <cell r="F11" t="str">
            <v xml:space="preserve">  </v>
          </cell>
          <cell r="G11" t="str">
            <v xml:space="preserve"> </v>
          </cell>
        </row>
        <row r="12">
          <cell r="B12" t="str">
            <v>No. Mata</v>
          </cell>
          <cell r="C12" t="str">
            <v>Uraian</v>
          </cell>
          <cell r="F12" t="str">
            <v>Satuan</v>
          </cell>
          <cell r="G12" t="str">
            <v>Perkiraan</v>
          </cell>
          <cell r="H12" t="str">
            <v>Harga</v>
          </cell>
          <cell r="I12" t="str">
            <v>Jumlah</v>
          </cell>
        </row>
        <row r="13">
          <cell r="B13" t="str">
            <v>Pembayaran</v>
          </cell>
          <cell r="G13" t="str">
            <v>Kuantitas</v>
          </cell>
          <cell r="H13" t="str">
            <v>Satuan</v>
          </cell>
          <cell r="I13" t="str">
            <v>Harga-Harga</v>
          </cell>
        </row>
        <row r="14">
          <cell r="H14" t="str">
            <v>(Rupiah)</v>
          </cell>
          <cell r="I14" t="str">
            <v>(Rupiah)</v>
          </cell>
        </row>
        <row r="15">
          <cell r="B15" t="str">
            <v>a</v>
          </cell>
          <cell r="D15" t="str">
            <v>b</v>
          </cell>
          <cell r="F15" t="str">
            <v>c</v>
          </cell>
          <cell r="G15" t="str">
            <v>d</v>
          </cell>
          <cell r="H15" t="str">
            <v>e</v>
          </cell>
          <cell r="I15" t="str">
            <v>f = (d x e)</v>
          </cell>
        </row>
        <row r="17">
          <cell r="D17" t="str">
            <v>DIVISI 1. UMUM</v>
          </cell>
        </row>
        <row r="19">
          <cell r="B19" t="str">
            <v>1.2</v>
          </cell>
          <cell r="D19" t="str">
            <v>Mobilisasi</v>
          </cell>
          <cell r="F19" t="str">
            <v>LS</v>
          </cell>
          <cell r="G19">
            <v>1</v>
          </cell>
          <cell r="H19">
            <v>0</v>
          </cell>
          <cell r="I19">
            <v>0</v>
          </cell>
        </row>
        <row r="21">
          <cell r="B21" t="str">
            <v>1.18. (1)</v>
          </cell>
          <cell r="D21" t="str">
            <v>Relokasi Utilitas dan Pelayanan TELKOM yang ada</v>
          </cell>
          <cell r="F21" t="str">
            <v>LS</v>
          </cell>
          <cell r="I21">
            <v>0</v>
          </cell>
        </row>
        <row r="22">
          <cell r="B22" t="str">
            <v>1.18. (2)</v>
          </cell>
          <cell r="D22" t="str">
            <v>Relokasi Utilitas dan Pelayanan PDAM yang ada</v>
          </cell>
          <cell r="F22" t="str">
            <v>LS</v>
          </cell>
          <cell r="I22">
            <v>0</v>
          </cell>
        </row>
        <row r="23">
          <cell r="B23" t="str">
            <v>1.18. (3)</v>
          </cell>
          <cell r="D23" t="str">
            <v>Relokasi Utilitas dan Pelayanan PLN yang ada</v>
          </cell>
          <cell r="F23" t="str">
            <v>LS</v>
          </cell>
          <cell r="I23">
            <v>0</v>
          </cell>
        </row>
        <row r="24">
          <cell r="B24" t="str">
            <v>1.18. (4)</v>
          </cell>
          <cell r="D24" t="str">
            <v>Relokasi Utilitas dan Pelayanan Gas yang ada</v>
          </cell>
          <cell r="F24" t="str">
            <v>LS</v>
          </cell>
          <cell r="I24">
            <v>0</v>
          </cell>
        </row>
        <row r="25">
          <cell r="B25" t="str">
            <v>1.18. (5)</v>
          </cell>
          <cell r="D25" t="str">
            <v>Relokasi Utilitas dan Prasarana Pelayanan lain yang ada</v>
          </cell>
          <cell r="F25" t="str">
            <v>LS</v>
          </cell>
          <cell r="I25">
            <v>0</v>
          </cell>
        </row>
        <row r="28">
          <cell r="D28" t="str">
            <v>Jumlah Harga Pekerjaan DIVISI 1  (masuk pada Rekapitulasi Perkiraan Harga Pekerjaan)</v>
          </cell>
          <cell r="I28">
            <v>0</v>
          </cell>
        </row>
        <row r="31">
          <cell r="D31" t="str">
            <v>DIVISI 2. DRAINASE</v>
          </cell>
        </row>
        <row r="33">
          <cell r="B33" t="str">
            <v>2.1</v>
          </cell>
          <cell r="D33" t="str">
            <v xml:space="preserve">Galian untuk Drainase Selokan dan Saluran Air </v>
          </cell>
          <cell r="F33" t="str">
            <v>M3</v>
          </cell>
          <cell r="G33">
            <v>714.04</v>
          </cell>
          <cell r="H33">
            <v>0</v>
          </cell>
          <cell r="I33">
            <v>0</v>
          </cell>
        </row>
        <row r="35">
          <cell r="B35" t="str">
            <v>2.2</v>
          </cell>
          <cell r="D35" t="str">
            <v xml:space="preserve">Pasangan Batu dengan Mortar </v>
          </cell>
          <cell r="F35" t="str">
            <v>M3</v>
          </cell>
          <cell r="G35">
            <v>392.7</v>
          </cell>
          <cell r="H35">
            <v>0</v>
          </cell>
          <cell r="I35">
            <v>0</v>
          </cell>
        </row>
        <row r="37">
          <cell r="B37" t="str">
            <v>2.3 (1)</v>
          </cell>
          <cell r="D37" t="str">
            <v>Gorong-gorong Pipa Beton Bertulang, diameter dalam 50 cm</v>
          </cell>
          <cell r="F37" t="str">
            <v>M1</v>
          </cell>
          <cell r="H37">
            <v>0</v>
          </cell>
          <cell r="I37">
            <v>0</v>
          </cell>
        </row>
        <row r="38">
          <cell r="B38" t="str">
            <v>2.3 (2)</v>
          </cell>
          <cell r="D38" t="str">
            <v>Gorong-gorong Pipa Beton Bertulang,</v>
          </cell>
          <cell r="F38" t="str">
            <v>M1</v>
          </cell>
          <cell r="H38">
            <v>0</v>
          </cell>
          <cell r="I38">
            <v>0</v>
          </cell>
        </row>
        <row r="39">
          <cell r="D39" t="str">
            <v>diameter dalam 50 cm sampai 70 cm</v>
          </cell>
        </row>
        <row r="40">
          <cell r="B40" t="str">
            <v>2.3 (3)</v>
          </cell>
          <cell r="D40" t="str">
            <v xml:space="preserve">Gorong2 Pipa Beton Bertulang, </v>
          </cell>
          <cell r="F40" t="str">
            <v>M1</v>
          </cell>
          <cell r="H40">
            <v>0</v>
          </cell>
          <cell r="I40">
            <v>0</v>
          </cell>
        </row>
        <row r="41">
          <cell r="D41" t="str">
            <v>diameter dalam 70 cm sampai 100 cm</v>
          </cell>
        </row>
        <row r="42">
          <cell r="B42" t="str">
            <v>2.3 (4)</v>
          </cell>
          <cell r="D42" t="str">
            <v xml:space="preserve">Gorong2 Pipa Beton Bertulang, </v>
          </cell>
          <cell r="F42" t="str">
            <v>M1</v>
          </cell>
          <cell r="H42">
            <v>0</v>
          </cell>
          <cell r="I42">
            <v>0</v>
          </cell>
        </row>
        <row r="43">
          <cell r="D43" t="str">
            <v>diameter dalam 100 cm sampai 130 cm</v>
          </cell>
        </row>
        <row r="44">
          <cell r="B44" t="str">
            <v>2.3 (5)</v>
          </cell>
          <cell r="D44" t="str">
            <v xml:space="preserve">Gorong2 Pipa Beton Bertulang, </v>
          </cell>
          <cell r="F44" t="str">
            <v>M1</v>
          </cell>
          <cell r="H44">
            <v>0</v>
          </cell>
          <cell r="I44">
            <v>0</v>
          </cell>
        </row>
        <row r="45">
          <cell r="D45" t="str">
            <v>diameter dalam 140 cm sampai 150 cm</v>
          </cell>
        </row>
        <row r="46">
          <cell r="B46" t="str">
            <v>2.3 (6)</v>
          </cell>
          <cell r="D46" t="str">
            <v>Gorong-Gorong Pipa Baja Bergelombang</v>
          </cell>
          <cell r="F46" t="str">
            <v>Ton</v>
          </cell>
          <cell r="H46">
            <v>0</v>
          </cell>
          <cell r="I46">
            <v>0</v>
          </cell>
        </row>
        <row r="47">
          <cell r="B47" t="str">
            <v>2.3 (7)</v>
          </cell>
          <cell r="D47" t="str">
            <v>Gorong-Gorong Pipa Beton Tanpa Tulang, diameter dalam 20 sampai 30 cm</v>
          </cell>
          <cell r="F47" t="str">
            <v>M1</v>
          </cell>
        </row>
        <row r="48">
          <cell r="H48">
            <v>0</v>
          </cell>
          <cell r="I48">
            <v>0</v>
          </cell>
        </row>
        <row r="49">
          <cell r="B49" t="str">
            <v>2.4 (1)</v>
          </cell>
          <cell r="D49" t="str">
            <v>Timbunan Porous atau Bahan Penyaring  (Filter)</v>
          </cell>
          <cell r="F49" t="str">
            <v>M3</v>
          </cell>
          <cell r="H49">
            <v>0</v>
          </cell>
          <cell r="I49">
            <v>0</v>
          </cell>
        </row>
        <row r="50">
          <cell r="B50" t="str">
            <v>2.4 (2)</v>
          </cell>
          <cell r="D50" t="str">
            <v>Anyaman  Filter  Plastik</v>
          </cell>
          <cell r="F50" t="str">
            <v>M2</v>
          </cell>
          <cell r="H50">
            <v>0</v>
          </cell>
          <cell r="I50">
            <v>0</v>
          </cell>
        </row>
        <row r="51">
          <cell r="B51" t="str">
            <v>2.4 (3)</v>
          </cell>
          <cell r="D51" t="str">
            <v>Pipa Berlubang Banyak (Perforated Pipa) Untuk Pekerjaan</v>
          </cell>
          <cell r="F51" t="str">
            <v>M1</v>
          </cell>
          <cell r="H51">
            <v>0</v>
          </cell>
          <cell r="I51">
            <v>0</v>
          </cell>
        </row>
        <row r="52">
          <cell r="D52" t="str">
            <v>Drainase Bawah Permukaan</v>
          </cell>
          <cell r="I52">
            <v>0</v>
          </cell>
        </row>
        <row r="55">
          <cell r="C55" t="str">
            <v>Jumlah Harga Pekerjaan DIVISI 2  (masuk pada Rekapitulasi Perkiraan Harga Pekerjaan)</v>
          </cell>
          <cell r="I55">
            <v>0</v>
          </cell>
        </row>
        <row r="61">
          <cell r="D61" t="str">
            <v>DIVISI  3.  PEKERJAAN  TANAH</v>
          </cell>
        </row>
        <row r="63">
          <cell r="B63" t="str">
            <v>3.1 (1)</v>
          </cell>
          <cell r="D63" t="str">
            <v>Galian Biasa</v>
          </cell>
          <cell r="F63" t="str">
            <v>M3</v>
          </cell>
          <cell r="G63">
            <v>0</v>
          </cell>
          <cell r="H63">
            <v>0</v>
          </cell>
          <cell r="I63">
            <v>0</v>
          </cell>
        </row>
        <row r="64">
          <cell r="B64" t="str">
            <v>3.1 (2)</v>
          </cell>
          <cell r="D64" t="str">
            <v>Galian Batu</v>
          </cell>
          <cell r="F64" t="str">
            <v>M3</v>
          </cell>
          <cell r="H64">
            <v>0</v>
          </cell>
          <cell r="I64">
            <v>0</v>
          </cell>
        </row>
        <row r="65">
          <cell r="B65" t="str">
            <v>3.1 (3)</v>
          </cell>
          <cell r="D65" t="str">
            <v>Galian Struktur dengan Kedalaman 0 - 2 meter</v>
          </cell>
          <cell r="F65" t="str">
            <v>M3</v>
          </cell>
          <cell r="G65">
            <v>821.52</v>
          </cell>
          <cell r="H65">
            <v>0</v>
          </cell>
          <cell r="I65">
            <v>0</v>
          </cell>
        </row>
        <row r="66">
          <cell r="B66" t="str">
            <v>3.1 (4)</v>
          </cell>
          <cell r="D66" t="str">
            <v>Galian Struktur dengan Kedalaman 2 - 4 meter</v>
          </cell>
          <cell r="F66" t="str">
            <v>M3</v>
          </cell>
          <cell r="G66">
            <v>639.47</v>
          </cell>
          <cell r="H66">
            <v>0</v>
          </cell>
          <cell r="I66">
            <v>0</v>
          </cell>
        </row>
        <row r="67">
          <cell r="B67" t="str">
            <v>3.1 (5)</v>
          </cell>
          <cell r="D67" t="str">
            <v>Galian Struktur dengan Kedalaman 4 - 6 meter</v>
          </cell>
          <cell r="F67" t="str">
            <v>M3</v>
          </cell>
          <cell r="H67">
            <v>0</v>
          </cell>
          <cell r="I67">
            <v>0</v>
          </cell>
        </row>
        <row r="68">
          <cell r="B68" t="str">
            <v>3.1 (6)</v>
          </cell>
          <cell r="D68" t="str">
            <v>Cofferdam, Penyokong, Pengaku dan Pekerjaan yang berkaitan</v>
          </cell>
          <cell r="F68" t="str">
            <v>Ls</v>
          </cell>
          <cell r="H68">
            <v>0</v>
          </cell>
          <cell r="I68">
            <v>0</v>
          </cell>
        </row>
        <row r="69">
          <cell r="B69" t="str">
            <v>3.1 (7)</v>
          </cell>
          <cell r="D69" t="str">
            <v>Galian Perkerasan Beraspal Dengan Cold Milling Machine</v>
          </cell>
          <cell r="F69" t="str">
            <v>M3</v>
          </cell>
          <cell r="H69">
            <v>0</v>
          </cell>
          <cell r="I69">
            <v>0</v>
          </cell>
        </row>
        <row r="70">
          <cell r="B70" t="str">
            <v>3.1 (8)</v>
          </cell>
          <cell r="D70" t="str">
            <v>Galian Perkerasan Beraspal Tanpa Cold Milling Machine</v>
          </cell>
          <cell r="F70" t="str">
            <v>M3</v>
          </cell>
          <cell r="H70">
            <v>0</v>
          </cell>
          <cell r="I70">
            <v>0</v>
          </cell>
        </row>
        <row r="71">
          <cell r="B71" t="str">
            <v>3.1 (9)</v>
          </cell>
          <cell r="D71" t="str">
            <v xml:space="preserve">Biaya Tambahan Utk. Pengangkutan bahan </v>
          </cell>
          <cell r="F71" t="str">
            <v>M3/Km</v>
          </cell>
          <cell r="H71">
            <v>0</v>
          </cell>
          <cell r="I71">
            <v>0</v>
          </cell>
        </row>
        <row r="72">
          <cell r="D72" t="str">
            <v>hasil galian dengan jarak melebihi 5 Km</v>
          </cell>
          <cell r="I72">
            <v>0</v>
          </cell>
        </row>
        <row r="74">
          <cell r="B74" t="str">
            <v>3.2 (1)</v>
          </cell>
          <cell r="D74" t="str">
            <v>Timbunan Biasa dari Selain Galian Sumber Bahan</v>
          </cell>
          <cell r="F74" t="str">
            <v>M3</v>
          </cell>
          <cell r="H74">
            <v>0</v>
          </cell>
          <cell r="I74">
            <v>0</v>
          </cell>
        </row>
        <row r="75">
          <cell r="B75" t="str">
            <v>3.2 (2)</v>
          </cell>
          <cell r="D75" t="str">
            <v>Timbunan Pilihan</v>
          </cell>
          <cell r="F75" t="str">
            <v>M3</v>
          </cell>
          <cell r="G75">
            <v>3085.59</v>
          </cell>
          <cell r="H75">
            <v>0</v>
          </cell>
          <cell r="I75">
            <v>0</v>
          </cell>
        </row>
        <row r="76">
          <cell r="B76" t="str">
            <v>3.2 (3)</v>
          </cell>
          <cell r="D76" t="str">
            <v>Timbunan Pilihan di Atas Tanah Rawa (diukur di atas bak truk)</v>
          </cell>
          <cell r="F76" t="str">
            <v>M3</v>
          </cell>
          <cell r="H76">
            <v>0</v>
          </cell>
          <cell r="I76">
            <v>0</v>
          </cell>
        </row>
        <row r="77">
          <cell r="B77" t="str">
            <v>3.2 (4)</v>
          </cell>
          <cell r="D77" t="str">
            <v>Timbunan batu dengan manual</v>
          </cell>
          <cell r="F77" t="str">
            <v>M3</v>
          </cell>
          <cell r="H77">
            <v>0</v>
          </cell>
          <cell r="I77">
            <v>0</v>
          </cell>
        </row>
        <row r="78">
          <cell r="B78" t="str">
            <v>3.2 (5)</v>
          </cell>
          <cell r="D78" t="str">
            <v>Timbunan batu dengan derek</v>
          </cell>
          <cell r="F78" t="str">
            <v>M3</v>
          </cell>
          <cell r="H78">
            <v>0</v>
          </cell>
          <cell r="I78">
            <v>0</v>
          </cell>
        </row>
        <row r="79">
          <cell r="B79" t="str">
            <v>3.2 (6)</v>
          </cell>
          <cell r="D79" t="str">
            <v>Timbunan batu dengan derek</v>
          </cell>
          <cell r="F79" t="str">
            <v>Ton</v>
          </cell>
          <cell r="H79">
            <v>0</v>
          </cell>
          <cell r="I79">
            <v>0</v>
          </cell>
        </row>
        <row r="80">
          <cell r="H80">
            <v>0</v>
          </cell>
          <cell r="I80">
            <v>0</v>
          </cell>
        </row>
        <row r="81">
          <cell r="B81" t="str">
            <v>3.3</v>
          </cell>
          <cell r="D81" t="str">
            <v>Penyiapan Badan Jalan</v>
          </cell>
          <cell r="F81" t="str">
            <v>M2</v>
          </cell>
          <cell r="G81">
            <v>0</v>
          </cell>
          <cell r="H81">
            <v>0</v>
          </cell>
          <cell r="I81">
            <v>0</v>
          </cell>
        </row>
        <row r="83">
          <cell r="B83" t="str">
            <v>3.4.</v>
          </cell>
          <cell r="D83" t="str">
            <v>Pengupasan Permukaan aspal lama dan pencampuran kembali (tebal 15 cm)</v>
          </cell>
          <cell r="F83" t="str">
            <v>M3</v>
          </cell>
          <cell r="H83">
            <v>0</v>
          </cell>
          <cell r="I83">
            <v>0</v>
          </cell>
        </row>
        <row r="86">
          <cell r="C86" t="str">
            <v>Jumlah Harga Pekerjaan DIVISI 3  (masuk pada Rekapitulasi Perkiraan Harga Pekerjaan)</v>
          </cell>
          <cell r="I86">
            <v>0</v>
          </cell>
        </row>
        <row r="91">
          <cell r="D91" t="str">
            <v>DIVISI  4.  PELEBARAN PERKERASAN DAN BAHU JALAN</v>
          </cell>
        </row>
        <row r="93">
          <cell r="B93" t="str">
            <v>4.2 (1)</v>
          </cell>
          <cell r="D93" t="str">
            <v>Lapis Pondasi Agregat Kelas A</v>
          </cell>
          <cell r="F93" t="str">
            <v>M3</v>
          </cell>
          <cell r="H93">
            <v>0</v>
          </cell>
          <cell r="I93">
            <v>0</v>
          </cell>
        </row>
        <row r="94">
          <cell r="B94" t="str">
            <v>4.2 (2)</v>
          </cell>
          <cell r="D94" t="str">
            <v>Lapis Pondasi Agregat Kelas B</v>
          </cell>
          <cell r="F94" t="str">
            <v>M3</v>
          </cell>
          <cell r="G94">
            <v>0</v>
          </cell>
          <cell r="H94">
            <v>0</v>
          </cell>
          <cell r="I94">
            <v>0</v>
          </cell>
        </row>
        <row r="95">
          <cell r="B95" t="str">
            <v>4.2 (3)</v>
          </cell>
          <cell r="D95" t="str">
            <v>Semen Untuk Lapis Pondasi Semen Tanah</v>
          </cell>
          <cell r="F95" t="str">
            <v>Ton</v>
          </cell>
          <cell r="H95">
            <v>0</v>
          </cell>
          <cell r="I95">
            <v>0</v>
          </cell>
        </row>
        <row r="96">
          <cell r="B96" t="str">
            <v>4.2 (4)</v>
          </cell>
          <cell r="D96" t="str">
            <v>Lapis Pondasi Semen Tanah</v>
          </cell>
          <cell r="F96" t="str">
            <v>M3</v>
          </cell>
          <cell r="H96">
            <v>0</v>
          </cell>
          <cell r="I96">
            <v>0</v>
          </cell>
        </row>
        <row r="97">
          <cell r="B97" t="str">
            <v>4.2 (5)</v>
          </cell>
          <cell r="D97" t="str">
            <v>Agregat Penutup BURTU</v>
          </cell>
          <cell r="F97" t="str">
            <v>M2</v>
          </cell>
          <cell r="G97">
            <v>0</v>
          </cell>
          <cell r="H97">
            <v>0</v>
          </cell>
          <cell r="I97">
            <v>0</v>
          </cell>
        </row>
        <row r="98">
          <cell r="B98" t="str">
            <v>4.2 (6)</v>
          </cell>
          <cell r="D98" t="str">
            <v>Bahan aspal untuk Pekerjaan Pelaburan</v>
          </cell>
          <cell r="F98" t="str">
            <v>Liter</v>
          </cell>
          <cell r="G98">
            <v>0</v>
          </cell>
          <cell r="H98">
            <v>0</v>
          </cell>
          <cell r="I98">
            <v>0</v>
          </cell>
        </row>
        <row r="99">
          <cell r="B99" t="str">
            <v>4.2 (7)</v>
          </cell>
          <cell r="D99" t="str">
            <v>Lapis Resap Ikat</v>
          </cell>
          <cell r="F99" t="str">
            <v>Liter</v>
          </cell>
          <cell r="H99">
            <v>0</v>
          </cell>
          <cell r="I99">
            <v>0</v>
          </cell>
        </row>
        <row r="103">
          <cell r="C103" t="str">
            <v>Jumlah Harga Pekerjaan DIVISI 4  (masuk pada Rekapitulasi Perkiraan Harga Pekerjaan)</v>
          </cell>
          <cell r="I103">
            <v>0</v>
          </cell>
        </row>
        <row r="107">
          <cell r="D107" t="str">
            <v>DIVISI  5.  PERKERASAN  BERBUTIR</v>
          </cell>
        </row>
        <row r="109">
          <cell r="B109" t="str">
            <v>5.1 (1)</v>
          </cell>
          <cell r="D109" t="str">
            <v>Lapis Pondasi Agregat Kelas A</v>
          </cell>
          <cell r="F109" t="str">
            <v>M3</v>
          </cell>
          <cell r="H109">
            <v>0</v>
          </cell>
          <cell r="I109">
            <v>0</v>
          </cell>
        </row>
        <row r="110">
          <cell r="B110" t="str">
            <v>5.1 (2)</v>
          </cell>
          <cell r="D110" t="str">
            <v>Lapis Pondasi Agregat Kelas B</v>
          </cell>
          <cell r="F110" t="str">
            <v>M3</v>
          </cell>
          <cell r="H110">
            <v>0</v>
          </cell>
          <cell r="I110">
            <v>0</v>
          </cell>
        </row>
        <row r="112">
          <cell r="B112" t="str">
            <v>5.2 (1)</v>
          </cell>
          <cell r="D112" t="str">
            <v>Lapis Pondasi Agregat Kelas C</v>
          </cell>
          <cell r="F112" t="str">
            <v>M3</v>
          </cell>
          <cell r="H112">
            <v>0</v>
          </cell>
          <cell r="I112">
            <v>0</v>
          </cell>
        </row>
        <row r="113">
          <cell r="B113" t="str">
            <v>5.2 (1)b</v>
          </cell>
          <cell r="D113" t="str">
            <v>Lapis Pondasi Bawah  dengan  telford</v>
          </cell>
          <cell r="F113" t="str">
            <v>M3</v>
          </cell>
          <cell r="G113">
            <v>1755</v>
          </cell>
          <cell r="H113">
            <v>0</v>
          </cell>
          <cell r="I113">
            <v>0</v>
          </cell>
        </row>
        <row r="115">
          <cell r="B115" t="str">
            <v>5.4 (1)</v>
          </cell>
          <cell r="D115" t="str">
            <v>Semen Untuk Lapis Pondasi Semen Tanah</v>
          </cell>
          <cell r="F115" t="str">
            <v>Ton</v>
          </cell>
          <cell r="H115">
            <v>0</v>
          </cell>
          <cell r="I115">
            <v>0</v>
          </cell>
        </row>
        <row r="116">
          <cell r="B116" t="str">
            <v>5.4 (2)</v>
          </cell>
          <cell r="D116" t="str">
            <v>Lapis Pondasi Semen  Tanah</v>
          </cell>
          <cell r="F116" t="str">
            <v>M3</v>
          </cell>
          <cell r="H116">
            <v>0</v>
          </cell>
          <cell r="I116">
            <v>0</v>
          </cell>
        </row>
        <row r="118">
          <cell r="B118" t="str">
            <v>5.5 (1)</v>
          </cell>
          <cell r="D118" t="str">
            <v>Lapis Beton Semen Pondasi Bawah  (Cement  Treated Sub Base (CTSB)</v>
          </cell>
          <cell r="F118" t="str">
            <v>M3</v>
          </cell>
          <cell r="H118">
            <v>0</v>
          </cell>
          <cell r="I118">
            <v>0</v>
          </cell>
        </row>
        <row r="120">
          <cell r="B120" t="str">
            <v>5.6 (1)</v>
          </cell>
          <cell r="D120" t="str">
            <v>Lapis Pondasi Agregat dengan Cement Treated Base  (CTB)</v>
          </cell>
          <cell r="F120" t="str">
            <v>M3</v>
          </cell>
          <cell r="H120">
            <v>0</v>
          </cell>
          <cell r="I120">
            <v>0</v>
          </cell>
        </row>
        <row r="121">
          <cell r="I121">
            <v>0</v>
          </cell>
        </row>
        <row r="122">
          <cell r="I122">
            <v>0</v>
          </cell>
        </row>
        <row r="125">
          <cell r="C125" t="str">
            <v>Jumlah Harga Pekerjaan DIVISI 5  (masuk pada Rekapitulasi Perkiraan Harga Pekerjaan)</v>
          </cell>
          <cell r="I125">
            <v>0</v>
          </cell>
        </row>
        <row r="129">
          <cell r="D129" t="str">
            <v>DIVISI  6.  PERKERASAN  ASPAL</v>
          </cell>
        </row>
        <row r="131">
          <cell r="B131" t="str">
            <v>6.1 (1)</v>
          </cell>
          <cell r="D131" t="str">
            <v>Lapis Resap Pengikat</v>
          </cell>
          <cell r="F131" t="str">
            <v>Liter</v>
          </cell>
          <cell r="G131">
            <v>9360</v>
          </cell>
          <cell r="H131">
            <v>0</v>
          </cell>
          <cell r="I131">
            <v>0</v>
          </cell>
        </row>
        <row r="132">
          <cell r="B132" t="str">
            <v>6.1 (2)</v>
          </cell>
          <cell r="D132" t="str">
            <v>Lapis Perekat</v>
          </cell>
          <cell r="F132" t="str">
            <v>Liter</v>
          </cell>
          <cell r="H132">
            <v>0</v>
          </cell>
          <cell r="I132">
            <v>0</v>
          </cell>
        </row>
        <row r="134">
          <cell r="B134" t="str">
            <v>6.2 (1)</v>
          </cell>
          <cell r="D134" t="str">
            <v>Agregat Penutup BURTU</v>
          </cell>
          <cell r="F134" t="str">
            <v>M2</v>
          </cell>
          <cell r="H134">
            <v>0</v>
          </cell>
          <cell r="I134">
            <v>0</v>
          </cell>
        </row>
        <row r="135">
          <cell r="B135" t="str">
            <v>6.2 (2)</v>
          </cell>
          <cell r="D135" t="str">
            <v>Agregat Penutup BURDA</v>
          </cell>
          <cell r="F135" t="str">
            <v>M2</v>
          </cell>
          <cell r="H135">
            <v>0</v>
          </cell>
          <cell r="I135">
            <v>0</v>
          </cell>
        </row>
        <row r="136">
          <cell r="B136" t="str">
            <v>6.2 (3)</v>
          </cell>
          <cell r="D136" t="str">
            <v>Bahan Aspal untuk Pekerjaan Pelaburan</v>
          </cell>
          <cell r="F136" t="str">
            <v>Liter</v>
          </cell>
          <cell r="H136">
            <v>0</v>
          </cell>
          <cell r="I136">
            <v>0</v>
          </cell>
        </row>
        <row r="138">
          <cell r="B138" t="str">
            <v>6.3 (1)</v>
          </cell>
          <cell r="D138" t="str">
            <v>LATASIR Kelas A (SS-A)</v>
          </cell>
          <cell r="F138" t="str">
            <v>M2</v>
          </cell>
          <cell r="H138">
            <v>0</v>
          </cell>
          <cell r="I138">
            <v>0</v>
          </cell>
        </row>
        <row r="139">
          <cell r="B139" t="str">
            <v>6.3 (2)</v>
          </cell>
          <cell r="D139" t="str">
            <v>LATASIR Kelas B (SS-B)</v>
          </cell>
          <cell r="F139" t="str">
            <v>M2</v>
          </cell>
          <cell r="H139">
            <v>0</v>
          </cell>
          <cell r="I139">
            <v>0</v>
          </cell>
        </row>
        <row r="140">
          <cell r="B140" t="str">
            <v>6.3 (3)</v>
          </cell>
          <cell r="D140" t="str">
            <v>LATASTON Lapis Aus (HRS - WC)</v>
          </cell>
          <cell r="F140" t="str">
            <v>M2</v>
          </cell>
          <cell r="H140">
            <v>0</v>
          </cell>
          <cell r="I140">
            <v>0</v>
          </cell>
        </row>
        <row r="141">
          <cell r="B141" t="str">
            <v>6.3 (3a)</v>
          </cell>
          <cell r="D141" t="str">
            <v xml:space="preserve">LATASTON Lapis Aus (HRS - WC)  Levelling </v>
          </cell>
          <cell r="F141" t="str">
            <v>Ton</v>
          </cell>
          <cell r="H141">
            <v>0</v>
          </cell>
          <cell r="I141">
            <v>0</v>
          </cell>
        </row>
        <row r="143">
          <cell r="B143" t="str">
            <v>6.3 (4)</v>
          </cell>
          <cell r="D143" t="str">
            <v>LATASTON Lapis Pondasi (HRS -Base)</v>
          </cell>
          <cell r="F143" t="str">
            <v>M3</v>
          </cell>
          <cell r="G143">
            <v>0</v>
          </cell>
          <cell r="H143">
            <v>0</v>
          </cell>
          <cell r="I143">
            <v>0</v>
          </cell>
        </row>
        <row r="144">
          <cell r="B144" t="str">
            <v>6.3 (4a)</v>
          </cell>
          <cell r="D144" t="str">
            <v xml:space="preserve">LATASTON Lapis Pondasi (HRS -Base)  Levelling </v>
          </cell>
          <cell r="F144" t="str">
            <v>Ton</v>
          </cell>
          <cell r="H144">
            <v>0</v>
          </cell>
          <cell r="I144">
            <v>0</v>
          </cell>
        </row>
        <row r="146">
          <cell r="B146" t="str">
            <v>6.3 (5a)</v>
          </cell>
          <cell r="D146" t="str">
            <v>LASTON Lapis Aus (AC-WC)</v>
          </cell>
          <cell r="F146" t="str">
            <v>M2</v>
          </cell>
          <cell r="H146">
            <v>0</v>
          </cell>
          <cell r="I146">
            <v>0</v>
          </cell>
        </row>
        <row r="147">
          <cell r="B147" t="str">
            <v>6.3 (5b)</v>
          </cell>
          <cell r="D147" t="str">
            <v>LASTON Lapis Aus (AC-WC) Modifikasi</v>
          </cell>
          <cell r="F147" t="str">
            <v>M2</v>
          </cell>
          <cell r="I147">
            <v>0</v>
          </cell>
        </row>
        <row r="148">
          <cell r="B148" t="str">
            <v>6.3 (5c)</v>
          </cell>
          <cell r="D148" t="str">
            <v>LASTON Lapis Aus (AC-WC) Levelling</v>
          </cell>
          <cell r="F148" t="str">
            <v>Ton</v>
          </cell>
          <cell r="I148">
            <v>0</v>
          </cell>
        </row>
        <row r="149">
          <cell r="B149" t="str">
            <v>6.3 (5d)</v>
          </cell>
          <cell r="D149" t="str">
            <v xml:space="preserve">LASTON Lapis Aus (AC-WC)  Modifikasi Levelling  </v>
          </cell>
          <cell r="F149" t="str">
            <v>Ton</v>
          </cell>
          <cell r="I149">
            <v>0</v>
          </cell>
        </row>
        <row r="151">
          <cell r="B151" t="str">
            <v>6.3 (6a)</v>
          </cell>
          <cell r="D151" t="str">
            <v>LASTON Lapis Antara (AC-BC)</v>
          </cell>
          <cell r="F151" t="str">
            <v>M3</v>
          </cell>
          <cell r="H151">
            <v>0</v>
          </cell>
          <cell r="I151">
            <v>0</v>
          </cell>
        </row>
        <row r="152">
          <cell r="B152" t="str">
            <v>6.3 (6b)</v>
          </cell>
          <cell r="D152" t="str">
            <v xml:space="preserve">LASTON Lapis Antara (AC-BC)  Modifikasi </v>
          </cell>
          <cell r="F152" t="str">
            <v>M3</v>
          </cell>
          <cell r="I152">
            <v>0</v>
          </cell>
        </row>
        <row r="153">
          <cell r="B153" t="str">
            <v>6.3 (6c)</v>
          </cell>
          <cell r="D153" t="str">
            <v>LASTON Lapis Antara  (AC-BC) Levelling</v>
          </cell>
          <cell r="F153" t="str">
            <v>Ton</v>
          </cell>
          <cell r="H153">
            <v>0</v>
          </cell>
          <cell r="I153">
            <v>0</v>
          </cell>
        </row>
        <row r="154">
          <cell r="B154" t="str">
            <v>6.3 (6d)</v>
          </cell>
          <cell r="D154" t="str">
            <v>LASTON Lapis Antara  (AC-BC) Modifikasi Levelling</v>
          </cell>
          <cell r="F154" t="str">
            <v>Ton</v>
          </cell>
          <cell r="I154">
            <v>0</v>
          </cell>
        </row>
        <row r="155">
          <cell r="I155">
            <v>0</v>
          </cell>
        </row>
        <row r="156">
          <cell r="B156" t="str">
            <v>6.3 (7a)</v>
          </cell>
          <cell r="D156" t="str">
            <v>LASTON Lapis Pondasi (AC-Base)</v>
          </cell>
          <cell r="F156" t="str">
            <v>M3</v>
          </cell>
          <cell r="H156">
            <v>0</v>
          </cell>
          <cell r="I156">
            <v>0</v>
          </cell>
        </row>
        <row r="157">
          <cell r="B157" t="str">
            <v>6.3 (7b)</v>
          </cell>
          <cell r="D157" t="str">
            <v>LASTON Lapis Pondasi (AC-Base) Modofikasi</v>
          </cell>
          <cell r="F157" t="str">
            <v>M3</v>
          </cell>
          <cell r="I157">
            <v>0</v>
          </cell>
        </row>
        <row r="158">
          <cell r="B158" t="str">
            <v>6.3 (7c)</v>
          </cell>
          <cell r="D158" t="str">
            <v>LASTON Lapis Pondasi (AC-Base) Levelling</v>
          </cell>
          <cell r="F158" t="str">
            <v>Ton</v>
          </cell>
          <cell r="I158">
            <v>0</v>
          </cell>
        </row>
        <row r="159">
          <cell r="B159" t="str">
            <v>6.3 (7d)</v>
          </cell>
          <cell r="D159" t="str">
            <v>LASTON Lapis Pondasi (AC-Base) Modifikasi Levelling</v>
          </cell>
          <cell r="F159" t="str">
            <v>Ton</v>
          </cell>
          <cell r="I159">
            <v>0</v>
          </cell>
        </row>
        <row r="161">
          <cell r="B161" t="str">
            <v>6.4 (1)</v>
          </cell>
          <cell r="D161" t="str">
            <v>LASBUTAG</v>
          </cell>
          <cell r="F161" t="str">
            <v>M2</v>
          </cell>
          <cell r="H161">
            <v>9676.5449682460385</v>
          </cell>
          <cell r="I161">
            <v>0</v>
          </cell>
        </row>
        <row r="162">
          <cell r="B162" t="str">
            <v>6.4 (2)</v>
          </cell>
          <cell r="D162" t="str">
            <v>LATASBUSIR Kelas A</v>
          </cell>
          <cell r="F162" t="str">
            <v>M2</v>
          </cell>
          <cell r="H162">
            <v>4300.4900720762134</v>
          </cell>
          <cell r="I162">
            <v>0</v>
          </cell>
        </row>
        <row r="163">
          <cell r="B163" t="str">
            <v>6.4 (3)</v>
          </cell>
          <cell r="D163" t="str">
            <v>LATASBUSIR Kelas B</v>
          </cell>
          <cell r="F163" t="str">
            <v>M2</v>
          </cell>
          <cell r="H163">
            <v>5596.4520936028548</v>
          </cell>
          <cell r="I163">
            <v>0</v>
          </cell>
        </row>
        <row r="164">
          <cell r="B164" t="str">
            <v>6.4 (4)</v>
          </cell>
          <cell r="D164" t="str">
            <v>Bitumen ASBUTON</v>
          </cell>
          <cell r="F164" t="str">
            <v>Ton</v>
          </cell>
          <cell r="H164">
            <v>0</v>
          </cell>
          <cell r="I164">
            <v>0</v>
          </cell>
        </row>
        <row r="165">
          <cell r="B165" t="str">
            <v>6.4 (5)</v>
          </cell>
          <cell r="D165" t="str">
            <v>Bitumen Bahan Peremaja</v>
          </cell>
          <cell r="F165" t="str">
            <v>Ton</v>
          </cell>
          <cell r="H165">
            <v>4448730.1265079668</v>
          </cell>
          <cell r="I165">
            <v>0</v>
          </cell>
        </row>
        <row r="166">
          <cell r="B166" t="str">
            <v>6.4 (6)</v>
          </cell>
          <cell r="D166" t="str">
            <v>Bitumen Anti Pengelupasan (Anti Stripping Agent)</v>
          </cell>
          <cell r="F166" t="str">
            <v>Liter</v>
          </cell>
          <cell r="I166">
            <v>0</v>
          </cell>
        </row>
        <row r="168">
          <cell r="B168" t="str">
            <v>6.5. (1)</v>
          </cell>
          <cell r="D168" t="str">
            <v>Campuran Beraspal dingin untuk pekerjaan pelapisan</v>
          </cell>
          <cell r="F168" t="str">
            <v>M3</v>
          </cell>
          <cell r="H168">
            <v>0</v>
          </cell>
          <cell r="I168">
            <v>0</v>
          </cell>
        </row>
        <row r="170">
          <cell r="B170">
            <v>6.6</v>
          </cell>
          <cell r="D170" t="str">
            <v>Lapis Perata Penetrasi Macadam</v>
          </cell>
          <cell r="F170" t="str">
            <v>M3</v>
          </cell>
          <cell r="G170">
            <v>585</v>
          </cell>
          <cell r="H170">
            <v>0</v>
          </cell>
          <cell r="I170">
            <v>0</v>
          </cell>
        </row>
        <row r="174">
          <cell r="C174" t="str">
            <v>Jumlah Harga Pekerjaan DIVISI 6  (masuk pada Rekapitulasi Perkiraan Harga Pekerjaan)</v>
          </cell>
          <cell r="I174">
            <v>0</v>
          </cell>
        </row>
        <row r="178">
          <cell r="D178" t="str">
            <v>DIVISI  7.  STRUKTUR</v>
          </cell>
        </row>
        <row r="181">
          <cell r="B181" t="str">
            <v>7.1 (1)</v>
          </cell>
          <cell r="D181" t="str">
            <v>Beton  K 500</v>
          </cell>
          <cell r="F181" t="str">
            <v>M3</v>
          </cell>
          <cell r="H181">
            <v>1167182.9374634677</v>
          </cell>
          <cell r="I181">
            <v>0</v>
          </cell>
        </row>
        <row r="182">
          <cell r="B182" t="str">
            <v>7.1 (2)</v>
          </cell>
          <cell r="D182" t="str">
            <v>Beton  K 400</v>
          </cell>
          <cell r="F182" t="str">
            <v>M3</v>
          </cell>
          <cell r="H182">
            <v>0</v>
          </cell>
          <cell r="I182">
            <v>0</v>
          </cell>
        </row>
        <row r="183">
          <cell r="B183" t="str">
            <v>7.1 (3)</v>
          </cell>
          <cell r="D183" t="str">
            <v>Beton  K 350</v>
          </cell>
          <cell r="F183" t="str">
            <v>M3</v>
          </cell>
          <cell r="H183">
            <v>0</v>
          </cell>
          <cell r="I183">
            <v>0</v>
          </cell>
        </row>
        <row r="184">
          <cell r="B184" t="str">
            <v>7.1 (4)</v>
          </cell>
          <cell r="D184" t="str">
            <v>Beton  K 300</v>
          </cell>
          <cell r="F184" t="str">
            <v>M3</v>
          </cell>
          <cell r="G184">
            <v>97.98</v>
          </cell>
          <cell r="H184">
            <v>982974.7346771959</v>
          </cell>
          <cell r="I184">
            <v>96311864.503671661</v>
          </cell>
        </row>
        <row r="185">
          <cell r="B185" t="str">
            <v>7.1 (5)</v>
          </cell>
          <cell r="D185" t="str">
            <v>Beton  K 250</v>
          </cell>
          <cell r="F185" t="str">
            <v>M3</v>
          </cell>
          <cell r="G185">
            <v>0</v>
          </cell>
          <cell r="H185">
            <v>0</v>
          </cell>
          <cell r="I185">
            <v>0</v>
          </cell>
        </row>
        <row r="186">
          <cell r="B186" t="str">
            <v>7.1 (6)</v>
          </cell>
          <cell r="D186" t="str">
            <v>Beton  K 175</v>
          </cell>
          <cell r="F186" t="str">
            <v>M3</v>
          </cell>
          <cell r="G186">
            <v>10.52</v>
          </cell>
          <cell r="H186">
            <v>0</v>
          </cell>
          <cell r="I186">
            <v>0</v>
          </cell>
        </row>
        <row r="187">
          <cell r="B187" t="str">
            <v>7.1 (7)</v>
          </cell>
          <cell r="D187" t="str">
            <v>Beton  Siklop K 175</v>
          </cell>
          <cell r="F187" t="str">
            <v>M3</v>
          </cell>
          <cell r="H187">
            <v>0</v>
          </cell>
          <cell r="I187">
            <v>0</v>
          </cell>
        </row>
        <row r="188">
          <cell r="B188" t="str">
            <v>7.1 (8)</v>
          </cell>
          <cell r="D188" t="str">
            <v>Beton  K 125</v>
          </cell>
          <cell r="F188" t="str">
            <v>M3</v>
          </cell>
          <cell r="G188">
            <v>0</v>
          </cell>
          <cell r="H188">
            <v>0</v>
          </cell>
          <cell r="I188">
            <v>0</v>
          </cell>
        </row>
        <row r="190">
          <cell r="B190" t="str">
            <v xml:space="preserve">7.2 (1) </v>
          </cell>
          <cell r="D190" t="str">
            <v>Unit Pracetak Gelagar Tipe I Bentang 16  M</v>
          </cell>
          <cell r="F190" t="str">
            <v>Buah</v>
          </cell>
          <cell r="H190">
            <v>37287863.222872831</v>
          </cell>
          <cell r="I190">
            <v>0</v>
          </cell>
        </row>
        <row r="191">
          <cell r="B191" t="str">
            <v xml:space="preserve">7.2 (2) </v>
          </cell>
          <cell r="D191" t="str">
            <v>Unit Pracetak Gelagar Tipe I Bentang 20  M</v>
          </cell>
          <cell r="F191" t="str">
            <v>Buah</v>
          </cell>
          <cell r="H191">
            <v>37287863.222872831</v>
          </cell>
          <cell r="I191">
            <v>0</v>
          </cell>
        </row>
        <row r="192">
          <cell r="B192" t="str">
            <v xml:space="preserve">7.2 (3) </v>
          </cell>
          <cell r="D192" t="str">
            <v>Unit Pracetak Gelagar Tipe I Bentang 22  M</v>
          </cell>
          <cell r="F192" t="str">
            <v>Buah</v>
          </cell>
          <cell r="I192">
            <v>0</v>
          </cell>
        </row>
        <row r="193">
          <cell r="B193" t="str">
            <v xml:space="preserve">7.2 (4) </v>
          </cell>
          <cell r="D193" t="str">
            <v>Unit Pracetak Gelagar Tipe I Bentang 25  M</v>
          </cell>
          <cell r="F193" t="str">
            <v>Buah</v>
          </cell>
          <cell r="I193">
            <v>0</v>
          </cell>
        </row>
        <row r="194">
          <cell r="B194" t="str">
            <v xml:space="preserve">7.2 (5) </v>
          </cell>
          <cell r="D194" t="str">
            <v>Unit Pracetak Gelagar Tipe I Bentang 28  M</v>
          </cell>
          <cell r="F194" t="str">
            <v>Buah</v>
          </cell>
          <cell r="I194">
            <v>0</v>
          </cell>
        </row>
        <row r="195">
          <cell r="B195" t="str">
            <v xml:space="preserve">7.2 (6) </v>
          </cell>
          <cell r="D195" t="str">
            <v>Unit Pracetak Gelagar Tipe I Bentang 30  M</v>
          </cell>
          <cell r="F195" t="str">
            <v>Buah</v>
          </cell>
          <cell r="I195">
            <v>0</v>
          </cell>
        </row>
        <row r="196">
          <cell r="B196" t="str">
            <v xml:space="preserve">7.2 (7) </v>
          </cell>
          <cell r="D196" t="str">
            <v>Unit Pracetak Gelagar Tipe I Bentang 31  M</v>
          </cell>
          <cell r="F196" t="str">
            <v>Buah</v>
          </cell>
          <cell r="I196">
            <v>0</v>
          </cell>
        </row>
        <row r="197">
          <cell r="B197" t="str">
            <v xml:space="preserve">7.2 (8) </v>
          </cell>
          <cell r="D197" t="str">
            <v>Unit Pracetak Gelagar Tipe I Bentang 35  M</v>
          </cell>
          <cell r="F197" t="str">
            <v>Buah</v>
          </cell>
          <cell r="I197">
            <v>0</v>
          </cell>
        </row>
        <row r="198">
          <cell r="B198" t="str">
            <v>7.2 (9)</v>
          </cell>
          <cell r="D198" t="str">
            <v>Baja Prategang</v>
          </cell>
          <cell r="F198" t="str">
            <v>Kg</v>
          </cell>
          <cell r="I198">
            <v>0</v>
          </cell>
        </row>
        <row r="199">
          <cell r="B199" t="str">
            <v>7.2 (10)</v>
          </cell>
          <cell r="D199" t="str">
            <v>Plat  Berongga  (Hollow Slab) Pracetak Bentang 21 M</v>
          </cell>
          <cell r="F199" t="str">
            <v>Buah</v>
          </cell>
          <cell r="I199">
            <v>0</v>
          </cell>
        </row>
        <row r="200">
          <cell r="B200" t="str">
            <v xml:space="preserve">7.2 (11) </v>
          </cell>
          <cell r="D200" t="str">
            <v>Beton  Diafraggma K 350  termasuk pekerjaan penegangan</v>
          </cell>
          <cell r="F200" t="str">
            <v>M3</v>
          </cell>
          <cell r="I200">
            <v>0</v>
          </cell>
        </row>
        <row r="201">
          <cell r="D201" t="str">
            <v>Setelah  Pengecoran (Post - tension)</v>
          </cell>
        </row>
        <row r="203">
          <cell r="B203" t="str">
            <v>7.3 (1)</v>
          </cell>
          <cell r="D203" t="str">
            <v>Baja Tulangan U 24 Polos</v>
          </cell>
          <cell r="F203" t="str">
            <v>Kg</v>
          </cell>
          <cell r="G203">
            <v>16542.07</v>
          </cell>
          <cell r="H203">
            <v>13460.810000000001</v>
          </cell>
          <cell r="I203">
            <v>222669661.27670002</v>
          </cell>
        </row>
        <row r="204">
          <cell r="B204" t="str">
            <v>7.3 (2)</v>
          </cell>
          <cell r="D204" t="str">
            <v>Baja Tulangan U 32 Polos</v>
          </cell>
          <cell r="F204" t="str">
            <v>Kg</v>
          </cell>
          <cell r="H204">
            <v>1576.3</v>
          </cell>
          <cell r="I204">
            <v>0</v>
          </cell>
        </row>
        <row r="205">
          <cell r="B205" t="str">
            <v>7.3 (3)</v>
          </cell>
          <cell r="D205" t="str">
            <v>Baja Tulangan U 32 Ulir</v>
          </cell>
          <cell r="F205" t="str">
            <v>Kg</v>
          </cell>
          <cell r="H205">
            <v>18059.8</v>
          </cell>
          <cell r="I205">
            <v>0</v>
          </cell>
        </row>
        <row r="206">
          <cell r="B206" t="str">
            <v>7.3 (4)</v>
          </cell>
          <cell r="D206" t="str">
            <v>Baja Tulangan U 39 Ulir</v>
          </cell>
          <cell r="F206" t="str">
            <v>Kg</v>
          </cell>
          <cell r="H206">
            <v>6746.3</v>
          </cell>
          <cell r="I206">
            <v>0</v>
          </cell>
        </row>
        <row r="207">
          <cell r="B207" t="str">
            <v>7.3 (5)</v>
          </cell>
          <cell r="D207" t="str">
            <v>Baja Tulangan U 48 Ulir</v>
          </cell>
          <cell r="F207" t="str">
            <v>Kg</v>
          </cell>
          <cell r="H207">
            <v>7351.3</v>
          </cell>
          <cell r="I207">
            <v>0</v>
          </cell>
        </row>
        <row r="208">
          <cell r="B208" t="str">
            <v>7.3 (6)</v>
          </cell>
          <cell r="D208" t="str">
            <v>Anyaman kawat yang dilas (welded wire mesh)</v>
          </cell>
          <cell r="F208" t="str">
            <v>Kg</v>
          </cell>
          <cell r="I208">
            <v>0</v>
          </cell>
        </row>
        <row r="210">
          <cell r="B210" t="str">
            <v>7.4 (1)</v>
          </cell>
          <cell r="D210" t="str">
            <v>Baja Struktur Titik Leleh 2500 Kg/Cm2, Penyediaan dan Pemasangan</v>
          </cell>
          <cell r="F210" t="str">
            <v>Kg</v>
          </cell>
          <cell r="I210">
            <v>0</v>
          </cell>
        </row>
        <row r="211">
          <cell r="B211" t="str">
            <v>7.4 (2)</v>
          </cell>
          <cell r="D211" t="str">
            <v>Baja Struktur Titik Leleh 2800 Kg/Cm2, Penyediaan dan Pemasangan</v>
          </cell>
          <cell r="F211" t="str">
            <v>Kg</v>
          </cell>
          <cell r="I211">
            <v>0</v>
          </cell>
        </row>
        <row r="212">
          <cell r="B212" t="str">
            <v>7.4 (3)</v>
          </cell>
          <cell r="D212" t="str">
            <v>Baja Struktur Titik Leleh 3500 Kg/Cm2, Penyediaan dan Pemasangan</v>
          </cell>
          <cell r="F212" t="str">
            <v>Kg</v>
          </cell>
          <cell r="I212">
            <v>0</v>
          </cell>
        </row>
        <row r="215">
          <cell r="J215" t="str">
            <v xml:space="preserve">DIVISI 7 berlanjut ke halaman berikut.  </v>
          </cell>
        </row>
        <row r="219">
          <cell r="B219" t="str">
            <v>7.5 (1)</v>
          </cell>
          <cell r="D219" t="str">
            <v>Pemasangan  Jembatan  Rangka  Baja</v>
          </cell>
          <cell r="F219" t="str">
            <v>Kg</v>
          </cell>
          <cell r="H219">
            <v>0</v>
          </cell>
          <cell r="I219">
            <v>0</v>
          </cell>
        </row>
        <row r="220">
          <cell r="B220" t="str">
            <v>7.5 (2)</v>
          </cell>
          <cell r="D220" t="str">
            <v>Pengangkutan Bahan Jembatan</v>
          </cell>
          <cell r="F220" t="str">
            <v>Kg</v>
          </cell>
          <cell r="H220">
            <v>0</v>
          </cell>
          <cell r="I220">
            <v>0</v>
          </cell>
        </row>
        <row r="222">
          <cell r="B222" t="str">
            <v>7.6 (1)</v>
          </cell>
          <cell r="D222" t="str">
            <v>Pondasi Cerucuk, Penyediaan  dan Pemancangan</v>
          </cell>
          <cell r="F222" t="str">
            <v>M1</v>
          </cell>
          <cell r="I222">
            <v>0</v>
          </cell>
        </row>
        <row r="223">
          <cell r="B223" t="str">
            <v>7.6 (2)</v>
          </cell>
          <cell r="D223" t="str">
            <v>Dinding  Turap Kayu  Tanpa Pengawetan</v>
          </cell>
          <cell r="F223" t="str">
            <v>M2</v>
          </cell>
          <cell r="I223">
            <v>0</v>
          </cell>
        </row>
        <row r="224">
          <cell r="B224" t="str">
            <v>7.6 (3)</v>
          </cell>
          <cell r="D224" t="str">
            <v>Dinding  Turap Kayu  Dengan  Pengawetan</v>
          </cell>
          <cell r="F224" t="str">
            <v>M2</v>
          </cell>
          <cell r="I224">
            <v>0</v>
          </cell>
        </row>
        <row r="225">
          <cell r="B225" t="str">
            <v>7.6 (4)</v>
          </cell>
          <cell r="D225" t="str">
            <v>Dinding  Turap Baja</v>
          </cell>
          <cell r="F225" t="str">
            <v>M2</v>
          </cell>
          <cell r="H225">
            <v>0</v>
          </cell>
          <cell r="I225">
            <v>0</v>
          </cell>
        </row>
        <row r="226">
          <cell r="B226" t="str">
            <v xml:space="preserve">7.6 (5) </v>
          </cell>
          <cell r="D226" t="str">
            <v>Dinding  Turap Beton</v>
          </cell>
          <cell r="F226" t="str">
            <v>M2</v>
          </cell>
          <cell r="H226">
            <v>0</v>
          </cell>
          <cell r="I226">
            <v>0</v>
          </cell>
        </row>
        <row r="227">
          <cell r="B227" t="str">
            <v xml:space="preserve">7.6 (6) </v>
          </cell>
          <cell r="D227" t="str">
            <v xml:space="preserve">Penyediaan Tiang Pancang  Kayu  Tanpa  Pengawetan </v>
          </cell>
          <cell r="F227" t="str">
            <v>M3</v>
          </cell>
        </row>
        <row r="228">
          <cell r="B228" t="str">
            <v xml:space="preserve">7.6 (7) </v>
          </cell>
          <cell r="D228" t="str">
            <v xml:space="preserve">Penyediaan Tiang Pancang  Kayu  Dengan  Pengawetan </v>
          </cell>
          <cell r="F228" t="str">
            <v>M3</v>
          </cell>
        </row>
        <row r="229">
          <cell r="B229" t="str">
            <v xml:space="preserve">7.6 (8) </v>
          </cell>
          <cell r="D229" t="str">
            <v>Penyediaan Tiang Pancang  Baja</v>
          </cell>
          <cell r="F229" t="str">
            <v>Kg</v>
          </cell>
        </row>
        <row r="230">
          <cell r="B230" t="str">
            <v xml:space="preserve">7.6 (9) </v>
          </cell>
          <cell r="D230" t="str">
            <v>Penyediaan Tiang Pancang  Beton  Bertulang  Pracetak</v>
          </cell>
          <cell r="F230" t="str">
            <v>M3</v>
          </cell>
        </row>
        <row r="231">
          <cell r="B231" t="str">
            <v xml:space="preserve">7.6 (10) </v>
          </cell>
          <cell r="D231" t="str">
            <v>Penyediaan Tiang Pancang  Beton Pratekan Pracetak</v>
          </cell>
          <cell r="F231" t="str">
            <v>M3</v>
          </cell>
          <cell r="H231">
            <v>0</v>
          </cell>
          <cell r="I231">
            <v>0</v>
          </cell>
        </row>
        <row r="232">
          <cell r="B232" t="str">
            <v xml:space="preserve">7.6 (11) </v>
          </cell>
          <cell r="D232" t="str">
            <v>Pemancangan  Tiang  Pancang  Kayu</v>
          </cell>
          <cell r="F232" t="str">
            <v>M1</v>
          </cell>
          <cell r="I232">
            <v>0</v>
          </cell>
        </row>
        <row r="233">
          <cell r="B233" t="str">
            <v xml:space="preserve">7.6 (12) </v>
          </cell>
          <cell r="D233" t="str">
            <v>Pemancangan  Tiang  Pancang  Pipa Baja Diameter 400 mm</v>
          </cell>
          <cell r="F233" t="str">
            <v>M1</v>
          </cell>
          <cell r="H233">
            <v>0</v>
          </cell>
          <cell r="I233">
            <v>0</v>
          </cell>
        </row>
        <row r="234">
          <cell r="B234" t="str">
            <v xml:space="preserve">7.6 (13) </v>
          </cell>
          <cell r="D234" t="str">
            <v>Pemancangan  Tiang  Pancang  Pipa Baja Diameter 500 mm</v>
          </cell>
          <cell r="F234" t="str">
            <v>M1</v>
          </cell>
          <cell r="H234">
            <v>0</v>
          </cell>
          <cell r="I234">
            <v>0</v>
          </cell>
        </row>
        <row r="235">
          <cell r="B235" t="str">
            <v xml:space="preserve">7.6 (14) </v>
          </cell>
          <cell r="D235" t="str">
            <v>Pemancangan  Tiang  Pancang  Pipa Baja Diameter 600 mm</v>
          </cell>
          <cell r="F235" t="str">
            <v>M1</v>
          </cell>
          <cell r="H235">
            <v>0</v>
          </cell>
          <cell r="I235">
            <v>0</v>
          </cell>
        </row>
        <row r="236">
          <cell r="B236" t="str">
            <v xml:space="preserve">7.6 (15) </v>
          </cell>
          <cell r="D236" t="str">
            <v>Pemancangan  Tiang  Pancang  Beton Pracetak : 30 cm x 30 cm atau</v>
          </cell>
          <cell r="F236" t="str">
            <v>M1</v>
          </cell>
        </row>
        <row r="237">
          <cell r="D237" t="str">
            <v>diameter  300  mm</v>
          </cell>
        </row>
        <row r="238">
          <cell r="B238" t="str">
            <v xml:space="preserve">7.6 (16) </v>
          </cell>
          <cell r="D238" t="str">
            <v>Pemancangan  Tiang  Pancang  Beton Pracetak : 40 cm x 40 cm atau</v>
          </cell>
          <cell r="F238" t="str">
            <v>M1</v>
          </cell>
        </row>
        <row r="239">
          <cell r="D239" t="str">
            <v>diameter  400  mm</v>
          </cell>
        </row>
        <row r="240">
          <cell r="B240" t="str">
            <v xml:space="preserve">7.6 (17) </v>
          </cell>
          <cell r="D240" t="str">
            <v>Pemancangan  Tiang  Pancang  Beton Pracetak : 50 cm x 50 cm atau</v>
          </cell>
          <cell r="F240" t="str">
            <v>M1</v>
          </cell>
        </row>
        <row r="241">
          <cell r="D241" t="str">
            <v>diameter  500  mm</v>
          </cell>
        </row>
        <row r="242">
          <cell r="B242" t="str">
            <v>7.6 (18)</v>
          </cell>
          <cell r="D242" t="str">
            <v>Tiang  Bor  Beton, diameter  600  mm</v>
          </cell>
          <cell r="F242" t="str">
            <v>M1</v>
          </cell>
        </row>
        <row r="243">
          <cell r="B243" t="str">
            <v>7.6 (19)</v>
          </cell>
          <cell r="D243" t="str">
            <v>Tiang  Bor  Beton, diameter  800  mm</v>
          </cell>
          <cell r="F243" t="str">
            <v>M1</v>
          </cell>
        </row>
        <row r="244">
          <cell r="B244" t="str">
            <v>7.6 (20)</v>
          </cell>
          <cell r="D244" t="str">
            <v>Tiang  Bor  Beton, diameter  1000  mm</v>
          </cell>
          <cell r="F244" t="str">
            <v>M1</v>
          </cell>
        </row>
        <row r="245">
          <cell r="B245" t="str">
            <v>7.6 (21)</v>
          </cell>
          <cell r="D245" t="str">
            <v>Tiang  Bor  Beton, diameter  1200  mm</v>
          </cell>
          <cell r="F245" t="str">
            <v>M1</v>
          </cell>
        </row>
        <row r="246">
          <cell r="B246" t="str">
            <v>7.6 (22)</v>
          </cell>
          <cell r="D246" t="str">
            <v>Tiang  Bor  Beton, diameter  1500  mm</v>
          </cell>
          <cell r="F246" t="str">
            <v>M1</v>
          </cell>
        </row>
        <row r="247">
          <cell r="B247" t="str">
            <v>7.6 (23)</v>
          </cell>
          <cell r="D247" t="str">
            <v>Tambahan  Biaya untuk Nomor Mata Pembayaran 7.6.(11) s/d 7.6.(17)</v>
          </cell>
          <cell r="F247" t="str">
            <v>M1</v>
          </cell>
          <cell r="I247">
            <v>0</v>
          </cell>
        </row>
        <row r="248">
          <cell r="D248" t="str">
            <v>bila Tiang Pancanga Beton dikerjakan di tempat yang berair</v>
          </cell>
        </row>
        <row r="249">
          <cell r="B249" t="str">
            <v>7.6 (24)</v>
          </cell>
          <cell r="D249" t="str">
            <v>Tambahan  Biaya untuk Nomor Mata Pembayaran 7.6.(18) s/d 7.6.(22)</v>
          </cell>
          <cell r="F249" t="str">
            <v>M1</v>
          </cell>
          <cell r="I249">
            <v>0</v>
          </cell>
        </row>
        <row r="250">
          <cell r="D250" t="str">
            <v>bila Tiang Pancanga Bor Beton dikerjakan di tempat yang berair</v>
          </cell>
        </row>
        <row r="251">
          <cell r="B251" t="str">
            <v>7.6 (25)</v>
          </cell>
          <cell r="D251" t="str">
            <v>Pengujian  Pembebanan  Pada  Tiang  Dengan  Diameter sampai  600 mm</v>
          </cell>
          <cell r="F251" t="str">
            <v>Bh</v>
          </cell>
          <cell r="I251">
            <v>0</v>
          </cell>
        </row>
        <row r="252">
          <cell r="B252" t="str">
            <v>7.6 (26)</v>
          </cell>
          <cell r="D252" t="str">
            <v>Pengujian  Pembebanan  Pada  Tiang  Dengan  Diameter diatas 600 mm</v>
          </cell>
          <cell r="F252" t="str">
            <v>Bh</v>
          </cell>
          <cell r="I252">
            <v>0</v>
          </cell>
        </row>
        <row r="253">
          <cell r="B253" t="str">
            <v xml:space="preserve"> </v>
          </cell>
        </row>
        <row r="254">
          <cell r="B254" t="str">
            <v xml:space="preserve">7.7 (1) </v>
          </cell>
          <cell r="D254" t="str">
            <v>Penyediaan  Dinding Sumuran Silinder, Diameter  250 cm</v>
          </cell>
          <cell r="F254" t="str">
            <v>M1</v>
          </cell>
          <cell r="I254">
            <v>0</v>
          </cell>
        </row>
        <row r="255">
          <cell r="B255" t="str">
            <v xml:space="preserve">7.7 (2) </v>
          </cell>
          <cell r="D255" t="str">
            <v>Penyediaan  Dinding Sumuran Silinder, Diameter  300 cm</v>
          </cell>
          <cell r="F255" t="str">
            <v>M1</v>
          </cell>
        </row>
        <row r="256">
          <cell r="B256" t="str">
            <v xml:space="preserve">7.7 (3) </v>
          </cell>
          <cell r="D256" t="str">
            <v>Penyediaan  Dinding Sumuran Silinder, Diameter  350 cm</v>
          </cell>
          <cell r="F256" t="str">
            <v>M1</v>
          </cell>
        </row>
        <row r="257">
          <cell r="B257" t="str">
            <v xml:space="preserve">7.7 (4) </v>
          </cell>
          <cell r="D257" t="str">
            <v>Penyediaan  Dinding Sumuran Silinder, Diameter  400 cm</v>
          </cell>
          <cell r="F257" t="str">
            <v>M1</v>
          </cell>
        </row>
        <row r="259">
          <cell r="B259" t="str">
            <v xml:space="preserve">7.7 (5) </v>
          </cell>
          <cell r="D259" t="str">
            <v>Penurunan  Dinding Sumuran Silinder, Diameter  250 cm</v>
          </cell>
          <cell r="F259" t="str">
            <v>M1</v>
          </cell>
          <cell r="I259">
            <v>0</v>
          </cell>
        </row>
        <row r="260">
          <cell r="B260" t="str">
            <v xml:space="preserve">7.7 (6) </v>
          </cell>
          <cell r="D260" t="str">
            <v>Penurunan  Dinding Sumuran Silinder, Diameter  300 cm</v>
          </cell>
          <cell r="F260" t="str">
            <v>M1</v>
          </cell>
        </row>
        <row r="261">
          <cell r="B261" t="str">
            <v xml:space="preserve">7.7 (7) </v>
          </cell>
          <cell r="D261" t="str">
            <v>Penurunan  Dinding Sumuran Silinder, Diameter  350 cm</v>
          </cell>
          <cell r="F261" t="str">
            <v>M1</v>
          </cell>
        </row>
        <row r="262">
          <cell r="B262" t="str">
            <v xml:space="preserve">7.7 (8) </v>
          </cell>
          <cell r="D262" t="str">
            <v>Penurunan  Dinding Sumuran Silinder, Diameter  400 cm</v>
          </cell>
          <cell r="F262" t="str">
            <v>M1</v>
          </cell>
        </row>
        <row r="264">
          <cell r="B264" t="str">
            <v>7.9</v>
          </cell>
          <cell r="D264" t="str">
            <v>Pasangan Batu</v>
          </cell>
          <cell r="F264" t="str">
            <v>M3</v>
          </cell>
          <cell r="G264">
            <v>1226.4100000000001</v>
          </cell>
          <cell r="H264">
            <v>0</v>
          </cell>
          <cell r="I264">
            <v>0</v>
          </cell>
        </row>
        <row r="266">
          <cell r="B266" t="str">
            <v>7.10 (1)</v>
          </cell>
          <cell r="D266" t="str">
            <v>Pasangan Batu Kosong Yang Diisi Adukan</v>
          </cell>
          <cell r="F266" t="str">
            <v>M3</v>
          </cell>
          <cell r="G266">
            <v>0</v>
          </cell>
          <cell r="H266">
            <v>0</v>
          </cell>
          <cell r="I266">
            <v>0</v>
          </cell>
        </row>
        <row r="267">
          <cell r="B267" t="str">
            <v>7.10 (2)</v>
          </cell>
          <cell r="D267" t="str">
            <v>Pasangan Batu Kosong</v>
          </cell>
          <cell r="F267" t="str">
            <v>M3</v>
          </cell>
          <cell r="G267">
            <v>0</v>
          </cell>
          <cell r="H267">
            <v>0</v>
          </cell>
          <cell r="I267">
            <v>0</v>
          </cell>
        </row>
        <row r="268">
          <cell r="B268" t="str">
            <v>7.10 (3)</v>
          </cell>
          <cell r="D268" t="str">
            <v>Bronjong</v>
          </cell>
          <cell r="F268" t="str">
            <v>M2</v>
          </cell>
          <cell r="H268">
            <v>0</v>
          </cell>
          <cell r="I268">
            <v>0</v>
          </cell>
        </row>
        <row r="270">
          <cell r="B270" t="str">
            <v xml:space="preserve">7.11 (1) </v>
          </cell>
          <cell r="D270" t="str">
            <v>Expansion Joint  Tipe  Asphaltic  Plug</v>
          </cell>
          <cell r="F270" t="str">
            <v>M1</v>
          </cell>
          <cell r="I270">
            <v>0</v>
          </cell>
        </row>
        <row r="271">
          <cell r="B271" t="str">
            <v xml:space="preserve">7.11 (2) </v>
          </cell>
          <cell r="D271" t="str">
            <v>Expansion Joint  Tipe  Rbber  1  (celah 21 - 41 mm)</v>
          </cell>
          <cell r="F271" t="str">
            <v>M1</v>
          </cell>
          <cell r="I271">
            <v>0</v>
          </cell>
        </row>
        <row r="272">
          <cell r="B272" t="str">
            <v xml:space="preserve">7.11 (3) </v>
          </cell>
          <cell r="D272" t="str">
            <v>Expansion Joint  Tipe  Rbber  2  (celah 32 - 62 mm)</v>
          </cell>
          <cell r="F272" t="str">
            <v>M1</v>
          </cell>
          <cell r="G272">
            <v>71.87</v>
          </cell>
          <cell r="H272">
            <v>91300</v>
          </cell>
          <cell r="I272">
            <v>6561731</v>
          </cell>
        </row>
        <row r="273">
          <cell r="B273" t="str">
            <v>7.11 (4)</v>
          </cell>
          <cell r="D273" t="str">
            <v>Expansion Joint  Tipe  Rbber  3  (celah 42 - 82 mm)</v>
          </cell>
          <cell r="F273" t="str">
            <v>M1</v>
          </cell>
          <cell r="I273">
            <v>0</v>
          </cell>
        </row>
        <row r="274">
          <cell r="B274" t="str">
            <v>7.11 (5)</v>
          </cell>
          <cell r="D274" t="str">
            <v>Joint filler untuk sambungan Konstruksi</v>
          </cell>
          <cell r="F274" t="str">
            <v>M1</v>
          </cell>
          <cell r="I274">
            <v>0</v>
          </cell>
        </row>
        <row r="275">
          <cell r="B275" t="str">
            <v>7.11 (6)</v>
          </cell>
          <cell r="D275" t="str">
            <v>Expansion Joint  Tipe  Baja Bersudut</v>
          </cell>
          <cell r="F275" t="str">
            <v>M1</v>
          </cell>
        </row>
        <row r="277">
          <cell r="B277" t="str">
            <v xml:space="preserve">7.12 (1) </v>
          </cell>
          <cell r="D277" t="str">
            <v>Perletakan  Logam</v>
          </cell>
          <cell r="F277" t="str">
            <v>Buah</v>
          </cell>
          <cell r="I277">
            <v>0</v>
          </cell>
        </row>
        <row r="278">
          <cell r="B278" t="str">
            <v xml:space="preserve">7.12 (2) </v>
          </cell>
          <cell r="D278" t="str">
            <v>Perletakan  Elastomer  Jenis  1 (300 x 350 x 36)</v>
          </cell>
          <cell r="F278" t="str">
            <v>Buah</v>
          </cell>
          <cell r="G278">
            <v>16</v>
          </cell>
          <cell r="H278">
            <v>2750000</v>
          </cell>
          <cell r="I278">
            <v>44000000</v>
          </cell>
        </row>
        <row r="279">
          <cell r="B279" t="str">
            <v xml:space="preserve">7.12 (3) </v>
          </cell>
          <cell r="D279" t="str">
            <v>Perletakan  Elastomer  Jenis  2 (350 x 400 x 39)</v>
          </cell>
          <cell r="F279" t="str">
            <v>Buah</v>
          </cell>
          <cell r="I279">
            <v>0</v>
          </cell>
        </row>
        <row r="280">
          <cell r="B280" t="str">
            <v xml:space="preserve">7.12 (4) </v>
          </cell>
          <cell r="D280" t="str">
            <v>Perletakan  Elastomer  Jenis  3 (400 x 450 x 45)</v>
          </cell>
          <cell r="F280" t="str">
            <v>Buah</v>
          </cell>
          <cell r="I280">
            <v>0</v>
          </cell>
        </row>
        <row r="281">
          <cell r="B281" t="str">
            <v xml:space="preserve">7.12 (5) </v>
          </cell>
          <cell r="D281" t="str">
            <v>Perletakan  Strip</v>
          </cell>
          <cell r="F281" t="str">
            <v>M1</v>
          </cell>
          <cell r="I281">
            <v>0</v>
          </cell>
        </row>
        <row r="283">
          <cell r="B283" t="str">
            <v>7.13</v>
          </cell>
          <cell r="D283" t="str">
            <v>Sandaran (railing)</v>
          </cell>
          <cell r="F283" t="str">
            <v>M1</v>
          </cell>
          <cell r="G283">
            <v>63.47</v>
          </cell>
          <cell r="H283">
            <v>58700</v>
          </cell>
          <cell r="I283">
            <v>3725689</v>
          </cell>
        </row>
        <row r="284">
          <cell r="B284" t="str">
            <v>7.14</v>
          </cell>
          <cell r="D284" t="str">
            <v>Papan Nama jembatan</v>
          </cell>
          <cell r="F284" t="str">
            <v>Buah</v>
          </cell>
          <cell r="G284">
            <v>3</v>
          </cell>
          <cell r="H284">
            <v>2000000</v>
          </cell>
          <cell r="I284">
            <v>6000000</v>
          </cell>
        </row>
        <row r="286">
          <cell r="B286" t="str">
            <v>7.15 (1)</v>
          </cell>
          <cell r="D286" t="str">
            <v>Pembongkaran Pasangan Batu</v>
          </cell>
          <cell r="F286" t="str">
            <v>M3</v>
          </cell>
          <cell r="I286">
            <v>0</v>
          </cell>
        </row>
        <row r="287">
          <cell r="B287" t="str">
            <v>7.15 (2)</v>
          </cell>
          <cell r="D287" t="str">
            <v>Pembongkaran Beton</v>
          </cell>
          <cell r="F287" t="str">
            <v>M3</v>
          </cell>
          <cell r="I287">
            <v>0</v>
          </cell>
        </row>
        <row r="288">
          <cell r="B288" t="str">
            <v>7.15 (3)</v>
          </cell>
          <cell r="D288" t="str">
            <v>Pembongkaran Beton Pratekan</v>
          </cell>
          <cell r="F288" t="str">
            <v>M3</v>
          </cell>
          <cell r="I288">
            <v>0</v>
          </cell>
        </row>
        <row r="289">
          <cell r="B289" t="str">
            <v>7.15 (4)</v>
          </cell>
          <cell r="D289" t="str">
            <v>Pembongkaran Bangunan Gedung</v>
          </cell>
          <cell r="F289" t="str">
            <v>M2</v>
          </cell>
          <cell r="I289">
            <v>0</v>
          </cell>
        </row>
        <row r="290">
          <cell r="B290" t="str">
            <v>7.15 (5)</v>
          </cell>
          <cell r="D290" t="str">
            <v>Pembongkaran Rangka Baja</v>
          </cell>
          <cell r="F290" t="str">
            <v>M2</v>
          </cell>
          <cell r="I290">
            <v>0</v>
          </cell>
        </row>
        <row r="291">
          <cell r="B291" t="str">
            <v>7.15 (6)</v>
          </cell>
          <cell r="D291" t="str">
            <v>Pembongkaran Balok Baja  (Steel Strngers)</v>
          </cell>
          <cell r="F291" t="str">
            <v>M1</v>
          </cell>
          <cell r="I291">
            <v>0</v>
          </cell>
        </row>
        <row r="292">
          <cell r="B292" t="str">
            <v>7.15 (7)</v>
          </cell>
          <cell r="D292" t="str">
            <v>Pembongkaran Lantai Jembatan Kayu</v>
          </cell>
          <cell r="F292" t="str">
            <v>M2</v>
          </cell>
          <cell r="I292">
            <v>0</v>
          </cell>
        </row>
        <row r="293">
          <cell r="B293" t="str">
            <v>7.15 (8)</v>
          </cell>
          <cell r="D293" t="str">
            <v>Pembongkaran Jembatan Kayu</v>
          </cell>
          <cell r="F293" t="str">
            <v>M2</v>
          </cell>
          <cell r="I293">
            <v>0</v>
          </cell>
        </row>
        <row r="294">
          <cell r="B294" t="str">
            <v>7.15 (9)</v>
          </cell>
          <cell r="D294" t="str">
            <v>Pengangkutan Hasil Bongkaran yang Melebihi 5 Km.</v>
          </cell>
          <cell r="F294" t="str">
            <v>M3/Km</v>
          </cell>
          <cell r="I294">
            <v>0</v>
          </cell>
        </row>
        <row r="296">
          <cell r="B296" t="str">
            <v>7.16 (1)</v>
          </cell>
          <cell r="D296" t="str">
            <v>Perkerasan  Jalan  Beton</v>
          </cell>
          <cell r="F296" t="str">
            <v>M3</v>
          </cell>
          <cell r="I296">
            <v>0</v>
          </cell>
        </row>
        <row r="298">
          <cell r="B298" t="str">
            <v>7.17 (1)</v>
          </cell>
          <cell r="D298" t="str">
            <v>Wet Lean Concrete</v>
          </cell>
          <cell r="F298" t="str">
            <v>M2</v>
          </cell>
        </row>
        <row r="299">
          <cell r="B299" t="str">
            <v>7.17 (2)</v>
          </cell>
          <cell r="D299" t="str">
            <v>Sand Bedding  ( t = 4 cm )</v>
          </cell>
          <cell r="F299" t="str">
            <v>M2</v>
          </cell>
        </row>
        <row r="301">
          <cell r="B301" t="str">
            <v>7.17</v>
          </cell>
          <cell r="D301" t="str">
            <v>Pipa cucuran / Pipa  GIP 2"</v>
          </cell>
          <cell r="F301" t="str">
            <v>M1</v>
          </cell>
          <cell r="G301">
            <v>63.47</v>
          </cell>
          <cell r="H301">
            <v>73600</v>
          </cell>
          <cell r="I301">
            <v>4671392</v>
          </cell>
        </row>
        <row r="303">
          <cell r="B303" t="str">
            <v>7.18</v>
          </cell>
          <cell r="D303" t="str">
            <v>Pasangan Parapet</v>
          </cell>
          <cell r="F303" t="str">
            <v>M3</v>
          </cell>
          <cell r="I303">
            <v>0</v>
          </cell>
        </row>
        <row r="306">
          <cell r="C306" t="str">
            <v>Jumlah Harga Pekerjaan DIVISI 7  (masuk pada Rekapitulasi Perkiraan Harga Pekerjaan)</v>
          </cell>
          <cell r="I306">
            <v>383940337.78037167</v>
          </cell>
        </row>
        <row r="310">
          <cell r="D310" t="str">
            <v>DIVISI  8.  PENGEMBALIAN  KONDISI  DAN  PEKERJAAN  MINOR</v>
          </cell>
        </row>
        <row r="312">
          <cell r="B312" t="str">
            <v>8.1 (1)</v>
          </cell>
          <cell r="D312" t="str">
            <v>Lapis Pondasi agregat Kelas A untuk Pekerjaan Minor</v>
          </cell>
          <cell r="F312" t="str">
            <v>M3</v>
          </cell>
          <cell r="H312">
            <v>0</v>
          </cell>
          <cell r="I312">
            <v>0</v>
          </cell>
        </row>
        <row r="313">
          <cell r="B313" t="str">
            <v>8.1 (2)</v>
          </cell>
          <cell r="D313" t="str">
            <v>Lapis Pondasi agregat Kelas B untuk Pekerjaan Minor</v>
          </cell>
          <cell r="F313" t="str">
            <v>M3</v>
          </cell>
          <cell r="H313">
            <v>0</v>
          </cell>
          <cell r="I313">
            <v>0</v>
          </cell>
        </row>
        <row r="314">
          <cell r="B314" t="str">
            <v>8.1 (3)</v>
          </cell>
          <cell r="D314" t="str">
            <v xml:space="preserve">Agregat untuk perkerasan tanpa penutup </v>
          </cell>
          <cell r="F314" t="str">
            <v>M3</v>
          </cell>
          <cell r="H314">
            <v>0</v>
          </cell>
          <cell r="I314">
            <v>0</v>
          </cell>
        </row>
        <row r="315">
          <cell r="D315" t="str">
            <v>Aspal Untuk Pekerjaan Minor</v>
          </cell>
          <cell r="F315" t="str">
            <v>(vol gembur)</v>
          </cell>
          <cell r="I315">
            <v>0</v>
          </cell>
        </row>
        <row r="316">
          <cell r="B316" t="str">
            <v>8.1 (4)</v>
          </cell>
          <cell r="D316" t="str">
            <v>Waterbound Macadam untuk Pekerjaan Minor</v>
          </cell>
          <cell r="F316" t="str">
            <v>M3</v>
          </cell>
          <cell r="H316">
            <v>0</v>
          </cell>
          <cell r="I316">
            <v>0</v>
          </cell>
        </row>
        <row r="317">
          <cell r="B317" t="str">
            <v>8.1 (5)</v>
          </cell>
          <cell r="D317" t="str">
            <v>Campuran Aspal Panas untuk Pekerjaan Minor</v>
          </cell>
          <cell r="F317" t="str">
            <v>M3</v>
          </cell>
          <cell r="H317">
            <v>0</v>
          </cell>
          <cell r="I317">
            <v>0</v>
          </cell>
        </row>
        <row r="318">
          <cell r="B318" t="str">
            <v>8.1 (6)</v>
          </cell>
          <cell r="D318" t="str">
            <v>Lasbutag atau Latasbusir  untuk  pekerkaan  minor</v>
          </cell>
          <cell r="F318" t="str">
            <v>M3</v>
          </cell>
        </row>
        <row r="319">
          <cell r="B319" t="str">
            <v>8.1 (7)</v>
          </cell>
          <cell r="D319" t="str">
            <v>Penetrasi  Macadam  untuk  Pekerjaan  Minor</v>
          </cell>
          <cell r="F319" t="str">
            <v>M3</v>
          </cell>
          <cell r="H319">
            <v>0</v>
          </cell>
          <cell r="I319">
            <v>0</v>
          </cell>
        </row>
        <row r="320">
          <cell r="B320" t="str">
            <v>8.1 (8)</v>
          </cell>
          <cell r="D320" t="str">
            <v>Campuran Aspal Dingin untuk Pekerjaan Minor</v>
          </cell>
          <cell r="F320" t="str">
            <v>M3</v>
          </cell>
          <cell r="H320">
            <v>0</v>
          </cell>
          <cell r="I320">
            <v>0</v>
          </cell>
        </row>
        <row r="321">
          <cell r="B321" t="str">
            <v>8.1 (9)</v>
          </cell>
          <cell r="D321" t="str">
            <v>Residu Bitumen untuk Pekerjaan Minor</v>
          </cell>
          <cell r="F321" t="str">
            <v>Liter</v>
          </cell>
          <cell r="H321">
            <v>0</v>
          </cell>
          <cell r="I321">
            <v>0</v>
          </cell>
        </row>
        <row r="323">
          <cell r="B323" t="str">
            <v>8.2 (1)</v>
          </cell>
          <cell r="D323" t="str">
            <v>Galian untuk bahu jalan dan pek. Jalan minor lainnya</v>
          </cell>
          <cell r="F323" t="str">
            <v>M3</v>
          </cell>
          <cell r="H323">
            <v>0</v>
          </cell>
          <cell r="I323">
            <v>0</v>
          </cell>
        </row>
        <row r="324">
          <cell r="B324" t="str">
            <v>8.2 (2)</v>
          </cell>
          <cell r="D324" t="str">
            <v>Pembersihan dan Pembongkaran tanaman  (diameter &lt; 30 cm)</v>
          </cell>
          <cell r="F324" t="str">
            <v>M2</v>
          </cell>
          <cell r="H324">
            <v>0</v>
          </cell>
          <cell r="I324">
            <v>0</v>
          </cell>
        </row>
        <row r="325">
          <cell r="B325" t="str">
            <v>8.2 (3)</v>
          </cell>
          <cell r="D325" t="str">
            <v>Penebangan pohon, diameter 30 sampai 50 cm</v>
          </cell>
          <cell r="F325" t="str">
            <v>buah</v>
          </cell>
          <cell r="I325">
            <v>0</v>
          </cell>
        </row>
        <row r="326">
          <cell r="B326" t="str">
            <v>8.2 (4)</v>
          </cell>
          <cell r="D326" t="str">
            <v>Penebangan pohon, diameter 50 sampai 75 cm</v>
          </cell>
          <cell r="F326" t="str">
            <v>buah</v>
          </cell>
          <cell r="I326">
            <v>0</v>
          </cell>
        </row>
        <row r="327">
          <cell r="B327" t="str">
            <v>8.2 (5)</v>
          </cell>
          <cell r="D327" t="str">
            <v>Penebangan pohon, diameter &gt; 75 cm</v>
          </cell>
          <cell r="F327" t="str">
            <v>buah</v>
          </cell>
          <cell r="I327">
            <v>0</v>
          </cell>
        </row>
        <row r="329">
          <cell r="B329" t="str">
            <v>8.3 (1)</v>
          </cell>
          <cell r="D329" t="str">
            <v>Stabilisasi dengan tanaman</v>
          </cell>
          <cell r="F329" t="str">
            <v>M2</v>
          </cell>
          <cell r="I329">
            <v>0</v>
          </cell>
        </row>
        <row r="330">
          <cell r="B330" t="str">
            <v>8.3 (2)</v>
          </cell>
          <cell r="D330" t="str">
            <v>Semak/perdu</v>
          </cell>
          <cell r="F330" t="str">
            <v>M2</v>
          </cell>
          <cell r="I330">
            <v>0</v>
          </cell>
        </row>
        <row r="331">
          <cell r="B331" t="str">
            <v>8.3 (3)</v>
          </cell>
          <cell r="D331" t="str">
            <v>Pohon</v>
          </cell>
          <cell r="F331" t="str">
            <v>buah</v>
          </cell>
          <cell r="I331">
            <v>0</v>
          </cell>
        </row>
        <row r="333">
          <cell r="B333" t="str">
            <v>11.1 (1)</v>
          </cell>
          <cell r="D333" t="str">
            <v>Marka Jalan Termoplastik</v>
          </cell>
          <cell r="F333" t="str">
            <v>M2</v>
          </cell>
          <cell r="H333">
            <v>0</v>
          </cell>
          <cell r="I333">
            <v>0</v>
          </cell>
        </row>
        <row r="334">
          <cell r="B334" t="str">
            <v>11.1 (2)</v>
          </cell>
          <cell r="D334" t="str">
            <v>Marka Jalan bukan Termoplastik</v>
          </cell>
          <cell r="F334" t="str">
            <v>M2</v>
          </cell>
          <cell r="H334">
            <v>0</v>
          </cell>
          <cell r="I334">
            <v>0</v>
          </cell>
        </row>
        <row r="335">
          <cell r="B335" t="str">
            <v>8.4 (3)(a)</v>
          </cell>
          <cell r="D335" t="str">
            <v>Rambu Jalan Tunggal dengan Permukaan Pemantul Engineering Grade</v>
          </cell>
          <cell r="F335" t="str">
            <v>Buah</v>
          </cell>
          <cell r="H335">
            <v>0</v>
          </cell>
          <cell r="I335">
            <v>0</v>
          </cell>
        </row>
        <row r="336">
          <cell r="B336" t="str">
            <v>8.4 (3)(b)</v>
          </cell>
          <cell r="D336" t="str">
            <v>Rambu Jalan Ganda dengan Permukaan Pemantul  Engineering Grade</v>
          </cell>
          <cell r="F336" t="str">
            <v>Buah</v>
          </cell>
          <cell r="I336">
            <v>0</v>
          </cell>
        </row>
        <row r="337">
          <cell r="B337" t="str">
            <v>8.4 (4)(a)</v>
          </cell>
          <cell r="D337" t="str">
            <v>Rambu Jalan Tunggal dengan Permukaan Pemantul  High Intensity Grade</v>
          </cell>
          <cell r="F337" t="str">
            <v>Buah</v>
          </cell>
          <cell r="H337">
            <v>0</v>
          </cell>
          <cell r="I337">
            <v>0</v>
          </cell>
        </row>
        <row r="338">
          <cell r="B338" t="str">
            <v>8.4 (4)(b)</v>
          </cell>
          <cell r="D338" t="str">
            <v>Rambu Jalan Ganda dengan Permukaan Pemantul   High Intensity Grade</v>
          </cell>
          <cell r="F338" t="str">
            <v>Buah</v>
          </cell>
          <cell r="I338">
            <v>0</v>
          </cell>
        </row>
        <row r="340">
          <cell r="B340" t="str">
            <v>8.4 (5)</v>
          </cell>
          <cell r="D340" t="str">
            <v>Patok Pengarah</v>
          </cell>
          <cell r="F340" t="str">
            <v>Buah</v>
          </cell>
          <cell r="G340">
            <v>84</v>
          </cell>
          <cell r="H340">
            <v>0</v>
          </cell>
          <cell r="I340">
            <v>0</v>
          </cell>
        </row>
        <row r="341">
          <cell r="B341" t="str">
            <v>8.4 (6)(a)</v>
          </cell>
          <cell r="D341" t="str">
            <v>Patok Kilometer</v>
          </cell>
          <cell r="F341" t="str">
            <v>Buah</v>
          </cell>
          <cell r="H341">
            <v>0</v>
          </cell>
          <cell r="I341">
            <v>0</v>
          </cell>
        </row>
        <row r="342">
          <cell r="B342" t="str">
            <v>8.4 (6)(b)</v>
          </cell>
          <cell r="D342" t="str">
            <v>Patok Hektometer</v>
          </cell>
          <cell r="F342" t="str">
            <v>Buah</v>
          </cell>
          <cell r="I342">
            <v>0</v>
          </cell>
        </row>
        <row r="343">
          <cell r="B343" t="str">
            <v>8.4 (7)</v>
          </cell>
          <cell r="D343" t="str">
            <v>Rel Pengaman</v>
          </cell>
          <cell r="F343" t="str">
            <v>M1</v>
          </cell>
          <cell r="H343">
            <v>0</v>
          </cell>
          <cell r="I343">
            <v>0</v>
          </cell>
        </row>
        <row r="344">
          <cell r="B344" t="str">
            <v>8.4 (8)</v>
          </cell>
          <cell r="D344" t="str">
            <v>Paku Jalan</v>
          </cell>
          <cell r="F344" t="str">
            <v>Buah</v>
          </cell>
          <cell r="I344">
            <v>0</v>
          </cell>
        </row>
        <row r="345">
          <cell r="B345" t="str">
            <v>8.4 (9)</v>
          </cell>
          <cell r="D345" t="str">
            <v>Mata kucing</v>
          </cell>
          <cell r="F345" t="str">
            <v>Buah</v>
          </cell>
          <cell r="I345">
            <v>0</v>
          </cell>
        </row>
        <row r="346">
          <cell r="B346" t="str">
            <v>8.4 (10)</v>
          </cell>
          <cell r="D346" t="str">
            <v>Kerb pracetak</v>
          </cell>
          <cell r="F346" t="str">
            <v>M1</v>
          </cell>
          <cell r="I346">
            <v>0</v>
          </cell>
        </row>
        <row r="347">
          <cell r="B347" t="str">
            <v>8.4 (11)</v>
          </cell>
          <cell r="D347" t="str">
            <v>Kerb yang digunakan kembali</v>
          </cell>
          <cell r="F347" t="str">
            <v>M1</v>
          </cell>
          <cell r="I347">
            <v>0</v>
          </cell>
        </row>
        <row r="348">
          <cell r="B348" t="str">
            <v>8.4 (12)</v>
          </cell>
          <cell r="D348" t="str">
            <v>Perkerasan Blok Beton pada trotoar dan median</v>
          </cell>
          <cell r="F348" t="str">
            <v>M2</v>
          </cell>
          <cell r="I348">
            <v>0</v>
          </cell>
        </row>
        <row r="350">
          <cell r="B350" t="str">
            <v>8.5 (1)</v>
          </cell>
          <cell r="D350" t="str">
            <v>Pengembalian Kondisi Lantai Jembatan Beton</v>
          </cell>
          <cell r="F350" t="str">
            <v>M2</v>
          </cell>
          <cell r="I350">
            <v>0</v>
          </cell>
        </row>
        <row r="351">
          <cell r="B351" t="str">
            <v>8.5 (2)</v>
          </cell>
          <cell r="D351" t="str">
            <v>Pengembalian Kondisi Lantai Jembatan Kayu</v>
          </cell>
          <cell r="F351" t="str">
            <v>M2</v>
          </cell>
          <cell r="I351">
            <v>0</v>
          </cell>
        </row>
        <row r="352">
          <cell r="B352" t="str">
            <v>8.5 (3)</v>
          </cell>
          <cell r="D352" t="str">
            <v>Pengembalian Kond. Pelapisan Permukaan Baja Struktur</v>
          </cell>
          <cell r="F352" t="str">
            <v>M2</v>
          </cell>
          <cell r="I352">
            <v>0</v>
          </cell>
        </row>
        <row r="354">
          <cell r="B354" t="str">
            <v>8.6 (1)</v>
          </cell>
          <cell r="D354" t="str">
            <v>Kerb  Pracetak  Pemisah  Jalan  (Concrete  Barrier)</v>
          </cell>
          <cell r="F354" t="str">
            <v>M1</v>
          </cell>
          <cell r="I354">
            <v>0</v>
          </cell>
        </row>
        <row r="356">
          <cell r="B356" t="str">
            <v>8.7 (1)</v>
          </cell>
          <cell r="D356" t="str">
            <v>Unit Lampu Penerangan Jalan Lengan Tunggal, Tipe  Sodium 250 watt</v>
          </cell>
          <cell r="F356" t="str">
            <v>Buah</v>
          </cell>
        </row>
        <row r="357">
          <cell r="B357" t="str">
            <v>8.7 (2)</v>
          </cell>
          <cell r="D357" t="str">
            <v>Unit Lampu Penerangan Jalan Lengan Ganda, Tipe  Sodium 250 watt</v>
          </cell>
          <cell r="F357" t="str">
            <v>Buah</v>
          </cell>
        </row>
        <row r="358">
          <cell r="B358" t="str">
            <v>8.7 (3)</v>
          </cell>
          <cell r="D358" t="str">
            <v>Unit Lampu Penerangan Jalan Lengan Tunggal, Tipe  Merkuri 250 watt</v>
          </cell>
          <cell r="F358" t="str">
            <v>Buah</v>
          </cell>
        </row>
        <row r="359">
          <cell r="B359" t="str">
            <v>8.7 (4)</v>
          </cell>
          <cell r="D359" t="str">
            <v>Unit Lampu Penerangan Jalan Lengan Ganda,   Tipe  Merkuri 250 watt</v>
          </cell>
          <cell r="F359" t="str">
            <v>Buah</v>
          </cell>
        </row>
        <row r="360">
          <cell r="B360" t="str">
            <v>8.7 (5)</v>
          </cell>
          <cell r="D360" t="str">
            <v>Unit Lampu Penerangan Jalan Lengan Tunggal,  Tipe  Merkuri 400 watt</v>
          </cell>
          <cell r="F360" t="str">
            <v>Buah</v>
          </cell>
        </row>
        <row r="361">
          <cell r="B361" t="str">
            <v>8.7 (6)</v>
          </cell>
          <cell r="D361" t="str">
            <v>Unit Lampu Penerangan Jalan Lengan Ganda,  Tipe  Merkuri 400 watt</v>
          </cell>
          <cell r="F361" t="str">
            <v>Buah</v>
          </cell>
        </row>
        <row r="363">
          <cell r="B363" t="str">
            <v>8.8 (1)</v>
          </cell>
          <cell r="D363" t="str">
            <v>Pagar Pemisah Pedestrian Carbon Steel</v>
          </cell>
          <cell r="F363" t="str">
            <v>M1</v>
          </cell>
        </row>
        <row r="364">
          <cell r="B364" t="str">
            <v>8.8 (2)</v>
          </cell>
          <cell r="D364" t="str">
            <v>Pagar Pemisah Pedestrian Galvanised</v>
          </cell>
          <cell r="F364" t="str">
            <v>M1</v>
          </cell>
        </row>
        <row r="367">
          <cell r="C367" t="str">
            <v>Jumlah Harga Pekerjaan DIVISI 8  (masuk pada Rekapitulasi Perkiraan Harga Pekerjaan)</v>
          </cell>
          <cell r="I367">
            <v>0</v>
          </cell>
        </row>
        <row r="372">
          <cell r="D372" t="str">
            <v>DIVISI  9.  PEKERJAAN  HARIAN</v>
          </cell>
        </row>
        <row r="374">
          <cell r="B374" t="str">
            <v>9.1 (1)</v>
          </cell>
          <cell r="D374" t="str">
            <v>Mandor</v>
          </cell>
          <cell r="F374" t="str">
            <v>Jam</v>
          </cell>
          <cell r="I374">
            <v>0</v>
          </cell>
        </row>
        <row r="375">
          <cell r="B375" t="str">
            <v>9.1 (2)</v>
          </cell>
          <cell r="D375" t="str">
            <v>Pekerja Biasa</v>
          </cell>
          <cell r="F375" t="str">
            <v>Jam</v>
          </cell>
          <cell r="I375">
            <v>0</v>
          </cell>
        </row>
        <row r="376">
          <cell r="B376" t="str">
            <v>9.1 (3)</v>
          </cell>
          <cell r="D376" t="str">
            <v>Tukang Kayu, Tukang Batu, dsb</v>
          </cell>
          <cell r="F376" t="str">
            <v>Jam</v>
          </cell>
          <cell r="I376">
            <v>0</v>
          </cell>
        </row>
        <row r="377">
          <cell r="B377" t="str">
            <v>9.1 (4)</v>
          </cell>
          <cell r="D377" t="str">
            <v>Dump Truck 3 - 4 M3</v>
          </cell>
          <cell r="F377" t="str">
            <v>Jam</v>
          </cell>
          <cell r="H377">
            <v>0</v>
          </cell>
          <cell r="I377">
            <v>0</v>
          </cell>
        </row>
        <row r="378">
          <cell r="B378" t="str">
            <v>9.1 (5)</v>
          </cell>
          <cell r="D378" t="str">
            <v>Truk Bak Datar 3 - 4 Ton</v>
          </cell>
          <cell r="F378" t="str">
            <v>Jam</v>
          </cell>
          <cell r="H378">
            <v>0</v>
          </cell>
          <cell r="I378">
            <v>0</v>
          </cell>
        </row>
        <row r="379">
          <cell r="B379" t="str">
            <v>9.1 (6)</v>
          </cell>
          <cell r="D379" t="str">
            <v>Truk Tangki 3000 - 4500 Liter</v>
          </cell>
          <cell r="F379" t="str">
            <v>Jam</v>
          </cell>
          <cell r="H379">
            <v>0</v>
          </cell>
          <cell r="I379">
            <v>0</v>
          </cell>
        </row>
        <row r="380">
          <cell r="B380" t="str">
            <v>9.1 (7)</v>
          </cell>
          <cell r="D380" t="str">
            <v>Bulldozer 100 - 150 PK</v>
          </cell>
          <cell r="F380" t="str">
            <v>Jam</v>
          </cell>
          <cell r="H380">
            <v>0</v>
          </cell>
          <cell r="I380">
            <v>0</v>
          </cell>
        </row>
        <row r="381">
          <cell r="B381" t="str">
            <v>9.1 (8)</v>
          </cell>
          <cell r="D381" t="str">
            <v>Motor Grader min 100 PK</v>
          </cell>
          <cell r="F381" t="str">
            <v>Jam</v>
          </cell>
          <cell r="H381">
            <v>0</v>
          </cell>
          <cell r="I381">
            <v>0</v>
          </cell>
        </row>
        <row r="382">
          <cell r="B382" t="str">
            <v>9.1 (9)</v>
          </cell>
          <cell r="D382" t="str">
            <v>Loader Roda Karet 1.0 - 1.6 M3</v>
          </cell>
          <cell r="F382" t="str">
            <v>Jam</v>
          </cell>
          <cell r="H382">
            <v>0</v>
          </cell>
          <cell r="I382">
            <v>0</v>
          </cell>
        </row>
        <row r="383">
          <cell r="B383" t="str">
            <v>9.1 (10)</v>
          </cell>
          <cell r="D383" t="str">
            <v>Loader Roda Berantai 75 - 100 PK</v>
          </cell>
          <cell r="F383" t="str">
            <v>Jam</v>
          </cell>
          <cell r="H383">
            <v>0</v>
          </cell>
          <cell r="I383">
            <v>0</v>
          </cell>
        </row>
        <row r="384">
          <cell r="B384" t="str">
            <v>9.1 (11)</v>
          </cell>
          <cell r="D384" t="str">
            <v>Alat Penggali (Excavator) 80 - 140 PK</v>
          </cell>
          <cell r="F384" t="str">
            <v>Jam</v>
          </cell>
          <cell r="G384">
            <v>0</v>
          </cell>
          <cell r="H384">
            <v>0</v>
          </cell>
          <cell r="I384">
            <v>0</v>
          </cell>
        </row>
        <row r="385">
          <cell r="B385" t="str">
            <v>9.1 (12)</v>
          </cell>
          <cell r="D385" t="str">
            <v>Crane 10 - 15 Ton</v>
          </cell>
          <cell r="F385" t="str">
            <v>Jam</v>
          </cell>
          <cell r="H385">
            <v>0</v>
          </cell>
          <cell r="I385">
            <v>0</v>
          </cell>
        </row>
        <row r="386">
          <cell r="B386" t="str">
            <v>9.1 (13)</v>
          </cell>
          <cell r="D386" t="str">
            <v>Penggilas Roda Besi 6 - 9 Ton</v>
          </cell>
          <cell r="F386" t="str">
            <v>Jam</v>
          </cell>
          <cell r="H386">
            <v>0</v>
          </cell>
          <cell r="I386">
            <v>0</v>
          </cell>
        </row>
        <row r="387">
          <cell r="B387" t="str">
            <v>9.1 (14)</v>
          </cell>
          <cell r="D387" t="str">
            <v>Penggilas Bervibrasi  5 - 8  Ton</v>
          </cell>
          <cell r="F387" t="str">
            <v>Jam</v>
          </cell>
          <cell r="H387">
            <v>0</v>
          </cell>
          <cell r="I387">
            <v>0</v>
          </cell>
        </row>
        <row r="388">
          <cell r="B388" t="str">
            <v>9.1 (15)</v>
          </cell>
          <cell r="D388" t="str">
            <v>Pemadat Bervibrasi 1.5 - 3.0 PK</v>
          </cell>
          <cell r="F388" t="str">
            <v>Jam</v>
          </cell>
          <cell r="H388">
            <v>0</v>
          </cell>
          <cell r="I388">
            <v>0</v>
          </cell>
        </row>
        <row r="389">
          <cell r="B389" t="str">
            <v>9.1 (16)</v>
          </cell>
          <cell r="D389" t="str">
            <v>Penggilas Roda Karet 8 - 10 Ton</v>
          </cell>
          <cell r="F389" t="str">
            <v>Jam</v>
          </cell>
          <cell r="H389">
            <v>0</v>
          </cell>
          <cell r="I389">
            <v>0</v>
          </cell>
        </row>
        <row r="390">
          <cell r="B390" t="str">
            <v>9.1 (17)</v>
          </cell>
          <cell r="D390" t="str">
            <v>Kompresor 4000 - 6500 Ltr/mnt</v>
          </cell>
          <cell r="F390" t="str">
            <v>Jam</v>
          </cell>
          <cell r="H390">
            <v>0</v>
          </cell>
          <cell r="I390">
            <v>0</v>
          </cell>
        </row>
        <row r="391">
          <cell r="B391" t="str">
            <v>9.1 (18)</v>
          </cell>
          <cell r="D391" t="str">
            <v>Mesin pengaduk beton (molen) 0.3 - 0.6 M3</v>
          </cell>
          <cell r="F391" t="str">
            <v>Jam</v>
          </cell>
          <cell r="H391">
            <v>0</v>
          </cell>
          <cell r="I391">
            <v>0</v>
          </cell>
        </row>
        <row r="392">
          <cell r="B392" t="str">
            <v>9.1 (19)</v>
          </cell>
          <cell r="D392" t="str">
            <v>Pompa Air 70 - 100 MM</v>
          </cell>
          <cell r="F392" t="str">
            <v>Jam</v>
          </cell>
          <cell r="H392">
            <v>0</v>
          </cell>
          <cell r="I392">
            <v>0</v>
          </cell>
        </row>
        <row r="393">
          <cell r="B393" t="str">
            <v>9.1 (20)</v>
          </cell>
          <cell r="D393" t="str">
            <v>Jack Hammer</v>
          </cell>
          <cell r="F393" t="str">
            <v>Jam</v>
          </cell>
          <cell r="H393">
            <v>0</v>
          </cell>
          <cell r="I393">
            <v>0</v>
          </cell>
        </row>
        <row r="396">
          <cell r="C396" t="str">
            <v>Jumlah Harga Pekerjaan DIVISI 9  (masuk pada Rekapitulasi Perkiraan Harga Pekerjaan)</v>
          </cell>
          <cell r="I396">
            <v>0</v>
          </cell>
        </row>
        <row r="399">
          <cell r="D399" t="str">
            <v>DIVISI  10.  PEKERJAAN PEMELIHARAAN RUTIN</v>
          </cell>
        </row>
        <row r="401">
          <cell r="B401" t="str">
            <v>10.1 (1)</v>
          </cell>
          <cell r="D401" t="str">
            <v>Pemeliharaan Rutin Perkerasan</v>
          </cell>
          <cell r="F401" t="str">
            <v>Ls</v>
          </cell>
          <cell r="G401">
            <v>0</v>
          </cell>
          <cell r="H401">
            <v>22231267.334435146</v>
          </cell>
          <cell r="I401">
            <v>0</v>
          </cell>
        </row>
        <row r="402">
          <cell r="B402" t="str">
            <v>10.1 (2)</v>
          </cell>
          <cell r="D402" t="str">
            <v>Pemeliharaan Rutin Bahu Jalan</v>
          </cell>
          <cell r="F402" t="str">
            <v>Ls</v>
          </cell>
          <cell r="G402">
            <v>0</v>
          </cell>
          <cell r="H402">
            <v>3586034.4097855045</v>
          </cell>
          <cell r="I402">
            <v>0</v>
          </cell>
        </row>
        <row r="403">
          <cell r="B403" t="str">
            <v>10.1 (3)</v>
          </cell>
          <cell r="D403" t="str">
            <v>Pemeliharaan Rutin Selokan, Saluran Air, Galian dan Timbunan</v>
          </cell>
          <cell r="F403" t="str">
            <v>Ls</v>
          </cell>
          <cell r="G403">
            <v>0</v>
          </cell>
          <cell r="H403">
            <v>13062955.9723396</v>
          </cell>
          <cell r="I403">
            <v>0</v>
          </cell>
        </row>
        <row r="404">
          <cell r="B404" t="str">
            <v>10.1 (4)</v>
          </cell>
          <cell r="D404" t="str">
            <v>Pemeliharaan Rutin Perlengkapan Jalan</v>
          </cell>
          <cell r="F404" t="str">
            <v>Ls</v>
          </cell>
          <cell r="H404">
            <v>1884534.2565309596</v>
          </cell>
          <cell r="I404">
            <v>0</v>
          </cell>
        </row>
        <row r="405">
          <cell r="B405" t="str">
            <v>10.1 (5)</v>
          </cell>
          <cell r="D405" t="str">
            <v>Pemeliharaan Rutin Jembatan</v>
          </cell>
          <cell r="F405" t="str">
            <v>Ls</v>
          </cell>
          <cell r="H405">
            <v>10083888.398642929</v>
          </cell>
          <cell r="I405">
            <v>0</v>
          </cell>
        </row>
        <row r="408">
          <cell r="C408" t="str">
            <v>Jumlah Harga Pekerjaan DIVISI 10  (masuk pada Rekapitulasi Perkiraan Harga Pekerjaan)</v>
          </cell>
          <cell r="I408">
            <v>0</v>
          </cell>
        </row>
        <row r="428">
          <cell r="D428" t="str">
            <v>DIVISI  11.   PERLENGKAPAN JALAN DAN UTILITAS</v>
          </cell>
        </row>
        <row r="430">
          <cell r="B430" t="str">
            <v>11.1 (1)</v>
          </cell>
          <cell r="D430" t="str">
            <v>Marka Jalan Termoplastik</v>
          </cell>
          <cell r="F430" t="str">
            <v>M2</v>
          </cell>
          <cell r="H430">
            <v>0</v>
          </cell>
          <cell r="I430">
            <v>0</v>
          </cell>
        </row>
        <row r="431">
          <cell r="B431" t="str">
            <v>11.1 (2)</v>
          </cell>
          <cell r="D431" t="str">
            <v>Marka Jalan bukan Termoplastik</v>
          </cell>
          <cell r="F431" t="str">
            <v>M2</v>
          </cell>
          <cell r="H431">
            <v>0</v>
          </cell>
          <cell r="I431">
            <v>0</v>
          </cell>
        </row>
        <row r="432">
          <cell r="B432" t="str">
            <v>11.1 (3)(a)</v>
          </cell>
          <cell r="D432" t="str">
            <v xml:space="preserve">Rambu Jalan Tunggal dengan Permukaan Pemantul </v>
          </cell>
          <cell r="F432" t="str">
            <v>Buah</v>
          </cell>
          <cell r="H432">
            <v>0</v>
          </cell>
          <cell r="I432">
            <v>0</v>
          </cell>
        </row>
        <row r="433">
          <cell r="D433" t="str">
            <v>Engineering Grade</v>
          </cell>
        </row>
        <row r="434">
          <cell r="B434" t="str">
            <v>11.1 (3)(b)</v>
          </cell>
          <cell r="D434" t="str">
            <v xml:space="preserve">Rambu Jalan Ganda dengan Permukaan Pemantul </v>
          </cell>
          <cell r="F434" t="str">
            <v>Buah</v>
          </cell>
          <cell r="I434">
            <v>0</v>
          </cell>
        </row>
        <row r="435">
          <cell r="D435" t="str">
            <v>Engineering Grade</v>
          </cell>
        </row>
        <row r="436">
          <cell r="B436" t="str">
            <v>11.1 (4)(a)</v>
          </cell>
          <cell r="D436" t="str">
            <v xml:space="preserve">Rambu Jalan Tunggal dengan Permukaan Pemantul </v>
          </cell>
          <cell r="F436" t="str">
            <v>Buah</v>
          </cell>
          <cell r="H436">
            <v>0</v>
          </cell>
          <cell r="I436">
            <v>0</v>
          </cell>
        </row>
        <row r="437">
          <cell r="D437" t="str">
            <v>High Intensity Grade</v>
          </cell>
        </row>
        <row r="438">
          <cell r="B438" t="str">
            <v>11.1 (4)(b)</v>
          </cell>
          <cell r="D438" t="str">
            <v xml:space="preserve">Rambu Jalan Ganda dengan Permukaan Pemantul </v>
          </cell>
          <cell r="F438" t="str">
            <v>Buah</v>
          </cell>
          <cell r="I438">
            <v>0</v>
          </cell>
        </row>
        <row r="439">
          <cell r="D439" t="str">
            <v>High Intensity Grade</v>
          </cell>
        </row>
        <row r="440">
          <cell r="B440" t="str">
            <v>11.1 (5)</v>
          </cell>
          <cell r="D440" t="str">
            <v>Patok Pengarah</v>
          </cell>
          <cell r="F440" t="str">
            <v>Buah</v>
          </cell>
          <cell r="G440">
            <v>84</v>
          </cell>
          <cell r="H440">
            <v>0</v>
          </cell>
          <cell r="I440">
            <v>0</v>
          </cell>
        </row>
        <row r="441">
          <cell r="B441" t="str">
            <v>11.1 (6)(a)</v>
          </cell>
          <cell r="D441" t="str">
            <v>Patok Kilometer</v>
          </cell>
          <cell r="F441" t="str">
            <v>Buah</v>
          </cell>
          <cell r="H441">
            <v>0</v>
          </cell>
          <cell r="I441">
            <v>0</v>
          </cell>
        </row>
        <row r="442">
          <cell r="B442" t="str">
            <v>11.1 (6)(b)</v>
          </cell>
          <cell r="D442" t="str">
            <v>Patok Hektometer</v>
          </cell>
          <cell r="F442" t="str">
            <v>Buah</v>
          </cell>
          <cell r="I442">
            <v>0</v>
          </cell>
        </row>
        <row r="443">
          <cell r="B443" t="str">
            <v>11.1 (7)</v>
          </cell>
          <cell r="D443" t="str">
            <v>Rel Pengaman</v>
          </cell>
          <cell r="F443" t="str">
            <v>M1</v>
          </cell>
          <cell r="H443">
            <v>0</v>
          </cell>
          <cell r="I443">
            <v>0</v>
          </cell>
        </row>
        <row r="444">
          <cell r="B444" t="str">
            <v>11.1 (8)</v>
          </cell>
          <cell r="D444" t="str">
            <v>Paku Jalan</v>
          </cell>
          <cell r="F444" t="str">
            <v>Buah</v>
          </cell>
          <cell r="I444">
            <v>0</v>
          </cell>
        </row>
        <row r="445">
          <cell r="B445" t="str">
            <v>11.1 (9)</v>
          </cell>
          <cell r="D445" t="str">
            <v>Mata kucing</v>
          </cell>
          <cell r="F445" t="str">
            <v>Buah</v>
          </cell>
          <cell r="I445">
            <v>0</v>
          </cell>
        </row>
        <row r="446">
          <cell r="B446" t="str">
            <v>11.1 (10)</v>
          </cell>
          <cell r="D446" t="str">
            <v>Kerb pracetak</v>
          </cell>
          <cell r="F446" t="str">
            <v>M1</v>
          </cell>
          <cell r="I446">
            <v>0</v>
          </cell>
        </row>
        <row r="447">
          <cell r="B447" t="str">
            <v>11.1 (11)</v>
          </cell>
          <cell r="D447" t="str">
            <v>Kerb yang digunakan kembali</v>
          </cell>
          <cell r="F447" t="str">
            <v>M1</v>
          </cell>
          <cell r="I447">
            <v>0</v>
          </cell>
        </row>
        <row r="448">
          <cell r="B448" t="str">
            <v>11.1 (12)</v>
          </cell>
          <cell r="D448" t="str">
            <v>Perkerasan Blok Beton pada trotoar dan median</v>
          </cell>
          <cell r="F448" t="str">
            <v>M2</v>
          </cell>
          <cell r="I448">
            <v>0</v>
          </cell>
        </row>
        <row r="450">
          <cell r="B450" t="str">
            <v>11.2 (1)</v>
          </cell>
          <cell r="D450" t="str">
            <v>Kerb Pracetak Pemicah Jalan (concrete barrier)</v>
          </cell>
          <cell r="F450" t="str">
            <v>M1</v>
          </cell>
          <cell r="I450">
            <v>0</v>
          </cell>
        </row>
        <row r="452">
          <cell r="B452" t="str">
            <v>11.3 (1)</v>
          </cell>
          <cell r="D452" t="str">
            <v xml:space="preserve">Unit Lampu Penerangan Jalan Lengan Tunggal, </v>
          </cell>
          <cell r="F452" t="str">
            <v>Buah</v>
          </cell>
          <cell r="I452">
            <v>0</v>
          </cell>
        </row>
        <row r="453">
          <cell r="D453" t="str">
            <v>Tipe Sodium 250 watt</v>
          </cell>
        </row>
        <row r="454">
          <cell r="B454" t="str">
            <v>11.3 (2)</v>
          </cell>
          <cell r="D454" t="str">
            <v xml:space="preserve">Unit Lampu Penerangan Jalan Lengan Ganda, </v>
          </cell>
          <cell r="F454" t="str">
            <v>Buah</v>
          </cell>
          <cell r="I454">
            <v>0</v>
          </cell>
        </row>
        <row r="455">
          <cell r="D455" t="str">
            <v>Tipe Sodium 250 watt</v>
          </cell>
        </row>
        <row r="456">
          <cell r="B456" t="str">
            <v>11.3 (3)</v>
          </cell>
          <cell r="D456" t="str">
            <v xml:space="preserve">Unit Lampu Penerangan Jalan Lengan Tunggal, </v>
          </cell>
          <cell r="F456" t="str">
            <v>Buah</v>
          </cell>
          <cell r="I456">
            <v>0</v>
          </cell>
        </row>
        <row r="457">
          <cell r="D457" t="str">
            <v>Tipe Merkuri 250 watt</v>
          </cell>
        </row>
        <row r="458">
          <cell r="B458" t="str">
            <v>11.3 (4)</v>
          </cell>
          <cell r="D458" t="str">
            <v xml:space="preserve">Unit Lampu Penerangan Jalan Lengan Ganda, </v>
          </cell>
          <cell r="F458" t="str">
            <v>Buah</v>
          </cell>
          <cell r="I458">
            <v>0</v>
          </cell>
        </row>
        <row r="459">
          <cell r="D459" t="str">
            <v>Tipe Merkuri 250 watt</v>
          </cell>
        </row>
        <row r="460">
          <cell r="B460" t="str">
            <v>11.3 (5)</v>
          </cell>
          <cell r="D460" t="str">
            <v xml:space="preserve">Unit Lampu Penerangan Jalan Lengan Tunggal, </v>
          </cell>
          <cell r="F460" t="str">
            <v>Buah</v>
          </cell>
          <cell r="I460">
            <v>0</v>
          </cell>
        </row>
        <row r="461">
          <cell r="D461" t="str">
            <v>Tipe Merkuri 400 watt</v>
          </cell>
        </row>
        <row r="462">
          <cell r="B462" t="str">
            <v>11.3 (6)</v>
          </cell>
          <cell r="D462" t="str">
            <v xml:space="preserve">Unit Lampu Penerangan Jalan Lengan Ganda, </v>
          </cell>
          <cell r="F462" t="str">
            <v>Buah</v>
          </cell>
          <cell r="I462">
            <v>0</v>
          </cell>
        </row>
        <row r="463">
          <cell r="D463" t="str">
            <v>Tipe Merkuri 400 watt</v>
          </cell>
        </row>
        <row r="464">
          <cell r="B464" t="str">
            <v>11.4 (1)</v>
          </cell>
          <cell r="D464" t="str">
            <v>Pagar Pemisah Pedestrian Carbon Steel</v>
          </cell>
          <cell r="F464" t="str">
            <v>M1</v>
          </cell>
          <cell r="I464">
            <v>0</v>
          </cell>
        </row>
        <row r="465">
          <cell r="B465" t="str">
            <v>11.4 (2)</v>
          </cell>
          <cell r="D465" t="str">
            <v>Pagar Pemisah Pedestrian Galvanised</v>
          </cell>
          <cell r="F465" t="str">
            <v>M1</v>
          </cell>
          <cell r="I465">
            <v>0</v>
          </cell>
        </row>
        <row r="468">
          <cell r="C468" t="str">
            <v>Jumlah Harga Pekerjaan DIVISI 11  (masuk pada Rekapitulasi Perkiraan Harga Pekerjaan)</v>
          </cell>
          <cell r="I468">
            <v>0</v>
          </cell>
        </row>
      </sheetData>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 PRINT"/>
      <sheetName val="RAB PRINT"/>
      <sheetName val="Lingkup"/>
      <sheetName val="REK"/>
      <sheetName val="RAB CIMAHI"/>
      <sheetName val="8LT 12"/>
      <sheetName val="8LT PAK"/>
      <sheetName val="8LT SAR"/>
      <sheetName val="8LT TATA"/>
    </sheetNames>
    <sheetDataSet>
      <sheetData sheetId="0"/>
      <sheetData sheetId="1"/>
      <sheetData sheetId="2"/>
      <sheetData sheetId="3"/>
      <sheetData sheetId="4"/>
      <sheetData sheetId="5"/>
      <sheetData sheetId="6"/>
      <sheetData sheetId="7"/>
      <sheetData sheetId="8"/>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
    </sheetNames>
    <sheetDataSet>
      <sheetData sheetId="0">
        <row r="42">
          <cell r="H42">
            <v>15000</v>
          </cell>
        </row>
      </sheetData>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row r="30">
          <cell r="F30" t="str">
            <v>Manado, 28 Desember 1998</v>
          </cell>
        </row>
        <row r="31">
          <cell r="F31" t="str">
            <v>CV.  MERCURY</v>
          </cell>
        </row>
        <row r="32">
          <cell r="J32" t="str">
            <v>PROYEK</v>
          </cell>
          <cell r="K32" t="str">
            <v>:</v>
          </cell>
          <cell r="L32" t="str">
            <v>PENINGKATAN PRASARANA JALAN PROPINSI CABANG DINAS PU KOTAMOBAGU</v>
          </cell>
        </row>
        <row r="33">
          <cell r="L33" t="str">
            <v>DI KABUPATEN BOLAANG MONGONDOW WILAYAH  III</v>
          </cell>
        </row>
        <row r="34">
          <cell r="J34" t="str">
            <v>PAKET</v>
          </cell>
          <cell r="K34" t="str">
            <v>:</v>
          </cell>
          <cell r="L34" t="str">
            <v>KEMA - BELANG - MOLOBOG (SEKSI VIII), TARGET 2,50 KM</v>
          </cell>
        </row>
        <row r="35">
          <cell r="F35" t="str">
            <v>BERTY  MARAMIS</v>
          </cell>
          <cell r="J35" t="str">
            <v>PROPINSI</v>
          </cell>
          <cell r="K35" t="str">
            <v>:</v>
          </cell>
          <cell r="L35" t="str">
            <v>SULAWESI UTARA</v>
          </cell>
        </row>
        <row r="36">
          <cell r="F36" t="str">
            <v>Direktur</v>
          </cell>
          <cell r="J36" t="str">
            <v>MATA</v>
          </cell>
          <cell r="M36" t="str">
            <v>SA</v>
          </cell>
          <cell r="N36" t="str">
            <v>PERKIRAAN</v>
          </cell>
          <cell r="O36" t="str">
            <v>HARGA</v>
          </cell>
          <cell r="P36" t="str">
            <v>HARGA</v>
          </cell>
        </row>
        <row r="37">
          <cell r="J37" t="str">
            <v>PEMBA</v>
          </cell>
          <cell r="L37" t="str">
            <v>URAIAN</v>
          </cell>
          <cell r="M37" t="str">
            <v>TU</v>
          </cell>
          <cell r="N37" t="str">
            <v>KUANTITAS</v>
          </cell>
          <cell r="O37" t="str">
            <v>SATUAN</v>
          </cell>
          <cell r="P37" t="str">
            <v>PEKERJAAN</v>
          </cell>
        </row>
        <row r="38">
          <cell r="J38" t="str">
            <v>YARAN</v>
          </cell>
          <cell r="M38" t="str">
            <v>AN</v>
          </cell>
          <cell r="O38" t="str">
            <v>( Rp.)</v>
          </cell>
          <cell r="P38" t="str">
            <v>( Rp.)</v>
          </cell>
        </row>
        <row r="39">
          <cell r="J39" t="str">
            <v>a</v>
          </cell>
          <cell r="L39" t="str">
            <v>b</v>
          </cell>
          <cell r="M39" t="str">
            <v>c</v>
          </cell>
          <cell r="N39" t="str">
            <v>d</v>
          </cell>
          <cell r="O39" t="str">
            <v>e</v>
          </cell>
          <cell r="P39" t="str">
            <v>f=(d x e)</v>
          </cell>
        </row>
        <row r="41">
          <cell r="J41" t="str">
            <v>BAB. I</v>
          </cell>
          <cell r="L41" t="str">
            <v>U M U M</v>
          </cell>
        </row>
        <row r="43">
          <cell r="J43" t="str">
            <v>1.2</v>
          </cell>
          <cell r="L43" t="str">
            <v>Mobilisasi</v>
          </cell>
          <cell r="M43" t="str">
            <v>Ls</v>
          </cell>
          <cell r="N43">
            <v>1</v>
          </cell>
          <cell r="O43">
            <v>15850000</v>
          </cell>
          <cell r="P43">
            <v>15850000</v>
          </cell>
        </row>
        <row r="45">
          <cell r="L45" t="str">
            <v>Jumlah Harga Pekerjaan Bab 1  (Dipindahkan ke Rekapitulasi Biaya)</v>
          </cell>
          <cell r="P45">
            <v>15850000</v>
          </cell>
        </row>
        <row r="47">
          <cell r="J47" t="str">
            <v>BAB. II</v>
          </cell>
          <cell r="L47" t="str">
            <v>DRAINASE</v>
          </cell>
        </row>
        <row r="49">
          <cell r="J49" t="str">
            <v>2.1</v>
          </cell>
          <cell r="L49" t="str">
            <v>Pekerjaan Galian Untuk Selokan</v>
          </cell>
          <cell r="M49" t="str">
            <v>M3</v>
          </cell>
          <cell r="N49">
            <v>859.5</v>
          </cell>
          <cell r="O49">
            <v>8507.82</v>
          </cell>
          <cell r="P49">
            <v>7312471.29</v>
          </cell>
        </row>
        <row r="50">
          <cell r="L50" t="str">
            <v>Drainase Dan Saluran Air</v>
          </cell>
        </row>
        <row r="51">
          <cell r="J51" t="str">
            <v>2.2</v>
          </cell>
          <cell r="L51" t="str">
            <v>Pekerjaan Pasangan Batu</v>
          </cell>
          <cell r="M51" t="str">
            <v>M3</v>
          </cell>
          <cell r="N51">
            <v>113.3</v>
          </cell>
          <cell r="O51">
            <v>187521.95</v>
          </cell>
          <cell r="P51">
            <v>21246236.940000001</v>
          </cell>
        </row>
        <row r="52">
          <cell r="L52" t="str">
            <v>Dengan Mortar</v>
          </cell>
        </row>
        <row r="53">
          <cell r="J53" t="str">
            <v>2.3 (1)</v>
          </cell>
          <cell r="L53" t="str">
            <v>Gorong2 Pipa Beton Bertulang</v>
          </cell>
          <cell r="M53" t="str">
            <v>M1</v>
          </cell>
          <cell r="N53" t="str">
            <v>-</v>
          </cell>
          <cell r="P53">
            <v>0</v>
          </cell>
        </row>
        <row r="54">
          <cell r="L54" t="str">
            <v>Ø Dalam &lt; 45 cm</v>
          </cell>
        </row>
        <row r="55">
          <cell r="J55" t="str">
            <v>2.3 (2)</v>
          </cell>
          <cell r="L55" t="str">
            <v>Pipa Gorong2 Beton Bertulang</v>
          </cell>
          <cell r="M55" t="str">
            <v>M1</v>
          </cell>
          <cell r="N55" t="str">
            <v>-</v>
          </cell>
          <cell r="P55">
            <v>0</v>
          </cell>
        </row>
        <row r="56">
          <cell r="L56" t="str">
            <v>Ø Dalam 45 - 75 cm</v>
          </cell>
        </row>
        <row r="57">
          <cell r="J57" t="str">
            <v>2.3 (3)</v>
          </cell>
          <cell r="L57" t="str">
            <v>Pipa Gorong2 Beton Bertulang</v>
          </cell>
          <cell r="M57" t="str">
            <v>M1</v>
          </cell>
          <cell r="N57">
            <v>3</v>
          </cell>
          <cell r="O57">
            <v>426350.6</v>
          </cell>
          <cell r="P57">
            <v>1279051.8</v>
          </cell>
        </row>
        <row r="58">
          <cell r="L58" t="str">
            <v>Ø Dalam 75 - 120 cm</v>
          </cell>
        </row>
        <row r="59">
          <cell r="J59" t="str">
            <v>2.3 (4)</v>
          </cell>
          <cell r="L59" t="str">
            <v>Gorong-gorong Pipa Baja</v>
          </cell>
          <cell r="M59" t="str">
            <v>Ton</v>
          </cell>
          <cell r="N59" t="str">
            <v>-</v>
          </cell>
          <cell r="P59">
            <v>0</v>
          </cell>
        </row>
        <row r="60">
          <cell r="L60" t="str">
            <v>Bergelombang</v>
          </cell>
        </row>
        <row r="61">
          <cell r="J61" t="str">
            <v>2.4 (1)</v>
          </cell>
          <cell r="L61" t="str">
            <v>Urugan Berongga Atau Material Filler</v>
          </cell>
          <cell r="M61" t="str">
            <v>M3</v>
          </cell>
          <cell r="N61" t="str">
            <v>-</v>
          </cell>
          <cell r="P61">
            <v>0</v>
          </cell>
        </row>
        <row r="62">
          <cell r="J62" t="str">
            <v>2.4 (2)</v>
          </cell>
          <cell r="L62" t="str">
            <v>Anyaman Filter Plastik Untuk Pek.</v>
          </cell>
          <cell r="M62" t="str">
            <v>M2</v>
          </cell>
          <cell r="N62" t="str">
            <v>-</v>
          </cell>
          <cell r="P62">
            <v>0</v>
          </cell>
        </row>
        <row r="63">
          <cell r="L63" t="str">
            <v>Drainase Di Bawah Permukaan</v>
          </cell>
        </row>
        <row r="64">
          <cell r="J64" t="str">
            <v>2.4 (3)</v>
          </cell>
          <cell r="L64" t="str">
            <v>Pipa Untuk Pekerjaan Drainase</v>
          </cell>
          <cell r="M64" t="str">
            <v>M1</v>
          </cell>
          <cell r="N64" t="str">
            <v>-</v>
          </cell>
          <cell r="P64">
            <v>0</v>
          </cell>
        </row>
        <row r="65">
          <cell r="L65" t="str">
            <v>Di Bawah Permukaan</v>
          </cell>
        </row>
        <row r="67">
          <cell r="L67" t="str">
            <v>Jumlah Harga Pekerjaan Bab 2  (Dipindahkan ke Rekapitulasi Biaya)</v>
          </cell>
          <cell r="P67">
            <v>29837760.030000001</v>
          </cell>
        </row>
        <row r="69">
          <cell r="J69" t="str">
            <v>PROYEK</v>
          </cell>
          <cell r="K69" t="str">
            <v>:</v>
          </cell>
          <cell r="L69" t="str">
            <v>PENINGKATAN PRASARANA JALAN PROPINSI CABANG DINAS PU KOTAMOBAGU</v>
          </cell>
        </row>
        <row r="70">
          <cell r="L70" t="str">
            <v>DI KABUPATEN BOLAANG MONGONDOW WILAYAH  III</v>
          </cell>
        </row>
        <row r="71">
          <cell r="J71" t="str">
            <v>PAKET</v>
          </cell>
          <cell r="K71" t="str">
            <v>:</v>
          </cell>
          <cell r="L71" t="str">
            <v>KEMA - BELANG - MOLOBOG (SEKSI VIII), TARGET 2,50 KM</v>
          </cell>
        </row>
        <row r="72">
          <cell r="J72" t="str">
            <v>PROPINSI</v>
          </cell>
          <cell r="K72" t="str">
            <v>:</v>
          </cell>
          <cell r="L72" t="str">
            <v>SULAWESI UTARA</v>
          </cell>
        </row>
        <row r="73">
          <cell r="J73" t="str">
            <v>MATA</v>
          </cell>
          <cell r="M73" t="str">
            <v>SA</v>
          </cell>
          <cell r="N73" t="str">
            <v>PERKIRAAN</v>
          </cell>
          <cell r="O73" t="str">
            <v>HARGA</v>
          </cell>
          <cell r="P73" t="str">
            <v>HARGA</v>
          </cell>
        </row>
        <row r="74">
          <cell r="J74" t="str">
            <v>PEMBA</v>
          </cell>
          <cell r="L74" t="str">
            <v>URAIAN</v>
          </cell>
          <cell r="M74" t="str">
            <v>TU</v>
          </cell>
          <cell r="N74" t="str">
            <v>KUANTITAS</v>
          </cell>
          <cell r="O74" t="str">
            <v>SATUAN</v>
          </cell>
          <cell r="P74" t="str">
            <v>PEKERJAAN</v>
          </cell>
        </row>
        <row r="75">
          <cell r="J75" t="str">
            <v>YARAN</v>
          </cell>
          <cell r="M75" t="str">
            <v>AN</v>
          </cell>
          <cell r="O75" t="str">
            <v>( Rp.)</v>
          </cell>
          <cell r="P75" t="str">
            <v>( Rp.)</v>
          </cell>
        </row>
        <row r="76">
          <cell r="J76" t="str">
            <v>a</v>
          </cell>
          <cell r="L76" t="str">
            <v>b</v>
          </cell>
          <cell r="M76" t="str">
            <v>c</v>
          </cell>
          <cell r="N76" t="str">
            <v>d</v>
          </cell>
          <cell r="O76" t="str">
            <v>e</v>
          </cell>
          <cell r="P76" t="str">
            <v>f=(d x e)</v>
          </cell>
        </row>
        <row r="78">
          <cell r="J78" t="str">
            <v>BAB. III</v>
          </cell>
          <cell r="L78" t="str">
            <v>PEKERJAAN TANAH</v>
          </cell>
        </row>
        <row r="80">
          <cell r="J80" t="str">
            <v>3.1 (1)</v>
          </cell>
          <cell r="L80" t="str">
            <v>Galian Biasa</v>
          </cell>
          <cell r="M80" t="str">
            <v>M3</v>
          </cell>
          <cell r="N80">
            <v>9250</v>
          </cell>
          <cell r="O80">
            <v>8507.82</v>
          </cell>
          <cell r="P80">
            <v>78697335</v>
          </cell>
        </row>
        <row r="81">
          <cell r="J81" t="str">
            <v>3.1 (2)</v>
          </cell>
          <cell r="L81" t="str">
            <v>Galian Padas/Batuan</v>
          </cell>
          <cell r="M81" t="str">
            <v>M3</v>
          </cell>
          <cell r="N81">
            <v>1950</v>
          </cell>
          <cell r="O81">
            <v>25439.21</v>
          </cell>
          <cell r="P81">
            <v>49606459.5</v>
          </cell>
        </row>
        <row r="82">
          <cell r="J82" t="str">
            <v>3.2 (1)</v>
          </cell>
          <cell r="L82" t="str">
            <v>Urugan Biasa</v>
          </cell>
          <cell r="M82" t="str">
            <v>M3</v>
          </cell>
          <cell r="N82">
            <v>950</v>
          </cell>
          <cell r="O82">
            <v>15248.77</v>
          </cell>
          <cell r="P82">
            <v>14486331.5</v>
          </cell>
        </row>
        <row r="83">
          <cell r="J83" t="str">
            <v>3.2 (2)</v>
          </cell>
          <cell r="L83" t="str">
            <v>Urugan Pilihan</v>
          </cell>
          <cell r="M83" t="str">
            <v>M3</v>
          </cell>
          <cell r="P83">
            <v>0</v>
          </cell>
        </row>
        <row r="84">
          <cell r="J84" t="str">
            <v>3.3</v>
          </cell>
          <cell r="L84" t="str">
            <v>Penyiapan Badan Jalan</v>
          </cell>
          <cell r="M84" t="str">
            <v>M2</v>
          </cell>
          <cell r="P84">
            <v>0</v>
          </cell>
        </row>
        <row r="86">
          <cell r="L86" t="str">
            <v>Jumlah Harga Pekerjaan Bab 3  (Dipindahkan ke Rekapitulasi Biaya)</v>
          </cell>
          <cell r="P86">
            <v>142790126</v>
          </cell>
        </row>
        <row r="88">
          <cell r="J88" t="str">
            <v>BAB. IV</v>
          </cell>
          <cell r="L88" t="str">
            <v>PELEBARAN PERKERASAN</v>
          </cell>
        </row>
        <row r="89">
          <cell r="L89" t="str">
            <v>DAN BAHU JALAN</v>
          </cell>
        </row>
        <row r="91">
          <cell r="J91" t="str">
            <v>4.1 (1)</v>
          </cell>
          <cell r="L91" t="str">
            <v>Lapis Pondasi Agregat Kelas A</v>
          </cell>
          <cell r="M91" t="str">
            <v>M3</v>
          </cell>
          <cell r="N91" t="str">
            <v>-</v>
          </cell>
          <cell r="P91">
            <v>0</v>
          </cell>
        </row>
        <row r="92">
          <cell r="J92" t="str">
            <v>4.1 (2)</v>
          </cell>
          <cell r="L92" t="str">
            <v>Lapis Pondasi Agregat Kelas B</v>
          </cell>
          <cell r="M92" t="str">
            <v>M3</v>
          </cell>
          <cell r="N92">
            <v>750</v>
          </cell>
          <cell r="O92">
            <v>51506.9</v>
          </cell>
          <cell r="P92">
            <v>38630175</v>
          </cell>
        </row>
        <row r="93">
          <cell r="J93" t="str">
            <v>4.2 (1)</v>
          </cell>
          <cell r="L93" t="str">
            <v>Semen Untuk Pondasi Tanah Semen</v>
          </cell>
          <cell r="M93" t="str">
            <v>Ton</v>
          </cell>
          <cell r="N93" t="str">
            <v>-</v>
          </cell>
          <cell r="P93">
            <v>0</v>
          </cell>
        </row>
        <row r="94">
          <cell r="J94" t="str">
            <v>4.2 (2)</v>
          </cell>
          <cell r="L94" t="str">
            <v>Lapis Pondasi Tanah Semen</v>
          </cell>
          <cell r="M94" t="str">
            <v>M3</v>
          </cell>
          <cell r="N94" t="str">
            <v>-</v>
          </cell>
          <cell r="P94">
            <v>0</v>
          </cell>
        </row>
        <row r="95">
          <cell r="J95" t="str">
            <v>4.3 (1)</v>
          </cell>
          <cell r="L95" t="str">
            <v>Agregat Penutup Burtu</v>
          </cell>
          <cell r="M95" t="str">
            <v>M2</v>
          </cell>
          <cell r="N95" t="str">
            <v>-</v>
          </cell>
          <cell r="P95">
            <v>0</v>
          </cell>
        </row>
        <row r="96">
          <cell r="J96" t="str">
            <v>4.3 (2)</v>
          </cell>
          <cell r="L96" t="str">
            <v>Material Aspal Untuk Pekerjaan</v>
          </cell>
          <cell r="M96" t="str">
            <v>Liter</v>
          </cell>
          <cell r="N96" t="str">
            <v>-</v>
          </cell>
          <cell r="P96">
            <v>0</v>
          </cell>
        </row>
        <row r="97">
          <cell r="L97" t="str">
            <v>Pelaburan</v>
          </cell>
        </row>
        <row r="98">
          <cell r="J98" t="str">
            <v>4.3 (3)</v>
          </cell>
          <cell r="L98" t="str">
            <v>Lapis Resap Pengikat</v>
          </cell>
          <cell r="M98" t="str">
            <v>Liter</v>
          </cell>
          <cell r="N98" t="str">
            <v>-</v>
          </cell>
          <cell r="P98">
            <v>0</v>
          </cell>
        </row>
        <row r="100">
          <cell r="L100" t="str">
            <v>Jumlah Harga Pekerjaan Bab 4  (Dipindahkan ke Rekapitulasi Biaya)</v>
          </cell>
          <cell r="P100">
            <v>38630175</v>
          </cell>
        </row>
        <row r="102">
          <cell r="J102" t="str">
            <v>BAB. V</v>
          </cell>
          <cell r="L102" t="str">
            <v>PERKERASAN BERBUTIR</v>
          </cell>
        </row>
        <row r="104">
          <cell r="J104" t="str">
            <v>5.1 (1)</v>
          </cell>
          <cell r="L104" t="str">
            <v>Lapis Pondasi Agregat Kelas A</v>
          </cell>
          <cell r="M104" t="str">
            <v>M3</v>
          </cell>
          <cell r="N104">
            <v>1350</v>
          </cell>
          <cell r="O104">
            <v>64762.57</v>
          </cell>
          <cell r="P104">
            <v>87429469.5</v>
          </cell>
        </row>
        <row r="105">
          <cell r="J105" t="str">
            <v>5.1 (2)</v>
          </cell>
          <cell r="L105" t="str">
            <v>Lapis Pondasi Agregat Kelas B</v>
          </cell>
          <cell r="M105" t="str">
            <v>M3</v>
          </cell>
          <cell r="N105">
            <v>950</v>
          </cell>
          <cell r="O105">
            <v>51506.9</v>
          </cell>
          <cell r="P105">
            <v>48931555</v>
          </cell>
        </row>
        <row r="106">
          <cell r="J106" t="str">
            <v>5.2 (1)</v>
          </cell>
          <cell r="L106" t="str">
            <v>Lapis Pondasi Jalan Kelas C1</v>
          </cell>
          <cell r="M106" t="str">
            <v>M3</v>
          </cell>
          <cell r="N106" t="str">
            <v>-</v>
          </cell>
          <cell r="P106">
            <v>0</v>
          </cell>
        </row>
        <row r="107">
          <cell r="J107" t="str">
            <v>5.2 (2)</v>
          </cell>
          <cell r="L107" t="str">
            <v>Lapis Pondasi Jalan Kelas C2</v>
          </cell>
          <cell r="M107" t="str">
            <v>M3</v>
          </cell>
          <cell r="N107" t="str">
            <v>-</v>
          </cell>
          <cell r="P107">
            <v>0</v>
          </cell>
        </row>
        <row r="108">
          <cell r="J108" t="str">
            <v>5.4 (1)</v>
          </cell>
          <cell r="L108" t="str">
            <v>Semen Untuk Pondasi Tanah Semen</v>
          </cell>
          <cell r="M108" t="str">
            <v>Ton</v>
          </cell>
          <cell r="N108" t="str">
            <v>-</v>
          </cell>
          <cell r="P108">
            <v>0</v>
          </cell>
        </row>
        <row r="109">
          <cell r="J109" t="str">
            <v>5.4 (2)</v>
          </cell>
          <cell r="L109" t="str">
            <v>Lapis Pondasi Tanah Semen</v>
          </cell>
          <cell r="M109" t="str">
            <v>M3</v>
          </cell>
          <cell r="N109" t="str">
            <v>-</v>
          </cell>
          <cell r="P109">
            <v>0</v>
          </cell>
        </row>
        <row r="110">
          <cell r="J110" t="str">
            <v>5.4 (3)</v>
          </cell>
          <cell r="L110" t="str">
            <v>Beton Tumbuk</v>
          </cell>
          <cell r="M110" t="str">
            <v>M3</v>
          </cell>
          <cell r="N110" t="str">
            <v>-</v>
          </cell>
          <cell r="P110">
            <v>0</v>
          </cell>
        </row>
        <row r="112">
          <cell r="L112" t="str">
            <v>Jumlah Harga Pekerjaan Bab 5  (Dipindahkan ke Rekapitulasi Biaya)</v>
          </cell>
          <cell r="P112">
            <v>136361024.5</v>
          </cell>
        </row>
        <row r="114">
          <cell r="J114" t="str">
            <v>PROYEK</v>
          </cell>
          <cell r="K114" t="str">
            <v>:</v>
          </cell>
          <cell r="L114" t="str">
            <v>PENINGKATAN PRASARANA JALAN PROPINSI CABANG DINAS PU KOTAMOBAGU</v>
          </cell>
        </row>
        <row r="115">
          <cell r="L115" t="str">
            <v>DI KABUPATEN BOLAANG MONGONDOW WILAYAH  III</v>
          </cell>
        </row>
        <row r="116">
          <cell r="J116" t="str">
            <v>PAKET</v>
          </cell>
          <cell r="K116" t="str">
            <v>:</v>
          </cell>
          <cell r="L116" t="str">
            <v>KEMA - BELANG - MOLOBOG (SEKSI VIII), TARGET 2,50 KM</v>
          </cell>
        </row>
        <row r="117">
          <cell r="J117" t="str">
            <v>PROPINSI</v>
          </cell>
          <cell r="K117" t="str">
            <v>:</v>
          </cell>
          <cell r="L117" t="str">
            <v>SULAWESI UTARA</v>
          </cell>
        </row>
        <row r="118">
          <cell r="J118" t="str">
            <v>MATA</v>
          </cell>
          <cell r="M118" t="str">
            <v>SA</v>
          </cell>
          <cell r="N118" t="str">
            <v>PERKIRAAN</v>
          </cell>
          <cell r="O118" t="str">
            <v>HARGA</v>
          </cell>
          <cell r="P118" t="str">
            <v>HARGA</v>
          </cell>
        </row>
        <row r="119">
          <cell r="J119" t="str">
            <v>PEMBA</v>
          </cell>
          <cell r="L119" t="str">
            <v>URAIAN</v>
          </cell>
          <cell r="M119" t="str">
            <v>TU</v>
          </cell>
          <cell r="N119" t="str">
            <v>KUANTITAS</v>
          </cell>
          <cell r="O119" t="str">
            <v>SATUAN</v>
          </cell>
          <cell r="P119" t="str">
            <v>PEKERJAAN</v>
          </cell>
        </row>
        <row r="120">
          <cell r="J120" t="str">
            <v>YARAN</v>
          </cell>
          <cell r="M120" t="str">
            <v>AN</v>
          </cell>
          <cell r="O120" t="str">
            <v>( Rp.)</v>
          </cell>
          <cell r="P120" t="str">
            <v>( Rp.)</v>
          </cell>
        </row>
        <row r="121">
          <cell r="J121" t="str">
            <v>a</v>
          </cell>
          <cell r="L121" t="str">
            <v>b</v>
          </cell>
          <cell r="M121" t="str">
            <v>c</v>
          </cell>
          <cell r="N121" t="str">
            <v>d</v>
          </cell>
          <cell r="O121" t="str">
            <v>e</v>
          </cell>
          <cell r="P121" t="str">
            <v>f=(d x e)</v>
          </cell>
        </row>
        <row r="123">
          <cell r="J123" t="str">
            <v>BAB. VI</v>
          </cell>
          <cell r="L123" t="str">
            <v>PERKERASAN ASPAL</v>
          </cell>
        </row>
        <row r="125">
          <cell r="J125" t="str">
            <v>6.1(1)</v>
          </cell>
          <cell r="L125" t="str">
            <v>Lapis Resap Pengikat</v>
          </cell>
          <cell r="M125" t="str">
            <v>Liter</v>
          </cell>
          <cell r="N125">
            <v>9000</v>
          </cell>
          <cell r="O125">
            <v>2340.9539999999997</v>
          </cell>
          <cell r="P125">
            <v>21068586</v>
          </cell>
        </row>
        <row r="126">
          <cell r="J126" t="str">
            <v>6.1(2)</v>
          </cell>
          <cell r="L126" t="str">
            <v>Lapis Perekat</v>
          </cell>
          <cell r="M126" t="str">
            <v>Liter</v>
          </cell>
          <cell r="P126">
            <v>0</v>
          </cell>
        </row>
        <row r="127">
          <cell r="J127" t="str">
            <v>6.2(1)</v>
          </cell>
          <cell r="L127" t="str">
            <v>Agregat Penutup Burtu</v>
          </cell>
          <cell r="M127" t="str">
            <v>M2</v>
          </cell>
          <cell r="N127" t="str">
            <v>-</v>
          </cell>
          <cell r="P127">
            <v>0</v>
          </cell>
        </row>
        <row r="128">
          <cell r="J128" t="str">
            <v>6.2(2)</v>
          </cell>
          <cell r="L128" t="str">
            <v>Agregat Penutup Burda</v>
          </cell>
          <cell r="M128" t="str">
            <v>M2</v>
          </cell>
          <cell r="N128" t="str">
            <v>-</v>
          </cell>
          <cell r="P128">
            <v>0</v>
          </cell>
        </row>
        <row r="129">
          <cell r="J129" t="str">
            <v>6.2(3)</v>
          </cell>
          <cell r="L129" t="str">
            <v>Material Aspal Untuk Pekerjaan</v>
          </cell>
          <cell r="M129" t="str">
            <v>Liter</v>
          </cell>
          <cell r="N129" t="str">
            <v>-</v>
          </cell>
          <cell r="P129">
            <v>0</v>
          </cell>
        </row>
        <row r="130">
          <cell r="L130" t="str">
            <v>Pelaburan</v>
          </cell>
        </row>
        <row r="131">
          <cell r="J131" t="str">
            <v>6.3(3)</v>
          </cell>
          <cell r="L131" t="str">
            <v>Lapis Permukaan Lataston (HRS)</v>
          </cell>
          <cell r="M131" t="str">
            <v>M2</v>
          </cell>
          <cell r="N131" t="str">
            <v>-</v>
          </cell>
          <cell r="P131">
            <v>0</v>
          </cell>
        </row>
        <row r="132">
          <cell r="J132" t="str">
            <v>6.3(4)</v>
          </cell>
          <cell r="L132" t="str">
            <v>Lapis Permukaan Laston (AC) t=4cm</v>
          </cell>
          <cell r="M132" t="str">
            <v>M2</v>
          </cell>
          <cell r="P132">
            <v>0</v>
          </cell>
        </row>
        <row r="133">
          <cell r="J133" t="str">
            <v>6.3(5)</v>
          </cell>
          <cell r="L133" t="str">
            <v>Asphalt Treated Base (ATB)</v>
          </cell>
          <cell r="M133" t="str">
            <v>M3</v>
          </cell>
          <cell r="P133">
            <v>0</v>
          </cell>
        </row>
        <row r="134">
          <cell r="J134" t="str">
            <v>6.3(5) a</v>
          </cell>
          <cell r="L134" t="str">
            <v>Asphalt Treated Base Levelling (ATBL)</v>
          </cell>
          <cell r="M134" t="str">
            <v>Ton</v>
          </cell>
          <cell r="N134" t="str">
            <v>-</v>
          </cell>
          <cell r="P134">
            <v>0</v>
          </cell>
        </row>
        <row r="135">
          <cell r="J135" t="str">
            <v>6.4(1)</v>
          </cell>
          <cell r="L135" t="str">
            <v>Lasbutag    t = 3 cm</v>
          </cell>
          <cell r="M135" t="str">
            <v>M2</v>
          </cell>
          <cell r="P135">
            <v>0</v>
          </cell>
        </row>
        <row r="136">
          <cell r="J136" t="str">
            <v>6.6</v>
          </cell>
          <cell r="L136" t="str">
            <v>Lapis Penetrasi Macadam</v>
          </cell>
          <cell r="M136" t="str">
            <v>M2</v>
          </cell>
          <cell r="N136">
            <v>11250</v>
          </cell>
          <cell r="O136">
            <v>14897.19</v>
          </cell>
          <cell r="P136">
            <v>167593387.5</v>
          </cell>
        </row>
        <row r="138">
          <cell r="L138" t="str">
            <v>Jumlah Harga Pekerjaan Bab 6  (Dipindahkan ke Rekapitulasi Biaya)</v>
          </cell>
          <cell r="P138">
            <v>188661973.5</v>
          </cell>
        </row>
        <row r="140">
          <cell r="J140" t="str">
            <v>BAB. VII</v>
          </cell>
          <cell r="L140" t="str">
            <v>STRUKTUR</v>
          </cell>
        </row>
        <row r="142">
          <cell r="J142" t="str">
            <v>7.1 (1)</v>
          </cell>
          <cell r="L142" t="str">
            <v>Beton Untuk Struktur   K - 275</v>
          </cell>
          <cell r="M142" t="str">
            <v>M3</v>
          </cell>
          <cell r="P142">
            <v>0</v>
          </cell>
        </row>
        <row r="143">
          <cell r="J143" t="str">
            <v>7.1 (2)</v>
          </cell>
          <cell r="L143" t="str">
            <v>Beton Tak Bertulang</v>
          </cell>
          <cell r="M143" t="str">
            <v>M3</v>
          </cell>
          <cell r="P143">
            <v>0</v>
          </cell>
        </row>
        <row r="144">
          <cell r="J144" t="str">
            <v>7.2</v>
          </cell>
          <cell r="L144" t="str">
            <v>Baja Tulangan</v>
          </cell>
          <cell r="M144" t="str">
            <v>Kg</v>
          </cell>
          <cell r="P144">
            <v>0</v>
          </cell>
        </row>
        <row r="145">
          <cell r="J145" t="str">
            <v>7.4</v>
          </cell>
          <cell r="L145" t="str">
            <v>Pasangan Batu dg adukan</v>
          </cell>
          <cell r="M145" t="str">
            <v>M3</v>
          </cell>
          <cell r="N145">
            <v>45</v>
          </cell>
          <cell r="O145">
            <v>169831.75</v>
          </cell>
          <cell r="P145">
            <v>7642428.75</v>
          </cell>
        </row>
        <row r="146">
          <cell r="J146" t="str">
            <v>7.5 (1)</v>
          </cell>
          <cell r="L146" t="str">
            <v>Pasangan Batu Kosong diisi adukan</v>
          </cell>
          <cell r="M146" t="str">
            <v>M3</v>
          </cell>
        </row>
        <row r="147">
          <cell r="J147" t="str">
            <v>7.5 (2a)</v>
          </cell>
          <cell r="L147" t="str">
            <v>Timbunan Batu &gt; 1.000 Kg</v>
          </cell>
          <cell r="M147" t="str">
            <v>M3</v>
          </cell>
          <cell r="N147" t="str">
            <v>-</v>
          </cell>
          <cell r="P147">
            <v>0</v>
          </cell>
        </row>
        <row r="148">
          <cell r="J148" t="str">
            <v>7.5 (2b)</v>
          </cell>
          <cell r="L148" t="str">
            <v>Timbunan Batu &gt; 250 - 300 Kg</v>
          </cell>
          <cell r="M148" t="str">
            <v>M3</v>
          </cell>
          <cell r="N148" t="str">
            <v>-</v>
          </cell>
          <cell r="P148">
            <v>0</v>
          </cell>
        </row>
        <row r="149">
          <cell r="J149" t="str">
            <v>7.5 (2c)</v>
          </cell>
          <cell r="L149" t="str">
            <v>Timbunan Batu &gt; 40 - 250 Kg</v>
          </cell>
          <cell r="M149" t="str">
            <v>M3</v>
          </cell>
          <cell r="N149" t="str">
            <v>-</v>
          </cell>
          <cell r="P149">
            <v>0</v>
          </cell>
        </row>
        <row r="150">
          <cell r="J150" t="str">
            <v>7.5 (2d)</v>
          </cell>
          <cell r="L150" t="str">
            <v>Timbunan Batu &gt; 15 - 40 Kg</v>
          </cell>
          <cell r="M150" t="str">
            <v>M3</v>
          </cell>
          <cell r="N150" t="str">
            <v>-</v>
          </cell>
          <cell r="P150">
            <v>0</v>
          </cell>
        </row>
        <row r="151">
          <cell r="J151" t="str">
            <v>7.5 (4)</v>
          </cell>
          <cell r="L151" t="str">
            <v>Geotekstil Untuk Perkuatan Tanah</v>
          </cell>
          <cell r="M151" t="str">
            <v>M2</v>
          </cell>
          <cell r="N151" t="str">
            <v>-</v>
          </cell>
          <cell r="P151">
            <v>0</v>
          </cell>
        </row>
        <row r="152">
          <cell r="J152" t="str">
            <v>7.6</v>
          </cell>
          <cell r="L152" t="str">
            <v>B r o n j o n g</v>
          </cell>
          <cell r="M152" t="str">
            <v>M3</v>
          </cell>
          <cell r="P152">
            <v>0</v>
          </cell>
        </row>
        <row r="154">
          <cell r="L154" t="str">
            <v>Jumlah Harga Pekerjaan Bab 7  (Dipindahkan ke Rekapitulasi Biaya)</v>
          </cell>
          <cell r="P154">
            <v>7642428.75</v>
          </cell>
        </row>
        <row r="156">
          <cell r="J156" t="str">
            <v>PROYEK</v>
          </cell>
          <cell r="K156" t="str">
            <v>:</v>
          </cell>
          <cell r="L156" t="str">
            <v>PENINGKATAN PRASARANA JALAN PROPINSI CABANG DINAS PU KOTAMOBAGU</v>
          </cell>
        </row>
        <row r="157">
          <cell r="L157" t="str">
            <v>DI KABUPATEN BOLAANG MONGONDOW WILAYAH  III</v>
          </cell>
        </row>
        <row r="158">
          <cell r="J158" t="str">
            <v>PAKET</v>
          </cell>
          <cell r="K158" t="str">
            <v>:</v>
          </cell>
          <cell r="L158" t="str">
            <v>KEMA - BELANG - MOLOBOG (SEKSI VIII), TARGET 2,50 KM</v>
          </cell>
        </row>
        <row r="159">
          <cell r="J159" t="str">
            <v>PROPINSI</v>
          </cell>
          <cell r="K159" t="str">
            <v>:</v>
          </cell>
          <cell r="L159" t="str">
            <v>SULAWESI UTARA</v>
          </cell>
        </row>
        <row r="160">
          <cell r="J160" t="str">
            <v>MATA</v>
          </cell>
          <cell r="M160" t="str">
            <v>SA</v>
          </cell>
          <cell r="N160" t="str">
            <v>PERKIRAAN</v>
          </cell>
          <cell r="O160" t="str">
            <v>HARGA</v>
          </cell>
          <cell r="P160" t="str">
            <v>HARGA</v>
          </cell>
        </row>
        <row r="161">
          <cell r="J161" t="str">
            <v>PEMBA</v>
          </cell>
          <cell r="L161" t="str">
            <v>URAIAN</v>
          </cell>
          <cell r="M161" t="str">
            <v>TU</v>
          </cell>
          <cell r="N161" t="str">
            <v>KUANTITAS</v>
          </cell>
          <cell r="O161" t="str">
            <v>SATUAN</v>
          </cell>
          <cell r="P161" t="str">
            <v>PEKERJAAN</v>
          </cell>
        </row>
        <row r="162">
          <cell r="J162" t="str">
            <v>YARAN</v>
          </cell>
          <cell r="M162" t="str">
            <v>AN</v>
          </cell>
          <cell r="O162" t="str">
            <v>( Rp.)</v>
          </cell>
          <cell r="P162" t="str">
            <v>( Rp.)</v>
          </cell>
        </row>
        <row r="163">
          <cell r="J163" t="str">
            <v>a</v>
          </cell>
          <cell r="L163" t="str">
            <v>b</v>
          </cell>
          <cell r="M163" t="str">
            <v>c</v>
          </cell>
          <cell r="N163" t="str">
            <v>d</v>
          </cell>
          <cell r="O163" t="str">
            <v>e</v>
          </cell>
          <cell r="P163" t="str">
            <v>f=(d x e)</v>
          </cell>
        </row>
        <row r="165">
          <cell r="J165" t="str">
            <v>BAB. VIII</v>
          </cell>
          <cell r="L165" t="str">
            <v>PENGEMBALIAN KONDISI</v>
          </cell>
        </row>
        <row r="166">
          <cell r="L166" t="str">
            <v>DAN PEKERJAAN MINOR</v>
          </cell>
        </row>
        <row r="168">
          <cell r="J168" t="str">
            <v>8.1 (1)</v>
          </cell>
          <cell r="L168" t="str">
            <v>Lapis Pondasi Agregat Kelas A</v>
          </cell>
          <cell r="M168" t="str">
            <v>M3</v>
          </cell>
          <cell r="N168" t="str">
            <v>-</v>
          </cell>
          <cell r="P168">
            <v>0</v>
          </cell>
        </row>
        <row r="169">
          <cell r="L169" t="str">
            <v>Untuk Pekerjaan Minor</v>
          </cell>
        </row>
        <row r="170">
          <cell r="J170" t="str">
            <v>8.1 (2)</v>
          </cell>
          <cell r="L170" t="str">
            <v>Lapis Pondasi Agregat Kelas B</v>
          </cell>
          <cell r="M170" t="str">
            <v>M3</v>
          </cell>
          <cell r="P170">
            <v>0</v>
          </cell>
        </row>
        <row r="171">
          <cell r="L171" t="str">
            <v>Untuk Pekerjaan Minor</v>
          </cell>
        </row>
        <row r="172">
          <cell r="J172" t="str">
            <v>8.1 (3)</v>
          </cell>
          <cell r="L172" t="str">
            <v>Agregat Untuk Lapis Pondasi Jalan</v>
          </cell>
          <cell r="M172" t="str">
            <v>M3</v>
          </cell>
          <cell r="N172" t="str">
            <v>-</v>
          </cell>
          <cell r="P172">
            <v>0</v>
          </cell>
        </row>
        <row r="173">
          <cell r="L173" t="str">
            <v>Tanpa Penutup Untuk Pek. Minor</v>
          </cell>
        </row>
        <row r="174">
          <cell r="J174" t="str">
            <v>8.1 (4)</v>
          </cell>
          <cell r="L174" t="str">
            <v>Waterbound Macadam</v>
          </cell>
          <cell r="M174" t="str">
            <v>M3</v>
          </cell>
          <cell r="N174" t="str">
            <v>-</v>
          </cell>
          <cell r="P174">
            <v>0</v>
          </cell>
        </row>
        <row r="175">
          <cell r="L175" t="str">
            <v>Untuk Pekerjaan Minor</v>
          </cell>
        </row>
        <row r="176">
          <cell r="J176" t="str">
            <v>8.1 (5)</v>
          </cell>
          <cell r="L176" t="str">
            <v>Campuran Aspal Panas</v>
          </cell>
          <cell r="M176" t="str">
            <v>M3</v>
          </cell>
          <cell r="N176" t="str">
            <v>-</v>
          </cell>
          <cell r="P176">
            <v>0</v>
          </cell>
        </row>
        <row r="177">
          <cell r="L177" t="str">
            <v>Untuk Pekerjaan Minor</v>
          </cell>
        </row>
        <row r="178">
          <cell r="J178" t="str">
            <v>8.1 (6)</v>
          </cell>
          <cell r="L178" t="str">
            <v>Lasbutag atau Latasbusir</v>
          </cell>
          <cell r="M178" t="str">
            <v>M3</v>
          </cell>
          <cell r="N178" t="str">
            <v>-</v>
          </cell>
          <cell r="P178">
            <v>0</v>
          </cell>
        </row>
        <row r="179">
          <cell r="L179" t="str">
            <v>Untuk Pekerjaan Minor</v>
          </cell>
        </row>
        <row r="180">
          <cell r="J180" t="str">
            <v>8.1 (7)</v>
          </cell>
          <cell r="L180" t="str">
            <v>Penetrasi Macadam</v>
          </cell>
          <cell r="M180" t="str">
            <v>M3</v>
          </cell>
          <cell r="N180" t="str">
            <v>-</v>
          </cell>
          <cell r="P180">
            <v>0</v>
          </cell>
        </row>
        <row r="181">
          <cell r="L181" t="str">
            <v>Untuk Pekerjaan Minor</v>
          </cell>
        </row>
        <row r="182">
          <cell r="J182" t="str">
            <v>8.1 (8)</v>
          </cell>
          <cell r="L182" t="str">
            <v>Campuran Aspal Dingin</v>
          </cell>
          <cell r="M182" t="str">
            <v>M3</v>
          </cell>
          <cell r="N182" t="str">
            <v>-</v>
          </cell>
          <cell r="P182">
            <v>0</v>
          </cell>
        </row>
        <row r="183">
          <cell r="L183" t="str">
            <v>Untuk Pekerjaan Minor</v>
          </cell>
        </row>
        <row r="184">
          <cell r="J184" t="str">
            <v>8.1 (9)</v>
          </cell>
          <cell r="L184" t="str">
            <v>Bitumen Untuk Pengisian</v>
          </cell>
          <cell r="M184" t="str">
            <v>Liter</v>
          </cell>
          <cell r="N184" t="str">
            <v>-</v>
          </cell>
          <cell r="P184">
            <v>0</v>
          </cell>
        </row>
        <row r="185">
          <cell r="L185" t="str">
            <v>Retak-retak</v>
          </cell>
        </row>
        <row r="186">
          <cell r="J186" t="str">
            <v>8.2</v>
          </cell>
          <cell r="L186" t="str">
            <v>Galian Untuk Bahu Jalan dan</v>
          </cell>
          <cell r="M186" t="str">
            <v>M3</v>
          </cell>
          <cell r="N186" t="str">
            <v>-</v>
          </cell>
          <cell r="P186">
            <v>0</v>
          </cell>
        </row>
        <row r="187">
          <cell r="L187" t="str">
            <v>Pekerjaan Minor Lainnya.</v>
          </cell>
        </row>
        <row r="188">
          <cell r="J188" t="str">
            <v>8.3</v>
          </cell>
          <cell r="L188" t="str">
            <v>Stabilisasi Dengan Tanaman</v>
          </cell>
          <cell r="M188" t="str">
            <v>M2</v>
          </cell>
          <cell r="N188" t="str">
            <v>-</v>
          </cell>
          <cell r="P188">
            <v>0</v>
          </cell>
        </row>
        <row r="189">
          <cell r="J189" t="str">
            <v>8.4 (1)</v>
          </cell>
          <cell r="L189" t="str">
            <v>Marka Jalan</v>
          </cell>
          <cell r="M189" t="str">
            <v>M2</v>
          </cell>
          <cell r="N189" t="str">
            <v>-</v>
          </cell>
          <cell r="P189">
            <v>0</v>
          </cell>
        </row>
        <row r="190">
          <cell r="J190" t="str">
            <v>8.4 (2)</v>
          </cell>
          <cell r="L190" t="str">
            <v>Rambu Jalan</v>
          </cell>
          <cell r="M190" t="str">
            <v>Buah</v>
          </cell>
          <cell r="N190" t="str">
            <v>-</v>
          </cell>
          <cell r="P190">
            <v>0</v>
          </cell>
        </row>
        <row r="191">
          <cell r="J191" t="str">
            <v>8.4 (3)</v>
          </cell>
          <cell r="L191" t="str">
            <v>Patok Pengarah</v>
          </cell>
          <cell r="M191" t="str">
            <v>Buah</v>
          </cell>
          <cell r="N191" t="str">
            <v>-</v>
          </cell>
        </row>
        <row r="192">
          <cell r="J192" t="str">
            <v>8.4 (4)</v>
          </cell>
          <cell r="L192" t="str">
            <v>Patok Kilometer</v>
          </cell>
          <cell r="M192" t="str">
            <v>Buah</v>
          </cell>
          <cell r="N192" t="str">
            <v>-</v>
          </cell>
          <cell r="P192">
            <v>0</v>
          </cell>
        </row>
        <row r="193">
          <cell r="J193" t="str">
            <v>8.4 (5)</v>
          </cell>
          <cell r="L193" t="str">
            <v>Rel Pengaman</v>
          </cell>
          <cell r="M193" t="str">
            <v>M1</v>
          </cell>
          <cell r="N193" t="str">
            <v>-</v>
          </cell>
          <cell r="P193">
            <v>0</v>
          </cell>
        </row>
        <row r="194">
          <cell r="J194" t="str">
            <v>8.5 (1)</v>
          </cell>
          <cell r="L194" t="str">
            <v>Pengembalian Kondisi Lantai</v>
          </cell>
          <cell r="M194" t="str">
            <v>M2</v>
          </cell>
          <cell r="N194" t="str">
            <v>-</v>
          </cell>
          <cell r="P194">
            <v>0</v>
          </cell>
        </row>
        <row r="195">
          <cell r="L195" t="str">
            <v>Jembatan Beton</v>
          </cell>
        </row>
        <row r="196">
          <cell r="J196" t="str">
            <v>8.5 (2)</v>
          </cell>
          <cell r="L196" t="str">
            <v>Pengembalian Kondisi Lantai</v>
          </cell>
          <cell r="M196" t="str">
            <v>M2</v>
          </cell>
          <cell r="N196" t="str">
            <v>-</v>
          </cell>
          <cell r="P196">
            <v>0</v>
          </cell>
        </row>
        <row r="197">
          <cell r="L197" t="str">
            <v>Jembatan Kayu</v>
          </cell>
        </row>
        <row r="198">
          <cell r="J198" t="str">
            <v>8.5 (3)</v>
          </cell>
          <cell r="L198" t="str">
            <v>Pengecatan Jembatan Struktur</v>
          </cell>
          <cell r="M198" t="str">
            <v>M2</v>
          </cell>
          <cell r="N198" t="str">
            <v>-</v>
          </cell>
          <cell r="P198">
            <v>0</v>
          </cell>
        </row>
        <row r="199">
          <cell r="L199" t="str">
            <v>Baja</v>
          </cell>
        </row>
        <row r="201">
          <cell r="L201" t="str">
            <v>Jumlah Harga Pekerjaan Bab 8  (Dipindahkan ke Rekapitulasi Biaya)</v>
          </cell>
          <cell r="P201">
            <v>0</v>
          </cell>
        </row>
        <row r="203">
          <cell r="J203" t="str">
            <v>PROYEK</v>
          </cell>
          <cell r="K203" t="str">
            <v>:</v>
          </cell>
          <cell r="L203" t="str">
            <v>PENINGKATAN PRASARANA JALAN PROPINSI CABANG DINAS PU KOTAMOBAGU</v>
          </cell>
        </row>
        <row r="204">
          <cell r="L204" t="str">
            <v>DI KABUPATEN BOLAANG MONGONDOW WILAYAH  III</v>
          </cell>
        </row>
        <row r="205">
          <cell r="J205" t="str">
            <v>PAKET</v>
          </cell>
          <cell r="K205" t="str">
            <v>:</v>
          </cell>
          <cell r="L205" t="str">
            <v>KEMA - BELANG - MOLOBOG (SEKSI VIII), TARGET 2,50 KM</v>
          </cell>
        </row>
        <row r="206">
          <cell r="J206" t="str">
            <v>PROPINSI</v>
          </cell>
          <cell r="K206" t="str">
            <v>:</v>
          </cell>
          <cell r="L206" t="str">
            <v>SULAWESI UTARA</v>
          </cell>
        </row>
        <row r="207">
          <cell r="J207" t="str">
            <v>MATA</v>
          </cell>
          <cell r="M207" t="str">
            <v>SA</v>
          </cell>
          <cell r="N207" t="str">
            <v>PERKIRAAN</v>
          </cell>
          <cell r="O207" t="str">
            <v>HARGA</v>
          </cell>
          <cell r="P207" t="str">
            <v>HARGA</v>
          </cell>
        </row>
        <row r="208">
          <cell r="J208" t="str">
            <v>PEMBA</v>
          </cell>
          <cell r="L208" t="str">
            <v>URAIAN</v>
          </cell>
          <cell r="M208" t="str">
            <v>TU</v>
          </cell>
          <cell r="N208" t="str">
            <v>KUANTITAS</v>
          </cell>
          <cell r="O208" t="str">
            <v>SATUAN</v>
          </cell>
          <cell r="P208" t="str">
            <v>PEKERJAAN</v>
          </cell>
        </row>
        <row r="209">
          <cell r="J209" t="str">
            <v>YARAN</v>
          </cell>
          <cell r="M209" t="str">
            <v>AN</v>
          </cell>
          <cell r="O209" t="str">
            <v>( Rp.)</v>
          </cell>
          <cell r="P209" t="str">
            <v>( Rp.)</v>
          </cell>
        </row>
        <row r="210">
          <cell r="J210" t="str">
            <v>a</v>
          </cell>
          <cell r="L210" t="str">
            <v>b</v>
          </cell>
          <cell r="M210" t="str">
            <v>c</v>
          </cell>
          <cell r="N210" t="str">
            <v>d</v>
          </cell>
          <cell r="O210" t="str">
            <v>e</v>
          </cell>
          <cell r="P210" t="str">
            <v>f=(d x e)</v>
          </cell>
        </row>
        <row r="212">
          <cell r="J212" t="str">
            <v>BAB. IX</v>
          </cell>
          <cell r="L212" t="str">
            <v>PEKERJAAN HARIAN</v>
          </cell>
        </row>
        <row r="214">
          <cell r="J214" t="str">
            <v>9.1</v>
          </cell>
          <cell r="L214" t="str">
            <v>Mandor</v>
          </cell>
          <cell r="M214" t="str">
            <v>Jam</v>
          </cell>
          <cell r="N214" t="str">
            <v>-</v>
          </cell>
          <cell r="P214">
            <v>0</v>
          </cell>
        </row>
        <row r="215">
          <cell r="J215" t="str">
            <v>9.2</v>
          </cell>
          <cell r="L215" t="str">
            <v>Pekerja</v>
          </cell>
          <cell r="M215" t="str">
            <v>Jam</v>
          </cell>
          <cell r="N215" t="str">
            <v>-</v>
          </cell>
          <cell r="P215">
            <v>0</v>
          </cell>
        </row>
        <row r="216">
          <cell r="J216" t="str">
            <v>9.3</v>
          </cell>
          <cell r="L216" t="str">
            <v>Tukang Kayu, Tukang Batu, dll.</v>
          </cell>
          <cell r="M216" t="str">
            <v>Jam</v>
          </cell>
          <cell r="N216" t="str">
            <v>-</v>
          </cell>
          <cell r="P216">
            <v>0</v>
          </cell>
        </row>
        <row r="217">
          <cell r="J217" t="str">
            <v>9.4</v>
          </cell>
          <cell r="L217" t="str">
            <v>Dump Truck 3-4 m3</v>
          </cell>
          <cell r="M217" t="str">
            <v>Jam</v>
          </cell>
          <cell r="N217" t="str">
            <v>-</v>
          </cell>
          <cell r="P217">
            <v>0</v>
          </cell>
        </row>
        <row r="218">
          <cell r="J218" t="str">
            <v>9.5</v>
          </cell>
          <cell r="L218" t="str">
            <v>Truk Dengan Bak Terbuka 3-4 m3</v>
          </cell>
          <cell r="M218" t="str">
            <v>Jam</v>
          </cell>
          <cell r="N218" t="str">
            <v>-</v>
          </cell>
          <cell r="P218">
            <v>0</v>
          </cell>
        </row>
        <row r="219">
          <cell r="J219" t="str">
            <v>9.6</v>
          </cell>
          <cell r="L219" t="str">
            <v>Water Tanker 300-4500 liter</v>
          </cell>
          <cell r="M219" t="str">
            <v>Jam</v>
          </cell>
          <cell r="N219" t="str">
            <v>-</v>
          </cell>
          <cell r="P219">
            <v>0</v>
          </cell>
        </row>
        <row r="220">
          <cell r="J220" t="str">
            <v>9.7</v>
          </cell>
          <cell r="L220" t="str">
            <v>BuldOzer 100-150 Hp</v>
          </cell>
          <cell r="M220" t="str">
            <v>Jam</v>
          </cell>
          <cell r="N220" t="str">
            <v>-</v>
          </cell>
          <cell r="P220">
            <v>0</v>
          </cell>
        </row>
        <row r="221">
          <cell r="J221" t="str">
            <v>9.8</v>
          </cell>
          <cell r="L221" t="str">
            <v>Motor Grader 75 - 100 Hp</v>
          </cell>
          <cell r="M221" t="str">
            <v>Jam</v>
          </cell>
          <cell r="N221" t="str">
            <v>-</v>
          </cell>
          <cell r="P221">
            <v>0</v>
          </cell>
        </row>
        <row r="222">
          <cell r="J222" t="str">
            <v>9.9</v>
          </cell>
          <cell r="L222" t="str">
            <v>Wheel Loader 1.0 - 1.6 m3</v>
          </cell>
          <cell r="M222" t="str">
            <v>Jam</v>
          </cell>
          <cell r="N222" t="str">
            <v>-</v>
          </cell>
          <cell r="P222">
            <v>0</v>
          </cell>
        </row>
        <row r="223">
          <cell r="J223" t="str">
            <v>9.10</v>
          </cell>
          <cell r="L223" t="str">
            <v>Track Loader 75-100 Hp</v>
          </cell>
          <cell r="M223" t="str">
            <v>Jam</v>
          </cell>
          <cell r="N223" t="str">
            <v>-</v>
          </cell>
          <cell r="P223">
            <v>0</v>
          </cell>
        </row>
        <row r="224">
          <cell r="J224" t="str">
            <v>9.11</v>
          </cell>
          <cell r="L224" t="str">
            <v>Excavator 80-140 Hp</v>
          </cell>
          <cell r="M224" t="str">
            <v>Jam</v>
          </cell>
          <cell r="N224" t="str">
            <v>-</v>
          </cell>
          <cell r="P224">
            <v>0</v>
          </cell>
        </row>
        <row r="225">
          <cell r="J225" t="str">
            <v>9.12</v>
          </cell>
          <cell r="L225" t="str">
            <v>Crane 10-15 Ton</v>
          </cell>
          <cell r="M225" t="str">
            <v>Jam</v>
          </cell>
          <cell r="N225" t="str">
            <v>-</v>
          </cell>
          <cell r="P225">
            <v>0</v>
          </cell>
        </row>
        <row r="226">
          <cell r="J226" t="str">
            <v>9.13</v>
          </cell>
          <cell r="L226" t="str">
            <v>Mesin Gilas Roda Besi 6-9 ton</v>
          </cell>
          <cell r="M226" t="str">
            <v>Jam</v>
          </cell>
          <cell r="N226" t="str">
            <v>-</v>
          </cell>
          <cell r="P226">
            <v>0</v>
          </cell>
        </row>
        <row r="227">
          <cell r="J227" t="str">
            <v>9.14</v>
          </cell>
          <cell r="L227" t="str">
            <v>Mesin Gilas Penggetar 5-8 ton</v>
          </cell>
          <cell r="M227" t="str">
            <v>Jam</v>
          </cell>
          <cell r="N227" t="str">
            <v>-</v>
          </cell>
          <cell r="P227">
            <v>0</v>
          </cell>
        </row>
        <row r="228">
          <cell r="J228" t="str">
            <v>9.15</v>
          </cell>
          <cell r="L228" t="str">
            <v>Pemadat Dgn. Penggetar 1.5-3 Hp</v>
          </cell>
          <cell r="M228" t="str">
            <v>Jam</v>
          </cell>
          <cell r="N228" t="str">
            <v>-</v>
          </cell>
          <cell r="P228">
            <v>0</v>
          </cell>
        </row>
        <row r="229">
          <cell r="J229" t="str">
            <v>9.16</v>
          </cell>
          <cell r="L229" t="str">
            <v>Mesin Gilas Roda Karet 8-10 ton</v>
          </cell>
          <cell r="M229" t="str">
            <v>Jam</v>
          </cell>
          <cell r="N229" t="str">
            <v>-</v>
          </cell>
          <cell r="P229">
            <v>0</v>
          </cell>
        </row>
        <row r="230">
          <cell r="J230" t="str">
            <v>9.17</v>
          </cell>
          <cell r="L230" t="str">
            <v>Kompresor 4000-1500 l/m</v>
          </cell>
          <cell r="M230" t="str">
            <v>Jam</v>
          </cell>
          <cell r="N230" t="str">
            <v>-</v>
          </cell>
          <cell r="P230">
            <v>0</v>
          </cell>
        </row>
        <row r="231">
          <cell r="J231" t="str">
            <v>9.18</v>
          </cell>
          <cell r="L231" t="str">
            <v>Mesin Pengaduk Beton 0.3-0.6 m3</v>
          </cell>
          <cell r="M231" t="str">
            <v>Jam</v>
          </cell>
          <cell r="N231" t="str">
            <v>-</v>
          </cell>
          <cell r="P231">
            <v>0</v>
          </cell>
        </row>
        <row r="232">
          <cell r="J232" t="str">
            <v>9.19</v>
          </cell>
          <cell r="L232" t="str">
            <v>Pompa Air 70-100 mm</v>
          </cell>
          <cell r="M232" t="str">
            <v>Jam</v>
          </cell>
          <cell r="N232" t="str">
            <v>-</v>
          </cell>
          <cell r="P232">
            <v>0</v>
          </cell>
        </row>
        <row r="233">
          <cell r="J233" t="str">
            <v>9.20</v>
          </cell>
          <cell r="L233" t="str">
            <v>Benkelman Beam Test</v>
          </cell>
          <cell r="M233" t="str">
            <v>Titik</v>
          </cell>
          <cell r="N233" t="str">
            <v>-</v>
          </cell>
          <cell r="P233">
            <v>0</v>
          </cell>
        </row>
        <row r="234">
          <cell r="J234" t="str">
            <v>9.21</v>
          </cell>
          <cell r="L234" t="str">
            <v>DCP Test</v>
          </cell>
          <cell r="M234" t="str">
            <v>Titik</v>
          </cell>
          <cell r="N234" t="str">
            <v>-</v>
          </cell>
          <cell r="P234">
            <v>0</v>
          </cell>
        </row>
        <row r="236">
          <cell r="L236" t="str">
            <v>Jumlah Harga Pekerjaan Bab 9  (Dipindahkan ke Rekapitulasi Biaya)</v>
          </cell>
          <cell r="P236">
            <v>0</v>
          </cell>
        </row>
        <row r="238">
          <cell r="J238" t="str">
            <v>PROYEK</v>
          </cell>
          <cell r="K238" t="str">
            <v>:</v>
          </cell>
          <cell r="L238" t="str">
            <v>PENINGKATAN PRASARANA JALAN PROPINSI CABANG DINAS PU KOTAMOBAGU</v>
          </cell>
        </row>
        <row r="239">
          <cell r="L239" t="str">
            <v>DI KABUPATEN BOLAANG MONGONDOW WILAYAH  III</v>
          </cell>
        </row>
        <row r="240">
          <cell r="J240" t="str">
            <v>PAKET</v>
          </cell>
          <cell r="K240" t="str">
            <v>:</v>
          </cell>
          <cell r="L240" t="str">
            <v>KEMA - BELANG - MOLOBOG (SEKSI VIII), TARGET 2,50 KM</v>
          </cell>
        </row>
        <row r="241">
          <cell r="J241" t="str">
            <v>PROPINSI</v>
          </cell>
          <cell r="K241" t="str">
            <v>:</v>
          </cell>
          <cell r="L241" t="str">
            <v>SULAWESI UTARA</v>
          </cell>
        </row>
        <row r="242">
          <cell r="J242" t="str">
            <v>MATA</v>
          </cell>
          <cell r="M242" t="str">
            <v>SA</v>
          </cell>
          <cell r="N242" t="str">
            <v>PERKIRAAN</v>
          </cell>
          <cell r="O242" t="str">
            <v>HARGA</v>
          </cell>
          <cell r="P242" t="str">
            <v>HARGA</v>
          </cell>
        </row>
        <row r="243">
          <cell r="J243" t="str">
            <v>PEMBA</v>
          </cell>
          <cell r="L243" t="str">
            <v>URAIAN</v>
          </cell>
          <cell r="M243" t="str">
            <v>TU</v>
          </cell>
          <cell r="N243" t="str">
            <v>KUANTITAS</v>
          </cell>
          <cell r="O243" t="str">
            <v>SATUAN</v>
          </cell>
          <cell r="P243" t="str">
            <v>PEKERJAAN</v>
          </cell>
        </row>
        <row r="244">
          <cell r="J244" t="str">
            <v>YARAN</v>
          </cell>
          <cell r="M244" t="str">
            <v>AN</v>
          </cell>
          <cell r="O244" t="str">
            <v>( Rp.)</v>
          </cell>
          <cell r="P244" t="str">
            <v>( Rp.)</v>
          </cell>
        </row>
        <row r="245">
          <cell r="J245" t="str">
            <v>a</v>
          </cell>
          <cell r="L245" t="str">
            <v>b</v>
          </cell>
          <cell r="M245" t="str">
            <v>c</v>
          </cell>
          <cell r="N245" t="str">
            <v>d</v>
          </cell>
          <cell r="O245" t="str">
            <v>e</v>
          </cell>
          <cell r="P245" t="str">
            <v>f=(d x e)</v>
          </cell>
        </row>
        <row r="247">
          <cell r="J247" t="str">
            <v>BAB. X</v>
          </cell>
          <cell r="L247" t="str">
            <v>PEKERJAAN PEMELIHARAAN</v>
          </cell>
        </row>
        <row r="248">
          <cell r="L248" t="str">
            <v>RUTIN</v>
          </cell>
        </row>
        <row r="250">
          <cell r="J250" t="str">
            <v>10.1(1)</v>
          </cell>
          <cell r="L250" t="str">
            <v>Pemeliharaan Rutin Perkerasan</v>
          </cell>
          <cell r="M250" t="str">
            <v>Km</v>
          </cell>
        </row>
        <row r="252">
          <cell r="J252" t="str">
            <v>10.1(2)</v>
          </cell>
          <cell r="L252" t="str">
            <v>Pemeliharaan Rutin Bahu Jalan</v>
          </cell>
          <cell r="M252" t="str">
            <v>Km</v>
          </cell>
        </row>
        <row r="254">
          <cell r="J254" t="str">
            <v>10.1(3)</v>
          </cell>
          <cell r="L254" t="str">
            <v>Pemeliharaan Rutin Selokan,</v>
          </cell>
          <cell r="M254" t="str">
            <v>Km</v>
          </cell>
        </row>
        <row r="255">
          <cell r="L255" t="str">
            <v>Saluran Air, Pemotongan Dan</v>
          </cell>
        </row>
        <row r="256">
          <cell r="L256" t="str">
            <v>Urugan</v>
          </cell>
        </row>
        <row r="258">
          <cell r="J258" t="str">
            <v>10.1(5)</v>
          </cell>
          <cell r="L258" t="str">
            <v>Pemeliharaan Rutin Jembatan</v>
          </cell>
          <cell r="M258" t="str">
            <v>Bh</v>
          </cell>
        </row>
        <row r="262">
          <cell r="L262" t="str">
            <v>Jumlah Harga Pekerjaan Bab 10  (Dipindahkan ke Rekapitulasi Biaya)</v>
          </cell>
          <cell r="P262">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roux"/>
      <sheetName val="Mata"/>
      <sheetName val="Analisa"/>
      <sheetName val="Jad"/>
      <sheetName val="Mat"/>
      <sheetName val="RAB"/>
      <sheetName val="Mob"/>
      <sheetName val="MobAlat"/>
      <sheetName val="Alat"/>
      <sheetName val="U &amp; B"/>
      <sheetName val="Jadwal"/>
      <sheetName val="Sub"/>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roux"/>
      <sheetName val="Mata"/>
      <sheetName val="Analisa"/>
      <sheetName val="Jad"/>
      <sheetName val="Mat"/>
      <sheetName val="RAB"/>
      <sheetName val="Mob"/>
      <sheetName val="MobAlat"/>
      <sheetName val="Alat"/>
      <sheetName val="U &amp; B"/>
      <sheetName val="Jadwal"/>
      <sheetName val="Sub"/>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roux"/>
      <sheetName val="Mata"/>
      <sheetName val="Analisa"/>
      <sheetName val="Jad"/>
      <sheetName val="Mat"/>
      <sheetName val="RAB"/>
      <sheetName val="Mob"/>
      <sheetName val="MobAlat"/>
      <sheetName val="Alat"/>
      <sheetName val="U &amp; B"/>
      <sheetName val="Jadwal"/>
      <sheetName val="Sub"/>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roux"/>
      <sheetName val="Mata"/>
      <sheetName val="Analisa"/>
      <sheetName val="Jad"/>
      <sheetName val="Mat"/>
      <sheetName val="RAB"/>
      <sheetName val="Mob"/>
      <sheetName val="MobAlat"/>
      <sheetName val="Alat"/>
      <sheetName val="U &amp; B"/>
      <sheetName val="Jadwal"/>
      <sheetName val="Sub"/>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Sheet1"/>
      <sheetName val="MAJOR"/>
      <sheetName val="%"/>
      <sheetName val="Rekap"/>
      <sheetName val="Informasi"/>
      <sheetName val="Peta Quarry"/>
      <sheetName val="Mobilisasi"/>
      <sheetName val="Perhitungan Mobilisasi Alat"/>
      <sheetName val="Lalu Lintas"/>
      <sheetName val="Jembatan Sementara"/>
      <sheetName val="BOQ"/>
      <sheetName val="D2"/>
      <sheetName val="D3"/>
      <sheetName val="D4"/>
      <sheetName val="D5"/>
      <sheetName val="D6"/>
      <sheetName val="D6 ASBT"/>
      <sheetName val="D7(1)"/>
      <sheetName val="D7(2)"/>
      <sheetName val="D7(3)"/>
      <sheetName val="D8(1)"/>
      <sheetName val="D8(2)"/>
      <sheetName val="D9"/>
      <sheetName val="D10 LS-Rutin"/>
      <sheetName val="D10 Kuantitas"/>
      <sheetName val="D10 Analisa HSP"/>
      <sheetName val="4-Basic Price"/>
      <sheetName val="4-Analisa Quarry"/>
      <sheetName val="4-formulir harga bahan"/>
      <sheetName val="5-ALAT(1)"/>
      <sheetName val="5-ALAT (2)"/>
      <sheetName val="Agg Halus &amp; Kasar"/>
      <sheetName val="Agg A"/>
      <sheetName val="Agg B"/>
      <sheetName val="Agg C"/>
    </sheetNames>
    <sheetDataSet>
      <sheetData sheetId="0"/>
      <sheetData sheetId="1"/>
      <sheetData sheetId="2"/>
      <sheetData sheetId="3"/>
      <sheetData sheetId="4"/>
      <sheetData sheetId="5"/>
      <sheetData sheetId="6"/>
      <sheetData sheetId="7"/>
      <sheetData sheetId="8"/>
      <sheetData sheetId="9"/>
      <sheetData sheetId="10"/>
      <sheetData sheetId="11">
        <row r="37">
          <cell r="F37">
            <v>99221496.663880676</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roux"/>
      <sheetName val="Mata"/>
      <sheetName val="Analisa"/>
      <sheetName val="Jad"/>
      <sheetName val="Mat"/>
      <sheetName val="RAB"/>
      <sheetName val="Mob"/>
      <sheetName val="MobAlat"/>
      <sheetName val="Alat"/>
      <sheetName val="U &amp; B"/>
      <sheetName val="Jadwal"/>
      <sheetName val="Sub"/>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rat"/>
      <sheetName val="Rekap BOQ"/>
      <sheetName val="BOQ"/>
      <sheetName val="Div1"/>
      <sheetName val="Div2"/>
      <sheetName val="Div3"/>
      <sheetName val="Div4"/>
      <sheetName val="Div5"/>
      <sheetName val="Div6"/>
      <sheetName val="Div7a"/>
      <sheetName val="Div7a (2)"/>
      <sheetName val="Div7b"/>
      <sheetName val="Div7c"/>
      <sheetName val="Div8a"/>
      <sheetName val="Div8b"/>
      <sheetName val="HS"/>
      <sheetName val="Utama"/>
      <sheetName val="Lamp8"/>
      <sheetName val="Lamp"/>
      <sheetName val="SKon"/>
      <sheetName val="Jadwal"/>
      <sheetName val="Dafta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SEN"/>
      <sheetName val="Rekap ALL+ME  "/>
      <sheetName val="F. Polyclinic"/>
      <sheetName val="rekap ME MB 15M"/>
      <sheetName val="BE-02"/>
      <sheetName val="MU"/>
      <sheetName val="RAB MEK 15 M MB "/>
      <sheetName val="RAB EL 15m MB"/>
      <sheetName val="REKAP_SUP"/>
      <sheetName val="ARS SUP"/>
      <sheetName val="REKAP_WARDS"/>
      <sheetName val="analisa"/>
      <sheetName val="ARS-WARDS"/>
      <sheetName val="rekap ME WARDS  15M "/>
      <sheetName val="RAB MEK WARDS"/>
      <sheetName val="RAB EL WARDS"/>
      <sheetName val="rekap ME"/>
      <sheetName val="an GIP medium"/>
      <sheetName val="PVC PRALON AW"/>
      <sheetName val="BS SCH 40"/>
      <sheetName val="MEKANIKAL MB (3)"/>
      <sheetName val="MEKANIKAL MB (2)"/>
      <sheetName val="MEKANIKAL MB"/>
      <sheetName val="RAB EL all MB Rofiq"/>
      <sheetName val="ELEKTRIKAL MB"/>
      <sheetName val="REK_ME_SUP"/>
      <sheetName val="MEK SUP"/>
      <sheetName val="REK_ME_SUP (2)"/>
      <sheetName val="MEK SUP all rofiq"/>
      <sheetName val="ELEK SUP"/>
      <sheetName val="upahbahan"/>
      <sheetName val="mau panitia"/>
      <sheetName val="RAB Arsitektural"/>
      <sheetName val="An.Kus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p"/>
      <sheetName val="rab"/>
      <sheetName val="st"/>
      <sheetName val="rekap"/>
      <sheetName val="anal"/>
      <sheetName val="uba"/>
      <sheetName val="metode"/>
      <sheetName val="sch"/>
      <sheetName val="subkon"/>
    </sheetNames>
    <sheetDataSet>
      <sheetData sheetId="0"/>
      <sheetData sheetId="1" refreshError="1"/>
      <sheetData sheetId="2" refreshError="1"/>
      <sheetData sheetId="3"/>
      <sheetData sheetId="4">
        <row r="825">
          <cell r="K825">
            <v>577400</v>
          </cell>
        </row>
        <row r="846">
          <cell r="K846">
            <v>10960</v>
          </cell>
        </row>
        <row r="868">
          <cell r="K868">
            <v>67060</v>
          </cell>
        </row>
        <row r="892">
          <cell r="K892">
            <v>133310</v>
          </cell>
        </row>
        <row r="915">
          <cell r="K915">
            <v>54100</v>
          </cell>
        </row>
        <row r="930">
          <cell r="K930">
            <v>8750</v>
          </cell>
        </row>
      </sheetData>
      <sheetData sheetId="5">
        <row r="79">
          <cell r="H79">
            <v>125000</v>
          </cell>
        </row>
      </sheetData>
      <sheetData sheetId="6" refreshError="1"/>
      <sheetData sheetId="7" refreshError="1"/>
      <sheetData sheetId="8"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L-M (5)"/>
      <sheetName val="AN PAGAR"/>
      <sheetName val="RUMAHJAGA"/>
      <sheetName val="ANL-M (4)"/>
      <sheetName val="PAGAR"/>
      <sheetName val="rph"/>
      <sheetName val="SAP-GEDUNG"/>
      <sheetName val="an sni"/>
      <sheetName val="BQ"/>
      <sheetName val="ANL-M"/>
      <sheetName val="REKAP"/>
      <sheetName val="KANDANG"/>
      <sheetName val="AN-RMH"/>
      <sheetName val="UPAH"/>
      <sheetName val="MTRL-ALAMI"/>
      <sheetName val="PABRIK"/>
      <sheetName val="TS"/>
      <sheetName val="AIS 3"/>
      <sheetName val="Sheet1 (2)"/>
      <sheetName val="time schedule"/>
    </sheetNames>
    <sheetDataSet>
      <sheetData sheetId="0"/>
      <sheetData sheetId="1"/>
      <sheetData sheetId="2"/>
      <sheetData sheetId="3"/>
      <sheetData sheetId="4"/>
      <sheetData sheetId="5"/>
      <sheetData sheetId="6"/>
      <sheetData sheetId="7">
        <row r="73">
          <cell r="M73" t="e">
            <v>#N/A</v>
          </cell>
        </row>
        <row r="87">
          <cell r="M87">
            <v>258435.3</v>
          </cell>
        </row>
        <row r="249">
          <cell r="M249">
            <v>62954.8</v>
          </cell>
        </row>
        <row r="294">
          <cell r="M294">
            <v>30105</v>
          </cell>
        </row>
        <row r="318">
          <cell r="M318">
            <v>3408410</v>
          </cell>
        </row>
        <row r="339">
          <cell r="M339">
            <v>203904</v>
          </cell>
        </row>
        <row r="352">
          <cell r="M352">
            <v>272773</v>
          </cell>
        </row>
        <row r="388">
          <cell r="M388">
            <v>2306280</v>
          </cell>
        </row>
        <row r="400">
          <cell r="M400">
            <v>1695710</v>
          </cell>
        </row>
        <row r="434">
          <cell r="M434">
            <v>70539.5</v>
          </cell>
        </row>
        <row r="456">
          <cell r="M456">
            <v>54351.9</v>
          </cell>
        </row>
        <row r="481">
          <cell r="M481">
            <v>48164.9</v>
          </cell>
        </row>
      </sheetData>
      <sheetData sheetId="8"/>
      <sheetData sheetId="9">
        <row r="55">
          <cell r="J55">
            <v>120341</v>
          </cell>
        </row>
        <row r="91">
          <cell r="J91">
            <v>233782</v>
          </cell>
        </row>
        <row r="169">
          <cell r="J169" t="e">
            <v>#N/A</v>
          </cell>
        </row>
        <row r="231">
          <cell r="J231">
            <v>39558</v>
          </cell>
        </row>
        <row r="297">
          <cell r="J297" t="e">
            <v>#N/A</v>
          </cell>
        </row>
        <row r="504">
          <cell r="J504">
            <v>5213510</v>
          </cell>
        </row>
        <row r="530">
          <cell r="J530">
            <v>250048</v>
          </cell>
        </row>
        <row r="544">
          <cell r="J544">
            <v>70539</v>
          </cell>
        </row>
        <row r="591">
          <cell r="J591">
            <v>321066</v>
          </cell>
        </row>
        <row r="637">
          <cell r="J637">
            <v>3113480</v>
          </cell>
        </row>
        <row r="663">
          <cell r="J663">
            <v>2451675</v>
          </cell>
        </row>
        <row r="737">
          <cell r="J737">
            <v>70382</v>
          </cell>
        </row>
        <row r="749">
          <cell r="J749">
            <v>41612.5</v>
          </cell>
        </row>
        <row r="782">
          <cell r="J782">
            <v>282932</v>
          </cell>
        </row>
      </sheetData>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ME SCHE (2)"/>
      <sheetName val="Info 1"/>
      <sheetName val="Ass-um 2"/>
      <sheetName val="BQ 3"/>
      <sheetName val="BQ 4"/>
      <sheetName val="BQ 5"/>
      <sheetName val="Surat Penawar"/>
      <sheetName val="REKAP"/>
      <sheetName val="RAB"/>
      <sheetName val="TIME SCHE"/>
      <sheetName val="Dhs 6"/>
      <sheetName val="Eq. 7"/>
      <sheetName val="Mat. 8"/>
      <sheetName val="Mat. 8 (2)"/>
      <sheetName val="Mat. 8 (3)"/>
      <sheetName val="Aggr. 9"/>
      <sheetName val="DIV I-1.10"/>
      <sheetName val="DIV I-2. 11 "/>
      <sheetName val="DIV I-3 .12 "/>
      <sheetName val="DAMIJA"/>
      <sheetName val="METODE DAMIJA"/>
      <sheetName val="METODE JOINT S"/>
      <sheetName val="JOINT SILENT"/>
      <sheetName val="DIV II. 13"/>
      <sheetName val="DIV III. 14 "/>
      <sheetName val="DIV IV. 15 "/>
      <sheetName val="DIV V. 16"/>
      <sheetName val="DIV VI. 17"/>
      <sheetName val="DIV VII. 18"/>
      <sheetName val="DIV VIII. 19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L-M (5)"/>
      <sheetName val="ANL-M (4)"/>
      <sheetName val="rph"/>
      <sheetName val="RUMAHJAGA"/>
      <sheetName val="KANDANG"/>
      <sheetName val="SAP-GEDUNG"/>
      <sheetName val="BQ"/>
      <sheetName val="ANL-M"/>
      <sheetName val="AN-RMH"/>
      <sheetName val="REKAP"/>
      <sheetName val="PAGAR"/>
      <sheetName val="PAGAR (2)"/>
      <sheetName val="PAGAR 50%"/>
      <sheetName val="SITE"/>
      <sheetName val="AN PAGAR"/>
      <sheetName val="UPAH"/>
      <sheetName val="MTRL-ALAMI"/>
      <sheetName val="PABRIK"/>
      <sheetName val="an sni"/>
      <sheetName val="AIS 3"/>
      <sheetName val="Sheet1 (2)"/>
      <sheetName val="time schedul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8">
          <cell r="I8">
            <v>33825</v>
          </cell>
        </row>
        <row r="11">
          <cell r="I11">
            <v>4950</v>
          </cell>
        </row>
        <row r="46">
          <cell r="J46">
            <v>145530</v>
          </cell>
        </row>
        <row r="116">
          <cell r="J116">
            <v>660622</v>
          </cell>
        </row>
        <row r="130">
          <cell r="J130">
            <v>524860</v>
          </cell>
        </row>
        <row r="157">
          <cell r="J157">
            <v>949250</v>
          </cell>
        </row>
        <row r="206">
          <cell r="J206">
            <v>662026</v>
          </cell>
        </row>
        <row r="245">
          <cell r="J245">
            <v>36581</v>
          </cell>
        </row>
        <row r="258">
          <cell r="J258">
            <v>41457</v>
          </cell>
        </row>
        <row r="463">
          <cell r="J463">
            <v>4170252</v>
          </cell>
        </row>
        <row r="811">
          <cell r="J811">
            <v>16546</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43">
          <cell r="M43">
            <v>19800</v>
          </cell>
        </row>
        <row r="48">
          <cell r="M48">
            <v>9490.7999999999993</v>
          </cell>
        </row>
        <row r="111">
          <cell r="M111">
            <v>455908</v>
          </cell>
        </row>
        <row r="178">
          <cell r="M178">
            <v>4317006</v>
          </cell>
        </row>
        <row r="237">
          <cell r="M237">
            <v>59127</v>
          </cell>
        </row>
        <row r="283">
          <cell r="M283">
            <v>22100.2</v>
          </cell>
        </row>
      </sheetData>
      <sheetData sheetId="19" refreshError="1"/>
      <sheetData sheetId="20" refreshError="1"/>
      <sheetData sheetId="21"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 PRINT"/>
      <sheetName val="RAB PRINT"/>
      <sheetName val="Lingkup"/>
      <sheetName val="REK"/>
      <sheetName val="RAB CIMAHI"/>
      <sheetName val="8LT 12"/>
      <sheetName val="8LT PAK"/>
      <sheetName val="8LT SAR"/>
      <sheetName val="8LT TATA"/>
    </sheetNames>
    <sheetDataSet>
      <sheetData sheetId="0"/>
      <sheetData sheetId="1"/>
      <sheetData sheetId="2"/>
      <sheetData sheetId="3"/>
      <sheetData sheetId="4"/>
      <sheetData sheetId="5"/>
      <sheetData sheetId="6"/>
      <sheetData sheetId="7"/>
      <sheetData sheetId="8"/>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
      <sheetName val="B"/>
      <sheetName val="C"/>
      <sheetName val="BA-PEMB"/>
      <sheetName val="terbilang BA"/>
      <sheetName val="terbilang"/>
    </sheetNames>
    <sheetDataSet>
      <sheetData sheetId="0"/>
      <sheetData sheetId="1"/>
      <sheetData sheetId="2"/>
      <sheetData sheetId="3"/>
      <sheetData sheetId="4"/>
      <sheetData sheetId="5"/>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INCIAN"/>
      <sheetName val="Sheet1"/>
      <sheetName val="Sheet11"/>
      <sheetName val="Sheet10"/>
      <sheetName val="Sheet5"/>
      <sheetName val="AKS-KTP"/>
      <sheetName val="Sheet7"/>
      <sheetName val="ASDP"/>
      <sheetName val="Sheet2"/>
      <sheetName val="Gb.3.3."/>
      <sheetName val="Gb.3.1."/>
      <sheetName val="sket lokasi"/>
      <sheetName val="Sheet12"/>
      <sheetName val="Gb.1.1."/>
      <sheetName val="Sheet9"/>
      <sheetName val="Gb.2.1."/>
      <sheetName val="Gb.2.8."/>
      <sheetName val="Gb.2.17."/>
      <sheetName val="Gb.2.18."/>
      <sheetName val="Undpass"/>
      <sheetName val="024.1"/>
      <sheetName val="AKS_KT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RG BHN"/>
      <sheetName val="ANALS ARS"/>
      <sheetName val="ANALS KY"/>
      <sheetName val="ANALS ME"/>
      <sheetName val="CONTOH RAB"/>
    </sheetNames>
    <sheetDataSet>
      <sheetData sheetId="0" refreshError="1">
        <row r="13">
          <cell r="G13">
            <v>85000</v>
          </cell>
        </row>
        <row r="61">
          <cell r="G61">
            <v>1700000</v>
          </cell>
        </row>
        <row r="435">
          <cell r="G435">
            <v>25000</v>
          </cell>
        </row>
        <row r="437">
          <cell r="G437">
            <v>30000</v>
          </cell>
        </row>
        <row r="441">
          <cell r="G441">
            <v>37000</v>
          </cell>
        </row>
      </sheetData>
      <sheetData sheetId="1" refreshError="1"/>
      <sheetData sheetId="2" refreshError="1"/>
      <sheetData sheetId="3" refreshError="1"/>
      <sheetData sheetId="4"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nawaran"/>
      <sheetName val="rekap"/>
      <sheetName val="rab1"/>
      <sheetName val="upahbahan"/>
      <sheetName val="metode"/>
      <sheetName val="analisa"/>
      <sheetName val="anal-alat"/>
      <sheetName val="scedule"/>
      <sheetName val="Sheet1"/>
      <sheetName val="pemb.utama"/>
      <sheetName val="kontrakterseleksi"/>
      <sheetName val="simak"/>
      <sheetName val="subkon"/>
      <sheetName val="lamp.13"/>
      <sheetName val="satjadi"/>
      <sheetName val="rab"/>
      <sheetName val="Sheet4"/>
      <sheetName val="timescedule"/>
      <sheetName val="skema"/>
      <sheetName val="usulanalat"/>
      <sheetName val="usulanstafinti"/>
      <sheetName val="dataadm"/>
      <sheetName val="isian kua."/>
      <sheetName val="Lan.hukum"/>
      <sheetName val="neraca"/>
      <sheetName val="personalia"/>
      <sheetName val="dataperalatan"/>
      <sheetName val="datapengalaman"/>
      <sheetName val="SKN"/>
      <sheetName val="CAVER"/>
      <sheetName val="OUTPUT"/>
      <sheetName val="Sheet2"/>
    </sheetNames>
    <sheetDataSet>
      <sheetData sheetId="0"/>
      <sheetData sheetId="1" refreshError="1">
        <row r="51">
          <cell r="G51">
            <v>690614571.09083867</v>
          </cell>
        </row>
      </sheetData>
      <sheetData sheetId="2" refreshError="1">
        <row r="28">
          <cell r="I28">
            <v>1250000</v>
          </cell>
        </row>
        <row r="48">
          <cell r="I48">
            <v>112178377.69947073</v>
          </cell>
        </row>
        <row r="68">
          <cell r="I68">
            <v>1476975.9598958497</v>
          </cell>
        </row>
        <row r="108">
          <cell r="I108">
            <v>0</v>
          </cell>
        </row>
        <row r="139">
          <cell r="I139">
            <v>518468986.29868788</v>
          </cell>
        </row>
        <row r="306">
          <cell r="I306">
            <v>2971126.1249999995</v>
          </cell>
        </row>
        <row r="364">
          <cell r="I364">
            <v>54269105.007784255</v>
          </cell>
        </row>
      </sheetData>
      <sheetData sheetId="3" refreshError="1">
        <row r="28">
          <cell r="G28">
            <v>13500</v>
          </cell>
        </row>
        <row r="29">
          <cell r="G29">
            <v>8000</v>
          </cell>
        </row>
        <row r="30">
          <cell r="G30">
            <v>8500</v>
          </cell>
        </row>
        <row r="31">
          <cell r="G31">
            <v>13500</v>
          </cell>
        </row>
        <row r="32">
          <cell r="G32">
            <v>7500</v>
          </cell>
        </row>
        <row r="67">
          <cell r="G67">
            <v>147785.46666666667</v>
          </cell>
        </row>
        <row r="68">
          <cell r="G68">
            <v>142177.856</v>
          </cell>
        </row>
        <row r="69">
          <cell r="G69">
            <v>336872.16000000003</v>
          </cell>
        </row>
        <row r="70">
          <cell r="G70">
            <v>246763.91999999998</v>
          </cell>
        </row>
        <row r="71">
          <cell r="G71">
            <v>149942.24</v>
          </cell>
        </row>
        <row r="72">
          <cell r="G72">
            <v>272261.68</v>
          </cell>
        </row>
        <row r="73">
          <cell r="G73">
            <v>129143.37599999999</v>
          </cell>
        </row>
        <row r="74">
          <cell r="G74">
            <v>203352.24</v>
          </cell>
        </row>
        <row r="75">
          <cell r="G75">
            <v>23419.760000000002</v>
          </cell>
        </row>
        <row r="76">
          <cell r="G76">
            <v>145084.576</v>
          </cell>
        </row>
        <row r="77">
          <cell r="G77">
            <v>22300</v>
          </cell>
        </row>
        <row r="78">
          <cell r="G78">
            <v>250</v>
          </cell>
        </row>
        <row r="111">
          <cell r="G111">
            <v>140000</v>
          </cell>
        </row>
        <row r="112">
          <cell r="G112">
            <v>125000</v>
          </cell>
        </row>
        <row r="114">
          <cell r="G114">
            <v>8500</v>
          </cell>
        </row>
        <row r="115">
          <cell r="G115">
            <v>25</v>
          </cell>
        </row>
        <row r="116">
          <cell r="G116">
            <v>85000</v>
          </cell>
        </row>
        <row r="117">
          <cell r="G117">
            <v>125000</v>
          </cell>
        </row>
        <row r="118">
          <cell r="G118">
            <v>140000</v>
          </cell>
        </row>
        <row r="119">
          <cell r="G119">
            <v>155000</v>
          </cell>
        </row>
        <row r="120">
          <cell r="G120">
            <v>38000</v>
          </cell>
        </row>
        <row r="122">
          <cell r="G122">
            <v>75000</v>
          </cell>
        </row>
      </sheetData>
      <sheetData sheetId="4"/>
      <sheetData sheetId="5" refreshError="1">
        <row r="96">
          <cell r="K96">
            <v>36815.076144000006</v>
          </cell>
        </row>
        <row r="155">
          <cell r="K155">
            <v>685905</v>
          </cell>
        </row>
        <row r="1226">
          <cell r="K1226" t="e">
            <v>#REF!</v>
          </cell>
        </row>
        <row r="4217">
          <cell r="K4217" t="e">
            <v>#REF!</v>
          </cell>
        </row>
        <row r="4278">
          <cell r="K4278" t="e">
            <v>#REF!</v>
          </cell>
        </row>
        <row r="4339">
          <cell r="K4339" t="e">
            <v>#REF!</v>
          </cell>
        </row>
        <row r="4400">
          <cell r="K4400" t="e">
            <v>#REF!</v>
          </cell>
        </row>
        <row r="4461">
          <cell r="K4461" t="e">
            <v>#REF!</v>
          </cell>
        </row>
        <row r="4520">
          <cell r="K4520" t="e">
            <v>#REF!</v>
          </cell>
        </row>
        <row r="4578">
          <cell r="K4578" t="e">
            <v>#REF!</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efreshError="1">
        <row r="5">
          <cell r="A5" t="str">
            <v>INDRIATI GAIB</v>
          </cell>
        </row>
        <row r="9">
          <cell r="A9" t="str">
            <v>CV.  NATON</v>
          </cell>
        </row>
      </sheetData>
      <sheetData sheetId="3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ontrak PPSPL"/>
      <sheetName val="SPL PPSPL"/>
      <sheetName val="SPMK PPSPL"/>
      <sheetName val="DISPOSISI P2JKK (2)"/>
      <sheetName val="KULIT DAK"/>
      <sheetName val="SPL-DAK"/>
      <sheetName val="SPMK-DAK"/>
      <sheetName val="KULIT DASIS"/>
      <sheetName val="Kontrak DASIS"/>
      <sheetName val="Kontrak DAK"/>
      <sheetName val="Kontrak DAK (2)"/>
      <sheetName val="Kontrak DAK (3)"/>
      <sheetName val="SPMKPerubahan"/>
      <sheetName val="SPLPerubahan"/>
      <sheetName val="Kon. Perubahan"/>
      <sheetName val="Kon.Tobololo"/>
      <sheetName val="Kontrak"/>
      <sheetName val="SPL1"/>
      <sheetName val="SPMK"/>
      <sheetName val="KULIT Kontrak 2002"/>
      <sheetName val="DATABASE"/>
      <sheetName val="DATABASE-01"/>
      <sheetName val="Kon. ABT  2003"/>
      <sheetName val="SPMK ABT 2003"/>
      <sheetName val="SPL ABT  2003"/>
      <sheetName val="KULIT ABT 200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24">
          <cell r="C24">
            <v>16</v>
          </cell>
          <cell r="D24" t="str">
            <v>Ny. Mariam Amra, SH</v>
          </cell>
          <cell r="E24" t="str">
            <v>Direktur  CV.  MARSAL</v>
          </cell>
          <cell r="F24" t="str">
            <v>GERSON TJOANAPESSY,  SH.  No.  02   Tanggal   16  Agustus  1994</v>
          </cell>
          <cell r="G24" t="str">
            <v>PENGAMANAN BADAN JALAN ( TALUD DAULASI )</v>
          </cell>
          <cell r="H24" t="str">
            <v>0.308  Km</v>
          </cell>
          <cell r="I24" t="str">
            <v>Ny. MARIAM AMRA. SH</v>
          </cell>
          <cell r="J24" t="str">
            <v>DIREKTRIS</v>
          </cell>
          <cell r="K24">
            <v>672259090.90909088</v>
          </cell>
          <cell r="L24">
            <v>67225909.090909094</v>
          </cell>
          <cell r="M24">
            <v>739485000</v>
          </cell>
          <cell r="N24" t="str">
            <v>620 / 07a / PW-DAK / KOTA  TTE / 2004,  TANGGAL,  05  FEBRUARI  2004</v>
          </cell>
          <cell r="O24" t="str">
            <v>Jln.  Daniel Bohang  No.  207 Kel. Salero - Ternate</v>
          </cell>
          <cell r="P24" t="str">
            <v>CV.  M A R S A L</v>
          </cell>
          <cell r="Q24" t="str">
            <v>( Tujuh Ratus Tiga Puluh Sembilan Juta Empat Ratus Delapan Puluh Lima Ribu Rupiah )</v>
          </cell>
          <cell r="R24" t="str">
            <v>Kota Ternate Utara</v>
          </cell>
          <cell r="S24" t="str">
            <v>Delapan Puluh Lima Ribu Rupiah )</v>
          </cell>
          <cell r="T24" t="str">
            <v>Nomor : 620 / 17a / PW-DAK / KOTA  TTE / 2004</v>
          </cell>
          <cell r="U24" t="str">
            <v>Nomor : 620 / 12a / PW-DAK / KOTA  TTE / 2004</v>
          </cell>
          <cell r="V24" t="str">
            <v>Pengamanan Badan Jalan ( Talud Daulasi )</v>
          </cell>
          <cell r="W24" t="str">
            <v>Nomor : 620 / 17a / PW-DAK / KOTA  TTE / 2004</v>
          </cell>
          <cell r="X24" t="str">
            <v>Nomor   :  620 / 07a / PW-DAK / KOTA  TTE / 2004</v>
          </cell>
          <cell r="Y24" t="str">
            <v>TANGGAL,   05  FEBRUARI  2004</v>
          </cell>
          <cell r="Z24" t="str">
            <v>Alamat   :  Jln.  Daniel Bohang No.  207 Kel. Salero - Ternate</v>
          </cell>
          <cell r="AA24" t="str">
            <v>620 / 07a / PW-DAK / KOTA  TTE / 2004</v>
          </cell>
          <cell r="AB24" t="str">
            <v>05  FEBRUARI  2004</v>
          </cell>
          <cell r="AC24" t="str">
            <v xml:space="preserve">PT. Bank BNI No. 2003 / TNT / 11 / 1707 / Senin 31 Maret  2003 </v>
          </cell>
          <cell r="AD24" t="str">
            <v xml:space="preserve">  2. 15. 01. 3. 2. 01. 06</v>
          </cell>
          <cell r="AE24" t="str">
            <v>SUAIB TEAPON</v>
          </cell>
          <cell r="AF24" t="str">
            <v>Ir. M. DJUFRI  MAS'UD</v>
          </cell>
        </row>
        <row r="25">
          <cell r="C25">
            <v>17</v>
          </cell>
          <cell r="D25" t="str">
            <v>Bi Kona</v>
          </cell>
          <cell r="E25" t="str">
            <v>Direktur  CV.  DELTA</v>
          </cell>
          <cell r="F25" t="str">
            <v>TATIEK NURDJANTI,  SH.  No.  10   Tanggal   20  Desember  2002</v>
          </cell>
          <cell r="G25" t="str">
            <v>PEMBANGUNAN PENUNJANG DERMAGA DUFA - DUFA</v>
          </cell>
          <cell r="H25" t="str">
            <v>1 Unit</v>
          </cell>
          <cell r="I25" t="str">
            <v>BI KONA</v>
          </cell>
          <cell r="J25" t="str">
            <v>DIREKTUR</v>
          </cell>
          <cell r="K25">
            <v>355959090.90909094</v>
          </cell>
          <cell r="L25">
            <v>35595909.090909094</v>
          </cell>
          <cell r="M25">
            <v>391555000</v>
          </cell>
          <cell r="N25" t="str">
            <v>Nomor : 620 / 09a / PW-DAU / KOTA  TTE / 2004</v>
          </cell>
          <cell r="O25" t="str">
            <v>Jln. Batu Angus  Kel. Tafure - Ternate</v>
          </cell>
          <cell r="P25" t="str">
            <v>CV. DELTA</v>
          </cell>
          <cell r="Q25" t="str">
            <v>(Tiga Ratus Sembilan Puluh Satu Juta Lima Ratus Lima Puluh Lima Ribu Rupiah)</v>
          </cell>
          <cell r="R25" t="str">
            <v>Kota  Ternate  Utara</v>
          </cell>
          <cell r="S25" t="str">
            <v>Delapan  Puluh  Satu  Ribu  Rupiah</v>
          </cell>
          <cell r="T25" t="str">
            <v>Nomor : 620 / 14a / PW-DAU / KOTA  TTE / 2004</v>
          </cell>
          <cell r="U25" t="str">
            <v>Nomor : 620 / 19A / PW-DAU / KOTA  TTE / 2004</v>
          </cell>
          <cell r="V25" t="str">
            <v>PEMBANGUNAN PENUNJANG DERMAGA DUFA - DUFA</v>
          </cell>
          <cell r="W25" t="str">
            <v>Nomor : 620 / 09a / PW-DAU / KOTA  TTE / 2004</v>
          </cell>
          <cell r="X25" t="str">
            <v>Nomor   :  620 / 09a / PW-DAU / KOTA  TTE / 2004</v>
          </cell>
          <cell r="Y25" t="str">
            <v>TANGGAL,   01  MEI  2004</v>
          </cell>
          <cell r="Z25" t="str">
            <v>Jln. Batu Angus  Kel. Tafure - Ternate</v>
          </cell>
          <cell r="AA25" t="str">
            <v>620 / 09a / PW-DAU / KOTA  TTE / 2004</v>
          </cell>
          <cell r="AB25" t="str">
            <v>01  MEI  2004</v>
          </cell>
          <cell r="AC25" t="str">
            <v>Dua  Ratus  Empat  Puluh  Empat  Juta  Dua  -</v>
          </cell>
          <cell r="AD25" t="str">
            <v xml:space="preserve">  2. 15. 01. 3. 21. 01. 02</v>
          </cell>
          <cell r="AE25" t="str">
            <v>SYAHRUDIN MILE, Amd</v>
          </cell>
          <cell r="AF25" t="str">
            <v>IKRA  HALIL,  ST.</v>
          </cell>
        </row>
        <row r="26">
          <cell r="C26">
            <v>18</v>
          </cell>
          <cell r="D26" t="str">
            <v>Mariyam Muslim</v>
          </cell>
          <cell r="E26" t="str">
            <v>Direktris  CV.  DANDI</v>
          </cell>
          <cell r="F26" t="str">
            <v>MUHAMMAD  ANSAR  BASINU,  SH   No.  31  Tanggal  14  Desember  2000</v>
          </cell>
          <cell r="G26" t="str">
            <v>PEMELIHARAAN RUTIN JALAN PAKET I</v>
          </cell>
          <cell r="H26" t="str">
            <v>4.709 Km</v>
          </cell>
          <cell r="I26" t="str">
            <v>MARIYAM MUSLIM</v>
          </cell>
          <cell r="J26" t="str">
            <v>DIREKTRIS</v>
          </cell>
          <cell r="K26">
            <v>62649090.909090906</v>
          </cell>
          <cell r="L26">
            <v>6264909.0909090908</v>
          </cell>
          <cell r="M26">
            <v>68914000</v>
          </cell>
          <cell r="N26" t="str">
            <v>Nomor : 620 / 56 / PW - DAK / KOTA  TTE / 2004</v>
          </cell>
          <cell r="O26" t="str">
            <v>Jl. Maliaro RT. 07/03 Kel. Maliaro - Ternate</v>
          </cell>
          <cell r="P26" t="str">
            <v>CV. DANDI</v>
          </cell>
          <cell r="Q26" t="str">
            <v>(Enam Puluh Delapan Juta Sembilan Ratus Empat Belas Ribu Rupiah)</v>
          </cell>
          <cell r="R26" t="str">
            <v>Kota  Ternate  Selatan</v>
          </cell>
          <cell r="S26" t="str">
            <v>Ratus Empat Belas Ribu Rupiah</v>
          </cell>
          <cell r="T26" t="str">
            <v>Nomor : 620 / 72 / PW-DAK / KOTA  TTE / 2004</v>
          </cell>
          <cell r="U26" t="str">
            <v>Nomor : 620 / 88 / PW-DAK / KOTA  TTE / 2004</v>
          </cell>
          <cell r="V26" t="str">
            <v>PEMELIHARAAN RUTIN JALAN PAKET I</v>
          </cell>
          <cell r="W26" t="str">
            <v>Nomor : 620 / 56 / PW - DAK / KOTA  TTE / 2004</v>
          </cell>
          <cell r="X26" t="str">
            <v>Nomor : 620 / 56 / PW - DAK / KOTA  TTE / 2004</v>
          </cell>
          <cell r="Y26" t="str">
            <v>TANGGAL,   01  MEI  2004</v>
          </cell>
          <cell r="Z26" t="str">
            <v>Jl. Maliaro RT. 07/03 Kel. Maliaro - Ternate</v>
          </cell>
          <cell r="AA26" t="str">
            <v>620 / 56 / PW - DAK / KOTA  TTE / 2004</v>
          </cell>
          <cell r="AB26" t="str">
            <v>01  MEI  2004</v>
          </cell>
          <cell r="AC26" t="str">
            <v>Enam  Puluh  Delapan  Juta  Sembilan  Ratus  -</v>
          </cell>
          <cell r="AD26" t="str">
            <v>2.15.01.2.4.01.01.01.2</v>
          </cell>
          <cell r="AE26" t="str">
            <v>SUAIB TEAPON</v>
          </cell>
          <cell r="AF26" t="str">
            <v>Empat  Belas  Ribu  Rupiah</v>
          </cell>
        </row>
        <row r="27">
          <cell r="C27">
            <v>19</v>
          </cell>
          <cell r="D27" t="str">
            <v>Iming Ekawati Satya</v>
          </cell>
          <cell r="E27" t="str">
            <v>Direktris  CV.  MAHKOTA</v>
          </cell>
          <cell r="F27" t="str">
            <v>FARUK   ALWY,  SH    No.   22   Tanggal   17   Februari   2003</v>
          </cell>
          <cell r="G27" t="str">
            <v>PEMELIHARAAN RUTIN JALAN PAKET II</v>
          </cell>
          <cell r="H27" t="str">
            <v>14.888 Km</v>
          </cell>
          <cell r="I27" t="str">
            <v>IMING EKAWATI SATYA</v>
          </cell>
          <cell r="J27" t="str">
            <v>DIREKTRIS</v>
          </cell>
          <cell r="K27">
            <v>206657272.72727272</v>
          </cell>
          <cell r="L27">
            <v>20665727.272727273</v>
          </cell>
          <cell r="M27">
            <v>227323000</v>
          </cell>
          <cell r="N27" t="str">
            <v>Nomor : 620 / 57 / PW-DAK / KOTA  TTE / 2004</v>
          </cell>
          <cell r="O27" t="str">
            <v>Jl. Pahlawan Revolusi - Ternate</v>
          </cell>
          <cell r="P27" t="str">
            <v>CV. MAHKOTA</v>
          </cell>
          <cell r="Q27" t="str">
            <v>(Dua Ratus Dua Puluh Tujuh Juta Tiga Ratus Dua Puluh Tiga Ribu Rupiah)</v>
          </cell>
          <cell r="R27" t="str">
            <v>Kota  Ternate  Utara</v>
          </cell>
          <cell r="S27" t="str">
            <v>Tiga Ratus Dua Puluh Tiga Ribu Rupiah</v>
          </cell>
          <cell r="T27" t="str">
            <v>Nomor : 620 / 73 / PW-DAK / KOTA  TTE / 2004</v>
          </cell>
          <cell r="U27" t="str">
            <v>Nomor : 620 / 89 / PW-DAK / KOTA  TTE / 2004</v>
          </cell>
          <cell r="V27" t="str">
            <v>PEMELIHARAAN RUTIN JALAN PAKET II</v>
          </cell>
          <cell r="W27" t="str">
            <v>Nomor : 620 / 57 / PW-DAK / KOTA  TTE / 2004</v>
          </cell>
          <cell r="X27" t="str">
            <v>Nomor : 620 / 57 / PW-DAK / KOTA  TTE / 2004</v>
          </cell>
          <cell r="Y27" t="str">
            <v>TANGGAL,   01  MEI  2004</v>
          </cell>
          <cell r="Z27" t="str">
            <v>Jl. Pahlawan Revolusi - Ternate</v>
          </cell>
          <cell r="AA27" t="str">
            <v>620 / 57 / PW-DAK / KOTA  TTE / 2004</v>
          </cell>
          <cell r="AB27" t="str">
            <v>01  MEI  2004</v>
          </cell>
          <cell r="AC27" t="str">
            <v>Dua Ratus Dua Puluh Tujuh Juta Tiga Ratus  -</v>
          </cell>
          <cell r="AD27" t="str">
            <v>2.15.01.2.4.01.01.02.2</v>
          </cell>
          <cell r="AE27" t="str">
            <v>SUAIB TEAPON</v>
          </cell>
          <cell r="AF27" t="str">
            <v>Dua Puluh Tiga Ribu Rupiah</v>
          </cell>
        </row>
        <row r="28">
          <cell r="C28">
            <v>20</v>
          </cell>
          <cell r="D28" t="str">
            <v>Taufik Rahman</v>
          </cell>
          <cell r="E28" t="str">
            <v>Direktur  CV.  BATU JAJAR</v>
          </cell>
          <cell r="F28" t="str">
            <v>FARUK   ALWY,  SH     No.   12    Tanggal   7   Februari   2001</v>
          </cell>
          <cell r="G28" t="str">
            <v>PEMELIHARAAN RUTIN JALAN PAKET III</v>
          </cell>
          <cell r="H28" t="str">
            <v>6.774 Km</v>
          </cell>
          <cell r="I28" t="str">
            <v>TAUFIK RAHMAN</v>
          </cell>
          <cell r="J28" t="str">
            <v>DIREKTUR</v>
          </cell>
          <cell r="K28">
            <v>91986363.63636364</v>
          </cell>
          <cell r="L28">
            <v>9198636.3636363652</v>
          </cell>
          <cell r="M28">
            <v>101185000</v>
          </cell>
          <cell r="N28" t="str">
            <v>Nomor : 620 / 58 / PW-DAK / KOTA  TTE / 2004</v>
          </cell>
          <cell r="O28" t="str">
            <v>Kel. Kalumpang - Ternate</v>
          </cell>
          <cell r="P28" t="str">
            <v>CV. BATU JAJAR</v>
          </cell>
          <cell r="Q28" t="str">
            <v>(Seratus Satu Juta Seratus Delapan Puluh Lima Ribu Rupiah)</v>
          </cell>
          <cell r="R28" t="str">
            <v>Kota  Ternate  Utara</v>
          </cell>
          <cell r="S28" t="str">
            <v>Delapan Puluh Lima Ribu Rupiah</v>
          </cell>
          <cell r="T28" t="str">
            <v>Nomor : 620 / 74 / PW-DAK / KOTA  TTE / 2004</v>
          </cell>
          <cell r="U28" t="str">
            <v>Nomor : 620 / 90 / PW-DAK / KOTA  TTE / 2004</v>
          </cell>
          <cell r="V28" t="str">
            <v>PEMELIHARAAN RUTIN JALAN PAKET III</v>
          </cell>
          <cell r="W28" t="str">
            <v>Nomor : 620 / 58 / PW-DAK / KOTA  TTE / 2004</v>
          </cell>
          <cell r="X28" t="str">
            <v>Nomor : 620 / 58 / PW-DAK / KOTA  TTE / 2004</v>
          </cell>
          <cell r="Y28" t="str">
            <v>TANGGAL,   01  MEI  2004</v>
          </cell>
          <cell r="Z28" t="str">
            <v>Kel. Kalumpang - Ternate</v>
          </cell>
          <cell r="AA28" t="str">
            <v>620 / 58 / PW-DAK / KOTA  TTE / 2004</v>
          </cell>
          <cell r="AB28" t="str">
            <v>01  MEI  2004</v>
          </cell>
          <cell r="AC28" t="str">
            <v>Seratus Satu Juta Seratus Delapan Puluh Lima Ribu Rupiah</v>
          </cell>
          <cell r="AD28" t="str">
            <v>2.15.01.2.4.01.01.03.2</v>
          </cell>
          <cell r="AF28" t="str">
            <v>(Seratus Satu Juta Seratus Delapan Puluh Lima Ribu Rupiah)</v>
          </cell>
        </row>
        <row r="29">
          <cell r="C29">
            <v>21</v>
          </cell>
          <cell r="D29" t="str">
            <v>Tjetjep Sutarman</v>
          </cell>
          <cell r="E29" t="str">
            <v>Direktur CV. WIRABUANA BHAKTI</v>
          </cell>
          <cell r="F29" t="str">
            <v>TATIEK NURDJANTI,  SH.  No.  13   Tanggal  28  Desember  2002</v>
          </cell>
          <cell r="G29" t="str">
            <v>PEMELIHARAAN RUTIN JALAN PAKET IV</v>
          </cell>
          <cell r="H29" t="str">
            <v>10.117 Km</v>
          </cell>
          <cell r="I29" t="str">
            <v>TJETJEP SUTARMAN</v>
          </cell>
          <cell r="J29" t="str">
            <v>DIREKTUR</v>
          </cell>
          <cell r="K29">
            <v>137652727.27272728</v>
          </cell>
          <cell r="L29">
            <v>13765272.727272728</v>
          </cell>
          <cell r="M29">
            <v>151418000</v>
          </cell>
          <cell r="N29" t="str">
            <v>Nomor : 620 / 59 / PW-DAK / KOTA  TTE / 2004</v>
          </cell>
          <cell r="O29" t="str">
            <v>Jl. Melati Kel. Tanah Tinggi - Ternate</v>
          </cell>
          <cell r="P29" t="str">
            <v>CV. WIRABUANA BHAKTI</v>
          </cell>
          <cell r="Q29" t="str">
            <v>(Seratus Lima Puluh Satu Juta Empat Ratus Delapan Belas Ribu Rupiah)</v>
          </cell>
          <cell r="R29" t="str">
            <v>Kota Ternate Selatan</v>
          </cell>
          <cell r="S29" t="str">
            <v>Ratus Delapan Belas Ribu Rupiah</v>
          </cell>
          <cell r="T29" t="str">
            <v>Nomor : 620 / 75 / PW-DAK / KOTA  TTE / 2004</v>
          </cell>
          <cell r="U29" t="str">
            <v>Nomor : 620 / 91 / PW-DAK / KOTA  TTE / 2004</v>
          </cell>
          <cell r="V29" t="str">
            <v>PEMELIHARAAN RUTIN JALAN PAKET IV</v>
          </cell>
          <cell r="W29" t="str">
            <v>Nomor : 620 / 59 / PW-DAK / KOTA  TTE / 2004</v>
          </cell>
          <cell r="X29" t="str">
            <v>Nomor : 620 / 59 / PW-DAK / KOTA  TTE / 2004</v>
          </cell>
          <cell r="Y29" t="str">
            <v>TANGGAL,   01  MEI  2004</v>
          </cell>
          <cell r="Z29" t="str">
            <v>Jl. Melati Kel. Tanah Tinggi - Ternate</v>
          </cell>
          <cell r="AA29" t="str">
            <v>620 / 59 / PW-DAK / KOTA  TTE / 2004</v>
          </cell>
          <cell r="AB29" t="str">
            <v>01  MEI  2004</v>
          </cell>
          <cell r="AC29" t="str">
            <v>Seratus  Lima  Puluh  Satu  Juta  Empat  Ratus  -</v>
          </cell>
          <cell r="AD29" t="str">
            <v>2.15.01.2.4.01.01.04.2</v>
          </cell>
          <cell r="AE29" t="str">
            <v>SETIJAHADI</v>
          </cell>
          <cell r="AF29" t="str">
            <v>Delapan  Belas  Ribu  Rupiah</v>
          </cell>
        </row>
        <row r="30">
          <cell r="C30">
            <v>22</v>
          </cell>
          <cell r="D30" t="str">
            <v>Ir. Hi. Sudarsono</v>
          </cell>
          <cell r="E30" t="str">
            <v>Direktur   CV.  Marimoi  Engineering</v>
          </cell>
          <cell r="F30" t="str">
            <v>84 Tanggal 30 Desember 2000</v>
          </cell>
          <cell r="G30" t="str">
            <v>Pembangunan  Jalan  Ake  Tubo  ( Lanjutan )</v>
          </cell>
          <cell r="H30" t="str">
            <v>1.438   Km</v>
          </cell>
          <cell r="I30" t="str">
            <v>Ir.  HI.  SUDARSONO</v>
          </cell>
          <cell r="J30" t="str">
            <v>DIREKTUR</v>
          </cell>
          <cell r="K30">
            <v>293527272.72727269</v>
          </cell>
          <cell r="L30">
            <v>29352727.27272727</v>
          </cell>
          <cell r="M30">
            <v>322880000</v>
          </cell>
          <cell r="N30" t="str">
            <v>620 / 10 / PW-DAU / KOTA  TTE / 2004,  TANGGAL,  05  FEBRUARI  2004</v>
          </cell>
          <cell r="O30" t="str">
            <v>Jln.  Raya  Laguna  No.  27  Bastiong  Ternate</v>
          </cell>
          <cell r="P30" t="str">
            <v>CV.  MARIMOI  ANGINEERING</v>
          </cell>
          <cell r="Q30" t="str">
            <v>Seratus Tiga  Puluh  Dua  Juta  Tiga  Ratus  Sembilan -</v>
          </cell>
          <cell r="R30" t="str">
            <v>Kota  Ternate  Utara</v>
          </cell>
          <cell r="S30" t="str">
            <v>Puluh  Sembilan  Ribu  Rupiah</v>
          </cell>
          <cell r="T30" t="str">
            <v>620 / 316 / P2JKK / KOTA  TTE / 2003,  TANGGAL,  09  Oktober  2003</v>
          </cell>
          <cell r="U30" t="str">
            <v>620 / 319 / P2JKK / KOTA  TTE / 2003,  TANGGAL,  09  Oktober  2003</v>
          </cell>
          <cell r="V30" t="str">
            <v>Pembangunan  Jalan  Ake  Tubo  ( Lanjutan )</v>
          </cell>
          <cell r="W30" t="str">
            <v>Nomor : 620 / 60 / PW-DAK / KOTA  TTE / 2004</v>
          </cell>
          <cell r="X30" t="str">
            <v>Nomor   :  620 / 10 / PW-DAU / KOTA  TTE / 2004</v>
          </cell>
          <cell r="Y30" t="str">
            <v>TANGGAL,   05  FEBRUARI  2004</v>
          </cell>
          <cell r="Z30" t="str">
            <v>Alamat  :  Jln.  Raya  Laguna  No.  27  Bastiong  Ternate</v>
          </cell>
          <cell r="AA30" t="str">
            <v>620 / 60 / PW-DAK / KOTA  TTE / 2004</v>
          </cell>
          <cell r="AB30" t="str">
            <v>01  MEI  2004</v>
          </cell>
          <cell r="AC30" t="str">
            <v xml:space="preserve">PT. Asuransi Jasa Raharja Putra  No.13.12.04.2003.04.00007,  Senin 28 April  2003 </v>
          </cell>
          <cell r="AD30" t="str">
            <v xml:space="preserve">  2.15.01.2.4.01.01.2.</v>
          </cell>
          <cell r="AE30" t="str">
            <v>ABUNAWAS  D.  ST.</v>
          </cell>
          <cell r="AF30" t="str">
            <v>IKRA  HALIL,  ST.</v>
          </cell>
        </row>
        <row r="31">
          <cell r="C31">
            <v>23</v>
          </cell>
          <cell r="D31" t="str">
            <v>Ir. Nurmiaty Ismail</v>
          </cell>
          <cell r="E31" t="str">
            <v>Direktris  CV.  ARISTA JAYA</v>
          </cell>
          <cell r="F31" t="str">
            <v>FARUK   ALWY,  SH    No.  16   Tanggal   11  Juni   1999</v>
          </cell>
          <cell r="G31" t="str">
            <v>PEMELIHARAAN BERKALA JALAN PAKET I</v>
          </cell>
          <cell r="H31" t="str">
            <v>3.851 Km</v>
          </cell>
          <cell r="I31" t="str">
            <v>Ir. NURMIATY ISMAIL</v>
          </cell>
          <cell r="J31" t="str">
            <v>DIREKTRIS</v>
          </cell>
          <cell r="K31">
            <v>314650000</v>
          </cell>
          <cell r="L31">
            <v>31465000</v>
          </cell>
          <cell r="M31">
            <v>346115000</v>
          </cell>
          <cell r="N31" t="str">
            <v>Nomor : 620 / 61 / PW-DAK / KOTA  TTE / 2004</v>
          </cell>
          <cell r="O31" t="str">
            <v>Jl. Raya Laguna Bastiong - Ternate</v>
          </cell>
          <cell r="P31" t="str">
            <v>CV. ARISTA JAYA</v>
          </cell>
          <cell r="Q31" t="str">
            <v>(Tiga Ratus Empat Puluh Enam Juta Seratus Lima Belas Ribu Rupiah)</v>
          </cell>
          <cell r="R31" t="str">
            <v>Kota Ternate Utara</v>
          </cell>
          <cell r="S31" t="str">
            <v>Seratus Lima Belas Ribu Rupiah</v>
          </cell>
          <cell r="T31" t="str">
            <v>Nomor : 620 / 77 / PW-DAK / KOTA  TTE / 2004</v>
          </cell>
          <cell r="U31" t="str">
            <v>Nomor : 620 / 93 / PW-DAK / KOTA  TTE / 2004</v>
          </cell>
          <cell r="V31" t="str">
            <v>PEMELIHARAAN BERKALA JALAN PAKET I</v>
          </cell>
          <cell r="W31" t="str">
            <v>Nomor : 620 / 61 / PW-DAK / KOTA  TTE / 2004</v>
          </cell>
          <cell r="X31" t="str">
            <v>Nomor : 620 / 61 / PW-DAK / KOTA  TTE / 2004</v>
          </cell>
          <cell r="Y31" t="str">
            <v>TANGGAL,   01  MEI  2004</v>
          </cell>
          <cell r="Z31" t="str">
            <v>Jl. Raya Laguna Bastiong - Ternate</v>
          </cell>
          <cell r="AA31" t="str">
            <v>620 / 61 / PW-DAK / KOTA  TTE / 2004</v>
          </cell>
          <cell r="AB31" t="str">
            <v>01  MEI  2004</v>
          </cell>
          <cell r="AC31" t="str">
            <v>Tiga  Ratus  Empat  Puluh  Enam  Juta  -</v>
          </cell>
          <cell r="AD31" t="str">
            <v>2.15.01.2.4.01.01.06.2</v>
          </cell>
          <cell r="AE31" t="str">
            <v>ABUNAWAS  D.  ST.</v>
          </cell>
          <cell r="AF31" t="str">
            <v>Seratus  Lima  Belas  Ribu  Rupiah</v>
          </cell>
        </row>
        <row r="32">
          <cell r="C32">
            <v>24</v>
          </cell>
          <cell r="D32" t="str">
            <v>Helmi Utama  AR.</v>
          </cell>
          <cell r="E32" t="str">
            <v>Direktur CV. REZA UTAMA</v>
          </cell>
          <cell r="F32" t="str">
            <v>MUHAMMAD ANSAR ABD. BASINU, SH  No. 46 Tanggal 15 Desember 2000</v>
          </cell>
          <cell r="G32" t="str">
            <v>PEMELIHARAAN BERKALA JALAN PAKET II</v>
          </cell>
          <cell r="H32" t="str">
            <v>2.281 Km</v>
          </cell>
          <cell r="I32" t="str">
            <v>HELMI UTAMA  AR.</v>
          </cell>
          <cell r="J32" t="str">
            <v>DIREKTUR</v>
          </cell>
          <cell r="K32">
            <v>186033636.36363634</v>
          </cell>
          <cell r="L32">
            <v>18603363.636363637</v>
          </cell>
          <cell r="M32">
            <v>204637000</v>
          </cell>
          <cell r="N32" t="str">
            <v>Nomor : 620 / 62 / PW-DAK / KOTA  TTE / 2004</v>
          </cell>
          <cell r="O32" t="str">
            <v>Jl. Salim Fabanyo Kel. Muhajirin - Ternate</v>
          </cell>
          <cell r="P32" t="str">
            <v>CV. REZA UTAMA</v>
          </cell>
          <cell r="Q32" t="str">
            <v>(Dua Ratus Empat Juta Enam Ratus Tiga Puluh Tujuh Ribu Rupiah)</v>
          </cell>
          <cell r="R32" t="str">
            <v>Kota Ternate Utara</v>
          </cell>
          <cell r="S32" t="str">
            <v>Tiga Puluh Tujuh Ribu Rupiah</v>
          </cell>
          <cell r="T32" t="str">
            <v>Nomor : 620 / 78 / PW-DAK / KOTA  TTE / 2004</v>
          </cell>
          <cell r="U32" t="str">
            <v>Nomor : 620 / 94 / PW-DAK / KOTA  TTE / 2004</v>
          </cell>
          <cell r="V32" t="str">
            <v>PEMELIHARAAN BERKALA JALAN PAKET II</v>
          </cell>
          <cell r="W32" t="str">
            <v>Nomor : 620 / 62 / PW-DAK / KOTA  TTE / 2004</v>
          </cell>
          <cell r="X32" t="str">
            <v>Nomor : 620 / 62 / PW-DAK / KOTA  TTE / 2004</v>
          </cell>
          <cell r="Y32" t="str">
            <v>TANGGAL,   01  MEI  2004</v>
          </cell>
          <cell r="Z32" t="str">
            <v>Jl. Salim Fabanyo Kel. Muhajirin - Ternate</v>
          </cell>
          <cell r="AA32" t="str">
            <v>620 / 62 / PW-DAK / KOTA  TTE / 2004</v>
          </cell>
          <cell r="AB32" t="str">
            <v>01  MEI  2004</v>
          </cell>
          <cell r="AC32" t="str">
            <v>Dua  Ratus  Empat  Juta  Enam  Ratus  Tiga  -</v>
          </cell>
          <cell r="AD32" t="str">
            <v>2.15.01.2.4.01.01.07.2</v>
          </cell>
          <cell r="AF32" t="str">
            <v>Puluh  Tujuh  Ribu  Rupiah</v>
          </cell>
        </row>
        <row r="33">
          <cell r="C33">
            <v>25</v>
          </cell>
          <cell r="D33" t="str">
            <v>Ibrahim Ruray, SE</v>
          </cell>
          <cell r="E33" t="str">
            <v>Direktur CV. PRATITA UTAMA</v>
          </cell>
          <cell r="F33" t="str">
            <v>FARUK   ALWY,   SH     No.   9   Tanggal   09   Oktober   1996</v>
          </cell>
          <cell r="G33" t="str">
            <v>PEMELIHARAAN BERKALA JALAN PAKET III</v>
          </cell>
          <cell r="H33" t="str">
            <v>4.920 Km</v>
          </cell>
          <cell r="I33" t="str">
            <v>IBRAHIM RURAY, SE</v>
          </cell>
          <cell r="J33" t="str">
            <v>DIREKTUR</v>
          </cell>
          <cell r="K33">
            <v>363720000</v>
          </cell>
          <cell r="L33">
            <v>36372000</v>
          </cell>
          <cell r="M33">
            <v>400092000</v>
          </cell>
          <cell r="N33" t="str">
            <v>Nomor : 620 / 63 / PW-DAK / KOTA  TTE / 2004</v>
          </cell>
          <cell r="O33" t="str">
            <v>Jl. A.M. Kamaruddin - Ternate</v>
          </cell>
          <cell r="P33" t="str">
            <v>CV. PRATITA UTAMA</v>
          </cell>
          <cell r="Q33" t="str">
            <v>( Empat  Ratus  Juta  Sembilan  Puluh  Dua  Ribu  Rupiah )</v>
          </cell>
          <cell r="R33" t="str">
            <v>Pulau Ternate</v>
          </cell>
          <cell r="S33" t="str">
            <v>( Empat  Ratus  Empat  Puluh  Satu  Juta  Sembilan  Ratus  -</v>
          </cell>
          <cell r="T33" t="str">
            <v>Nomor : 620 / 79 / PW-DAK / KOTA  TTE / 2004</v>
          </cell>
          <cell r="U33" t="str">
            <v>Nomor : 620 / 95 / PW-DAK / KOTA  TTE / 2004</v>
          </cell>
          <cell r="V33" t="str">
            <v>PEMELIHARAAN BERKALA JALAN PAKET III</v>
          </cell>
          <cell r="W33" t="str">
            <v>Nomor : 620 / 63 / PW-DAK / KOTA  TTE / 2004</v>
          </cell>
          <cell r="X33" t="str">
            <v>Nomor : 620 / 63 / PW-DAK / KOTA  TTE / 2004</v>
          </cell>
          <cell r="Y33" t="str">
            <v>TANGGAL,   01  MEI  2004</v>
          </cell>
          <cell r="Z33" t="str">
            <v>Jl. A.M. Kamaruddin - Ternate</v>
          </cell>
          <cell r="AA33" t="str">
            <v>620 / 63 / PW-DAK / KOTA  TTE / 2004</v>
          </cell>
          <cell r="AB33" t="str">
            <v>01  MEI  2004</v>
          </cell>
          <cell r="AC33" t="str">
            <v>Empat  Ratus  Juta  Sembilan  Puluh  Dua  Ribu  Rupiah</v>
          </cell>
          <cell r="AD33" t="str">
            <v>2.15.01.2.4.01.01.08.2</v>
          </cell>
          <cell r="AF33" t="str">
            <v>(Empat Ratus Juta Sembilan Sembilan Puluh Dua Ribu Rupiah)</v>
          </cell>
        </row>
        <row r="34">
          <cell r="C34">
            <v>26</v>
          </cell>
          <cell r="D34" t="str">
            <v>Drs. Hi. Abdurrahman Lahabato</v>
          </cell>
          <cell r="E34" t="str">
            <v>Direktur CV. HASTA MULTI TEKNIK</v>
          </cell>
          <cell r="F34" t="str">
            <v>T. EDDY  BOHAM,  SH   No.  3  Tanggal  15  September  2000</v>
          </cell>
          <cell r="G34" t="str">
            <v>PEMELIHARAAN BERKALA JALAN PAKET IV</v>
          </cell>
          <cell r="H34" t="str">
            <v>4.750 Km</v>
          </cell>
          <cell r="I34" t="str">
            <v>Drs. Hi. ABDURRAHMAN LAHABATO</v>
          </cell>
          <cell r="J34" t="str">
            <v>DIREKTUR</v>
          </cell>
          <cell r="K34">
            <v>388224545.45454544</v>
          </cell>
          <cell r="L34">
            <v>38822454.545454547</v>
          </cell>
          <cell r="M34">
            <v>427047000</v>
          </cell>
          <cell r="N34" t="str">
            <v>Nomor : 620 / 64 / PW-DAK / KOTA  TTE / 2004</v>
          </cell>
          <cell r="O34" t="str">
            <v>Jl. Ketilang - Ternate</v>
          </cell>
          <cell r="P34" t="str">
            <v>CV. HASTA MULTI TEKNIK</v>
          </cell>
          <cell r="Q34" t="str">
            <v>(Empat Ratus Dua Puluh Tujuh Juta Empat Puluh Tujuh Ribu Rupiah)</v>
          </cell>
          <cell r="R34" t="str">
            <v>Kota Ternate Selatan</v>
          </cell>
          <cell r="S34" t="str">
            <v>Empat Puluh Tujuh Ribu Rupiah</v>
          </cell>
          <cell r="T34" t="str">
            <v>Nomor : 620 / 80 / PW-DAK / KOTA  TTE / 2004</v>
          </cell>
          <cell r="U34" t="str">
            <v>Nomor : 620 / 96 / PW-DAK / KOTA  TTE / 2004</v>
          </cell>
          <cell r="V34" t="str">
            <v>PEMELIHARAAN BERKALA JALAN PAKET IV</v>
          </cell>
          <cell r="W34" t="str">
            <v>Nomor : 620 / 64 / PW-DAK / KOTA  TTE / 2004</v>
          </cell>
          <cell r="X34" t="str">
            <v>Nomor : 620 / 64 / PW-DAK / KOTA  TTE / 2004</v>
          </cell>
          <cell r="Y34" t="str">
            <v>TANGGAL,   01  MEI  2004</v>
          </cell>
          <cell r="Z34" t="str">
            <v>Jl. Ketilang - Ternate</v>
          </cell>
          <cell r="AA34" t="str">
            <v>620 / 64 / PW-DAK / KOTA  TTE / 2004</v>
          </cell>
          <cell r="AB34" t="str">
            <v>01  MEI  2004</v>
          </cell>
          <cell r="AC34" t="str">
            <v>Empat  Ratus  Dua  Puluh  Tujuh  Juta  -</v>
          </cell>
          <cell r="AD34" t="str">
            <v>2.15.01.2.4.01.01.09.2</v>
          </cell>
          <cell r="AF34" t="str">
            <v>Empat  Puluh  Tujuh  Ribu  Rupiah</v>
          </cell>
        </row>
        <row r="35">
          <cell r="C35">
            <v>27</v>
          </cell>
          <cell r="D35" t="str">
            <v>Malik Robo</v>
          </cell>
          <cell r="E35" t="str">
            <v>Direktur CV. PERINDAH LESTARI</v>
          </cell>
          <cell r="F35" t="str">
            <v>FARUK  ALWY,  SH   No.  44   Tanggal   10   Januari   2001</v>
          </cell>
          <cell r="G35" t="str">
            <v>PEMELIHARAAN BERKALA JALAN PAKET V</v>
          </cell>
          <cell r="H35" t="str">
            <v>3.615 Km</v>
          </cell>
          <cell r="I35" t="str">
            <v>MALIK ROBO</v>
          </cell>
          <cell r="J35" t="str">
            <v>DIREKTUR</v>
          </cell>
          <cell r="K35">
            <v>235832727.27272728</v>
          </cell>
          <cell r="L35">
            <v>23583272.72727273</v>
          </cell>
          <cell r="M35">
            <v>259416000</v>
          </cell>
          <cell r="N35" t="str">
            <v>Nomor : 620 / 65 / PW-DAK / KOTA  TTE / 2004</v>
          </cell>
          <cell r="O35" t="str">
            <v>Jl. Falajawa II Kayu Merah - Ternate</v>
          </cell>
          <cell r="P35" t="str">
            <v>CV. PERINDAH LESTARI</v>
          </cell>
          <cell r="Q35" t="str">
            <v>(Dua Ratus Lima Puluh Sembilan Juta Empat Ratus Enam Belas Ribu Rupiah)</v>
          </cell>
          <cell r="R35" t="str">
            <v>Kota Ternate Selatan</v>
          </cell>
          <cell r="S35" t="str">
            <v>Empat Ratus Enam Belas Ribu Rupiah</v>
          </cell>
          <cell r="T35" t="str">
            <v>Nomor : 620 / 81 / PW-DAK / KOTA  TTE / 2004</v>
          </cell>
          <cell r="U35" t="str">
            <v>Nomor : 620 / 97 / PW-DAK / KOTA  TTE / 2004</v>
          </cell>
          <cell r="V35" t="str">
            <v>PEMELIHARAAN BERKALA JALAN PAKET V</v>
          </cell>
          <cell r="W35" t="str">
            <v>Nomor : 620 / 65 / PW-DAK / KOTA  TTE / 2004</v>
          </cell>
          <cell r="X35" t="str">
            <v>Nomor : 620 / 65 / PW-DAK / KOTA  TTE / 2004</v>
          </cell>
          <cell r="Y35" t="str">
            <v>TANGGAL,   12  MEI  2004</v>
          </cell>
          <cell r="Z35" t="str">
            <v>Jl. Falajawa II Kayu Merah - Ternate</v>
          </cell>
          <cell r="AA35" t="str">
            <v>620 / 65 / PW-DAK / KOTA  TTE / 2004</v>
          </cell>
          <cell r="AB35" t="str">
            <v>TANGGAL,   12  MEI  2004</v>
          </cell>
          <cell r="AC35" t="str">
            <v xml:space="preserve">Dua  Ratus  Lima  Puluh  Sembilan  Juta  Empat  Ratus  -  </v>
          </cell>
          <cell r="AD35" t="str">
            <v>2.15.01.2.4.01.01.10.2</v>
          </cell>
          <cell r="AF35" t="str">
            <v>Enam   Belas   Ribu   Rupiah.</v>
          </cell>
        </row>
        <row r="36">
          <cell r="C36">
            <v>28</v>
          </cell>
          <cell r="D36" t="str">
            <v>Rosdiana  Basyir</v>
          </cell>
          <cell r="E36" t="str">
            <v>Direktris  CV.  TARAKANI JAYA</v>
          </cell>
          <cell r="F36" t="str">
            <v>FARUK  ALWY,  SH   No.  50  Tanggal  14  Nopember   2001</v>
          </cell>
          <cell r="G36" t="str">
            <v>PEMELIHARAAN BERKALA JALAN PAKET VI</v>
          </cell>
          <cell r="H36" t="str">
            <v>2.686 Km</v>
          </cell>
          <cell r="I36" t="str">
            <v>ROSDIANA BASYIR</v>
          </cell>
          <cell r="J36" t="str">
            <v>DIREKTRIS</v>
          </cell>
          <cell r="K36">
            <v>219090909.09090909</v>
          </cell>
          <cell r="L36">
            <v>21909090.90909091</v>
          </cell>
          <cell r="M36">
            <v>241000000</v>
          </cell>
          <cell r="N36" t="str">
            <v>Nomor : 620 / 66 / PW-DAK / KOTA  TTE / 2004</v>
          </cell>
          <cell r="O36" t="str">
            <v>Jl. Kapitan Pattimura Kel. Kalumpang - Ternate</v>
          </cell>
          <cell r="P36" t="str">
            <v>CV. TARAKANI JAYA</v>
          </cell>
          <cell r="Q36" t="str">
            <v>(Dua Ratus Empat Puluh Satu Juta Rupiah)</v>
          </cell>
          <cell r="R36" t="str">
            <v>Kota Ternate Selatan</v>
          </cell>
          <cell r="S36" t="str">
            <v>Dua Ratus Empat Puluh Satu Juta Rupiah</v>
          </cell>
          <cell r="T36" t="str">
            <v>Nomor : 620 / 82 / PW-DAK / KOTA  TTE / 2004</v>
          </cell>
          <cell r="U36" t="str">
            <v>Nomor : 620 / 98 / PW-DAK / KOTA  TTE / 2004</v>
          </cell>
          <cell r="V36" t="str">
            <v>PEMELIHARAAN BERKALA JALAN PAKET VI</v>
          </cell>
          <cell r="W36" t="str">
            <v>Nomor : 620 / 66 / PW-DAK / KOTA  TTE / 2004</v>
          </cell>
          <cell r="X36" t="str">
            <v>Nomor : 620 / 66 / PW-DAK / KOTA  TTE / 2004</v>
          </cell>
          <cell r="Y36" t="str">
            <v>TANGGAL,   01  MEI  2004</v>
          </cell>
          <cell r="Z36" t="str">
            <v>Jl. Kapitan Pattimura Kel. Kalumpang - Ternate</v>
          </cell>
          <cell r="AA36" t="str">
            <v>620 / 66 / PW-DAK / KOTA  TTE / 2004</v>
          </cell>
          <cell r="AB36" t="str">
            <v>01  MEI  2004</v>
          </cell>
          <cell r="AC36" t="str">
            <v>Dua  Ratus  Empat  Puluh  Satu  Juta  Rupiah</v>
          </cell>
          <cell r="AD36" t="str">
            <v>2.15.01.2.4.01.01.11.2</v>
          </cell>
        </row>
        <row r="37">
          <cell r="C37">
            <v>29</v>
          </cell>
          <cell r="D37" t="str">
            <v>Velty Jehosua</v>
          </cell>
          <cell r="E37" t="str">
            <v>Direktur Utama PT. CITRA AGUNG UTAMA</v>
          </cell>
          <cell r="F37" t="str">
            <v>T. EDDY BOHAM,  SH  No. 1  Tanggal  1  Maret  2003</v>
          </cell>
          <cell r="G37" t="str">
            <v>PEMELIHARAAN/PERBAIKAN PERMUKAAN JALAN LAPEN KE HOTMIX DALAM KOTA TERNATE</v>
          </cell>
          <cell r="H37" t="str">
            <v>8.127 Km</v>
          </cell>
          <cell r="I37" t="str">
            <v>VELTY JEHOSUA</v>
          </cell>
          <cell r="J37" t="str">
            <v>DIREKTUR UTAMA</v>
          </cell>
          <cell r="K37">
            <v>2334499090.909091</v>
          </cell>
          <cell r="L37">
            <v>233449909.09090912</v>
          </cell>
          <cell r="M37">
            <v>2567949000</v>
          </cell>
          <cell r="N37" t="str">
            <v>Nomor : 620 / 67 / PW-DAK / KOTA  TTE / 2004</v>
          </cell>
          <cell r="O37" t="str">
            <v>Jl. Pahlawan Revolusi - Ternate</v>
          </cell>
          <cell r="P37" t="str">
            <v>PT.  CITRA  AGUNG  UTAMA</v>
          </cell>
          <cell r="Q37" t="str">
            <v>(Dua Milyar Lima Ratus Enam Puluh Tujuh Juta Sembilan Ratus Empat Puluh Sembilan Ribu Rupiah)</v>
          </cell>
          <cell r="R37" t="str">
            <v>Dalam Kota Ternate</v>
          </cell>
          <cell r="S37" t="str">
            <v>Juta Sembilan Ratus Empat Puluh Sembilan Ribu Rupiah</v>
          </cell>
          <cell r="T37" t="str">
            <v>Nomor : 620 / 83 / PW-DAK / KOTA  TTE / 2004</v>
          </cell>
          <cell r="U37" t="str">
            <v>Nomor : 620 / 99 / PW-DAK / KOTA  TTE / 2004</v>
          </cell>
          <cell r="V37" t="str">
            <v>PEMELIHARAAN/PERBAIKAN PERMUKAAN JALAN LAPEN KE HOTMIX DALAM KOTA TERNATE</v>
          </cell>
          <cell r="W37" t="str">
            <v>Nomor : 620 / 67 / PW-DAK / KOTA  TTE / 2004</v>
          </cell>
          <cell r="X37" t="str">
            <v>Nomor : 620 / 67 / PW-DAK / KOTA  TTE / 2004</v>
          </cell>
          <cell r="Y37" t="str">
            <v>TANGGAL,   01  MEI  2004</v>
          </cell>
          <cell r="Z37" t="str">
            <v>Jl. Pahlawan Revolusi - Ternate</v>
          </cell>
          <cell r="AA37" t="str">
            <v>620 / 67 / PW-DAK / KOTA  TTE / 2004</v>
          </cell>
          <cell r="AB37" t="str">
            <v>01  MEI  2004</v>
          </cell>
          <cell r="AC37" t="str">
            <v>PT. Asuransi Jasa Raharja Putera  No. 02. 13. 12. 04. 2004. 00059,</v>
          </cell>
          <cell r="AD37" t="str">
            <v>2.15.01.2.4.01.01.12.2</v>
          </cell>
          <cell r="AE37" t="str">
            <v>BAMBANG  AHMAD</v>
          </cell>
          <cell r="AF37" t="str">
            <v>Ratus  Empat  Puluh  Sembilan  Ribu  Rupiah )</v>
          </cell>
        </row>
        <row r="38">
          <cell r="C38">
            <v>30</v>
          </cell>
          <cell r="D38" t="str">
            <v>Taufik Rahman</v>
          </cell>
          <cell r="E38" t="str">
            <v>Direktur  CV.  BATU JAJAR</v>
          </cell>
          <cell r="F38" t="str">
            <v>FARUK ALWY, SH  No. 12  Tanggal  7  Februari  2001</v>
          </cell>
          <cell r="G38" t="str">
            <v>PENINGKATAN JALAN TANAH KE ASPAL RUAS JALAN KALUMATA - SASA</v>
          </cell>
          <cell r="H38" t="str">
            <v>603 Km</v>
          </cell>
          <cell r="I38" t="str">
            <v>TAUFIK RAHMAN</v>
          </cell>
          <cell r="J38" t="str">
            <v>DIREKTUR</v>
          </cell>
          <cell r="K38">
            <v>181386363.63636366</v>
          </cell>
          <cell r="L38">
            <v>18138636.363636367</v>
          </cell>
          <cell r="M38">
            <v>199525000</v>
          </cell>
          <cell r="N38" t="str">
            <v>Nomor : 620 / 68 / PW-DAK / KOTA  TTE / 2004</v>
          </cell>
          <cell r="O38" t="str">
            <v>Kel. Kalumpang - Ternate</v>
          </cell>
          <cell r="P38" t="str">
            <v>CV.  B A T U  J A J A R</v>
          </cell>
          <cell r="Q38" t="str">
            <v>(Seratus Sembilan Puluh Sembilan Juta Lima Ratus Dua Puluh Lima Ribu Rupiah)</v>
          </cell>
          <cell r="R38" t="str">
            <v>Kota Ternate Selatan</v>
          </cell>
          <cell r="S38" t="str">
            <v>Lima Ratus Dua Puluh Lima Ribu Rupiah</v>
          </cell>
          <cell r="T38" t="str">
            <v>Nomor : 620 / 84 / PW-DAK / KOTA  TTE / 2004</v>
          </cell>
          <cell r="U38" t="str">
            <v>Nomor : 620 / 100 / PW-DAK / KOTA  TTE / 2004</v>
          </cell>
          <cell r="V38" t="str">
            <v>PENINGKATAN JALAN TANAH KE ASPAL RUAS JALAN KALUMATA - SASA</v>
          </cell>
          <cell r="W38" t="str">
            <v>Nomor : 620 / 68 / PW-DAK / KOTA  TTE / 2004</v>
          </cell>
          <cell r="X38" t="str">
            <v>Nomor : 620 / 68 / PW-DAK / KOTA  TTE / 2004</v>
          </cell>
          <cell r="Y38" t="str">
            <v>TANGGAL,   01  MEI  2004</v>
          </cell>
          <cell r="Z38" t="str">
            <v>Jl. Maliaro RT. 07/03 Kel. Maliaro - Ternate</v>
          </cell>
          <cell r="AA38" t="str">
            <v>620 / 68 / PW-DAK / KOTA  TTE / 2004</v>
          </cell>
          <cell r="AB38" t="str">
            <v>01  MEI  2004</v>
          </cell>
          <cell r="AC38" t="str">
            <v>Seratus   Sembilan   Puluh   Sembilan   Juta   Lima  -</v>
          </cell>
          <cell r="AD38" t="str">
            <v>2.15.01.2.4.01.01.13.2</v>
          </cell>
          <cell r="AF38" t="str">
            <v>Ratus    Dua    Puluh    Lima    Ribu    Rupiah</v>
          </cell>
        </row>
        <row r="39">
          <cell r="C39">
            <v>31</v>
          </cell>
          <cell r="D39" t="str">
            <v>Malik Robo</v>
          </cell>
          <cell r="E39" t="str">
            <v>Direktur CV. PERINDAH LESTARI</v>
          </cell>
          <cell r="F39" t="str">
            <v>FARUK  ALWY,  SH   No.  44   Tanggal   10   Januari   2001</v>
          </cell>
          <cell r="G39" t="str">
            <v>PEMELIHARAAN BERKALA JALAN PAKET V</v>
          </cell>
          <cell r="H39" t="str">
            <v>3.615 Km</v>
          </cell>
          <cell r="I39" t="str">
            <v>MALIK ROBO</v>
          </cell>
          <cell r="J39" t="str">
            <v>DIREKTUR</v>
          </cell>
          <cell r="K39">
            <v>235832727.27272728</v>
          </cell>
          <cell r="L39">
            <v>23583272.72727273</v>
          </cell>
          <cell r="M39">
            <v>259416000</v>
          </cell>
          <cell r="N39" t="str">
            <v>Nomor : 620 / 65 / PW-DAK / KOTA  TTE / 2004</v>
          </cell>
          <cell r="O39" t="str">
            <v>Jl. Falajawa II Kayu Merah - Ternate</v>
          </cell>
          <cell r="P39" t="str">
            <v>CV. PERINDAH LESTARI</v>
          </cell>
          <cell r="Q39" t="str">
            <v>(Dua Ratus Lima Puluh Sembilan Juta Empat Ratus Enam Belas Ribu Rupiah)</v>
          </cell>
          <cell r="R39" t="str">
            <v>Kota Ternate Selatan</v>
          </cell>
          <cell r="S39" t="str">
            <v>Empat Ratus Enam Belas Ribu Rupiah</v>
          </cell>
          <cell r="T39" t="str">
            <v>Nomor : 620 / 81 / PW-DAK / KOTA  TTE / 2004</v>
          </cell>
          <cell r="U39" t="str">
            <v>Nomor : 620 / 97 / PW-DAK / KOTA  TTE / 2004</v>
          </cell>
          <cell r="V39" t="str">
            <v>PEMELIHARAAN BERKALA JALAN PAKET V</v>
          </cell>
          <cell r="W39" t="str">
            <v>Nomor : 620 / 65 / PW-DAK / KOTA  TTE / 2004</v>
          </cell>
          <cell r="X39" t="str">
            <v>Nomor : 620 / 65 / PW-DAK / KOTA  TTE / 2004</v>
          </cell>
          <cell r="Y39" t="str">
            <v>TANGGAL,   01  MEI  2004</v>
          </cell>
          <cell r="Z39" t="str">
            <v>Jl. Falajawa II Kayu Merah - Ternate</v>
          </cell>
          <cell r="AA39" t="str">
            <v>620 / 65 / PW-DAK / KOTA  TTE / 2004</v>
          </cell>
          <cell r="AB39" t="str">
            <v>TANGGAL,   01  MEI  2004</v>
          </cell>
          <cell r="AC39" t="str">
            <v xml:space="preserve">PT. Asuransi Jasa Raharja Putra  No.02.13.12.04.2004.00046,  Selasa 25 Mei 2004 </v>
          </cell>
          <cell r="AD39" t="str">
            <v>2.15.01.2.4.01.01.10.2</v>
          </cell>
          <cell r="AF39" t="str">
            <v>Enam   Belas   Ribu   Rupiah.</v>
          </cell>
        </row>
        <row r="40">
          <cell r="C40">
            <v>32</v>
          </cell>
          <cell r="D40" t="str">
            <v>Ny. Hj. Aminah Ruray</v>
          </cell>
          <cell r="E40" t="str">
            <v>Direktris  CV.  RINGONGANO</v>
          </cell>
          <cell r="F40" t="str">
            <v>T. EDDY BOHAM, SH No. 46 Tanggal  25  Agustus  1994</v>
          </cell>
          <cell r="G40" t="str">
            <v>PEMBANGUNAN DERMAGA PULAU MAYAU</v>
          </cell>
          <cell r="H40" t="str">
            <v>1 Unit</v>
          </cell>
          <cell r="I40" t="str">
            <v>NY. HJ. AMINAH RURAY</v>
          </cell>
          <cell r="J40" t="str">
            <v>DIREKTRIS</v>
          </cell>
          <cell r="K40">
            <v>222046363.63636363</v>
          </cell>
          <cell r="L40">
            <v>22204636.363636363</v>
          </cell>
          <cell r="M40">
            <v>244251000</v>
          </cell>
          <cell r="N40" t="str">
            <v>Nomor : 620 / 70 / PW-DAU / KOTA  TTE / 2004</v>
          </cell>
          <cell r="O40" t="str">
            <v>Jl. Daniel Bohang Kel. Salero - Ternate</v>
          </cell>
          <cell r="P40" t="str">
            <v>CV. RINGONGANO</v>
          </cell>
          <cell r="Q40" t="str">
            <v>(Dua Ratus Empat Puluh Empat Juta Dua Ratus Lima Puluh Satu Ribu Rupiah)</v>
          </cell>
          <cell r="R40" t="str">
            <v>Mayau (Pulau Batang Dua)</v>
          </cell>
          <cell r="S40" t="str">
            <v>Ratus Lima Puluh Satu Ribu Rupiah</v>
          </cell>
          <cell r="T40" t="str">
            <v>Nomor : 620 / 86 / PW-DAU / KOTA  TTE / 2004</v>
          </cell>
          <cell r="U40" t="str">
            <v>Nomor : 620 / 102 / PW-DAU / KOTA  TTE / 2004</v>
          </cell>
          <cell r="V40" t="str">
            <v>PEMBANGUNAN DERMAGA PULAU MAYAU</v>
          </cell>
          <cell r="W40" t="str">
            <v>Nomor : 620 / 70 / PW-DAU / KOTA  TTE / 2004</v>
          </cell>
          <cell r="X40" t="str">
            <v>Nomor : 620 / 70 / PW-DAU / KOTA  TTE / 2004</v>
          </cell>
          <cell r="Y40" t="str">
            <v>TANGGAL,   01  MEI  2004</v>
          </cell>
          <cell r="Z40" t="str">
            <v>Jl. Daniel Bohang Kel. Salero - Ternate</v>
          </cell>
          <cell r="AA40" t="str">
            <v>620 / 70 / PW-DAU / KOTA  TTE / 2004</v>
          </cell>
          <cell r="AB40" t="str">
            <v>01  MEI  2004</v>
          </cell>
          <cell r="AC40" t="str">
            <v xml:space="preserve">PT. Asuransi Jasa Raharja Putra  No.02.13.12.04.2004.00046,  Selasa 25 Mei 2004 </v>
          </cell>
          <cell r="AD40" t="str">
            <v>2.15.01.3.21.01.01.2</v>
          </cell>
          <cell r="AF40" t="str">
            <v>Ratus  Lima  Puluh  Satu  Ribu  Rupiah</v>
          </cell>
        </row>
        <row r="41">
          <cell r="C41">
            <v>33</v>
          </cell>
          <cell r="D41" t="str">
            <v>Etmy Pratiwi Azis</v>
          </cell>
          <cell r="E41" t="str">
            <v>Direktris  CV.  TUNAS KARYA</v>
          </cell>
          <cell r="F41" t="str">
            <v>FARUK   ALWY,   SH    No.   26   Tanggal   13    April    2000</v>
          </cell>
          <cell r="G41" t="str">
            <v>PEMBANGUNAN JALAN BETON / DERMAGA PULAU TIFURE</v>
          </cell>
          <cell r="H41" t="str">
            <v>1 Unit</v>
          </cell>
          <cell r="I41" t="str">
            <v>ETMY PRATIWI AZIS</v>
          </cell>
          <cell r="J41" t="str">
            <v>DIREKTRIS</v>
          </cell>
          <cell r="K41">
            <v>444054545.45454544</v>
          </cell>
          <cell r="L41">
            <v>44405454.545454547</v>
          </cell>
          <cell r="M41">
            <v>488460000</v>
          </cell>
          <cell r="N41" t="str">
            <v>Nomor : 620 / 71 / PW-DAU / KOTA  TTE / 2004</v>
          </cell>
          <cell r="O41" t="str">
            <v>Jl. A.M. Kamaruddin - Ternate</v>
          </cell>
          <cell r="P41" t="str">
            <v>CV. TUNAS KARYA</v>
          </cell>
          <cell r="Q41" t="str">
            <v>(Empat Ratus Delapan Puluh Delapan Juta Empat Ratus Enam Puluh Ribu Rupiah)</v>
          </cell>
          <cell r="R41" t="str">
            <v>Tifure (Pulau Batang Dua)</v>
          </cell>
          <cell r="S41" t="str">
            <v>Empat Ratus Enam Puluh Ribu Rupiah</v>
          </cell>
          <cell r="T41" t="str">
            <v>Nomor : 620 / 87 / PW-DAU / KOTA  TTE / 2004</v>
          </cell>
          <cell r="U41" t="str">
            <v>Nomor : 620 / 103 / PW-DAU / KOTA  TTE / 2004</v>
          </cell>
          <cell r="V41" t="str">
            <v>PEMBANGUNAN JALAN BETON / DERMAGA PULAU TIFURE</v>
          </cell>
          <cell r="W41" t="str">
            <v>Nomor : 620 / 71 / PW-DAU / KOTA  TTE / 2004</v>
          </cell>
          <cell r="X41" t="str">
            <v>Nomor : 620 / 71 / PW-DAU / KOTA  TTE / 2004</v>
          </cell>
          <cell r="Y41" t="str">
            <v>TANGGAL,   01  MEI  2004</v>
          </cell>
          <cell r="Z41" t="str">
            <v>Jl. A.M. Kamaruddin - Ternate</v>
          </cell>
          <cell r="AA41" t="str">
            <v>620 / 71 / PW-DAU / KOTA  TTE / 2004</v>
          </cell>
          <cell r="AB41" t="str">
            <v>01  MEI  2004</v>
          </cell>
          <cell r="AC41" t="str">
            <v xml:space="preserve">PT. Asuransi Jasa Raharja Putra  No.02.13.12.04.2004.00046,  Selasa 25 Mei 2004 </v>
          </cell>
          <cell r="AD41" t="str">
            <v>2.15.01.3.2.01.04.2</v>
          </cell>
          <cell r="AF41" t="str">
            <v xml:space="preserve"> Empat  Ratus  Enam  Puluh  Ribu  Rupiah</v>
          </cell>
        </row>
        <row r="42">
          <cell r="C42">
            <v>34</v>
          </cell>
          <cell r="D42" t="str">
            <v>Selvia Ong</v>
          </cell>
          <cell r="E42" t="str">
            <v>Direktris  PT. TRIBUMI ADITUNGGAL</v>
          </cell>
          <cell r="F42" t="str">
            <v>HENGKY ZOUGIERA,   SH    No.   16   Tanggal   1    September    1990</v>
          </cell>
          <cell r="G42" t="str">
            <v>PENGEMBANGAN KAWASAN PANTAI TAPAK I PLUS</v>
          </cell>
          <cell r="H42" t="str">
            <v>0.219 Km</v>
          </cell>
          <cell r="I42" t="str">
            <v>SELVIA ONG</v>
          </cell>
          <cell r="J42" t="str">
            <v>DIREKTRIS</v>
          </cell>
          <cell r="K42">
            <v>2488590909.090909</v>
          </cell>
          <cell r="L42">
            <v>248859090.90909091</v>
          </cell>
          <cell r="M42">
            <v>2737450000</v>
          </cell>
          <cell r="N42" t="str">
            <v>Nomor : 620 / 160 / PW-DAU / KOTA  TTE / 2004</v>
          </cell>
          <cell r="O42" t="str">
            <v>Jl. Pahlawan Revolusi  -  Ternate</v>
          </cell>
          <cell r="P42" t="str">
            <v>PT. TRIBUMI ADITUNGGAL</v>
          </cell>
          <cell r="Q42" t="str">
            <v>(Dua Milyar Tujuh Ratus Tiga Puluh Tujuh Juta Empat Ratus Lima Puluh Ribu Rupiah)</v>
          </cell>
          <cell r="R42" t="str">
            <v>Kota Ternate Utara</v>
          </cell>
          <cell r="S42" t="str">
            <v>( Dua  Milyar  Tujuh  Ratus  Tiga  Puluh  Tujuh  Juta  Empat  -</v>
          </cell>
          <cell r="T42" t="str">
            <v>Nomor : 620 / 161 / PW-DAU / KOTA  TTE / 2004</v>
          </cell>
          <cell r="U42" t="str">
            <v>Nomor : 620 / 162 / PW-DAU / KOTA  TTE / 2004</v>
          </cell>
          <cell r="V42" t="str">
            <v>PENGEMBANGAN KAWASAN PANTAI TAPAK I PLUS</v>
          </cell>
          <cell r="W42" t="str">
            <v>Nomor : 620 / 71 / PW-DAU / KOTA  TTE / 2004</v>
          </cell>
          <cell r="X42" t="str">
            <v>Nomor : 620 / 71 / PW-DAU / KOTA  TTE / 2004</v>
          </cell>
          <cell r="Y42" t="str">
            <v>TANGGAL,   10  MEI  2004</v>
          </cell>
          <cell r="Z42" t="str">
            <v>Jl. Pahlawan Revolusi  -  Ternate</v>
          </cell>
          <cell r="AA42" t="str">
            <v>620 / 13 / PW-DAU / KOTA  TTE / 2004</v>
          </cell>
          <cell r="AB42" t="str">
            <v>26  MEI  2004</v>
          </cell>
          <cell r="AC42" t="str">
            <v xml:space="preserve">PT. Asuransi Umum BUMIPUTERAMUDA 1967 No.1203.15.2004.06.0178, </v>
          </cell>
          <cell r="AD42" t="str">
            <v>2.15.01.3.1.10.01.2</v>
          </cell>
          <cell r="AF42" t="str">
            <v>Empat  Ratus  Lima  Puluh  Ribu  Rupiah.</v>
          </cell>
        </row>
        <row r="43">
          <cell r="C43">
            <v>35</v>
          </cell>
          <cell r="D43" t="str">
            <v>Selvia Ong</v>
          </cell>
          <cell r="E43" t="str">
            <v>Direktris  PT. TRIBUMI ADITUNGGAL</v>
          </cell>
          <cell r="F43" t="str">
            <v>HENGKY ZOUGIERA,   SH    No.   16   Tanggal   1    September    1990</v>
          </cell>
          <cell r="G43" t="str">
            <v>PEMBANGUNAN BANDARA BABULLAH TERNATE</v>
          </cell>
          <cell r="H43" t="str">
            <v>0.100 Km</v>
          </cell>
          <cell r="I43" t="str">
            <v>SELVIA ONG</v>
          </cell>
          <cell r="J43" t="str">
            <v>DIREKTRIS</v>
          </cell>
          <cell r="K43">
            <v>2534314545.4545455</v>
          </cell>
          <cell r="L43">
            <v>253431454.54545456</v>
          </cell>
          <cell r="M43">
            <v>2787746000</v>
          </cell>
          <cell r="N43" t="str">
            <v>Nomor : 620 / 163 / PW-DAU / KOTA  TTE / 2004</v>
          </cell>
          <cell r="O43" t="str">
            <v>Jl. Pahlawan Revolusi  -  Ternate</v>
          </cell>
          <cell r="P43" t="str">
            <v>PT. TRIBUMI ADITUNGGAL</v>
          </cell>
          <cell r="Q43" t="str">
            <v>(Dua Milyar Tujuh Ratus Delapan Puluh Tujuh Juta Tujuh Ratus Empat Puluh Enam Ribu Rupiah)</v>
          </cell>
          <cell r="R43" t="str">
            <v>Kota Ternate Utara</v>
          </cell>
          <cell r="S43" t="str">
            <v xml:space="preserve">( Dua  Milyar  Tujuh  Ratus  Delapan  Puluh  Tujuh  Juta  - </v>
          </cell>
          <cell r="T43" t="str">
            <v>Nomor : 620 / 164 / PW-DAU / KOTA  TTE / 2004</v>
          </cell>
          <cell r="U43" t="str">
            <v>Nomor : 620 / 165 / PW-DAU / KOTA  TTE / 2004</v>
          </cell>
          <cell r="V43" t="str">
            <v>PEMBANGUNAN BANDARA BABULLAH TERNATE</v>
          </cell>
          <cell r="W43" t="str">
            <v>Nomor : 620 / 71 / PW-DAU / KOTA  TTE / 2004</v>
          </cell>
          <cell r="X43" t="str">
            <v>Nomor : 620 / 71 / PW-DAU / KOTA  TTE / 2004</v>
          </cell>
          <cell r="Y43" t="str">
            <v>TANGGAL,   11  MEI  2004</v>
          </cell>
          <cell r="Z43" t="str">
            <v>Jl. Pahlawan Revolusi  -  Ternate</v>
          </cell>
          <cell r="AA43" t="str">
            <v>620 / 13 / PW-DAU / KOTA  TTE / 2004</v>
          </cell>
          <cell r="AB43" t="str">
            <v>27  MEI  2004</v>
          </cell>
          <cell r="AC43" t="str">
            <v xml:space="preserve">PT. Asuransi Umum BUMIPUTERAMUDA 1967 No.1203.15.2004.06.0179, </v>
          </cell>
          <cell r="AD43" t="str">
            <v>2.15.01.3.6.04.11.2</v>
          </cell>
          <cell r="AF43" t="str">
            <v>Tujuh  Ratus  Empat  Puluh  Enam  Ribu  Rupiah.</v>
          </cell>
        </row>
        <row r="44">
          <cell r="C44">
            <v>36</v>
          </cell>
          <cell r="D44" t="str">
            <v>Ir. M. Icshan Daeng Sibali</v>
          </cell>
          <cell r="E44" t="str">
            <v>Direktur   CV.  Baruga Engineering Konsultan</v>
          </cell>
          <cell r="F44" t="str">
            <v>6  Tanggal  6  Februari  2003</v>
          </cell>
          <cell r="G44" t="str">
            <v>PERENCANAAN TEKNIS (DED)</v>
          </cell>
          <cell r="H44" t="str">
            <v>1 Paket</v>
          </cell>
          <cell r="I44" t="str">
            <v>Ir. M. ICHSAN DAENG SIBALI</v>
          </cell>
          <cell r="J44" t="str">
            <v>DIREKTUR</v>
          </cell>
          <cell r="K44">
            <v>123909090.90909092</v>
          </cell>
          <cell r="L44">
            <v>12390909.090909094</v>
          </cell>
          <cell r="M44">
            <v>136300000</v>
          </cell>
          <cell r="N44" t="str">
            <v>Nomor : 620 / 35 / PR-BB / KOTA  TTE / 2004</v>
          </cell>
          <cell r="O44" t="str">
            <v>Jl.  Sultan Khairun   No.  76 Kel. Soa - Sio   Ternate</v>
          </cell>
          <cell r="P44" t="str">
            <v>CV. BARUGA ENGINEERING KONSULTAN</v>
          </cell>
          <cell r="Q44" t="str">
            <v>Seratus Tiga Puluh Enam Juta Tiga Ratus Ribu Rupiah</v>
          </cell>
          <cell r="R44" t="str">
            <v>Kota  Ternate  Utara</v>
          </cell>
          <cell r="S44" t="str">
            <v>Enam Belas Ribu Rupiah</v>
          </cell>
          <cell r="T44" t="str">
            <v>Nomor : 620 / 201 / PW-DAU / KOTA  TTE / 2004</v>
          </cell>
          <cell r="V44" t="str">
            <v>PERENCANAAN TEKNIS (DED)</v>
          </cell>
          <cell r="W44" t="str">
            <v>Nomor : 620 / 35 / PR-BB / KOTA  TTE / 2004</v>
          </cell>
          <cell r="X44" t="str">
            <v>Nomor : 620 / 200 / PW-DAU / KOTA  TTE / 2004</v>
          </cell>
          <cell r="Y44" t="str">
            <v>TANGGAL,   05  MARET  2004</v>
          </cell>
          <cell r="Z44" t="str">
            <v>Jl.  Sultan Khairun   No.  76 Kel. Soa - Sio   Ternate</v>
          </cell>
          <cell r="AA44" t="str">
            <v>PERENCANAAN TEKNIS (DED)</v>
          </cell>
          <cell r="AB44" t="str">
            <v>Abu Gunung Akehuda</v>
          </cell>
          <cell r="AD44" t="str">
            <v xml:space="preserve">  2.15.01.2.4.01.01.2.</v>
          </cell>
          <cell r="AE44" t="str">
            <v>SETIJAHADI</v>
          </cell>
          <cell r="AF44" t="str">
            <v>Ir. M. DJUFRI  MAS'UD</v>
          </cell>
        </row>
        <row r="45">
          <cell r="C45">
            <v>37</v>
          </cell>
          <cell r="D45" t="str">
            <v>Selvia Ong</v>
          </cell>
          <cell r="E45" t="str">
            <v>Direktris  PT. TRIBUMI ADITUNGGAL</v>
          </cell>
          <cell r="F45" t="str">
            <v>HENGKY ZOUGIERA,   SH    No.   16   Tanggal   1    September    1990</v>
          </cell>
          <cell r="G45" t="str">
            <v>Pembangunan  Bandara  Babullah  Ternate</v>
          </cell>
          <cell r="H45" t="str">
            <v>0.100 Km</v>
          </cell>
          <cell r="I45" t="str">
            <v>SELVIA ONG</v>
          </cell>
          <cell r="J45" t="str">
            <v>DIREKTRIS</v>
          </cell>
          <cell r="K45">
            <v>2534314545.4545455</v>
          </cell>
          <cell r="L45">
            <v>253431454.54545456</v>
          </cell>
          <cell r="M45">
            <v>2787746000</v>
          </cell>
          <cell r="N45" t="str">
            <v>Nomor : 620 / 163 / PW-DAU / KOTA  TTE / 2004</v>
          </cell>
          <cell r="O45" t="str">
            <v>Jl. Pahlawan Revolusi  -  Ternate</v>
          </cell>
          <cell r="P45" t="str">
            <v>PT. TRIBUMI ADITUNGGAL</v>
          </cell>
          <cell r="Q45" t="str">
            <v>(Dua Milyar Tujuh Ratus Delapan Puluh Tujuh Juta Tujuh Ratus Empat Puluh Enam Ribu Rupiah)</v>
          </cell>
          <cell r="R45" t="str">
            <v>Kota Ternate Utara</v>
          </cell>
          <cell r="S45" t="str">
            <v xml:space="preserve">( Dua  Milyar  Tujuh  Ratus  Delapan  Puluh  Tujuh  Juta  - </v>
          </cell>
          <cell r="T45" t="str">
            <v>Nomor : 620 / 164 / PW-DAU / KOTA  TTE / 2004</v>
          </cell>
          <cell r="U45" t="str">
            <v>Nomor : 620 / 165 / PW-DAU / KOTA  TTE / 2004</v>
          </cell>
          <cell r="V45" t="str">
            <v>PEMBANGUNAN BANDARA BABULLAH TERNATE</v>
          </cell>
          <cell r="W45" t="str">
            <v>Nomor : 620 / 71 / PW-DAU / KOTA  TTE / 2004</v>
          </cell>
          <cell r="X45" t="str">
            <v>Nomor : 620 / 71 / PW-DAU / KOTA  TTE / 2004</v>
          </cell>
          <cell r="Y45" t="str">
            <v>TANGGAL,   27  MEI  2004</v>
          </cell>
          <cell r="Z45" t="str">
            <v>Jl. Pahlawan Revolusi  -  Ternate</v>
          </cell>
          <cell r="AA45" t="str">
            <v>620 / 13 / PW-DAU / KOTA  TTE / 2004</v>
          </cell>
          <cell r="AB45" t="str">
            <v>27  MEI  2004</v>
          </cell>
          <cell r="AC45" t="str">
            <v xml:space="preserve">PT. Asuransi Umum BUMIPUTERAMUDA 1967 No.1203.15.2004.06.0179, </v>
          </cell>
          <cell r="AD45" t="str">
            <v>2.15.01.3.6.04.11.2</v>
          </cell>
          <cell r="AE45" t="str">
            <v>SAHRUDDIN  MILLE, Amd.</v>
          </cell>
          <cell r="AF45" t="str">
            <v>Tujuh  Ratus  Empat  Puluh  Enam  Ribu  Rupiah.</v>
          </cell>
        </row>
        <row r="46">
          <cell r="C46">
            <v>38</v>
          </cell>
          <cell r="D46" t="str">
            <v>Drs. M. Iqbal Ruray</v>
          </cell>
          <cell r="E46" t="str">
            <v>Direktur   CV.  Nefan  Pratama</v>
          </cell>
          <cell r="F46" t="str">
            <v>8  Tanggal   6   Agustus  1994</v>
          </cell>
          <cell r="G46" t="str">
            <v>Pembangunan Jembatan / Talud / Saluran Ruas Jl. Pulau  Mayau  ( Batang Dua )</v>
          </cell>
          <cell r="H46" t="str">
            <v>2.400   Km</v>
          </cell>
          <cell r="I46" t="str">
            <v>Drs. M. IQBAL  RURAY</v>
          </cell>
          <cell r="J46" t="str">
            <v>DIREKTUR</v>
          </cell>
          <cell r="K46">
            <v>2030527272.7272727</v>
          </cell>
          <cell r="L46">
            <v>203052727.27272728</v>
          </cell>
          <cell r="M46">
            <v>2233580000</v>
          </cell>
          <cell r="N46" t="str">
            <v>620 / 06 / P2JKK / KOTA  TTE / 2003,  TANGGAL,  03  APRIL  2003</v>
          </cell>
          <cell r="O46" t="str">
            <v>Jl.  A.M. Kamaruddin  Ternate</v>
          </cell>
          <cell r="P46" t="str">
            <v>CV.  NEFAN  PRATAMA</v>
          </cell>
          <cell r="Q46" t="str">
            <v>Dua  Milyard  Dua  Ratus Tiga  Puluh Tiga Juta Lima</v>
          </cell>
          <cell r="R46" t="str">
            <v>Kecamatan  Ternate  Pulau</v>
          </cell>
          <cell r="S46" t="str">
            <v>Ratus Delapan Puluh  Ribu  Rupiah</v>
          </cell>
          <cell r="T46" t="str">
            <v>620 / 11 / P2JKK / KOTA  TTE / 2003</v>
          </cell>
          <cell r="U46" t="str">
            <v>620 / 16 / P2JKK / KOTA  TTE / 2003</v>
          </cell>
          <cell r="V46" t="str">
            <v>Pembangunan  Jembatan / Talud / Saluran  Ruas</v>
          </cell>
          <cell r="W46" t="str">
            <v>Jl. Pulau  Mayau  ( Batang  Dua )</v>
          </cell>
          <cell r="X46" t="str">
            <v>Nomor   :  620 / 06 / P2JKK / KOTA  TTE / 2003</v>
          </cell>
          <cell r="Y46" t="str">
            <v>TANGGAL,   03   APRIL  2003</v>
          </cell>
          <cell r="Z46" t="str">
            <v>Alamat  :  Jln.  A.M. Kamaruddin  Ternate</v>
          </cell>
          <cell r="AA46" t="str">
            <v/>
          </cell>
          <cell r="AC46" t="str">
            <v xml:space="preserve">PT. Asuransi Jasa Raharja Putra  No.13.12.04.2003.00006, Kamis 17  April  2003 </v>
          </cell>
          <cell r="AD46" t="str">
            <v xml:space="preserve">  2.15.01.2.4.01.01.2.</v>
          </cell>
          <cell r="AE46" t="str">
            <v>HERMANSYAH  BIAN</v>
          </cell>
          <cell r="AF46" t="str">
            <v>IKRA  HALIL,  ST.</v>
          </cell>
        </row>
        <row r="47">
          <cell r="C47">
            <v>39</v>
          </cell>
          <cell r="D47" t="str">
            <v>Malik Kentji</v>
          </cell>
          <cell r="E47" t="str">
            <v>Direktur CV. LIKMOFA PRATAMA</v>
          </cell>
          <cell r="F47" t="str">
            <v>T.  EDDY  BOHAM,  SH    No.  29   Tanggal   24   Mei   1994</v>
          </cell>
          <cell r="G47" t="str">
            <v>Pemeliharaan Rutin Jalan Paket  V</v>
          </cell>
          <cell r="H47" t="str">
            <v>6.803 Km</v>
          </cell>
          <cell r="I47" t="str">
            <v>MALIK KENTJI</v>
          </cell>
          <cell r="J47" t="str">
            <v>DIREKTUR</v>
          </cell>
          <cell r="K47">
            <v>92142727.272727266</v>
          </cell>
          <cell r="L47">
            <v>9214272.7272727266</v>
          </cell>
          <cell r="M47">
            <v>101357000</v>
          </cell>
          <cell r="N47" t="str">
            <v>Nomor : 620 / 60 / PW-DAK / KOTA  TTE / 2004</v>
          </cell>
          <cell r="O47" t="str">
            <v>Jl. Maliaro Atas Kel. Maliaro - Ternate</v>
          </cell>
          <cell r="P47" t="str">
            <v>CV. LIKMOFA PRATAMA</v>
          </cell>
          <cell r="Q47" t="str">
            <v>(Seratus Satu Juta Tiga Ratus Lima Puluh Tujuh Ribu Rupiah)</v>
          </cell>
          <cell r="R47" t="str">
            <v>Kota Ternate Selatan</v>
          </cell>
          <cell r="S47" t="str">
            <v>Lima Puluh Tujuh Ribu Rupiah</v>
          </cell>
          <cell r="T47" t="str">
            <v>Nomor : 620 / 76 / PW-DAK / KOTA  TTE / 2004</v>
          </cell>
          <cell r="U47" t="str">
            <v>Nomor : 620 / 92 / PW-DAK / KOTA  TTE / 2004</v>
          </cell>
          <cell r="V47" t="str">
            <v>PEMELIHARAAN RUTIN JALAN PAKET V</v>
          </cell>
          <cell r="W47" t="str">
            <v>Nomor : 620 / 60 / PW-DAK / KOTA  TTE / 2004</v>
          </cell>
          <cell r="X47" t="str">
            <v>Nomor : 620 / 60 / PW-DAK / KOTA  TTE / 2004</v>
          </cell>
          <cell r="Y47" t="str">
            <v>TANGGAL,   01  MEI  2004</v>
          </cell>
          <cell r="Z47" t="str">
            <v>Jl. Maliaro Atas Kel. Maliaro - Ternate</v>
          </cell>
          <cell r="AA47" t="str">
            <v>620 / 60 / PW-DAK / KOTA  TTE / 2004</v>
          </cell>
          <cell r="AB47" t="str">
            <v>01  MEI  2004</v>
          </cell>
          <cell r="AC47" t="str">
            <v>Seratus Satu Juta Tiga Ratus Lima Puluh Tujuh Ribu Rupiah</v>
          </cell>
          <cell r="AD47" t="str">
            <v>2.15.01.2.4.01.01.05.2</v>
          </cell>
          <cell r="AE47" t="str">
            <v>RUSDI  MALIK</v>
          </cell>
          <cell r="AF47" t="str">
            <v>Ir. M. DJUFRI  MAS'UD</v>
          </cell>
        </row>
        <row r="48">
          <cell r="C48">
            <v>40</v>
          </cell>
          <cell r="D48" t="str">
            <v>Taufik Rahman</v>
          </cell>
          <cell r="E48" t="str">
            <v>Direktur  CV.  BATU JAJAR</v>
          </cell>
          <cell r="F48" t="str">
            <v>FARUK   ALWY,  SH     No.   12    Tanggal   7   Februari   2001</v>
          </cell>
          <cell r="G48" t="str">
            <v>Pemeliharaan  Rutin  Jalan  Paket   III</v>
          </cell>
          <cell r="H48" t="str">
            <v>6.774  Km</v>
          </cell>
          <cell r="I48" t="str">
            <v>TAUFIK RAHMAN</v>
          </cell>
          <cell r="J48" t="str">
            <v>DIREKTUR</v>
          </cell>
          <cell r="K48">
            <v>91986363.63636364</v>
          </cell>
          <cell r="L48">
            <v>9198636.3636363652</v>
          </cell>
          <cell r="M48">
            <v>101185000</v>
          </cell>
          <cell r="N48" t="str">
            <v>Nomor : 620 / 58 / PW-DAK / KOTA  TTE / 2004</v>
          </cell>
          <cell r="O48" t="str">
            <v>Kel. Kalumpang - Ternate</v>
          </cell>
          <cell r="P48" t="str">
            <v>CV. BATU JAJAR</v>
          </cell>
          <cell r="Q48" t="str">
            <v>Seratus Satu Juta Seratus Delapan Puluh Lima Ribu Rupiah</v>
          </cell>
          <cell r="R48" t="str">
            <v>Kota  Ternate  Utara</v>
          </cell>
          <cell r="T48" t="str">
            <v>Nomor : 620 / 74 / PW-DAK / KOTA  TTE / 2004</v>
          </cell>
          <cell r="U48" t="str">
            <v>Nomor : 620 / 90 / PW-DAK / KOTA  TTE / 2004</v>
          </cell>
          <cell r="V48" t="str">
            <v>Pemeliharaan  Rutin  Jalan  Paket   III</v>
          </cell>
          <cell r="W48" t="str">
            <v>Nomor : 620 / 58 / PW-DAK / KOTA  TTE / 2004</v>
          </cell>
          <cell r="X48" t="str">
            <v>Nomor : 620 / 58 / PW-DAK / KOTA  TTE / 2004</v>
          </cell>
          <cell r="Y48" t="str">
            <v>TANGGAL,   01  MEI  2004</v>
          </cell>
          <cell r="Z48" t="str">
            <v>Kel. Kalumpang - Ternate</v>
          </cell>
          <cell r="AA48" t="str">
            <v>620 / 58 / PW-DAK / KOTA  TTE / 2004</v>
          </cell>
          <cell r="AB48" t="str">
            <v>01  MEI  2004</v>
          </cell>
          <cell r="AC48" t="str">
            <v>Seratus Satu Juta Seratus Delapan Puluh Lima Ribu Rupiah</v>
          </cell>
          <cell r="AD48" t="str">
            <v>( Seratus  Satu  Juta  Seratus  Delapan  Puluh  Lima  Ribu  Rupiah )</v>
          </cell>
          <cell r="AE48" t="str">
            <v>SAFIUN,  Amd.</v>
          </cell>
          <cell r="AF48" t="str">
            <v>Ir. M. DJUFRI  MAS'UD</v>
          </cell>
        </row>
        <row r="49">
          <cell r="C49">
            <v>41</v>
          </cell>
          <cell r="D49" t="str">
            <v>Selvia Ong</v>
          </cell>
          <cell r="E49" t="str">
            <v>Direktris  PT. TRIBUMI ADITUNGGAL</v>
          </cell>
          <cell r="F49" t="str">
            <v>HENGKY ZOUGIERA,   SH    No.   16   Tanggal   1    September    1990</v>
          </cell>
          <cell r="G49" t="str">
            <v>Pengembangan  Kawasan  Pantai  Tapak  I   Plus</v>
          </cell>
          <cell r="H49" t="str">
            <v>0.219 Km</v>
          </cell>
          <cell r="I49" t="str">
            <v>SELVIA ONG</v>
          </cell>
          <cell r="J49" t="str">
            <v>DIREKTRIS</v>
          </cell>
          <cell r="K49">
            <v>2488590909.090909</v>
          </cell>
          <cell r="L49">
            <v>248859090.90909091</v>
          </cell>
          <cell r="M49">
            <v>2737450000</v>
          </cell>
          <cell r="N49" t="str">
            <v>Nomor : 620 / 160 / PW-DAU / KOTA  TTE / 2004</v>
          </cell>
          <cell r="O49" t="str">
            <v>Jl. Pahlawan Revolusi  -  Ternate</v>
          </cell>
          <cell r="P49" t="str">
            <v>PT. TRIBUMI ADITUNGGAL</v>
          </cell>
          <cell r="Q49" t="str">
            <v>(Dua Milyar Tujuh Ratus Tiga Puluh Tujuh Juta Empat Ratus Lima Puluh Ribu Rupiah)</v>
          </cell>
          <cell r="R49" t="str">
            <v>Kota Ternate Utara</v>
          </cell>
          <cell r="S49" t="str">
            <v>( Dua  Milyar  Tujuh  Ratus  Tiga  Puluh  Tujuh  Juta  Empat  -</v>
          </cell>
          <cell r="T49" t="str">
            <v>Nomor : 620 / 161 / PW-DAU / KOTA  TTE / 2004</v>
          </cell>
          <cell r="U49" t="str">
            <v>Nomor : 620 / 162 / PW-DAU / KOTA  TTE / 2004</v>
          </cell>
          <cell r="V49" t="str">
            <v>Pengembangan  Kawasan  Pantai  Tapak  I   Plus</v>
          </cell>
          <cell r="W49" t="str">
            <v>Nomor : 620 / 71 / PW-DAU / KOTA  TTE / 2004</v>
          </cell>
          <cell r="X49" t="str">
            <v>Nomor : 620 / 71 / PW-DAU / KOTA  TTE / 2004</v>
          </cell>
          <cell r="Y49" t="str">
            <v>TANGGAL,   10  MEI  2004</v>
          </cell>
          <cell r="Z49" t="str">
            <v>Jl. Pahlawan Revolusi  -  Ternate</v>
          </cell>
          <cell r="AA49" t="str">
            <v>620 / 13 / PW-DAU / KOTA  TTE / 2004</v>
          </cell>
          <cell r="AB49" t="str">
            <v>26  MEI  2004</v>
          </cell>
          <cell r="AC49" t="str">
            <v xml:space="preserve">PT. Asuransi Umum BUMIPUTERAMUDA 1967 No.1203.15.2004.06.0178, </v>
          </cell>
          <cell r="AD49" t="str">
            <v>2.15.01.3.1.10.01.2</v>
          </cell>
          <cell r="AF49" t="str">
            <v>Empat  Ratus  Lima  Puluh  Ribu  Rupiah.</v>
          </cell>
        </row>
        <row r="50">
          <cell r="C50">
            <v>42</v>
          </cell>
          <cell r="D50" t="str">
            <v>Malik Robo</v>
          </cell>
          <cell r="E50" t="str">
            <v>Direktur CV. PERINDAH LESTARI</v>
          </cell>
          <cell r="F50" t="str">
            <v>FARUK  ALWY,  SH   No.  44   Tanggal   10   Januari   2001</v>
          </cell>
          <cell r="G50" t="str">
            <v>Pemeliharaan  Berkala  Jalan  Paket  V</v>
          </cell>
          <cell r="H50" t="str">
            <v>3.615 Km</v>
          </cell>
          <cell r="I50" t="str">
            <v>MALIK ROBO</v>
          </cell>
          <cell r="J50" t="str">
            <v>DIREKTUR</v>
          </cell>
          <cell r="K50">
            <v>235832727.27272728</v>
          </cell>
          <cell r="L50">
            <v>23583272.72727273</v>
          </cell>
          <cell r="M50">
            <v>259416000</v>
          </cell>
          <cell r="N50" t="str">
            <v>620 / 65 / PW-DAK / KOTA  TTE / 2004,  TANGGAL  12  MEI  2004</v>
          </cell>
          <cell r="O50" t="str">
            <v>Jl. Falajawa II Kayu Merah - Ternate</v>
          </cell>
          <cell r="P50" t="str">
            <v>CV. PERINDAH LESTARI</v>
          </cell>
          <cell r="Q50" t="str">
            <v xml:space="preserve">Dua  Ratus  Lima  Puluh  Sembilan  Juta   Empat  Ratus </v>
          </cell>
          <cell r="R50" t="str">
            <v>Kota Ternate Selatan</v>
          </cell>
          <cell r="S50" t="str">
            <v>Enam  Belas  Ribu  Rupiah</v>
          </cell>
          <cell r="T50" t="str">
            <v>Nomor : 620 / 81 / PW-DAK / KOTA  TTE / 2004</v>
          </cell>
          <cell r="U50" t="str">
            <v>Nomor : 620 / 97 / PW-DAK / KOTA  TTE / 2004</v>
          </cell>
          <cell r="V50" t="str">
            <v>Pemeliharaan  Berkala  Jalan  Paket  V</v>
          </cell>
          <cell r="W50" t="str">
            <v>Nomor : 620 / 65 / PW-DAK / KOTA  TTE / 2004</v>
          </cell>
          <cell r="X50" t="str">
            <v>Nomor : 620 / 65 / PW-DAK / KOTA  TTE / 2004</v>
          </cell>
          <cell r="Y50" t="str">
            <v>TANGGAL,   12  MEI  2004</v>
          </cell>
          <cell r="Z50" t="str">
            <v>Jl. Falajawa II Kayu Merah - Ternate</v>
          </cell>
          <cell r="AA50" t="str">
            <v>620 / 65 / PW-DAK / KOTA  TTE / 2004</v>
          </cell>
          <cell r="AB50" t="str">
            <v>12  MEI  2004</v>
          </cell>
          <cell r="AC50" t="str">
            <v xml:space="preserve">Dua  Ratus  Lima  Puluh  Sembilan  Juta  Empat  Ratus  -  </v>
          </cell>
          <cell r="AD50" t="str">
            <v>2.15.01.2.4.01.01.10.2</v>
          </cell>
          <cell r="AE50" t="str">
            <v>WISNU  WIDODO</v>
          </cell>
          <cell r="AF50" t="str">
            <v>Ir. M. DJUFRI  MAS'UD</v>
          </cell>
        </row>
        <row r="51">
          <cell r="C51">
            <v>43</v>
          </cell>
          <cell r="D51" t="str">
            <v>Iming Ekawati Satya</v>
          </cell>
          <cell r="E51" t="str">
            <v>Direktris  CV.  MAHKOTA</v>
          </cell>
          <cell r="F51" t="str">
            <v>FARUK   ALWY,  SH    No.   22   Tanggal   17   Februari   2003</v>
          </cell>
          <cell r="G51" t="str">
            <v>Pemeliharaan  Rutin  Jalan  Paket  II</v>
          </cell>
          <cell r="H51" t="str">
            <v>14.888 Km</v>
          </cell>
          <cell r="I51" t="str">
            <v>IMING EKAWATI SATYA</v>
          </cell>
          <cell r="J51" t="str">
            <v>DIREKTRIS</v>
          </cell>
          <cell r="K51">
            <v>206657272.72727272</v>
          </cell>
          <cell r="L51">
            <v>20665727.272727273</v>
          </cell>
          <cell r="M51">
            <v>227323000</v>
          </cell>
          <cell r="N51" t="str">
            <v>620 / 57 / PW-DAK / KOTA  TTE / 2004,  TANGGAL  01  MEI  2004</v>
          </cell>
          <cell r="O51" t="str">
            <v>Jl. Pahlawan Revolusi - Ternate</v>
          </cell>
          <cell r="P51" t="str">
            <v>CV. MAHKOTA</v>
          </cell>
          <cell r="Q51" t="str">
            <v>Dua   Ratus   Dua   Puluh   Tujuh   Juta  Tiga  Ratus</v>
          </cell>
          <cell r="R51" t="str">
            <v>Kota  Ternate  Utara</v>
          </cell>
          <cell r="S51" t="str">
            <v>Dua  Puluh  Tiga  Ribu  Rupiah</v>
          </cell>
          <cell r="T51" t="str">
            <v>Nomor : 620 / 73 / PW-DAK / KOTA  TTE / 2004</v>
          </cell>
          <cell r="U51" t="str">
            <v>Nomor : 620 / 89 / PW-DAK / KOTA  TTE / 2004</v>
          </cell>
          <cell r="V51" t="str">
            <v>Pemeliharaan  Rutin  Jalan  Paket  II</v>
          </cell>
          <cell r="W51" t="str">
            <v>Nomor : 620 / 57 / PW-DAK / KOTA  TTE / 2004</v>
          </cell>
          <cell r="X51" t="str">
            <v>Nomor : 620 / 57 / PW-DAK / KOTA  TTE / 2004</v>
          </cell>
          <cell r="Y51" t="str">
            <v>TANGGAL,   01  MEI  2004</v>
          </cell>
          <cell r="Z51" t="str">
            <v>Jl. Pahlawan Revolusi - Ternate</v>
          </cell>
          <cell r="AA51" t="str">
            <v>620 / 57 / PW-DAK / KOTA  TTE / 2004</v>
          </cell>
          <cell r="AB51" t="str">
            <v>01  MEI  2004</v>
          </cell>
          <cell r="AC51" t="str">
            <v>Dua Ratus Dua Puluh Tujuh Juta Tiga Ratus  -</v>
          </cell>
          <cell r="AD51" t="str">
            <v>2.15.01.2.4.01.01.02.2</v>
          </cell>
          <cell r="AE51" t="str">
            <v>SUAIB TEAPON</v>
          </cell>
          <cell r="AF51" t="str">
            <v>Ir. M. DJUFRI  MAS'UD</v>
          </cell>
        </row>
        <row r="52">
          <cell r="C52">
            <v>44</v>
          </cell>
          <cell r="D52" t="str">
            <v>Taufik Rahman</v>
          </cell>
          <cell r="E52" t="str">
            <v>Direktur  CV.  BATU JAJAR</v>
          </cell>
          <cell r="F52" t="str">
            <v>FARUK ALWY, SH  No. 12  Tanggal  7  Februari  2001</v>
          </cell>
          <cell r="G52" t="str">
            <v>Peningkatan  Jalan Tanah  ke  Aspal  Ruas  Jalan  Kalumata - Sasa</v>
          </cell>
          <cell r="H52" t="str">
            <v>603  Km</v>
          </cell>
          <cell r="I52" t="str">
            <v>TAUFIK RAHMAN</v>
          </cell>
          <cell r="J52" t="str">
            <v>DIREKTUR</v>
          </cell>
          <cell r="K52">
            <v>181386363.63636366</v>
          </cell>
          <cell r="L52">
            <v>18138636.363636367</v>
          </cell>
          <cell r="M52">
            <v>199525000</v>
          </cell>
          <cell r="N52" t="str">
            <v>620 / 68 / PW-DAK / KOTA  TTE / 2004, TANGGAL  01  MEI  2004</v>
          </cell>
          <cell r="O52" t="str">
            <v>Kel. Kalumpang - Ternate</v>
          </cell>
          <cell r="P52" t="str">
            <v>CV.  B A T U  J A J A R</v>
          </cell>
          <cell r="Q52" t="str">
            <v xml:space="preserve">Seratus  Sembilan  Puluh  Sembilan  Juta  Lima  Ratus </v>
          </cell>
          <cell r="R52" t="str">
            <v>Kota Ternate Selatan</v>
          </cell>
          <cell r="S52" t="str">
            <v>Dua  Puluh  Lima  Ribu  Rupiah</v>
          </cell>
          <cell r="T52" t="str">
            <v>Nomor : 620 / 84 / PW-DAK / KOTA  TTE / 2004</v>
          </cell>
          <cell r="U52" t="str">
            <v>Nomor : 620 / 100 / PW-DAK / KOTA  TTE / 2004</v>
          </cell>
          <cell r="V52" t="str">
            <v>Peningkatan  Jalan Tanah  ke  Aspal  Ruas  Jalan  Kalumata - Sasa</v>
          </cell>
          <cell r="W52" t="str">
            <v>Nomor : 620 / 68 / PW-DAK / KOTA  TTE / 2004</v>
          </cell>
          <cell r="X52" t="str">
            <v>Nomor : 620 / 68 / PW-DAK / KOTA  TTE / 2004</v>
          </cell>
          <cell r="Y52" t="str">
            <v>TANGGAL,   01  MEI  2004</v>
          </cell>
          <cell r="Z52" t="str">
            <v>Jl. Daniel Bohang Kel. Salero - Ternate</v>
          </cell>
          <cell r="AA52" t="str">
            <v>620 / 68 / PW-DAK / KOTA  TTE / 2004</v>
          </cell>
          <cell r="AB52" t="str">
            <v>01  MEI  2004</v>
          </cell>
          <cell r="AC52" t="str">
            <v>Seratus   Sembilan   Puluh   Sembilan   Juta   Lima  -</v>
          </cell>
          <cell r="AD52" t="str">
            <v>2.15.01.2.4.01.01.13.2</v>
          </cell>
          <cell r="AE52" t="str">
            <v>HAMID  SIBU</v>
          </cell>
          <cell r="AF52" t="str">
            <v>Ir. M. DJUFRI  MAS'UD</v>
          </cell>
        </row>
        <row r="53">
          <cell r="C53">
            <v>45</v>
          </cell>
          <cell r="D53" t="str">
            <v>Hartono  Litan,  SE.</v>
          </cell>
          <cell r="E53" t="str">
            <v>Direktur  PT.  Palapa  Jaya</v>
          </cell>
          <cell r="F53" t="str">
            <v>56  Tanggal  25  Februari  2002</v>
          </cell>
          <cell r="G53" t="str">
            <v>Pembangunan  Jalan  Pulau  Moti</v>
          </cell>
          <cell r="H53" t="str">
            <v>3.600  Km</v>
          </cell>
          <cell r="I53" t="str">
            <v>HARTONO   LITAN,  SE.</v>
          </cell>
          <cell r="J53" t="str">
            <v>DIREKTUR</v>
          </cell>
          <cell r="K53">
            <v>1810128134.1199999</v>
          </cell>
          <cell r="L53">
            <v>181012813.41</v>
          </cell>
          <cell r="M53">
            <v>1990722000</v>
          </cell>
          <cell r="N53" t="str">
            <v>620 / 06a / PW-DAU / KOTA  TTE / 2004,  TANGGAL,  05  FEBRUARI  2004</v>
          </cell>
          <cell r="O53" t="str">
            <v>Jln.  Busoiri  No.  275  Kel.  Gamalama - Ternate</v>
          </cell>
          <cell r="P53" t="str">
            <v>PT.  PALAPA  JAYA</v>
          </cell>
          <cell r="Q53" t="str">
            <v>Satu  Miliard  Sembilan  Ratus  Sembilan  Puluh  Juta</v>
          </cell>
          <cell r="R53" t="str">
            <v>Kecamatan  Pulau  Moti</v>
          </cell>
          <cell r="S53" t="str">
            <v>Tujuh  Ratus  Dua  Puluh  Dua  Ribu  Rupiah</v>
          </cell>
          <cell r="T53" t="str">
            <v>620 / 05 / P2JKK / KOTA  TTE / 2003,  TANGGAL,  22  MARET  2003</v>
          </cell>
          <cell r="U53" t="str">
            <v>620 / 05 / P2JKK / KOTA  TTE / 2003,  TANGGAL,  22  MARET  2003</v>
          </cell>
          <cell r="V53" t="str">
            <v>Pembangunan  Jalan  Pulau  Moti</v>
          </cell>
          <cell r="X53" t="str">
            <v xml:space="preserve">Nomor : 620 / 06a / PW-DAU / KOTA  TTE / 2004,  </v>
          </cell>
          <cell r="Y53" t="str">
            <v>TANGGAL,  05  FEBRUARI  2004</v>
          </cell>
          <cell r="Z53" t="str">
            <v>Alamat   :  Jln.  Busoiri  No.  275  Kel.  Gamalama - Ternate</v>
          </cell>
          <cell r="AC53" t="str">
            <v xml:space="preserve">PT. Bank BNI No. 2003 / TNT / 11 / 1707 / Senin 31 Maret  2003 </v>
          </cell>
          <cell r="AD53" t="str">
            <v xml:space="preserve">  2.15.01.2.4.01.01.2.</v>
          </cell>
          <cell r="AE53" t="str">
            <v>HERMANSYAH  BIAN</v>
          </cell>
          <cell r="AF53" t="str">
            <v>IKRA  HALIL,  ST.</v>
          </cell>
        </row>
        <row r="54">
          <cell r="C54">
            <v>46</v>
          </cell>
        </row>
        <row r="58">
          <cell r="D58" t="str">
            <v>Malik Kentji</v>
          </cell>
          <cell r="E58" t="str">
            <v>Direktur CV. LIKMOFA PRATAMA</v>
          </cell>
          <cell r="F58" t="str">
            <v>T.  EDDY  BOHAM,  SH    No.  29   Tanggal   24   Mei   1994</v>
          </cell>
        </row>
        <row r="62">
          <cell r="C62">
            <v>47</v>
          </cell>
          <cell r="D62" t="str">
            <v>Djufri  Sutrisno, BBA.</v>
          </cell>
          <cell r="E62" t="str">
            <v>Direktur   CV.  Karya  Pribumi</v>
          </cell>
          <cell r="F62" t="str">
            <v>01  Tanggal  3  April  1996</v>
          </cell>
        </row>
        <row r="63">
          <cell r="C63">
            <v>48</v>
          </cell>
          <cell r="D63" t="str">
            <v>Taufik  Al  Ammarie</v>
          </cell>
          <cell r="E63" t="str">
            <v>Direktur   CV.  Dua  Tiga  Empat</v>
          </cell>
          <cell r="F63" t="str">
            <v>17 Tanggal  20 Februari 1999</v>
          </cell>
        </row>
        <row r="64">
          <cell r="C64">
            <v>49</v>
          </cell>
          <cell r="D64" t="str">
            <v>Abdullah  Al  Amarie</v>
          </cell>
          <cell r="E64" t="str">
            <v>Wakil Direktur   CV.  Dua  Tiga  Empat</v>
          </cell>
          <cell r="F64" t="str">
            <v>17 Tanggal  20 Februari 1999</v>
          </cell>
        </row>
        <row r="65">
          <cell r="C65">
            <v>50</v>
          </cell>
          <cell r="D65" t="str">
            <v>Ridwan  Gogos</v>
          </cell>
          <cell r="E65" t="str">
            <v>Direktur  CV.  Anugrah  Utama</v>
          </cell>
          <cell r="F65" t="str">
            <v>63  Tanggal  28 Agustus  2000</v>
          </cell>
        </row>
        <row r="66">
          <cell r="C66">
            <v>51</v>
          </cell>
          <cell r="D66" t="str">
            <v>Fahmi  Azis</v>
          </cell>
          <cell r="E66" t="str">
            <v>Direktur   CV.  Tiga  Serangkai</v>
          </cell>
          <cell r="F66" t="str">
            <v>22  Tanggal 22  Februari 2000</v>
          </cell>
        </row>
        <row r="67">
          <cell r="C67">
            <v>52</v>
          </cell>
          <cell r="D67" t="str">
            <v>Ny. Nursilawati  Ruray</v>
          </cell>
          <cell r="E67" t="str">
            <v>Direktris  CV.  Irama</v>
          </cell>
          <cell r="F67" t="str">
            <v>51 Tanggal 19 Desember 2000</v>
          </cell>
        </row>
        <row r="68">
          <cell r="C68">
            <v>53</v>
          </cell>
        </row>
        <row r="69">
          <cell r="C69">
            <v>54</v>
          </cell>
        </row>
      </sheetData>
      <sheetData sheetId="21"/>
      <sheetData sheetId="22"/>
      <sheetData sheetId="23"/>
      <sheetData sheetId="24"/>
      <sheetData sheetId="25"/>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EDULE"/>
      <sheetName val="REKAP TOTAL"/>
      <sheetName val="REKAP STR"/>
      <sheetName val="BQ-Struktur MB"/>
      <sheetName val="REKAP ARS"/>
      <sheetName val="Rekap A. Emergency"/>
      <sheetName val="A. Emergency"/>
      <sheetName val="Rekap B. Laboratory"/>
      <sheetName val="B. Laboratory"/>
      <sheetName val="Rekap C. Radiology"/>
      <sheetName val="C. Radiology"/>
      <sheetName val="Rekap D. Main Entrance"/>
      <sheetName val="D. Main Entrance"/>
      <sheetName val="Rekap E. Fisiotherapy"/>
      <sheetName val="E. Fisiotherapy"/>
      <sheetName val="Rekap F. Polyclinic"/>
      <sheetName val="F. Polyclinic"/>
      <sheetName val="Rekap G. Operating Room &amp; ICU"/>
      <sheetName val="G. Operating Room &amp; ICU"/>
      <sheetName val="Rekap H. Hemodialisa"/>
      <sheetName val="H. Hemodialisa"/>
      <sheetName val="Rekap I. Medical Record"/>
      <sheetName val="I. Medical Record"/>
      <sheetName val="Rekap J. Obgyn"/>
      <sheetName val="J. Obgyn"/>
      <sheetName val="Rekap K. Commercial Area"/>
      <sheetName val="K. Commercial Area"/>
      <sheetName val="Rekap L. Gen  Administration"/>
      <sheetName val="L. General Administration"/>
      <sheetName val="Rekap M. Auditorium"/>
      <sheetName val="M. Auditorium"/>
      <sheetName val="Rekap N. Pekerjaan Lain2"/>
      <sheetName val="N. Pekerjaan Lain2"/>
      <sheetName val="Str SUP"/>
      <sheetName val="rekap ME"/>
      <sheetName val="RAB MK all MB rofiq"/>
      <sheetName val="ELECTRIC-MB"/>
      <sheetName val="MEKANIKAL MB"/>
      <sheetName val="RAB ELEKTRIKAL rofiq"/>
      <sheetName val="Upah"/>
      <sheetName val="Bahan"/>
      <sheetName val="Alat-P"/>
      <sheetName val="A"/>
      <sheetName val="upahbahan"/>
      <sheetName val="pek baja"/>
      <sheetName val="An. Pek Pasangan"/>
      <sheetName val="An. Pek Beton"/>
      <sheetName val="An. Pek Tanah"/>
      <sheetName val="RAB Arsitektur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sheetData sheetId="40"/>
      <sheetData sheetId="41"/>
      <sheetData sheetId="42" refreshError="1"/>
      <sheetData sheetId="43">
        <row r="14">
          <cell r="I14">
            <v>65000</v>
          </cell>
        </row>
      </sheetData>
      <sheetData sheetId="44" refreshError="1"/>
      <sheetData sheetId="45" refreshError="1"/>
      <sheetData sheetId="46" refreshError="1"/>
      <sheetData sheetId="47" refreshError="1"/>
      <sheetData sheetId="48"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S-Rutin"/>
      <sheetName val="Kuantitas"/>
      <sheetName val="Analisa HSP"/>
    </sheetNames>
    <sheetDataSet>
      <sheetData sheetId="0"/>
      <sheetData sheetId="1"/>
      <sheetData sheetId="2">
        <row r="51">
          <cell r="U51">
            <v>76528.324453071182</v>
          </cell>
        </row>
        <row r="231">
          <cell r="U231">
            <v>400774.30473057937</v>
          </cell>
        </row>
        <row r="410">
          <cell r="U410">
            <v>305646.15927019424</v>
          </cell>
        </row>
        <row r="589">
          <cell r="U589">
            <v>325990.31353598455</v>
          </cell>
        </row>
        <row r="768">
          <cell r="U768">
            <v>2177.2375893913218</v>
          </cell>
        </row>
      </sheetData>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data peralatan"/>
      <sheetName val="data personalia"/>
      <sheetName val="pengalaman"/>
      <sheetName val="neraca"/>
      <sheetName val="SKN "/>
      <sheetName val="isian kualifikasi"/>
      <sheetName val="Surat Minat"/>
      <sheetName val="Surat penawaran"/>
      <sheetName val="Div1"/>
      <sheetName val="Div2"/>
      <sheetName val="Div 2"/>
      <sheetName val="Div3"/>
      <sheetName val="Div5"/>
      <sheetName val="Div4"/>
      <sheetName val="Div8b"/>
      <sheetName val="Div 6"/>
      <sheetName val="Div 7"/>
      <sheetName val="Div 8"/>
      <sheetName val="USULAN PSONIL INTI&amp;PERALATAN"/>
      <sheetName val="DAFTAR SEWA ALAT"/>
      <sheetName val="JADUAL"/>
      <sheetName val="KNTRK YG DISELEKSI"/>
      <sheetName val="CVER PENAWARAN"/>
      <sheetName val="DAFTAR LAMPIRAN"/>
      <sheetName val="SKon"/>
      <sheetName val="Kapasitas AMP.S.C"/>
      <sheetName val="cover tempel"/>
    </sheetNames>
    <sheetDataSet>
      <sheetData sheetId="0"/>
      <sheetData sheetId="1"/>
      <sheetData sheetId="2"/>
      <sheetData sheetId="3"/>
      <sheetData sheetId="4"/>
      <sheetData sheetId="5"/>
      <sheetData sheetId="6"/>
      <sheetData sheetId="7"/>
      <sheetData sheetId="8"/>
      <sheetData sheetId="9"/>
      <sheetData sheetId="10">
        <row r="2">
          <cell r="B2" t="str">
            <v>LAMPIRAN 2 PENAWARAN</v>
          </cell>
        </row>
        <row r="3">
          <cell r="B3" t="str">
            <v>ANALISA HARGA SATUAN MATA PEMBAYARAN UTAMA</v>
          </cell>
        </row>
        <row r="5">
          <cell r="B5" t="str">
            <v>NAMA PESERTA LELANG</v>
          </cell>
          <cell r="E5" t="str">
            <v>:</v>
          </cell>
          <cell r="F5" t="e">
            <v>#REF!</v>
          </cell>
        </row>
        <row r="6">
          <cell r="B6" t="str">
            <v>NO. MATA PEMBAYARAN</v>
          </cell>
          <cell r="E6" t="str">
            <v>:</v>
          </cell>
          <cell r="F6" t="e">
            <v>#REF!</v>
          </cell>
        </row>
        <row r="7">
          <cell r="B7" t="str">
            <v>JENIS PEKERJAAN</v>
          </cell>
          <cell r="E7" t="str">
            <v>:</v>
          </cell>
          <cell r="F7" t="e">
            <v>#REF!</v>
          </cell>
        </row>
        <row r="8">
          <cell r="B8" t="str">
            <v>SATUAN PEKERJAAN</v>
          </cell>
          <cell r="E8" t="str">
            <v>:</v>
          </cell>
          <cell r="F8" t="e">
            <v>#REF!</v>
          </cell>
        </row>
        <row r="9">
          <cell r="B9" t="str">
            <v>PERKIRAAN KUANTITAS</v>
          </cell>
          <cell r="E9" t="str">
            <v>:</v>
          </cell>
          <cell r="F9" t="e">
            <v>#REF!</v>
          </cell>
        </row>
        <row r="10">
          <cell r="B10" t="str">
            <v>PEKERJAAN</v>
          </cell>
          <cell r="E10" t="str">
            <v>:</v>
          </cell>
          <cell r="F10" t="e">
            <v>#REF!</v>
          </cell>
        </row>
        <row r="11">
          <cell r="B11" t="str">
            <v>PRODUKSI HARIAN / JAM *)</v>
          </cell>
          <cell r="E11" t="str">
            <v>:</v>
          </cell>
          <cell r="F11" t="str">
            <v>Jam</v>
          </cell>
        </row>
        <row r="13">
          <cell r="B13" t="str">
            <v>No.</v>
          </cell>
          <cell r="C13" t="str">
            <v>Uraian</v>
          </cell>
          <cell r="G13" t="str">
            <v>Satuan</v>
          </cell>
          <cell r="H13" t="str">
            <v>Kuantitas</v>
          </cell>
          <cell r="I13" t="str">
            <v>Biaya Satuan                            (Rp.)</v>
          </cell>
          <cell r="J13" t="str">
            <v>Jumlah Biaya                          (Rp./Satuan)</v>
          </cell>
        </row>
        <row r="18">
          <cell r="B18" t="str">
            <v>A.</v>
          </cell>
          <cell r="D18" t="str">
            <v>Tenaga Kerja</v>
          </cell>
        </row>
        <row r="19">
          <cell r="B19" t="str">
            <v>1.</v>
          </cell>
          <cell r="D19" t="str">
            <v>Pekerja</v>
          </cell>
          <cell r="G19" t="str">
            <v>jam</v>
          </cell>
          <cell r="H19">
            <v>0.34270414993306558</v>
          </cell>
          <cell r="I19">
            <v>6250</v>
          </cell>
          <cell r="K19">
            <v>2141.9009370816598</v>
          </cell>
        </row>
        <row r="20">
          <cell r="B20" t="str">
            <v>2.</v>
          </cell>
          <cell r="D20" t="str">
            <v>Mandor</v>
          </cell>
          <cell r="G20" t="str">
            <v>jam</v>
          </cell>
          <cell r="H20">
            <v>4.2838018741633198E-2</v>
          </cell>
          <cell r="I20">
            <v>7750</v>
          </cell>
          <cell r="K20">
            <v>331.99464524765727</v>
          </cell>
        </row>
        <row r="21">
          <cell r="B21" t="str">
            <v xml:space="preserve"> </v>
          </cell>
        </row>
        <row r="22">
          <cell r="B22" t="str">
            <v xml:space="preserve"> </v>
          </cell>
        </row>
        <row r="23">
          <cell r="B23" t="str">
            <v xml:space="preserve"> </v>
          </cell>
        </row>
        <row r="25">
          <cell r="B25" t="str">
            <v>B.</v>
          </cell>
          <cell r="D25" t="str">
            <v>Bahan</v>
          </cell>
        </row>
        <row r="26">
          <cell r="B26" t="str">
            <v xml:space="preserve"> </v>
          </cell>
        </row>
        <row r="27">
          <cell r="B27" t="str">
            <v xml:space="preserve"> </v>
          </cell>
        </row>
        <row r="28">
          <cell r="B28" t="str">
            <v xml:space="preserve"> </v>
          </cell>
        </row>
        <row r="29">
          <cell r="B29" t="str">
            <v xml:space="preserve"> </v>
          </cell>
        </row>
        <row r="30">
          <cell r="B30" t="str">
            <v xml:space="preserve"> </v>
          </cell>
        </row>
        <row r="31">
          <cell r="B31" t="str">
            <v xml:space="preserve"> </v>
          </cell>
        </row>
        <row r="33">
          <cell r="B33" t="str">
            <v>C.</v>
          </cell>
          <cell r="D33" t="str">
            <v>Peralatan</v>
          </cell>
        </row>
        <row r="34">
          <cell r="B34" t="str">
            <v>1.</v>
          </cell>
          <cell r="D34" t="str">
            <v>Excavator</v>
          </cell>
          <cell r="G34" t="str">
            <v>jam</v>
          </cell>
          <cell r="H34">
            <v>4.2838018741633198E-2</v>
          </cell>
          <cell r="I34">
            <v>295000</v>
          </cell>
          <cell r="K34">
            <v>12637.215528781793</v>
          </cell>
        </row>
        <row r="35">
          <cell r="B35" t="str">
            <v>2.</v>
          </cell>
          <cell r="D35" t="str">
            <v>Dump Truck</v>
          </cell>
          <cell r="G35" t="str">
            <v>jam</v>
          </cell>
          <cell r="H35">
            <v>0.12217544878308416</v>
          </cell>
          <cell r="I35">
            <v>140500</v>
          </cell>
          <cell r="K35">
            <v>17165.650554023323</v>
          </cell>
        </row>
        <row r="36">
          <cell r="B36" t="str">
            <v>3.</v>
          </cell>
          <cell r="D36" t="str">
            <v>Alat Bantu</v>
          </cell>
          <cell r="G36" t="str">
            <v>Ls</v>
          </cell>
          <cell r="H36">
            <v>1</v>
          </cell>
          <cell r="I36">
            <v>250</v>
          </cell>
          <cell r="K36">
            <v>250</v>
          </cell>
        </row>
        <row r="37">
          <cell r="B37" t="str">
            <v xml:space="preserve"> </v>
          </cell>
        </row>
        <row r="38">
          <cell r="B38" t="str">
            <v xml:space="preserve"> </v>
          </cell>
        </row>
        <row r="39">
          <cell r="B39" t="str">
            <v xml:space="preserve"> </v>
          </cell>
        </row>
        <row r="40">
          <cell r="B40" t="str">
            <v xml:space="preserve"> </v>
          </cell>
        </row>
        <row r="41">
          <cell r="B41" t="str">
            <v xml:space="preserve"> </v>
          </cell>
        </row>
        <row r="42">
          <cell r="B42" t="str">
            <v xml:space="preserve"> </v>
          </cell>
        </row>
        <row r="43">
          <cell r="B43" t="str">
            <v>D.</v>
          </cell>
          <cell r="D43" t="str">
            <v>Jumlah  (A + B + C)</v>
          </cell>
          <cell r="K43">
            <v>32526.761665134432</v>
          </cell>
        </row>
        <row r="44">
          <cell r="B44" t="str">
            <v>E.</v>
          </cell>
          <cell r="D44" t="str">
            <v>Biaya Umum dan Keuntungan</v>
          </cell>
          <cell r="G44">
            <v>10</v>
          </cell>
          <cell r="H44" t="str">
            <v>%  x  D</v>
          </cell>
          <cell r="K44">
            <v>3252.6761665134436</v>
          </cell>
        </row>
        <row r="45">
          <cell r="B45" t="str">
            <v>F.</v>
          </cell>
          <cell r="D45" t="str">
            <v>Harga Satuan  = ( D + E )</v>
          </cell>
          <cell r="K45">
            <v>35779.437831647876</v>
          </cell>
        </row>
        <row r="46">
          <cell r="B46" t="str">
            <v>Catatan :</v>
          </cell>
        </row>
        <row r="47">
          <cell r="B47" t="str">
            <v>1.</v>
          </cell>
          <cell r="C47" t="str">
            <v>Satuan dapat berdasarkan atas jam operasi untuk tenaga kerja dan peralatan, volume dan / atau ukuran berat untuk bahan-bahan.</v>
          </cell>
        </row>
        <row r="48">
          <cell r="B48" t="str">
            <v>2.</v>
          </cell>
          <cell r="C48" t="str">
            <v>Kuantitas satuan adalah kuantitas perkiraan dari setiap komponen untuk menyelesaikan satu satuan pekerjaan dari nomor mata pembayaran Harga Satuan yang disampaikan Peserta Lelang tidak dapat diubah, kecuali persyaratan Ayat 13.4 dari Instruksi Kepada Pese</v>
          </cell>
        </row>
        <row r="51">
          <cell r="B51" t="str">
            <v>3.</v>
          </cell>
          <cell r="C51" t="str">
            <v>Biaya satuan untuk peralatan sudah termasuk bahan bakar, bahan habis terpakai dan operator.</v>
          </cell>
        </row>
        <row r="52">
          <cell r="B52" t="str">
            <v>4.</v>
          </cell>
          <cell r="C52" t="str">
            <v>Biaya satuan sudah termasuk pengeluaran untuk seluruh pajak yang berkaitan (tetapi tidak termasuk PPN yang dibayarkan dari kontrak) dan biaya-biaya lainnya.</v>
          </cell>
        </row>
        <row r="54">
          <cell r="B54" t="str">
            <v>5.</v>
          </cell>
          <cell r="C54" t="str">
            <v>Harga satuan yang diajukan peserta lelang harus mencakup seluruh tambahan tenaga kerja, bahan, peralatan atau kerugian yang mungkin diperlukan untuk menyelesaikan pekerjaan sesuai dengan Spesifikasi dan Gambar.</v>
          </cell>
        </row>
        <row r="58">
          <cell r="J58" t="e">
            <v>#REF!</v>
          </cell>
        </row>
        <row r="60">
          <cell r="J60" t="e">
            <v>#REF!</v>
          </cell>
        </row>
        <row r="66">
          <cell r="J66" t="e">
            <v>#REF!</v>
          </cell>
        </row>
        <row r="67">
          <cell r="J67" t="e">
            <v>#REF!</v>
          </cell>
        </row>
        <row r="68">
          <cell r="B68" t="str">
            <v>LAMPIRAN 2 PENAWARAN</v>
          </cell>
        </row>
        <row r="69">
          <cell r="B69" t="str">
            <v>ANALISA HARGA SATUAN MATA PEMBAYARAN UTAMA</v>
          </cell>
        </row>
        <row r="71">
          <cell r="B71" t="str">
            <v>NAMA PESERTA LELANG</v>
          </cell>
          <cell r="E71" t="str">
            <v>:</v>
          </cell>
          <cell r="F71" t="e">
            <v>#REF!</v>
          </cell>
        </row>
        <row r="72">
          <cell r="B72" t="str">
            <v>NO. MATA PEMBAYARAN</v>
          </cell>
          <cell r="E72" t="str">
            <v>:</v>
          </cell>
          <cell r="F72" t="e">
            <v>#REF!</v>
          </cell>
        </row>
        <row r="73">
          <cell r="B73" t="str">
            <v>JENIS PEKERJAAN</v>
          </cell>
          <cell r="E73" t="str">
            <v>:</v>
          </cell>
          <cell r="F73" t="e">
            <v>#REF!</v>
          </cell>
        </row>
        <row r="74">
          <cell r="B74" t="str">
            <v>SATUAN PEKERJAAN</v>
          </cell>
          <cell r="E74" t="str">
            <v>:</v>
          </cell>
          <cell r="F74" t="e">
            <v>#REF!</v>
          </cell>
        </row>
        <row r="75">
          <cell r="B75" t="str">
            <v>PERKIRAAN KUANTITAS</v>
          </cell>
          <cell r="E75" t="str">
            <v>:</v>
          </cell>
          <cell r="F75" t="e">
            <v>#REF!</v>
          </cell>
        </row>
        <row r="76">
          <cell r="B76" t="str">
            <v>PEKERJAAN</v>
          </cell>
          <cell r="E76" t="str">
            <v>:</v>
          </cell>
          <cell r="F76" t="e">
            <v>#REF!</v>
          </cell>
        </row>
        <row r="77">
          <cell r="B77" t="str">
            <v>PRODUKSI HARIAN / JAM *)</v>
          </cell>
          <cell r="E77" t="str">
            <v>:</v>
          </cell>
          <cell r="F77" t="str">
            <v>Jam</v>
          </cell>
        </row>
        <row r="79">
          <cell r="B79" t="str">
            <v>No.</v>
          </cell>
          <cell r="C79" t="str">
            <v>Uraian</v>
          </cell>
          <cell r="G79" t="str">
            <v>Satuan</v>
          </cell>
          <cell r="H79" t="str">
            <v>Kuantitas</v>
          </cell>
          <cell r="I79" t="str">
            <v>Biaya Satuan                            (Rp.)</v>
          </cell>
          <cell r="J79" t="str">
            <v>Jumlah                           Rp./Satuan</v>
          </cell>
        </row>
        <row r="84">
          <cell r="B84" t="str">
            <v>A.</v>
          </cell>
          <cell r="D84" t="str">
            <v>Tenaga Kerja</v>
          </cell>
        </row>
        <row r="85">
          <cell r="B85" t="str">
            <v>1.</v>
          </cell>
          <cell r="D85" t="str">
            <v>Pekerja</v>
          </cell>
          <cell r="G85" t="str">
            <v>jam</v>
          </cell>
          <cell r="H85">
            <v>10.824742268041238</v>
          </cell>
          <cell r="I85">
            <v>6250</v>
          </cell>
          <cell r="K85">
            <v>67654.639175257733</v>
          </cell>
        </row>
        <row r="86">
          <cell r="B86" t="str">
            <v>2.</v>
          </cell>
          <cell r="D86" t="str">
            <v>Tukang</v>
          </cell>
          <cell r="G86" t="str">
            <v>jam</v>
          </cell>
          <cell r="H86">
            <v>2.1649484536082477</v>
          </cell>
          <cell r="I86">
            <v>7750</v>
          </cell>
          <cell r="K86">
            <v>16778.350515463921</v>
          </cell>
        </row>
        <row r="87">
          <cell r="B87" t="str">
            <v>3.</v>
          </cell>
          <cell r="D87" t="str">
            <v>Mandor</v>
          </cell>
          <cell r="G87" t="str">
            <v>jam</v>
          </cell>
          <cell r="H87">
            <v>0.72164948453608257</v>
          </cell>
          <cell r="I87">
            <v>7750</v>
          </cell>
          <cell r="K87">
            <v>5592.7835051546399</v>
          </cell>
        </row>
        <row r="91">
          <cell r="B91" t="str">
            <v>B.</v>
          </cell>
          <cell r="D91" t="str">
            <v>Bahan</v>
          </cell>
        </row>
        <row r="92">
          <cell r="B92" t="str">
            <v>1.</v>
          </cell>
          <cell r="D92" t="str">
            <v>Batu</v>
          </cell>
          <cell r="G92" t="str">
            <v>M3</v>
          </cell>
          <cell r="H92">
            <v>1.1000000000000001</v>
          </cell>
          <cell r="I92">
            <v>64400</v>
          </cell>
          <cell r="K92">
            <v>70840</v>
          </cell>
        </row>
        <row r="93">
          <cell r="B93" t="str">
            <v>2.</v>
          </cell>
          <cell r="D93" t="str">
            <v>Semen (PC)</v>
          </cell>
          <cell r="G93" t="str">
            <v>Kg</v>
          </cell>
          <cell r="H93">
            <v>161</v>
          </cell>
          <cell r="I93">
            <v>725</v>
          </cell>
          <cell r="K93">
            <v>116725</v>
          </cell>
        </row>
        <row r="94">
          <cell r="B94" t="str">
            <v>3.</v>
          </cell>
          <cell r="D94" t="str">
            <v>Pasir</v>
          </cell>
          <cell r="G94" t="str">
            <v>M3</v>
          </cell>
          <cell r="H94">
            <v>0.48287425149700602</v>
          </cell>
          <cell r="I94">
            <v>72600</v>
          </cell>
          <cell r="K94">
            <v>35056.67065868264</v>
          </cell>
        </row>
        <row r="99">
          <cell r="B99" t="str">
            <v>C.</v>
          </cell>
          <cell r="D99" t="str">
            <v>Peralatan</v>
          </cell>
        </row>
        <row r="100">
          <cell r="B100" t="str">
            <v>1.</v>
          </cell>
          <cell r="D100" t="str">
            <v>Alat Bantu</v>
          </cell>
          <cell r="G100" t="str">
            <v>Ls</v>
          </cell>
          <cell r="H100">
            <v>1</v>
          </cell>
          <cell r="I100">
            <v>1000</v>
          </cell>
          <cell r="K100">
            <v>1000</v>
          </cell>
        </row>
        <row r="109">
          <cell r="B109" t="str">
            <v>D.</v>
          </cell>
          <cell r="D109" t="str">
            <v>Jumlah  (A + B + C)</v>
          </cell>
          <cell r="K109">
            <v>313647.44385455892</v>
          </cell>
        </row>
        <row r="110">
          <cell r="B110" t="str">
            <v>E.</v>
          </cell>
          <cell r="D110" t="str">
            <v>Biaya Umum dan Keuntungan</v>
          </cell>
          <cell r="G110">
            <v>10</v>
          </cell>
          <cell r="H110" t="str">
            <v>%  x  D</v>
          </cell>
          <cell r="K110">
            <v>31364.744385455895</v>
          </cell>
        </row>
        <row r="111">
          <cell r="B111" t="str">
            <v>F.</v>
          </cell>
          <cell r="D111" t="str">
            <v>Harga Satuan  = ( D + E )</v>
          </cell>
          <cell r="K111">
            <v>345012.18824001483</v>
          </cell>
        </row>
        <row r="112">
          <cell r="B112" t="str">
            <v>Catatan :</v>
          </cell>
        </row>
        <row r="113">
          <cell r="B113" t="str">
            <v>1.</v>
          </cell>
          <cell r="C113" t="str">
            <v>Satuan dapat berdasarkan atas jam operasi untuk tenaga kerja dan peralatan, volume dan / atau ukuran berat untuk bahan-bahan.</v>
          </cell>
        </row>
        <row r="114">
          <cell r="B114" t="str">
            <v>2.</v>
          </cell>
          <cell r="C114" t="str">
            <v>Kuantitas satuan adalah kuantitas perkiraan dari setiap komponen untuk menyelesaikan satu satuan pekerjaan dari nomor mata pembayaran Harga Satuan yang disampaikan Peserta Lelang tidak dapat diubah, kecuali persyaratan Ayat 13.4 dari Instruksi Kepada Pese</v>
          </cell>
        </row>
        <row r="117">
          <cell r="B117" t="str">
            <v>3.</v>
          </cell>
          <cell r="C117" t="str">
            <v>Biaya satuan untuk peralatan sudah termasuk bahan bakar, bahan habis terpakai dan operator.</v>
          </cell>
        </row>
        <row r="118">
          <cell r="B118" t="str">
            <v>4.</v>
          </cell>
          <cell r="C118" t="str">
            <v>Biaya satuan sudah termasuk pengeluaran untuk seluruh pajak yang berkaitan (tetapi tidak termasuk PPN yang dibayarkan dari kontrak) dan biaya-biaya lainnya.</v>
          </cell>
        </row>
        <row r="120">
          <cell r="B120" t="str">
            <v>5.</v>
          </cell>
          <cell r="C120" t="str">
            <v>Harga satuan yang diajukan peserta lelang harus mencakup seluruh tambahan tenaga kerja, bahan, peralatan atau kerugian yang mungkin diperlukan untuk menyelesaikan pekerjaan sesuai dengan Spesifikasi dan Gambar.</v>
          </cell>
        </row>
        <row r="124">
          <cell r="J124" t="e">
            <v>#REF!</v>
          </cell>
        </row>
        <row r="126">
          <cell r="J126" t="e">
            <v>#REF!</v>
          </cell>
        </row>
        <row r="132">
          <cell r="J132" t="e">
            <v>#REF!</v>
          </cell>
        </row>
        <row r="133">
          <cell r="J133" t="e">
            <v>#REF!</v>
          </cell>
        </row>
        <row r="134">
          <cell r="B134" t="str">
            <v>LAMPIRAN 2 PENAWARAN</v>
          </cell>
        </row>
        <row r="135">
          <cell r="B135" t="str">
            <v>ANALISA HARGA SATUAN MATA PEMBAYARAN UTAMA</v>
          </cell>
        </row>
        <row r="137">
          <cell r="B137" t="str">
            <v>NAMA PESERTA LELANG</v>
          </cell>
          <cell r="E137" t="str">
            <v>:</v>
          </cell>
          <cell r="F137" t="e">
            <v>#REF!</v>
          </cell>
        </row>
        <row r="138">
          <cell r="B138" t="str">
            <v>NO. MATA PEMBAYARAN</v>
          </cell>
          <cell r="E138" t="str">
            <v>:</v>
          </cell>
          <cell r="F138" t="e">
            <v>#REF!</v>
          </cell>
        </row>
        <row r="139">
          <cell r="B139" t="str">
            <v>JENIS PEKERJAAN</v>
          </cell>
          <cell r="E139" t="str">
            <v>:</v>
          </cell>
          <cell r="F139" t="e">
            <v>#REF!</v>
          </cell>
        </row>
        <row r="140">
          <cell r="B140" t="str">
            <v>SATUAN PEKERJAAN</v>
          </cell>
          <cell r="E140" t="str">
            <v>:</v>
          </cell>
          <cell r="F140" t="e">
            <v>#REF!</v>
          </cell>
        </row>
        <row r="141">
          <cell r="B141" t="str">
            <v>PERKIRAAN KUANTITAS</v>
          </cell>
          <cell r="E141" t="str">
            <v>:</v>
          </cell>
          <cell r="F141" t="e">
            <v>#REF!</v>
          </cell>
        </row>
        <row r="142">
          <cell r="B142" t="str">
            <v>PEKERJAAN</v>
          </cell>
          <cell r="E142" t="str">
            <v>:</v>
          </cell>
          <cell r="F142" t="e">
            <v>#REF!</v>
          </cell>
        </row>
        <row r="143">
          <cell r="B143" t="str">
            <v>PRODUKSI HARIAN / JAM *)</v>
          </cell>
          <cell r="E143" t="str">
            <v>:</v>
          </cell>
          <cell r="F143" t="str">
            <v>Jam</v>
          </cell>
        </row>
        <row r="145">
          <cell r="B145" t="str">
            <v>No.</v>
          </cell>
          <cell r="C145" t="str">
            <v>Uraian</v>
          </cell>
          <cell r="G145" t="str">
            <v>Satuan</v>
          </cell>
          <cell r="H145" t="str">
            <v>Kuantitas</v>
          </cell>
          <cell r="I145" t="str">
            <v>Biaya Satuan                            (Rp.)</v>
          </cell>
          <cell r="J145" t="str">
            <v>Jumlah                           Rp./Satuan</v>
          </cell>
        </row>
        <row r="150">
          <cell r="B150" t="str">
            <v>A.</v>
          </cell>
          <cell r="D150" t="str">
            <v>Tenaga Kerja</v>
          </cell>
        </row>
        <row r="151">
          <cell r="B151" t="str">
            <v>1.</v>
          </cell>
          <cell r="D151" t="str">
            <v>Pekerja</v>
          </cell>
          <cell r="G151" t="str">
            <v>jam</v>
          </cell>
          <cell r="H151">
            <v>4.0160642570281126</v>
          </cell>
          <cell r="I151">
            <v>6250</v>
          </cell>
          <cell r="K151">
            <v>25100.401606425705</v>
          </cell>
        </row>
        <row r="152">
          <cell r="B152" t="str">
            <v>2.</v>
          </cell>
          <cell r="D152" t="str">
            <v>Tukang Batu</v>
          </cell>
          <cell r="G152" t="str">
            <v>jam</v>
          </cell>
          <cell r="H152">
            <v>1.2048192771084338</v>
          </cell>
          <cell r="I152">
            <v>7750</v>
          </cell>
          <cell r="K152">
            <v>9337.3493975903621</v>
          </cell>
        </row>
        <row r="153">
          <cell r="B153" t="str">
            <v>3.</v>
          </cell>
          <cell r="D153" t="str">
            <v>Mandor</v>
          </cell>
          <cell r="G153" t="str">
            <v>jam</v>
          </cell>
          <cell r="H153">
            <v>0.40160642570281124</v>
          </cell>
          <cell r="I153">
            <v>7750</v>
          </cell>
          <cell r="K153">
            <v>3112.4497991967874</v>
          </cell>
        </row>
        <row r="157">
          <cell r="B157" t="str">
            <v>B.</v>
          </cell>
          <cell r="D157" t="str">
            <v>Bahan</v>
          </cell>
        </row>
        <row r="158">
          <cell r="B158" t="str">
            <v>1.</v>
          </cell>
          <cell r="D158" t="str">
            <v>Batu</v>
          </cell>
          <cell r="G158" t="str">
            <v>M3</v>
          </cell>
          <cell r="H158">
            <v>1.1000000000000001</v>
          </cell>
          <cell r="I158">
            <v>64400</v>
          </cell>
          <cell r="K158">
            <v>70840</v>
          </cell>
        </row>
        <row r="159">
          <cell r="B159" t="str">
            <v>2.</v>
          </cell>
          <cell r="D159" t="str">
            <v>Semen</v>
          </cell>
          <cell r="G159" t="str">
            <v>Kg</v>
          </cell>
          <cell r="H159">
            <v>161</v>
          </cell>
          <cell r="I159">
            <v>725</v>
          </cell>
          <cell r="K159">
            <v>116725</v>
          </cell>
        </row>
        <row r="160">
          <cell r="B160" t="str">
            <v>3.</v>
          </cell>
          <cell r="D160" t="str">
            <v>Pasir</v>
          </cell>
          <cell r="G160" t="str">
            <v>M3</v>
          </cell>
          <cell r="H160">
            <v>0.48287425149700602</v>
          </cell>
          <cell r="I160">
            <v>72600</v>
          </cell>
          <cell r="K160">
            <v>35056.67065868264</v>
          </cell>
        </row>
        <row r="165">
          <cell r="B165" t="str">
            <v>C.</v>
          </cell>
          <cell r="D165" t="str">
            <v>Peralatan</v>
          </cell>
        </row>
        <row r="166">
          <cell r="B166" t="str">
            <v>1.</v>
          </cell>
          <cell r="D166" t="str">
            <v>Concrete Mixer</v>
          </cell>
          <cell r="G166" t="str">
            <v>jam</v>
          </cell>
          <cell r="H166">
            <v>0.40160642570281119</v>
          </cell>
          <cell r="I166">
            <v>37000</v>
          </cell>
          <cell r="K166">
            <v>14859.437751004014</v>
          </cell>
        </row>
        <row r="167">
          <cell r="B167" t="str">
            <v>3.</v>
          </cell>
          <cell r="D167" t="str">
            <v>Alat Bantu</v>
          </cell>
          <cell r="G167" t="str">
            <v>Ls</v>
          </cell>
          <cell r="H167">
            <v>1</v>
          </cell>
          <cell r="I167">
            <v>900</v>
          </cell>
          <cell r="K167">
            <v>900</v>
          </cell>
        </row>
        <row r="175">
          <cell r="B175" t="str">
            <v>D.</v>
          </cell>
          <cell r="D175" t="str">
            <v>Jumlah  (A + B + C)</v>
          </cell>
          <cell r="K175">
            <v>275931.30921289953</v>
          </cell>
        </row>
        <row r="176">
          <cell r="B176" t="str">
            <v>E.</v>
          </cell>
          <cell r="D176" t="str">
            <v>Biaya Umum dan Keuntungan</v>
          </cell>
          <cell r="G176">
            <v>10</v>
          </cell>
          <cell r="H176" t="str">
            <v>%  x  D</v>
          </cell>
          <cell r="K176">
            <v>27593.130921289954</v>
          </cell>
        </row>
        <row r="177">
          <cell r="B177" t="str">
            <v>F.</v>
          </cell>
          <cell r="D177" t="str">
            <v>Harga Satuan  = ( D + E )</v>
          </cell>
          <cell r="K177">
            <v>303524.4401341895</v>
          </cell>
        </row>
        <row r="178">
          <cell r="B178" t="str">
            <v>Catatan :</v>
          </cell>
        </row>
        <row r="179">
          <cell r="B179" t="str">
            <v>1.</v>
          </cell>
          <cell r="C179" t="str">
            <v>Satuan dapat berdasarkan atas jam operasi untuk tenaga kerja dan peralatan, volume dan / atau ukuran berat untuk bahan-bahan.</v>
          </cell>
        </row>
        <row r="180">
          <cell r="B180" t="str">
            <v>2.</v>
          </cell>
          <cell r="C180" t="str">
            <v>Kuantitas satuan adalah kuantitas perkiraan dari setiap komponen untuk menyelesaikan satu satuan pekerjaan dari nomor mata pembayaran Harga Satuan yang disampaikan Peserta Lelang tidak dapat diubah, kecuali persyaratan Ayat 13.4 dari Instruksi Kepada Pese</v>
          </cell>
        </row>
        <row r="183">
          <cell r="B183" t="str">
            <v>3.</v>
          </cell>
          <cell r="C183" t="str">
            <v>Biaya satuan untuk peralatan sudah termasuk bahan bakar, bahan habis terpakai dan operator.</v>
          </cell>
        </row>
        <row r="184">
          <cell r="B184" t="str">
            <v>4.</v>
          </cell>
          <cell r="C184" t="str">
            <v>Biaya satuan sudah termasuk pengeluaran untuk seluruh pajak yang berkaitan (tetapi tidak termasuk PPN yang dibayarkan dari kontrak) dan biaya-biaya lainnya.</v>
          </cell>
        </row>
        <row r="186">
          <cell r="B186" t="str">
            <v>5.</v>
          </cell>
          <cell r="C186" t="str">
            <v>Harga satuan yang diajukan peserta lelang harus mencakup seluruh tambahan tenaga kerja, bahan, peralatan atau kerugian yang mungkin diperlukan untuk menyelesaikan pekerjaan sesuai dengan Spesifikasi dan Gambar.</v>
          </cell>
        </row>
        <row r="190">
          <cell r="J190" t="e">
            <v>#REF!</v>
          </cell>
        </row>
        <row r="192">
          <cell r="J192" t="e">
            <v>#REF!</v>
          </cell>
        </row>
        <row r="198">
          <cell r="J198" t="e">
            <v>#REF!</v>
          </cell>
        </row>
        <row r="199">
          <cell r="J199" t="e">
            <v>#REF!</v>
          </cell>
        </row>
      </sheetData>
      <sheetData sheetId="11"/>
      <sheetData sheetId="12">
        <row r="2">
          <cell r="B2" t="str">
            <v>LAMPIRAN 2 PENAWARAN</v>
          </cell>
        </row>
        <row r="3">
          <cell r="J3" t="str">
            <v xml:space="preserve">Analisa EI-21 </v>
          </cell>
        </row>
        <row r="4">
          <cell r="B4" t="str">
            <v>FORMULIR STANDAR UNTUK</v>
          </cell>
        </row>
        <row r="5">
          <cell r="B5" t="str">
            <v>PEREKAMAN ANALISA MASING-MASING HARGA SATUAN</v>
          </cell>
        </row>
        <row r="6">
          <cell r="B6" t="str">
            <v xml:space="preserve">                                                                                                            </v>
          </cell>
        </row>
        <row r="8">
          <cell r="B8" t="str">
            <v>PESERTA LELANG</v>
          </cell>
          <cell r="E8" t="str">
            <v>CV. SARIWONO</v>
          </cell>
        </row>
        <row r="9">
          <cell r="B9" t="str">
            <v>PROGRAM</v>
          </cell>
          <cell r="E9" t="str">
            <v>: REHABILITASI / PEMELIHARAAN  JALAN DAN JEMBATAN</v>
          </cell>
        </row>
        <row r="10">
          <cell r="B10" t="str">
            <v>No. PAKET KONTRAK</v>
          </cell>
          <cell r="E10" t="str">
            <v>:</v>
          </cell>
        </row>
        <row r="11">
          <cell r="B11" t="str">
            <v>NAMA PAKET</v>
          </cell>
          <cell r="E11" t="str">
            <v>: PEMELIHARAAN BERKALA JALAN MOTONGKAD - MOTONGKAD PANTAI</v>
          </cell>
        </row>
        <row r="12">
          <cell r="B12" t="str">
            <v>PROP / KAB / KODYA</v>
          </cell>
          <cell r="E12" t="str">
            <v>: KABUPATEN BOLAANG MONGONDOW</v>
          </cell>
        </row>
        <row r="13">
          <cell r="B13" t="str">
            <v>ITEM PEMBAYARAN NO.</v>
          </cell>
          <cell r="E13" t="str">
            <v>:  3.1 (1)</v>
          </cell>
          <cell r="H13" t="str">
            <v>PERKIRAAN VOL. PEK.</v>
          </cell>
          <cell r="J13" t="str">
            <v>:</v>
          </cell>
          <cell r="K13">
            <v>12.48</v>
          </cell>
        </row>
        <row r="14">
          <cell r="B14" t="str">
            <v>JENIS PEKERJAAN</v>
          </cell>
          <cell r="E14" t="str">
            <v>:  Galian Biasa</v>
          </cell>
          <cell r="H14" t="str">
            <v>TOTAL HARGA (Rp.)</v>
          </cell>
          <cell r="J14" t="str">
            <v>:</v>
          </cell>
          <cell r="K14">
            <v>735033.49733094592</v>
          </cell>
        </row>
        <row r="15">
          <cell r="B15" t="str">
            <v>SATUAN PEMBAYARAN</v>
          </cell>
          <cell r="E15" t="str">
            <v>:  M3</v>
          </cell>
          <cell r="H15" t="str">
            <v>% THD. BIAYA PROYEK</v>
          </cell>
          <cell r="J15" t="str">
            <v>:</v>
          </cell>
          <cell r="K15">
            <v>0.22272527595282046</v>
          </cell>
        </row>
        <row r="18">
          <cell r="G18" t="str">
            <v>PERKIRAAN</v>
          </cell>
          <cell r="H18" t="str">
            <v>HARGA</v>
          </cell>
          <cell r="I18" t="str">
            <v>JUMLAH</v>
          </cell>
        </row>
        <row r="19">
          <cell r="B19" t="str">
            <v>NO.</v>
          </cell>
          <cell r="D19" t="str">
            <v>KOMPONEN</v>
          </cell>
          <cell r="F19" t="str">
            <v>SATUAN</v>
          </cell>
          <cell r="G19" t="str">
            <v>KUANTITAS</v>
          </cell>
          <cell r="H19" t="str">
            <v>SATUAN</v>
          </cell>
          <cell r="I19" t="str">
            <v>HARGA</v>
          </cell>
        </row>
        <row r="20">
          <cell r="H20" t="str">
            <v>(Rp.)</v>
          </cell>
          <cell r="I20" t="str">
            <v>(Rp.)</v>
          </cell>
        </row>
        <row r="23">
          <cell r="B23" t="str">
            <v>A.</v>
          </cell>
          <cell r="D23" t="str">
            <v>TENAGA</v>
          </cell>
        </row>
        <row r="25">
          <cell r="B25" t="str">
            <v>1.</v>
          </cell>
          <cell r="D25" t="str">
            <v>Pekerja</v>
          </cell>
          <cell r="E25" t="str">
            <v>(L01)</v>
          </cell>
          <cell r="F25" t="str">
            <v>jam</v>
          </cell>
          <cell r="G25">
            <v>0.16385542168674697</v>
          </cell>
          <cell r="H25">
            <v>4571.4285714285716</v>
          </cell>
          <cell r="K25">
            <v>749.05335628227192</v>
          </cell>
        </row>
        <row r="26">
          <cell r="B26" t="str">
            <v>2.</v>
          </cell>
          <cell r="D26" t="str">
            <v>Mandor</v>
          </cell>
          <cell r="E26" t="str">
            <v>(L03)</v>
          </cell>
          <cell r="F26" t="str">
            <v>jam</v>
          </cell>
          <cell r="G26">
            <v>8.1927710843373483E-2</v>
          </cell>
          <cell r="H26">
            <v>7142.8571428571431</v>
          </cell>
          <cell r="K26">
            <v>585.19793459552488</v>
          </cell>
        </row>
        <row r="29">
          <cell r="H29" t="str">
            <v xml:space="preserve">JUMLAH HARGA TENAGA   </v>
          </cell>
          <cell r="K29">
            <v>1334.2512908777967</v>
          </cell>
        </row>
        <row r="31">
          <cell r="B31" t="str">
            <v>B.</v>
          </cell>
          <cell r="D31" t="str">
            <v>BAHAN</v>
          </cell>
        </row>
        <row r="40">
          <cell r="H40" t="str">
            <v xml:space="preserve">JUMLAH HARGA BAHAN   </v>
          </cell>
          <cell r="K40">
            <v>0</v>
          </cell>
        </row>
        <row r="42">
          <cell r="B42" t="str">
            <v>C.</v>
          </cell>
          <cell r="D42" t="str">
            <v>PERALATAN</v>
          </cell>
        </row>
        <row r="44">
          <cell r="B44" t="str">
            <v>1.</v>
          </cell>
          <cell r="D44" t="str">
            <v>Excavator</v>
          </cell>
          <cell r="E44" t="str">
            <v>(E10)</v>
          </cell>
          <cell r="F44" t="str">
            <v>jam</v>
          </cell>
          <cell r="G44">
            <v>8.1927710843373483E-2</v>
          </cell>
          <cell r="H44">
            <v>306550.18488744274</v>
          </cell>
          <cell r="K44">
            <v>25114.954906441089</v>
          </cell>
        </row>
        <row r="45">
          <cell r="B45" t="str">
            <v>2.</v>
          </cell>
          <cell r="D45" t="str">
            <v>Dump Truck</v>
          </cell>
          <cell r="E45" t="str">
            <v>(E08)</v>
          </cell>
          <cell r="F45" t="str">
            <v>jam</v>
          </cell>
          <cell r="G45">
            <v>0.16262640925146366</v>
          </cell>
          <cell r="H45">
            <v>166138.10629462017</v>
          </cell>
          <cell r="K45">
            <v>27018.443666532068</v>
          </cell>
        </row>
        <row r="46">
          <cell r="B46" t="str">
            <v>3.</v>
          </cell>
          <cell r="D46" t="str">
            <v>Alat Bantu</v>
          </cell>
          <cell r="F46" t="str">
            <v>Ls</v>
          </cell>
          <cell r="G46">
            <v>1</v>
          </cell>
          <cell r="H46">
            <v>75</v>
          </cell>
          <cell r="K46">
            <v>75</v>
          </cell>
        </row>
        <row r="51">
          <cell r="H51" t="str">
            <v xml:space="preserve">JUMLAH HARGA PERALATAN   </v>
          </cell>
          <cell r="K51">
            <v>52208.398572973158</v>
          </cell>
        </row>
        <row r="53">
          <cell r="B53" t="str">
            <v>D.</v>
          </cell>
          <cell r="D53" t="str">
            <v>JUMLAH HARGA TENAGA, BAHAN DAN PERALATAN  ( A + B + C )</v>
          </cell>
          <cell r="K53">
            <v>53542.649863850951</v>
          </cell>
        </row>
        <row r="54">
          <cell r="B54" t="str">
            <v>E.</v>
          </cell>
          <cell r="D54" t="str">
            <v>OVERHEAD &amp; PROFIT</v>
          </cell>
          <cell r="F54">
            <v>10</v>
          </cell>
          <cell r="G54" t="str">
            <v>%  x  D</v>
          </cell>
          <cell r="K54">
            <v>5354.2649863850957</v>
          </cell>
        </row>
        <row r="55">
          <cell r="B55" t="str">
            <v>F.</v>
          </cell>
          <cell r="D55" t="str">
            <v>HARGA SATUAN PEKERJAAN  ( D + E )</v>
          </cell>
          <cell r="K55">
            <v>58896.914850236048</v>
          </cell>
        </row>
        <row r="56">
          <cell r="B56" t="str">
            <v>Note: 1</v>
          </cell>
          <cell r="D56" t="str">
            <v>SATUAN dapat berdasarkan atas jam operasi untuk Tenaga Kerja dan Peralatan, volume dan/atau ukuran</v>
          </cell>
        </row>
        <row r="57">
          <cell r="D57" t="str">
            <v>berat untuk bahan-bahan.</v>
          </cell>
        </row>
        <row r="58">
          <cell r="B58">
            <v>2</v>
          </cell>
          <cell r="D58" t="str">
            <v>Kuantitas satuan adalah kuantitas setiap komponen untuk menyelesaikan satu satuan pekerjaan dari nomor</v>
          </cell>
        </row>
        <row r="59">
          <cell r="D59" t="str">
            <v>mata pembayaran.</v>
          </cell>
        </row>
        <row r="60">
          <cell r="B60">
            <v>3</v>
          </cell>
          <cell r="D60" t="str">
            <v>Biaya satuan untuk peralatan sudah termasuk bahan bakar, bahan habis dipakai dan operator.</v>
          </cell>
        </row>
        <row r="61">
          <cell r="B61">
            <v>4</v>
          </cell>
          <cell r="D61" t="str">
            <v>Biaya satuan sudah termasuk pengeluaran untuk seluruh pajak yang berkaitan (tetapi tidak termasuk PPN</v>
          </cell>
        </row>
        <row r="62">
          <cell r="D62" t="str">
            <v>yang dibayar dari kontrak) dan biaya-biaya lainnya.</v>
          </cell>
        </row>
        <row r="63">
          <cell r="H63" t="str">
            <v>Kotamobagu, 9  Juni   2008</v>
          </cell>
        </row>
        <row r="64">
          <cell r="H64" t="str">
            <v>Dibuat Oleh :</v>
          </cell>
        </row>
        <row r="65">
          <cell r="H65" t="str">
            <v>CV. SARIWONO</v>
          </cell>
        </row>
        <row r="71">
          <cell r="H71" t="str">
            <v>FADLI MUNAISECHE</v>
          </cell>
        </row>
        <row r="72">
          <cell r="H72" t="str">
            <v>PIM.TEK</v>
          </cell>
        </row>
        <row r="74">
          <cell r="B74" t="str">
            <v>LAMPIRAN 2 PENAWARAN</v>
          </cell>
        </row>
        <row r="75">
          <cell r="J75" t="str">
            <v>Analisa EI-321</v>
          </cell>
        </row>
        <row r="76">
          <cell r="B76" t="str">
            <v>FORMULIR STANDAR UNTUK</v>
          </cell>
        </row>
        <row r="77">
          <cell r="B77" t="str">
            <v>PEREKAMAN ANALISA MASING-MASING HARGA SATUAN</v>
          </cell>
        </row>
        <row r="78">
          <cell r="B78" t="str">
            <v xml:space="preserve">                                                                                                            </v>
          </cell>
        </row>
        <row r="80">
          <cell r="B80" t="str">
            <v>PESERTA LELANG</v>
          </cell>
          <cell r="E80" t="str">
            <v>CV. SARIWONO</v>
          </cell>
        </row>
        <row r="81">
          <cell r="B81" t="str">
            <v>PROGRAM</v>
          </cell>
          <cell r="E81" t="str">
            <v>: REHABILITASI / PEMELIHARAAN  JALAN DAN JEMBATAN</v>
          </cell>
        </row>
        <row r="82">
          <cell r="B82" t="str">
            <v>No. PAKET KONTRAK</v>
          </cell>
          <cell r="E82" t="str">
            <v>:</v>
          </cell>
        </row>
        <row r="83">
          <cell r="B83" t="str">
            <v>NAMA PAKET</v>
          </cell>
          <cell r="E83" t="str">
            <v>: PEMELIHARAAN BERKALA JALAN MOTONGKAD - MOTONGKAD PANTAI</v>
          </cell>
        </row>
        <row r="84">
          <cell r="B84" t="str">
            <v>PROP / KAB / KODYA</v>
          </cell>
          <cell r="E84" t="str">
            <v>: KABUPATEN BOLAANG MONGONDOW</v>
          </cell>
        </row>
        <row r="85">
          <cell r="B85" t="str">
            <v>ITEM PEMBAYARAN NO.</v>
          </cell>
          <cell r="E85" t="str">
            <v>:  3.2 (1)</v>
          </cell>
          <cell r="H85" t="str">
            <v>PERKIRAAN VOL. PEK.</v>
          </cell>
          <cell r="J85" t="str">
            <v>:</v>
          </cell>
          <cell r="K85">
            <v>0</v>
          </cell>
        </row>
        <row r="86">
          <cell r="B86" t="str">
            <v>JENIS PEKERJAAN</v>
          </cell>
          <cell r="E86" t="str">
            <v>:  Timbunan Biasa</v>
          </cell>
          <cell r="H86" t="str">
            <v>TOTAL HARGA (Rp.)</v>
          </cell>
          <cell r="J86" t="str">
            <v>:</v>
          </cell>
          <cell r="K86">
            <v>0</v>
          </cell>
        </row>
        <row r="87">
          <cell r="B87" t="str">
            <v>SATUAN PEMBAYARAN</v>
          </cell>
          <cell r="E87" t="str">
            <v>:  M3</v>
          </cell>
          <cell r="H87" t="str">
            <v>% THD. BIAYA PROYEK</v>
          </cell>
          <cell r="J87" t="str">
            <v>:</v>
          </cell>
          <cell r="K87">
            <v>0</v>
          </cell>
        </row>
        <row r="90">
          <cell r="G90" t="str">
            <v>PERKIRAAN</v>
          </cell>
          <cell r="H90" t="str">
            <v>HARGA</v>
          </cell>
          <cell r="I90" t="str">
            <v>JUMLAH</v>
          </cell>
        </row>
        <row r="91">
          <cell r="B91" t="str">
            <v>NO.</v>
          </cell>
          <cell r="D91" t="str">
            <v>KOMPONEN</v>
          </cell>
          <cell r="F91" t="str">
            <v>SATUAN</v>
          </cell>
          <cell r="G91" t="str">
            <v>KUANTITAS</v>
          </cell>
          <cell r="H91" t="str">
            <v>SATUAN</v>
          </cell>
          <cell r="I91" t="str">
            <v>HARGA</v>
          </cell>
        </row>
        <row r="92">
          <cell r="H92" t="str">
            <v>(Rp.)</v>
          </cell>
          <cell r="I92" t="str">
            <v>(Rp.)</v>
          </cell>
        </row>
        <row r="95">
          <cell r="B95" t="str">
            <v>A.</v>
          </cell>
          <cell r="D95" t="str">
            <v>TENAGA</v>
          </cell>
        </row>
        <row r="97">
          <cell r="B97" t="str">
            <v>1.</v>
          </cell>
          <cell r="D97" t="str">
            <v>Pekerja</v>
          </cell>
          <cell r="E97" t="str">
            <v>(L01)</v>
          </cell>
          <cell r="F97" t="str">
            <v>Jam</v>
          </cell>
          <cell r="G97">
            <v>4.0904358173434477E-2</v>
          </cell>
          <cell r="H97">
            <v>4571.4285714285716</v>
          </cell>
          <cell r="K97">
            <v>186.99135164998617</v>
          </cell>
        </row>
        <row r="98">
          <cell r="B98" t="str">
            <v>2.</v>
          </cell>
          <cell r="D98" t="str">
            <v>Mandor</v>
          </cell>
          <cell r="E98" t="str">
            <v>(L02)</v>
          </cell>
          <cell r="F98" t="str">
            <v>Jam</v>
          </cell>
          <cell r="G98">
            <v>8.1808716346868961E-3</v>
          </cell>
          <cell r="H98">
            <v>7142.8571428571431</v>
          </cell>
          <cell r="K98">
            <v>58.434797390620687</v>
          </cell>
        </row>
        <row r="101">
          <cell r="F101" t="str">
            <v xml:space="preserve">JUMLAH HARGA TENAGA   </v>
          </cell>
          <cell r="K101">
            <v>245.42614904060684</v>
          </cell>
        </row>
        <row r="103">
          <cell r="B103" t="str">
            <v>B.</v>
          </cell>
          <cell r="D103" t="str">
            <v>BAHAN</v>
          </cell>
        </row>
        <row r="105">
          <cell r="B105" t="str">
            <v>1.</v>
          </cell>
          <cell r="D105" t="str">
            <v>Bahan timbunan (M08)</v>
          </cell>
          <cell r="F105" t="str">
            <v>M3</v>
          </cell>
          <cell r="G105">
            <v>1.1000000000000001</v>
          </cell>
          <cell r="H105">
            <v>50000</v>
          </cell>
          <cell r="K105">
            <v>55000.000000000007</v>
          </cell>
        </row>
        <row r="109">
          <cell r="F109" t="str">
            <v xml:space="preserve">JUMLAH HARGA BAHAN   </v>
          </cell>
          <cell r="K109">
            <v>55000.000000000007</v>
          </cell>
        </row>
        <row r="111">
          <cell r="B111" t="str">
            <v>C.</v>
          </cell>
          <cell r="D111" t="str">
            <v>PERALATAN</v>
          </cell>
        </row>
        <row r="112">
          <cell r="B112" t="str">
            <v>1.</v>
          </cell>
          <cell r="D112" t="str">
            <v>Whell  Loader</v>
          </cell>
          <cell r="E112" t="str">
            <v>(E15)</v>
          </cell>
          <cell r="F112" t="str">
            <v>Jam</v>
          </cell>
          <cell r="G112">
            <v>8.1808716346868961E-3</v>
          </cell>
          <cell r="H112">
            <v>223196.7553975436</v>
          </cell>
          <cell r="K112">
            <v>1825.9440051859137</v>
          </cell>
        </row>
        <row r="113">
          <cell r="B113" t="str">
            <v>2.</v>
          </cell>
          <cell r="D113" t="str">
            <v>Dump Truck</v>
          </cell>
          <cell r="E113" t="str">
            <v>(E08)</v>
          </cell>
          <cell r="F113" t="str">
            <v>Jam</v>
          </cell>
          <cell r="G113">
            <v>7.0209409064830766E-2</v>
          </cell>
          <cell r="H113">
            <v>166138.10629462017</v>
          </cell>
          <cell r="K113">
            <v>11664.458266095322</v>
          </cell>
        </row>
        <row r="114">
          <cell r="B114" t="str">
            <v>3.</v>
          </cell>
          <cell r="D114" t="str">
            <v>Motor Grader</v>
          </cell>
          <cell r="E114" t="str">
            <v>(E13)</v>
          </cell>
          <cell r="F114" t="str">
            <v>Jam</v>
          </cell>
          <cell r="G114">
            <v>3.067826863007586E-3</v>
          </cell>
          <cell r="H114">
            <v>234796.83700337185</v>
          </cell>
          <cell r="K114">
            <v>720.31604390815778</v>
          </cell>
        </row>
        <row r="115">
          <cell r="B115" t="str">
            <v>3.</v>
          </cell>
          <cell r="D115" t="str">
            <v>Vibro Roller</v>
          </cell>
          <cell r="E115" t="str">
            <v>(E19)</v>
          </cell>
          <cell r="F115" t="str">
            <v>Jam</v>
          </cell>
          <cell r="G115">
            <v>4.0160642570281121E-3</v>
          </cell>
          <cell r="H115">
            <v>182111.18051066576</v>
          </cell>
          <cell r="K115">
            <v>731.37020285407925</v>
          </cell>
        </row>
        <row r="116">
          <cell r="B116" t="str">
            <v>4.</v>
          </cell>
          <cell r="D116" t="str">
            <v>Water Tanker</v>
          </cell>
          <cell r="E116" t="str">
            <v>(E23)</v>
          </cell>
          <cell r="F116" t="str">
            <v>Jam</v>
          </cell>
          <cell r="G116">
            <v>7.0281124497991983E-3</v>
          </cell>
          <cell r="H116">
            <v>114746.45168674531</v>
          </cell>
          <cell r="K116">
            <v>806.45096566989685</v>
          </cell>
        </row>
        <row r="117">
          <cell r="B117" t="str">
            <v>5.</v>
          </cell>
          <cell r="D117" t="str">
            <v>Alat  Bantu</v>
          </cell>
          <cell r="F117" t="str">
            <v>Ls</v>
          </cell>
          <cell r="G117">
            <v>1</v>
          </cell>
          <cell r="H117">
            <v>25</v>
          </cell>
          <cell r="K117">
            <v>25</v>
          </cell>
        </row>
        <row r="119">
          <cell r="F119" t="str">
            <v xml:space="preserve">JUMLAH HARGA PERALATAN   </v>
          </cell>
          <cell r="K119">
            <v>15773.539483713372</v>
          </cell>
        </row>
        <row r="121">
          <cell r="B121" t="str">
            <v>D.</v>
          </cell>
          <cell r="D121" t="str">
            <v>JUMLAH HARGA TENAGA, BAHAN DAN PERALATAN  ( A + B + C )</v>
          </cell>
          <cell r="K121">
            <v>71018.965632753985</v>
          </cell>
        </row>
        <row r="122">
          <cell r="B122" t="str">
            <v>E.</v>
          </cell>
          <cell r="D122" t="str">
            <v>OVERHEAD &amp; PROFIT</v>
          </cell>
          <cell r="F122">
            <v>10</v>
          </cell>
          <cell r="G122" t="str">
            <v>%  x  D</v>
          </cell>
          <cell r="K122">
            <v>7101.8965632753989</v>
          </cell>
        </row>
        <row r="123">
          <cell r="B123" t="str">
            <v>F.</v>
          </cell>
          <cell r="D123" t="str">
            <v>HARGA SATUAN PEKERJAAN  ( D + E )</v>
          </cell>
          <cell r="K123">
            <v>78120.862196029382</v>
          </cell>
        </row>
        <row r="124">
          <cell r="B124" t="str">
            <v>Note: 1</v>
          </cell>
          <cell r="D124" t="str">
            <v>SATUAN dapat berdasarkan atas jam operasi untuk Tenaga Kerja dan Peralatan, volume dan/atau ukuran</v>
          </cell>
        </row>
        <row r="125">
          <cell r="D125" t="str">
            <v>berat untuk bahan-bahan.</v>
          </cell>
        </row>
        <row r="126">
          <cell r="B126">
            <v>2</v>
          </cell>
          <cell r="D126" t="str">
            <v>Kuantitas satuan adalah kuantitas setiap komponen untuk menyelesaikan satu satuan pekerjaan dari nomor</v>
          </cell>
        </row>
        <row r="127">
          <cell r="D127" t="str">
            <v>mata pembayaran.</v>
          </cell>
        </row>
        <row r="128">
          <cell r="B128">
            <v>3</v>
          </cell>
          <cell r="D128" t="str">
            <v>Biaya satuan untuk peralatan sudah termasuk bahan bakar, bahan habis dipakai dan operator.</v>
          </cell>
        </row>
        <row r="129">
          <cell r="B129">
            <v>4</v>
          </cell>
          <cell r="D129" t="str">
            <v>Biaya satuan sudah termasuk pengeluaran untuk seluruh pajak yang berkaitan (tetapi tidak termasuk PPN</v>
          </cell>
        </row>
        <row r="130">
          <cell r="D130" t="str">
            <v>yang dibayar dari kontrak) dan biaya-biaya lainnya.</v>
          </cell>
        </row>
        <row r="132">
          <cell r="H132" t="str">
            <v>Kotamobagu, 9  Juni   2008</v>
          </cell>
        </row>
        <row r="133">
          <cell r="H133" t="str">
            <v>Dibuat Oleh :</v>
          </cell>
        </row>
        <row r="134">
          <cell r="H134" t="str">
            <v>CV. SARIWONO</v>
          </cell>
        </row>
        <row r="139">
          <cell r="H139" t="str">
            <v>FADLI MUNAISECHE</v>
          </cell>
        </row>
        <row r="140">
          <cell r="H140" t="str">
            <v>PIM.TEK</v>
          </cell>
        </row>
        <row r="144">
          <cell r="B144" t="str">
            <v>LAMPIRAN 2 PENAWARAN</v>
          </cell>
        </row>
        <row r="145">
          <cell r="J145" t="str">
            <v>Analisa EI-322</v>
          </cell>
        </row>
        <row r="147">
          <cell r="B147" t="str">
            <v>FORMULIR STANDAR UNTUK</v>
          </cell>
        </row>
        <row r="148">
          <cell r="B148" t="str">
            <v>PEREKAMAN ANALISA MASING-MASING HARGA SATUAN</v>
          </cell>
        </row>
        <row r="149">
          <cell r="B149" t="str">
            <v xml:space="preserve">                                                                                                            </v>
          </cell>
        </row>
        <row r="151">
          <cell r="B151" t="str">
            <v>PESERTA LELANG</v>
          </cell>
          <cell r="E151" t="str">
            <v>CV. SARIWONO</v>
          </cell>
        </row>
        <row r="152">
          <cell r="B152" t="str">
            <v>PROGRAM</v>
          </cell>
          <cell r="E152" t="str">
            <v>: REHABILITASI / PEMELIHARAAN  JALAN DAN JEMBATAN</v>
          </cell>
        </row>
        <row r="153">
          <cell r="B153" t="str">
            <v>No. PAKET KONTRAK</v>
          </cell>
          <cell r="E153" t="str">
            <v>:</v>
          </cell>
        </row>
        <row r="154">
          <cell r="B154" t="str">
            <v>NAMA PAKET</v>
          </cell>
          <cell r="E154" t="str">
            <v>: PEMELIHARAAN BERKALA JALAN MOTONGKAD - MOTONGKAD PANTAI</v>
          </cell>
        </row>
        <row r="155">
          <cell r="B155" t="str">
            <v>PROP / KAB / KODYA</v>
          </cell>
          <cell r="E155" t="str">
            <v>: KABUPATEN BOLAANG MONGONDOW</v>
          </cell>
        </row>
        <row r="156">
          <cell r="B156" t="str">
            <v>ITEM PEMBAYARAN NO.</v>
          </cell>
          <cell r="E156" t="str">
            <v>:  3.2 (2)</v>
          </cell>
          <cell r="H156" t="str">
            <v>PERKIRAAN VOL. PEK.</v>
          </cell>
          <cell r="J156" t="str">
            <v>:</v>
          </cell>
          <cell r="K156">
            <v>1.8</v>
          </cell>
        </row>
        <row r="157">
          <cell r="B157" t="str">
            <v>JENIS PEKERJAAN</v>
          </cell>
          <cell r="E157" t="str">
            <v>:  Timbunan Pilihan</v>
          </cell>
          <cell r="H157" t="str">
            <v>TOTAL HARGA (Rp.)</v>
          </cell>
          <cell r="J157" t="str">
            <v>:</v>
          </cell>
          <cell r="K157">
            <v>172317.48172316133</v>
          </cell>
        </row>
        <row r="158">
          <cell r="B158" t="str">
            <v>SATUAN PEMBAYARAN</v>
          </cell>
          <cell r="E158" t="str">
            <v>:  M3</v>
          </cell>
          <cell r="H158" t="str">
            <v>% THD. BIAYA PROYEK</v>
          </cell>
          <cell r="J158" t="str">
            <v>:</v>
          </cell>
          <cell r="K158">
            <v>5.2214570910917288E-2</v>
          </cell>
        </row>
        <row r="161">
          <cell r="G161" t="str">
            <v>PERKIRAAN</v>
          </cell>
          <cell r="H161" t="str">
            <v>HARGA</v>
          </cell>
          <cell r="I161" t="str">
            <v>JUMLAH</v>
          </cell>
        </row>
        <row r="162">
          <cell r="B162" t="str">
            <v>NO.</v>
          </cell>
          <cell r="D162" t="str">
            <v>KOMPONEN</v>
          </cell>
          <cell r="F162" t="str">
            <v>SATUAN</v>
          </cell>
          <cell r="G162" t="str">
            <v>KUANTITAS</v>
          </cell>
          <cell r="H162" t="str">
            <v>SATUAN</v>
          </cell>
          <cell r="I162" t="str">
            <v>HARGA</v>
          </cell>
        </row>
        <row r="163">
          <cell r="H163" t="str">
            <v>(Rp.)</v>
          </cell>
          <cell r="I163" t="str">
            <v>(Rp.)</v>
          </cell>
        </row>
        <row r="166">
          <cell r="B166" t="str">
            <v>A.</v>
          </cell>
          <cell r="D166" t="str">
            <v>TENAGA</v>
          </cell>
        </row>
        <row r="168">
          <cell r="B168" t="str">
            <v>1.</v>
          </cell>
          <cell r="D168" t="str">
            <v>Pekerja</v>
          </cell>
          <cell r="E168" t="str">
            <v>(L01)</v>
          </cell>
          <cell r="F168" t="str">
            <v>Jam</v>
          </cell>
          <cell r="G168">
            <v>5.7831325301204821E-2</v>
          </cell>
          <cell r="H168">
            <v>4571.4285714285716</v>
          </cell>
          <cell r="K168">
            <v>264.37177280550776</v>
          </cell>
        </row>
        <row r="169">
          <cell r="B169" t="str">
            <v>2.</v>
          </cell>
          <cell r="D169" t="str">
            <v>Mandor</v>
          </cell>
          <cell r="E169" t="str">
            <v>(L03)</v>
          </cell>
          <cell r="F169" t="str">
            <v>Jam</v>
          </cell>
          <cell r="G169">
            <v>9.6385542168674707E-3</v>
          </cell>
          <cell r="H169">
            <v>7142.8571428571431</v>
          </cell>
          <cell r="K169">
            <v>68.846815834767654</v>
          </cell>
        </row>
        <row r="172">
          <cell r="F172" t="str">
            <v xml:space="preserve">JUMLAH HARGA TENAGA   </v>
          </cell>
          <cell r="K172">
            <v>333.21858864027541</v>
          </cell>
        </row>
        <row r="174">
          <cell r="B174" t="str">
            <v>B.</v>
          </cell>
          <cell r="D174" t="str">
            <v>BAHAN</v>
          </cell>
        </row>
        <row r="176">
          <cell r="B176" t="str">
            <v>1.</v>
          </cell>
          <cell r="D176" t="str">
            <v>Bahan pilihan   (M09)</v>
          </cell>
          <cell r="F176" t="str">
            <v>M3</v>
          </cell>
          <cell r="G176">
            <v>1.2</v>
          </cell>
          <cell r="H176">
            <v>55000</v>
          </cell>
          <cell r="K176">
            <v>66000</v>
          </cell>
        </row>
        <row r="179">
          <cell r="F179" t="str">
            <v xml:space="preserve">JUMLAH HARGA BAHAN   </v>
          </cell>
          <cell r="K179">
            <v>66000</v>
          </cell>
        </row>
        <row r="181">
          <cell r="B181" t="str">
            <v>C.</v>
          </cell>
          <cell r="D181" t="str">
            <v>PERALATAN</v>
          </cell>
        </row>
        <row r="182">
          <cell r="B182" t="str">
            <v>1.</v>
          </cell>
          <cell r="D182" t="str">
            <v>Wheel  Loader</v>
          </cell>
          <cell r="E182" t="str">
            <v>(E15)</v>
          </cell>
          <cell r="F182" t="str">
            <v>Jam</v>
          </cell>
          <cell r="G182">
            <v>9.6385542168674707E-3</v>
          </cell>
          <cell r="H182">
            <v>223196.7553975436</v>
          </cell>
          <cell r="K182">
            <v>2151.2940279281311</v>
          </cell>
        </row>
        <row r="183">
          <cell r="B183" t="str">
            <v>2.</v>
          </cell>
          <cell r="D183" t="str">
            <v>Dump Truck</v>
          </cell>
          <cell r="E183" t="str">
            <v>(E08)</v>
          </cell>
          <cell r="F183" t="str">
            <v>Jam</v>
          </cell>
          <cell r="G183">
            <v>7.6592082616179016E-2</v>
          </cell>
          <cell r="H183">
            <v>166138.10629462017</v>
          </cell>
          <cell r="K183">
            <v>12724.863563013079</v>
          </cell>
        </row>
        <row r="184">
          <cell r="B184" t="str">
            <v>3.</v>
          </cell>
          <cell r="D184" t="str">
            <v>Motor Grader</v>
          </cell>
          <cell r="E184" t="str">
            <v>(E13)</v>
          </cell>
          <cell r="F184" t="str">
            <v>Jam</v>
          </cell>
          <cell r="G184">
            <v>8.7851405622489977E-3</v>
          </cell>
          <cell r="H184">
            <v>234796.83700337185</v>
          </cell>
          <cell r="K184">
            <v>2062.7232166460885</v>
          </cell>
        </row>
        <row r="185">
          <cell r="B185" t="str">
            <v>3.</v>
          </cell>
          <cell r="D185" t="str">
            <v>Vibro Roller</v>
          </cell>
          <cell r="E185" t="str">
            <v>(E19)</v>
          </cell>
          <cell r="F185" t="str">
            <v>Jam</v>
          </cell>
          <cell r="G185">
            <v>1.6064257028112448E-2</v>
          </cell>
          <cell r="H185">
            <v>182111.18051066576</v>
          </cell>
          <cell r="K185">
            <v>2925.480811416317</v>
          </cell>
        </row>
        <row r="186">
          <cell r="B186" t="str">
            <v>4.</v>
          </cell>
          <cell r="D186" t="str">
            <v>Water Tanker</v>
          </cell>
          <cell r="E186" t="str">
            <v>(E23)</v>
          </cell>
          <cell r="F186" t="str">
            <v>Jam</v>
          </cell>
          <cell r="G186">
            <v>7.0281124497991983E-3</v>
          </cell>
          <cell r="H186">
            <v>114746.45168674531</v>
          </cell>
          <cell r="K186">
            <v>806.45096566989685</v>
          </cell>
        </row>
        <row r="187">
          <cell r="B187" t="str">
            <v>5.</v>
          </cell>
          <cell r="D187" t="str">
            <v>Alat  Bantu</v>
          </cell>
          <cell r="F187" t="str">
            <v>Ls</v>
          </cell>
          <cell r="G187">
            <v>1</v>
          </cell>
          <cell r="H187">
            <v>25</v>
          </cell>
          <cell r="K187">
            <v>25</v>
          </cell>
        </row>
        <row r="189">
          <cell r="F189" t="str">
            <v xml:space="preserve">JUMLAH HARGA PERALATAN   </v>
          </cell>
          <cell r="K189">
            <v>20695.812584673513</v>
          </cell>
        </row>
        <row r="191">
          <cell r="B191" t="str">
            <v>D.</v>
          </cell>
          <cell r="D191" t="str">
            <v>JUMLAH HARGA TENAGA, BAHAN DAN PERALATAN  ( A + B + C )</v>
          </cell>
          <cell r="K191">
            <v>87029.031173313793</v>
          </cell>
        </row>
        <row r="192">
          <cell r="B192" t="str">
            <v>E.</v>
          </cell>
          <cell r="D192" t="str">
            <v>OVERHEAD &amp; PROFIT</v>
          </cell>
          <cell r="F192">
            <v>10</v>
          </cell>
          <cell r="G192" t="str">
            <v>%  x  D</v>
          </cell>
          <cell r="K192">
            <v>8702.9031173313797</v>
          </cell>
        </row>
        <row r="193">
          <cell r="B193" t="str">
            <v>F.</v>
          </cell>
          <cell r="D193" t="str">
            <v>HARGA SATUAN PEKERJAAN  ( D + E )</v>
          </cell>
          <cell r="K193">
            <v>95731.934290645178</v>
          </cell>
        </row>
        <row r="194">
          <cell r="B194" t="str">
            <v>Note: 1</v>
          </cell>
          <cell r="D194" t="str">
            <v>SATUAN dapat berdasarkan atas jam operasi untuk Tenaga Kerja dan Peralatan, volume dan/atau ukuran</v>
          </cell>
        </row>
        <row r="195">
          <cell r="D195" t="str">
            <v>berat untuk bahan-bahan.</v>
          </cell>
        </row>
        <row r="196">
          <cell r="B196">
            <v>2</v>
          </cell>
          <cell r="D196" t="str">
            <v>Kuantitas satuan adalah kuantitas setiap komponen untuk menyelesaikan satu satuan pekerjaan dari nomor</v>
          </cell>
        </row>
        <row r="197">
          <cell r="D197" t="str">
            <v>mata pembayaran.</v>
          </cell>
        </row>
        <row r="198">
          <cell r="B198">
            <v>3</v>
          </cell>
          <cell r="D198" t="str">
            <v>Biaya satuan untuk peralatan sudah termasuk bahan bakar, bahan habis dipakai dan operator.</v>
          </cell>
        </row>
        <row r="199">
          <cell r="B199">
            <v>4</v>
          </cell>
          <cell r="D199" t="str">
            <v>Biaya satuan sudah termasuk pengeluaran untuk seluruh pajak yang berkaitan (tetapi tidak termasuk PPN</v>
          </cell>
        </row>
        <row r="200">
          <cell r="D200" t="str">
            <v>yang dibayar dari kontrak) dan biaya-biaya lainnya.</v>
          </cell>
        </row>
        <row r="202">
          <cell r="H202" t="str">
            <v>Kotamobagu, 9  Juni   2008</v>
          </cell>
        </row>
        <row r="203">
          <cell r="H203" t="str">
            <v>Dibuat Oleh :</v>
          </cell>
        </row>
        <row r="204">
          <cell r="H204" t="str">
            <v>CV. SARIWONO</v>
          </cell>
        </row>
        <row r="210">
          <cell r="H210" t="str">
            <v>FADLI MUNAISECHE</v>
          </cell>
        </row>
        <row r="211">
          <cell r="H211" t="str">
            <v>PIM.TEK</v>
          </cell>
        </row>
        <row r="215">
          <cell r="B215" t="str">
            <v>LAMPIRAN 2 PENAWARAN</v>
          </cell>
        </row>
        <row r="216">
          <cell r="J216" t="str">
            <v>Analisa EI-33</v>
          </cell>
        </row>
        <row r="218">
          <cell r="B218" t="str">
            <v>FORMULIR STANDAR UNTUK</v>
          </cell>
        </row>
        <row r="219">
          <cell r="B219" t="str">
            <v>PEREKAMAN ANALISA MASING-MASING HARGA SATUAN</v>
          </cell>
        </row>
        <row r="220">
          <cell r="B220" t="str">
            <v xml:space="preserve">                                                                                                            </v>
          </cell>
        </row>
        <row r="222">
          <cell r="B222" t="str">
            <v>PESERTA LELANG</v>
          </cell>
          <cell r="E222" t="str">
            <v>CV. SARIWONO</v>
          </cell>
        </row>
        <row r="223">
          <cell r="B223" t="str">
            <v>PROGRAM</v>
          </cell>
          <cell r="E223" t="str">
            <v>: REHABILITASI / PEMELIHARAAN  JALAN DAN JEMBATAN</v>
          </cell>
        </row>
        <row r="224">
          <cell r="B224" t="str">
            <v>No. PAKET KONTRAK</v>
          </cell>
          <cell r="E224" t="str">
            <v>:</v>
          </cell>
        </row>
        <row r="225">
          <cell r="B225" t="str">
            <v>NAMA PAKET</v>
          </cell>
          <cell r="E225" t="str">
            <v>: PEMELIHARAAN BERKALA JALAN MOTONGKAD - MOTONGKAD PANTAI</v>
          </cell>
        </row>
        <row r="226">
          <cell r="B226" t="str">
            <v>PROP / KAB / KODYA</v>
          </cell>
          <cell r="E226" t="str">
            <v>: KABUPATEN BOLAANG MONGONDOW</v>
          </cell>
        </row>
        <row r="227">
          <cell r="B227" t="str">
            <v>ITEM PEMBAYARAN NO.</v>
          </cell>
          <cell r="E227" t="str">
            <v>:  3.3</v>
          </cell>
          <cell r="H227" t="str">
            <v>PERKIRAAN VOL. PEK.</v>
          </cell>
          <cell r="J227" t="str">
            <v>:</v>
          </cell>
          <cell r="K227">
            <v>1800</v>
          </cell>
        </row>
        <row r="228">
          <cell r="B228" t="str">
            <v>JENIS PEKERJAAN</v>
          </cell>
          <cell r="E228" t="str">
            <v>:  Penyiapan Badan Jalan</v>
          </cell>
          <cell r="H228" t="str">
            <v>TOTAL HARGA (Rp.)</v>
          </cell>
          <cell r="J228" t="str">
            <v>:</v>
          </cell>
          <cell r="K228">
            <v>3749035.8849273236</v>
          </cell>
        </row>
        <row r="229">
          <cell r="B229" t="str">
            <v>SATUAN PEMBAYARAN</v>
          </cell>
          <cell r="E229" t="str">
            <v>:  M2</v>
          </cell>
          <cell r="H229" t="str">
            <v>% THD. BIAYA PROYEK</v>
          </cell>
          <cell r="J229" t="str">
            <v>:</v>
          </cell>
          <cell r="K229">
            <v>1.1360095220959801</v>
          </cell>
        </row>
        <row r="232">
          <cell r="G232" t="str">
            <v>PERKIRAAN</v>
          </cell>
          <cell r="H232" t="str">
            <v>HARGA</v>
          </cell>
          <cell r="I232" t="str">
            <v>JUMLAH</v>
          </cell>
        </row>
        <row r="233">
          <cell r="B233" t="str">
            <v>NO.</v>
          </cell>
          <cell r="D233" t="str">
            <v>KOMPONEN</v>
          </cell>
          <cell r="F233" t="str">
            <v>SATUAN</v>
          </cell>
          <cell r="G233" t="str">
            <v>KUANTITAS</v>
          </cell>
          <cell r="H233" t="str">
            <v>SATUAN</v>
          </cell>
          <cell r="I233" t="str">
            <v>HARGA</v>
          </cell>
        </row>
        <row r="234">
          <cell r="H234" t="str">
            <v>(Rp.)</v>
          </cell>
          <cell r="I234" t="str">
            <v>(Rp.)</v>
          </cell>
        </row>
        <row r="237">
          <cell r="B237" t="str">
            <v>A.</v>
          </cell>
          <cell r="D237" t="str">
            <v>TENAGA</v>
          </cell>
        </row>
        <row r="239">
          <cell r="B239" t="str">
            <v>1.</v>
          </cell>
          <cell r="D239" t="str">
            <v>Pekerja</v>
          </cell>
          <cell r="E239" t="str">
            <v>(L01)</v>
          </cell>
          <cell r="F239" t="str">
            <v>jam</v>
          </cell>
          <cell r="G239">
            <v>6.4257028112449802E-3</v>
          </cell>
          <cell r="H239">
            <v>4571.4285714285716</v>
          </cell>
          <cell r="K239">
            <v>29.374641422834195</v>
          </cell>
        </row>
        <row r="240">
          <cell r="B240" t="str">
            <v>2.</v>
          </cell>
          <cell r="D240" t="str">
            <v>Mandor</v>
          </cell>
          <cell r="E240" t="str">
            <v>(L02)</v>
          </cell>
          <cell r="F240" t="str">
            <v>jam</v>
          </cell>
          <cell r="G240">
            <v>1.606425702811245E-3</v>
          </cell>
          <cell r="H240">
            <v>7142.8571428571431</v>
          </cell>
          <cell r="K240">
            <v>11.474469305794608</v>
          </cell>
        </row>
        <row r="243">
          <cell r="F243" t="str">
            <v xml:space="preserve">JUMLAH HARGA TENAGA   </v>
          </cell>
          <cell r="K243">
            <v>40.849110728628801</v>
          </cell>
        </row>
        <row r="245">
          <cell r="B245" t="str">
            <v>B.</v>
          </cell>
          <cell r="D245" t="str">
            <v>BAHAN</v>
          </cell>
        </row>
        <row r="248">
          <cell r="D248" t="str">
            <v xml:space="preserve">JUMLAH HARGA BAHAN   </v>
          </cell>
          <cell r="K248">
            <v>0</v>
          </cell>
        </row>
        <row r="250">
          <cell r="B250" t="str">
            <v>C.</v>
          </cell>
          <cell r="D250" t="str">
            <v>PERALATAN</v>
          </cell>
        </row>
        <row r="251">
          <cell r="B251" t="str">
            <v>1.</v>
          </cell>
          <cell r="D251" t="str">
            <v>Motor Grader</v>
          </cell>
          <cell r="E251" t="str">
            <v>(E13)</v>
          </cell>
          <cell r="F251" t="str">
            <v>jam</v>
          </cell>
          <cell r="G251">
            <v>8.5341365461847393E-4</v>
          </cell>
          <cell r="H251">
            <v>234796.83700337185</v>
          </cell>
          <cell r="K251">
            <v>200.37882675990571</v>
          </cell>
        </row>
        <row r="252">
          <cell r="B252" t="str">
            <v>2.</v>
          </cell>
          <cell r="D252" t="str">
            <v>Vibro Roller</v>
          </cell>
          <cell r="E252" t="str">
            <v>(E19)</v>
          </cell>
          <cell r="F252" t="str">
            <v>jam</v>
          </cell>
          <cell r="G252">
            <v>1.606425702811245E-3</v>
          </cell>
          <cell r="H252">
            <v>182111.18051066576</v>
          </cell>
          <cell r="K252">
            <v>292.54808114163177</v>
          </cell>
        </row>
        <row r="253">
          <cell r="B253" t="str">
            <v>3.</v>
          </cell>
          <cell r="D253" t="str">
            <v>Water Tanker</v>
          </cell>
          <cell r="E253" t="str">
            <v>(E23)</v>
          </cell>
          <cell r="F253" t="str">
            <v>jam</v>
          </cell>
          <cell r="G253">
            <v>1.0542168674698796E-2</v>
          </cell>
          <cell r="H253">
            <v>114746.45168674531</v>
          </cell>
          <cell r="K253">
            <v>1209.6764485048452</v>
          </cell>
        </row>
        <row r="254">
          <cell r="B254" t="str">
            <v>4.</v>
          </cell>
          <cell r="D254" t="str">
            <v>Alat  Bantu</v>
          </cell>
          <cell r="F254" t="str">
            <v>Ls</v>
          </cell>
          <cell r="G254">
            <v>1</v>
          </cell>
          <cell r="H254">
            <v>150</v>
          </cell>
          <cell r="K254">
            <v>150</v>
          </cell>
        </row>
        <row r="257">
          <cell r="C257" t="str">
            <v xml:space="preserve">JUMLAH HARGA PERALATAN   </v>
          </cell>
          <cell r="K257">
            <v>1852.6033564063828</v>
          </cell>
        </row>
        <row r="259">
          <cell r="B259" t="str">
            <v>D.</v>
          </cell>
          <cell r="D259" t="str">
            <v>JUMLAH HARGA TENAGA, BAHAN DAN PERALATAN  ( A + B + C )</v>
          </cell>
          <cell r="K259">
            <v>1893.4524671350116</v>
          </cell>
        </row>
        <row r="260">
          <cell r="B260" t="str">
            <v>E.</v>
          </cell>
          <cell r="D260" t="str">
            <v>OVERHEAD &amp; PROFIT</v>
          </cell>
          <cell r="F260">
            <v>10</v>
          </cell>
          <cell r="G260" t="str">
            <v>%  x  D</v>
          </cell>
          <cell r="K260">
            <v>189.34524671350118</v>
          </cell>
        </row>
        <row r="261">
          <cell r="B261" t="str">
            <v>F.</v>
          </cell>
          <cell r="D261" t="str">
            <v>HARGA SATUAN PEKERJAAN  ( D + E )</v>
          </cell>
          <cell r="K261">
            <v>2082.797713848513</v>
          </cell>
        </row>
        <row r="262">
          <cell r="B262" t="str">
            <v>Note: 1</v>
          </cell>
          <cell r="D262" t="str">
            <v>SATUAN dapat berdasarkan atas jam operasi untuk Tenaga Kerja dan Peralatan, volume dan/atau ukuran</v>
          </cell>
        </row>
        <row r="263">
          <cell r="D263" t="str">
            <v>berat untuk bahan-bahan.</v>
          </cell>
        </row>
        <row r="264">
          <cell r="B264">
            <v>2</v>
          </cell>
          <cell r="D264" t="str">
            <v>Kuantitas satuan adalah kuantitas setiap komponen untuk menyelesaikan satu satuan pekerjaan dari nomor</v>
          </cell>
        </row>
        <row r="265">
          <cell r="D265" t="str">
            <v>mata pembayaran.</v>
          </cell>
        </row>
        <row r="266">
          <cell r="B266">
            <v>3</v>
          </cell>
          <cell r="D266" t="str">
            <v>Biaya satuan untuk peralatan sudah termasuk bahan bakar, bahan habis dipakai dan operator.</v>
          </cell>
        </row>
        <row r="267">
          <cell r="B267">
            <v>4</v>
          </cell>
          <cell r="D267" t="str">
            <v>Biaya satuan sudah termasuk pengeluaran untuk seluruh pajak yang berkaitan (tetapi tidak termasuk PPN</v>
          </cell>
        </row>
      </sheetData>
      <sheetData sheetId="13"/>
      <sheetData sheetId="14">
        <row r="2">
          <cell r="B2" t="str">
            <v>LAMPIRAN 2 PENAWARAN</v>
          </cell>
        </row>
        <row r="3">
          <cell r="B3" t="str">
            <v>ANALISA HARGA SATUAN MATA PEMBAYARAN UTAMA</v>
          </cell>
        </row>
        <row r="5">
          <cell r="B5" t="str">
            <v>NAMA PESERTA LELANG</v>
          </cell>
          <cell r="E5" t="str">
            <v>:</v>
          </cell>
          <cell r="F5" t="e">
            <v>#REF!</v>
          </cell>
        </row>
        <row r="6">
          <cell r="B6" t="str">
            <v>NO. MATA PEMBAYARAN</v>
          </cell>
          <cell r="E6" t="str">
            <v>:</v>
          </cell>
          <cell r="F6" t="e">
            <v>#REF!</v>
          </cell>
        </row>
        <row r="7">
          <cell r="B7" t="str">
            <v>JENIS PEKERJAAN</v>
          </cell>
          <cell r="E7" t="str">
            <v>:</v>
          </cell>
          <cell r="F7" t="e">
            <v>#REF!</v>
          </cell>
        </row>
        <row r="8">
          <cell r="B8" t="str">
            <v>SATUAN PEKERJAAN</v>
          </cell>
          <cell r="E8" t="str">
            <v>:</v>
          </cell>
          <cell r="F8" t="e">
            <v>#REF!</v>
          </cell>
        </row>
        <row r="9">
          <cell r="B9" t="str">
            <v>PERKIRAAN KUANTITAS</v>
          </cell>
          <cell r="E9" t="str">
            <v>:</v>
          </cell>
          <cell r="F9" t="e">
            <v>#REF!</v>
          </cell>
        </row>
        <row r="10">
          <cell r="B10" t="str">
            <v>PEKERJAAN</v>
          </cell>
          <cell r="E10" t="str">
            <v>:</v>
          </cell>
          <cell r="F10" t="e">
            <v>#REF!</v>
          </cell>
        </row>
        <row r="11">
          <cell r="B11" t="str">
            <v>PRODUKSI HARIAN / JAM *)</v>
          </cell>
          <cell r="E11" t="str">
            <v>:</v>
          </cell>
          <cell r="F11" t="str">
            <v>Jam</v>
          </cell>
        </row>
        <row r="13">
          <cell r="B13" t="str">
            <v>No.</v>
          </cell>
          <cell r="C13" t="str">
            <v>Uraian</v>
          </cell>
          <cell r="G13" t="str">
            <v>Satuan</v>
          </cell>
          <cell r="H13" t="str">
            <v>Kuantitas</v>
          </cell>
          <cell r="I13" t="str">
            <v>Biaya Satuan                            (Rp.)</v>
          </cell>
          <cell r="J13" t="str">
            <v>Jumlah                           Rp./Satuan</v>
          </cell>
        </row>
        <row r="18">
          <cell r="B18" t="str">
            <v>A.</v>
          </cell>
          <cell r="D18" t="str">
            <v>Tenaga Kerja</v>
          </cell>
        </row>
        <row r="19">
          <cell r="B19" t="str">
            <v>1.</v>
          </cell>
          <cell r="D19" t="str">
            <v>Pekerja</v>
          </cell>
          <cell r="G19" t="str">
            <v>Jam</v>
          </cell>
          <cell r="H19">
            <v>0.24988844265952695</v>
          </cell>
          <cell r="I19">
            <v>6250</v>
          </cell>
          <cell r="K19">
            <v>1561.8027666220435</v>
          </cell>
        </row>
        <row r="20">
          <cell r="B20" t="str">
            <v>2.</v>
          </cell>
          <cell r="D20" t="str">
            <v>Mandor</v>
          </cell>
          <cell r="G20" t="str">
            <v>Jam</v>
          </cell>
          <cell r="H20">
            <v>3.5698348951360995E-2</v>
          </cell>
          <cell r="I20">
            <v>7750</v>
          </cell>
          <cell r="K20">
            <v>276.6622043730477</v>
          </cell>
        </row>
        <row r="25">
          <cell r="B25" t="str">
            <v>B.</v>
          </cell>
          <cell r="D25" t="str">
            <v>Bahan</v>
          </cell>
        </row>
        <row r="26">
          <cell r="B26" t="str">
            <v>1.</v>
          </cell>
          <cell r="D26" t="str">
            <v>Agregat Kasar</v>
          </cell>
          <cell r="G26" t="str">
            <v>M3</v>
          </cell>
          <cell r="H26">
            <v>0.66</v>
          </cell>
          <cell r="I26">
            <v>114824.47504302926</v>
          </cell>
          <cell r="K26">
            <v>75784.153528399314</v>
          </cell>
        </row>
        <row r="27">
          <cell r="B27" t="str">
            <v>2.</v>
          </cell>
          <cell r="D27" t="str">
            <v>Agregat Halus</v>
          </cell>
          <cell r="G27" t="str">
            <v>M3</v>
          </cell>
          <cell r="H27">
            <v>0.54</v>
          </cell>
          <cell r="I27">
            <v>129137.91336775673</v>
          </cell>
          <cell r="K27">
            <v>69734.473218588639</v>
          </cell>
        </row>
        <row r="33">
          <cell r="B33" t="str">
            <v>C.</v>
          </cell>
          <cell r="D33" t="str">
            <v>Peralatan</v>
          </cell>
        </row>
        <row r="34">
          <cell r="B34" t="str">
            <v>1</v>
          </cell>
          <cell r="D34" t="str">
            <v>Wheel Loader</v>
          </cell>
          <cell r="G34" t="str">
            <v>Jam</v>
          </cell>
          <cell r="H34">
            <v>3.5698348951360995E-2</v>
          </cell>
          <cell r="I34">
            <v>273100</v>
          </cell>
          <cell r="K34">
            <v>9749.2190986166879</v>
          </cell>
        </row>
        <row r="35">
          <cell r="B35" t="str">
            <v>2</v>
          </cell>
          <cell r="D35" t="str">
            <v>Dump Truck</v>
          </cell>
          <cell r="G35" t="str">
            <v>Jam</v>
          </cell>
          <cell r="H35">
            <v>0.17614910781008913</v>
          </cell>
          <cell r="I35">
            <v>204300</v>
          </cell>
          <cell r="K35">
            <v>35987.262725601213</v>
          </cell>
        </row>
        <row r="36">
          <cell r="B36" t="str">
            <v>3</v>
          </cell>
          <cell r="D36" t="str">
            <v>Motor Grader</v>
          </cell>
          <cell r="G36" t="str">
            <v>Jam</v>
          </cell>
          <cell r="H36">
            <v>1.1713520749665328E-2</v>
          </cell>
          <cell r="I36">
            <v>279200</v>
          </cell>
          <cell r="K36">
            <v>3270.4149933065596</v>
          </cell>
        </row>
        <row r="37">
          <cell r="B37" t="str">
            <v>4</v>
          </cell>
          <cell r="D37" t="str">
            <v>Tandem Roller</v>
          </cell>
          <cell r="G37" t="str">
            <v>Jam</v>
          </cell>
          <cell r="H37">
            <v>1.7849174475680501E-2</v>
          </cell>
          <cell r="I37">
            <v>162900</v>
          </cell>
          <cell r="K37">
            <v>2907.6305220883537</v>
          </cell>
        </row>
        <row r="38">
          <cell r="B38" t="str">
            <v>5</v>
          </cell>
          <cell r="D38" t="str">
            <v>Water Tanker</v>
          </cell>
          <cell r="G38" t="str">
            <v>Jam</v>
          </cell>
          <cell r="H38">
            <v>2.1084337349397592E-2</v>
          </cell>
          <cell r="I38">
            <v>124700</v>
          </cell>
          <cell r="K38">
            <v>2629.2168674698796</v>
          </cell>
        </row>
        <row r="39">
          <cell r="B39" t="str">
            <v>6</v>
          </cell>
          <cell r="D39" t="str">
            <v>Alat Bantu</v>
          </cell>
          <cell r="G39" t="str">
            <v>Ls</v>
          </cell>
          <cell r="H39">
            <v>1</v>
          </cell>
          <cell r="I39">
            <v>75</v>
          </cell>
          <cell r="K39">
            <v>75</v>
          </cell>
        </row>
        <row r="43">
          <cell r="B43" t="str">
            <v>D.</v>
          </cell>
          <cell r="D43" t="str">
            <v>Jumlah  (A + B + C)</v>
          </cell>
          <cell r="K43">
            <v>201975.83592506574</v>
          </cell>
        </row>
        <row r="44">
          <cell r="B44" t="str">
            <v>E.</v>
          </cell>
          <cell r="D44" t="str">
            <v>Biaya Umum dan Keuntungan</v>
          </cell>
          <cell r="G44">
            <v>10</v>
          </cell>
          <cell r="H44" t="str">
            <v>%  x  D</v>
          </cell>
          <cell r="K44">
            <v>20197.583592506577</v>
          </cell>
        </row>
        <row r="45">
          <cell r="B45" t="str">
            <v>F.</v>
          </cell>
          <cell r="D45" t="str">
            <v>Harga Satuan  = ( D + E )</v>
          </cell>
          <cell r="K45">
            <v>222173.41951757233</v>
          </cell>
        </row>
        <row r="46">
          <cell r="B46" t="str">
            <v>Catatan :</v>
          </cell>
        </row>
        <row r="47">
          <cell r="B47" t="str">
            <v>1.</v>
          </cell>
          <cell r="C47" t="str">
            <v>Satuan dapat berdasarkan atas jam operasi untuk tenaga kerja dan peralatan, volume dan / atau ukuran berat untuk bahan-bahan.</v>
          </cell>
        </row>
        <row r="48">
          <cell r="B48" t="str">
            <v>2.</v>
          </cell>
          <cell r="C48" t="str">
            <v>Kuantitas satuan adalah kuantitas perkiraan dari setiap komponen untuk menyelesaikan satu satuan pekerjaan dari nomor mata pembayaran Harga Satuan yang disampaikan Peserta Lelang tidak dapat diubah, kecuali persyaratan Ayat 13.4 dari Instruksi Kepada Pese</v>
          </cell>
        </row>
        <row r="51">
          <cell r="B51" t="str">
            <v>3.</v>
          </cell>
          <cell r="C51" t="str">
            <v>Biaya satuan untuk peralatan sudah termasuk bahan bakar, bahan habis terpakai dan operator.</v>
          </cell>
        </row>
        <row r="52">
          <cell r="B52" t="str">
            <v>4.</v>
          </cell>
          <cell r="C52" t="str">
            <v>Biaya satuan sudah termasuk pengeluaran untuk seluruh pajak yang berkaitan (tetapi tidak termasuk PPN yang dibayarkan dari kontrak) dan biaya-biaya lainnya.</v>
          </cell>
        </row>
        <row r="54">
          <cell r="B54" t="str">
            <v>5.</v>
          </cell>
          <cell r="C54" t="str">
            <v>Harga satuan yang diajukan peserta lelang harus mencakup seluruh tambahan tenaga kerja, bahan, peralatan atau kerugian yang mungkin diperlukan untuk menyelesaikan pekerjaan sesuai dengan Spesifikasi dan Gambar.</v>
          </cell>
        </row>
        <row r="58">
          <cell r="J58" t="e">
            <v>#REF!</v>
          </cell>
        </row>
        <row r="60">
          <cell r="J60" t="e">
            <v>#REF!</v>
          </cell>
        </row>
        <row r="66">
          <cell r="J66" t="e">
            <v>#REF!</v>
          </cell>
        </row>
        <row r="67">
          <cell r="J67" t="e">
            <v>#REF!</v>
          </cell>
        </row>
        <row r="68">
          <cell r="B68" t="str">
            <v>LAMPIRAN 2 PENAWARAN</v>
          </cell>
        </row>
        <row r="69">
          <cell r="B69" t="str">
            <v>ANALISA HARGA SATUAN MATA PEMBAYARAN UTAMA</v>
          </cell>
        </row>
        <row r="71">
          <cell r="B71" t="str">
            <v>NAMA PESERTA LELANG</v>
          </cell>
          <cell r="E71" t="str">
            <v>:</v>
          </cell>
          <cell r="F71" t="e">
            <v>#REF!</v>
          </cell>
        </row>
        <row r="72">
          <cell r="B72" t="str">
            <v>NO. MATA PEMBAYARAN</v>
          </cell>
          <cell r="E72" t="str">
            <v>:</v>
          </cell>
          <cell r="F72" t="e">
            <v>#REF!</v>
          </cell>
        </row>
        <row r="73">
          <cell r="B73" t="str">
            <v>JENIS PEKERJAAN</v>
          </cell>
          <cell r="E73" t="str">
            <v>:</v>
          </cell>
          <cell r="F73" t="e">
            <v>#REF!</v>
          </cell>
        </row>
        <row r="74">
          <cell r="B74" t="str">
            <v>SATUAN PEKERJAAN</v>
          </cell>
          <cell r="E74" t="str">
            <v>:</v>
          </cell>
          <cell r="F74" t="e">
            <v>#REF!</v>
          </cell>
        </row>
        <row r="75">
          <cell r="B75" t="str">
            <v>PERKIRAAN KUANTITAS</v>
          </cell>
          <cell r="E75" t="str">
            <v>:</v>
          </cell>
          <cell r="F75" t="e">
            <v>#REF!</v>
          </cell>
        </row>
        <row r="76">
          <cell r="B76" t="str">
            <v>PEKERJAAN</v>
          </cell>
          <cell r="E76" t="str">
            <v>:</v>
          </cell>
          <cell r="F76" t="e">
            <v>#REF!</v>
          </cell>
        </row>
        <row r="77">
          <cell r="B77" t="str">
            <v>PRODUKSI HARIAN / JAM *)</v>
          </cell>
          <cell r="E77" t="str">
            <v>:</v>
          </cell>
          <cell r="F77" t="str">
            <v>Jam</v>
          </cell>
        </row>
        <row r="79">
          <cell r="B79" t="str">
            <v>No.</v>
          </cell>
          <cell r="C79" t="str">
            <v>Uraian</v>
          </cell>
          <cell r="G79" t="str">
            <v>Satuan</v>
          </cell>
          <cell r="H79" t="str">
            <v>Kuantitas</v>
          </cell>
          <cell r="I79" t="str">
            <v>Biaya Satuan                            (Rp.)</v>
          </cell>
          <cell r="J79" t="str">
            <v>Jumlah                           Rp./Satuan</v>
          </cell>
        </row>
        <row r="84">
          <cell r="B84" t="str">
            <v>A.</v>
          </cell>
          <cell r="D84" t="str">
            <v>Tenaga Kerja</v>
          </cell>
        </row>
        <row r="85">
          <cell r="B85" t="str">
            <v>1.</v>
          </cell>
          <cell r="D85" t="str">
            <v>Pekerja</v>
          </cell>
          <cell r="G85" t="str">
            <v>Jam</v>
          </cell>
          <cell r="H85">
            <v>0.31236055332440876</v>
          </cell>
          <cell r="I85">
            <v>6250</v>
          </cell>
          <cell r="K85">
            <v>1952.2534582775547</v>
          </cell>
        </row>
        <row r="86">
          <cell r="B86" t="str">
            <v>2.</v>
          </cell>
          <cell r="D86" t="str">
            <v>Mandor</v>
          </cell>
          <cell r="G86" t="str">
            <v>Jam</v>
          </cell>
          <cell r="H86">
            <v>4.4622936189201247E-2</v>
          </cell>
          <cell r="I86">
            <v>7750</v>
          </cell>
          <cell r="K86">
            <v>345.82775546630967</v>
          </cell>
        </row>
        <row r="91">
          <cell r="B91" t="str">
            <v>B.</v>
          </cell>
          <cell r="D91" t="str">
            <v>Bahan</v>
          </cell>
        </row>
        <row r="92">
          <cell r="B92" t="str">
            <v>1.</v>
          </cell>
          <cell r="D92" t="str">
            <v>Agregat Kasar</v>
          </cell>
          <cell r="G92" t="str">
            <v>M3</v>
          </cell>
          <cell r="H92">
            <v>0.42</v>
          </cell>
          <cell r="I92">
            <v>114824.47504302926</v>
          </cell>
          <cell r="K92">
            <v>48226.27951807229</v>
          </cell>
        </row>
        <row r="93">
          <cell r="B93" t="str">
            <v>2.</v>
          </cell>
          <cell r="D93" t="str">
            <v>Agregat Halus</v>
          </cell>
          <cell r="G93" t="str">
            <v>M3</v>
          </cell>
          <cell r="H93">
            <v>0.24</v>
          </cell>
          <cell r="I93">
            <v>129137.91336775673</v>
          </cell>
          <cell r="K93">
            <v>30993.099208261614</v>
          </cell>
        </row>
        <row r="94">
          <cell r="B94" t="str">
            <v>3.</v>
          </cell>
          <cell r="D94" t="str">
            <v>Sirtu</v>
          </cell>
          <cell r="G94" t="str">
            <v>M3</v>
          </cell>
          <cell r="H94">
            <v>0.54</v>
          </cell>
          <cell r="I94">
            <v>60900</v>
          </cell>
          <cell r="K94">
            <v>32886</v>
          </cell>
        </row>
        <row r="99">
          <cell r="B99" t="str">
            <v>C.</v>
          </cell>
          <cell r="D99" t="str">
            <v>Peralatan</v>
          </cell>
        </row>
        <row r="100">
          <cell r="B100" t="str">
            <v>1</v>
          </cell>
          <cell r="D100" t="str">
            <v>Wheel Loader</v>
          </cell>
          <cell r="G100" t="str">
            <v>Jam</v>
          </cell>
          <cell r="H100">
            <v>4.4622936189201247E-2</v>
          </cell>
          <cell r="I100">
            <v>273100</v>
          </cell>
          <cell r="K100">
            <v>12186.52387327086</v>
          </cell>
        </row>
        <row r="101">
          <cell r="B101" t="str">
            <v>2</v>
          </cell>
          <cell r="D101" t="str">
            <v>Dump Truck</v>
          </cell>
          <cell r="G101" t="str">
            <v>Jam</v>
          </cell>
          <cell r="H101">
            <v>0.24128048337930044</v>
          </cell>
          <cell r="I101">
            <v>204300</v>
          </cell>
          <cell r="K101">
            <v>49293.602754391082</v>
          </cell>
        </row>
        <row r="102">
          <cell r="B102" t="str">
            <v>3</v>
          </cell>
          <cell r="D102" t="str">
            <v>Motor Grader</v>
          </cell>
          <cell r="G102" t="str">
            <v>Jam</v>
          </cell>
          <cell r="H102">
            <v>1.7570281124497995E-2</v>
          </cell>
          <cell r="I102">
            <v>279200</v>
          </cell>
          <cell r="K102">
            <v>4905.6224899598401</v>
          </cell>
        </row>
        <row r="103">
          <cell r="B103" t="str">
            <v>4</v>
          </cell>
          <cell r="D103" t="str">
            <v>Tandem Roller</v>
          </cell>
          <cell r="G103" t="str">
            <v>Jam</v>
          </cell>
          <cell r="H103">
            <v>2.677376171352075E-2</v>
          </cell>
          <cell r="I103">
            <v>162900</v>
          </cell>
          <cell r="K103">
            <v>4361.4457831325299</v>
          </cell>
        </row>
        <row r="104">
          <cell r="B104" t="str">
            <v>5</v>
          </cell>
          <cell r="D104" t="str">
            <v>Water Tanker</v>
          </cell>
          <cell r="G104" t="str">
            <v>Jam</v>
          </cell>
          <cell r="H104">
            <v>3.0120481927710847E-2</v>
          </cell>
          <cell r="I104">
            <v>124700</v>
          </cell>
          <cell r="K104">
            <v>3756.0240963855426</v>
          </cell>
        </row>
        <row r="105">
          <cell r="B105" t="str">
            <v>6</v>
          </cell>
          <cell r="D105" t="str">
            <v>Alat Bantu</v>
          </cell>
          <cell r="G105" t="str">
            <v>Ls</v>
          </cell>
          <cell r="H105">
            <v>1</v>
          </cell>
          <cell r="I105">
            <v>500</v>
          </cell>
          <cell r="K105">
            <v>500</v>
          </cell>
        </row>
        <row r="109">
          <cell r="B109" t="str">
            <v>D.</v>
          </cell>
          <cell r="D109" t="str">
            <v>Jumlah  (A + B + C)</v>
          </cell>
          <cell r="K109">
            <v>189406.67893721766</v>
          </cell>
        </row>
        <row r="110">
          <cell r="B110" t="str">
            <v>E.</v>
          </cell>
          <cell r="D110" t="str">
            <v>Biaya Umum dan Keuntungan</v>
          </cell>
          <cell r="G110">
            <v>10</v>
          </cell>
          <cell r="H110" t="str">
            <v>%  x  D</v>
          </cell>
          <cell r="K110">
            <v>18940.667893721766</v>
          </cell>
        </row>
        <row r="111">
          <cell r="B111" t="str">
            <v>F.</v>
          </cell>
          <cell r="D111" t="str">
            <v>Harga Satuan  = ( D + E )</v>
          </cell>
          <cell r="K111">
            <v>208347.34683093941</v>
          </cell>
        </row>
        <row r="112">
          <cell r="B112" t="str">
            <v>Catatan :</v>
          </cell>
        </row>
        <row r="113">
          <cell r="B113" t="str">
            <v>1.</v>
          </cell>
          <cell r="C113" t="str">
            <v>Satuan dapat berdasarkan atas jam operasi untuk tenaga kerja dan peralatan, volume dan / atau ukuran berat untuk bahan-bahan.</v>
          </cell>
        </row>
        <row r="114">
          <cell r="B114" t="str">
            <v>2.</v>
          </cell>
          <cell r="C114" t="str">
            <v>Kuantitas satuan adalah kuantitas perkiraan dari setiap komponen untuk menyelesaikan satu satuan pekerjaan dari nomor mata pembayaran Harga Satuan yang disampaikan Peserta Lelang tidak dapat diubah, kecuali persyaratan Ayat 13.4 dari Instruksi Kepada Pese</v>
          </cell>
        </row>
        <row r="117">
          <cell r="B117" t="str">
            <v>3.</v>
          </cell>
          <cell r="C117" t="str">
            <v>Biaya satuan untuk peralatan sudah termasuk bahan bakar, bahan habis terpakai dan operator.</v>
          </cell>
        </row>
        <row r="118">
          <cell r="B118" t="str">
            <v>4.</v>
          </cell>
          <cell r="C118" t="str">
            <v>Biaya satuan sudah termasuk pengeluaran untuk seluruh pajak yang berkaitan (tetapi tidak termasuk PPN yang dibayarkan dari kontrak) dan biaya-biaya lainnya.</v>
          </cell>
        </row>
        <row r="120">
          <cell r="B120" t="str">
            <v>5.</v>
          </cell>
          <cell r="C120" t="str">
            <v>Harga satuan yang diajukan peserta lelang harus mencakup seluruh tambahan tenaga kerja, bahan, peralatan atau kerugian yang mungkin diperlukan untuk menyelesaikan pekerjaan sesuai dengan Spesifikasi dan Gambar.</v>
          </cell>
        </row>
        <row r="124">
          <cell r="J124" t="e">
            <v>#REF!</v>
          </cell>
        </row>
        <row r="126">
          <cell r="J126" t="e">
            <v>#REF!</v>
          </cell>
        </row>
        <row r="132">
          <cell r="J132" t="e">
            <v>#REF!</v>
          </cell>
        </row>
        <row r="133">
          <cell r="J133" t="e">
            <v>#REF!</v>
          </cell>
        </row>
      </sheetData>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rat"/>
      <sheetName val="Div1"/>
      <sheetName val="Div2"/>
      <sheetName val="Div 2"/>
      <sheetName val="Div3"/>
      <sheetName val="Div5"/>
      <sheetName val="Div4"/>
      <sheetName val="Div8b"/>
      <sheetName val="Div 6"/>
      <sheetName val="Div 7"/>
      <sheetName val="Div 8"/>
      <sheetName val="Jadwal"/>
      <sheetName val="Utama"/>
      <sheetName val="Lamp8"/>
      <sheetName val="Lamp"/>
      <sheetName val="SKon"/>
      <sheetName val="Kapasitas AMP.S.C"/>
      <sheetName val="Staf"/>
      <sheetName val="Ala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RG SAT MASTER"/>
      <sheetName val="ANALISA PEKERJAAN 04"/>
      <sheetName val="REKHIRII"/>
      <sheetName val="HIRI"/>
      <sheetName val="DAU"/>
      <sheetName val="DAU (24 02 05)"/>
      <sheetName val="REKAP"/>
      <sheetName val="KODE ANALISA"/>
    </sheetNames>
    <sheetDataSet>
      <sheetData sheetId="0"/>
      <sheetData sheetId="1" refreshError="1">
        <row r="62">
          <cell r="P62">
            <v>150883.125</v>
          </cell>
        </row>
        <row r="254">
          <cell r="P254">
            <v>1698558.5185185187</v>
          </cell>
        </row>
        <row r="318">
          <cell r="P318">
            <v>10121.25</v>
          </cell>
        </row>
        <row r="382">
          <cell r="P382">
            <v>43640</v>
          </cell>
        </row>
        <row r="510">
          <cell r="P510">
            <v>38142.892857142855</v>
          </cell>
        </row>
        <row r="574">
          <cell r="P574">
            <v>21906.481481481482</v>
          </cell>
        </row>
        <row r="767">
          <cell r="P767">
            <v>130546.5</v>
          </cell>
        </row>
        <row r="832">
          <cell r="P832">
            <v>306834</v>
          </cell>
        </row>
        <row r="897">
          <cell r="P897">
            <v>22269.42</v>
          </cell>
        </row>
        <row r="1153">
          <cell r="P1153">
            <v>570622.22222222225</v>
          </cell>
        </row>
        <row r="1280">
          <cell r="P1280">
            <v>66369.777777777781</v>
          </cell>
        </row>
        <row r="1408">
          <cell r="P1408">
            <v>25408.533333333333</v>
          </cell>
        </row>
        <row r="1472">
          <cell r="P1472">
            <v>484690</v>
          </cell>
        </row>
        <row r="1600">
          <cell r="P1600">
            <v>5903.5</v>
          </cell>
        </row>
        <row r="1728">
          <cell r="P1728">
            <v>21593.75</v>
          </cell>
        </row>
        <row r="1856">
          <cell r="P1856">
            <v>620.71875</v>
          </cell>
        </row>
        <row r="1984">
          <cell r="P1984">
            <v>4784.5</v>
          </cell>
        </row>
        <row r="2112">
          <cell r="P2112">
            <v>2226387.222222222</v>
          </cell>
        </row>
        <row r="2176">
          <cell r="P2176">
            <v>5319642.416666667</v>
          </cell>
        </row>
        <row r="2368">
          <cell r="P2368">
            <v>124740</v>
          </cell>
        </row>
        <row r="2496">
          <cell r="P2496">
            <v>489841.66666666669</v>
          </cell>
        </row>
        <row r="2752">
          <cell r="P2752">
            <v>25917</v>
          </cell>
        </row>
        <row r="2815">
          <cell r="P2815">
            <v>73486.666666666672</v>
          </cell>
        </row>
        <row r="3003">
          <cell r="P3003">
            <v>174225</v>
          </cell>
        </row>
        <row r="3566">
          <cell r="P3566">
            <v>24352.5</v>
          </cell>
        </row>
        <row r="3628">
          <cell r="P3628">
            <v>624570.01111111103</v>
          </cell>
        </row>
        <row r="3690">
          <cell r="P3690">
            <v>78623.100000000006</v>
          </cell>
        </row>
        <row r="3754">
          <cell r="P3754">
            <v>114907.2</v>
          </cell>
        </row>
      </sheetData>
      <sheetData sheetId="2"/>
      <sheetData sheetId="3"/>
      <sheetData sheetId="4"/>
      <sheetData sheetId="5"/>
      <sheetData sheetId="6"/>
      <sheetData sheetId="7"/>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ormasi"/>
      <sheetName val="Sur-pen"/>
      <sheetName val="rekap"/>
      <sheetName val="rab"/>
      <sheetName val="quarry1"/>
      <sheetName val="mobilisas"/>
      <sheetName val="Moblisasi"/>
      <sheetName val="sat-dsr bhn"/>
      <sheetName val="upah"/>
      <sheetName val="bahan"/>
      <sheetName val="SAT ALAT"/>
      <sheetName val="an alat"/>
      <sheetName val="an produk bhn"/>
      <sheetName val="anls hrg sat"/>
      <sheetName val="URAIAN AN"/>
      <sheetName val="AN HRG SAT 2"/>
      <sheetName val="URAIAN AN 2"/>
      <sheetName val="METODE"/>
      <sheetName val="Sheet5"/>
      <sheetName val="Sheet3"/>
      <sheetName val="Sheet2"/>
      <sheetName val="urai div8"/>
      <sheetName val="urai div9"/>
      <sheetName val="urai div10"/>
      <sheetName val="divisi 10 pemel"/>
      <sheetName val="Sheet4"/>
      <sheetName val="anlisa a"/>
      <sheetName val="DFTR BY "/>
      <sheetName val="anls by sewa"/>
      <sheetName val="uraian analisa alt"/>
      <sheetName val="hit kap alt utm"/>
      <sheetName val="rab pemel"/>
      <sheetName val="Sheet1"/>
      <sheetName val="ANALISA TEKNIS"/>
      <sheetName val="SCEDDULE"/>
      <sheetName val="ALAT"/>
      <sheetName val="SON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row r="103">
          <cell r="BE103">
            <v>1679414850</v>
          </cell>
        </row>
        <row r="707">
          <cell r="BE707">
            <v>199500000</v>
          </cell>
        </row>
      </sheetData>
      <sheetData sheetId="29"/>
      <sheetData sheetId="30"/>
      <sheetData sheetId="31"/>
      <sheetData sheetId="32" refreshError="1"/>
      <sheetData sheetId="33"/>
      <sheetData sheetId="34"/>
      <sheetData sheetId="35"/>
      <sheetData sheetId="36"/>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row r="30">
          <cell r="F30" t="str">
            <v>Manado, 28 Desember 1998</v>
          </cell>
        </row>
        <row r="31">
          <cell r="F31" t="str">
            <v>CV.  MERCURY</v>
          </cell>
        </row>
        <row r="32">
          <cell r="J32" t="str">
            <v>PROYEK</v>
          </cell>
          <cell r="K32" t="str">
            <v>:</v>
          </cell>
          <cell r="L32" t="str">
            <v>PENINGKATAN PRASARANA JALAN PROPINSI CABANG DINAS PU KOTAMOBAGU</v>
          </cell>
        </row>
        <row r="33">
          <cell r="L33" t="str">
            <v>DI KABUPATEN BOLAANG MONGONDOW WILAYAH  III</v>
          </cell>
        </row>
        <row r="34">
          <cell r="J34" t="str">
            <v>PAKET</v>
          </cell>
          <cell r="K34" t="str">
            <v>:</v>
          </cell>
          <cell r="L34" t="str">
            <v>KEMA - BELANG - MOLOBOG (SEKSI VIII), TARGET 2,50 KM</v>
          </cell>
        </row>
        <row r="35">
          <cell r="F35" t="str">
            <v>BERTY  MARAMIS</v>
          </cell>
          <cell r="J35" t="str">
            <v>PROPINSI</v>
          </cell>
          <cell r="K35" t="str">
            <v>:</v>
          </cell>
          <cell r="L35" t="str">
            <v>SULAWESI UTARA</v>
          </cell>
        </row>
        <row r="36">
          <cell r="F36" t="str">
            <v>Direktur</v>
          </cell>
          <cell r="J36" t="str">
            <v>MATA</v>
          </cell>
          <cell r="M36" t="str">
            <v>SA</v>
          </cell>
          <cell r="N36" t="str">
            <v>PERKIRAAN</v>
          </cell>
          <cell r="O36" t="str">
            <v>HARGA</v>
          </cell>
          <cell r="P36" t="str">
            <v>HARGA</v>
          </cell>
        </row>
        <row r="37">
          <cell r="J37" t="str">
            <v>PEMBA</v>
          </cell>
          <cell r="L37" t="str">
            <v>URAIAN</v>
          </cell>
          <cell r="M37" t="str">
            <v>TU</v>
          </cell>
          <cell r="N37" t="str">
            <v>KUANTITAS</v>
          </cell>
          <cell r="O37" t="str">
            <v>SATUAN</v>
          </cell>
          <cell r="P37" t="str">
            <v>PEKERJAAN</v>
          </cell>
        </row>
        <row r="38">
          <cell r="J38" t="str">
            <v>YARAN</v>
          </cell>
          <cell r="M38" t="str">
            <v>AN</v>
          </cell>
          <cell r="O38" t="str">
            <v>( Rp.)</v>
          </cell>
          <cell r="P38" t="str">
            <v>( Rp.)</v>
          </cell>
        </row>
        <row r="39">
          <cell r="J39" t="str">
            <v>a</v>
          </cell>
          <cell r="L39" t="str">
            <v>b</v>
          </cell>
          <cell r="M39" t="str">
            <v>c</v>
          </cell>
          <cell r="N39" t="str">
            <v>d</v>
          </cell>
          <cell r="O39" t="str">
            <v>e</v>
          </cell>
          <cell r="P39" t="str">
            <v>f=(d x e)</v>
          </cell>
        </row>
        <row r="41">
          <cell r="J41" t="str">
            <v>BAB. I</v>
          </cell>
          <cell r="L41" t="str">
            <v>U M U M</v>
          </cell>
        </row>
        <row r="43">
          <cell r="J43" t="str">
            <v>1.2</v>
          </cell>
          <cell r="L43" t="str">
            <v>Mobilisasi</v>
          </cell>
          <cell r="M43" t="str">
            <v>Ls</v>
          </cell>
          <cell r="N43">
            <v>1</v>
          </cell>
          <cell r="O43">
            <v>15850000</v>
          </cell>
          <cell r="P43">
            <v>15850000</v>
          </cell>
        </row>
        <row r="45">
          <cell r="L45" t="str">
            <v>Jumlah Harga Pekerjaan Bab 1  (Dipindahkan ke Rekapitulasi Biaya)</v>
          </cell>
          <cell r="P45">
            <v>15850000</v>
          </cell>
        </row>
        <row r="47">
          <cell r="J47" t="str">
            <v>BAB. II</v>
          </cell>
          <cell r="L47" t="str">
            <v>DRAINASE</v>
          </cell>
        </row>
        <row r="49">
          <cell r="J49" t="str">
            <v>2.1</v>
          </cell>
          <cell r="L49" t="str">
            <v>Pekerjaan Galian Untuk Selokan</v>
          </cell>
          <cell r="M49" t="str">
            <v>M3</v>
          </cell>
          <cell r="N49">
            <v>859.5</v>
          </cell>
          <cell r="O49">
            <v>8507.82</v>
          </cell>
          <cell r="P49">
            <v>7312471.29</v>
          </cell>
        </row>
        <row r="50">
          <cell r="L50" t="str">
            <v>Drainase Dan Saluran Air</v>
          </cell>
        </row>
        <row r="51">
          <cell r="J51" t="str">
            <v>2.2</v>
          </cell>
          <cell r="L51" t="str">
            <v>Pekerjaan Pasangan Batu</v>
          </cell>
          <cell r="M51" t="str">
            <v>M3</v>
          </cell>
          <cell r="N51">
            <v>113.3</v>
          </cell>
          <cell r="O51">
            <v>187521.95</v>
          </cell>
          <cell r="P51">
            <v>21246236.940000001</v>
          </cell>
        </row>
        <row r="52">
          <cell r="L52" t="str">
            <v>Dengan Mortar</v>
          </cell>
        </row>
        <row r="53">
          <cell r="J53" t="str">
            <v>2.3 (1)</v>
          </cell>
          <cell r="L53" t="str">
            <v>Gorong2 Pipa Beton Bertulang</v>
          </cell>
          <cell r="M53" t="str">
            <v>M1</v>
          </cell>
          <cell r="N53" t="str">
            <v>-</v>
          </cell>
          <cell r="P53">
            <v>0</v>
          </cell>
        </row>
        <row r="54">
          <cell r="L54" t="str">
            <v>Ø Dalam &lt; 45 cm</v>
          </cell>
        </row>
        <row r="55">
          <cell r="J55" t="str">
            <v>2.3 (2)</v>
          </cell>
          <cell r="L55" t="str">
            <v>Pipa Gorong2 Beton Bertulang</v>
          </cell>
          <cell r="M55" t="str">
            <v>M1</v>
          </cell>
          <cell r="N55" t="str">
            <v>-</v>
          </cell>
          <cell r="P55">
            <v>0</v>
          </cell>
        </row>
        <row r="56">
          <cell r="L56" t="str">
            <v>Ø Dalam 45 - 75 cm</v>
          </cell>
        </row>
        <row r="57">
          <cell r="J57" t="str">
            <v>2.3 (3)</v>
          </cell>
          <cell r="L57" t="str">
            <v>Pipa Gorong2 Beton Bertulang</v>
          </cell>
          <cell r="M57" t="str">
            <v>M1</v>
          </cell>
          <cell r="N57">
            <v>3</v>
          </cell>
          <cell r="O57">
            <v>426350.6</v>
          </cell>
          <cell r="P57">
            <v>1279051.8</v>
          </cell>
        </row>
        <row r="58">
          <cell r="L58" t="str">
            <v>Ø Dalam 75 - 120 cm</v>
          </cell>
        </row>
        <row r="59">
          <cell r="J59" t="str">
            <v>2.3 (4)</v>
          </cell>
          <cell r="L59" t="str">
            <v>Gorong-gorong Pipa Baja</v>
          </cell>
          <cell r="M59" t="str">
            <v>Ton</v>
          </cell>
          <cell r="N59" t="str">
            <v>-</v>
          </cell>
          <cell r="P59">
            <v>0</v>
          </cell>
        </row>
        <row r="60">
          <cell r="L60" t="str">
            <v>Bergelombang</v>
          </cell>
        </row>
        <row r="61">
          <cell r="J61" t="str">
            <v>2.4 (1)</v>
          </cell>
          <cell r="L61" t="str">
            <v>Urugan Berongga Atau Material Filler</v>
          </cell>
          <cell r="M61" t="str">
            <v>M3</v>
          </cell>
          <cell r="N61" t="str">
            <v>-</v>
          </cell>
          <cell r="P61">
            <v>0</v>
          </cell>
        </row>
        <row r="62">
          <cell r="J62" t="str">
            <v>2.4 (2)</v>
          </cell>
          <cell r="L62" t="str">
            <v>Anyaman Filter Plastik Untuk Pek.</v>
          </cell>
          <cell r="M62" t="str">
            <v>M2</v>
          </cell>
          <cell r="N62" t="str">
            <v>-</v>
          </cell>
          <cell r="P62">
            <v>0</v>
          </cell>
        </row>
        <row r="63">
          <cell r="L63" t="str">
            <v>Drainase Di Bawah Permukaan</v>
          </cell>
        </row>
        <row r="64">
          <cell r="J64" t="str">
            <v>2.4 (3)</v>
          </cell>
          <cell r="L64" t="str">
            <v>Pipa Untuk Pekerjaan Drainase</v>
          </cell>
          <cell r="M64" t="str">
            <v>M1</v>
          </cell>
          <cell r="N64" t="str">
            <v>-</v>
          </cell>
          <cell r="P64">
            <v>0</v>
          </cell>
        </row>
        <row r="65">
          <cell r="L65" t="str">
            <v>Di Bawah Permukaan</v>
          </cell>
        </row>
        <row r="67">
          <cell r="L67" t="str">
            <v>Jumlah Harga Pekerjaan Bab 2  (Dipindahkan ke Rekapitulasi Biaya)</v>
          </cell>
          <cell r="P67">
            <v>29837760.030000001</v>
          </cell>
        </row>
        <row r="69">
          <cell r="J69" t="str">
            <v>PROYEK</v>
          </cell>
          <cell r="K69" t="str">
            <v>:</v>
          </cell>
          <cell r="L69" t="str">
            <v>PENINGKATAN PRASARANA JALAN PROPINSI CABANG DINAS PU KOTAMOBAGU</v>
          </cell>
        </row>
        <row r="70">
          <cell r="L70" t="str">
            <v>DI KABUPATEN BOLAANG MONGONDOW WILAYAH  III</v>
          </cell>
        </row>
        <row r="71">
          <cell r="J71" t="str">
            <v>PAKET</v>
          </cell>
          <cell r="K71" t="str">
            <v>:</v>
          </cell>
          <cell r="L71" t="str">
            <v>KEMA - BELANG - MOLOBOG (SEKSI VIII), TARGET 2,50 KM</v>
          </cell>
        </row>
        <row r="72">
          <cell r="J72" t="str">
            <v>PROPINSI</v>
          </cell>
          <cell r="K72" t="str">
            <v>:</v>
          </cell>
          <cell r="L72" t="str">
            <v>SULAWESI UTARA</v>
          </cell>
        </row>
        <row r="73">
          <cell r="J73" t="str">
            <v>MATA</v>
          </cell>
          <cell r="M73" t="str">
            <v>SA</v>
          </cell>
          <cell r="N73" t="str">
            <v>PERKIRAAN</v>
          </cell>
          <cell r="O73" t="str">
            <v>HARGA</v>
          </cell>
          <cell r="P73" t="str">
            <v>HARGA</v>
          </cell>
        </row>
        <row r="74">
          <cell r="J74" t="str">
            <v>PEMBA</v>
          </cell>
          <cell r="L74" t="str">
            <v>URAIAN</v>
          </cell>
          <cell r="M74" t="str">
            <v>TU</v>
          </cell>
          <cell r="N74" t="str">
            <v>KUANTITAS</v>
          </cell>
          <cell r="O74" t="str">
            <v>SATUAN</v>
          </cell>
          <cell r="P74" t="str">
            <v>PEKERJAAN</v>
          </cell>
        </row>
        <row r="75">
          <cell r="J75" t="str">
            <v>YARAN</v>
          </cell>
          <cell r="M75" t="str">
            <v>AN</v>
          </cell>
          <cell r="O75" t="str">
            <v>( Rp.)</v>
          </cell>
          <cell r="P75" t="str">
            <v>( Rp.)</v>
          </cell>
        </row>
        <row r="76">
          <cell r="J76" t="str">
            <v>a</v>
          </cell>
          <cell r="L76" t="str">
            <v>b</v>
          </cell>
          <cell r="M76" t="str">
            <v>c</v>
          </cell>
          <cell r="N76" t="str">
            <v>d</v>
          </cell>
          <cell r="O76" t="str">
            <v>e</v>
          </cell>
          <cell r="P76" t="str">
            <v>f=(d x e)</v>
          </cell>
        </row>
        <row r="78">
          <cell r="J78" t="str">
            <v>BAB. III</v>
          </cell>
          <cell r="L78" t="str">
            <v>PEKERJAAN TANAH</v>
          </cell>
        </row>
        <row r="80">
          <cell r="J80" t="str">
            <v>3.1 (1)</v>
          </cell>
          <cell r="L80" t="str">
            <v>Galian Biasa</v>
          </cell>
          <cell r="M80" t="str">
            <v>M3</v>
          </cell>
          <cell r="N80">
            <v>9250</v>
          </cell>
          <cell r="O80">
            <v>8507.82</v>
          </cell>
          <cell r="P80">
            <v>78697335</v>
          </cell>
        </row>
        <row r="81">
          <cell r="J81" t="str">
            <v>3.1 (2)</v>
          </cell>
          <cell r="L81" t="str">
            <v>Galian Padas/Batuan</v>
          </cell>
          <cell r="M81" t="str">
            <v>M3</v>
          </cell>
          <cell r="N81">
            <v>1950</v>
          </cell>
          <cell r="O81">
            <v>25439.21</v>
          </cell>
          <cell r="P81">
            <v>49606459.5</v>
          </cell>
        </row>
        <row r="82">
          <cell r="J82" t="str">
            <v>3.2 (1)</v>
          </cell>
          <cell r="L82" t="str">
            <v>Urugan Biasa</v>
          </cell>
          <cell r="M82" t="str">
            <v>M3</v>
          </cell>
          <cell r="N82">
            <v>950</v>
          </cell>
          <cell r="O82">
            <v>15248.77</v>
          </cell>
          <cell r="P82">
            <v>14486331.5</v>
          </cell>
        </row>
        <row r="83">
          <cell r="J83" t="str">
            <v>3.2 (2)</v>
          </cell>
          <cell r="L83" t="str">
            <v>Urugan Pilihan</v>
          </cell>
          <cell r="M83" t="str">
            <v>M3</v>
          </cell>
          <cell r="P83">
            <v>0</v>
          </cell>
        </row>
        <row r="84">
          <cell r="J84" t="str">
            <v>3.3</v>
          </cell>
          <cell r="L84" t="str">
            <v>Penyiapan Badan Jalan</v>
          </cell>
          <cell r="M84" t="str">
            <v>M2</v>
          </cell>
          <cell r="P84">
            <v>0</v>
          </cell>
        </row>
        <row r="86">
          <cell r="L86" t="str">
            <v>Jumlah Harga Pekerjaan Bab 3  (Dipindahkan ke Rekapitulasi Biaya)</v>
          </cell>
          <cell r="P86">
            <v>142790126</v>
          </cell>
        </row>
        <row r="88">
          <cell r="J88" t="str">
            <v>BAB. IV</v>
          </cell>
          <cell r="L88" t="str">
            <v>PELEBARAN PERKERASAN</v>
          </cell>
        </row>
        <row r="89">
          <cell r="L89" t="str">
            <v>DAN BAHU JALAN</v>
          </cell>
        </row>
        <row r="91">
          <cell r="J91" t="str">
            <v>4.1 (1)</v>
          </cell>
          <cell r="L91" t="str">
            <v>Lapis Pondasi Agregat Kelas A</v>
          </cell>
          <cell r="M91" t="str">
            <v>M3</v>
          </cell>
          <cell r="N91" t="str">
            <v>-</v>
          </cell>
          <cell r="P91">
            <v>0</v>
          </cell>
        </row>
        <row r="92">
          <cell r="J92" t="str">
            <v>4.1 (2)</v>
          </cell>
          <cell r="L92" t="str">
            <v>Lapis Pondasi Agregat Kelas B</v>
          </cell>
          <cell r="M92" t="str">
            <v>M3</v>
          </cell>
          <cell r="N92">
            <v>750</v>
          </cell>
          <cell r="O92">
            <v>51506.9</v>
          </cell>
          <cell r="P92">
            <v>38630175</v>
          </cell>
        </row>
        <row r="93">
          <cell r="J93" t="str">
            <v>4.2 (1)</v>
          </cell>
          <cell r="L93" t="str">
            <v>Semen Untuk Pondasi Tanah Semen</v>
          </cell>
          <cell r="M93" t="str">
            <v>Ton</v>
          </cell>
          <cell r="N93" t="str">
            <v>-</v>
          </cell>
          <cell r="P93">
            <v>0</v>
          </cell>
        </row>
        <row r="94">
          <cell r="J94" t="str">
            <v>4.2 (2)</v>
          </cell>
          <cell r="L94" t="str">
            <v>Lapis Pondasi Tanah Semen</v>
          </cell>
          <cell r="M94" t="str">
            <v>M3</v>
          </cell>
          <cell r="N94" t="str">
            <v>-</v>
          </cell>
          <cell r="P94">
            <v>0</v>
          </cell>
        </row>
        <row r="95">
          <cell r="J95" t="str">
            <v>4.3 (1)</v>
          </cell>
          <cell r="L95" t="str">
            <v>Agregat Penutup Burtu</v>
          </cell>
          <cell r="M95" t="str">
            <v>M2</v>
          </cell>
          <cell r="N95" t="str">
            <v>-</v>
          </cell>
          <cell r="P95">
            <v>0</v>
          </cell>
        </row>
        <row r="96">
          <cell r="J96" t="str">
            <v>4.3 (2)</v>
          </cell>
          <cell r="L96" t="str">
            <v>Material Aspal Untuk Pekerjaan</v>
          </cell>
          <cell r="M96" t="str">
            <v>Liter</v>
          </cell>
          <cell r="N96" t="str">
            <v>-</v>
          </cell>
          <cell r="P96">
            <v>0</v>
          </cell>
        </row>
        <row r="97">
          <cell r="L97" t="str">
            <v>Pelaburan</v>
          </cell>
        </row>
        <row r="98">
          <cell r="J98" t="str">
            <v>4.3 (3)</v>
          </cell>
          <cell r="L98" t="str">
            <v>Lapis Resap Pengikat</v>
          </cell>
          <cell r="M98" t="str">
            <v>Liter</v>
          </cell>
          <cell r="N98" t="str">
            <v>-</v>
          </cell>
          <cell r="P98">
            <v>0</v>
          </cell>
        </row>
        <row r="100">
          <cell r="L100" t="str">
            <v>Jumlah Harga Pekerjaan Bab 4  (Dipindahkan ke Rekapitulasi Biaya)</v>
          </cell>
          <cell r="P100">
            <v>38630175</v>
          </cell>
        </row>
        <row r="102">
          <cell r="J102" t="str">
            <v>BAB. V</v>
          </cell>
          <cell r="L102" t="str">
            <v>PERKERASAN BERBUTIR</v>
          </cell>
        </row>
        <row r="104">
          <cell r="J104" t="str">
            <v>5.1 (1)</v>
          </cell>
          <cell r="L104" t="str">
            <v>Lapis Pondasi Agregat Kelas A</v>
          </cell>
          <cell r="M104" t="str">
            <v>M3</v>
          </cell>
          <cell r="N104">
            <v>1350</v>
          </cell>
          <cell r="O104">
            <v>64762.57</v>
          </cell>
          <cell r="P104">
            <v>87429469.5</v>
          </cell>
        </row>
        <row r="105">
          <cell r="J105" t="str">
            <v>5.1 (2)</v>
          </cell>
          <cell r="L105" t="str">
            <v>Lapis Pondasi Agregat Kelas B</v>
          </cell>
          <cell r="M105" t="str">
            <v>M3</v>
          </cell>
          <cell r="N105">
            <v>950</v>
          </cell>
          <cell r="O105">
            <v>51506.9</v>
          </cell>
          <cell r="P105">
            <v>48931555</v>
          </cell>
        </row>
        <row r="106">
          <cell r="J106" t="str">
            <v>5.2 (1)</v>
          </cell>
          <cell r="L106" t="str">
            <v>Lapis Pondasi Jalan Kelas C1</v>
          </cell>
          <cell r="M106" t="str">
            <v>M3</v>
          </cell>
          <cell r="N106" t="str">
            <v>-</v>
          </cell>
          <cell r="P106">
            <v>0</v>
          </cell>
        </row>
        <row r="107">
          <cell r="J107" t="str">
            <v>5.2 (2)</v>
          </cell>
          <cell r="L107" t="str">
            <v>Lapis Pondasi Jalan Kelas C2</v>
          </cell>
          <cell r="M107" t="str">
            <v>M3</v>
          </cell>
          <cell r="N107" t="str">
            <v>-</v>
          </cell>
          <cell r="P107">
            <v>0</v>
          </cell>
        </row>
        <row r="108">
          <cell r="J108" t="str">
            <v>5.4 (1)</v>
          </cell>
          <cell r="L108" t="str">
            <v>Semen Untuk Pondasi Tanah Semen</v>
          </cell>
          <cell r="M108" t="str">
            <v>Ton</v>
          </cell>
          <cell r="N108" t="str">
            <v>-</v>
          </cell>
          <cell r="P108">
            <v>0</v>
          </cell>
        </row>
        <row r="109">
          <cell r="J109" t="str">
            <v>5.4 (2)</v>
          </cell>
          <cell r="L109" t="str">
            <v>Lapis Pondasi Tanah Semen</v>
          </cell>
          <cell r="M109" t="str">
            <v>M3</v>
          </cell>
          <cell r="N109" t="str">
            <v>-</v>
          </cell>
          <cell r="P109">
            <v>0</v>
          </cell>
        </row>
        <row r="110">
          <cell r="J110" t="str">
            <v>5.4 (3)</v>
          </cell>
          <cell r="L110" t="str">
            <v>Beton Tumbuk</v>
          </cell>
          <cell r="M110" t="str">
            <v>M3</v>
          </cell>
          <cell r="N110" t="str">
            <v>-</v>
          </cell>
          <cell r="P110">
            <v>0</v>
          </cell>
        </row>
        <row r="112">
          <cell r="L112" t="str">
            <v>Jumlah Harga Pekerjaan Bab 5  (Dipindahkan ke Rekapitulasi Biaya)</v>
          </cell>
          <cell r="P112">
            <v>136361024.5</v>
          </cell>
        </row>
        <row r="114">
          <cell r="J114" t="str">
            <v>PROYEK</v>
          </cell>
          <cell r="K114" t="str">
            <v>:</v>
          </cell>
          <cell r="L114" t="str">
            <v>PENINGKATAN PRASARANA JALAN PROPINSI CABANG DINAS PU KOTAMOBAGU</v>
          </cell>
        </row>
        <row r="115">
          <cell r="L115" t="str">
            <v>DI KABUPATEN BOLAANG MONGONDOW WILAYAH  III</v>
          </cell>
        </row>
        <row r="116">
          <cell r="J116" t="str">
            <v>PAKET</v>
          </cell>
          <cell r="K116" t="str">
            <v>:</v>
          </cell>
          <cell r="L116" t="str">
            <v>KEMA - BELANG - MOLOBOG (SEKSI VIII), TARGET 2,50 KM</v>
          </cell>
        </row>
        <row r="117">
          <cell r="J117" t="str">
            <v>PROPINSI</v>
          </cell>
          <cell r="K117" t="str">
            <v>:</v>
          </cell>
          <cell r="L117" t="str">
            <v>SULAWESI UTARA</v>
          </cell>
        </row>
        <row r="118">
          <cell r="J118" t="str">
            <v>MATA</v>
          </cell>
          <cell r="M118" t="str">
            <v>SA</v>
          </cell>
          <cell r="N118" t="str">
            <v>PERKIRAAN</v>
          </cell>
          <cell r="O118" t="str">
            <v>HARGA</v>
          </cell>
          <cell r="P118" t="str">
            <v>HARGA</v>
          </cell>
        </row>
        <row r="119">
          <cell r="J119" t="str">
            <v>PEMBA</v>
          </cell>
          <cell r="L119" t="str">
            <v>URAIAN</v>
          </cell>
          <cell r="M119" t="str">
            <v>TU</v>
          </cell>
          <cell r="N119" t="str">
            <v>KUANTITAS</v>
          </cell>
          <cell r="O119" t="str">
            <v>SATUAN</v>
          </cell>
          <cell r="P119" t="str">
            <v>PEKERJAAN</v>
          </cell>
        </row>
        <row r="120">
          <cell r="J120" t="str">
            <v>YARAN</v>
          </cell>
          <cell r="M120" t="str">
            <v>AN</v>
          </cell>
          <cell r="O120" t="str">
            <v>( Rp.)</v>
          </cell>
          <cell r="P120" t="str">
            <v>( Rp.)</v>
          </cell>
        </row>
        <row r="121">
          <cell r="J121" t="str">
            <v>a</v>
          </cell>
          <cell r="L121" t="str">
            <v>b</v>
          </cell>
          <cell r="M121" t="str">
            <v>c</v>
          </cell>
          <cell r="N121" t="str">
            <v>d</v>
          </cell>
          <cell r="O121" t="str">
            <v>e</v>
          </cell>
          <cell r="P121" t="str">
            <v>f=(d x e)</v>
          </cell>
        </row>
        <row r="123">
          <cell r="J123" t="str">
            <v>BAB. VI</v>
          </cell>
          <cell r="L123" t="str">
            <v>PERKERASAN ASPAL</v>
          </cell>
        </row>
        <row r="125">
          <cell r="J125" t="str">
            <v>6.1(1)</v>
          </cell>
          <cell r="L125" t="str">
            <v>Lapis Resap Pengikat</v>
          </cell>
          <cell r="M125" t="str">
            <v>Liter</v>
          </cell>
          <cell r="N125">
            <v>9000</v>
          </cell>
          <cell r="O125">
            <v>2340.9539999999997</v>
          </cell>
          <cell r="P125">
            <v>21068586</v>
          </cell>
        </row>
        <row r="126">
          <cell r="J126" t="str">
            <v>6.1(2)</v>
          </cell>
          <cell r="L126" t="str">
            <v>Lapis Perekat</v>
          </cell>
          <cell r="M126" t="str">
            <v>Liter</v>
          </cell>
          <cell r="P126">
            <v>0</v>
          </cell>
        </row>
        <row r="127">
          <cell r="J127" t="str">
            <v>6.2(1)</v>
          </cell>
          <cell r="L127" t="str">
            <v>Agregat Penutup Burtu</v>
          </cell>
          <cell r="M127" t="str">
            <v>M2</v>
          </cell>
          <cell r="N127" t="str">
            <v>-</v>
          </cell>
          <cell r="P127">
            <v>0</v>
          </cell>
        </row>
        <row r="128">
          <cell r="J128" t="str">
            <v>6.2(2)</v>
          </cell>
          <cell r="L128" t="str">
            <v>Agregat Penutup Burda</v>
          </cell>
          <cell r="M128" t="str">
            <v>M2</v>
          </cell>
          <cell r="N128" t="str">
            <v>-</v>
          </cell>
          <cell r="P128">
            <v>0</v>
          </cell>
        </row>
        <row r="129">
          <cell r="J129" t="str">
            <v>6.2(3)</v>
          </cell>
          <cell r="L129" t="str">
            <v>Material Aspal Untuk Pekerjaan</v>
          </cell>
          <cell r="M129" t="str">
            <v>Liter</v>
          </cell>
          <cell r="N129" t="str">
            <v>-</v>
          </cell>
          <cell r="P129">
            <v>0</v>
          </cell>
        </row>
        <row r="130">
          <cell r="L130" t="str">
            <v>Pelaburan</v>
          </cell>
        </row>
        <row r="131">
          <cell r="J131" t="str">
            <v>6.3(3)</v>
          </cell>
          <cell r="L131" t="str">
            <v>Lapis Permukaan Lataston (HRS)</v>
          </cell>
          <cell r="M131" t="str">
            <v>M2</v>
          </cell>
          <cell r="N131" t="str">
            <v>-</v>
          </cell>
          <cell r="P131">
            <v>0</v>
          </cell>
        </row>
        <row r="132">
          <cell r="J132" t="str">
            <v>6.3(4)</v>
          </cell>
          <cell r="L132" t="str">
            <v>Lapis Permukaan Laston (AC) t=4cm</v>
          </cell>
          <cell r="M132" t="str">
            <v>M2</v>
          </cell>
          <cell r="P132">
            <v>0</v>
          </cell>
        </row>
        <row r="133">
          <cell r="J133" t="str">
            <v>6.3(5)</v>
          </cell>
          <cell r="L133" t="str">
            <v>Asphalt Treated Base (ATB)</v>
          </cell>
          <cell r="M133" t="str">
            <v>M3</v>
          </cell>
          <cell r="P133">
            <v>0</v>
          </cell>
        </row>
        <row r="134">
          <cell r="J134" t="str">
            <v>6.3(5) a</v>
          </cell>
          <cell r="L134" t="str">
            <v>Asphalt Treated Base Levelling (ATBL)</v>
          </cell>
          <cell r="M134" t="str">
            <v>Ton</v>
          </cell>
          <cell r="N134" t="str">
            <v>-</v>
          </cell>
          <cell r="P134">
            <v>0</v>
          </cell>
        </row>
        <row r="135">
          <cell r="J135" t="str">
            <v>6.4(1)</v>
          </cell>
          <cell r="L135" t="str">
            <v>Lasbutag    t = 3 cm</v>
          </cell>
          <cell r="M135" t="str">
            <v>M2</v>
          </cell>
          <cell r="P135">
            <v>0</v>
          </cell>
        </row>
        <row r="136">
          <cell r="J136" t="str">
            <v>6.6</v>
          </cell>
          <cell r="L136" t="str">
            <v>Lapis Penetrasi Macadam</v>
          </cell>
          <cell r="M136" t="str">
            <v>M2</v>
          </cell>
          <cell r="N136">
            <v>11250</v>
          </cell>
          <cell r="O136">
            <v>14897.19</v>
          </cell>
          <cell r="P136">
            <v>167593387.5</v>
          </cell>
        </row>
        <row r="138">
          <cell r="L138" t="str">
            <v>Jumlah Harga Pekerjaan Bab 6  (Dipindahkan ke Rekapitulasi Biaya)</v>
          </cell>
          <cell r="P138">
            <v>188661973.5</v>
          </cell>
        </row>
        <row r="140">
          <cell r="J140" t="str">
            <v>BAB. VII</v>
          </cell>
          <cell r="L140" t="str">
            <v>STRUKTUR</v>
          </cell>
        </row>
        <row r="142">
          <cell r="J142" t="str">
            <v>7.1 (1)</v>
          </cell>
          <cell r="L142" t="str">
            <v>Beton Untuk Struktur   K - 275</v>
          </cell>
          <cell r="M142" t="str">
            <v>M3</v>
          </cell>
          <cell r="P142">
            <v>0</v>
          </cell>
        </row>
        <row r="143">
          <cell r="J143" t="str">
            <v>7.1 (2)</v>
          </cell>
          <cell r="L143" t="str">
            <v>Beton Tak Bertulang</v>
          </cell>
          <cell r="M143" t="str">
            <v>M3</v>
          </cell>
          <cell r="P143">
            <v>0</v>
          </cell>
        </row>
        <row r="144">
          <cell r="J144" t="str">
            <v>7.2</v>
          </cell>
          <cell r="L144" t="str">
            <v>Baja Tulangan</v>
          </cell>
          <cell r="M144" t="str">
            <v>Kg</v>
          </cell>
          <cell r="P144">
            <v>0</v>
          </cell>
        </row>
        <row r="145">
          <cell r="J145" t="str">
            <v>7.4</v>
          </cell>
          <cell r="L145" t="str">
            <v>Pasangan Batu dg adukan</v>
          </cell>
          <cell r="M145" t="str">
            <v>M3</v>
          </cell>
          <cell r="N145">
            <v>45</v>
          </cell>
          <cell r="O145">
            <v>169831.75</v>
          </cell>
          <cell r="P145">
            <v>7642428.75</v>
          </cell>
        </row>
        <row r="146">
          <cell r="J146" t="str">
            <v>7.5 (1)</v>
          </cell>
          <cell r="L146" t="str">
            <v>Pasangan Batu Kosong diisi adukan</v>
          </cell>
          <cell r="M146" t="str">
            <v>M3</v>
          </cell>
        </row>
        <row r="147">
          <cell r="J147" t="str">
            <v>7.5 (2a)</v>
          </cell>
          <cell r="L147" t="str">
            <v>Timbunan Batu &gt; 1.000 Kg</v>
          </cell>
          <cell r="M147" t="str">
            <v>M3</v>
          </cell>
          <cell r="N147" t="str">
            <v>-</v>
          </cell>
          <cell r="P147">
            <v>0</v>
          </cell>
        </row>
        <row r="148">
          <cell r="J148" t="str">
            <v>7.5 (2b)</v>
          </cell>
          <cell r="L148" t="str">
            <v>Timbunan Batu &gt; 250 - 300 Kg</v>
          </cell>
          <cell r="M148" t="str">
            <v>M3</v>
          </cell>
          <cell r="N148" t="str">
            <v>-</v>
          </cell>
          <cell r="P148">
            <v>0</v>
          </cell>
        </row>
        <row r="149">
          <cell r="J149" t="str">
            <v>7.5 (2c)</v>
          </cell>
          <cell r="L149" t="str">
            <v>Timbunan Batu &gt; 40 - 250 Kg</v>
          </cell>
          <cell r="M149" t="str">
            <v>M3</v>
          </cell>
          <cell r="N149" t="str">
            <v>-</v>
          </cell>
          <cell r="P149">
            <v>0</v>
          </cell>
        </row>
        <row r="150">
          <cell r="J150" t="str">
            <v>7.5 (2d)</v>
          </cell>
          <cell r="L150" t="str">
            <v>Timbunan Batu &gt; 15 - 40 Kg</v>
          </cell>
          <cell r="M150" t="str">
            <v>M3</v>
          </cell>
          <cell r="N150" t="str">
            <v>-</v>
          </cell>
          <cell r="P150">
            <v>0</v>
          </cell>
        </row>
        <row r="151">
          <cell r="J151" t="str">
            <v>7.5 (4)</v>
          </cell>
          <cell r="L151" t="str">
            <v>Geotekstil Untuk Perkuatan Tanah</v>
          </cell>
          <cell r="M151" t="str">
            <v>M2</v>
          </cell>
          <cell r="N151" t="str">
            <v>-</v>
          </cell>
          <cell r="P151">
            <v>0</v>
          </cell>
        </row>
        <row r="152">
          <cell r="J152" t="str">
            <v>7.6</v>
          </cell>
          <cell r="L152" t="str">
            <v>B r o n j o n g</v>
          </cell>
          <cell r="M152" t="str">
            <v>M3</v>
          </cell>
          <cell r="P152">
            <v>0</v>
          </cell>
        </row>
        <row r="154">
          <cell r="L154" t="str">
            <v>Jumlah Harga Pekerjaan Bab 7  (Dipindahkan ke Rekapitulasi Biaya)</v>
          </cell>
          <cell r="P154">
            <v>7642428.75</v>
          </cell>
        </row>
        <row r="156">
          <cell r="J156" t="str">
            <v>PROYEK</v>
          </cell>
          <cell r="K156" t="str">
            <v>:</v>
          </cell>
          <cell r="L156" t="str">
            <v>PENINGKATAN PRASARANA JALAN PROPINSI CABANG DINAS PU KOTAMOBAGU</v>
          </cell>
        </row>
        <row r="157">
          <cell r="L157" t="str">
            <v>DI KABUPATEN BOLAANG MONGONDOW WILAYAH  III</v>
          </cell>
        </row>
        <row r="158">
          <cell r="J158" t="str">
            <v>PAKET</v>
          </cell>
          <cell r="K158" t="str">
            <v>:</v>
          </cell>
          <cell r="L158" t="str">
            <v>KEMA - BELANG - MOLOBOG (SEKSI VIII), TARGET 2,50 KM</v>
          </cell>
        </row>
        <row r="159">
          <cell r="J159" t="str">
            <v>PROPINSI</v>
          </cell>
          <cell r="K159" t="str">
            <v>:</v>
          </cell>
          <cell r="L159" t="str">
            <v>SULAWESI UTARA</v>
          </cell>
        </row>
        <row r="160">
          <cell r="J160" t="str">
            <v>MATA</v>
          </cell>
          <cell r="M160" t="str">
            <v>SA</v>
          </cell>
          <cell r="N160" t="str">
            <v>PERKIRAAN</v>
          </cell>
          <cell r="O160" t="str">
            <v>HARGA</v>
          </cell>
          <cell r="P160" t="str">
            <v>HARGA</v>
          </cell>
        </row>
        <row r="161">
          <cell r="J161" t="str">
            <v>PEMBA</v>
          </cell>
          <cell r="L161" t="str">
            <v>URAIAN</v>
          </cell>
          <cell r="M161" t="str">
            <v>TU</v>
          </cell>
          <cell r="N161" t="str">
            <v>KUANTITAS</v>
          </cell>
          <cell r="O161" t="str">
            <v>SATUAN</v>
          </cell>
          <cell r="P161" t="str">
            <v>PEKERJAAN</v>
          </cell>
        </row>
        <row r="162">
          <cell r="J162" t="str">
            <v>YARAN</v>
          </cell>
          <cell r="M162" t="str">
            <v>AN</v>
          </cell>
          <cell r="O162" t="str">
            <v>( Rp.)</v>
          </cell>
          <cell r="P162" t="str">
            <v>( Rp.)</v>
          </cell>
        </row>
        <row r="163">
          <cell r="J163" t="str">
            <v>a</v>
          </cell>
          <cell r="L163" t="str">
            <v>b</v>
          </cell>
          <cell r="M163" t="str">
            <v>c</v>
          </cell>
          <cell r="N163" t="str">
            <v>d</v>
          </cell>
          <cell r="O163" t="str">
            <v>e</v>
          </cell>
          <cell r="P163" t="str">
            <v>f=(d x e)</v>
          </cell>
        </row>
        <row r="165">
          <cell r="J165" t="str">
            <v>BAB. VIII</v>
          </cell>
          <cell r="L165" t="str">
            <v>PENGEMBALIAN KONDISI</v>
          </cell>
        </row>
        <row r="166">
          <cell r="L166" t="str">
            <v>DAN PEKERJAAN MINOR</v>
          </cell>
        </row>
        <row r="168">
          <cell r="J168" t="str">
            <v>8.1 (1)</v>
          </cell>
          <cell r="L168" t="str">
            <v>Lapis Pondasi Agregat Kelas A</v>
          </cell>
          <cell r="M168" t="str">
            <v>M3</v>
          </cell>
          <cell r="N168" t="str">
            <v>-</v>
          </cell>
          <cell r="P168">
            <v>0</v>
          </cell>
        </row>
        <row r="169">
          <cell r="L169" t="str">
            <v>Untuk Pekerjaan Minor</v>
          </cell>
        </row>
        <row r="170">
          <cell r="J170" t="str">
            <v>8.1 (2)</v>
          </cell>
          <cell r="L170" t="str">
            <v>Lapis Pondasi Agregat Kelas B</v>
          </cell>
          <cell r="M170" t="str">
            <v>M3</v>
          </cell>
          <cell r="P170">
            <v>0</v>
          </cell>
        </row>
        <row r="171">
          <cell r="L171" t="str">
            <v>Untuk Pekerjaan Minor</v>
          </cell>
        </row>
        <row r="172">
          <cell r="J172" t="str">
            <v>8.1 (3)</v>
          </cell>
          <cell r="L172" t="str">
            <v>Agregat Untuk Lapis Pondasi Jalan</v>
          </cell>
          <cell r="M172" t="str">
            <v>M3</v>
          </cell>
          <cell r="N172" t="str">
            <v>-</v>
          </cell>
          <cell r="P172">
            <v>0</v>
          </cell>
        </row>
        <row r="173">
          <cell r="L173" t="str">
            <v>Tanpa Penutup Untuk Pek. Minor</v>
          </cell>
        </row>
        <row r="174">
          <cell r="J174" t="str">
            <v>8.1 (4)</v>
          </cell>
          <cell r="L174" t="str">
            <v>Waterbound Macadam</v>
          </cell>
          <cell r="M174" t="str">
            <v>M3</v>
          </cell>
          <cell r="N174" t="str">
            <v>-</v>
          </cell>
          <cell r="P174">
            <v>0</v>
          </cell>
        </row>
        <row r="175">
          <cell r="L175" t="str">
            <v>Untuk Pekerjaan Minor</v>
          </cell>
        </row>
        <row r="176">
          <cell r="J176" t="str">
            <v>8.1 (5)</v>
          </cell>
          <cell r="L176" t="str">
            <v>Campuran Aspal Panas</v>
          </cell>
          <cell r="M176" t="str">
            <v>M3</v>
          </cell>
          <cell r="N176" t="str">
            <v>-</v>
          </cell>
          <cell r="P176">
            <v>0</v>
          </cell>
        </row>
        <row r="177">
          <cell r="L177" t="str">
            <v>Untuk Pekerjaan Minor</v>
          </cell>
        </row>
        <row r="178">
          <cell r="J178" t="str">
            <v>8.1 (6)</v>
          </cell>
          <cell r="L178" t="str">
            <v>Lasbutag atau Latasbusir</v>
          </cell>
          <cell r="M178" t="str">
            <v>M3</v>
          </cell>
          <cell r="N178" t="str">
            <v>-</v>
          </cell>
          <cell r="P178">
            <v>0</v>
          </cell>
        </row>
        <row r="179">
          <cell r="L179" t="str">
            <v>Untuk Pekerjaan Minor</v>
          </cell>
        </row>
        <row r="180">
          <cell r="J180" t="str">
            <v>8.1 (7)</v>
          </cell>
          <cell r="L180" t="str">
            <v>Penetrasi Macadam</v>
          </cell>
          <cell r="M180" t="str">
            <v>M3</v>
          </cell>
          <cell r="N180" t="str">
            <v>-</v>
          </cell>
          <cell r="P180">
            <v>0</v>
          </cell>
        </row>
        <row r="181">
          <cell r="L181" t="str">
            <v>Untuk Pekerjaan Minor</v>
          </cell>
        </row>
        <row r="182">
          <cell r="J182" t="str">
            <v>8.1 (8)</v>
          </cell>
          <cell r="L182" t="str">
            <v>Campuran Aspal Dingin</v>
          </cell>
          <cell r="M182" t="str">
            <v>M3</v>
          </cell>
          <cell r="N182" t="str">
            <v>-</v>
          </cell>
          <cell r="P182">
            <v>0</v>
          </cell>
        </row>
        <row r="183">
          <cell r="L183" t="str">
            <v>Untuk Pekerjaan Minor</v>
          </cell>
        </row>
        <row r="184">
          <cell r="J184" t="str">
            <v>8.1 (9)</v>
          </cell>
          <cell r="L184" t="str">
            <v>Bitumen Untuk Pengisian</v>
          </cell>
          <cell r="M184" t="str">
            <v>Liter</v>
          </cell>
          <cell r="N184" t="str">
            <v>-</v>
          </cell>
          <cell r="P184">
            <v>0</v>
          </cell>
        </row>
        <row r="185">
          <cell r="L185" t="str">
            <v>Retak-retak</v>
          </cell>
        </row>
        <row r="186">
          <cell r="J186" t="str">
            <v>8.2</v>
          </cell>
          <cell r="L186" t="str">
            <v>Galian Untuk Bahu Jalan dan</v>
          </cell>
          <cell r="M186" t="str">
            <v>M3</v>
          </cell>
          <cell r="N186" t="str">
            <v>-</v>
          </cell>
          <cell r="P186">
            <v>0</v>
          </cell>
        </row>
        <row r="187">
          <cell r="L187" t="str">
            <v>Pekerjaan Minor Lainnya.</v>
          </cell>
        </row>
        <row r="188">
          <cell r="J188" t="str">
            <v>8.3</v>
          </cell>
          <cell r="L188" t="str">
            <v>Stabilisasi Dengan Tanaman</v>
          </cell>
          <cell r="M188" t="str">
            <v>M2</v>
          </cell>
          <cell r="N188" t="str">
            <v>-</v>
          </cell>
          <cell r="P188">
            <v>0</v>
          </cell>
        </row>
        <row r="189">
          <cell r="J189" t="str">
            <v>8.4 (1)</v>
          </cell>
          <cell r="L189" t="str">
            <v>Marka Jalan</v>
          </cell>
          <cell r="M189" t="str">
            <v>M2</v>
          </cell>
          <cell r="N189" t="str">
            <v>-</v>
          </cell>
          <cell r="P189">
            <v>0</v>
          </cell>
        </row>
        <row r="190">
          <cell r="J190" t="str">
            <v>8.4 (2)</v>
          </cell>
          <cell r="L190" t="str">
            <v>Rambu Jalan</v>
          </cell>
          <cell r="M190" t="str">
            <v>Buah</v>
          </cell>
          <cell r="N190" t="str">
            <v>-</v>
          </cell>
          <cell r="P190">
            <v>0</v>
          </cell>
        </row>
        <row r="191">
          <cell r="J191" t="str">
            <v>8.4 (3)</v>
          </cell>
          <cell r="L191" t="str">
            <v>Patok Pengarah</v>
          </cell>
          <cell r="M191" t="str">
            <v>Buah</v>
          </cell>
          <cell r="N191" t="str">
            <v>-</v>
          </cell>
        </row>
        <row r="192">
          <cell r="J192" t="str">
            <v>8.4 (4)</v>
          </cell>
          <cell r="L192" t="str">
            <v>Patok Kilometer</v>
          </cell>
          <cell r="M192" t="str">
            <v>Buah</v>
          </cell>
          <cell r="N192" t="str">
            <v>-</v>
          </cell>
          <cell r="P192">
            <v>0</v>
          </cell>
        </row>
        <row r="193">
          <cell r="J193" t="str">
            <v>8.4 (5)</v>
          </cell>
          <cell r="L193" t="str">
            <v>Rel Pengaman</v>
          </cell>
          <cell r="M193" t="str">
            <v>M1</v>
          </cell>
          <cell r="N193" t="str">
            <v>-</v>
          </cell>
          <cell r="P193">
            <v>0</v>
          </cell>
        </row>
        <row r="194">
          <cell r="J194" t="str">
            <v>8.5 (1)</v>
          </cell>
          <cell r="L194" t="str">
            <v>Pengembalian Kondisi Lantai</v>
          </cell>
          <cell r="M194" t="str">
            <v>M2</v>
          </cell>
          <cell r="N194" t="str">
            <v>-</v>
          </cell>
          <cell r="P194">
            <v>0</v>
          </cell>
        </row>
        <row r="195">
          <cell r="L195" t="str">
            <v>Jembatan Beton</v>
          </cell>
        </row>
        <row r="196">
          <cell r="J196" t="str">
            <v>8.5 (2)</v>
          </cell>
          <cell r="L196" t="str">
            <v>Pengembalian Kondisi Lantai</v>
          </cell>
          <cell r="M196" t="str">
            <v>M2</v>
          </cell>
          <cell r="N196" t="str">
            <v>-</v>
          </cell>
          <cell r="P196">
            <v>0</v>
          </cell>
        </row>
        <row r="197">
          <cell r="L197" t="str">
            <v>Jembatan Kayu</v>
          </cell>
        </row>
        <row r="198">
          <cell r="J198" t="str">
            <v>8.5 (3)</v>
          </cell>
          <cell r="L198" t="str">
            <v>Pengecatan Jembatan Struktur</v>
          </cell>
          <cell r="M198" t="str">
            <v>M2</v>
          </cell>
          <cell r="N198" t="str">
            <v>-</v>
          </cell>
          <cell r="P198">
            <v>0</v>
          </cell>
        </row>
        <row r="199">
          <cell r="L199" t="str">
            <v>Baja</v>
          </cell>
        </row>
        <row r="201">
          <cell r="L201" t="str">
            <v>Jumlah Harga Pekerjaan Bab 8  (Dipindahkan ke Rekapitulasi Biaya)</v>
          </cell>
          <cell r="P201">
            <v>0</v>
          </cell>
        </row>
        <row r="203">
          <cell r="J203" t="str">
            <v>PROYEK</v>
          </cell>
          <cell r="K203" t="str">
            <v>:</v>
          </cell>
          <cell r="L203" t="str">
            <v>PENINGKATAN PRASARANA JALAN PROPINSI CABANG DINAS PU KOTAMOBAGU</v>
          </cell>
        </row>
        <row r="204">
          <cell r="L204" t="str">
            <v>DI KABUPATEN BOLAANG MONGONDOW WILAYAH  III</v>
          </cell>
        </row>
        <row r="205">
          <cell r="J205" t="str">
            <v>PAKET</v>
          </cell>
          <cell r="K205" t="str">
            <v>:</v>
          </cell>
          <cell r="L205" t="str">
            <v>KEMA - BELANG - MOLOBOG (SEKSI VIII), TARGET 2,50 KM</v>
          </cell>
        </row>
        <row r="206">
          <cell r="J206" t="str">
            <v>PROPINSI</v>
          </cell>
          <cell r="K206" t="str">
            <v>:</v>
          </cell>
          <cell r="L206" t="str">
            <v>SULAWESI UTARA</v>
          </cell>
        </row>
        <row r="207">
          <cell r="J207" t="str">
            <v>MATA</v>
          </cell>
          <cell r="M207" t="str">
            <v>SA</v>
          </cell>
          <cell r="N207" t="str">
            <v>PERKIRAAN</v>
          </cell>
          <cell r="O207" t="str">
            <v>HARGA</v>
          </cell>
          <cell r="P207" t="str">
            <v>HARGA</v>
          </cell>
        </row>
        <row r="208">
          <cell r="J208" t="str">
            <v>PEMBA</v>
          </cell>
          <cell r="L208" t="str">
            <v>URAIAN</v>
          </cell>
          <cell r="M208" t="str">
            <v>TU</v>
          </cell>
          <cell r="N208" t="str">
            <v>KUANTITAS</v>
          </cell>
          <cell r="O208" t="str">
            <v>SATUAN</v>
          </cell>
          <cell r="P208" t="str">
            <v>PEKERJAAN</v>
          </cell>
        </row>
        <row r="209">
          <cell r="J209" t="str">
            <v>YARAN</v>
          </cell>
          <cell r="M209" t="str">
            <v>AN</v>
          </cell>
          <cell r="O209" t="str">
            <v>( Rp.)</v>
          </cell>
          <cell r="P209" t="str">
            <v>( Rp.)</v>
          </cell>
        </row>
        <row r="210">
          <cell r="J210" t="str">
            <v>a</v>
          </cell>
          <cell r="L210" t="str">
            <v>b</v>
          </cell>
          <cell r="M210" t="str">
            <v>c</v>
          </cell>
          <cell r="N210" t="str">
            <v>d</v>
          </cell>
          <cell r="O210" t="str">
            <v>e</v>
          </cell>
          <cell r="P210" t="str">
            <v>f=(d x e)</v>
          </cell>
        </row>
        <row r="212">
          <cell r="J212" t="str">
            <v>BAB. IX</v>
          </cell>
          <cell r="L212" t="str">
            <v>PEKERJAAN HARIAN</v>
          </cell>
        </row>
        <row r="214">
          <cell r="J214" t="str">
            <v>9.1</v>
          </cell>
          <cell r="L214" t="str">
            <v>Mandor</v>
          </cell>
          <cell r="M214" t="str">
            <v>Jam</v>
          </cell>
          <cell r="N214" t="str">
            <v>-</v>
          </cell>
          <cell r="P214">
            <v>0</v>
          </cell>
        </row>
        <row r="215">
          <cell r="J215" t="str">
            <v>9.2</v>
          </cell>
          <cell r="L215" t="str">
            <v>Pekerja</v>
          </cell>
          <cell r="M215" t="str">
            <v>Jam</v>
          </cell>
          <cell r="N215" t="str">
            <v>-</v>
          </cell>
          <cell r="P215">
            <v>0</v>
          </cell>
        </row>
        <row r="216">
          <cell r="J216" t="str">
            <v>9.3</v>
          </cell>
          <cell r="L216" t="str">
            <v>Tukang Kayu, Tukang Batu, dll.</v>
          </cell>
          <cell r="M216" t="str">
            <v>Jam</v>
          </cell>
          <cell r="N216" t="str">
            <v>-</v>
          </cell>
          <cell r="P216">
            <v>0</v>
          </cell>
        </row>
        <row r="217">
          <cell r="J217" t="str">
            <v>9.4</v>
          </cell>
          <cell r="L217" t="str">
            <v>Dump Truck 3-4 m3</v>
          </cell>
          <cell r="M217" t="str">
            <v>Jam</v>
          </cell>
          <cell r="N217" t="str">
            <v>-</v>
          </cell>
          <cell r="P217">
            <v>0</v>
          </cell>
        </row>
        <row r="218">
          <cell r="J218" t="str">
            <v>9.5</v>
          </cell>
          <cell r="L218" t="str">
            <v>Truk Dengan Bak Terbuka 3-4 m3</v>
          </cell>
          <cell r="M218" t="str">
            <v>Jam</v>
          </cell>
          <cell r="N218" t="str">
            <v>-</v>
          </cell>
          <cell r="P218">
            <v>0</v>
          </cell>
        </row>
        <row r="219">
          <cell r="J219" t="str">
            <v>9.6</v>
          </cell>
          <cell r="L219" t="str">
            <v>Water Tanker 300-4500 liter</v>
          </cell>
          <cell r="M219" t="str">
            <v>Jam</v>
          </cell>
          <cell r="N219" t="str">
            <v>-</v>
          </cell>
          <cell r="P219">
            <v>0</v>
          </cell>
        </row>
        <row r="220">
          <cell r="J220" t="str">
            <v>9.7</v>
          </cell>
          <cell r="L220" t="str">
            <v>BuldOzer 100-150 Hp</v>
          </cell>
          <cell r="M220" t="str">
            <v>Jam</v>
          </cell>
          <cell r="N220" t="str">
            <v>-</v>
          </cell>
          <cell r="P220">
            <v>0</v>
          </cell>
        </row>
        <row r="221">
          <cell r="J221" t="str">
            <v>9.8</v>
          </cell>
          <cell r="L221" t="str">
            <v>Motor Grader 75 - 100 Hp</v>
          </cell>
          <cell r="M221" t="str">
            <v>Jam</v>
          </cell>
          <cell r="N221" t="str">
            <v>-</v>
          </cell>
          <cell r="P221">
            <v>0</v>
          </cell>
        </row>
        <row r="222">
          <cell r="J222" t="str">
            <v>9.9</v>
          </cell>
          <cell r="L222" t="str">
            <v>Wheel Loader 1.0 - 1.6 m3</v>
          </cell>
          <cell r="M222" t="str">
            <v>Jam</v>
          </cell>
          <cell r="N222" t="str">
            <v>-</v>
          </cell>
          <cell r="P222">
            <v>0</v>
          </cell>
        </row>
        <row r="223">
          <cell r="J223" t="str">
            <v>9.10</v>
          </cell>
          <cell r="L223" t="str">
            <v>Track Loader 75-100 Hp</v>
          </cell>
          <cell r="M223" t="str">
            <v>Jam</v>
          </cell>
          <cell r="N223" t="str">
            <v>-</v>
          </cell>
          <cell r="P223">
            <v>0</v>
          </cell>
        </row>
        <row r="224">
          <cell r="J224" t="str">
            <v>9.11</v>
          </cell>
          <cell r="L224" t="str">
            <v>Excavator 80-140 Hp</v>
          </cell>
          <cell r="M224" t="str">
            <v>Jam</v>
          </cell>
          <cell r="N224" t="str">
            <v>-</v>
          </cell>
          <cell r="P224">
            <v>0</v>
          </cell>
        </row>
        <row r="225">
          <cell r="J225" t="str">
            <v>9.12</v>
          </cell>
          <cell r="L225" t="str">
            <v>Crane 10-15 Ton</v>
          </cell>
          <cell r="M225" t="str">
            <v>Jam</v>
          </cell>
          <cell r="N225" t="str">
            <v>-</v>
          </cell>
          <cell r="P225">
            <v>0</v>
          </cell>
        </row>
        <row r="226">
          <cell r="J226" t="str">
            <v>9.13</v>
          </cell>
          <cell r="L226" t="str">
            <v>Mesin Gilas Roda Besi 6-9 ton</v>
          </cell>
          <cell r="M226" t="str">
            <v>Jam</v>
          </cell>
          <cell r="N226" t="str">
            <v>-</v>
          </cell>
          <cell r="P226">
            <v>0</v>
          </cell>
        </row>
        <row r="227">
          <cell r="J227" t="str">
            <v>9.14</v>
          </cell>
          <cell r="L227" t="str">
            <v>Mesin Gilas Penggetar 5-8 ton</v>
          </cell>
          <cell r="M227" t="str">
            <v>Jam</v>
          </cell>
          <cell r="N227" t="str">
            <v>-</v>
          </cell>
          <cell r="P227">
            <v>0</v>
          </cell>
        </row>
        <row r="228">
          <cell r="J228" t="str">
            <v>9.15</v>
          </cell>
          <cell r="L228" t="str">
            <v>Pemadat Dgn. Penggetar 1.5-3 Hp</v>
          </cell>
          <cell r="M228" t="str">
            <v>Jam</v>
          </cell>
          <cell r="N228" t="str">
            <v>-</v>
          </cell>
          <cell r="P228">
            <v>0</v>
          </cell>
        </row>
        <row r="229">
          <cell r="J229" t="str">
            <v>9.16</v>
          </cell>
          <cell r="L229" t="str">
            <v>Mesin Gilas Roda Karet 8-10 ton</v>
          </cell>
          <cell r="M229" t="str">
            <v>Jam</v>
          </cell>
          <cell r="N229" t="str">
            <v>-</v>
          </cell>
          <cell r="P229">
            <v>0</v>
          </cell>
        </row>
        <row r="230">
          <cell r="J230" t="str">
            <v>9.17</v>
          </cell>
          <cell r="L230" t="str">
            <v>Kompresor 4000-1500 l/m</v>
          </cell>
          <cell r="M230" t="str">
            <v>Jam</v>
          </cell>
          <cell r="N230" t="str">
            <v>-</v>
          </cell>
          <cell r="P230">
            <v>0</v>
          </cell>
        </row>
        <row r="231">
          <cell r="J231" t="str">
            <v>9.18</v>
          </cell>
          <cell r="L231" t="str">
            <v>Mesin Pengaduk Beton 0.3-0.6 m3</v>
          </cell>
          <cell r="M231" t="str">
            <v>Jam</v>
          </cell>
          <cell r="N231" t="str">
            <v>-</v>
          </cell>
          <cell r="P231">
            <v>0</v>
          </cell>
        </row>
        <row r="232">
          <cell r="J232" t="str">
            <v>9.19</v>
          </cell>
          <cell r="L232" t="str">
            <v>Pompa Air 70-100 mm</v>
          </cell>
          <cell r="M232" t="str">
            <v>Jam</v>
          </cell>
          <cell r="N232" t="str">
            <v>-</v>
          </cell>
          <cell r="P232">
            <v>0</v>
          </cell>
        </row>
        <row r="233">
          <cell r="J233" t="str">
            <v>9.20</v>
          </cell>
          <cell r="L233" t="str">
            <v>Benkelman Beam Test</v>
          </cell>
          <cell r="M233" t="str">
            <v>Titik</v>
          </cell>
          <cell r="N233" t="str">
            <v>-</v>
          </cell>
          <cell r="P233">
            <v>0</v>
          </cell>
        </row>
        <row r="234">
          <cell r="J234" t="str">
            <v>9.21</v>
          </cell>
          <cell r="L234" t="str">
            <v>DCP Test</v>
          </cell>
          <cell r="M234" t="str">
            <v>Titik</v>
          </cell>
          <cell r="N234" t="str">
            <v>-</v>
          </cell>
          <cell r="P234">
            <v>0</v>
          </cell>
        </row>
        <row r="236">
          <cell r="L236" t="str">
            <v>Jumlah Harga Pekerjaan Bab 9  (Dipindahkan ke Rekapitulasi Biaya)</v>
          </cell>
          <cell r="P236">
            <v>0</v>
          </cell>
        </row>
        <row r="238">
          <cell r="J238" t="str">
            <v>PROYEK</v>
          </cell>
          <cell r="K238" t="str">
            <v>:</v>
          </cell>
          <cell r="L238" t="str">
            <v>PENINGKATAN PRASARANA JALAN PROPINSI CABANG DINAS PU KOTAMOBAGU</v>
          </cell>
        </row>
        <row r="239">
          <cell r="L239" t="str">
            <v>DI KABUPATEN BOLAANG MONGONDOW WILAYAH  III</v>
          </cell>
        </row>
        <row r="240">
          <cell r="J240" t="str">
            <v>PAKET</v>
          </cell>
          <cell r="K240" t="str">
            <v>:</v>
          </cell>
          <cell r="L240" t="str">
            <v>KEMA - BELANG - MOLOBOG (SEKSI VIII), TARGET 2,50 KM</v>
          </cell>
        </row>
        <row r="241">
          <cell r="J241" t="str">
            <v>PROPINSI</v>
          </cell>
          <cell r="K241" t="str">
            <v>:</v>
          </cell>
          <cell r="L241" t="str">
            <v>SULAWESI UTARA</v>
          </cell>
        </row>
        <row r="242">
          <cell r="J242" t="str">
            <v>MATA</v>
          </cell>
          <cell r="M242" t="str">
            <v>SA</v>
          </cell>
          <cell r="N242" t="str">
            <v>PERKIRAAN</v>
          </cell>
          <cell r="O242" t="str">
            <v>HARGA</v>
          </cell>
          <cell r="P242" t="str">
            <v>HARGA</v>
          </cell>
        </row>
        <row r="243">
          <cell r="J243" t="str">
            <v>PEMBA</v>
          </cell>
          <cell r="L243" t="str">
            <v>URAIAN</v>
          </cell>
          <cell r="M243" t="str">
            <v>TU</v>
          </cell>
          <cell r="N243" t="str">
            <v>KUANTITAS</v>
          </cell>
          <cell r="O243" t="str">
            <v>SATUAN</v>
          </cell>
          <cell r="P243" t="str">
            <v>PEKERJAAN</v>
          </cell>
        </row>
        <row r="244">
          <cell r="J244" t="str">
            <v>YARAN</v>
          </cell>
          <cell r="M244" t="str">
            <v>AN</v>
          </cell>
          <cell r="O244" t="str">
            <v>( Rp.)</v>
          </cell>
          <cell r="P244" t="str">
            <v>( Rp.)</v>
          </cell>
        </row>
        <row r="245">
          <cell r="J245" t="str">
            <v>a</v>
          </cell>
          <cell r="L245" t="str">
            <v>b</v>
          </cell>
          <cell r="M245" t="str">
            <v>c</v>
          </cell>
          <cell r="N245" t="str">
            <v>d</v>
          </cell>
          <cell r="O245" t="str">
            <v>e</v>
          </cell>
          <cell r="P245" t="str">
            <v>f=(d x e)</v>
          </cell>
        </row>
        <row r="247">
          <cell r="J247" t="str">
            <v>BAB. X</v>
          </cell>
          <cell r="L247" t="str">
            <v>PEKERJAAN PEMELIHARAAN</v>
          </cell>
        </row>
        <row r="248">
          <cell r="L248" t="str">
            <v>RUTIN</v>
          </cell>
        </row>
        <row r="250">
          <cell r="J250" t="str">
            <v>10.1(1)</v>
          </cell>
          <cell r="L250" t="str">
            <v>Pemeliharaan Rutin Perkerasan</v>
          </cell>
          <cell r="M250" t="str">
            <v>Km</v>
          </cell>
        </row>
        <row r="252">
          <cell r="J252" t="str">
            <v>10.1(2)</v>
          </cell>
          <cell r="L252" t="str">
            <v>Pemeliharaan Rutin Bahu Jalan</v>
          </cell>
          <cell r="M252" t="str">
            <v>Km</v>
          </cell>
        </row>
        <row r="254">
          <cell r="J254" t="str">
            <v>10.1(3)</v>
          </cell>
          <cell r="L254" t="str">
            <v>Pemeliharaan Rutin Selokan,</v>
          </cell>
          <cell r="M254" t="str">
            <v>Km</v>
          </cell>
        </row>
        <row r="255">
          <cell r="L255" t="str">
            <v>Saluran Air, Pemotongan Dan</v>
          </cell>
        </row>
        <row r="256">
          <cell r="L256" t="str">
            <v>Urugan</v>
          </cell>
        </row>
        <row r="258">
          <cell r="J258" t="str">
            <v>10.1(5)</v>
          </cell>
          <cell r="L258" t="str">
            <v>Pemeliharaan Rutin Jembatan</v>
          </cell>
          <cell r="M258" t="str">
            <v>Bh</v>
          </cell>
        </row>
        <row r="262">
          <cell r="L262" t="str">
            <v>Jumlah Harga Pekerjaan Bab 10  (Dipindahkan ke Rekapitulasi Biaya)</v>
          </cell>
          <cell r="P262">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isa teknik"/>
      <sheetName val="lti-gelagar kayu"/>
      <sheetName val="b-strktur-k-350"/>
      <sheetName val="cat-besi"/>
      <sheetName val="tmbrisan"/>
      <sheetName val="urg-pasir"/>
      <sheetName val="BRONJONG"/>
      <sheetName val="SIARAN"/>
      <sheetName val="PLESTERAN"/>
      <sheetName val="PAS-B-Parit"/>
      <sheetName val="TIANG PENGAMAN"/>
      <sheetName val="SAND SHEET"/>
      <sheetName val="PERANCAH"/>
      <sheetName val="PENGECETAN"/>
      <sheetName val="Rawat-JBT"/>
      <sheetName val="PAS.BATU"/>
      <sheetName val="BETON-K225"/>
      <sheetName val="BETON K-175"/>
      <sheetName val="BETON K-125"/>
      <sheetName val="TULANGAN"/>
      <sheetName val="BEGISTING"/>
      <sheetName val="lapen-3"/>
      <sheetName val="lapen-krl"/>
      <sheetName val="PACTHING"/>
      <sheetName val="LPA-KLAS B"/>
      <sheetName val="BURAS"/>
      <sheetName val="LPA KLAS A"/>
      <sheetName val="PARIT-A"/>
      <sheetName val="PARIT-samping"/>
      <sheetName val="MEMOTONG BAHU"/>
      <sheetName val="SUB-GRADE"/>
      <sheetName val="TIMBUNAN"/>
      <sheetName val="PADAT-GRG"/>
      <sheetName val="GAL.KONST"/>
      <sheetName val="PAS.BATU PARIT"/>
      <sheetName val="PARIT GAL.TNH (M)"/>
      <sheetName val="K-018"/>
      <sheetName val="K-017"/>
      <sheetName val="K-016"/>
      <sheetName val="K-013"/>
      <sheetName val="K-012"/>
      <sheetName val="h-tenaga"/>
      <sheetName val="h-alat"/>
      <sheetName val="h-bhn"/>
      <sheetName val="anl.harga"/>
      <sheetName val="BAHU"/>
      <sheetName val="DAMIJA"/>
      <sheetName val="GALIAN"/>
      <sheetName val="PARIT GAL.TNH"/>
      <sheetName val="LPB KLAS C"/>
      <sheetName val="lapen-5"/>
      <sheetName val="skema-tenaga"/>
      <sheetName val="skema-bahan"/>
      <sheetName val="LS-PERSIAPAN"/>
      <sheetName val="UKUR"/>
      <sheetName val="RAB GRG2"/>
      <sheetName val="s-jadi (2)"/>
      <sheetName val="RAB (4)"/>
      <sheetName val="RAB (JEMBATAN 11 mtr)"/>
      <sheetName val="RAB"/>
      <sheetName val="RAB (JEMBATAN 6 mtr)"/>
      <sheetName val="REKAPITULASI"/>
      <sheetName val="anl.alat"/>
      <sheetName val="s-jadi"/>
      <sheetName val="SKEMA KERJA"/>
      <sheetName val="Sheet1"/>
      <sheetName val="sampul"/>
    </sheetNames>
    <sheetDataSet>
      <sheetData sheetId="0" refreshError="1"/>
      <sheetData sheetId="1" refreshError="1">
        <row r="56">
          <cell r="K56">
            <v>91862.5</v>
          </cell>
        </row>
      </sheetData>
      <sheetData sheetId="2" refreshError="1"/>
      <sheetData sheetId="3" refreshError="1">
        <row r="56">
          <cell r="K56">
            <v>24365</v>
          </cell>
        </row>
      </sheetData>
      <sheetData sheetId="4" refreshError="1">
        <row r="56">
          <cell r="K56">
            <v>368625</v>
          </cell>
        </row>
      </sheetData>
      <sheetData sheetId="5" refreshError="1">
        <row r="56">
          <cell r="K56">
            <v>93697.5</v>
          </cell>
        </row>
      </sheetData>
      <sheetData sheetId="6" refreshError="1">
        <row r="56">
          <cell r="K56">
            <v>644460</v>
          </cell>
        </row>
      </sheetData>
      <sheetData sheetId="7" refreshError="1">
        <row r="57">
          <cell r="K57">
            <v>26061.75</v>
          </cell>
        </row>
      </sheetData>
      <sheetData sheetId="8" refreshError="1">
        <row r="57">
          <cell r="K57">
            <v>29513.752288000003</v>
          </cell>
        </row>
      </sheetData>
      <sheetData sheetId="9" refreshError="1">
        <row r="58">
          <cell r="K58">
            <v>629028.38615384616</v>
          </cell>
        </row>
      </sheetData>
      <sheetData sheetId="10" refreshError="1">
        <row r="57">
          <cell r="K57">
            <v>245612.88484185186</v>
          </cell>
        </row>
      </sheetData>
      <sheetData sheetId="11" refreshError="1">
        <row r="57">
          <cell r="K57">
            <v>29882.4326</v>
          </cell>
        </row>
      </sheetData>
      <sheetData sheetId="12" refreshError="1">
        <row r="56">
          <cell r="K56">
            <v>375276.25</v>
          </cell>
        </row>
      </sheetData>
      <sheetData sheetId="13" refreshError="1">
        <row r="59">
          <cell r="K59">
            <v>24665</v>
          </cell>
        </row>
      </sheetData>
      <sheetData sheetId="14" refreshError="1">
        <row r="57">
          <cell r="K57">
            <v>33068.840543999999</v>
          </cell>
        </row>
      </sheetData>
      <sheetData sheetId="15" refreshError="1"/>
      <sheetData sheetId="16" refreshError="1">
        <row r="57">
          <cell r="K57">
            <v>909238.94419393945</v>
          </cell>
        </row>
      </sheetData>
      <sheetData sheetId="17" refreshError="1"/>
      <sheetData sheetId="18" refreshError="1"/>
      <sheetData sheetId="19" refreshError="1">
        <row r="56">
          <cell r="K56">
            <v>44223.958333333336</v>
          </cell>
        </row>
      </sheetData>
      <sheetData sheetId="20" refreshError="1">
        <row r="56">
          <cell r="K56">
            <v>43854.166666666664</v>
          </cell>
        </row>
      </sheetData>
      <sheetData sheetId="21" refreshError="1">
        <row r="60">
          <cell r="K60">
            <v>77269.488042857149</v>
          </cell>
        </row>
      </sheetData>
      <sheetData sheetId="22" refreshError="1">
        <row r="60">
          <cell r="K60">
            <v>91033.327328571439</v>
          </cell>
        </row>
      </sheetData>
      <sheetData sheetId="23" refreshError="1">
        <row r="58">
          <cell r="K58">
            <v>10092.846267619048</v>
          </cell>
        </row>
      </sheetData>
      <sheetData sheetId="24" refreshError="1">
        <row r="55">
          <cell r="K55">
            <v>268821.17471111112</v>
          </cell>
        </row>
      </sheetData>
      <sheetData sheetId="25" refreshError="1">
        <row r="57">
          <cell r="K57">
            <v>22764.517200000002</v>
          </cell>
        </row>
      </sheetData>
      <sheetData sheetId="26" refreshError="1">
        <row r="56">
          <cell r="K56">
            <v>141670.44127083334</v>
          </cell>
        </row>
      </sheetData>
      <sheetData sheetId="27" refreshError="1">
        <row r="56">
          <cell r="K56">
            <v>3312.3402500000002</v>
          </cell>
        </row>
      </sheetData>
      <sheetData sheetId="28" refreshError="1">
        <row r="54">
          <cell r="K54">
            <v>5841.4760800000004</v>
          </cell>
        </row>
      </sheetData>
      <sheetData sheetId="29" refreshError="1"/>
      <sheetData sheetId="30" refreshError="1">
        <row r="56">
          <cell r="K56">
            <v>561.428225</v>
          </cell>
        </row>
      </sheetData>
      <sheetData sheetId="31" refreshError="1">
        <row r="56">
          <cell r="K56">
            <v>81580.206433333326</v>
          </cell>
        </row>
      </sheetData>
      <sheetData sheetId="32" refreshError="1">
        <row r="53">
          <cell r="K53">
            <v>245167.75200000001</v>
          </cell>
        </row>
      </sheetData>
      <sheetData sheetId="33" refreshError="1">
        <row r="53">
          <cell r="K53">
            <v>53000</v>
          </cell>
        </row>
      </sheetData>
      <sheetData sheetId="34" refreshError="1"/>
      <sheetData sheetId="35" refreshError="1"/>
      <sheetData sheetId="36" refreshError="1">
        <row r="57">
          <cell r="K57">
            <v>244196.671</v>
          </cell>
        </row>
      </sheetData>
      <sheetData sheetId="37" refreshError="1">
        <row r="59">
          <cell r="K59">
            <v>196022.71266666666</v>
          </cell>
        </row>
      </sheetData>
      <sheetData sheetId="38" refreshError="1">
        <row r="53">
          <cell r="K53">
            <v>184958.62983333334</v>
          </cell>
        </row>
      </sheetData>
      <sheetData sheetId="39" refreshError="1">
        <row r="49">
          <cell r="K49">
            <v>65771.635800000004</v>
          </cell>
        </row>
      </sheetData>
      <sheetData sheetId="40" refreshError="1">
        <row r="49">
          <cell r="K49">
            <v>85126.68475</v>
          </cell>
        </row>
      </sheetData>
      <sheetData sheetId="41" refreshError="1">
        <row r="12">
          <cell r="H12">
            <v>35000</v>
          </cell>
        </row>
        <row r="16">
          <cell r="H16">
            <v>35000</v>
          </cell>
        </row>
        <row r="17">
          <cell r="H17">
            <v>30000</v>
          </cell>
        </row>
        <row r="18">
          <cell r="H18">
            <v>50000</v>
          </cell>
        </row>
        <row r="19">
          <cell r="H19">
            <v>35000</v>
          </cell>
        </row>
        <row r="20">
          <cell r="H20">
            <v>30000</v>
          </cell>
        </row>
        <row r="21">
          <cell r="H21">
            <v>35000</v>
          </cell>
        </row>
        <row r="22">
          <cell r="H22">
            <v>32500</v>
          </cell>
        </row>
        <row r="23">
          <cell r="H23">
            <v>30000</v>
          </cell>
        </row>
        <row r="24">
          <cell r="H24">
            <v>50000</v>
          </cell>
        </row>
      </sheetData>
      <sheetData sheetId="42" refreshError="1">
        <row r="10">
          <cell r="H10">
            <v>345216.4</v>
          </cell>
        </row>
        <row r="11">
          <cell r="H11">
            <v>295016.27999999997</v>
          </cell>
        </row>
        <row r="12">
          <cell r="H12">
            <v>373424.24</v>
          </cell>
        </row>
        <row r="13">
          <cell r="H13">
            <v>245319.58000000002</v>
          </cell>
        </row>
        <row r="14">
          <cell r="H14">
            <v>243377.6</v>
          </cell>
        </row>
        <row r="16">
          <cell r="H16">
            <v>132892</v>
          </cell>
        </row>
        <row r="17">
          <cell r="H17">
            <v>99466.3</v>
          </cell>
        </row>
        <row r="18">
          <cell r="H18">
            <v>144055.9</v>
          </cell>
        </row>
        <row r="19">
          <cell r="H19">
            <v>34446.36</v>
          </cell>
        </row>
        <row r="21">
          <cell r="H21">
            <v>221294.38</v>
          </cell>
        </row>
        <row r="22">
          <cell r="H22">
            <v>83663.92</v>
          </cell>
        </row>
        <row r="23">
          <cell r="H23">
            <v>155547.54800000001</v>
          </cell>
        </row>
        <row r="24">
          <cell r="H24">
            <v>162017.86800000002</v>
          </cell>
        </row>
        <row r="25">
          <cell r="H25">
            <v>160723.804</v>
          </cell>
        </row>
        <row r="26">
          <cell r="H26">
            <v>165900.06</v>
          </cell>
        </row>
        <row r="28">
          <cell r="H28">
            <v>26846.3776</v>
          </cell>
        </row>
        <row r="29">
          <cell r="H29">
            <v>10531.36</v>
          </cell>
        </row>
        <row r="30">
          <cell r="H30">
            <v>14590.856</v>
          </cell>
        </row>
        <row r="31">
          <cell r="H31">
            <v>24953.279999999999</v>
          </cell>
        </row>
        <row r="32">
          <cell r="H32">
            <v>11012.6144</v>
          </cell>
        </row>
      </sheetData>
      <sheetData sheetId="43" refreshError="1">
        <row r="10">
          <cell r="H10">
            <v>15937.5</v>
          </cell>
        </row>
        <row r="11">
          <cell r="H11">
            <v>15937.5</v>
          </cell>
        </row>
        <row r="12">
          <cell r="H12">
            <v>150000</v>
          </cell>
        </row>
        <row r="13">
          <cell r="H13">
            <v>168750</v>
          </cell>
        </row>
        <row r="14">
          <cell r="H14">
            <v>168750</v>
          </cell>
        </row>
        <row r="15">
          <cell r="H15">
            <v>221437.5</v>
          </cell>
        </row>
        <row r="18">
          <cell r="H18">
            <v>187500</v>
          </cell>
        </row>
        <row r="19">
          <cell r="H19">
            <v>210000</v>
          </cell>
        </row>
        <row r="21">
          <cell r="H21">
            <v>127500</v>
          </cell>
        </row>
        <row r="23">
          <cell r="H23">
            <v>37500</v>
          </cell>
        </row>
        <row r="24">
          <cell r="H24">
            <v>15450</v>
          </cell>
        </row>
        <row r="25">
          <cell r="H25">
            <v>2700</v>
          </cell>
        </row>
        <row r="30">
          <cell r="H30">
            <v>13500</v>
          </cell>
        </row>
        <row r="32">
          <cell r="H32">
            <v>1350000</v>
          </cell>
        </row>
        <row r="33">
          <cell r="H33">
            <v>5500</v>
          </cell>
        </row>
        <row r="34">
          <cell r="H34">
            <v>5625</v>
          </cell>
        </row>
        <row r="35">
          <cell r="H35">
            <v>18750</v>
          </cell>
        </row>
        <row r="37">
          <cell r="H37">
            <v>45000</v>
          </cell>
        </row>
        <row r="38">
          <cell r="H38">
            <v>1350000</v>
          </cell>
        </row>
        <row r="39">
          <cell r="H39">
            <v>27600</v>
          </cell>
        </row>
        <row r="40">
          <cell r="H40">
            <v>22500</v>
          </cell>
        </row>
        <row r="42">
          <cell r="H42">
            <v>1875000</v>
          </cell>
        </row>
        <row r="43">
          <cell r="H43">
            <v>1875000</v>
          </cell>
        </row>
      </sheetData>
      <sheetData sheetId="44" refreshError="1"/>
      <sheetData sheetId="45" refreshError="1"/>
      <sheetData sheetId="46" refreshError="1">
        <row r="53">
          <cell r="K53">
            <v>812.95083333333332</v>
          </cell>
        </row>
      </sheetData>
      <sheetData sheetId="47" refreshError="1">
        <row r="56">
          <cell r="K56">
            <v>41753.8125</v>
          </cell>
        </row>
      </sheetData>
      <sheetData sheetId="48" refreshError="1">
        <row r="57">
          <cell r="K57">
            <v>20829.84045</v>
          </cell>
        </row>
      </sheetData>
      <sheetData sheetId="49" refreshError="1">
        <row r="56">
          <cell r="K56">
            <v>141764.33166666667</v>
          </cell>
        </row>
      </sheetData>
      <sheetData sheetId="50" refreshError="1">
        <row r="60">
          <cell r="K60">
            <v>91905.202328571439</v>
          </cell>
        </row>
      </sheetData>
      <sheetData sheetId="51" refreshError="1"/>
      <sheetData sheetId="52" refreshError="1"/>
      <sheetData sheetId="53" refreshError="1"/>
      <sheetData sheetId="54" refreshError="1"/>
      <sheetData sheetId="55" refreshError="1"/>
      <sheetData sheetId="56" refreshError="1">
        <row r="114">
          <cell r="H114">
            <v>350000</v>
          </cell>
        </row>
        <row r="116">
          <cell r="H116">
            <v>210000</v>
          </cell>
        </row>
        <row r="118">
          <cell r="H118">
            <v>35000</v>
          </cell>
        </row>
        <row r="120">
          <cell r="H120">
            <v>275000</v>
          </cell>
        </row>
      </sheetData>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PAH&amp;BAHAN"/>
      <sheetName val="HS I"/>
      <sheetName val="RAB"/>
      <sheetName val="REKAP"/>
      <sheetName val="VOLUME"/>
    </sheetNames>
    <sheetDataSet>
      <sheetData sheetId="0">
        <row r="9">
          <cell r="B9" t="str">
            <v>U P A H</v>
          </cell>
        </row>
        <row r="10">
          <cell r="B10" t="str">
            <v>Mandor</v>
          </cell>
        </row>
        <row r="11">
          <cell r="B11" t="str">
            <v>Kepala Tukang</v>
          </cell>
        </row>
        <row r="12">
          <cell r="B12" t="str">
            <v>Tukang batu</v>
          </cell>
        </row>
        <row r="13">
          <cell r="B13" t="str">
            <v>Tukang besi</v>
          </cell>
        </row>
        <row r="14">
          <cell r="B14" t="str">
            <v>Tukang kayu</v>
          </cell>
        </row>
        <row r="15">
          <cell r="B15" t="str">
            <v>Tukang cat</v>
          </cell>
        </row>
        <row r="16">
          <cell r="B16" t="str">
            <v>Tukang listrik</v>
          </cell>
        </row>
        <row r="17">
          <cell r="B17" t="str">
            <v>Tukang pipa</v>
          </cell>
        </row>
        <row r="18">
          <cell r="B18" t="str">
            <v>Pekerja</v>
          </cell>
        </row>
        <row r="19">
          <cell r="B19" t="str">
            <v>Buruh Tak Trampil</v>
          </cell>
        </row>
        <row r="21">
          <cell r="B21" t="str">
            <v>B A H A N</v>
          </cell>
        </row>
        <row r="22">
          <cell r="B22" t="str">
            <v>Pasir Urug</v>
          </cell>
        </row>
        <row r="23">
          <cell r="B23" t="str">
            <v>Pasir Beton/Cor</v>
          </cell>
        </row>
        <row r="24">
          <cell r="B24" t="str">
            <v>Pasir Pasang</v>
          </cell>
        </row>
        <row r="25">
          <cell r="B25" t="str">
            <v>Pasir Plester</v>
          </cell>
        </row>
        <row r="26">
          <cell r="B26" t="str">
            <v>Sirtu</v>
          </cell>
        </row>
        <row r="27">
          <cell r="B27" t="str">
            <v>Batu pecah  2-3</v>
          </cell>
        </row>
        <row r="28">
          <cell r="B28" t="str">
            <v>Tanah Urug</v>
          </cell>
        </row>
        <row r="29">
          <cell r="B29" t="str">
            <v>Batu Gunung</v>
          </cell>
        </row>
        <row r="30">
          <cell r="B30" t="str">
            <v>Batu Karang</v>
          </cell>
        </row>
        <row r="31">
          <cell r="B31" t="str">
            <v>Batu Merah</v>
          </cell>
        </row>
        <row r="32">
          <cell r="B32" t="str">
            <v>Batu Tela 10x20x30</v>
          </cell>
        </row>
        <row r="33">
          <cell r="B33" t="str">
            <v>Semen 50 kg</v>
          </cell>
        </row>
        <row r="34">
          <cell r="B34" t="str">
            <v>Semen Putih</v>
          </cell>
        </row>
        <row r="35">
          <cell r="B35" t="str">
            <v>Kayu Kelas I</v>
          </cell>
        </row>
        <row r="36">
          <cell r="B36" t="str">
            <v>Kayu Kelas II</v>
          </cell>
        </row>
        <row r="37">
          <cell r="B37" t="str">
            <v>Kayu 5/5 Kelas I/ Usuk</v>
          </cell>
        </row>
        <row r="38">
          <cell r="B38" t="str">
            <v>Kayu 5/5 Kelas II/ Usuk</v>
          </cell>
        </row>
        <row r="39">
          <cell r="B39" t="str">
            <v>Papan Kayu Kelas I/ Reng 3/4</v>
          </cell>
        </row>
        <row r="40">
          <cell r="B40" t="str">
            <v>Papan Kayu Kelas II</v>
          </cell>
        </row>
        <row r="41">
          <cell r="B41" t="str">
            <v>Kayu Putih/ campur</v>
          </cell>
        </row>
        <row r="42">
          <cell r="B42" t="str">
            <v>Kayu Mangi-mangi kecil</v>
          </cell>
        </row>
        <row r="43">
          <cell r="B43" t="str">
            <v>Kayu Mangi-mangi Besar Ø15</v>
          </cell>
        </row>
        <row r="44">
          <cell r="B44" t="str">
            <v>Kayu Lis Profil</v>
          </cell>
        </row>
        <row r="45">
          <cell r="B45" t="str">
            <v>Lambisering Kayu</v>
          </cell>
        </row>
        <row r="46">
          <cell r="B46" t="str">
            <v>Lis Profil Gipsum</v>
          </cell>
        </row>
        <row r="47">
          <cell r="B47" t="str">
            <v>Lis Profil Gipsum Besar</v>
          </cell>
        </row>
        <row r="48">
          <cell r="B48" t="str">
            <v>Gipsum board</v>
          </cell>
        </row>
        <row r="49">
          <cell r="B49" t="str">
            <v>Tripleks 4 mm</v>
          </cell>
        </row>
        <row r="50">
          <cell r="B50" t="str">
            <v>Tripleks 9 mm</v>
          </cell>
        </row>
        <row r="51">
          <cell r="B51" t="str">
            <v>Tripleks 12 mm</v>
          </cell>
        </row>
        <row r="52">
          <cell r="B52" t="str">
            <v>Teak Wood Ukuran 122 x 244</v>
          </cell>
        </row>
        <row r="53">
          <cell r="B53" t="str">
            <v>Paku Campur</v>
          </cell>
        </row>
        <row r="54">
          <cell r="B54" t="str">
            <v>Paku Tripleks</v>
          </cell>
        </row>
        <row r="55">
          <cell r="B55" t="str">
            <v>Paku Untuk Atap</v>
          </cell>
        </row>
        <row r="56">
          <cell r="B56" t="str">
            <v>Besi Beton</v>
          </cell>
        </row>
        <row r="57">
          <cell r="B57" t="str">
            <v>Kawat Beton</v>
          </cell>
        </row>
        <row r="58">
          <cell r="B58" t="str">
            <v>Kawat Duri</v>
          </cell>
        </row>
        <row r="59">
          <cell r="B59" t="str">
            <v>Pipa PVC 4 "</v>
          </cell>
        </row>
        <row r="60">
          <cell r="B60" t="str">
            <v>Pipa PVC 3"</v>
          </cell>
        </row>
        <row r="61">
          <cell r="B61" t="str">
            <v>Pipa GIV 2"</v>
          </cell>
        </row>
        <row r="62">
          <cell r="B62" t="str">
            <v xml:space="preserve">Pipa PVC 3/4" </v>
          </cell>
        </row>
        <row r="63">
          <cell r="B63" t="str">
            <v xml:space="preserve">Pipa PVC 1/2" </v>
          </cell>
        </row>
        <row r="64">
          <cell r="B64" t="str">
            <v>Closed Jongkok Standar</v>
          </cell>
        </row>
        <row r="65">
          <cell r="B65" t="str">
            <v>Closed Duduk Porselin KIA</v>
          </cell>
        </row>
        <row r="66">
          <cell r="B66" t="str">
            <v>Bak cuci stainless 1 Lubang</v>
          </cell>
        </row>
        <row r="67">
          <cell r="B67" t="str">
            <v>Washtafel lengkap dan Kaca</v>
          </cell>
        </row>
        <row r="68">
          <cell r="B68" t="str">
            <v>Bak Fiberglass 1 m3</v>
          </cell>
        </row>
        <row r="69">
          <cell r="B69" t="str">
            <v>Shower Dinding Lengkap</v>
          </cell>
        </row>
        <row r="70">
          <cell r="B70" t="str">
            <v>Tempat Sabun Tanam</v>
          </cell>
        </row>
        <row r="71">
          <cell r="B71" t="str">
            <v>Urinoir Lengkap</v>
          </cell>
        </row>
        <row r="72">
          <cell r="B72" t="str">
            <v>Kaca Riben 5 MM'</v>
          </cell>
        </row>
        <row r="73">
          <cell r="B73" t="str">
            <v>Kaca Bening 5 MM'</v>
          </cell>
        </row>
        <row r="74">
          <cell r="B74" t="str">
            <v>Kunci Tanam 2 Slaag</v>
          </cell>
        </row>
        <row r="75">
          <cell r="B75" t="str">
            <v>Kunci Silinder</v>
          </cell>
        </row>
        <row r="76">
          <cell r="B76" t="str">
            <v>Door Stoper</v>
          </cell>
        </row>
        <row r="77">
          <cell r="B77" t="str">
            <v>Engsel Pintu</v>
          </cell>
        </row>
        <row r="78">
          <cell r="B78" t="str">
            <v>Engsel Jendela</v>
          </cell>
        </row>
        <row r="79">
          <cell r="B79" t="str">
            <v xml:space="preserve">Grendel Pintu </v>
          </cell>
        </row>
        <row r="80">
          <cell r="B80" t="str">
            <v>Grendel  Jendela</v>
          </cell>
        </row>
        <row r="81">
          <cell r="B81" t="str">
            <v>Hak Angin</v>
          </cell>
        </row>
        <row r="82">
          <cell r="B82" t="str">
            <v>Tarikan Jendela</v>
          </cell>
        </row>
        <row r="83">
          <cell r="B83" t="str">
            <v>Pintu Fiber Untuk KM/WC</v>
          </cell>
        </row>
        <row r="84">
          <cell r="B84" t="str">
            <v>Cat Tembok Metrolite</v>
          </cell>
        </row>
        <row r="85">
          <cell r="B85" t="str">
            <v>Cat Tembok Biasa</v>
          </cell>
        </row>
        <row r="86">
          <cell r="B86" t="str">
            <v>Cat kayu</v>
          </cell>
        </row>
        <row r="87">
          <cell r="B87" t="str">
            <v>Cat Besi</v>
          </cell>
        </row>
        <row r="88">
          <cell r="B88" t="str">
            <v>Cat Atap</v>
          </cell>
        </row>
        <row r="89">
          <cell r="B89" t="str">
            <v>Residu</v>
          </cell>
        </row>
        <row r="90">
          <cell r="B90" t="str">
            <v>Meni Kayu</v>
          </cell>
        </row>
        <row r="91">
          <cell r="B91" t="str">
            <v>Meni Besi</v>
          </cell>
        </row>
        <row r="92">
          <cell r="B92" t="str">
            <v xml:space="preserve">Dempul </v>
          </cell>
        </row>
        <row r="93">
          <cell r="B93" t="str">
            <v>Minyak Cat/ Thinner</v>
          </cell>
        </row>
        <row r="94">
          <cell r="B94" t="str">
            <v>Kertas Gosok</v>
          </cell>
        </row>
        <row r="95">
          <cell r="B95" t="str">
            <v>Teak Oil</v>
          </cell>
        </row>
        <row r="96">
          <cell r="B96" t="str">
            <v xml:space="preserve">Handel Pintu </v>
          </cell>
        </row>
        <row r="97">
          <cell r="B97" t="str">
            <v>Kran Air</v>
          </cell>
        </row>
        <row r="98">
          <cell r="B98" t="str">
            <v>Floor Drain + Saringan</v>
          </cell>
        </row>
        <row r="99">
          <cell r="B99" t="str">
            <v>Kuas</v>
          </cell>
        </row>
        <row r="100">
          <cell r="B100" t="str">
            <v>Kuas Rol</v>
          </cell>
        </row>
        <row r="101">
          <cell r="B101" t="str">
            <v>Plamur Tembok</v>
          </cell>
        </row>
        <row r="102">
          <cell r="B102" t="str">
            <v>Plamur Kayu</v>
          </cell>
        </row>
        <row r="103">
          <cell r="B103" t="str">
            <v>Keramik 20 x 20 (25/DOZ)</v>
          </cell>
        </row>
        <row r="104">
          <cell r="B104" t="str">
            <v>Keramik 20 x 25 (20/DOZ)</v>
          </cell>
        </row>
        <row r="105">
          <cell r="B105" t="str">
            <v>Keramik 30 x 30 Polos (11/DOZ)</v>
          </cell>
        </row>
        <row r="106">
          <cell r="B106" t="str">
            <v>Keramik 40 x 40 (6/DOZ) Broken Wait Bermotif</v>
          </cell>
        </row>
        <row r="107">
          <cell r="B107" t="str">
            <v xml:space="preserve">Lampu TL 2 x 20 W Tanam </v>
          </cell>
        </row>
        <row r="108">
          <cell r="B108" t="str">
            <v>Lampu TL 1 x 20 W biasa</v>
          </cell>
        </row>
        <row r="109">
          <cell r="B109" t="str">
            <v>Lampu SL 23 W+ Fitting biasa</v>
          </cell>
        </row>
        <row r="110">
          <cell r="B110" t="str">
            <v>Lampu Pijar 40 W+Fitting biasa</v>
          </cell>
        </row>
        <row r="111">
          <cell r="B111" t="str">
            <v>Lampu SL 23 W+ Fitting tanam</v>
          </cell>
        </row>
        <row r="112">
          <cell r="B112" t="str">
            <v>Lampu Pijar 40 W+Fitting tanam</v>
          </cell>
        </row>
        <row r="113">
          <cell r="B113" t="str">
            <v>Lampu Baret</v>
          </cell>
        </row>
        <row r="114">
          <cell r="B114" t="str">
            <v>Fitting lampu</v>
          </cell>
        </row>
        <row r="115">
          <cell r="B115" t="str">
            <v xml:space="preserve">Fitting lampu tanam </v>
          </cell>
        </row>
        <row r="116">
          <cell r="B116" t="str">
            <v>Stop Kontak Broco Warna Coklat Tua</v>
          </cell>
        </row>
        <row r="117">
          <cell r="B117" t="str">
            <v>Stop Kontak AC</v>
          </cell>
        </row>
        <row r="118">
          <cell r="B118" t="str">
            <v>Saklar Tunggal  Broco</v>
          </cell>
        </row>
        <row r="119">
          <cell r="B119" t="str">
            <v>Saklar Ganda Broco</v>
          </cell>
        </row>
        <row r="120">
          <cell r="B120" t="str">
            <v>Box MCB</v>
          </cell>
        </row>
        <row r="121">
          <cell r="B121" t="str">
            <v>MCB</v>
          </cell>
        </row>
        <row r="122">
          <cell r="B122" t="str">
            <v xml:space="preserve">AC Split </v>
          </cell>
        </row>
        <row r="123">
          <cell r="B123" t="str">
            <v>Pipa Listrik 5/8"</v>
          </cell>
        </row>
        <row r="124">
          <cell r="B124" t="str">
            <v>Kabel NYM 4 mm Eterna</v>
          </cell>
        </row>
        <row r="125">
          <cell r="B125" t="str">
            <v>Kabel NYM 2.5 mm Eterna</v>
          </cell>
        </row>
        <row r="126">
          <cell r="B126" t="str">
            <v>Lem Putih</v>
          </cell>
        </row>
        <row r="127">
          <cell r="B127" t="str">
            <v xml:space="preserve">Plat Aluminium 0,3 mm' </v>
          </cell>
        </row>
        <row r="128">
          <cell r="B128" t="str">
            <v xml:space="preserve">Seng Plat BJLS 30 </v>
          </cell>
        </row>
        <row r="129">
          <cell r="B129" t="str">
            <v>Mur - Baut</v>
          </cell>
        </row>
        <row r="130">
          <cell r="B130" t="str">
            <v>Nako + tralis</v>
          </cell>
        </row>
        <row r="131">
          <cell r="B131" t="str">
            <v>Atap Trimdeck</v>
          </cell>
        </row>
        <row r="132">
          <cell r="B132" t="str">
            <v>Seng Rol BJLS 30 (Utk Talang)</v>
          </cell>
        </row>
        <row r="133">
          <cell r="B133" t="str">
            <v>Paving Block 10 x 20 x8</v>
          </cell>
        </row>
        <row r="134">
          <cell r="B134" t="str">
            <v>Glass Block</v>
          </cell>
        </row>
        <row r="135">
          <cell r="B135" t="str">
            <v>Buis beton dia 60 cm</v>
          </cell>
        </row>
        <row r="136">
          <cell r="B136" t="str">
            <v>Sakura Roof 0,3</v>
          </cell>
        </row>
        <row r="137">
          <cell r="B137" t="str">
            <v>Nok Sakura Roof 0,3</v>
          </cell>
        </row>
        <row r="138">
          <cell r="B138" t="str">
            <v>Paku Genteng</v>
          </cell>
        </row>
        <row r="139">
          <cell r="B139" t="str">
            <v>Batang Spililitzen / air terminal</v>
          </cell>
        </row>
        <row r="140">
          <cell r="B140" t="str">
            <v>Kabel BC  50 mm 2</v>
          </cell>
        </row>
        <row r="141">
          <cell r="B141" t="str">
            <v>Solar</v>
          </cell>
        </row>
        <row r="142">
          <cell r="B142" t="str">
            <v>Minyak begisting</v>
          </cell>
        </row>
        <row r="143">
          <cell r="B143" t="str">
            <v>Handrail Stainless Steel</v>
          </cell>
        </row>
      </sheetData>
      <sheetData sheetId="1"/>
      <sheetData sheetId="2" refreshError="1"/>
      <sheetData sheetId="3" refreshError="1"/>
      <sheetData sheetId="4" refreshError="1"/>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REKENING KARANGPULE"/>
      <sheetName val="DATA BASE PER DESA-KELURAHAN"/>
      <sheetName val="Upah Bahan"/>
      <sheetName val="21"/>
      <sheetName val="15"/>
      <sheetName val="16"/>
      <sheetName val="13"/>
      <sheetName val="19"/>
      <sheetName val="INFORMASI TOKO DAN KSM"/>
      <sheetName val="Sheet1"/>
      <sheetName val="Sheet2"/>
      <sheetName val="8"/>
      <sheetName val="19 (2)"/>
      <sheetName val="Sheet3"/>
    </sheetNames>
    <sheetDataSet>
      <sheetData sheetId="0">
        <row r="9">
          <cell r="A9">
            <v>1</v>
          </cell>
          <cell r="B9" t="str">
            <v>SARNI</v>
          </cell>
          <cell r="C9" t="str">
            <v>P</v>
          </cell>
          <cell r="D9" t="str">
            <v>3305145108820003</v>
          </cell>
          <cell r="E9" t="str">
            <v>DUSUN BAKUNG RT 01/RW 01</v>
          </cell>
          <cell r="F9" t="str">
            <v>KARANGPULE</v>
          </cell>
          <cell r="G9" t="str">
            <v>SRUWENG</v>
          </cell>
          <cell r="H9" t="str">
            <v>KEBUMEN</v>
          </cell>
          <cell r="I9" t="str">
            <v>JAWA TENGAH</v>
          </cell>
          <cell r="J9">
            <v>10000000</v>
          </cell>
          <cell r="K9" t="str">
            <v>00696</v>
          </cell>
          <cell r="L9" t="str">
            <v>KCP Kebumen</v>
          </cell>
          <cell r="M9" t="str">
            <v>3113013305145108820003</v>
          </cell>
          <cell r="N9" t="str">
            <v>0000069601590007371</v>
          </cell>
          <cell r="O9" t="str">
            <v>SR58167</v>
          </cell>
        </row>
        <row r="10">
          <cell r="A10">
            <v>2</v>
          </cell>
          <cell r="B10" t="str">
            <v>MOCH. MUSLIH</v>
          </cell>
          <cell r="C10" t="str">
            <v>L</v>
          </cell>
          <cell r="D10" t="str">
            <v>3305140506870001</v>
          </cell>
          <cell r="E10" t="str">
            <v>KARANGPULE RT 02/RW 03</v>
          </cell>
          <cell r="F10" t="str">
            <v>KARANGPULE</v>
          </cell>
          <cell r="G10" t="str">
            <v>SRUWENG</v>
          </cell>
          <cell r="H10" t="str">
            <v>KEBUMEN</v>
          </cell>
          <cell r="I10" t="str">
            <v>JAWA TENGAH</v>
          </cell>
          <cell r="J10">
            <v>10000000</v>
          </cell>
          <cell r="K10" t="str">
            <v>00696</v>
          </cell>
          <cell r="L10" t="str">
            <v>KCP Kebumen</v>
          </cell>
          <cell r="M10" t="str">
            <v>3113013305140506870001</v>
          </cell>
          <cell r="N10" t="str">
            <v>0000069601590003610</v>
          </cell>
          <cell r="O10" t="str">
            <v>MJ16094</v>
          </cell>
        </row>
        <row r="11">
          <cell r="A11">
            <v>3</v>
          </cell>
          <cell r="B11" t="str">
            <v>PUJI SUPRIYANTO</v>
          </cell>
          <cell r="C11" t="str">
            <v>L</v>
          </cell>
          <cell r="D11" t="str">
            <v>3305141904830005</v>
          </cell>
          <cell r="E11" t="str">
            <v>KARANGPULE RT 03/RW 04</v>
          </cell>
          <cell r="F11" t="str">
            <v>KARANGPULE</v>
          </cell>
          <cell r="G11" t="str">
            <v>SRUWENG</v>
          </cell>
          <cell r="H11" t="str">
            <v>KEBUMEN</v>
          </cell>
          <cell r="I11" t="str">
            <v>JAWA TENGAH</v>
          </cell>
          <cell r="J11">
            <v>10000000</v>
          </cell>
          <cell r="K11" t="str">
            <v>00696</v>
          </cell>
          <cell r="L11" t="str">
            <v>KCP Kebumen</v>
          </cell>
          <cell r="M11" t="str">
            <v>3113013305141904830005</v>
          </cell>
          <cell r="N11" t="str">
            <v>0000069601590005109</v>
          </cell>
          <cell r="O11" t="str">
            <v>P392694</v>
          </cell>
        </row>
        <row r="12">
          <cell r="A12">
            <v>4</v>
          </cell>
          <cell r="B12" t="str">
            <v>SODIRAN</v>
          </cell>
          <cell r="C12" t="str">
            <v>L</v>
          </cell>
          <cell r="D12" t="str">
            <v>3305140510600005</v>
          </cell>
          <cell r="E12" t="str">
            <v>KARANGPULE RT 02/RW 04</v>
          </cell>
          <cell r="F12" t="str">
            <v>KARANGPULE</v>
          </cell>
          <cell r="G12" t="str">
            <v>SRUWENG</v>
          </cell>
          <cell r="H12" t="str">
            <v>KEBUMEN</v>
          </cell>
          <cell r="I12" t="str">
            <v>JAWA TENGAH</v>
          </cell>
          <cell r="J12">
            <v>15000000</v>
          </cell>
          <cell r="K12" t="str">
            <v>00696</v>
          </cell>
          <cell r="L12" t="str">
            <v>KCP Kebumen</v>
          </cell>
          <cell r="M12" t="str">
            <v>3113013305140510600005</v>
          </cell>
          <cell r="N12" t="str">
            <v>0000069601590008131</v>
          </cell>
          <cell r="O12" t="str">
            <v>SR58243</v>
          </cell>
        </row>
        <row r="13">
          <cell r="A13">
            <v>5</v>
          </cell>
          <cell r="B13" t="str">
            <v>SUMARMIN</v>
          </cell>
          <cell r="C13" t="str">
            <v>L</v>
          </cell>
          <cell r="D13" t="str">
            <v>3305140407710001</v>
          </cell>
          <cell r="E13" t="str">
            <v>KARANGPULE RT 03/RW 04</v>
          </cell>
          <cell r="F13" t="str">
            <v>KARANGPULE</v>
          </cell>
          <cell r="G13" t="str">
            <v>SRUWENG</v>
          </cell>
          <cell r="H13" t="str">
            <v>KEBUMEN</v>
          </cell>
          <cell r="I13" t="str">
            <v>JAWA TENGAH</v>
          </cell>
          <cell r="J13">
            <v>10000000</v>
          </cell>
          <cell r="K13" t="str">
            <v>00696</v>
          </cell>
          <cell r="L13" t="str">
            <v>KCP Kebumen</v>
          </cell>
          <cell r="M13" t="str">
            <v>3113013305140407710001</v>
          </cell>
          <cell r="N13" t="str">
            <v>0000069601590008717</v>
          </cell>
          <cell r="O13" t="str">
            <v>SR58301</v>
          </cell>
        </row>
        <row r="14">
          <cell r="A14">
            <v>6</v>
          </cell>
          <cell r="B14" t="str">
            <v>SUPARMAN</v>
          </cell>
          <cell r="C14" t="str">
            <v>L</v>
          </cell>
          <cell r="D14" t="str">
            <v>3305140711700002</v>
          </cell>
          <cell r="E14" t="str">
            <v>KARANGPULE RT 03/RW 04</v>
          </cell>
          <cell r="F14" t="str">
            <v>KARANGPULE</v>
          </cell>
          <cell r="G14" t="str">
            <v>SRUWENG</v>
          </cell>
          <cell r="H14" t="str">
            <v>KEBUMEN</v>
          </cell>
          <cell r="I14" t="str">
            <v>JAWA TENGAH</v>
          </cell>
          <cell r="J14">
            <v>15000000</v>
          </cell>
          <cell r="K14" t="str">
            <v>00696</v>
          </cell>
          <cell r="L14" t="str">
            <v>KCP Kebumen</v>
          </cell>
          <cell r="M14" t="str">
            <v>3113013305140711700002</v>
          </cell>
          <cell r="N14" t="str">
            <v>0000069601590009056</v>
          </cell>
          <cell r="O14" t="str">
            <v>SR58335</v>
          </cell>
        </row>
        <row r="15">
          <cell r="A15">
            <v>7</v>
          </cell>
          <cell r="B15" t="str">
            <v>SURYADI</v>
          </cell>
          <cell r="C15" t="str">
            <v>L</v>
          </cell>
          <cell r="D15" t="str">
            <v>3305140411800001</v>
          </cell>
          <cell r="E15" t="str">
            <v>KARANGPULE RT 03/RW 04</v>
          </cell>
          <cell r="F15" t="str">
            <v>KARANGPULE</v>
          </cell>
          <cell r="G15" t="str">
            <v>SRUWENG</v>
          </cell>
          <cell r="H15" t="str">
            <v>KEBUMEN</v>
          </cell>
          <cell r="I15" t="str">
            <v>JAWA TENGAH</v>
          </cell>
          <cell r="J15">
            <v>10000000</v>
          </cell>
          <cell r="K15" t="str">
            <v>00696</v>
          </cell>
          <cell r="L15" t="str">
            <v>KCP Kebumen</v>
          </cell>
          <cell r="M15" t="str">
            <v>3113013305140411800001</v>
          </cell>
          <cell r="N15" t="str">
            <v>0000069601590009250</v>
          </cell>
          <cell r="O15" t="str">
            <v>SR58355</v>
          </cell>
        </row>
        <row r="16">
          <cell r="A16">
            <v>8</v>
          </cell>
          <cell r="B16" t="str">
            <v>MAKSUDI</v>
          </cell>
          <cell r="C16" t="str">
            <v>L</v>
          </cell>
          <cell r="D16" t="str">
            <v>3305142809840002</v>
          </cell>
          <cell r="E16" t="str">
            <v>KARANGJATI TENGAH RT 03/RW 04</v>
          </cell>
          <cell r="F16" t="str">
            <v>KARANGPULE</v>
          </cell>
          <cell r="G16" t="str">
            <v>SRUWENG</v>
          </cell>
          <cell r="H16" t="str">
            <v>KEBUMEN</v>
          </cell>
          <cell r="I16" t="str">
            <v>JAWA TENGAH</v>
          </cell>
          <cell r="J16">
            <v>10000000</v>
          </cell>
          <cell r="K16" t="str">
            <v>00696</v>
          </cell>
          <cell r="L16" t="str">
            <v>KCP Kebumen</v>
          </cell>
          <cell r="M16" t="str">
            <v>3113013305142809840002</v>
          </cell>
          <cell r="N16" t="str">
            <v>0000069601590003092</v>
          </cell>
          <cell r="O16" t="str">
            <v>MJ16042</v>
          </cell>
        </row>
        <row r="17">
          <cell r="A17">
            <v>9</v>
          </cell>
          <cell r="B17" t="str">
            <v>SUWANDI</v>
          </cell>
          <cell r="C17" t="str">
            <v>L</v>
          </cell>
          <cell r="D17" t="str">
            <v>3305140101530005</v>
          </cell>
          <cell r="E17" t="str">
            <v>KARANGJATI UTARA RT 01/RW 05</v>
          </cell>
          <cell r="F17" t="str">
            <v>KARANGPULE</v>
          </cell>
          <cell r="G17" t="str">
            <v>SRUWENG</v>
          </cell>
          <cell r="H17" t="str">
            <v>KEBUMEN</v>
          </cell>
          <cell r="I17" t="str">
            <v>JAWA TENGAH</v>
          </cell>
          <cell r="J17">
            <v>10000000</v>
          </cell>
          <cell r="K17" t="str">
            <v>00696</v>
          </cell>
          <cell r="L17" t="str">
            <v>KCP Kebumen</v>
          </cell>
          <cell r="M17" t="str">
            <v>3113013305140101530005</v>
          </cell>
          <cell r="N17" t="str">
            <v>0000069601590009446</v>
          </cell>
          <cell r="O17" t="str">
            <v>SR58374</v>
          </cell>
        </row>
        <row r="18">
          <cell r="A18">
            <v>10</v>
          </cell>
          <cell r="B18" t="str">
            <v>SETIJOWATI</v>
          </cell>
          <cell r="C18" t="str">
            <v>P</v>
          </cell>
          <cell r="D18" t="str">
            <v>3305145007550004</v>
          </cell>
          <cell r="E18" t="str">
            <v>KARANGJATI UTARA RT 01/RW 05</v>
          </cell>
          <cell r="F18" t="str">
            <v>KARANGPULE</v>
          </cell>
          <cell r="G18" t="str">
            <v>SRUWENG</v>
          </cell>
          <cell r="H18" t="str">
            <v>KEBUMEN</v>
          </cell>
          <cell r="I18" t="str">
            <v>JAWA TENGAH</v>
          </cell>
          <cell r="J18">
            <v>15000000</v>
          </cell>
          <cell r="K18" t="str">
            <v>00696</v>
          </cell>
          <cell r="L18" t="str">
            <v>KCP Kebumen</v>
          </cell>
          <cell r="M18" t="str">
            <v>3113013305145007550004</v>
          </cell>
          <cell r="N18" t="str">
            <v>0000069601590007711</v>
          </cell>
          <cell r="O18" t="str">
            <v>SR58201</v>
          </cell>
        </row>
        <row r="19">
          <cell r="A19">
            <v>11</v>
          </cell>
          <cell r="B19" t="str">
            <v>ABDUL KOHAR</v>
          </cell>
          <cell r="C19" t="str">
            <v>L</v>
          </cell>
          <cell r="D19" t="str">
            <v>3305140108420001</v>
          </cell>
          <cell r="E19" t="str">
            <v>KARANGJATI UTARA RT 01/RW 05</v>
          </cell>
          <cell r="F19" t="str">
            <v>KARANGPULE</v>
          </cell>
          <cell r="G19" t="str">
            <v>SRUWENG</v>
          </cell>
          <cell r="H19" t="str">
            <v>KEBUMEN</v>
          </cell>
          <cell r="I19" t="str">
            <v>JAWA TENGAH</v>
          </cell>
          <cell r="J19">
            <v>15000000</v>
          </cell>
          <cell r="K19" t="str">
            <v>00696</v>
          </cell>
          <cell r="L19" t="str">
            <v>KCP Kebumen</v>
          </cell>
          <cell r="M19" t="str">
            <v>3113013305140108420001</v>
          </cell>
          <cell r="N19" t="str">
            <v>0000069601590000117</v>
          </cell>
          <cell r="O19" t="str">
            <v>AK77966</v>
          </cell>
        </row>
        <row r="20">
          <cell r="A20">
            <v>12</v>
          </cell>
          <cell r="B20" t="str">
            <v>SAMIRAH</v>
          </cell>
          <cell r="C20" t="str">
            <v>P</v>
          </cell>
          <cell r="D20" t="str">
            <v>3305145701650003</v>
          </cell>
          <cell r="E20" t="str">
            <v>KARANGJATI UTARA RT 01/RW 05</v>
          </cell>
          <cell r="F20" t="str">
            <v>KARANGPULE</v>
          </cell>
          <cell r="G20" t="str">
            <v>SRUWENG</v>
          </cell>
          <cell r="H20" t="str">
            <v>KEBUMEN</v>
          </cell>
          <cell r="I20" t="str">
            <v>JAWA TENGAH</v>
          </cell>
          <cell r="J20">
            <v>15000000</v>
          </cell>
          <cell r="K20" t="str">
            <v>00696</v>
          </cell>
          <cell r="L20" t="str">
            <v>KCP Kebumen</v>
          </cell>
          <cell r="M20" t="str">
            <v>3113013305145701650003</v>
          </cell>
          <cell r="N20" t="str">
            <v>0000069601590006650</v>
          </cell>
          <cell r="O20" t="str">
            <v>SR58095</v>
          </cell>
        </row>
        <row r="21">
          <cell r="A21">
            <v>13</v>
          </cell>
          <cell r="B21" t="str">
            <v>SITI KHALIMAH</v>
          </cell>
          <cell r="C21" t="str">
            <v>P</v>
          </cell>
          <cell r="D21" t="str">
            <v>3305145009640003</v>
          </cell>
          <cell r="E21" t="str">
            <v>KARANGJATI UTARA RT 02/RW 05</v>
          </cell>
          <cell r="F21" t="str">
            <v>KARANGPULE</v>
          </cell>
          <cell r="G21" t="str">
            <v>SRUWENG</v>
          </cell>
          <cell r="H21" t="str">
            <v>KEBUMEN</v>
          </cell>
          <cell r="I21" t="str">
            <v>JAWA TENGAH</v>
          </cell>
          <cell r="J21">
            <v>15000000</v>
          </cell>
          <cell r="K21" t="str">
            <v>00696</v>
          </cell>
          <cell r="L21" t="str">
            <v>KCP Kebumen</v>
          </cell>
          <cell r="M21" t="str">
            <v>3113013305145009640003</v>
          </cell>
          <cell r="N21" t="str">
            <v>0000069601590007884</v>
          </cell>
          <cell r="O21" t="str">
            <v>SR58218</v>
          </cell>
        </row>
        <row r="22">
          <cell r="A22">
            <v>14</v>
          </cell>
          <cell r="B22" t="str">
            <v>MUHLIDIN</v>
          </cell>
          <cell r="C22" t="str">
            <v>L</v>
          </cell>
          <cell r="D22" t="str">
            <v>3305140209610002</v>
          </cell>
          <cell r="E22" t="str">
            <v>KARANGJATI UTARA RT 02/RW 05</v>
          </cell>
          <cell r="F22" t="str">
            <v>KARANGPULE</v>
          </cell>
          <cell r="G22" t="str">
            <v>SRUWENG</v>
          </cell>
          <cell r="H22" t="str">
            <v>KEBUMEN</v>
          </cell>
          <cell r="I22" t="str">
            <v>JAWA TENGAH</v>
          </cell>
          <cell r="J22">
            <v>10000000</v>
          </cell>
          <cell r="K22" t="str">
            <v>00696</v>
          </cell>
          <cell r="L22" t="str">
            <v>KCP Kebumen</v>
          </cell>
          <cell r="M22" t="str">
            <v>3113013305140209610002</v>
          </cell>
          <cell r="N22" t="str">
            <v>0000069601590003880</v>
          </cell>
          <cell r="O22" t="str">
            <v>MJ16121</v>
          </cell>
        </row>
        <row r="23">
          <cell r="A23">
            <v>15</v>
          </cell>
          <cell r="B23" t="str">
            <v>PAIRUN</v>
          </cell>
          <cell r="C23" t="str">
            <v>L</v>
          </cell>
          <cell r="D23" t="str">
            <v>3305140406640001</v>
          </cell>
          <cell r="E23" t="str">
            <v>KARANGJATI UTARA RT 02/RW 05</v>
          </cell>
          <cell r="F23" t="str">
            <v>KARANGPULE</v>
          </cell>
          <cell r="G23" t="str">
            <v>SRUWENG</v>
          </cell>
          <cell r="H23" t="str">
            <v>KEBUMEN</v>
          </cell>
          <cell r="I23" t="str">
            <v>JAWA TENGAH</v>
          </cell>
          <cell r="J23">
            <v>15000000</v>
          </cell>
          <cell r="K23" t="str">
            <v>00696</v>
          </cell>
          <cell r="L23" t="str">
            <v>KCP Kebumen</v>
          </cell>
          <cell r="M23" t="str">
            <v>3113013305140406640001</v>
          </cell>
          <cell r="N23" t="str">
            <v>0000069601590004763</v>
          </cell>
          <cell r="O23" t="str">
            <v>P392660</v>
          </cell>
        </row>
        <row r="24">
          <cell r="A24">
            <v>16</v>
          </cell>
          <cell r="B24" t="str">
            <v>SLAMET TURUT</v>
          </cell>
          <cell r="C24" t="str">
            <v>L</v>
          </cell>
          <cell r="D24" t="str">
            <v>3305141001520002</v>
          </cell>
          <cell r="E24" t="str">
            <v>KARANGJATI UTARA RT 02/RW 05</v>
          </cell>
          <cell r="F24" t="str">
            <v>KARANGPULE</v>
          </cell>
          <cell r="G24" t="str">
            <v>SRUWENG</v>
          </cell>
          <cell r="H24" t="str">
            <v>KEBUMEN</v>
          </cell>
          <cell r="I24" t="str">
            <v>JAWA TENGAH</v>
          </cell>
          <cell r="J24">
            <v>15000000</v>
          </cell>
          <cell r="K24" t="str">
            <v>00696</v>
          </cell>
          <cell r="L24" t="str">
            <v>KCP Kebumen</v>
          </cell>
          <cell r="M24" t="str">
            <v>3113013305141001520002</v>
          </cell>
          <cell r="N24" t="str">
            <v>0000069601590008050</v>
          </cell>
          <cell r="O24" t="str">
            <v>SR58235</v>
          </cell>
        </row>
        <row r="25">
          <cell r="A25">
            <v>17</v>
          </cell>
          <cell r="B25" t="str">
            <v>MARWIYAH</v>
          </cell>
          <cell r="C25" t="str">
            <v>P</v>
          </cell>
          <cell r="D25" t="str">
            <v>3305144107450006</v>
          </cell>
          <cell r="E25" t="str">
            <v>KARANGJATI UTARA RT 02/RW 05</v>
          </cell>
          <cell r="F25" t="str">
            <v>KARANGPULE</v>
          </cell>
          <cell r="G25" t="str">
            <v>SRUWENG</v>
          </cell>
          <cell r="H25" t="str">
            <v>KEBUMEN</v>
          </cell>
          <cell r="I25" t="str">
            <v>JAWA TENGAH</v>
          </cell>
          <cell r="J25">
            <v>15000000</v>
          </cell>
          <cell r="K25" t="str">
            <v>00696</v>
          </cell>
          <cell r="L25" t="str">
            <v>KCP Kebumen</v>
          </cell>
          <cell r="M25" t="str">
            <v>3113013305144107450006</v>
          </cell>
          <cell r="N25" t="str">
            <v>0000069601590003319</v>
          </cell>
          <cell r="O25" t="str">
            <v>MJ16064</v>
          </cell>
        </row>
        <row r="26">
          <cell r="A26">
            <v>18</v>
          </cell>
          <cell r="B26" t="str">
            <v>JEMIRAH</v>
          </cell>
          <cell r="C26" t="str">
            <v>P</v>
          </cell>
          <cell r="D26" t="str">
            <v>3305144107570005</v>
          </cell>
          <cell r="E26" t="str">
            <v>KARANGJATI UTARA RT 03/RW 05</v>
          </cell>
          <cell r="F26" t="str">
            <v>KARANGPULE</v>
          </cell>
          <cell r="G26" t="str">
            <v>SRUWENG</v>
          </cell>
          <cell r="H26" t="str">
            <v>KEBUMEN</v>
          </cell>
          <cell r="I26" t="str">
            <v>JAWA TENGAH</v>
          </cell>
          <cell r="J26">
            <v>15000000</v>
          </cell>
          <cell r="K26" t="str">
            <v>00696</v>
          </cell>
          <cell r="L26" t="str">
            <v>KCP Kebumen</v>
          </cell>
          <cell r="M26" t="str">
            <v>3113013305144107570005</v>
          </cell>
          <cell r="N26" t="str">
            <v>0000069601590001626</v>
          </cell>
          <cell r="O26" t="str">
            <v>J393257</v>
          </cell>
        </row>
        <row r="27">
          <cell r="A27">
            <v>19</v>
          </cell>
          <cell r="B27" t="str">
            <v>ROHIMI</v>
          </cell>
          <cell r="C27" t="str">
            <v>L</v>
          </cell>
          <cell r="D27" t="str">
            <v>3305140501650001</v>
          </cell>
          <cell r="E27" t="str">
            <v>KARANGJATI UTARA RT 03/RW 05</v>
          </cell>
          <cell r="F27" t="str">
            <v>KARANGPULE</v>
          </cell>
          <cell r="G27" t="str">
            <v>SRUWENG</v>
          </cell>
          <cell r="H27" t="str">
            <v>KEBUMEN</v>
          </cell>
          <cell r="I27" t="str">
            <v>JAWA TENGAH</v>
          </cell>
          <cell r="J27">
            <v>10000000</v>
          </cell>
          <cell r="K27" t="str">
            <v>00696</v>
          </cell>
          <cell r="L27" t="str">
            <v>KCP Kebumen</v>
          </cell>
          <cell r="M27" t="str">
            <v>3113013305140501650001</v>
          </cell>
          <cell r="N27" t="str">
            <v>0000069601590005793</v>
          </cell>
          <cell r="O27" t="str">
            <v>RB69894</v>
          </cell>
        </row>
        <row r="28">
          <cell r="A28">
            <v>20</v>
          </cell>
          <cell r="B28" t="str">
            <v>TRIYANTI</v>
          </cell>
          <cell r="C28" t="str">
            <v>P</v>
          </cell>
          <cell r="D28" t="str">
            <v>3305145204860006</v>
          </cell>
          <cell r="E28" t="str">
            <v>KARANGJATI UTARA RT 03/RW 05</v>
          </cell>
          <cell r="F28" t="str">
            <v>KARANGPULE</v>
          </cell>
          <cell r="G28" t="str">
            <v>SRUWENG</v>
          </cell>
          <cell r="H28" t="str">
            <v>KEBUMEN</v>
          </cell>
          <cell r="I28" t="str">
            <v>JAWA TENGAH</v>
          </cell>
          <cell r="J28">
            <v>15000000</v>
          </cell>
          <cell r="K28" t="str">
            <v>00696</v>
          </cell>
          <cell r="L28" t="str">
            <v>KCP Kebumen</v>
          </cell>
          <cell r="M28" t="str">
            <v>3113013305145204860006</v>
          </cell>
          <cell r="N28" t="str">
            <v>0000069601590009878</v>
          </cell>
          <cell r="O28" t="str">
            <v>T577828</v>
          </cell>
        </row>
        <row r="29">
          <cell r="A29">
            <v>21</v>
          </cell>
          <cell r="B29" t="str">
            <v>SUKIRMAN</v>
          </cell>
          <cell r="C29" t="str">
            <v>L</v>
          </cell>
          <cell r="D29" t="str">
            <v>3305141007670003</v>
          </cell>
          <cell r="E29" t="str">
            <v>KARANGJATI UTARA RT 02/RW 05</v>
          </cell>
          <cell r="F29" t="str">
            <v>KARANGPULE</v>
          </cell>
          <cell r="G29" t="str">
            <v>SRUWENG</v>
          </cell>
          <cell r="H29" t="str">
            <v>KEBUMEN</v>
          </cell>
          <cell r="I29" t="str">
            <v>JAWA TENGAH</v>
          </cell>
          <cell r="J29">
            <v>15000000</v>
          </cell>
          <cell r="K29" t="str">
            <v>00696</v>
          </cell>
          <cell r="L29" t="str">
            <v>KCP Kebumen</v>
          </cell>
          <cell r="M29" t="str">
            <v>3113013305141007670003</v>
          </cell>
          <cell r="N29" t="str">
            <v>0000069601590008636</v>
          </cell>
          <cell r="O29" t="str">
            <v>SR58293</v>
          </cell>
        </row>
      </sheetData>
      <sheetData sheetId="1">
        <row r="7">
          <cell r="B7">
            <v>1</v>
          </cell>
          <cell r="C7" t="str">
            <v>SARNI</v>
          </cell>
          <cell r="D7" t="str">
            <v>P</v>
          </cell>
          <cell r="E7" t="str">
            <v>3305145108820003</v>
          </cell>
          <cell r="F7" t="str">
            <v>DUSUN BAKUNG RT 01/RW 01</v>
          </cell>
          <cell r="G7" t="str">
            <v>KARANGPULE</v>
          </cell>
          <cell r="H7" t="str">
            <v>SRUWENG</v>
          </cell>
          <cell r="I7" t="str">
            <v>KEBUMEN</v>
          </cell>
          <cell r="J7" t="str">
            <v>JAWA TENGAH</v>
          </cell>
          <cell r="K7">
            <v>10000000</v>
          </cell>
          <cell r="L7">
            <v>32</v>
          </cell>
          <cell r="M7" t="str">
            <v>PETANI/PEKEBUN</v>
          </cell>
          <cell r="N7">
            <v>450000</v>
          </cell>
          <cell r="O7">
            <v>3</v>
          </cell>
          <cell r="P7" t="str">
            <v>Tidak Layak</v>
          </cell>
          <cell r="Q7" t="str">
            <v>Tidak Layak</v>
          </cell>
          <cell r="R7" t="str">
            <v>Layak</v>
          </cell>
          <cell r="S7">
            <v>54</v>
          </cell>
          <cell r="T7">
            <v>0</v>
          </cell>
          <cell r="U7" t="str">
            <v>YUDO SUDOMO</v>
          </cell>
          <cell r="V7" t="str">
            <v>PK</v>
          </cell>
          <cell r="W7">
            <v>2525000</v>
          </cell>
          <cell r="X7" t="str">
            <v>AGUS TRI H.</v>
          </cell>
          <cell r="Y7">
            <v>0</v>
          </cell>
          <cell r="Z7" t="str">
            <v>NIP :19680424 199803 1011</v>
          </cell>
          <cell r="AA7" t="str">
            <v>Moh. Amirudin, S.IP, MM</v>
          </cell>
          <cell r="AB7" t="str">
            <v>Himawan T P, S.Sos</v>
          </cell>
          <cell r="AC7" t="str">
            <v>0000069601590007371</v>
          </cell>
          <cell r="AD7">
            <v>0</v>
          </cell>
          <cell r="AE7">
            <v>7.6539400000000004</v>
          </cell>
          <cell r="AF7">
            <v>109.62477</v>
          </cell>
          <cell r="AG7" t="str">
            <v>Surat Keterangan Pejabat</v>
          </cell>
          <cell r="AH7" t="str">
            <v>Air Bersih</v>
          </cell>
          <cell r="AI7" t="str">
            <v>GENTENG LAPUK</v>
          </cell>
          <cell r="AJ7" t="str">
            <v>TANAH</v>
          </cell>
          <cell r="AK7" t="str">
            <v>PAPAN</v>
          </cell>
          <cell r="AL7" t="str">
            <v>GENTENG</v>
          </cell>
          <cell r="AM7">
            <v>0</v>
          </cell>
          <cell r="AN7" t="str">
            <v xml:space="preserve">RABAT ACIAN </v>
          </cell>
          <cell r="AO7">
            <v>0</v>
          </cell>
          <cell r="AP7" t="str">
            <v>PASANGAN BATA</v>
          </cell>
          <cell r="AQ7">
            <v>0</v>
          </cell>
          <cell r="AR7" t="str">
            <v>Karang Pule, ____ Oktober 2015</v>
          </cell>
          <cell r="AS7" t="str">
            <v>MAKSUDI</v>
          </cell>
          <cell r="AT7" t="str">
            <v>II (DUA)</v>
          </cell>
          <cell r="AU7" t="str">
            <v>TB. Wahyu Mulia</v>
          </cell>
          <cell r="AV7" t="str">
            <v>Ds. Karang Pule RT.03/1 Kec. Sruweng, Kebumen</v>
          </cell>
          <cell r="AW7" t="str">
            <v>MUH. KOSIMUDIN</v>
          </cell>
          <cell r="AX7" t="str">
            <v>BTN KCP KEBUMEN</v>
          </cell>
          <cell r="AY7" t="str">
            <v>'00696</v>
          </cell>
          <cell r="AZ7" t="str">
            <v>0696-01-50-000543-2</v>
          </cell>
          <cell r="BA7" t="str">
            <v>0815 6710 151</v>
          </cell>
        </row>
        <row r="8">
          <cell r="B8">
            <v>2</v>
          </cell>
          <cell r="C8" t="str">
            <v>MOCH. MUSLIH</v>
          </cell>
          <cell r="D8" t="str">
            <v>L</v>
          </cell>
          <cell r="E8" t="str">
            <v>3305140506870001</v>
          </cell>
          <cell r="F8" t="str">
            <v>KARANGPULE RT 02/RW 03</v>
          </cell>
          <cell r="G8" t="str">
            <v>KARANGPULE</v>
          </cell>
          <cell r="H8" t="str">
            <v>SRUWENG</v>
          </cell>
          <cell r="I8" t="str">
            <v>KEBUMEN</v>
          </cell>
          <cell r="J8" t="str">
            <v>JAWA TENGAH</v>
          </cell>
          <cell r="K8">
            <v>10000000</v>
          </cell>
          <cell r="L8">
            <v>27</v>
          </cell>
          <cell r="M8" t="str">
            <v>PETANI/PEKEBUN</v>
          </cell>
          <cell r="N8">
            <v>700000</v>
          </cell>
          <cell r="O8">
            <v>2</v>
          </cell>
          <cell r="P8" t="str">
            <v>Layak</v>
          </cell>
          <cell r="Q8" t="str">
            <v>Tidak Layak</v>
          </cell>
          <cell r="R8" t="str">
            <v>Tidak Layak</v>
          </cell>
          <cell r="S8">
            <v>54</v>
          </cell>
          <cell r="T8">
            <v>0</v>
          </cell>
          <cell r="U8" t="str">
            <v>YUDO SUDOMO</v>
          </cell>
          <cell r="V8" t="str">
            <v>PK</v>
          </cell>
          <cell r="W8">
            <v>2525000</v>
          </cell>
          <cell r="X8" t="str">
            <v>AGUS TRI H.</v>
          </cell>
          <cell r="Y8">
            <v>0</v>
          </cell>
          <cell r="Z8" t="str">
            <v>NIP :19680424 199803 1011</v>
          </cell>
          <cell r="AA8" t="str">
            <v>Moh. Amirudin, S.IP, MM</v>
          </cell>
          <cell r="AB8" t="str">
            <v>Himawan T P, S.Sos</v>
          </cell>
          <cell r="AC8" t="str">
            <v>0000069601590003610</v>
          </cell>
          <cell r="AD8">
            <v>0</v>
          </cell>
          <cell r="AE8">
            <v>7.6519599999999999</v>
          </cell>
          <cell r="AF8">
            <v>109.6215</v>
          </cell>
          <cell r="AG8" t="str">
            <v>Surat Keterangan Pejabat</v>
          </cell>
          <cell r="AH8" t="str">
            <v>Tidak Ada</v>
          </cell>
          <cell r="AI8" t="str">
            <v>GENTENG LAPUK</v>
          </cell>
          <cell r="AJ8" t="str">
            <v>TANAH</v>
          </cell>
          <cell r="AK8" t="str">
            <v>PAPAN</v>
          </cell>
          <cell r="AL8" t="str">
            <v>GENTENG</v>
          </cell>
          <cell r="AM8">
            <v>0</v>
          </cell>
          <cell r="AN8" t="str">
            <v xml:space="preserve">RABAT ACIAN </v>
          </cell>
          <cell r="AO8">
            <v>0</v>
          </cell>
          <cell r="AP8" t="str">
            <v>PASANGAN BATA</v>
          </cell>
          <cell r="AQ8">
            <v>0</v>
          </cell>
          <cell r="AR8" t="str">
            <v>Karang Pule, ____ Oktober 2015</v>
          </cell>
          <cell r="AS8" t="str">
            <v>MAKSUDI</v>
          </cell>
          <cell r="AT8" t="str">
            <v>II (DUA)</v>
          </cell>
          <cell r="AU8" t="str">
            <v>TB. Wahyu Mulia</v>
          </cell>
          <cell r="AV8" t="str">
            <v>Ds. Karang Pule RT.03/1 Kec. Sruweng, Kebumen</v>
          </cell>
          <cell r="AW8" t="str">
            <v>MUH. KOSIMUDIN</v>
          </cell>
          <cell r="AX8" t="str">
            <v>BTN KCP KEBUMEN</v>
          </cell>
          <cell r="AY8" t="str">
            <v>'00696</v>
          </cell>
          <cell r="AZ8" t="str">
            <v>0696-01-50-000543-2</v>
          </cell>
          <cell r="BA8" t="str">
            <v>0815 6710 151</v>
          </cell>
        </row>
        <row r="9">
          <cell r="B9">
            <v>3</v>
          </cell>
          <cell r="C9" t="str">
            <v>PUJI SUPRIYANTO</v>
          </cell>
          <cell r="D9" t="str">
            <v>L</v>
          </cell>
          <cell r="E9" t="str">
            <v>3305141904830005</v>
          </cell>
          <cell r="F9" t="str">
            <v>KARANGPULE RT 03/RW 04</v>
          </cell>
          <cell r="G9" t="str">
            <v>KARANGPULE</v>
          </cell>
          <cell r="H9" t="str">
            <v>SRUWENG</v>
          </cell>
          <cell r="I9" t="str">
            <v>KEBUMEN</v>
          </cell>
          <cell r="J9" t="str">
            <v>JAWA TENGAH</v>
          </cell>
          <cell r="K9">
            <v>10000000</v>
          </cell>
          <cell r="L9">
            <v>31</v>
          </cell>
          <cell r="M9" t="str">
            <v>BURUH HARIAN LEPAS</v>
          </cell>
          <cell r="N9">
            <v>615000</v>
          </cell>
          <cell r="O9">
            <v>2</v>
          </cell>
          <cell r="P9" t="str">
            <v>Tidak Layak</v>
          </cell>
          <cell r="Q9" t="str">
            <v>Tidak Layak</v>
          </cell>
          <cell r="R9" t="str">
            <v>Layak</v>
          </cell>
          <cell r="S9">
            <v>54</v>
          </cell>
          <cell r="T9">
            <v>0</v>
          </cell>
          <cell r="U9" t="str">
            <v>YUDO SUDOMO</v>
          </cell>
          <cell r="V9" t="str">
            <v>PK</v>
          </cell>
          <cell r="W9">
            <v>2525000</v>
          </cell>
          <cell r="X9" t="str">
            <v>AGUS TRI H.</v>
          </cell>
          <cell r="Y9">
            <v>0</v>
          </cell>
          <cell r="Z9" t="str">
            <v>NIP :19680424 199803 1011</v>
          </cell>
          <cell r="AA9" t="str">
            <v>Moh. Amirudin, S.IP, MM</v>
          </cell>
          <cell r="AB9" t="str">
            <v>Himawan T P, S.Sos</v>
          </cell>
          <cell r="AC9" t="str">
            <v>0000069601590005109</v>
          </cell>
          <cell r="AD9">
            <v>0</v>
          </cell>
          <cell r="AE9">
            <v>7.6500399999999997</v>
          </cell>
          <cell r="AF9">
            <v>109.61857999999999</v>
          </cell>
          <cell r="AG9" t="str">
            <v>Surat Keterangan Pejabat</v>
          </cell>
          <cell r="AH9" t="str">
            <v>Tidak Ada</v>
          </cell>
          <cell r="AI9" t="str">
            <v>GENTENG LAPUK</v>
          </cell>
          <cell r="AJ9" t="str">
            <v>TANAH</v>
          </cell>
          <cell r="AK9" t="str">
            <v>PAPAN</v>
          </cell>
          <cell r="AL9" t="str">
            <v>GENTENG</v>
          </cell>
          <cell r="AM9">
            <v>0</v>
          </cell>
          <cell r="AN9" t="str">
            <v xml:space="preserve">RABAT ACIAN </v>
          </cell>
          <cell r="AO9">
            <v>0</v>
          </cell>
          <cell r="AP9" t="str">
            <v>PASANGAN BATA</v>
          </cell>
          <cell r="AQ9">
            <v>0</v>
          </cell>
          <cell r="AR9" t="str">
            <v>Karang Pule, ____ Oktober 2015</v>
          </cell>
          <cell r="AS9" t="str">
            <v>MAKSUDI</v>
          </cell>
          <cell r="AT9" t="str">
            <v>II (DUA)</v>
          </cell>
          <cell r="AU9" t="str">
            <v>TB. Wahyu Mulia</v>
          </cell>
          <cell r="AV9" t="str">
            <v>Ds. Karang Pule RT.03/1 Kec. Sruweng, Kebumen</v>
          </cell>
          <cell r="AW9" t="str">
            <v>MUH. KOSIMUDIN</v>
          </cell>
          <cell r="AX9" t="str">
            <v>BTN KCP KEBUMEN</v>
          </cell>
          <cell r="AY9" t="str">
            <v>'00696</v>
          </cell>
          <cell r="AZ9" t="str">
            <v>0696-01-50-000543-2</v>
          </cell>
          <cell r="BA9" t="str">
            <v>815 6710 151</v>
          </cell>
        </row>
        <row r="10">
          <cell r="B10">
            <v>4</v>
          </cell>
          <cell r="C10" t="str">
            <v>SODIRAN</v>
          </cell>
          <cell r="D10" t="str">
            <v>L</v>
          </cell>
          <cell r="E10" t="str">
            <v>3305140510600005</v>
          </cell>
          <cell r="F10" t="str">
            <v>KARANGPULE RT 02/RW 04</v>
          </cell>
          <cell r="G10" t="str">
            <v>KARANGPULE</v>
          </cell>
          <cell r="H10" t="str">
            <v>SRUWENG</v>
          </cell>
          <cell r="I10" t="str">
            <v>KEBUMEN</v>
          </cell>
          <cell r="J10" t="str">
            <v>JAWA TENGAH</v>
          </cell>
          <cell r="K10">
            <v>15000000</v>
          </cell>
          <cell r="L10">
            <v>54</v>
          </cell>
          <cell r="M10" t="str">
            <v>BURUH HARIAN LEPAS</v>
          </cell>
          <cell r="N10">
            <v>600000</v>
          </cell>
          <cell r="O10">
            <v>4</v>
          </cell>
          <cell r="P10" t="str">
            <v>Tidak Layak</v>
          </cell>
          <cell r="Q10" t="str">
            <v>Tidak Layak</v>
          </cell>
          <cell r="R10" t="str">
            <v>Tidak Layak</v>
          </cell>
          <cell r="S10">
            <v>54</v>
          </cell>
          <cell r="T10">
            <v>0</v>
          </cell>
          <cell r="U10" t="str">
            <v>YUDO SUDOMO</v>
          </cell>
          <cell r="V10" t="str">
            <v>PK</v>
          </cell>
          <cell r="W10">
            <v>6080000</v>
          </cell>
          <cell r="X10" t="str">
            <v>AGUS TRI H.</v>
          </cell>
          <cell r="Y10">
            <v>0</v>
          </cell>
          <cell r="Z10" t="str">
            <v>NIP :19680424 199803 1011</v>
          </cell>
          <cell r="AA10" t="str">
            <v>Moh. Amirudin, S.IP, MM</v>
          </cell>
          <cell r="AB10" t="str">
            <v>Himawan T P, S.Sos</v>
          </cell>
          <cell r="AC10" t="str">
            <v>0000069601590008131</v>
          </cell>
          <cell r="AD10">
            <v>0</v>
          </cell>
          <cell r="AE10">
            <v>7.6486999999999998</v>
          </cell>
          <cell r="AF10">
            <v>109.62141</v>
          </cell>
          <cell r="AG10" t="str">
            <v>Surat Keterangan Pejabat</v>
          </cell>
          <cell r="AH10" t="str">
            <v>Tidak Ada</v>
          </cell>
          <cell r="AI10" t="str">
            <v>GENTENG LAPUK</v>
          </cell>
          <cell r="AJ10" t="str">
            <v>TANAH</v>
          </cell>
          <cell r="AK10" t="str">
            <v>PAPAN</v>
          </cell>
          <cell r="AL10" t="str">
            <v>GENTENG</v>
          </cell>
          <cell r="AM10">
            <v>0</v>
          </cell>
          <cell r="AN10" t="str">
            <v xml:space="preserve">RABAT ACIAN </v>
          </cell>
          <cell r="AO10">
            <v>0</v>
          </cell>
          <cell r="AP10" t="str">
            <v>PASANGAN BATA</v>
          </cell>
          <cell r="AQ10">
            <v>0</v>
          </cell>
          <cell r="AR10" t="str">
            <v>Karang Pule, ____ Oktober 2015</v>
          </cell>
          <cell r="AS10" t="str">
            <v>MAKSUDI</v>
          </cell>
          <cell r="AT10" t="str">
            <v>II (DUA)</v>
          </cell>
          <cell r="AU10" t="str">
            <v>TB. Wahyu Mulia</v>
          </cell>
          <cell r="AV10" t="str">
            <v>Ds. Karang Pule RT.03/1 Kec. Sruweng, Kebumen</v>
          </cell>
          <cell r="AW10" t="str">
            <v>MUH. KOSIMUDIN</v>
          </cell>
          <cell r="AX10" t="str">
            <v>BTN KCP KEBUMEN</v>
          </cell>
          <cell r="AY10" t="str">
            <v>'00696</v>
          </cell>
          <cell r="AZ10" t="str">
            <v>0696-01-50-000543-2</v>
          </cell>
          <cell r="BA10" t="str">
            <v>815 6710 151</v>
          </cell>
        </row>
        <row r="11">
          <cell r="B11">
            <v>5</v>
          </cell>
          <cell r="C11" t="str">
            <v>SUMARMIN</v>
          </cell>
          <cell r="D11" t="str">
            <v>L</v>
          </cell>
          <cell r="E11" t="str">
            <v>3305140407710001</v>
          </cell>
          <cell r="F11" t="str">
            <v>KARANGPULE RT 03/RW 04</v>
          </cell>
          <cell r="G11" t="str">
            <v>KARANGPULE</v>
          </cell>
          <cell r="H11" t="str">
            <v>SRUWENG</v>
          </cell>
          <cell r="I11" t="str">
            <v>KEBUMEN</v>
          </cell>
          <cell r="J11" t="str">
            <v>JAWA TENGAH</v>
          </cell>
          <cell r="K11">
            <v>10000000</v>
          </cell>
          <cell r="L11">
            <v>43</v>
          </cell>
          <cell r="M11" t="str">
            <v>BURUH HARIAN LEPAS</v>
          </cell>
          <cell r="N11">
            <v>650000</v>
          </cell>
          <cell r="O11">
            <v>4</v>
          </cell>
          <cell r="P11" t="str">
            <v>Tidak Layak</v>
          </cell>
          <cell r="Q11" t="str">
            <v>Tidak Layak</v>
          </cell>
          <cell r="R11" t="str">
            <v>Layak</v>
          </cell>
          <cell r="S11">
            <v>54</v>
          </cell>
          <cell r="T11">
            <v>0</v>
          </cell>
          <cell r="U11" t="str">
            <v>YUDO SUDOMO</v>
          </cell>
          <cell r="V11" t="str">
            <v>PK</v>
          </cell>
          <cell r="W11">
            <v>2525000</v>
          </cell>
          <cell r="X11" t="str">
            <v>AGUS TRI H.</v>
          </cell>
          <cell r="Y11">
            <v>0</v>
          </cell>
          <cell r="Z11" t="str">
            <v>NIP :19680424 199803 1011</v>
          </cell>
          <cell r="AA11" t="str">
            <v>Moh. Amirudin, S.IP, MM</v>
          </cell>
          <cell r="AB11" t="str">
            <v>Himawan T P, S.Sos</v>
          </cell>
          <cell r="AC11" t="str">
            <v>0000069601590008717</v>
          </cell>
          <cell r="AD11">
            <v>0</v>
          </cell>
          <cell r="AE11">
            <v>7.6473199999999997</v>
          </cell>
          <cell r="AF11">
            <v>109.61839999999999</v>
          </cell>
          <cell r="AG11" t="str">
            <v>Surat Keterangan Pejabat</v>
          </cell>
          <cell r="AH11" t="str">
            <v>Listrik &amp; Air Bersih</v>
          </cell>
          <cell r="AI11" t="str">
            <v>GENTENG LAPUK</v>
          </cell>
          <cell r="AJ11" t="str">
            <v>TANAH</v>
          </cell>
          <cell r="AK11" t="str">
            <v>PAPAN</v>
          </cell>
          <cell r="AL11" t="str">
            <v>GENTENG</v>
          </cell>
          <cell r="AM11">
            <v>0</v>
          </cell>
          <cell r="AN11" t="str">
            <v xml:space="preserve">RABAT ACIAN </v>
          </cell>
          <cell r="AO11">
            <v>0</v>
          </cell>
          <cell r="AP11" t="str">
            <v>PASANGAN BATA</v>
          </cell>
          <cell r="AQ11">
            <v>0</v>
          </cell>
          <cell r="AR11" t="str">
            <v>Karang Pule, ____ Oktober 2015</v>
          </cell>
          <cell r="AS11" t="str">
            <v>MAKSUDI</v>
          </cell>
          <cell r="AT11" t="str">
            <v>II (DUA)</v>
          </cell>
          <cell r="AU11" t="str">
            <v>TB. Wahyu Mulia</v>
          </cell>
          <cell r="AV11" t="str">
            <v>Ds. Karang Pule RT.03/1 Kec. Sruweng, Kebumen</v>
          </cell>
          <cell r="AW11" t="str">
            <v>MUH. KOSIMUDIN</v>
          </cell>
          <cell r="AX11" t="str">
            <v>BTN KCP KEBUMEN</v>
          </cell>
          <cell r="AY11" t="str">
            <v>'00696</v>
          </cell>
          <cell r="AZ11" t="str">
            <v>0696-01-50-000543-2</v>
          </cell>
          <cell r="BA11" t="str">
            <v>815 6710 151</v>
          </cell>
        </row>
        <row r="12">
          <cell r="B12">
            <v>6</v>
          </cell>
          <cell r="C12" t="str">
            <v>SUPARMAN</v>
          </cell>
          <cell r="D12" t="str">
            <v>L</v>
          </cell>
          <cell r="E12" t="str">
            <v>3305140711700002</v>
          </cell>
          <cell r="F12" t="str">
            <v>KARANGPULE RT 03/RW 04</v>
          </cell>
          <cell r="G12" t="str">
            <v>KARANGPULE</v>
          </cell>
          <cell r="H12" t="str">
            <v>SRUWENG</v>
          </cell>
          <cell r="I12" t="str">
            <v>KEBUMEN</v>
          </cell>
          <cell r="J12" t="str">
            <v>JAWA TENGAH</v>
          </cell>
          <cell r="K12">
            <v>15000000</v>
          </cell>
          <cell r="L12">
            <v>44</v>
          </cell>
          <cell r="M12" t="str">
            <v>BURUH HARIAN LEPAS</v>
          </cell>
          <cell r="N12">
            <v>750000</v>
          </cell>
          <cell r="O12">
            <v>4</v>
          </cell>
          <cell r="P12" t="str">
            <v>Tidak Layak</v>
          </cell>
          <cell r="Q12" t="str">
            <v>Tidak Layak</v>
          </cell>
          <cell r="R12" t="str">
            <v>Tidak Layak</v>
          </cell>
          <cell r="S12">
            <v>54</v>
          </cell>
          <cell r="T12">
            <v>0</v>
          </cell>
          <cell r="U12" t="str">
            <v>YUDO SUDOMO</v>
          </cell>
          <cell r="V12" t="str">
            <v>PK</v>
          </cell>
          <cell r="W12">
            <v>6080000</v>
          </cell>
          <cell r="X12" t="str">
            <v>AGUS TRI H.</v>
          </cell>
          <cell r="Y12">
            <v>0</v>
          </cell>
          <cell r="Z12" t="str">
            <v>NIP :19680424 199803 1011</v>
          </cell>
          <cell r="AA12" t="str">
            <v>Moh. Amirudin, S.IP, MM</v>
          </cell>
          <cell r="AB12" t="str">
            <v>Himawan T P, S.Sos</v>
          </cell>
          <cell r="AC12" t="str">
            <v>0000069601590009056</v>
          </cell>
          <cell r="AD12">
            <v>0</v>
          </cell>
          <cell r="AE12">
            <v>7.6466599999999998</v>
          </cell>
          <cell r="AF12">
            <v>109.61715</v>
          </cell>
          <cell r="AG12" t="str">
            <v>Surat Keterangan Pejabat</v>
          </cell>
          <cell r="AH12" t="str">
            <v>Listrik</v>
          </cell>
          <cell r="AI12" t="str">
            <v>GENTENG LAPUK</v>
          </cell>
          <cell r="AJ12" t="str">
            <v>TANAH</v>
          </cell>
          <cell r="AK12" t="str">
            <v>PAPAN</v>
          </cell>
          <cell r="AL12" t="str">
            <v>GENTENG</v>
          </cell>
          <cell r="AM12">
            <v>0</v>
          </cell>
          <cell r="AN12" t="str">
            <v xml:space="preserve">RABAT ACIAN </v>
          </cell>
          <cell r="AO12">
            <v>0</v>
          </cell>
          <cell r="AP12" t="str">
            <v>PASANGAN BATA</v>
          </cell>
          <cell r="AQ12">
            <v>0</v>
          </cell>
          <cell r="AR12" t="str">
            <v>Karang Pule, ____ Oktober 2015</v>
          </cell>
          <cell r="AS12" t="str">
            <v>MAKSUDI</v>
          </cell>
          <cell r="AT12" t="str">
            <v>II (DUA)</v>
          </cell>
          <cell r="AU12" t="str">
            <v>TB. Wahyu Mulia</v>
          </cell>
          <cell r="AV12" t="str">
            <v>Ds. Karang Pule RT.03/1 Kec. Sruweng, Kebumen</v>
          </cell>
          <cell r="AW12" t="str">
            <v>MUH. KOSIMUDIN</v>
          </cell>
          <cell r="AX12" t="str">
            <v>BTN KCP KEBUMEN</v>
          </cell>
          <cell r="AY12" t="str">
            <v>'00696</v>
          </cell>
          <cell r="AZ12" t="str">
            <v>0696-01-50-000543-2</v>
          </cell>
          <cell r="BA12" t="str">
            <v>815 6710 151</v>
          </cell>
        </row>
        <row r="13">
          <cell r="B13">
            <v>7</v>
          </cell>
          <cell r="C13" t="str">
            <v>SURYADI</v>
          </cell>
          <cell r="D13" t="str">
            <v>L</v>
          </cell>
          <cell r="E13" t="str">
            <v>3305140411800001</v>
          </cell>
          <cell r="F13" t="str">
            <v>KARANGPULE RT 03/RW 04</v>
          </cell>
          <cell r="G13" t="str">
            <v>KARANGPULE</v>
          </cell>
          <cell r="H13" t="str">
            <v>SRUWENG</v>
          </cell>
          <cell r="I13" t="str">
            <v>KEBUMEN</v>
          </cell>
          <cell r="J13" t="str">
            <v>JAWA TENGAH</v>
          </cell>
          <cell r="K13">
            <v>10000000</v>
          </cell>
          <cell r="L13">
            <v>34</v>
          </cell>
          <cell r="M13" t="str">
            <v>BURUH HARIAN LEPAS</v>
          </cell>
          <cell r="N13">
            <v>750000</v>
          </cell>
          <cell r="O13">
            <v>3</v>
          </cell>
          <cell r="P13" t="str">
            <v>Tidak Layak</v>
          </cell>
          <cell r="Q13" t="str">
            <v>Tidak Layak</v>
          </cell>
          <cell r="R13" t="str">
            <v>Layak</v>
          </cell>
          <cell r="S13">
            <v>54</v>
          </cell>
          <cell r="T13">
            <v>0</v>
          </cell>
          <cell r="U13" t="str">
            <v>YUDO SUDOMO</v>
          </cell>
          <cell r="V13" t="str">
            <v>PK</v>
          </cell>
          <cell r="W13">
            <v>2525000</v>
          </cell>
          <cell r="X13" t="str">
            <v>AGUS TRI H.</v>
          </cell>
          <cell r="Y13">
            <v>0</v>
          </cell>
          <cell r="Z13" t="str">
            <v>NIP :19680424 199803 1011</v>
          </cell>
          <cell r="AA13" t="str">
            <v>Moh. Amirudin, S.IP, MM</v>
          </cell>
          <cell r="AB13" t="str">
            <v>Himawan T P, S.Sos</v>
          </cell>
          <cell r="AC13" t="str">
            <v>0000069601590009250</v>
          </cell>
          <cell r="AD13">
            <v>0</v>
          </cell>
          <cell r="AE13">
            <v>7.6465500000000004</v>
          </cell>
          <cell r="AF13">
            <v>109.61785999999999</v>
          </cell>
          <cell r="AG13" t="str">
            <v>Surat Keterangan Pejabat</v>
          </cell>
          <cell r="AH13" t="str">
            <v>Listrik &amp; Air Bersih</v>
          </cell>
          <cell r="AI13" t="str">
            <v>GENTENG LAPUK</v>
          </cell>
          <cell r="AJ13" t="str">
            <v>TANAH</v>
          </cell>
          <cell r="AK13" t="str">
            <v>PAPAN</v>
          </cell>
          <cell r="AL13" t="str">
            <v>GENTENG</v>
          </cell>
          <cell r="AM13">
            <v>0</v>
          </cell>
          <cell r="AN13" t="str">
            <v xml:space="preserve">RABAT ACIAN </v>
          </cell>
          <cell r="AO13">
            <v>0</v>
          </cell>
          <cell r="AP13" t="str">
            <v>PASANGAN BATA</v>
          </cell>
          <cell r="AQ13">
            <v>0</v>
          </cell>
          <cell r="AR13" t="str">
            <v>Karang Pule, ____ Oktober 2015</v>
          </cell>
          <cell r="AS13" t="str">
            <v>MAKSUDI</v>
          </cell>
          <cell r="AT13" t="str">
            <v>II (DUA)</v>
          </cell>
          <cell r="AU13" t="str">
            <v>TB. Wahyu Mulia</v>
          </cell>
          <cell r="AV13" t="str">
            <v>Ds. Karang Pule RT.03/1 Kec. Sruweng, Kebumen</v>
          </cell>
          <cell r="AW13" t="str">
            <v>MUH. KOSIMUDIN</v>
          </cell>
          <cell r="AX13" t="str">
            <v>BTN KCP KEBUMEN</v>
          </cell>
          <cell r="AY13" t="str">
            <v>'00696</v>
          </cell>
          <cell r="AZ13" t="str">
            <v>0696-01-50-000543-2</v>
          </cell>
          <cell r="BA13" t="str">
            <v>815 6710 151</v>
          </cell>
        </row>
        <row r="14">
          <cell r="B14">
            <v>8</v>
          </cell>
          <cell r="C14" t="str">
            <v>MAKSUDI</v>
          </cell>
          <cell r="D14" t="str">
            <v>L</v>
          </cell>
          <cell r="E14" t="str">
            <v>3305142809840002</v>
          </cell>
          <cell r="F14" t="str">
            <v>KARANGJATI TENGAH RT 03/RW 04</v>
          </cell>
          <cell r="G14" t="str">
            <v>KARANGPULE</v>
          </cell>
          <cell r="H14" t="str">
            <v>SRUWENG</v>
          </cell>
          <cell r="I14" t="str">
            <v>KEBUMEN</v>
          </cell>
          <cell r="J14" t="str">
            <v>JAWA TENGAH</v>
          </cell>
          <cell r="K14">
            <v>10000000</v>
          </cell>
          <cell r="L14">
            <v>30</v>
          </cell>
          <cell r="M14" t="str">
            <v>BURUH HARIAN LEPAS</v>
          </cell>
          <cell r="N14">
            <v>615000</v>
          </cell>
          <cell r="O14">
            <v>3</v>
          </cell>
          <cell r="P14" t="str">
            <v>Tidak Layak</v>
          </cell>
          <cell r="Q14" t="str">
            <v>Tidak Layak</v>
          </cell>
          <cell r="R14" t="str">
            <v>Layak</v>
          </cell>
          <cell r="S14">
            <v>54</v>
          </cell>
          <cell r="T14">
            <v>0</v>
          </cell>
          <cell r="U14" t="str">
            <v>YUDO SUDOMO</v>
          </cell>
          <cell r="V14" t="str">
            <v>PK</v>
          </cell>
          <cell r="W14">
            <v>2525000</v>
          </cell>
          <cell r="X14" t="str">
            <v>AGUS TRI H.</v>
          </cell>
          <cell r="Y14">
            <v>0</v>
          </cell>
          <cell r="Z14" t="str">
            <v>NIP :19680424 199803 1011</v>
          </cell>
          <cell r="AA14" t="str">
            <v>Moh. Amirudin, S.IP, MM</v>
          </cell>
          <cell r="AB14" t="str">
            <v>Himawan T P, S.Sos</v>
          </cell>
          <cell r="AC14" t="str">
            <v>0000069601590003092</v>
          </cell>
          <cell r="AD14">
            <v>0</v>
          </cell>
          <cell r="AE14">
            <v>7.6458500000000003</v>
          </cell>
          <cell r="AF14">
            <v>109.61936</v>
          </cell>
          <cell r="AG14" t="str">
            <v>Surat Keterangan Pejabat</v>
          </cell>
          <cell r="AH14" t="str">
            <v>Tidak Ada</v>
          </cell>
          <cell r="AI14" t="str">
            <v>GENTENG LAPUK</v>
          </cell>
          <cell r="AJ14" t="str">
            <v>TANAH</v>
          </cell>
          <cell r="AK14" t="str">
            <v>PAPAN</v>
          </cell>
          <cell r="AL14" t="str">
            <v>GENTENG</v>
          </cell>
          <cell r="AM14">
            <v>0</v>
          </cell>
          <cell r="AN14" t="str">
            <v xml:space="preserve">RABAT ACIAN </v>
          </cell>
          <cell r="AO14">
            <v>0</v>
          </cell>
          <cell r="AP14" t="str">
            <v>PASANGAN BATA</v>
          </cell>
          <cell r="AQ14">
            <v>0</v>
          </cell>
          <cell r="AR14" t="str">
            <v>Karang Pule, ____ Oktober 2015</v>
          </cell>
          <cell r="AS14" t="str">
            <v>MAKSUDI</v>
          </cell>
          <cell r="AT14" t="str">
            <v>II (DUA)</v>
          </cell>
          <cell r="AU14" t="str">
            <v>TB. Wahyu Mulia</v>
          </cell>
          <cell r="AV14" t="str">
            <v>Ds. Karang Pule RT.03/1 Kec. Sruweng, Kebumen</v>
          </cell>
          <cell r="AW14" t="str">
            <v>MUH. KOSIMUDIN</v>
          </cell>
          <cell r="AX14" t="str">
            <v>BTN KCP KEBUMEN</v>
          </cell>
          <cell r="AY14" t="str">
            <v>'00696</v>
          </cell>
          <cell r="AZ14" t="str">
            <v>0696-01-50-000543-2</v>
          </cell>
          <cell r="BA14" t="str">
            <v>815 6710 151</v>
          </cell>
        </row>
        <row r="15">
          <cell r="B15">
            <v>9</v>
          </cell>
          <cell r="C15" t="str">
            <v>SUWANDI</v>
          </cell>
          <cell r="D15" t="str">
            <v>L</v>
          </cell>
          <cell r="E15" t="str">
            <v>3305140101530005</v>
          </cell>
          <cell r="F15" t="str">
            <v>KARANGJATI UTARA RT 01/RW 05</v>
          </cell>
          <cell r="G15" t="str">
            <v>KARANGPULE</v>
          </cell>
          <cell r="H15" t="str">
            <v>SRUWENG</v>
          </cell>
          <cell r="I15" t="str">
            <v>KEBUMEN</v>
          </cell>
          <cell r="J15" t="str">
            <v>JAWA TENGAH</v>
          </cell>
          <cell r="K15">
            <v>10000000</v>
          </cell>
          <cell r="L15">
            <v>61</v>
          </cell>
          <cell r="M15" t="str">
            <v>BURUH HARIAN LEPAS</v>
          </cell>
          <cell r="N15">
            <v>600000</v>
          </cell>
          <cell r="O15">
            <v>7</v>
          </cell>
          <cell r="P15" t="str">
            <v>Layak</v>
          </cell>
          <cell r="Q15" t="str">
            <v>Tidak Layak</v>
          </cell>
          <cell r="R15" t="str">
            <v>Tidak Layak</v>
          </cell>
          <cell r="S15">
            <v>54</v>
          </cell>
          <cell r="T15">
            <v>0</v>
          </cell>
          <cell r="U15" t="str">
            <v>YUDO SUDOMO</v>
          </cell>
          <cell r="V15" t="str">
            <v>PK</v>
          </cell>
          <cell r="W15">
            <v>2525000</v>
          </cell>
          <cell r="X15" t="str">
            <v>AGUS TRI H.</v>
          </cell>
          <cell r="Y15">
            <v>0</v>
          </cell>
          <cell r="Z15" t="str">
            <v>NIP :19680424 199803 1011</v>
          </cell>
          <cell r="AA15" t="str">
            <v>Moh. Amirudin, S.IP, MM</v>
          </cell>
          <cell r="AB15" t="str">
            <v>Himawan T P, S.Sos</v>
          </cell>
          <cell r="AC15" t="str">
            <v>0000069601590009446</v>
          </cell>
          <cell r="AD15">
            <v>0</v>
          </cell>
          <cell r="AE15">
            <v>7.6437299999999997</v>
          </cell>
          <cell r="AF15">
            <v>109.62161</v>
          </cell>
          <cell r="AG15" t="str">
            <v>Surat Keterangan Pejabat</v>
          </cell>
          <cell r="AH15" t="str">
            <v>Listrik &amp; MCK</v>
          </cell>
          <cell r="AI15" t="str">
            <v>GENTENG LAPUK</v>
          </cell>
          <cell r="AJ15" t="str">
            <v>TANAH</v>
          </cell>
          <cell r="AK15" t="str">
            <v>PAPAN</v>
          </cell>
          <cell r="AL15" t="str">
            <v>GENTENG</v>
          </cell>
          <cell r="AM15">
            <v>0</v>
          </cell>
          <cell r="AN15" t="str">
            <v xml:space="preserve">RABAT ACIAN </v>
          </cell>
          <cell r="AO15">
            <v>0</v>
          </cell>
          <cell r="AP15" t="str">
            <v>PASANGAN BATA</v>
          </cell>
          <cell r="AQ15">
            <v>0</v>
          </cell>
          <cell r="AR15" t="str">
            <v>Karang Pule, ____ Oktober 2015</v>
          </cell>
          <cell r="AS15" t="str">
            <v>MAKSUDI</v>
          </cell>
          <cell r="AT15" t="str">
            <v>II (DUA)</v>
          </cell>
          <cell r="AU15" t="str">
            <v>TB. Wahyu Mulia</v>
          </cell>
          <cell r="AV15" t="str">
            <v>Ds. Karang Pule RT.03/1 Kec. Sruweng, Kebumen</v>
          </cell>
          <cell r="AW15" t="str">
            <v>MUH. KOSIMUDIN</v>
          </cell>
          <cell r="AX15" t="str">
            <v>BTN KCP KEBUMEN</v>
          </cell>
          <cell r="AY15" t="str">
            <v>'00696</v>
          </cell>
          <cell r="AZ15" t="str">
            <v>0696-01-50-000543-2</v>
          </cell>
          <cell r="BA15" t="str">
            <v>815 6710 151</v>
          </cell>
        </row>
        <row r="16">
          <cell r="B16">
            <v>10</v>
          </cell>
          <cell r="C16" t="str">
            <v>SETIJOWATI</v>
          </cell>
          <cell r="D16" t="str">
            <v>P</v>
          </cell>
          <cell r="E16" t="str">
            <v>3305145007550004</v>
          </cell>
          <cell r="F16" t="str">
            <v>KARANGJATI UTARA RT 01/RW 05</v>
          </cell>
          <cell r="G16" t="str">
            <v>KARANGPULE</v>
          </cell>
          <cell r="H16" t="str">
            <v>SRUWENG</v>
          </cell>
          <cell r="I16" t="str">
            <v>KEBUMEN</v>
          </cell>
          <cell r="J16" t="str">
            <v>JAWA TENGAH</v>
          </cell>
          <cell r="K16">
            <v>15000000</v>
          </cell>
          <cell r="L16">
            <v>59</v>
          </cell>
          <cell r="M16" t="str">
            <v>MENGURUS RUMAH TANGGA</v>
          </cell>
          <cell r="N16">
            <v>500000</v>
          </cell>
          <cell r="O16">
            <v>2</v>
          </cell>
          <cell r="P16" t="str">
            <v>Layak</v>
          </cell>
          <cell r="Q16" t="str">
            <v>Tidak Layak</v>
          </cell>
          <cell r="R16" t="str">
            <v>Tidak Layak</v>
          </cell>
          <cell r="S16">
            <v>48</v>
          </cell>
          <cell r="T16">
            <v>0</v>
          </cell>
          <cell r="U16" t="str">
            <v>YUDO SUDOMO</v>
          </cell>
          <cell r="V16" t="str">
            <v>PK</v>
          </cell>
          <cell r="W16">
            <v>6080000</v>
          </cell>
          <cell r="X16" t="str">
            <v>AGUS TRI H.</v>
          </cell>
          <cell r="Y16">
            <v>0</v>
          </cell>
          <cell r="Z16" t="str">
            <v>NIP :19680424 199803 1011</v>
          </cell>
          <cell r="AA16" t="str">
            <v>Moh. Amirudin, S.IP, MM</v>
          </cell>
          <cell r="AB16" t="str">
            <v>Himawan T P, S.Sos</v>
          </cell>
          <cell r="AC16" t="str">
            <v>0000069601590007711</v>
          </cell>
          <cell r="AD16">
            <v>0</v>
          </cell>
          <cell r="AE16">
            <v>7.6439500000000002</v>
          </cell>
          <cell r="AF16">
            <v>109.62152</v>
          </cell>
          <cell r="AG16" t="str">
            <v>Surat Keterangan Pejabat</v>
          </cell>
          <cell r="AH16" t="str">
            <v>Tidak Ada</v>
          </cell>
          <cell r="AI16" t="str">
            <v>GENTENG LAPUK</v>
          </cell>
          <cell r="AJ16" t="str">
            <v>TANAH</v>
          </cell>
          <cell r="AK16" t="str">
            <v>PAPAN</v>
          </cell>
          <cell r="AL16" t="str">
            <v>GENTENG</v>
          </cell>
          <cell r="AM16">
            <v>0</v>
          </cell>
          <cell r="AN16" t="str">
            <v xml:space="preserve">RABAT ACIAN </v>
          </cell>
          <cell r="AO16">
            <v>0</v>
          </cell>
          <cell r="AP16" t="str">
            <v>PASANGAN BATA</v>
          </cell>
          <cell r="AQ16">
            <v>0</v>
          </cell>
          <cell r="AR16" t="str">
            <v>Karang Pule, ____ Oktober 2015</v>
          </cell>
          <cell r="AS16" t="str">
            <v>MAKSUDI</v>
          </cell>
          <cell r="AT16" t="str">
            <v>II (DUA)</v>
          </cell>
          <cell r="AU16" t="str">
            <v>TB. Wahyu Mulia</v>
          </cell>
          <cell r="AV16" t="str">
            <v>Ds. Karang Pule RT.03/1 Kec. Sruweng, Kebumen</v>
          </cell>
          <cell r="AW16" t="str">
            <v>MUH. KOSIMUDIN</v>
          </cell>
          <cell r="AX16" t="str">
            <v>BTN KCP KEBUMEN</v>
          </cell>
          <cell r="AY16" t="str">
            <v>'00696</v>
          </cell>
          <cell r="AZ16" t="str">
            <v>0696-01-50-000543-2</v>
          </cell>
          <cell r="BA16" t="str">
            <v>815 6710 151</v>
          </cell>
        </row>
        <row r="17">
          <cell r="B17">
            <v>11</v>
          </cell>
          <cell r="C17" t="str">
            <v>ABDUL KOHAR</v>
          </cell>
          <cell r="D17" t="str">
            <v>L</v>
          </cell>
          <cell r="E17" t="str">
            <v>3305140108420001</v>
          </cell>
          <cell r="F17" t="str">
            <v>KARANGJATI UTARA RT 01/RW 05</v>
          </cell>
          <cell r="G17" t="str">
            <v>KARANGPULE</v>
          </cell>
          <cell r="H17" t="str">
            <v>SRUWENG</v>
          </cell>
          <cell r="I17" t="str">
            <v>KEBUMEN</v>
          </cell>
          <cell r="J17" t="str">
            <v>JAWA TENGAH</v>
          </cell>
          <cell r="K17">
            <v>15000000</v>
          </cell>
          <cell r="L17">
            <v>72</v>
          </cell>
          <cell r="M17" t="str">
            <v>PETANI/PEKEBUN</v>
          </cell>
          <cell r="N17">
            <v>200000</v>
          </cell>
          <cell r="O17">
            <v>1</v>
          </cell>
          <cell r="P17" t="str">
            <v>Tidak Layak</v>
          </cell>
          <cell r="Q17" t="str">
            <v>Tidak Layak</v>
          </cell>
          <cell r="R17" t="str">
            <v>Tidak Layak</v>
          </cell>
          <cell r="S17">
            <v>36</v>
          </cell>
          <cell r="T17">
            <v>0</v>
          </cell>
          <cell r="U17" t="str">
            <v>YUDO SUDOMO</v>
          </cell>
          <cell r="V17" t="str">
            <v>PK</v>
          </cell>
          <cell r="W17">
            <v>6080000</v>
          </cell>
          <cell r="X17" t="str">
            <v>AGUS TRI H.</v>
          </cell>
          <cell r="Y17">
            <v>0</v>
          </cell>
          <cell r="Z17" t="str">
            <v>NIP :19680424 199803 1011</v>
          </cell>
          <cell r="AA17" t="str">
            <v>Moh. Amirudin, S.IP, MM</v>
          </cell>
          <cell r="AB17" t="str">
            <v>Himawan T P, S.Sos</v>
          </cell>
          <cell r="AC17" t="str">
            <v>0000069601590000117</v>
          </cell>
          <cell r="AD17">
            <v>0</v>
          </cell>
          <cell r="AE17">
            <v>7.6440900000000003</v>
          </cell>
          <cell r="AF17">
            <v>109.62267</v>
          </cell>
          <cell r="AG17" t="str">
            <v>Surat Keterangan Pejabat</v>
          </cell>
          <cell r="AH17" t="str">
            <v>Tidak Ada</v>
          </cell>
          <cell r="AI17" t="str">
            <v>GENTENG LAPUK</v>
          </cell>
          <cell r="AJ17" t="str">
            <v>TANAH</v>
          </cell>
          <cell r="AK17" t="str">
            <v>PAPAN</v>
          </cell>
          <cell r="AL17" t="str">
            <v>GENTENG</v>
          </cell>
          <cell r="AM17">
            <v>0</v>
          </cell>
          <cell r="AN17" t="str">
            <v xml:space="preserve">RABAT ACIAN </v>
          </cell>
          <cell r="AO17">
            <v>0</v>
          </cell>
          <cell r="AP17" t="str">
            <v>PASANGAN BATA</v>
          </cell>
          <cell r="AQ17">
            <v>0</v>
          </cell>
          <cell r="AR17" t="str">
            <v>Karang Pule, ____ Oktober 2015</v>
          </cell>
          <cell r="AS17" t="str">
            <v>SUKIRMAN</v>
          </cell>
          <cell r="AT17" t="str">
            <v>I (SATU)</v>
          </cell>
          <cell r="AU17" t="str">
            <v>TB. Wahyu Mulia</v>
          </cell>
          <cell r="AV17" t="str">
            <v>Ds. Karang Pule RT.03/1 Kec. Sruweng, Kebumen</v>
          </cell>
          <cell r="AW17" t="str">
            <v>MUH. KOSIMUDIN</v>
          </cell>
          <cell r="AX17" t="str">
            <v>BTN KCP KEBUMEN</v>
          </cell>
          <cell r="AY17" t="str">
            <v>'00696</v>
          </cell>
          <cell r="AZ17" t="str">
            <v>0696-01-50-000543-2</v>
          </cell>
          <cell r="BA17" t="str">
            <v>815 6710 151</v>
          </cell>
        </row>
        <row r="18">
          <cell r="B18">
            <v>12</v>
          </cell>
          <cell r="C18" t="str">
            <v>SAMIRAH</v>
          </cell>
          <cell r="D18" t="str">
            <v>P</v>
          </cell>
          <cell r="E18" t="str">
            <v>3305145701650003</v>
          </cell>
          <cell r="F18" t="str">
            <v>KARANGJATI UTARA RT 01/RW 05</v>
          </cell>
          <cell r="G18" t="str">
            <v>KARANGPULE</v>
          </cell>
          <cell r="H18" t="str">
            <v>SRUWENG</v>
          </cell>
          <cell r="I18" t="str">
            <v>KEBUMEN</v>
          </cell>
          <cell r="J18" t="str">
            <v>JAWA TENGAH</v>
          </cell>
          <cell r="K18">
            <v>15000000</v>
          </cell>
          <cell r="L18">
            <v>49</v>
          </cell>
          <cell r="M18" t="str">
            <v>BURUH HARIAN LEPAS</v>
          </cell>
          <cell r="N18">
            <v>450000</v>
          </cell>
          <cell r="O18">
            <v>2</v>
          </cell>
          <cell r="P18" t="str">
            <v>Tidak Layak</v>
          </cell>
          <cell r="Q18" t="str">
            <v>Tidak Layak</v>
          </cell>
          <cell r="R18" t="str">
            <v>Tidak Layak</v>
          </cell>
          <cell r="S18">
            <v>54</v>
          </cell>
          <cell r="T18">
            <v>0</v>
          </cell>
          <cell r="U18" t="str">
            <v>YUDO SUDOMO</v>
          </cell>
          <cell r="V18" t="str">
            <v>PK</v>
          </cell>
          <cell r="W18">
            <v>6080000</v>
          </cell>
          <cell r="X18" t="str">
            <v>AGUS TRI H.</v>
          </cell>
          <cell r="Y18">
            <v>0</v>
          </cell>
          <cell r="Z18" t="str">
            <v>NIP :19680424 199803 1011</v>
          </cell>
          <cell r="AA18" t="str">
            <v>Moh. Amirudin, S.IP, MM</v>
          </cell>
          <cell r="AB18" t="str">
            <v>Himawan T P, S.Sos</v>
          </cell>
          <cell r="AC18" t="str">
            <v>0000069601590006650</v>
          </cell>
          <cell r="AD18">
            <v>0</v>
          </cell>
          <cell r="AE18">
            <v>7.6437999999999997</v>
          </cell>
          <cell r="AF18">
            <v>109.62245</v>
          </cell>
          <cell r="AG18" t="str">
            <v>Surat Keterangan Pejabat</v>
          </cell>
          <cell r="AH18" t="str">
            <v>Air Bersih</v>
          </cell>
          <cell r="AI18" t="str">
            <v>GENTENG LAPUK</v>
          </cell>
          <cell r="AJ18" t="str">
            <v>TANAH</v>
          </cell>
          <cell r="AK18" t="str">
            <v>PAPAN</v>
          </cell>
          <cell r="AL18" t="str">
            <v>GENTENG</v>
          </cell>
          <cell r="AM18">
            <v>0</v>
          </cell>
          <cell r="AN18" t="str">
            <v xml:space="preserve">RABAT ACIAN </v>
          </cell>
          <cell r="AO18">
            <v>0</v>
          </cell>
          <cell r="AP18" t="str">
            <v>PASANGAN BATA</v>
          </cell>
          <cell r="AQ18">
            <v>0</v>
          </cell>
          <cell r="AR18" t="str">
            <v>Karang Pule, ____ Oktober 2015</v>
          </cell>
          <cell r="AS18" t="str">
            <v>SUKIRMAN</v>
          </cell>
          <cell r="AT18" t="str">
            <v>I (SATU)</v>
          </cell>
          <cell r="AU18" t="str">
            <v>TB. Wahyu Mulia</v>
          </cell>
          <cell r="AV18" t="str">
            <v>Ds. Karang Pule RT.03/1 Kec. Sruweng, Kebumen</v>
          </cell>
          <cell r="AW18" t="str">
            <v>MUH. KOSIMUDIN</v>
          </cell>
          <cell r="AX18" t="str">
            <v>BTN KCP KEBUMEN</v>
          </cell>
          <cell r="AY18" t="str">
            <v>'00696</v>
          </cell>
          <cell r="AZ18" t="str">
            <v>0696-01-50-000543-2</v>
          </cell>
          <cell r="BA18" t="str">
            <v>815 6710 151</v>
          </cell>
        </row>
        <row r="19">
          <cell r="B19">
            <v>13</v>
          </cell>
          <cell r="C19" t="str">
            <v>SITI KHALIMAH</v>
          </cell>
          <cell r="D19" t="str">
            <v>P</v>
          </cell>
          <cell r="E19" t="str">
            <v>3305145009640003</v>
          </cell>
          <cell r="F19" t="str">
            <v>KARANGJATI UTARA RT 02/RW 05</v>
          </cell>
          <cell r="G19" t="str">
            <v>KARANGPULE</v>
          </cell>
          <cell r="H19" t="str">
            <v>SRUWENG</v>
          </cell>
          <cell r="I19" t="str">
            <v>KEBUMEN</v>
          </cell>
          <cell r="J19" t="str">
            <v>JAWA TENGAH</v>
          </cell>
          <cell r="K19">
            <v>15000000</v>
          </cell>
          <cell r="L19">
            <v>50</v>
          </cell>
          <cell r="M19" t="str">
            <v>BURUH HARIAN LEPAS</v>
          </cell>
          <cell r="N19">
            <v>600000</v>
          </cell>
          <cell r="O19">
            <v>4</v>
          </cell>
          <cell r="P19" t="str">
            <v>Tidak Layak</v>
          </cell>
          <cell r="Q19" t="str">
            <v>Tidak Layak</v>
          </cell>
          <cell r="R19" t="str">
            <v>Tidak Layak</v>
          </cell>
          <cell r="S19">
            <v>54</v>
          </cell>
          <cell r="T19">
            <v>0</v>
          </cell>
          <cell r="U19" t="str">
            <v>YUDO SUDOMO</v>
          </cell>
          <cell r="V19" t="str">
            <v>PK</v>
          </cell>
          <cell r="W19">
            <v>6080000</v>
          </cell>
          <cell r="X19" t="str">
            <v>AGUS TRI H.</v>
          </cell>
          <cell r="Y19">
            <v>0</v>
          </cell>
          <cell r="Z19" t="str">
            <v>NIP :19680424 199803 1011</v>
          </cell>
          <cell r="AA19" t="str">
            <v>Moh. Amirudin, S.IP, MM</v>
          </cell>
          <cell r="AB19" t="str">
            <v>Himawan T P, S.Sos</v>
          </cell>
          <cell r="AC19" t="str">
            <v>0000069601590007884</v>
          </cell>
          <cell r="AD19">
            <v>0</v>
          </cell>
          <cell r="AE19">
            <v>7.6443899999999996</v>
          </cell>
          <cell r="AF19">
            <v>109.62236</v>
          </cell>
          <cell r="AG19" t="str">
            <v>Surat Keterangan Pejabat</v>
          </cell>
          <cell r="AH19" t="str">
            <v>Tidak Ada</v>
          </cell>
          <cell r="AI19" t="str">
            <v>GENTENG LAPUK</v>
          </cell>
          <cell r="AJ19" t="str">
            <v>TANAH</v>
          </cell>
          <cell r="AK19" t="str">
            <v>PAPAN</v>
          </cell>
          <cell r="AL19" t="str">
            <v>GENTENG</v>
          </cell>
          <cell r="AM19">
            <v>0</v>
          </cell>
          <cell r="AN19" t="str">
            <v xml:space="preserve">RABAT ACIAN </v>
          </cell>
          <cell r="AO19">
            <v>0</v>
          </cell>
          <cell r="AP19" t="str">
            <v>PASANGAN BATA</v>
          </cell>
          <cell r="AQ19">
            <v>0</v>
          </cell>
          <cell r="AR19" t="str">
            <v>Karang Pule, ____ Oktober 2015</v>
          </cell>
          <cell r="AS19" t="str">
            <v>SUKIRMAN</v>
          </cell>
          <cell r="AT19" t="str">
            <v>I (SATU)</v>
          </cell>
          <cell r="AU19" t="str">
            <v>TB. Wahyu Mulia</v>
          </cell>
          <cell r="AV19" t="str">
            <v>Ds. Karang Pule RT.03/1 Kec. Sruweng, Kebumen</v>
          </cell>
          <cell r="AW19" t="str">
            <v>MUH. KOSIMUDIN</v>
          </cell>
          <cell r="AX19" t="str">
            <v>BTN KCP KEBUMEN</v>
          </cell>
          <cell r="AY19" t="str">
            <v>'00696</v>
          </cell>
          <cell r="AZ19" t="str">
            <v>0696-01-50-000543-2</v>
          </cell>
          <cell r="BA19" t="str">
            <v>815 6710 151</v>
          </cell>
        </row>
        <row r="20">
          <cell r="B20">
            <v>14</v>
          </cell>
          <cell r="C20" t="str">
            <v>MUHLIDIN</v>
          </cell>
          <cell r="D20" t="str">
            <v>L</v>
          </cell>
          <cell r="E20" t="str">
            <v>3305140209610002</v>
          </cell>
          <cell r="F20" t="str">
            <v>KARANGJATI UTARA RT 02/RW 05</v>
          </cell>
          <cell r="G20" t="str">
            <v>KARANGPULE</v>
          </cell>
          <cell r="H20" t="str">
            <v>SRUWENG</v>
          </cell>
          <cell r="I20" t="str">
            <v>KEBUMEN</v>
          </cell>
          <cell r="J20" t="str">
            <v>JAWA TENGAH</v>
          </cell>
          <cell r="K20">
            <v>10000000</v>
          </cell>
          <cell r="L20">
            <v>53</v>
          </cell>
          <cell r="M20" t="str">
            <v>BURUH HARIAN LEPAS</v>
          </cell>
          <cell r="N20">
            <v>500000</v>
          </cell>
          <cell r="O20">
            <v>5</v>
          </cell>
          <cell r="P20" t="str">
            <v>Layak</v>
          </cell>
          <cell r="Q20" t="str">
            <v>Tidak Layak</v>
          </cell>
          <cell r="R20" t="str">
            <v>Tidak Layak</v>
          </cell>
          <cell r="S20">
            <v>54</v>
          </cell>
          <cell r="T20">
            <v>0</v>
          </cell>
          <cell r="U20" t="str">
            <v>YUDO SUDOMO</v>
          </cell>
          <cell r="V20" t="str">
            <v>PK</v>
          </cell>
          <cell r="W20">
            <v>2525000</v>
          </cell>
          <cell r="X20" t="str">
            <v>AGUS TRI H.</v>
          </cell>
          <cell r="Y20">
            <v>0</v>
          </cell>
          <cell r="Z20" t="str">
            <v>NIP :19680424 199803 1011</v>
          </cell>
          <cell r="AA20" t="str">
            <v>Moh. Amirudin, S.IP, MM</v>
          </cell>
          <cell r="AB20" t="str">
            <v>Himawan T P, S.Sos</v>
          </cell>
          <cell r="AC20" t="str">
            <v>0000069601590003880</v>
          </cell>
          <cell r="AD20">
            <v>0</v>
          </cell>
          <cell r="AE20">
            <v>7.6423199999999998</v>
          </cell>
          <cell r="AF20">
            <v>109.62093</v>
          </cell>
          <cell r="AG20" t="str">
            <v>Surat Keterangan Pejabat</v>
          </cell>
          <cell r="AH20" t="str">
            <v>Listrik &amp; MCK</v>
          </cell>
          <cell r="AI20" t="str">
            <v>GENTENG LAPUK</v>
          </cell>
          <cell r="AJ20" t="str">
            <v>TANAH</v>
          </cell>
          <cell r="AK20" t="str">
            <v>PAPAN</v>
          </cell>
          <cell r="AL20" t="str">
            <v>GENTENG</v>
          </cell>
          <cell r="AM20">
            <v>0</v>
          </cell>
          <cell r="AN20" t="str">
            <v xml:space="preserve">RABAT ACIAN </v>
          </cell>
          <cell r="AO20">
            <v>0</v>
          </cell>
          <cell r="AP20" t="str">
            <v>PASANGAN BATA</v>
          </cell>
          <cell r="AQ20">
            <v>0</v>
          </cell>
          <cell r="AR20" t="str">
            <v>Karang Pule, ____ Oktober 2015</v>
          </cell>
          <cell r="AS20" t="str">
            <v>SUKIRMAN</v>
          </cell>
          <cell r="AT20" t="str">
            <v>I (SATU)</v>
          </cell>
          <cell r="AU20" t="str">
            <v>TB. Wahyu Mulia</v>
          </cell>
          <cell r="AV20" t="str">
            <v>Ds. Karang Pule RT.03/1 Kec. Sruweng, Kebumen</v>
          </cell>
          <cell r="AW20" t="str">
            <v>MUH. KOSIMUDIN</v>
          </cell>
          <cell r="AX20" t="str">
            <v>BTN KCP KEBUMEN</v>
          </cell>
          <cell r="AY20" t="str">
            <v>'00696</v>
          </cell>
          <cell r="AZ20" t="str">
            <v>0696-01-50-000543-2</v>
          </cell>
          <cell r="BA20" t="str">
            <v>815 6710 151</v>
          </cell>
        </row>
        <row r="21">
          <cell r="B21">
            <v>15</v>
          </cell>
          <cell r="C21" t="str">
            <v>PAIRUN</v>
          </cell>
          <cell r="D21" t="str">
            <v>L</v>
          </cell>
          <cell r="E21" t="str">
            <v>3305140406640001</v>
          </cell>
          <cell r="F21" t="str">
            <v>KARANGJATI UTARA RT 02/RW 05</v>
          </cell>
          <cell r="G21" t="str">
            <v>KARANGPULE</v>
          </cell>
          <cell r="H21" t="str">
            <v>SRUWENG</v>
          </cell>
          <cell r="I21" t="str">
            <v>KEBUMEN</v>
          </cell>
          <cell r="J21" t="str">
            <v>JAWA TENGAH</v>
          </cell>
          <cell r="K21">
            <v>15000000</v>
          </cell>
          <cell r="L21">
            <v>50</v>
          </cell>
          <cell r="M21" t="str">
            <v>BURUH HARIAN LEPAS</v>
          </cell>
          <cell r="N21">
            <v>750000</v>
          </cell>
          <cell r="O21">
            <v>3</v>
          </cell>
          <cell r="P21" t="str">
            <v>Tidak Layak</v>
          </cell>
          <cell r="Q21" t="str">
            <v>Tidak Layak</v>
          </cell>
          <cell r="R21" t="str">
            <v>Tidak Layak</v>
          </cell>
          <cell r="S21">
            <v>54</v>
          </cell>
          <cell r="T21">
            <v>0</v>
          </cell>
          <cell r="U21" t="str">
            <v>YUDO SUDOMO</v>
          </cell>
          <cell r="V21" t="str">
            <v>PK</v>
          </cell>
          <cell r="W21">
            <v>6080000</v>
          </cell>
          <cell r="X21" t="str">
            <v>AGUS TRI H.</v>
          </cell>
          <cell r="Y21">
            <v>0</v>
          </cell>
          <cell r="Z21" t="str">
            <v>NIP :19680424 199803 1011</v>
          </cell>
          <cell r="AA21" t="str">
            <v>Moh. Amirudin, S.IP, MM</v>
          </cell>
          <cell r="AB21" t="str">
            <v>Himawan T P, S.Sos</v>
          </cell>
          <cell r="AC21" t="str">
            <v>0000069601590004763</v>
          </cell>
          <cell r="AD21">
            <v>0</v>
          </cell>
          <cell r="AE21">
            <v>7.6412399999999998</v>
          </cell>
          <cell r="AF21">
            <v>109.61947000000001</v>
          </cell>
          <cell r="AG21" t="str">
            <v>Surat Keterangan Pejabat</v>
          </cell>
          <cell r="AH21" t="str">
            <v>Tidak Ada</v>
          </cell>
          <cell r="AI21" t="str">
            <v>GENTENG LAPUK</v>
          </cell>
          <cell r="AJ21" t="str">
            <v>TANAH</v>
          </cell>
          <cell r="AK21" t="str">
            <v>PAPAN</v>
          </cell>
          <cell r="AL21" t="str">
            <v>GENTENG</v>
          </cell>
          <cell r="AM21">
            <v>0</v>
          </cell>
          <cell r="AN21" t="str">
            <v xml:space="preserve">RABAT ACIAN </v>
          </cell>
          <cell r="AO21">
            <v>0</v>
          </cell>
          <cell r="AP21" t="str">
            <v>PASANGAN BATA</v>
          </cell>
          <cell r="AQ21">
            <v>0</v>
          </cell>
          <cell r="AR21" t="str">
            <v>Karang Pule, ____ Oktober 2015</v>
          </cell>
          <cell r="AS21" t="str">
            <v>SUKIRMAN</v>
          </cell>
          <cell r="AT21" t="str">
            <v>I (SATU)</v>
          </cell>
          <cell r="AU21" t="str">
            <v>TB. Wahyu Mulia</v>
          </cell>
          <cell r="AV21" t="str">
            <v>Ds. Karang Pule RT.03/1 Kec. Sruweng, Kebumen</v>
          </cell>
          <cell r="AW21" t="str">
            <v>MUH. KOSIMUDIN</v>
          </cell>
          <cell r="AX21" t="str">
            <v>BTN KCP KEBUMEN</v>
          </cell>
          <cell r="AY21" t="str">
            <v>'00696</v>
          </cell>
          <cell r="AZ21" t="str">
            <v>0696-01-50-000543-2</v>
          </cell>
          <cell r="BA21" t="str">
            <v>815 6710 151</v>
          </cell>
        </row>
        <row r="22">
          <cell r="B22">
            <v>16</v>
          </cell>
          <cell r="C22" t="str">
            <v>SLAMET TURUT</v>
          </cell>
          <cell r="D22" t="str">
            <v>L</v>
          </cell>
          <cell r="E22" t="str">
            <v>3305141001520002</v>
          </cell>
          <cell r="F22" t="str">
            <v>KARANGJATI UTARA RT 02/RW 05</v>
          </cell>
          <cell r="G22" t="str">
            <v>KARANGPULE</v>
          </cell>
          <cell r="H22" t="str">
            <v>SRUWENG</v>
          </cell>
          <cell r="I22" t="str">
            <v>KEBUMEN</v>
          </cell>
          <cell r="J22" t="str">
            <v>JAWA TENGAH</v>
          </cell>
          <cell r="K22">
            <v>15000000</v>
          </cell>
          <cell r="L22">
            <v>62</v>
          </cell>
          <cell r="M22" t="str">
            <v>BURUH HARIAN LEPAS</v>
          </cell>
          <cell r="N22">
            <v>600000</v>
          </cell>
          <cell r="O22">
            <v>1</v>
          </cell>
          <cell r="P22" t="str">
            <v>Tidak Layak</v>
          </cell>
          <cell r="Q22" t="str">
            <v>Tidak Layak</v>
          </cell>
          <cell r="R22" t="str">
            <v>Tidak Layak</v>
          </cell>
          <cell r="S22">
            <v>54</v>
          </cell>
          <cell r="T22">
            <v>0</v>
          </cell>
          <cell r="U22" t="str">
            <v>YUDO SUDOMO</v>
          </cell>
          <cell r="V22" t="str">
            <v>PK</v>
          </cell>
          <cell r="W22">
            <v>6080000</v>
          </cell>
          <cell r="X22" t="str">
            <v>AGUS TRI H.</v>
          </cell>
          <cell r="Y22">
            <v>0</v>
          </cell>
          <cell r="Z22" t="str">
            <v>NIP :19680424 199803 1011</v>
          </cell>
          <cell r="AA22" t="str">
            <v>Moh. Amirudin, S.IP, MM</v>
          </cell>
          <cell r="AB22" t="str">
            <v>Himawan T P, S.Sos</v>
          </cell>
          <cell r="AC22" t="str">
            <v>0000069601590008050</v>
          </cell>
          <cell r="AD22">
            <v>0</v>
          </cell>
          <cell r="AE22">
            <v>7.6394299999999999</v>
          </cell>
          <cell r="AF22">
            <v>109.6202</v>
          </cell>
          <cell r="AG22" t="str">
            <v>Surat Keterangan Pejabat</v>
          </cell>
          <cell r="AH22" t="str">
            <v>Air Bersih &amp; MCK</v>
          </cell>
          <cell r="AI22" t="str">
            <v>GENTENG LAPUK</v>
          </cell>
          <cell r="AJ22" t="str">
            <v>TANAH</v>
          </cell>
          <cell r="AK22" t="str">
            <v>PAPAN</v>
          </cell>
          <cell r="AL22" t="str">
            <v>GENTENG</v>
          </cell>
          <cell r="AM22">
            <v>0</v>
          </cell>
          <cell r="AN22" t="str">
            <v xml:space="preserve">RABAT ACIAN </v>
          </cell>
          <cell r="AO22">
            <v>0</v>
          </cell>
          <cell r="AP22" t="str">
            <v>PASANGAN BATA</v>
          </cell>
          <cell r="AQ22">
            <v>0</v>
          </cell>
          <cell r="AR22" t="str">
            <v>Karang Pule, ____ Oktober 2015</v>
          </cell>
          <cell r="AS22" t="str">
            <v>SUKIRMAN</v>
          </cell>
          <cell r="AT22" t="str">
            <v>I (SATU)</v>
          </cell>
          <cell r="AU22" t="str">
            <v>TB. Wahyu Mulia</v>
          </cell>
          <cell r="AV22" t="str">
            <v>Ds. Karang Pule RT.03/1 Kec. Sruweng, Kebumen</v>
          </cell>
          <cell r="AW22" t="str">
            <v>MUH. KOSIMUDIN</v>
          </cell>
          <cell r="AX22" t="str">
            <v>BTN KCP KEBUMEN</v>
          </cell>
          <cell r="AY22" t="str">
            <v>'00696</v>
          </cell>
          <cell r="AZ22" t="str">
            <v>0696-01-50-000543-2</v>
          </cell>
          <cell r="BA22" t="str">
            <v>815 6710 151</v>
          </cell>
        </row>
        <row r="23">
          <cell r="B23">
            <v>17</v>
          </cell>
          <cell r="C23" t="str">
            <v>MARWIYAH</v>
          </cell>
          <cell r="D23" t="str">
            <v>P</v>
          </cell>
          <cell r="E23" t="str">
            <v>3305144107450006</v>
          </cell>
          <cell r="F23" t="str">
            <v>KARANGJATI UTARA RT 02/RW 05</v>
          </cell>
          <cell r="G23" t="str">
            <v>KARANGPULE</v>
          </cell>
          <cell r="H23" t="str">
            <v>SRUWENG</v>
          </cell>
          <cell r="I23" t="str">
            <v>KEBUMEN</v>
          </cell>
          <cell r="J23" t="str">
            <v>JAWA TENGAH</v>
          </cell>
          <cell r="K23">
            <v>15000000</v>
          </cell>
          <cell r="L23">
            <v>68</v>
          </cell>
          <cell r="M23" t="str">
            <v>MENGURUS RUMAH TANGGA</v>
          </cell>
          <cell r="N23">
            <v>200000</v>
          </cell>
          <cell r="O23">
            <v>0</v>
          </cell>
          <cell r="P23" t="str">
            <v>Tidak Layak</v>
          </cell>
          <cell r="Q23" t="str">
            <v>Tidak Layak</v>
          </cell>
          <cell r="R23" t="str">
            <v>Tidak Layak</v>
          </cell>
          <cell r="S23">
            <v>36</v>
          </cell>
          <cell r="T23">
            <v>0</v>
          </cell>
          <cell r="U23" t="str">
            <v>YUDO SUDOMO</v>
          </cell>
          <cell r="V23" t="str">
            <v>PK</v>
          </cell>
          <cell r="W23">
            <v>6080000</v>
          </cell>
          <cell r="X23" t="str">
            <v>AGUS TRI H.</v>
          </cell>
          <cell r="Y23">
            <v>0</v>
          </cell>
          <cell r="Z23" t="str">
            <v>NIP :19680424 199803 1011</v>
          </cell>
          <cell r="AA23" t="str">
            <v>Moh. Amirudin, S.IP, MM</v>
          </cell>
          <cell r="AB23" t="str">
            <v>Himawan T P, S.Sos</v>
          </cell>
          <cell r="AC23" t="str">
            <v>0000069601590003319</v>
          </cell>
          <cell r="AD23">
            <v>0</v>
          </cell>
          <cell r="AE23">
            <v>7.6411800000000003</v>
          </cell>
          <cell r="AF23">
            <v>109.6195</v>
          </cell>
          <cell r="AG23" t="str">
            <v>Surat Keterangan Pejabat</v>
          </cell>
          <cell r="AH23" t="str">
            <v>Tidak Ada</v>
          </cell>
          <cell r="AI23" t="str">
            <v>GENTENG LAPUK</v>
          </cell>
          <cell r="AJ23" t="str">
            <v>TANAH</v>
          </cell>
          <cell r="AK23" t="str">
            <v>PAPAN</v>
          </cell>
          <cell r="AL23" t="str">
            <v>GENTENG</v>
          </cell>
          <cell r="AM23">
            <v>0</v>
          </cell>
          <cell r="AN23" t="str">
            <v xml:space="preserve">RABAT ACIAN </v>
          </cell>
          <cell r="AO23">
            <v>0</v>
          </cell>
          <cell r="AP23" t="str">
            <v>PASANGAN BATA</v>
          </cell>
          <cell r="AQ23">
            <v>0</v>
          </cell>
          <cell r="AR23" t="str">
            <v>Karang Pule, ____ Oktober 2015</v>
          </cell>
          <cell r="AS23" t="str">
            <v>SUKIRMAN</v>
          </cell>
          <cell r="AT23" t="str">
            <v>I (SATU)</v>
          </cell>
          <cell r="AU23" t="str">
            <v>TB. Wahyu Mulia</v>
          </cell>
          <cell r="AV23" t="str">
            <v>Ds. Karang Pule RT.03/1 Kec. Sruweng, Kebumen</v>
          </cell>
          <cell r="AW23" t="str">
            <v>MUH. KOSIMUDIN</v>
          </cell>
          <cell r="AX23" t="str">
            <v>BTN KCP KEBUMEN</v>
          </cell>
          <cell r="AY23" t="str">
            <v>'00696</v>
          </cell>
          <cell r="AZ23" t="str">
            <v>0696-01-50-000543-2</v>
          </cell>
          <cell r="BA23" t="str">
            <v>815 6710 151</v>
          </cell>
        </row>
        <row r="24">
          <cell r="B24">
            <v>18</v>
          </cell>
          <cell r="C24" t="str">
            <v>JEMIRAH</v>
          </cell>
          <cell r="D24" t="str">
            <v>P</v>
          </cell>
          <cell r="E24" t="str">
            <v>3305144107570005</v>
          </cell>
          <cell r="F24" t="str">
            <v>KARANGJATI UTARA RT 03/RW 05</v>
          </cell>
          <cell r="G24" t="str">
            <v>KARANGPULE</v>
          </cell>
          <cell r="H24" t="str">
            <v>SRUWENG</v>
          </cell>
          <cell r="I24" t="str">
            <v>KEBUMEN</v>
          </cell>
          <cell r="J24" t="str">
            <v>JAWA TENGAH</v>
          </cell>
          <cell r="K24">
            <v>15000000</v>
          </cell>
          <cell r="L24">
            <v>57</v>
          </cell>
          <cell r="M24" t="str">
            <v>MENGURUS RUMAH TANGGA</v>
          </cell>
          <cell r="N24">
            <v>450000</v>
          </cell>
          <cell r="O24">
            <v>5</v>
          </cell>
          <cell r="P24" t="str">
            <v>Tidak Layak</v>
          </cell>
          <cell r="Q24" t="str">
            <v>Tidak Layak</v>
          </cell>
          <cell r="R24" t="str">
            <v>Tidak Layak</v>
          </cell>
          <cell r="S24">
            <v>36</v>
          </cell>
          <cell r="T24">
            <v>0</v>
          </cell>
          <cell r="U24" t="str">
            <v>YUDO SUDOMO</v>
          </cell>
          <cell r="V24" t="str">
            <v>PK</v>
          </cell>
          <cell r="W24">
            <v>6080000</v>
          </cell>
          <cell r="X24" t="str">
            <v>AGUS TRI H.</v>
          </cell>
          <cell r="Y24">
            <v>0</v>
          </cell>
          <cell r="Z24" t="str">
            <v>NIP :19680424 199803 1011</v>
          </cell>
          <cell r="AA24" t="str">
            <v>Moh. Amirudin, S.IP, MM</v>
          </cell>
          <cell r="AB24" t="str">
            <v>Himawan T P, S.Sos</v>
          </cell>
          <cell r="AC24" t="str">
            <v>0000069601590001626</v>
          </cell>
          <cell r="AD24">
            <v>0</v>
          </cell>
          <cell r="AE24">
            <v>7.64</v>
          </cell>
          <cell r="AF24">
            <v>109.61962</v>
          </cell>
          <cell r="AG24" t="str">
            <v>Surat Keterangan Pejabat</v>
          </cell>
          <cell r="AH24" t="str">
            <v>Tidak Ada</v>
          </cell>
          <cell r="AI24" t="str">
            <v>GENTENG LAPUK</v>
          </cell>
          <cell r="AJ24" t="str">
            <v>TANAH</v>
          </cell>
          <cell r="AK24" t="str">
            <v>PAPAN</v>
          </cell>
          <cell r="AL24" t="str">
            <v>GENTENG</v>
          </cell>
          <cell r="AM24">
            <v>0</v>
          </cell>
          <cell r="AN24" t="str">
            <v xml:space="preserve">RABAT ACIAN </v>
          </cell>
          <cell r="AO24">
            <v>0</v>
          </cell>
          <cell r="AP24" t="str">
            <v>PASANGAN BATA</v>
          </cell>
          <cell r="AQ24">
            <v>0</v>
          </cell>
          <cell r="AR24" t="str">
            <v>Karang Pule, ____ Oktober 2015</v>
          </cell>
          <cell r="AS24" t="str">
            <v>SUKIRMAN</v>
          </cell>
          <cell r="AT24" t="str">
            <v>I (SATU)</v>
          </cell>
          <cell r="AU24" t="str">
            <v>TB. Wahyu Mulia</v>
          </cell>
          <cell r="AV24" t="str">
            <v>Ds. Karang Pule RT.03/1 Kec. Sruweng, Kebumen</v>
          </cell>
          <cell r="AW24" t="str">
            <v>MUH. KOSIMUDIN</v>
          </cell>
          <cell r="AX24" t="str">
            <v>BTN KCP KEBUMEN</v>
          </cell>
          <cell r="AY24" t="str">
            <v>'00696</v>
          </cell>
          <cell r="AZ24" t="str">
            <v>0696-01-50-000543-2</v>
          </cell>
          <cell r="BA24" t="str">
            <v>815 6710 151</v>
          </cell>
        </row>
        <row r="25">
          <cell r="B25">
            <v>19</v>
          </cell>
          <cell r="C25" t="str">
            <v>ROHIMI</v>
          </cell>
          <cell r="D25" t="str">
            <v>L</v>
          </cell>
          <cell r="E25" t="str">
            <v>3305140501650001</v>
          </cell>
          <cell r="F25" t="str">
            <v>KARANGJATI UTARA RT 03/RW 05</v>
          </cell>
          <cell r="G25" t="str">
            <v>KARANGPULE</v>
          </cell>
          <cell r="H25" t="str">
            <v>SRUWENG</v>
          </cell>
          <cell r="I25" t="str">
            <v>KEBUMEN</v>
          </cell>
          <cell r="J25" t="str">
            <v>JAWA TENGAH</v>
          </cell>
          <cell r="K25">
            <v>10000000</v>
          </cell>
          <cell r="L25">
            <v>49</v>
          </cell>
          <cell r="M25" t="str">
            <v>BURUH HARIAN LEPAS</v>
          </cell>
          <cell r="N25">
            <v>600000</v>
          </cell>
          <cell r="O25">
            <v>6</v>
          </cell>
          <cell r="P25" t="str">
            <v>Tidak Layak</v>
          </cell>
          <cell r="Q25" t="str">
            <v>Tidak Layak</v>
          </cell>
          <cell r="R25" t="str">
            <v>Layak</v>
          </cell>
          <cell r="S25">
            <v>54</v>
          </cell>
          <cell r="T25">
            <v>0</v>
          </cell>
          <cell r="U25" t="str">
            <v>YUDO SUDOMO</v>
          </cell>
          <cell r="V25" t="str">
            <v>PK</v>
          </cell>
          <cell r="W25">
            <v>2525000</v>
          </cell>
          <cell r="X25" t="str">
            <v>AGUS TRI H.</v>
          </cell>
          <cell r="Y25">
            <v>0</v>
          </cell>
          <cell r="Z25" t="str">
            <v>NIP :19680424 199803 1011</v>
          </cell>
          <cell r="AA25" t="str">
            <v>Moh. Amirudin, S.IP, MM</v>
          </cell>
          <cell r="AB25" t="str">
            <v>Himawan T P, S.Sos</v>
          </cell>
          <cell r="AC25" t="str">
            <v>0000069601590005793</v>
          </cell>
          <cell r="AD25">
            <v>0</v>
          </cell>
          <cell r="AE25">
            <v>7.6402900000000002</v>
          </cell>
          <cell r="AF25">
            <v>109.62063999999999</v>
          </cell>
          <cell r="AG25" t="str">
            <v>Surat Keterangan Pejabat</v>
          </cell>
          <cell r="AH25" t="str">
            <v>Listrik</v>
          </cell>
          <cell r="AI25" t="str">
            <v>GENTENG LAPUK</v>
          </cell>
          <cell r="AJ25" t="str">
            <v>TANAH</v>
          </cell>
          <cell r="AK25" t="str">
            <v>PAPAN</v>
          </cell>
          <cell r="AL25" t="str">
            <v>GENTENG</v>
          </cell>
          <cell r="AM25">
            <v>0</v>
          </cell>
          <cell r="AN25" t="str">
            <v xml:space="preserve">RABAT ACIAN </v>
          </cell>
          <cell r="AO25">
            <v>0</v>
          </cell>
          <cell r="AP25" t="str">
            <v>PASANGAN BATA</v>
          </cell>
          <cell r="AQ25">
            <v>0</v>
          </cell>
          <cell r="AR25" t="str">
            <v>Karang Pule, ____ Oktober 2015</v>
          </cell>
          <cell r="AS25" t="str">
            <v>SUKIRMAN</v>
          </cell>
          <cell r="AT25" t="str">
            <v>I (SATU)</v>
          </cell>
          <cell r="AU25" t="str">
            <v>TB. Wahyu Mulia</v>
          </cell>
          <cell r="AV25" t="str">
            <v>Ds. Karang Pule RT.03/1 Kec. Sruweng, Kebumen</v>
          </cell>
          <cell r="AW25" t="str">
            <v>MUH. KOSIMUDIN</v>
          </cell>
          <cell r="AX25" t="str">
            <v>BTN KCP KEBUMEN</v>
          </cell>
          <cell r="AY25" t="str">
            <v>'00696</v>
          </cell>
          <cell r="AZ25" t="str">
            <v>0696-01-50-000543-2</v>
          </cell>
          <cell r="BA25" t="str">
            <v>815 6710 151</v>
          </cell>
        </row>
        <row r="26">
          <cell r="B26">
            <v>20</v>
          </cell>
          <cell r="C26" t="str">
            <v>TRIYANTI</v>
          </cell>
          <cell r="D26" t="str">
            <v>P</v>
          </cell>
          <cell r="E26" t="str">
            <v>3305145204860006</v>
          </cell>
          <cell r="F26" t="str">
            <v>KARANGJATI UTARA RT 03/RW 05</v>
          </cell>
          <cell r="G26" t="str">
            <v>KARANGPULE</v>
          </cell>
          <cell r="H26" t="str">
            <v>SRUWENG</v>
          </cell>
          <cell r="I26" t="str">
            <v>KEBUMEN</v>
          </cell>
          <cell r="J26" t="str">
            <v>JAWA TENGAH</v>
          </cell>
          <cell r="K26">
            <v>15000000</v>
          </cell>
          <cell r="L26">
            <v>28</v>
          </cell>
          <cell r="M26" t="str">
            <v>MENGURUS RUMAH TANGGA</v>
          </cell>
          <cell r="N26">
            <v>600000</v>
          </cell>
          <cell r="O26">
            <v>3</v>
          </cell>
          <cell r="P26" t="str">
            <v>Tidak Layak</v>
          </cell>
          <cell r="Q26" t="str">
            <v>Tidak Layak</v>
          </cell>
          <cell r="R26" t="str">
            <v>Tidak Layak</v>
          </cell>
          <cell r="S26">
            <v>63</v>
          </cell>
          <cell r="T26">
            <v>0</v>
          </cell>
          <cell r="U26" t="str">
            <v>YUDO SUDOMO</v>
          </cell>
          <cell r="V26" t="str">
            <v>PK</v>
          </cell>
          <cell r="W26">
            <v>6080000</v>
          </cell>
          <cell r="X26" t="str">
            <v>AGUS TRI H.</v>
          </cell>
          <cell r="Y26">
            <v>0</v>
          </cell>
          <cell r="Z26" t="str">
            <v>NIP :19680424 199803 1011</v>
          </cell>
          <cell r="AA26" t="str">
            <v>Moh. Amirudin, S.IP, MM</v>
          </cell>
          <cell r="AB26" t="str">
            <v>Himawan T P, S.Sos</v>
          </cell>
          <cell r="AC26" t="str">
            <v>0000069601590009878</v>
          </cell>
          <cell r="AD26">
            <v>0</v>
          </cell>
          <cell r="AE26">
            <v>7.6381899999999998</v>
          </cell>
          <cell r="AF26">
            <v>109.62035</v>
          </cell>
          <cell r="AG26" t="str">
            <v>Surat Keterangan Pejabat</v>
          </cell>
          <cell r="AH26" t="str">
            <v>Tidak Ada</v>
          </cell>
          <cell r="AI26" t="str">
            <v>GENTENG LAPUK</v>
          </cell>
          <cell r="AJ26" t="str">
            <v>TANAH</v>
          </cell>
          <cell r="AK26" t="str">
            <v>PAPAN</v>
          </cell>
          <cell r="AL26" t="str">
            <v>GENTENG</v>
          </cell>
          <cell r="AM26">
            <v>0</v>
          </cell>
          <cell r="AN26" t="str">
            <v xml:space="preserve">RABAT ACIAN </v>
          </cell>
          <cell r="AO26">
            <v>0</v>
          </cell>
          <cell r="AP26" t="str">
            <v>PASANGAN BATA</v>
          </cell>
          <cell r="AQ26">
            <v>0</v>
          </cell>
          <cell r="AR26" t="str">
            <v>Karang Pule, ____ Oktober 2015</v>
          </cell>
          <cell r="AS26" t="str">
            <v>SUKIRMAN</v>
          </cell>
          <cell r="AT26" t="str">
            <v>I (SATU)</v>
          </cell>
          <cell r="AU26" t="str">
            <v>TB. Wahyu Mulia</v>
          </cell>
          <cell r="AV26" t="str">
            <v>Ds. Karang Pule RT.03/1 Kec. Sruweng, Kebumen</v>
          </cell>
          <cell r="AW26" t="str">
            <v>MUH. KOSIMUDIN</v>
          </cell>
          <cell r="AX26" t="str">
            <v>BTN KCP KEBUMEN</v>
          </cell>
          <cell r="AY26" t="str">
            <v>'00696</v>
          </cell>
          <cell r="AZ26" t="str">
            <v>0696-01-50-000543-2</v>
          </cell>
          <cell r="BA26" t="str">
            <v>815 6710 151</v>
          </cell>
        </row>
        <row r="27">
          <cell r="B27">
            <v>21</v>
          </cell>
          <cell r="C27" t="str">
            <v>SUKIRMAN</v>
          </cell>
          <cell r="D27" t="str">
            <v>L</v>
          </cell>
          <cell r="E27" t="str">
            <v>3305141007670003</v>
          </cell>
          <cell r="F27" t="str">
            <v>KARANGJATI UTARA RT 02/RW 05</v>
          </cell>
          <cell r="G27" t="str">
            <v>KARANGPULE</v>
          </cell>
          <cell r="H27" t="str">
            <v>SRUWENG</v>
          </cell>
          <cell r="I27" t="str">
            <v>KEBUMEN</v>
          </cell>
          <cell r="J27" t="str">
            <v>JAWA TENGAH</v>
          </cell>
          <cell r="K27">
            <v>15000000</v>
          </cell>
          <cell r="L27">
            <v>47</v>
          </cell>
          <cell r="M27" t="str">
            <v>BURUH HARIAN LEPAS</v>
          </cell>
          <cell r="N27">
            <v>600000</v>
          </cell>
          <cell r="O27">
            <v>7</v>
          </cell>
          <cell r="P27" t="str">
            <v>Tidak Layak</v>
          </cell>
          <cell r="Q27" t="str">
            <v>Tidak Layak</v>
          </cell>
          <cell r="R27" t="str">
            <v>Tidak Layak</v>
          </cell>
          <cell r="S27">
            <v>42</v>
          </cell>
          <cell r="T27">
            <v>0</v>
          </cell>
          <cell r="U27" t="str">
            <v>YUDO SUDOMO</v>
          </cell>
          <cell r="V27" t="str">
            <v>PK</v>
          </cell>
          <cell r="W27">
            <v>6080000</v>
          </cell>
          <cell r="X27" t="str">
            <v>AGUS TRI H.</v>
          </cell>
          <cell r="Y27">
            <v>0</v>
          </cell>
          <cell r="Z27" t="str">
            <v>NIP :19680424 199803 1011</v>
          </cell>
          <cell r="AA27" t="str">
            <v>Moh. Amirudin, S.IP, MM</v>
          </cell>
          <cell r="AB27" t="str">
            <v>Himawan T P, S.Sos</v>
          </cell>
          <cell r="AC27" t="str">
            <v>0000069601590008636</v>
          </cell>
          <cell r="AD27">
            <v>0</v>
          </cell>
          <cell r="AE27">
            <v>7.6416300000000001</v>
          </cell>
          <cell r="AF27">
            <v>109.6215</v>
          </cell>
          <cell r="AG27" t="str">
            <v>Surat Keterangan Pejabat</v>
          </cell>
          <cell r="AH27" t="str">
            <v>Air Bersih</v>
          </cell>
          <cell r="AI27" t="str">
            <v>GENTENG LAPUK</v>
          </cell>
          <cell r="AJ27" t="str">
            <v>TANAH</v>
          </cell>
          <cell r="AK27" t="str">
            <v>PAPAN</v>
          </cell>
          <cell r="AL27" t="str">
            <v>GENTENG</v>
          </cell>
          <cell r="AM27">
            <v>0</v>
          </cell>
          <cell r="AN27" t="str">
            <v xml:space="preserve">RABAT ACIAN </v>
          </cell>
          <cell r="AO27">
            <v>0</v>
          </cell>
          <cell r="AP27" t="str">
            <v>PASANGAN BATA</v>
          </cell>
          <cell r="AQ27">
            <v>0</v>
          </cell>
          <cell r="AR27" t="str">
            <v>Karang Pule, ____ Oktober 2015</v>
          </cell>
          <cell r="AS27" t="str">
            <v>SUKIRMAN</v>
          </cell>
          <cell r="AT27" t="str">
            <v>I (SATU)</v>
          </cell>
          <cell r="AU27" t="str">
            <v>TB. Wahyu Mulia</v>
          </cell>
          <cell r="AV27" t="str">
            <v>Ds. Karang Pule RT.03/1 Kec. Sruweng, Kebumen</v>
          </cell>
          <cell r="AW27" t="str">
            <v>MUH. KOSIMUDIN</v>
          </cell>
          <cell r="AX27" t="str">
            <v>BTN KCP KEBUMEN</v>
          </cell>
          <cell r="AY27" t="str">
            <v>'00696</v>
          </cell>
          <cell r="AZ27" t="str">
            <v>0696-01-50-000543-2</v>
          </cell>
          <cell r="BA27" t="str">
            <v>815 6710 151</v>
          </cell>
        </row>
        <row r="28">
          <cell r="AR28">
            <v>0</v>
          </cell>
        </row>
        <row r="29">
          <cell r="AR29">
            <v>0</v>
          </cell>
        </row>
      </sheetData>
      <sheetData sheetId="2">
        <row r="8">
          <cell r="A8">
            <v>0</v>
          </cell>
          <cell r="B8">
            <v>0</v>
          </cell>
          <cell r="C8">
            <v>0</v>
          </cell>
          <cell r="D8">
            <v>0</v>
          </cell>
          <cell r="E8">
            <v>0</v>
          </cell>
          <cell r="F8">
            <v>0</v>
          </cell>
          <cell r="G8">
            <v>0</v>
          </cell>
        </row>
        <row r="9">
          <cell r="A9" t="str">
            <v>01</v>
          </cell>
          <cell r="B9" t="str">
            <v>UPAH TENAGA / PEKERJA</v>
          </cell>
          <cell r="C9">
            <v>0</v>
          </cell>
          <cell r="D9">
            <v>0</v>
          </cell>
          <cell r="E9">
            <v>0</v>
          </cell>
          <cell r="F9">
            <v>0</v>
          </cell>
          <cell r="G9">
            <v>0</v>
          </cell>
        </row>
        <row r="10">
          <cell r="A10">
            <v>1</v>
          </cell>
          <cell r="B10" t="str">
            <v>Tukang</v>
          </cell>
          <cell r="C10">
            <v>0</v>
          </cell>
          <cell r="D10">
            <v>0</v>
          </cell>
          <cell r="E10" t="str">
            <v>Hari</v>
          </cell>
          <cell r="F10">
            <v>75000</v>
          </cell>
          <cell r="G10">
            <v>0</v>
          </cell>
        </row>
        <row r="11">
          <cell r="A11">
            <v>2</v>
          </cell>
          <cell r="B11" t="str">
            <v>Pekerja</v>
          </cell>
          <cell r="C11">
            <v>0</v>
          </cell>
          <cell r="D11">
            <v>0</v>
          </cell>
          <cell r="E11" t="str">
            <v>Hari</v>
          </cell>
          <cell r="F11">
            <v>60000</v>
          </cell>
          <cell r="G11">
            <v>0</v>
          </cell>
        </row>
        <row r="12">
          <cell r="A12">
            <v>0</v>
          </cell>
          <cell r="B12">
            <v>0</v>
          </cell>
          <cell r="C12">
            <v>0</v>
          </cell>
          <cell r="D12">
            <v>0</v>
          </cell>
          <cell r="E12">
            <v>0</v>
          </cell>
          <cell r="F12">
            <v>0</v>
          </cell>
          <cell r="G12">
            <v>0</v>
          </cell>
        </row>
        <row r="13">
          <cell r="A13" t="str">
            <v>02</v>
          </cell>
          <cell r="B13" t="str">
            <v>BAHAN</v>
          </cell>
          <cell r="C13">
            <v>0</v>
          </cell>
          <cell r="D13">
            <v>0</v>
          </cell>
          <cell r="E13">
            <v>0</v>
          </cell>
          <cell r="F13">
            <v>0</v>
          </cell>
          <cell r="G13">
            <v>0</v>
          </cell>
        </row>
        <row r="14">
          <cell r="A14" t="str">
            <v>A</v>
          </cell>
          <cell r="B14" t="str">
            <v>Semen PC @ 50 kg</v>
          </cell>
          <cell r="C14">
            <v>0</v>
          </cell>
          <cell r="D14">
            <v>0</v>
          </cell>
          <cell r="E14" t="str">
            <v>zak</v>
          </cell>
          <cell r="F14">
            <v>69000</v>
          </cell>
          <cell r="G14">
            <v>0</v>
          </cell>
          <cell r="H14">
            <v>0</v>
          </cell>
        </row>
        <row r="15">
          <cell r="A15" t="str">
            <v>B</v>
          </cell>
          <cell r="B15" t="str">
            <v>Semen PC @ 40 kg</v>
          </cell>
          <cell r="C15">
            <v>0</v>
          </cell>
          <cell r="D15">
            <v>0</v>
          </cell>
          <cell r="E15" t="str">
            <v>zak</v>
          </cell>
          <cell r="F15">
            <v>55000</v>
          </cell>
          <cell r="G15">
            <v>0</v>
          </cell>
          <cell r="H15">
            <v>0</v>
          </cell>
        </row>
        <row r="16">
          <cell r="A16" t="str">
            <v>C</v>
          </cell>
          <cell r="B16" t="str">
            <v xml:space="preserve">Pasir </v>
          </cell>
          <cell r="C16">
            <v>0</v>
          </cell>
          <cell r="D16">
            <v>0</v>
          </cell>
          <cell r="E16" t="str">
            <v>m3</v>
          </cell>
          <cell r="F16">
            <v>150000</v>
          </cell>
          <cell r="G16">
            <v>0</v>
          </cell>
          <cell r="H16">
            <v>0</v>
          </cell>
        </row>
        <row r="17">
          <cell r="A17" t="str">
            <v>D</v>
          </cell>
          <cell r="B17" t="str">
            <v>Krokos</v>
          </cell>
          <cell r="C17">
            <v>0</v>
          </cell>
          <cell r="D17">
            <v>0</v>
          </cell>
          <cell r="E17" t="str">
            <v>m3</v>
          </cell>
          <cell r="F17">
            <v>150000</v>
          </cell>
          <cell r="G17">
            <v>0</v>
          </cell>
          <cell r="H17">
            <v>0</v>
          </cell>
          <cell r="K17">
            <v>0</v>
          </cell>
        </row>
        <row r="18">
          <cell r="A18" t="str">
            <v>E</v>
          </cell>
          <cell r="B18" t="str">
            <v>Bata merah</v>
          </cell>
          <cell r="C18">
            <v>0</v>
          </cell>
          <cell r="D18">
            <v>0</v>
          </cell>
          <cell r="E18" t="str">
            <v>bh</v>
          </cell>
          <cell r="F18">
            <v>800</v>
          </cell>
          <cell r="G18">
            <v>0</v>
          </cell>
          <cell r="H18">
            <v>0</v>
          </cell>
          <cell r="K18">
            <v>0</v>
          </cell>
        </row>
        <row r="19">
          <cell r="A19" t="str">
            <v>F</v>
          </cell>
          <cell r="B19" t="str">
            <v>Batako</v>
          </cell>
          <cell r="C19">
            <v>0</v>
          </cell>
          <cell r="D19">
            <v>0</v>
          </cell>
          <cell r="E19" t="str">
            <v>bh</v>
          </cell>
          <cell r="F19">
            <v>4500</v>
          </cell>
          <cell r="G19">
            <v>0</v>
          </cell>
          <cell r="H19">
            <v>0</v>
          </cell>
        </row>
        <row r="20">
          <cell r="A20" t="str">
            <v>F1</v>
          </cell>
          <cell r="B20" t="str">
            <v>Besi beton Φ 10 mm SNI</v>
          </cell>
          <cell r="C20">
            <v>0</v>
          </cell>
          <cell r="D20">
            <v>0</v>
          </cell>
          <cell r="E20" t="str">
            <v>bt</v>
          </cell>
          <cell r="F20">
            <v>57000</v>
          </cell>
          <cell r="G20">
            <v>0</v>
          </cell>
          <cell r="H20">
            <v>0</v>
          </cell>
        </row>
        <row r="21">
          <cell r="A21" t="str">
            <v>G</v>
          </cell>
          <cell r="B21" t="str">
            <v>Besi beton Φ 8 mm SNI</v>
          </cell>
          <cell r="C21">
            <v>0</v>
          </cell>
          <cell r="D21">
            <v>0</v>
          </cell>
          <cell r="E21" t="str">
            <v>btg</v>
          </cell>
          <cell r="F21">
            <v>38000</v>
          </cell>
          <cell r="G21">
            <v>0</v>
          </cell>
          <cell r="H21">
            <v>0</v>
          </cell>
        </row>
        <row r="22">
          <cell r="A22" t="str">
            <v>H</v>
          </cell>
          <cell r="B22" t="str">
            <v>Besi beton Φ 6 mm SNI</v>
          </cell>
          <cell r="C22">
            <v>0</v>
          </cell>
          <cell r="D22">
            <v>0</v>
          </cell>
          <cell r="E22" t="str">
            <v>btg</v>
          </cell>
          <cell r="F22">
            <v>22000</v>
          </cell>
          <cell r="G22">
            <v>0</v>
          </cell>
          <cell r="H22">
            <v>0</v>
          </cell>
        </row>
        <row r="23">
          <cell r="A23" t="str">
            <v>I</v>
          </cell>
          <cell r="B23" t="str">
            <v>Begel / ring besi</v>
          </cell>
          <cell r="C23">
            <v>0</v>
          </cell>
          <cell r="D23">
            <v>0</v>
          </cell>
          <cell r="E23" t="str">
            <v>kg</v>
          </cell>
          <cell r="F23">
            <v>15000</v>
          </cell>
          <cell r="G23">
            <v>0</v>
          </cell>
          <cell r="H23">
            <v>0</v>
          </cell>
        </row>
        <row r="24">
          <cell r="A24" t="str">
            <v>J</v>
          </cell>
          <cell r="B24" t="str">
            <v>Kawat Bendrat</v>
          </cell>
          <cell r="C24">
            <v>0</v>
          </cell>
          <cell r="D24">
            <v>0</v>
          </cell>
          <cell r="E24" t="str">
            <v>kg</v>
          </cell>
          <cell r="F24">
            <v>16000</v>
          </cell>
          <cell r="G24">
            <v>0</v>
          </cell>
          <cell r="H24">
            <v>0</v>
          </cell>
        </row>
        <row r="25">
          <cell r="A25" t="str">
            <v>K</v>
          </cell>
          <cell r="B25" t="str">
            <v>Kayu Gording 8cm x 12cm x 4m</v>
          </cell>
          <cell r="C25">
            <v>0</v>
          </cell>
          <cell r="D25">
            <v>0</v>
          </cell>
          <cell r="E25" t="str">
            <v>btg</v>
          </cell>
          <cell r="F25">
            <v>140000</v>
          </cell>
          <cell r="G25">
            <v>0</v>
          </cell>
          <cell r="H25">
            <v>0</v>
          </cell>
        </row>
        <row r="26">
          <cell r="A26" t="str">
            <v>K1</v>
          </cell>
          <cell r="B26" t="str">
            <v>Kayu Reng ( 2cm x 3cm x 3m)</v>
          </cell>
          <cell r="C26">
            <v>0</v>
          </cell>
          <cell r="D26">
            <v>0</v>
          </cell>
          <cell r="E26" t="str">
            <v>btg</v>
          </cell>
          <cell r="F26">
            <v>15000</v>
          </cell>
          <cell r="G26">
            <v>0</v>
          </cell>
          <cell r="H26">
            <v>0</v>
          </cell>
        </row>
        <row r="27">
          <cell r="A27" t="str">
            <v>L</v>
          </cell>
          <cell r="B27" t="str">
            <v>Kayu Usuk (5cm x 7cm x 3m)</v>
          </cell>
          <cell r="C27">
            <v>0</v>
          </cell>
          <cell r="D27">
            <v>0</v>
          </cell>
          <cell r="E27" t="str">
            <v>btg</v>
          </cell>
          <cell r="F27">
            <v>24000</v>
          </cell>
          <cell r="G27">
            <v>0</v>
          </cell>
        </row>
        <row r="28">
          <cell r="A28" t="str">
            <v>M</v>
          </cell>
          <cell r="B28" t="str">
            <v>Genteng</v>
          </cell>
          <cell r="C28">
            <v>0</v>
          </cell>
          <cell r="D28">
            <v>0</v>
          </cell>
          <cell r="E28" t="str">
            <v>bh</v>
          </cell>
          <cell r="F28">
            <v>1500</v>
          </cell>
          <cell r="G28">
            <v>0</v>
          </cell>
        </row>
        <row r="29">
          <cell r="A29" t="str">
            <v>N</v>
          </cell>
          <cell r="B29" t="str">
            <v>Genteng Kerpus</v>
          </cell>
          <cell r="C29">
            <v>0</v>
          </cell>
          <cell r="D29">
            <v>0</v>
          </cell>
          <cell r="E29" t="str">
            <v>bh</v>
          </cell>
          <cell r="F29">
            <v>10000</v>
          </cell>
          <cell r="G29">
            <v>0</v>
          </cell>
        </row>
        <row r="30">
          <cell r="A30" t="str">
            <v>O</v>
          </cell>
          <cell r="B30" t="str">
            <v>Asbes gel 1.8m x 0.92m</v>
          </cell>
          <cell r="C30">
            <v>0</v>
          </cell>
          <cell r="D30">
            <v>0</v>
          </cell>
          <cell r="E30" t="str">
            <v>lbr</v>
          </cell>
          <cell r="F30">
            <v>50000</v>
          </cell>
          <cell r="G30">
            <v>0</v>
          </cell>
          <cell r="H30">
            <v>0</v>
          </cell>
        </row>
        <row r="31">
          <cell r="A31" t="str">
            <v>P</v>
          </cell>
          <cell r="B31" t="str">
            <v>Asbes gel 2.4m x 0.8m</v>
          </cell>
          <cell r="C31">
            <v>0</v>
          </cell>
          <cell r="D31">
            <v>0</v>
          </cell>
          <cell r="E31" t="str">
            <v>lbr</v>
          </cell>
          <cell r="F31">
            <v>65000</v>
          </cell>
          <cell r="G31">
            <v>0</v>
          </cell>
          <cell r="H31">
            <v>0</v>
          </cell>
        </row>
        <row r="32">
          <cell r="A32" t="str">
            <v>Q</v>
          </cell>
          <cell r="B32" t="str">
            <v>Kusen kayu (jadi)</v>
          </cell>
          <cell r="C32">
            <v>0</v>
          </cell>
          <cell r="D32">
            <v>0</v>
          </cell>
          <cell r="E32" t="str">
            <v>m</v>
          </cell>
          <cell r="F32">
            <v>60000</v>
          </cell>
          <cell r="G32">
            <v>0</v>
          </cell>
          <cell r="H32">
            <v>0</v>
          </cell>
        </row>
        <row r="33">
          <cell r="A33" t="str">
            <v>R</v>
          </cell>
          <cell r="B33" t="str">
            <v>Daun pintu (80x200)</v>
          </cell>
          <cell r="C33">
            <v>0</v>
          </cell>
          <cell r="D33">
            <v>0</v>
          </cell>
          <cell r="E33" t="str">
            <v>unit</v>
          </cell>
          <cell r="F33">
            <v>750000</v>
          </cell>
          <cell r="G33">
            <v>0</v>
          </cell>
          <cell r="H33">
            <v>0</v>
          </cell>
        </row>
        <row r="34">
          <cell r="A34" t="str">
            <v>S</v>
          </cell>
          <cell r="B34" t="str">
            <v>Daun Jendela (60x110)</v>
          </cell>
          <cell r="C34">
            <v>0</v>
          </cell>
          <cell r="D34">
            <v>0</v>
          </cell>
          <cell r="E34" t="str">
            <v>unit</v>
          </cell>
          <cell r="F34">
            <v>325000</v>
          </cell>
          <cell r="G34">
            <v>0</v>
          </cell>
          <cell r="H34">
            <v>0</v>
          </cell>
        </row>
        <row r="35">
          <cell r="A35" t="str">
            <v>T</v>
          </cell>
          <cell r="B35" t="str">
            <v xml:space="preserve">Paku </v>
          </cell>
          <cell r="C35">
            <v>0</v>
          </cell>
          <cell r="D35">
            <v>0</v>
          </cell>
          <cell r="E35" t="str">
            <v>kg</v>
          </cell>
          <cell r="F35">
            <v>14000</v>
          </cell>
          <cell r="G35">
            <v>0</v>
          </cell>
          <cell r="H35">
            <v>0</v>
          </cell>
        </row>
        <row r="36">
          <cell r="A36" t="str">
            <v>U</v>
          </cell>
          <cell r="B36" t="str">
            <v>bambu</v>
          </cell>
          <cell r="C36">
            <v>0</v>
          </cell>
          <cell r="D36">
            <v>0</v>
          </cell>
          <cell r="E36" t="str">
            <v>btg</v>
          </cell>
          <cell r="F36">
            <v>13000</v>
          </cell>
          <cell r="G36">
            <v>0</v>
          </cell>
          <cell r="H36">
            <v>0</v>
          </cell>
        </row>
        <row r="37">
          <cell r="A37" t="str">
            <v>V</v>
          </cell>
          <cell r="B37" t="str">
            <v>Roaster</v>
          </cell>
          <cell r="C37">
            <v>0</v>
          </cell>
          <cell r="D37">
            <v>0</v>
          </cell>
          <cell r="E37" t="str">
            <v>bh</v>
          </cell>
          <cell r="F37">
            <v>7000</v>
          </cell>
          <cell r="G37">
            <v>0</v>
          </cell>
          <cell r="H37">
            <v>0</v>
          </cell>
        </row>
        <row r="38">
          <cell r="A38" t="str">
            <v>W</v>
          </cell>
          <cell r="B38">
            <v>0</v>
          </cell>
          <cell r="C38">
            <v>0</v>
          </cell>
          <cell r="D38">
            <v>0</v>
          </cell>
          <cell r="E38">
            <v>0</v>
          </cell>
          <cell r="F38">
            <v>0</v>
          </cell>
          <cell r="G38">
            <v>0</v>
          </cell>
          <cell r="H38">
            <v>0</v>
          </cell>
        </row>
        <row r="39">
          <cell r="A39" t="str">
            <v>X</v>
          </cell>
          <cell r="B39">
            <v>0</v>
          </cell>
          <cell r="C39">
            <v>0</v>
          </cell>
          <cell r="D39">
            <v>0</v>
          </cell>
          <cell r="E39">
            <v>0</v>
          </cell>
          <cell r="F39">
            <v>0</v>
          </cell>
          <cell r="G39">
            <v>0</v>
          </cell>
          <cell r="H39">
            <v>0</v>
          </cell>
        </row>
        <row r="40">
          <cell r="A40" t="str">
            <v>Y</v>
          </cell>
          <cell r="B40">
            <v>0</v>
          </cell>
          <cell r="C40">
            <v>0</v>
          </cell>
          <cell r="D40">
            <v>0</v>
          </cell>
          <cell r="E40">
            <v>0</v>
          </cell>
          <cell r="F40">
            <v>0</v>
          </cell>
          <cell r="G40">
            <v>0</v>
          </cell>
          <cell r="H40">
            <v>0</v>
          </cell>
        </row>
        <row r="41">
          <cell r="A41" t="str">
            <v>Z</v>
          </cell>
          <cell r="G41">
            <v>0</v>
          </cell>
          <cell r="H41">
            <v>0</v>
          </cell>
        </row>
        <row r="42">
          <cell r="A42" t="str">
            <v>-</v>
          </cell>
          <cell r="B42">
            <v>0</v>
          </cell>
          <cell r="C42">
            <v>0</v>
          </cell>
          <cell r="D42">
            <v>0</v>
          </cell>
          <cell r="E42">
            <v>0</v>
          </cell>
          <cell r="F42">
            <v>0</v>
          </cell>
          <cell r="G42">
            <v>0</v>
          </cell>
          <cell r="H42">
            <v>0</v>
          </cell>
        </row>
        <row r="43">
          <cell r="A43">
            <v>13</v>
          </cell>
          <cell r="B43" t="str">
            <v>Bilik bambu</v>
          </cell>
          <cell r="C43">
            <v>0</v>
          </cell>
          <cell r="D43">
            <v>0</v>
          </cell>
          <cell r="E43" t="str">
            <v>m2</v>
          </cell>
          <cell r="F43">
            <v>7500</v>
          </cell>
          <cell r="G43">
            <v>0</v>
          </cell>
          <cell r="H43">
            <v>0</v>
          </cell>
        </row>
        <row r="44">
          <cell r="A44">
            <v>14</v>
          </cell>
          <cell r="B44" t="str">
            <v>Daun pintu panil</v>
          </cell>
          <cell r="C44">
            <v>0</v>
          </cell>
          <cell r="D44">
            <v>0</v>
          </cell>
          <cell r="E44" t="str">
            <v>unit</v>
          </cell>
          <cell r="F44">
            <v>145040</v>
          </cell>
        </row>
        <row r="45">
          <cell r="A45">
            <v>15</v>
          </cell>
          <cell r="B45" t="str">
            <v>Daun jendela kaca</v>
          </cell>
          <cell r="C45">
            <v>0</v>
          </cell>
          <cell r="D45">
            <v>0</v>
          </cell>
          <cell r="E45" t="str">
            <v>unit</v>
          </cell>
          <cell r="F45">
            <v>175000</v>
          </cell>
        </row>
        <row r="46">
          <cell r="A46">
            <v>16</v>
          </cell>
          <cell r="B46" t="str">
            <v>Engsel jendela</v>
          </cell>
          <cell r="C46">
            <v>0</v>
          </cell>
          <cell r="D46">
            <v>0</v>
          </cell>
          <cell r="E46" t="str">
            <v>biji</v>
          </cell>
          <cell r="F46">
            <v>9000</v>
          </cell>
          <cell r="G46">
            <v>0</v>
          </cell>
          <cell r="H46">
            <v>0</v>
          </cell>
        </row>
        <row r="47">
          <cell r="A47">
            <v>17</v>
          </cell>
          <cell r="B47" t="str">
            <v>Engsel pintu</v>
          </cell>
          <cell r="C47">
            <v>0</v>
          </cell>
          <cell r="D47">
            <v>0</v>
          </cell>
          <cell r="E47" t="str">
            <v>bh</v>
          </cell>
          <cell r="F47">
            <v>10000</v>
          </cell>
          <cell r="G47">
            <v>0</v>
          </cell>
          <cell r="H47">
            <v>0</v>
          </cell>
          <cell r="K47">
            <v>0</v>
          </cell>
        </row>
        <row r="48">
          <cell r="A48" t="str">
            <v>V</v>
          </cell>
          <cell r="B48" t="str">
            <v xml:space="preserve">KAPUR </v>
          </cell>
          <cell r="C48">
            <v>0</v>
          </cell>
          <cell r="D48">
            <v>0</v>
          </cell>
          <cell r="E48" t="str">
            <v>zak</v>
          </cell>
          <cell r="F48">
            <v>130000</v>
          </cell>
          <cell r="G48">
            <v>0</v>
          </cell>
          <cell r="H48">
            <v>0</v>
          </cell>
        </row>
        <row r="49">
          <cell r="A49">
            <v>20</v>
          </cell>
          <cell r="B49" t="str">
            <v>Grendel pintu / jendela</v>
          </cell>
          <cell r="C49">
            <v>0</v>
          </cell>
          <cell r="D49">
            <v>0</v>
          </cell>
          <cell r="E49" t="str">
            <v>bh</v>
          </cell>
          <cell r="F49">
            <v>7000</v>
          </cell>
          <cell r="G49">
            <v>0</v>
          </cell>
          <cell r="H49">
            <v>0</v>
          </cell>
        </row>
        <row r="50">
          <cell r="A50">
            <v>21</v>
          </cell>
          <cell r="B50" t="str">
            <v>Hak angin</v>
          </cell>
          <cell r="C50">
            <v>0</v>
          </cell>
          <cell r="D50">
            <v>0</v>
          </cell>
          <cell r="E50" t="str">
            <v>pasang</v>
          </cell>
          <cell r="F50">
            <v>9000</v>
          </cell>
          <cell r="G50">
            <v>0</v>
          </cell>
          <cell r="H50">
            <v>0</v>
          </cell>
        </row>
        <row r="51">
          <cell r="A51">
            <v>22</v>
          </cell>
          <cell r="B51" t="str">
            <v>Handel jendela</v>
          </cell>
          <cell r="C51">
            <v>0</v>
          </cell>
          <cell r="D51">
            <v>0</v>
          </cell>
          <cell r="E51" t="str">
            <v>bh</v>
          </cell>
          <cell r="F51">
            <v>6000</v>
          </cell>
          <cell r="G51">
            <v>0</v>
          </cell>
          <cell r="H51">
            <v>0</v>
          </cell>
        </row>
        <row r="52">
          <cell r="A52">
            <v>23</v>
          </cell>
          <cell r="B52" t="str">
            <v>Handel pintu</v>
          </cell>
          <cell r="C52">
            <v>0</v>
          </cell>
          <cell r="D52">
            <v>0</v>
          </cell>
          <cell r="E52" t="str">
            <v>bh</v>
          </cell>
          <cell r="F52">
            <v>10000</v>
          </cell>
          <cell r="G52">
            <v>0</v>
          </cell>
          <cell r="H52">
            <v>0</v>
          </cell>
        </row>
        <row r="53">
          <cell r="A53">
            <v>24</v>
          </cell>
          <cell r="B53" t="str">
            <v/>
          </cell>
          <cell r="C53">
            <v>0</v>
          </cell>
          <cell r="D53">
            <v>0</v>
          </cell>
          <cell r="E53" t="str">
            <v>m2</v>
          </cell>
          <cell r="F53">
            <v>60000</v>
          </cell>
          <cell r="G53">
            <v>0</v>
          </cell>
          <cell r="H53">
            <v>0</v>
          </cell>
        </row>
        <row r="54">
          <cell r="A54">
            <v>25</v>
          </cell>
          <cell r="B54" t="str">
            <v>Kalsiboard / GRC</v>
          </cell>
          <cell r="C54">
            <v>0</v>
          </cell>
          <cell r="D54">
            <v>0</v>
          </cell>
          <cell r="E54" t="str">
            <v>lbr</v>
          </cell>
          <cell r="F54">
            <v>66000</v>
          </cell>
          <cell r="G54">
            <v>0</v>
          </cell>
          <cell r="H54">
            <v>0</v>
          </cell>
        </row>
        <row r="55">
          <cell r="A55">
            <v>29</v>
          </cell>
          <cell r="B55" t="str">
            <v>Kayu begisting papan</v>
          </cell>
          <cell r="C55">
            <v>0</v>
          </cell>
          <cell r="D55">
            <v>0</v>
          </cell>
          <cell r="E55" t="str">
            <v>btg</v>
          </cell>
          <cell r="F55">
            <v>15000</v>
          </cell>
          <cell r="G55">
            <v>0</v>
          </cell>
          <cell r="H55">
            <v>0</v>
          </cell>
        </row>
        <row r="56">
          <cell r="A56">
            <v>30</v>
          </cell>
          <cell r="B56" t="str">
            <v/>
          </cell>
          <cell r="C56">
            <v>0</v>
          </cell>
          <cell r="D56">
            <v>0</v>
          </cell>
          <cell r="E56" t="str">
            <v>m3</v>
          </cell>
          <cell r="F56">
            <v>2250000</v>
          </cell>
          <cell r="G56">
            <v>0</v>
          </cell>
          <cell r="H56">
            <v>0</v>
          </cell>
        </row>
        <row r="57">
          <cell r="A57">
            <v>31</v>
          </cell>
          <cell r="B57" t="str">
            <v>Kayu lisplank 2/15 - 4 m</v>
          </cell>
          <cell r="C57">
            <v>0</v>
          </cell>
          <cell r="D57">
            <v>0</v>
          </cell>
          <cell r="E57" t="str">
            <v>bt</v>
          </cell>
          <cell r="F57">
            <v>20000</v>
          </cell>
          <cell r="G57">
            <v>0</v>
          </cell>
          <cell r="H57">
            <v>0</v>
          </cell>
        </row>
        <row r="58">
          <cell r="A58">
            <v>32</v>
          </cell>
          <cell r="B58" t="str">
            <v>Kayu tahun</v>
          </cell>
          <cell r="C58">
            <v>0</v>
          </cell>
          <cell r="D58">
            <v>0</v>
          </cell>
          <cell r="E58" t="str">
            <v>m3</v>
          </cell>
          <cell r="F58">
            <v>2250000</v>
          </cell>
          <cell r="G58">
            <v>0</v>
          </cell>
          <cell r="H58">
            <v>0</v>
          </cell>
        </row>
        <row r="59">
          <cell r="A59">
            <v>33</v>
          </cell>
          <cell r="B59" t="str">
            <v>Kusen pintu dobel ( 200 x 120 )</v>
          </cell>
          <cell r="C59">
            <v>0</v>
          </cell>
          <cell r="D59">
            <v>0</v>
          </cell>
          <cell r="E59" t="str">
            <v>unit</v>
          </cell>
          <cell r="F59">
            <v>105656.4</v>
          </cell>
          <cell r="G59">
            <v>0</v>
          </cell>
          <cell r="H59">
            <v>0</v>
          </cell>
        </row>
        <row r="60">
          <cell r="A60">
            <v>34</v>
          </cell>
          <cell r="B60" t="str">
            <v>Kusen pintu single ( 200 x 80 )</v>
          </cell>
          <cell r="C60">
            <v>0</v>
          </cell>
          <cell r="D60">
            <v>0</v>
          </cell>
          <cell r="E60" t="str">
            <v>unit</v>
          </cell>
          <cell r="F60">
            <v>97829.999999999985</v>
          </cell>
          <cell r="G60">
            <v>0</v>
          </cell>
          <cell r="H60">
            <v>0</v>
          </cell>
        </row>
        <row r="61">
          <cell r="A61">
            <v>35</v>
          </cell>
          <cell r="B61" t="str">
            <v>Kusen jendela</v>
          </cell>
          <cell r="C61">
            <v>0</v>
          </cell>
          <cell r="D61">
            <v>0</v>
          </cell>
          <cell r="E61" t="str">
            <v>unit</v>
          </cell>
          <cell r="F61">
            <v>108360</v>
          </cell>
          <cell r="G61">
            <v>0</v>
          </cell>
          <cell r="H61">
            <v>0</v>
          </cell>
        </row>
        <row r="62">
          <cell r="A62">
            <v>36</v>
          </cell>
          <cell r="B62" t="str">
            <v>Lem Kayu</v>
          </cell>
          <cell r="C62">
            <v>0</v>
          </cell>
          <cell r="D62">
            <v>0</v>
          </cell>
          <cell r="E62" t="str">
            <v>kg</v>
          </cell>
          <cell r="F62">
            <v>13000</v>
          </cell>
          <cell r="G62">
            <v>0</v>
          </cell>
          <cell r="H62">
            <v>0</v>
          </cell>
        </row>
        <row r="63">
          <cell r="A63">
            <v>37</v>
          </cell>
          <cell r="B63" t="str">
            <v>List Kayu 2/4</v>
          </cell>
          <cell r="C63">
            <v>0</v>
          </cell>
          <cell r="D63">
            <v>0</v>
          </cell>
          <cell r="E63" t="str">
            <v>m'</v>
          </cell>
          <cell r="F63">
            <v>5000</v>
          </cell>
          <cell r="G63">
            <v>0</v>
          </cell>
          <cell r="H63">
            <v>0</v>
          </cell>
        </row>
        <row r="64">
          <cell r="A64">
            <v>38</v>
          </cell>
          <cell r="B64" t="str">
            <v>Paku seng ( paku payung )</v>
          </cell>
          <cell r="C64">
            <v>0</v>
          </cell>
          <cell r="D64">
            <v>0</v>
          </cell>
          <cell r="E64" t="str">
            <v>kg</v>
          </cell>
          <cell r="F64">
            <v>20000</v>
          </cell>
          <cell r="G64">
            <v>0</v>
          </cell>
          <cell r="H64">
            <v>0</v>
          </cell>
        </row>
        <row r="65">
          <cell r="A65">
            <v>39</v>
          </cell>
          <cell r="B65" t="str">
            <v>Paku usuk / reng</v>
          </cell>
          <cell r="C65">
            <v>0</v>
          </cell>
          <cell r="D65">
            <v>0</v>
          </cell>
          <cell r="E65" t="str">
            <v>kg</v>
          </cell>
          <cell r="F65">
            <v>14000</v>
          </cell>
          <cell r="G65">
            <v>0</v>
          </cell>
          <cell r="H65">
            <v>0</v>
          </cell>
        </row>
        <row r="66">
          <cell r="A66">
            <v>40</v>
          </cell>
          <cell r="B66" t="str">
            <v>Pasir beton</v>
          </cell>
          <cell r="C66">
            <v>0</v>
          </cell>
          <cell r="D66">
            <v>0</v>
          </cell>
          <cell r="E66" t="str">
            <v>m3</v>
          </cell>
          <cell r="F66">
            <v>100000</v>
          </cell>
        </row>
        <row r="67">
          <cell r="A67">
            <v>42</v>
          </cell>
          <cell r="B67" t="str">
            <v>Pasir urug</v>
          </cell>
          <cell r="C67">
            <v>0</v>
          </cell>
          <cell r="D67">
            <v>0</v>
          </cell>
          <cell r="E67" t="str">
            <v>m3</v>
          </cell>
          <cell r="F67">
            <v>60000</v>
          </cell>
        </row>
        <row r="68">
          <cell r="A68">
            <v>44</v>
          </cell>
          <cell r="B68" t="str">
            <v>Seng gelombang 80 cm x 180 cm bjls 28</v>
          </cell>
          <cell r="C68">
            <v>0</v>
          </cell>
          <cell r="D68">
            <v>0</v>
          </cell>
          <cell r="E68" t="str">
            <v>lbr</v>
          </cell>
          <cell r="F68">
            <v>42000</v>
          </cell>
          <cell r="G68">
            <v>0</v>
          </cell>
          <cell r="H68">
            <v>0</v>
          </cell>
        </row>
        <row r="69">
          <cell r="A69">
            <v>45</v>
          </cell>
          <cell r="B69" t="str">
            <v>Seng plat lebar 60 cm bjls 28</v>
          </cell>
          <cell r="C69">
            <v>0</v>
          </cell>
          <cell r="D69">
            <v>0</v>
          </cell>
          <cell r="E69" t="str">
            <v>m'</v>
          </cell>
          <cell r="F69">
            <v>25000</v>
          </cell>
          <cell r="G69">
            <v>0</v>
          </cell>
          <cell r="H69">
            <v>0</v>
          </cell>
        </row>
        <row r="70">
          <cell r="A70">
            <v>46</v>
          </cell>
          <cell r="B70" t="str">
            <v>Slot pintu kuda terbang  2x kunci</v>
          </cell>
          <cell r="C70">
            <v>0</v>
          </cell>
          <cell r="D70">
            <v>0</v>
          </cell>
          <cell r="E70" t="str">
            <v>bh</v>
          </cell>
          <cell r="F70">
            <v>57000</v>
          </cell>
          <cell r="G70">
            <v>0</v>
          </cell>
          <cell r="H70">
            <v>0</v>
          </cell>
        </row>
        <row r="71">
          <cell r="A71">
            <v>0</v>
          </cell>
          <cell r="B71">
            <v>0</v>
          </cell>
          <cell r="C71">
            <v>0</v>
          </cell>
          <cell r="D71">
            <v>0</v>
          </cell>
          <cell r="E71">
            <v>0</v>
          </cell>
          <cell r="F71">
            <v>0</v>
          </cell>
        </row>
        <row r="72">
          <cell r="A72" t="str">
            <v>IV</v>
          </cell>
          <cell r="B72" t="str">
            <v>TAMBAHAN</v>
          </cell>
          <cell r="C72">
            <v>0</v>
          </cell>
          <cell r="D72">
            <v>0</v>
          </cell>
          <cell r="E72">
            <v>0</v>
          </cell>
          <cell r="F72">
            <v>0</v>
          </cell>
        </row>
        <row r="73">
          <cell r="A73">
            <v>0</v>
          </cell>
          <cell r="B73" t="str">
            <v>Makan dan minum</v>
          </cell>
          <cell r="C73">
            <v>0</v>
          </cell>
          <cell r="D73">
            <v>0</v>
          </cell>
          <cell r="E73" t="str">
            <v>kali</v>
          </cell>
          <cell r="F73">
            <v>20000</v>
          </cell>
        </row>
      </sheetData>
      <sheetData sheetId="3"/>
      <sheetData sheetId="4"/>
      <sheetData sheetId="5"/>
      <sheetData sheetId="6"/>
      <sheetData sheetId="7"/>
      <sheetData sheetId="8"/>
      <sheetData sheetId="9"/>
      <sheetData sheetId="10"/>
      <sheetData sheetId="11" refreshError="1"/>
      <sheetData sheetId="12" refreshError="1"/>
      <sheetData sheetId="13" refreshError="1"/>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OUTROOM"/>
      <sheetName val="bahan"/>
      <sheetName val="duct"/>
      <sheetName val="listrik"/>
      <sheetName val="pipa"/>
      <sheetName val="MU"/>
      <sheetName val="OUTROOM"/>
      <sheetName val="REK-INROOM"/>
      <sheetName val="INROOM"/>
    </sheetNames>
    <sheetDataSet>
      <sheetData sheetId="0"/>
      <sheetData sheetId="1">
        <row r="13">
          <cell r="E13" t="str">
            <v>Balancing Valve FCU</v>
          </cell>
          <cell r="H13" t="str">
            <v>AC-01</v>
          </cell>
          <cell r="I13" t="str">
            <v>nos</v>
          </cell>
          <cell r="J13">
            <v>35</v>
          </cell>
          <cell r="K13">
            <v>478816.875</v>
          </cell>
        </row>
        <row r="14">
          <cell r="E14" t="str">
            <v>Bypass valve AC 4"</v>
          </cell>
          <cell r="H14" t="str">
            <v>AC-01</v>
          </cell>
          <cell r="I14" t="str">
            <v>nos</v>
          </cell>
          <cell r="J14">
            <v>21</v>
          </cell>
          <cell r="K14">
            <v>4788168.75</v>
          </cell>
        </row>
        <row r="15">
          <cell r="E15" t="str">
            <v>Central Airco Central Control system</v>
          </cell>
          <cell r="H15" t="str">
            <v>AC-00</v>
          </cell>
          <cell r="I15" t="str">
            <v>lot</v>
          </cell>
          <cell r="J15">
            <v>1</v>
          </cell>
          <cell r="K15">
            <v>1149160500</v>
          </cell>
        </row>
        <row r="16">
          <cell r="E16" t="str">
            <v>Control Valve FCU</v>
          </cell>
          <cell r="H16" t="str">
            <v>AC-04</v>
          </cell>
          <cell r="I16" t="str">
            <v>nos</v>
          </cell>
          <cell r="J16">
            <v>5</v>
          </cell>
          <cell r="K16">
            <v>478816.875</v>
          </cell>
        </row>
        <row r="17">
          <cell r="E17" t="str">
            <v>Cable from Power Panel to Outdoor AC</v>
          </cell>
          <cell r="H17" t="str">
            <v>AC-01</v>
          </cell>
          <cell r="I17" t="str">
            <v>m</v>
          </cell>
          <cell r="J17">
            <v>50000</v>
          </cell>
          <cell r="K17">
            <v>46924.053749999999</v>
          </cell>
        </row>
        <row r="18">
          <cell r="E18" t="str">
            <v>Cap 24,000 btu/h (583 cfm)</v>
          </cell>
          <cell r="H18" t="str">
            <v>AC-01</v>
          </cell>
          <cell r="I18" t="str">
            <v>unit</v>
          </cell>
          <cell r="J18">
            <v>500</v>
          </cell>
          <cell r="K18">
            <v>12008727.225</v>
          </cell>
        </row>
        <row r="19">
          <cell r="E19" t="str">
            <v>Check Valve AC dia. 150 mm</v>
          </cell>
          <cell r="H19" t="str">
            <v>AC-00</v>
          </cell>
          <cell r="I19" t="str">
            <v>nos</v>
          </cell>
          <cell r="J19">
            <v>4</v>
          </cell>
          <cell r="K19">
            <v>4081293.3</v>
          </cell>
        </row>
        <row r="20">
          <cell r="E20" t="str">
            <v>Chiller Cap 350 TR</v>
          </cell>
          <cell r="H20" t="str">
            <v>AC-00</v>
          </cell>
          <cell r="I20" t="str">
            <v>unit</v>
          </cell>
          <cell r="J20">
            <v>4</v>
          </cell>
          <cell r="K20">
            <v>1220025397.5</v>
          </cell>
        </row>
        <row r="21">
          <cell r="E21" t="str">
            <v>Chiller water Pump</v>
          </cell>
          <cell r="H21" t="str">
            <v>AC-00</v>
          </cell>
          <cell r="I21" t="str">
            <v>unit</v>
          </cell>
          <cell r="J21">
            <v>4</v>
          </cell>
          <cell r="K21">
            <v>70609528.5</v>
          </cell>
        </row>
        <row r="22">
          <cell r="E22" t="str">
            <v>Control VaLve AC 4"</v>
          </cell>
          <cell r="H22" t="str">
            <v>AC-01</v>
          </cell>
          <cell r="I22" t="str">
            <v>nos</v>
          </cell>
          <cell r="J22">
            <v>21</v>
          </cell>
          <cell r="K22">
            <v>4788168.75</v>
          </cell>
        </row>
        <row r="23">
          <cell r="E23" t="str">
            <v>Control Valve FCU</v>
          </cell>
          <cell r="H23" t="str">
            <v>AC-02</v>
          </cell>
          <cell r="I23" t="str">
            <v>nos</v>
          </cell>
          <cell r="J23">
            <v>4</v>
          </cell>
          <cell r="K23">
            <v>478816.875</v>
          </cell>
        </row>
        <row r="24">
          <cell r="E24" t="str">
            <v>Control VaLve FCU</v>
          </cell>
          <cell r="H24" t="str">
            <v>AC-03</v>
          </cell>
          <cell r="I24" t="str">
            <v>nos</v>
          </cell>
          <cell r="J24">
            <v>4</v>
          </cell>
          <cell r="K24">
            <v>478816.875</v>
          </cell>
        </row>
        <row r="25">
          <cell r="E25" t="str">
            <v>Control Valve FCU</v>
          </cell>
          <cell r="H25" t="str">
            <v>AC-04</v>
          </cell>
          <cell r="I25" t="str">
            <v>nos</v>
          </cell>
          <cell r="J25">
            <v>5</v>
          </cell>
          <cell r="K25">
            <v>478816.875</v>
          </cell>
        </row>
        <row r="26">
          <cell r="E26" t="str">
            <v>Control Vlave FCU</v>
          </cell>
          <cell r="H26" t="str">
            <v>AC-01</v>
          </cell>
          <cell r="I26" t="str">
            <v>nos</v>
          </cell>
          <cell r="J26">
            <v>17</v>
          </cell>
          <cell r="K26">
            <v>478816.875</v>
          </cell>
        </row>
        <row r="27">
          <cell r="E27" t="str">
            <v>Diffuser 200 x 200mmm</v>
          </cell>
          <cell r="H27" t="str">
            <v>AC-01</v>
          </cell>
          <cell r="I27" t="str">
            <v>nos</v>
          </cell>
          <cell r="J27">
            <v>466</v>
          </cell>
          <cell r="K27">
            <v>173967.20250000001</v>
          </cell>
        </row>
        <row r="28">
          <cell r="E28" t="str">
            <v>Diffuser 500 x 500mmm</v>
          </cell>
          <cell r="H28" t="str">
            <v>AC-01</v>
          </cell>
          <cell r="I28" t="str">
            <v>nos</v>
          </cell>
          <cell r="J28">
            <v>18</v>
          </cell>
          <cell r="K28">
            <v>352087.08</v>
          </cell>
        </row>
        <row r="29">
          <cell r="E29" t="str">
            <v>Ducting RETURN size : 400x400mm</v>
          </cell>
          <cell r="H29" t="str">
            <v>AC-01</v>
          </cell>
          <cell r="I29" t="str">
            <v>m</v>
          </cell>
          <cell r="J29">
            <v>66</v>
          </cell>
          <cell r="K29">
            <v>154242.87599999999</v>
          </cell>
        </row>
        <row r="30">
          <cell r="E30" t="str">
            <v>Ducting RETURN size : 600x600mm</v>
          </cell>
          <cell r="H30" t="str">
            <v>AC-01</v>
          </cell>
          <cell r="I30" t="str">
            <v>m</v>
          </cell>
          <cell r="J30">
            <v>35</v>
          </cell>
          <cell r="K30">
            <v>216680.59650000001</v>
          </cell>
        </row>
        <row r="31">
          <cell r="E31" t="str">
            <v>Ducting RETURN size : 800x800mm</v>
          </cell>
          <cell r="H31" t="str">
            <v>AC-01</v>
          </cell>
          <cell r="I31" t="str">
            <v>m</v>
          </cell>
          <cell r="J31">
            <v>25</v>
          </cell>
          <cell r="K31">
            <v>299420.15250000003</v>
          </cell>
        </row>
        <row r="32">
          <cell r="E32" t="str">
            <v>Ducting SUPPLY size : 1000x1000mm</v>
          </cell>
          <cell r="H32" t="str">
            <v>AC-01</v>
          </cell>
          <cell r="I32" t="str">
            <v>m</v>
          </cell>
          <cell r="J32">
            <v>33</v>
          </cell>
          <cell r="K32">
            <v>368114.41350000002</v>
          </cell>
        </row>
        <row r="33">
          <cell r="E33" t="str">
            <v>Ducting SUPPLY size : 200x200mm</v>
          </cell>
          <cell r="H33" t="str">
            <v>AC-01</v>
          </cell>
          <cell r="I33" t="str">
            <v>m</v>
          </cell>
          <cell r="J33">
            <v>1344</v>
          </cell>
          <cell r="K33">
            <v>91677.471000000005</v>
          </cell>
        </row>
        <row r="34">
          <cell r="E34" t="str">
            <v>Ducting SUPPLY size : 250x250mm</v>
          </cell>
          <cell r="H34" t="str">
            <v>AC-01</v>
          </cell>
          <cell r="I34" t="str">
            <v>m</v>
          </cell>
          <cell r="J34">
            <v>225</v>
          </cell>
          <cell r="K34">
            <v>107382.6645</v>
          </cell>
        </row>
        <row r="35">
          <cell r="E35" t="str">
            <v>Ducting SUPPLY size : 300x300mm</v>
          </cell>
          <cell r="H35" t="str">
            <v>AC-01</v>
          </cell>
          <cell r="I35" t="str">
            <v>m</v>
          </cell>
          <cell r="J35">
            <v>273</v>
          </cell>
          <cell r="K35">
            <v>112362.36</v>
          </cell>
        </row>
        <row r="36">
          <cell r="E36" t="str">
            <v>Ducting SUPPLY size : 400x400mm</v>
          </cell>
          <cell r="H36" t="str">
            <v>AC-01</v>
          </cell>
          <cell r="I36" t="str">
            <v>m</v>
          </cell>
          <cell r="J36">
            <v>172</v>
          </cell>
          <cell r="K36">
            <v>154242.87599999999</v>
          </cell>
        </row>
        <row r="37">
          <cell r="E37" t="str">
            <v>Ducting SUPPLY size : 600x600mm</v>
          </cell>
          <cell r="H37" t="str">
            <v>AC-01</v>
          </cell>
          <cell r="I37" t="str">
            <v>m</v>
          </cell>
          <cell r="J37">
            <v>297</v>
          </cell>
          <cell r="K37">
            <v>216680.59650000001</v>
          </cell>
        </row>
        <row r="38">
          <cell r="E38" t="str">
            <v>Ducting SUPPLY size : 800x800mm</v>
          </cell>
          <cell r="H38" t="str">
            <v>AC-01</v>
          </cell>
          <cell r="I38" t="str">
            <v>m</v>
          </cell>
          <cell r="J38">
            <v>294</v>
          </cell>
          <cell r="K38">
            <v>279246.00150000001</v>
          </cell>
        </row>
        <row r="39">
          <cell r="E39" t="str">
            <v>Exhaust Fan Badmiton court cap. 6000 cfm</v>
          </cell>
          <cell r="H39" t="str">
            <v>AC-01</v>
          </cell>
          <cell r="I39" t="str">
            <v>unit</v>
          </cell>
          <cell r="J39">
            <v>4</v>
          </cell>
          <cell r="K39">
            <v>8251163.9167499999</v>
          </cell>
        </row>
        <row r="40">
          <cell r="E40" t="str">
            <v>Exhaust Fan Bar &amp; Toilet bar  cap.6000 cfm</v>
          </cell>
          <cell r="H40" t="str">
            <v>AC-01</v>
          </cell>
          <cell r="I40" t="str">
            <v>unit</v>
          </cell>
          <cell r="J40">
            <v>1</v>
          </cell>
          <cell r="K40">
            <v>5910515.5049999999</v>
          </cell>
        </row>
        <row r="41">
          <cell r="E41" t="str">
            <v>Exhaust Fan cap 400 cfm</v>
          </cell>
          <cell r="H41" t="str">
            <v>AC-01</v>
          </cell>
          <cell r="I41" t="str">
            <v>unit</v>
          </cell>
          <cell r="J41">
            <v>500</v>
          </cell>
          <cell r="K41">
            <v>1511146.0575000001</v>
          </cell>
        </row>
        <row r="42">
          <cell r="E42" t="str">
            <v>Exhaust Fan Pantry cap.3000 cfm</v>
          </cell>
          <cell r="H42" t="str">
            <v>AC-02</v>
          </cell>
          <cell r="I42" t="str">
            <v>unit</v>
          </cell>
          <cell r="J42">
            <v>2</v>
          </cell>
          <cell r="K42">
            <v>5910515.5049999999</v>
          </cell>
        </row>
        <row r="43">
          <cell r="E43" t="str">
            <v>Exhaust Fan Toilet  room cap.2500 cfm</v>
          </cell>
          <cell r="H43" t="str">
            <v>AC-01</v>
          </cell>
          <cell r="I43" t="str">
            <v>unit</v>
          </cell>
          <cell r="J43">
            <v>1</v>
          </cell>
          <cell r="K43">
            <v>6726227.9332499998</v>
          </cell>
        </row>
        <row r="44">
          <cell r="E44" t="str">
            <v>Exhaust Fan Toilet cap. 1500 cfm</v>
          </cell>
          <cell r="H44" t="str">
            <v>AC-03</v>
          </cell>
          <cell r="I44" t="str">
            <v>unit</v>
          </cell>
          <cell r="J44">
            <v>2</v>
          </cell>
          <cell r="K44">
            <v>550639.40625</v>
          </cell>
        </row>
        <row r="45">
          <cell r="E45" t="str">
            <v>Exhaust Fan Toilet cap. 2500 cfm</v>
          </cell>
          <cell r="H45" t="str">
            <v>AC-04</v>
          </cell>
          <cell r="I45" t="str">
            <v>unit</v>
          </cell>
          <cell r="J45">
            <v>2</v>
          </cell>
          <cell r="K45">
            <v>4294125.4983750004</v>
          </cell>
        </row>
        <row r="46">
          <cell r="E46" t="str">
            <v>Exhaust Fan Toilet cap. 3000 cfm</v>
          </cell>
          <cell r="H46" t="str">
            <v>AC-02</v>
          </cell>
          <cell r="I46" t="str">
            <v>unit</v>
          </cell>
          <cell r="J46">
            <v>1</v>
          </cell>
          <cell r="K46">
            <v>5910515.5049999999</v>
          </cell>
        </row>
        <row r="47">
          <cell r="E47" t="str">
            <v>Exhaust Fan Toilet cap. 6000 cfm</v>
          </cell>
          <cell r="H47" t="str">
            <v>AC-03</v>
          </cell>
          <cell r="I47" t="str">
            <v>unit</v>
          </cell>
          <cell r="J47">
            <v>2</v>
          </cell>
          <cell r="K47">
            <v>2058912.5625</v>
          </cell>
        </row>
        <row r="48">
          <cell r="E48" t="str">
            <v>Exhaust Fan Toilet cap. 800 cfm</v>
          </cell>
          <cell r="H48" t="str">
            <v>AC-04</v>
          </cell>
          <cell r="I48" t="str">
            <v>unit</v>
          </cell>
          <cell r="J48">
            <v>2</v>
          </cell>
          <cell r="K48">
            <v>4294125.4983750004</v>
          </cell>
        </row>
        <row r="49">
          <cell r="E49" t="str">
            <v>Exhaust Fan Toilet cap.1500 cfm</v>
          </cell>
          <cell r="H49" t="str">
            <v>AC-02</v>
          </cell>
          <cell r="I49" t="str">
            <v>unit</v>
          </cell>
          <cell r="J49">
            <v>2</v>
          </cell>
          <cell r="K49">
            <v>4294125.4983750004</v>
          </cell>
        </row>
        <row r="50">
          <cell r="E50" t="str">
            <v>Exhaust Fan Toilet cap.2000 cfm</v>
          </cell>
          <cell r="H50" t="str">
            <v>AC-02</v>
          </cell>
          <cell r="I50" t="str">
            <v>unit</v>
          </cell>
          <cell r="J50">
            <v>2</v>
          </cell>
          <cell r="K50">
            <v>4294125.4983750004</v>
          </cell>
        </row>
        <row r="51">
          <cell r="E51" t="str">
            <v>Exhaust Fan Toilet cap.4000 cfm</v>
          </cell>
          <cell r="H51" t="str">
            <v>AC-02</v>
          </cell>
          <cell r="I51" t="str">
            <v>unit</v>
          </cell>
          <cell r="J51">
            <v>1</v>
          </cell>
          <cell r="K51">
            <v>5910515.5049999999</v>
          </cell>
        </row>
        <row r="52">
          <cell r="E52" t="str">
            <v>Exhaust Fan Toilet chines rest.  room cap. 2000   cfm</v>
          </cell>
          <cell r="H52" t="str">
            <v>AC-01</v>
          </cell>
          <cell r="I52" t="str">
            <v>unit</v>
          </cell>
          <cell r="J52">
            <v>1</v>
          </cell>
          <cell r="K52">
            <v>3432638.1768749999</v>
          </cell>
        </row>
        <row r="53">
          <cell r="E53" t="str">
            <v>Exhaust Fan Toilet room cap. 5000 cfm</v>
          </cell>
          <cell r="H53" t="str">
            <v>AC-02</v>
          </cell>
          <cell r="I53" t="str">
            <v>unit</v>
          </cell>
          <cell r="J53">
            <v>3</v>
          </cell>
          <cell r="K53">
            <v>5910515.5049999999</v>
          </cell>
        </row>
        <row r="54">
          <cell r="E54" t="str">
            <v>Flexible Joint AC 4"</v>
          </cell>
          <cell r="H54" t="str">
            <v>AC-01</v>
          </cell>
          <cell r="I54" t="str">
            <v>nos</v>
          </cell>
          <cell r="J54">
            <v>42</v>
          </cell>
          <cell r="K54">
            <v>616196.02500000002</v>
          </cell>
        </row>
        <row r="55">
          <cell r="E55" t="str">
            <v>Flexible Joint AC dia.150 mm</v>
          </cell>
          <cell r="H55" t="str">
            <v>AC-00</v>
          </cell>
          <cell r="I55" t="str">
            <v>nos</v>
          </cell>
          <cell r="J55">
            <v>8</v>
          </cell>
          <cell r="K55">
            <v>1004096.85</v>
          </cell>
        </row>
        <row r="56">
          <cell r="E56" t="str">
            <v>Flow Switch AC</v>
          </cell>
          <cell r="H56" t="str">
            <v>AC-00</v>
          </cell>
          <cell r="I56" t="str">
            <v>nos</v>
          </cell>
          <cell r="J56">
            <v>4</v>
          </cell>
          <cell r="K56">
            <v>1493908.65</v>
          </cell>
        </row>
        <row r="57">
          <cell r="E57" t="str">
            <v>Galvanized Steel Pipe dia.100 mm</v>
          </cell>
          <cell r="H57" t="str">
            <v>AC-01</v>
          </cell>
          <cell r="I57" t="str">
            <v>m</v>
          </cell>
          <cell r="J57">
            <v>120</v>
          </cell>
          <cell r="K57">
            <v>285502.54200000002</v>
          </cell>
        </row>
        <row r="58">
          <cell r="E58" t="str">
            <v>Galvanized Steel Pipe dia.150 mm</v>
          </cell>
          <cell r="H58" t="str">
            <v>AC-00</v>
          </cell>
          <cell r="I58" t="str">
            <v>m</v>
          </cell>
          <cell r="J58">
            <v>50</v>
          </cell>
          <cell r="K58">
            <v>414719.25599999999</v>
          </cell>
        </row>
        <row r="59">
          <cell r="E59" t="str">
            <v>Galvanized Steel Pipe dia.20 mm</v>
          </cell>
          <cell r="H59" t="str">
            <v>AC-01</v>
          </cell>
          <cell r="I59" t="str">
            <v>m</v>
          </cell>
          <cell r="J59">
            <v>234</v>
          </cell>
          <cell r="K59">
            <v>61160.875500000002</v>
          </cell>
        </row>
        <row r="60">
          <cell r="E60" t="str">
            <v>Galvanized Steel Pipe dia.25 mm</v>
          </cell>
          <cell r="H60" t="str">
            <v>AC-01</v>
          </cell>
          <cell r="I60" t="str">
            <v>m</v>
          </cell>
          <cell r="J60">
            <v>250</v>
          </cell>
          <cell r="K60">
            <v>84399.454500000007</v>
          </cell>
        </row>
        <row r="61">
          <cell r="E61" t="str">
            <v>Galvanized Steel Pipe dia.32 mm</v>
          </cell>
          <cell r="H61" t="str">
            <v>AC-01</v>
          </cell>
          <cell r="I61" t="str">
            <v>m</v>
          </cell>
          <cell r="J61">
            <v>230</v>
          </cell>
          <cell r="K61">
            <v>123726.28049999999</v>
          </cell>
        </row>
        <row r="62">
          <cell r="E62" t="str">
            <v>Galvanized Steel Pipe dia.40 mm</v>
          </cell>
          <cell r="H62" t="str">
            <v>AC-01</v>
          </cell>
          <cell r="I62" t="str">
            <v>m</v>
          </cell>
          <cell r="J62">
            <v>300</v>
          </cell>
          <cell r="K62">
            <v>123726.28049999999</v>
          </cell>
        </row>
        <row r="63">
          <cell r="E63" t="str">
            <v>Galvanized Steel Pipe dia.50 mm</v>
          </cell>
          <cell r="H63" t="str">
            <v>AC-01</v>
          </cell>
          <cell r="I63" t="str">
            <v>m</v>
          </cell>
          <cell r="J63">
            <v>550</v>
          </cell>
          <cell r="K63">
            <v>149518.54949999999</v>
          </cell>
        </row>
        <row r="64">
          <cell r="E64" t="str">
            <v>Galvanized Steel Pipe dia.65 mm</v>
          </cell>
          <cell r="H64" t="str">
            <v>AC-01</v>
          </cell>
          <cell r="I64" t="str">
            <v>m</v>
          </cell>
          <cell r="J64">
            <v>600</v>
          </cell>
          <cell r="K64">
            <v>189356.11350000001</v>
          </cell>
        </row>
        <row r="65">
          <cell r="E65" t="str">
            <v>Galvanized Steel Pipe dia.80 mm</v>
          </cell>
          <cell r="H65" t="str">
            <v>AC-01</v>
          </cell>
          <cell r="I65" t="str">
            <v>m</v>
          </cell>
          <cell r="J65">
            <v>270</v>
          </cell>
          <cell r="K65">
            <v>218468.1795</v>
          </cell>
        </row>
        <row r="66">
          <cell r="E66" t="str">
            <v>Gate Valve AC 4"</v>
          </cell>
          <cell r="H66" t="str">
            <v>AC-01</v>
          </cell>
          <cell r="I66" t="str">
            <v>nos</v>
          </cell>
          <cell r="J66">
            <v>21</v>
          </cell>
          <cell r="K66">
            <v>1079052.3374999999</v>
          </cell>
        </row>
        <row r="67">
          <cell r="E67" t="str">
            <v>Gate Valve AC dia. 150 mm</v>
          </cell>
          <cell r="H67" t="str">
            <v>AC-00</v>
          </cell>
          <cell r="I67" t="str">
            <v>nos</v>
          </cell>
          <cell r="J67">
            <v>16</v>
          </cell>
          <cell r="K67">
            <v>1808509.2</v>
          </cell>
        </row>
        <row r="68">
          <cell r="E68" t="str">
            <v>Gate Valve FCU</v>
          </cell>
          <cell r="H68" t="str">
            <v>AC-01</v>
          </cell>
          <cell r="I68" t="str">
            <v>nos</v>
          </cell>
          <cell r="J68">
            <v>30</v>
          </cell>
          <cell r="K68">
            <v>718225.3125</v>
          </cell>
        </row>
        <row r="69">
          <cell r="E69" t="str">
            <v>Header dia.300mm</v>
          </cell>
          <cell r="H69" t="str">
            <v>AC-00</v>
          </cell>
          <cell r="I69" t="str">
            <v>m</v>
          </cell>
          <cell r="J69">
            <v>18</v>
          </cell>
          <cell r="K69">
            <v>659362.75800000003</v>
          </cell>
        </row>
        <row r="70">
          <cell r="E70" t="str">
            <v>installation Chiller</v>
          </cell>
          <cell r="H70" t="str">
            <v>AC-00</v>
          </cell>
          <cell r="I70" t="str">
            <v>unit</v>
          </cell>
          <cell r="J70">
            <v>4</v>
          </cell>
          <cell r="K70">
            <v>12768450</v>
          </cell>
        </row>
        <row r="71">
          <cell r="E71" t="str">
            <v>installation Chiller Pump</v>
          </cell>
          <cell r="H71" t="str">
            <v>AC-00</v>
          </cell>
          <cell r="I71" t="str">
            <v>unit</v>
          </cell>
          <cell r="J71">
            <v>4</v>
          </cell>
          <cell r="K71">
            <v>3192112.5</v>
          </cell>
        </row>
        <row r="72">
          <cell r="E72" t="str">
            <v>Jet Nozle</v>
          </cell>
          <cell r="H72" t="str">
            <v>AC-02</v>
          </cell>
          <cell r="I72" t="str">
            <v>unit</v>
          </cell>
          <cell r="J72">
            <v>72</v>
          </cell>
          <cell r="K72">
            <v>478816.875</v>
          </cell>
        </row>
        <row r="73">
          <cell r="E73" t="str">
            <v>Pressure Differential Transmitter AC</v>
          </cell>
          <cell r="H73" t="str">
            <v>AC-00</v>
          </cell>
          <cell r="I73" t="str">
            <v>nos</v>
          </cell>
          <cell r="J73">
            <v>1</v>
          </cell>
          <cell r="K73">
            <v>14939086.5</v>
          </cell>
        </row>
        <row r="74">
          <cell r="E74" t="str">
            <v>Pressure Gauge AC</v>
          </cell>
          <cell r="H74" t="str">
            <v>AC-00</v>
          </cell>
          <cell r="I74" t="str">
            <v>nos</v>
          </cell>
          <cell r="J74">
            <v>47</v>
          </cell>
          <cell r="K74">
            <v>108531.825</v>
          </cell>
        </row>
        <row r="75">
          <cell r="E75" t="str">
            <v>Pressure Switch AC</v>
          </cell>
          <cell r="H75" t="str">
            <v>AC-00</v>
          </cell>
          <cell r="I75" t="str">
            <v>nos</v>
          </cell>
          <cell r="J75">
            <v>4</v>
          </cell>
          <cell r="K75">
            <v>1493908.65</v>
          </cell>
        </row>
        <row r="76">
          <cell r="E76" t="str">
            <v>Pressure Transmitter AC</v>
          </cell>
          <cell r="H76" t="str">
            <v>AC-00</v>
          </cell>
          <cell r="I76" t="str">
            <v>nos</v>
          </cell>
          <cell r="J76">
            <v>1</v>
          </cell>
          <cell r="K76">
            <v>7469543.25</v>
          </cell>
        </row>
        <row r="77">
          <cell r="E77" t="str">
            <v>Strainer AC 4"</v>
          </cell>
          <cell r="H77" t="str">
            <v>AC-01</v>
          </cell>
          <cell r="I77" t="str">
            <v>nos</v>
          </cell>
          <cell r="J77">
            <v>21</v>
          </cell>
          <cell r="K77">
            <v>498470.91600000003</v>
          </cell>
        </row>
        <row r="78">
          <cell r="E78" t="str">
            <v>Strainer AC dia. 150 mm</v>
          </cell>
          <cell r="H78" t="str">
            <v>AC-00</v>
          </cell>
          <cell r="I78" t="str">
            <v>nos</v>
          </cell>
          <cell r="J78">
            <v>4</v>
          </cell>
          <cell r="K78">
            <v>908588.84400000004</v>
          </cell>
        </row>
        <row r="79">
          <cell r="E79" t="str">
            <v>Strainer FCU</v>
          </cell>
          <cell r="H79" t="str">
            <v>AC-01</v>
          </cell>
          <cell r="I79" t="str">
            <v>nos</v>
          </cell>
          <cell r="J79">
            <v>30</v>
          </cell>
          <cell r="K79">
            <v>478816.875</v>
          </cell>
        </row>
        <row r="80">
          <cell r="E80" t="str">
            <v>Temperature Switch AC</v>
          </cell>
          <cell r="H80" t="str">
            <v>AC-01</v>
          </cell>
          <cell r="I80" t="str">
            <v>nos</v>
          </cell>
          <cell r="J80">
            <v>42</v>
          </cell>
          <cell r="K80">
            <v>4788168.75</v>
          </cell>
        </row>
        <row r="81">
          <cell r="E81" t="str">
            <v>Galvanized Steel Pipe dia.150 mm</v>
          </cell>
          <cell r="H81" t="str">
            <v>AC-00</v>
          </cell>
          <cell r="I81" t="str">
            <v>m</v>
          </cell>
          <cell r="J81">
            <v>500</v>
          </cell>
          <cell r="K81">
            <v>414719.25599999999</v>
          </cell>
        </row>
        <row r="82">
          <cell r="E82" t="str">
            <v>Galvanized Steel Pipe dia.20 mm</v>
          </cell>
          <cell r="H82" t="str">
            <v>AC-04</v>
          </cell>
          <cell r="I82" t="str">
            <v>m</v>
          </cell>
          <cell r="J82">
            <v>36</v>
          </cell>
          <cell r="K82">
            <v>61160.875500000002</v>
          </cell>
        </row>
        <row r="83">
          <cell r="E83" t="str">
            <v>Galvanized Steel Pipe dia.200 mm</v>
          </cell>
          <cell r="H83" t="str">
            <v>AC-00</v>
          </cell>
          <cell r="I83" t="str">
            <v>m</v>
          </cell>
          <cell r="J83">
            <v>300</v>
          </cell>
          <cell r="K83">
            <v>285502.54200000002</v>
          </cell>
        </row>
        <row r="84">
          <cell r="E84" t="str">
            <v>Galvanized Steel Pipe dia.25 mm</v>
          </cell>
          <cell r="H84" t="str">
            <v>AC-04</v>
          </cell>
          <cell r="I84" t="str">
            <v>m</v>
          </cell>
          <cell r="J84">
            <v>70</v>
          </cell>
          <cell r="K84">
            <v>84399.454500000007</v>
          </cell>
        </row>
        <row r="85">
          <cell r="E85" t="str">
            <v>Galvanized Steel Pipe dia.250 mm</v>
          </cell>
          <cell r="H85" t="str">
            <v>AC-00</v>
          </cell>
          <cell r="I85" t="str">
            <v>m</v>
          </cell>
          <cell r="J85">
            <v>100</v>
          </cell>
          <cell r="K85">
            <v>580070.68350000004</v>
          </cell>
        </row>
        <row r="86">
          <cell r="E86" t="str">
            <v>Galvanized Steel Pipe dia.32 mm</v>
          </cell>
          <cell r="H86" t="str">
            <v>AC-04</v>
          </cell>
          <cell r="I86" t="str">
            <v>m</v>
          </cell>
          <cell r="J86">
            <v>20</v>
          </cell>
          <cell r="K86">
            <v>123726.28049999999</v>
          </cell>
        </row>
        <row r="87">
          <cell r="E87" t="str">
            <v>Galvanized Steel Pipe dia.32 mm</v>
          </cell>
          <cell r="H87" t="str">
            <v>AC-04</v>
          </cell>
          <cell r="I87" t="str">
            <v>m</v>
          </cell>
          <cell r="J87">
            <v>20</v>
          </cell>
          <cell r="K87">
            <v>123726.28049999999</v>
          </cell>
        </row>
        <row r="88">
          <cell r="E88" t="str">
            <v>Galvanized Steel Pipe dia.40 mm</v>
          </cell>
          <cell r="H88" t="str">
            <v>AC-04</v>
          </cell>
          <cell r="I88" t="str">
            <v>m</v>
          </cell>
          <cell r="J88">
            <v>50</v>
          </cell>
          <cell r="K88">
            <v>123726.28049999999</v>
          </cell>
        </row>
        <row r="89">
          <cell r="E89" t="str">
            <v>Galvanized Steel Pipe dia.50 mm</v>
          </cell>
          <cell r="H89" t="str">
            <v>AC-04</v>
          </cell>
          <cell r="I89" t="str">
            <v>m</v>
          </cell>
          <cell r="J89">
            <v>150</v>
          </cell>
          <cell r="K89">
            <v>149518.54949999999</v>
          </cell>
        </row>
        <row r="90">
          <cell r="E90" t="str">
            <v>Galvanized Steel Pipe dia.65 mm</v>
          </cell>
          <cell r="H90" t="str">
            <v>AC-04</v>
          </cell>
          <cell r="I90" t="str">
            <v>m</v>
          </cell>
          <cell r="J90">
            <v>100</v>
          </cell>
          <cell r="K90">
            <v>189356.11350000001</v>
          </cell>
        </row>
        <row r="91">
          <cell r="E91" t="str">
            <v>Gate Valve FCU</v>
          </cell>
          <cell r="H91" t="str">
            <v>AC-04</v>
          </cell>
          <cell r="I91" t="str">
            <v>nos</v>
          </cell>
          <cell r="J91">
            <v>5</v>
          </cell>
          <cell r="K91">
            <v>718225.3125</v>
          </cell>
        </row>
        <row r="92">
          <cell r="E92" t="str">
            <v>Strainer FCU</v>
          </cell>
          <cell r="H92" t="str">
            <v>AC-04</v>
          </cell>
          <cell r="I92" t="str">
            <v>nos</v>
          </cell>
          <cell r="J92">
            <v>5</v>
          </cell>
          <cell r="K92">
            <v>478816.875</v>
          </cell>
        </row>
        <row r="93">
          <cell r="E93" t="str">
            <v>Billiard</v>
          </cell>
          <cell r="F93" t="str">
            <v>AHU</v>
          </cell>
          <cell r="G93">
            <v>129.6</v>
          </cell>
          <cell r="H93" t="str">
            <v>AC-01</v>
          </cell>
          <cell r="I93" t="str">
            <v>unit</v>
          </cell>
          <cell r="J93">
            <v>1</v>
          </cell>
          <cell r="K93">
            <v>16370126.494312501</v>
          </cell>
        </row>
        <row r="94">
          <cell r="E94" t="str">
            <v>Bowling alley</v>
          </cell>
          <cell r="F94" t="str">
            <v>AHU</v>
          </cell>
          <cell r="G94">
            <v>576</v>
          </cell>
          <cell r="H94" t="str">
            <v>AC-01</v>
          </cell>
          <cell r="I94" t="str">
            <v>unit</v>
          </cell>
          <cell r="J94">
            <v>1</v>
          </cell>
          <cell r="K94">
            <v>37428013.839937501</v>
          </cell>
        </row>
        <row r="95">
          <cell r="E95" t="str">
            <v>Chinees Restaurant, Kitchen &amp; Corr.Lift Left</v>
          </cell>
          <cell r="F95" t="str">
            <v>AHU</v>
          </cell>
          <cell r="G95">
            <v>516</v>
          </cell>
          <cell r="H95" t="str">
            <v>AC-01</v>
          </cell>
          <cell r="I95" t="str">
            <v>unit</v>
          </cell>
          <cell r="J95">
            <v>1</v>
          </cell>
          <cell r="K95">
            <v>37406850.134062499</v>
          </cell>
        </row>
        <row r="96">
          <cell r="E96" t="str">
            <v>Cofee shop and Kitchen</v>
          </cell>
          <cell r="F96" t="str">
            <v>AHU</v>
          </cell>
          <cell r="G96">
            <v>650.4</v>
          </cell>
          <cell r="H96" t="str">
            <v>AC-01</v>
          </cell>
          <cell r="I96" t="str">
            <v>unit</v>
          </cell>
          <cell r="J96">
            <v>1</v>
          </cell>
          <cell r="K96">
            <v>43226869.2496875</v>
          </cell>
        </row>
        <row r="97">
          <cell r="E97" t="str">
            <v>Grand Ball Room left &amp; Pantry</v>
          </cell>
          <cell r="F97" t="str">
            <v>AHU</v>
          </cell>
          <cell r="G97">
            <v>921.6</v>
          </cell>
          <cell r="H97" t="str">
            <v>AC-02</v>
          </cell>
          <cell r="I97" t="str">
            <v>unit</v>
          </cell>
          <cell r="J97">
            <v>1</v>
          </cell>
          <cell r="K97">
            <v>60052015.420312501</v>
          </cell>
        </row>
        <row r="98">
          <cell r="E98" t="str">
            <v>Grand Ball Room right &amp; Pantry</v>
          </cell>
          <cell r="F98" t="str">
            <v>AHU</v>
          </cell>
          <cell r="G98">
            <v>921.6</v>
          </cell>
          <cell r="H98" t="str">
            <v>AC-02</v>
          </cell>
          <cell r="I98" t="str">
            <v>unit</v>
          </cell>
          <cell r="J98">
            <v>1</v>
          </cell>
          <cell r="K98">
            <v>60052015.420312501</v>
          </cell>
        </row>
        <row r="99">
          <cell r="E99" t="str">
            <v>House Keeping Continental Restaurant</v>
          </cell>
          <cell r="F99" t="str">
            <v>AHU</v>
          </cell>
          <cell r="G99">
            <v>844.8</v>
          </cell>
          <cell r="H99" t="str">
            <v>AC-01</v>
          </cell>
          <cell r="I99" t="str">
            <v>unit</v>
          </cell>
          <cell r="J99">
            <v>1</v>
          </cell>
          <cell r="K99">
            <v>58242518.568000004</v>
          </cell>
        </row>
        <row r="100">
          <cell r="E100" t="str">
            <v>Japanese Restaurant, Kitchen &amp; Corr.Lift Right</v>
          </cell>
          <cell r="F100" t="str">
            <v>AHU</v>
          </cell>
          <cell r="G100">
            <v>516</v>
          </cell>
          <cell r="H100" t="str">
            <v>AC-01</v>
          </cell>
          <cell r="I100" t="str">
            <v>unit</v>
          </cell>
          <cell r="J100">
            <v>1</v>
          </cell>
          <cell r="K100">
            <v>38327471.339625001</v>
          </cell>
        </row>
        <row r="101">
          <cell r="E101" t="str">
            <v>Main Kitchen,Eng.&amp;Maintenance off.shop</v>
          </cell>
          <cell r="F101" t="str">
            <v>AHU</v>
          </cell>
          <cell r="G101">
            <v>844.8</v>
          </cell>
          <cell r="H101" t="str">
            <v>AC-01</v>
          </cell>
          <cell r="I101" t="str">
            <v>unit</v>
          </cell>
          <cell r="J101">
            <v>1</v>
          </cell>
          <cell r="K101">
            <v>57004441.774312504</v>
          </cell>
        </row>
        <row r="102">
          <cell r="E102" t="str">
            <v>Women's Lockers, Womaen's Locker &amp;</v>
          </cell>
          <cell r="F102" t="str">
            <v>AHU</v>
          </cell>
          <cell r="G102">
            <v>384</v>
          </cell>
          <cell r="H102" t="str">
            <v>AC-01</v>
          </cell>
          <cell r="I102" t="str">
            <v>unit</v>
          </cell>
          <cell r="J102">
            <v>1</v>
          </cell>
          <cell r="K102">
            <v>28190056.225499999</v>
          </cell>
        </row>
        <row r="103">
          <cell r="E103" t="str">
            <v>Bar room 1</v>
          </cell>
          <cell r="F103" t="str">
            <v>FCU</v>
          </cell>
          <cell r="G103">
            <v>41.6</v>
          </cell>
          <cell r="H103" t="str">
            <v>AC-01</v>
          </cell>
          <cell r="I103" t="str">
            <v>unit</v>
          </cell>
          <cell r="J103">
            <v>1</v>
          </cell>
          <cell r="K103">
            <v>3195719.5871250001</v>
          </cell>
        </row>
        <row r="104">
          <cell r="E104" t="str">
            <v>Bar room 2</v>
          </cell>
          <cell r="F104" t="str">
            <v>FCU</v>
          </cell>
          <cell r="G104">
            <v>41.6</v>
          </cell>
          <cell r="H104" t="str">
            <v>AC-01</v>
          </cell>
          <cell r="I104" t="str">
            <v>unit</v>
          </cell>
          <cell r="J104">
            <v>1</v>
          </cell>
          <cell r="K104">
            <v>3195719.5871250001</v>
          </cell>
        </row>
        <row r="105">
          <cell r="E105" t="str">
            <v>Bar room 3</v>
          </cell>
          <cell r="F105" t="str">
            <v>FCU</v>
          </cell>
          <cell r="G105">
            <v>41.6</v>
          </cell>
          <cell r="H105" t="str">
            <v>AC-01</v>
          </cell>
          <cell r="I105" t="str">
            <v>unit</v>
          </cell>
          <cell r="J105">
            <v>1</v>
          </cell>
          <cell r="K105">
            <v>3195719.5871250001</v>
          </cell>
        </row>
        <row r="106">
          <cell r="E106" t="str">
            <v>Baverage Food Storage</v>
          </cell>
          <cell r="F106" t="str">
            <v>FCU</v>
          </cell>
          <cell r="G106">
            <v>38.4</v>
          </cell>
          <cell r="H106" t="str">
            <v>AC-01</v>
          </cell>
          <cell r="I106" t="str">
            <v>unit</v>
          </cell>
          <cell r="J106">
            <v>1</v>
          </cell>
          <cell r="K106">
            <v>3121646.6165625001</v>
          </cell>
        </row>
        <row r="107">
          <cell r="E107" t="str">
            <v>Baverage Storage</v>
          </cell>
          <cell r="F107" t="str">
            <v>FCU</v>
          </cell>
          <cell r="G107">
            <v>19.2</v>
          </cell>
          <cell r="H107" t="str">
            <v>AC-01</v>
          </cell>
          <cell r="I107" t="str">
            <v>unit</v>
          </cell>
          <cell r="J107">
            <v>1</v>
          </cell>
          <cell r="K107">
            <v>1862406.1170000001</v>
          </cell>
        </row>
        <row r="108">
          <cell r="E108" t="str">
            <v>Bussinus Center 1</v>
          </cell>
          <cell r="F108" t="str">
            <v>FCU</v>
          </cell>
          <cell r="G108">
            <v>100.8</v>
          </cell>
          <cell r="H108" t="str">
            <v>AC-03</v>
          </cell>
          <cell r="I108" t="str">
            <v>unit</v>
          </cell>
          <cell r="J108">
            <v>1</v>
          </cell>
          <cell r="K108">
            <v>10454870.70225</v>
          </cell>
        </row>
        <row r="109">
          <cell r="E109" t="str">
            <v>Bussinus Center 2</v>
          </cell>
          <cell r="F109" t="str">
            <v>FCU</v>
          </cell>
          <cell r="G109">
            <v>100.8</v>
          </cell>
          <cell r="H109" t="str">
            <v>AC-03</v>
          </cell>
          <cell r="I109" t="str">
            <v>unit</v>
          </cell>
          <cell r="J109">
            <v>1</v>
          </cell>
          <cell r="K109">
            <v>10454870.70225</v>
          </cell>
        </row>
        <row r="110">
          <cell r="E110" t="str">
            <v>China Silver Ware Storage</v>
          </cell>
          <cell r="F110" t="str">
            <v>FCU</v>
          </cell>
          <cell r="G110">
            <v>19.2</v>
          </cell>
          <cell r="H110" t="str">
            <v>AC-01</v>
          </cell>
          <cell r="I110" t="str">
            <v>unit</v>
          </cell>
          <cell r="J110">
            <v>1</v>
          </cell>
          <cell r="K110">
            <v>1862406.1170000001</v>
          </cell>
        </row>
        <row r="111">
          <cell r="E111" t="str">
            <v>Control Room 1</v>
          </cell>
          <cell r="F111" t="str">
            <v>FCU</v>
          </cell>
          <cell r="G111">
            <v>57.6</v>
          </cell>
          <cell r="H111" t="str">
            <v>AC-01</v>
          </cell>
          <cell r="I111" t="str">
            <v>unit</v>
          </cell>
          <cell r="J111">
            <v>2</v>
          </cell>
          <cell r="K111">
            <v>4846488.6453750003</v>
          </cell>
        </row>
        <row r="112">
          <cell r="E112" t="str">
            <v>Control Room 2</v>
          </cell>
          <cell r="F112" t="str">
            <v>FCU</v>
          </cell>
          <cell r="G112">
            <v>57.6</v>
          </cell>
          <cell r="H112" t="str">
            <v>AC-01</v>
          </cell>
          <cell r="I112" t="str">
            <v>unit</v>
          </cell>
          <cell r="J112">
            <v>2</v>
          </cell>
          <cell r="K112">
            <v>4846488.6453750003</v>
          </cell>
        </row>
        <row r="113">
          <cell r="E113" t="str">
            <v>Corridor Lift Left 1</v>
          </cell>
          <cell r="F113" t="str">
            <v>FCU</v>
          </cell>
          <cell r="G113">
            <v>57.6</v>
          </cell>
          <cell r="H113" t="str">
            <v>AC-01</v>
          </cell>
          <cell r="I113" t="str">
            <v>unit</v>
          </cell>
          <cell r="J113">
            <v>1</v>
          </cell>
          <cell r="K113">
            <v>4846488.6453750003</v>
          </cell>
        </row>
        <row r="114">
          <cell r="E114" t="str">
            <v>Corridor Lift Left 1</v>
          </cell>
          <cell r="F114" t="str">
            <v>FCU</v>
          </cell>
          <cell r="G114">
            <v>21.6</v>
          </cell>
          <cell r="H114" t="str">
            <v>AC-02</v>
          </cell>
          <cell r="I114" t="str">
            <v>unit</v>
          </cell>
          <cell r="J114">
            <v>4</v>
          </cell>
          <cell r="K114">
            <v>1999970.2051875</v>
          </cell>
        </row>
        <row r="115">
          <cell r="E115" t="str">
            <v>Corridor Lift Left 2</v>
          </cell>
          <cell r="F115" t="str">
            <v>FCU</v>
          </cell>
          <cell r="G115">
            <v>57.6</v>
          </cell>
          <cell r="H115" t="str">
            <v>AC-01</v>
          </cell>
          <cell r="I115" t="str">
            <v>unit</v>
          </cell>
          <cell r="J115">
            <v>1</v>
          </cell>
          <cell r="K115">
            <v>4846488.6453750003</v>
          </cell>
        </row>
        <row r="116">
          <cell r="E116" t="str">
            <v>Corridor Lift Left 2</v>
          </cell>
          <cell r="F116" t="str">
            <v>FCU</v>
          </cell>
          <cell r="G116">
            <v>21.6</v>
          </cell>
          <cell r="H116" t="str">
            <v>AC-02</v>
          </cell>
          <cell r="I116" t="str">
            <v>unit</v>
          </cell>
          <cell r="J116">
            <v>4</v>
          </cell>
          <cell r="K116">
            <v>1999970.2051875</v>
          </cell>
        </row>
        <row r="117">
          <cell r="E117" t="str">
            <v>Corridor Lift Left 3</v>
          </cell>
          <cell r="F117" t="str">
            <v>FCU</v>
          </cell>
          <cell r="G117">
            <v>57.6</v>
          </cell>
          <cell r="H117" t="str">
            <v>AC-01</v>
          </cell>
          <cell r="I117" t="str">
            <v>unit</v>
          </cell>
          <cell r="J117">
            <v>1</v>
          </cell>
          <cell r="K117">
            <v>4846488.6453750003</v>
          </cell>
        </row>
        <row r="118">
          <cell r="E118" t="str">
            <v>Corridor Lift Left 3</v>
          </cell>
          <cell r="F118" t="str">
            <v>FCU</v>
          </cell>
          <cell r="G118">
            <v>21.6</v>
          </cell>
          <cell r="H118" t="str">
            <v>AC-02</v>
          </cell>
          <cell r="I118" t="str">
            <v>unit</v>
          </cell>
          <cell r="J118">
            <v>4</v>
          </cell>
          <cell r="K118">
            <v>1999970.2051875</v>
          </cell>
        </row>
        <row r="119">
          <cell r="E119" t="str">
            <v>Corridor Lift Left 4</v>
          </cell>
          <cell r="F119" t="str">
            <v>FCU</v>
          </cell>
          <cell r="G119">
            <v>21.6</v>
          </cell>
          <cell r="H119" t="str">
            <v>AC-02</v>
          </cell>
          <cell r="I119" t="str">
            <v>unit</v>
          </cell>
          <cell r="J119">
            <v>4</v>
          </cell>
          <cell r="K119">
            <v>1999970.2051875</v>
          </cell>
        </row>
        <row r="120">
          <cell r="E120" t="str">
            <v>Corridor Lift Left 5</v>
          </cell>
          <cell r="F120" t="str">
            <v>FCU</v>
          </cell>
          <cell r="G120">
            <v>21.6</v>
          </cell>
          <cell r="H120" t="str">
            <v>AC-03</v>
          </cell>
          <cell r="I120" t="str">
            <v>unit</v>
          </cell>
          <cell r="J120">
            <v>3</v>
          </cell>
          <cell r="K120">
            <v>1999970.2051875</v>
          </cell>
        </row>
        <row r="121">
          <cell r="E121" t="str">
            <v>Corridor Lift Right 1</v>
          </cell>
          <cell r="F121" t="str">
            <v>FCU</v>
          </cell>
          <cell r="G121">
            <v>57.6</v>
          </cell>
          <cell r="H121" t="str">
            <v>AC-01</v>
          </cell>
          <cell r="I121" t="str">
            <v>unit</v>
          </cell>
          <cell r="J121">
            <v>1</v>
          </cell>
          <cell r="K121">
            <v>4846488.6453750003</v>
          </cell>
        </row>
        <row r="122">
          <cell r="E122" t="str">
            <v>Corridor Lift Right 1</v>
          </cell>
          <cell r="F122" t="str">
            <v>FCU</v>
          </cell>
          <cell r="G122">
            <v>21.6</v>
          </cell>
          <cell r="H122" t="str">
            <v>AC-02</v>
          </cell>
          <cell r="I122" t="str">
            <v>unit</v>
          </cell>
          <cell r="J122">
            <v>4</v>
          </cell>
          <cell r="K122">
            <v>1999970.2051875</v>
          </cell>
        </row>
        <row r="123">
          <cell r="E123" t="str">
            <v>Corridor Lift Right 2</v>
          </cell>
          <cell r="F123" t="str">
            <v>FCU</v>
          </cell>
          <cell r="G123">
            <v>57.6</v>
          </cell>
          <cell r="H123" t="str">
            <v>AC-01</v>
          </cell>
          <cell r="I123" t="str">
            <v>unit</v>
          </cell>
          <cell r="J123">
            <v>1</v>
          </cell>
          <cell r="K123">
            <v>4846488.6453750003</v>
          </cell>
        </row>
        <row r="124">
          <cell r="E124" t="str">
            <v>Corridor Lift Right 2</v>
          </cell>
          <cell r="F124" t="str">
            <v>FCU</v>
          </cell>
          <cell r="G124">
            <v>21.6</v>
          </cell>
          <cell r="H124" t="str">
            <v>AC-02</v>
          </cell>
          <cell r="I124" t="str">
            <v>unit</v>
          </cell>
          <cell r="J124">
            <v>4</v>
          </cell>
          <cell r="K124">
            <v>1999970.2051875</v>
          </cell>
        </row>
        <row r="125">
          <cell r="E125" t="str">
            <v>Corridor Lift Right 3</v>
          </cell>
          <cell r="F125" t="str">
            <v>FCU</v>
          </cell>
          <cell r="G125">
            <v>57.6</v>
          </cell>
          <cell r="H125" t="str">
            <v>AC-01</v>
          </cell>
          <cell r="I125" t="str">
            <v>unit</v>
          </cell>
          <cell r="J125">
            <v>1</v>
          </cell>
          <cell r="K125">
            <v>4846488.6453750003</v>
          </cell>
        </row>
        <row r="126">
          <cell r="E126" t="str">
            <v>Corridor Lift Right 3</v>
          </cell>
          <cell r="F126" t="str">
            <v>FCU</v>
          </cell>
          <cell r="G126">
            <v>21.6</v>
          </cell>
          <cell r="H126" t="str">
            <v>AC-02</v>
          </cell>
          <cell r="I126" t="str">
            <v>unit</v>
          </cell>
          <cell r="J126">
            <v>4</v>
          </cell>
          <cell r="K126">
            <v>1999970.2051875</v>
          </cell>
        </row>
        <row r="127">
          <cell r="E127" t="str">
            <v>Corridor Lift Right 4</v>
          </cell>
          <cell r="F127" t="str">
            <v>FCU</v>
          </cell>
          <cell r="G127">
            <v>21.6</v>
          </cell>
          <cell r="H127" t="str">
            <v>AC-02</v>
          </cell>
          <cell r="I127" t="str">
            <v>unit</v>
          </cell>
          <cell r="J127">
            <v>4</v>
          </cell>
          <cell r="K127">
            <v>1999970.2051875</v>
          </cell>
        </row>
        <row r="128">
          <cell r="E128" t="str">
            <v>Corridor Lift Right 5</v>
          </cell>
          <cell r="F128" t="str">
            <v>FCU</v>
          </cell>
          <cell r="G128">
            <v>21.6</v>
          </cell>
          <cell r="H128" t="str">
            <v>AC-03</v>
          </cell>
          <cell r="I128" t="str">
            <v>unit</v>
          </cell>
          <cell r="J128">
            <v>3</v>
          </cell>
          <cell r="K128">
            <v>1999970.2051875</v>
          </cell>
        </row>
        <row r="129">
          <cell r="E129" t="str">
            <v>Dry Food Storage</v>
          </cell>
          <cell r="F129" t="str">
            <v>FCU</v>
          </cell>
          <cell r="G129">
            <v>57.6</v>
          </cell>
          <cell r="H129" t="str">
            <v>AC-01</v>
          </cell>
          <cell r="I129" t="str">
            <v>unit</v>
          </cell>
          <cell r="J129">
            <v>1</v>
          </cell>
          <cell r="K129">
            <v>4846488.6453750003</v>
          </cell>
        </row>
        <row r="130">
          <cell r="E130" t="str">
            <v>Front Office left</v>
          </cell>
          <cell r="F130" t="str">
            <v>FCU</v>
          </cell>
          <cell r="G130">
            <v>96</v>
          </cell>
          <cell r="H130" t="str">
            <v>AC-02</v>
          </cell>
          <cell r="I130" t="str">
            <v>unit</v>
          </cell>
          <cell r="J130">
            <v>1</v>
          </cell>
          <cell r="K130">
            <v>6042238.0273125004</v>
          </cell>
        </row>
        <row r="131">
          <cell r="E131" t="str">
            <v>Front Office right</v>
          </cell>
          <cell r="F131" t="str">
            <v>FCU</v>
          </cell>
          <cell r="G131">
            <v>96</v>
          </cell>
          <cell r="H131" t="str">
            <v>AC-02</v>
          </cell>
          <cell r="I131" t="str">
            <v>unit</v>
          </cell>
          <cell r="J131">
            <v>1</v>
          </cell>
          <cell r="K131">
            <v>6042238.0273125004</v>
          </cell>
        </row>
        <row r="132">
          <cell r="E132" t="str">
            <v>General Storage 1</v>
          </cell>
          <cell r="F132" t="str">
            <v>FCU</v>
          </cell>
          <cell r="G132">
            <v>57.6</v>
          </cell>
          <cell r="H132" t="str">
            <v>AC-01</v>
          </cell>
          <cell r="I132" t="str">
            <v>unit</v>
          </cell>
          <cell r="J132">
            <v>1</v>
          </cell>
          <cell r="K132">
            <v>4846488.6453750003</v>
          </cell>
        </row>
        <row r="133">
          <cell r="E133" t="str">
            <v>General Storage 2</v>
          </cell>
          <cell r="F133" t="str">
            <v>FCU</v>
          </cell>
          <cell r="G133">
            <v>57.6</v>
          </cell>
          <cell r="H133" t="str">
            <v>AC-01</v>
          </cell>
          <cell r="I133" t="str">
            <v>unit</v>
          </cell>
          <cell r="J133">
            <v>1</v>
          </cell>
          <cell r="K133">
            <v>4846488.6453750003</v>
          </cell>
        </row>
        <row r="134">
          <cell r="E134" t="str">
            <v>Genset Room</v>
          </cell>
          <cell r="F134" t="str">
            <v>FCU</v>
          </cell>
          <cell r="G134">
            <v>76.8</v>
          </cell>
          <cell r="H134" t="str">
            <v>AC-01</v>
          </cell>
          <cell r="I134" t="str">
            <v>unit</v>
          </cell>
          <cell r="J134">
            <v>1</v>
          </cell>
          <cell r="K134">
            <v>5618963.9098124998</v>
          </cell>
        </row>
        <row r="135">
          <cell r="E135" t="str">
            <v>Glass Storage</v>
          </cell>
          <cell r="F135" t="str">
            <v>FCU</v>
          </cell>
          <cell r="G135">
            <v>9.6</v>
          </cell>
          <cell r="H135" t="str">
            <v>AC-01</v>
          </cell>
          <cell r="I135" t="str">
            <v>unit</v>
          </cell>
          <cell r="J135">
            <v>1</v>
          </cell>
          <cell r="K135">
            <v>1640187.2053125</v>
          </cell>
        </row>
        <row r="136">
          <cell r="E136" t="str">
            <v>Hair Salon</v>
          </cell>
          <cell r="F136" t="str">
            <v>FCU</v>
          </cell>
          <cell r="G136">
            <v>28.8</v>
          </cell>
          <cell r="H136" t="str">
            <v>AC-01</v>
          </cell>
          <cell r="I136" t="str">
            <v>unit</v>
          </cell>
          <cell r="J136">
            <v>1</v>
          </cell>
          <cell r="K136">
            <v>2698372.4990625</v>
          </cell>
        </row>
        <row r="137">
          <cell r="E137" t="str">
            <v>Louggage Left</v>
          </cell>
          <cell r="F137" t="str">
            <v>FCU</v>
          </cell>
          <cell r="G137">
            <v>19.2</v>
          </cell>
          <cell r="H137" t="str">
            <v>AC-02</v>
          </cell>
          <cell r="I137" t="str">
            <v>unit</v>
          </cell>
          <cell r="J137">
            <v>1</v>
          </cell>
          <cell r="K137">
            <v>1862406.1170000001</v>
          </cell>
        </row>
        <row r="138">
          <cell r="E138" t="str">
            <v>Louggage Right</v>
          </cell>
          <cell r="F138" t="str">
            <v>FCU</v>
          </cell>
          <cell r="G138">
            <v>19.2</v>
          </cell>
          <cell r="H138" t="str">
            <v>AC-02</v>
          </cell>
          <cell r="I138" t="str">
            <v>unit</v>
          </cell>
          <cell r="J138">
            <v>1</v>
          </cell>
          <cell r="K138">
            <v>1862406.1170000001</v>
          </cell>
        </row>
        <row r="139">
          <cell r="E139" t="str">
            <v>Low Voltage Room</v>
          </cell>
          <cell r="F139" t="str">
            <v>FCU</v>
          </cell>
          <cell r="G139">
            <v>76.8</v>
          </cell>
          <cell r="H139" t="str">
            <v>AC-01</v>
          </cell>
          <cell r="I139" t="str">
            <v>unit</v>
          </cell>
          <cell r="J139">
            <v>1</v>
          </cell>
          <cell r="K139">
            <v>5618963.9098124998</v>
          </cell>
        </row>
        <row r="140">
          <cell r="E140" t="str">
            <v>Maid's Room Left</v>
          </cell>
          <cell r="F140" t="str">
            <v>FCU</v>
          </cell>
          <cell r="G140">
            <v>134.4</v>
          </cell>
          <cell r="H140" t="str">
            <v>AC-02</v>
          </cell>
          <cell r="I140" t="str">
            <v>unit</v>
          </cell>
          <cell r="J140">
            <v>1</v>
          </cell>
          <cell r="K140">
            <v>10708835.17275</v>
          </cell>
        </row>
        <row r="141">
          <cell r="E141" t="str">
            <v>Maid's Room Right</v>
          </cell>
          <cell r="F141" t="str">
            <v>FCU</v>
          </cell>
          <cell r="G141">
            <v>134.4</v>
          </cell>
          <cell r="H141" t="str">
            <v>AC-02</v>
          </cell>
          <cell r="I141" t="str">
            <v>unit</v>
          </cell>
          <cell r="J141">
            <v>1</v>
          </cell>
          <cell r="K141">
            <v>10708835.17275</v>
          </cell>
        </row>
        <row r="142">
          <cell r="E142" t="str">
            <v>Medium Voltage Room</v>
          </cell>
          <cell r="F142" t="str">
            <v>FCU</v>
          </cell>
          <cell r="G142">
            <v>28.8</v>
          </cell>
          <cell r="H142" t="str">
            <v>AC-01</v>
          </cell>
          <cell r="I142" t="str">
            <v>unit</v>
          </cell>
          <cell r="J142">
            <v>1</v>
          </cell>
          <cell r="K142">
            <v>2698372.4990625</v>
          </cell>
        </row>
        <row r="143">
          <cell r="E143" t="str">
            <v>Meeting room Left</v>
          </cell>
          <cell r="F143" t="str">
            <v>FCU</v>
          </cell>
          <cell r="G143">
            <v>19.2</v>
          </cell>
          <cell r="H143" t="str">
            <v>AC-03</v>
          </cell>
          <cell r="I143" t="str">
            <v>unit</v>
          </cell>
          <cell r="J143">
            <v>1</v>
          </cell>
          <cell r="K143">
            <v>1862406.1170000001</v>
          </cell>
        </row>
        <row r="144">
          <cell r="E144" t="str">
            <v>Meeting room Right</v>
          </cell>
          <cell r="F144" t="str">
            <v>FCU</v>
          </cell>
          <cell r="G144">
            <v>19.2</v>
          </cell>
          <cell r="H144" t="str">
            <v>AC-03</v>
          </cell>
          <cell r="I144" t="str">
            <v>unit</v>
          </cell>
          <cell r="J144">
            <v>1</v>
          </cell>
          <cell r="K144">
            <v>1862406.1170000001</v>
          </cell>
        </row>
        <row r="145">
          <cell r="E145" t="str">
            <v>Men's Change Room</v>
          </cell>
          <cell r="F145" t="str">
            <v>FCU</v>
          </cell>
          <cell r="G145">
            <v>28.8</v>
          </cell>
          <cell r="H145" t="str">
            <v>AC-01</v>
          </cell>
          <cell r="I145" t="str">
            <v>unit</v>
          </cell>
          <cell r="J145">
            <v>1</v>
          </cell>
          <cell r="K145">
            <v>2698372.4990625</v>
          </cell>
        </row>
        <row r="146">
          <cell r="E146" t="str">
            <v>Office</v>
          </cell>
          <cell r="F146" t="str">
            <v>FCU</v>
          </cell>
          <cell r="G146">
            <v>9.6</v>
          </cell>
          <cell r="H146" t="str">
            <v>AC-01</v>
          </cell>
          <cell r="I146" t="str">
            <v>unit</v>
          </cell>
          <cell r="J146">
            <v>1</v>
          </cell>
          <cell r="K146">
            <v>1640187.2053125</v>
          </cell>
        </row>
        <row r="147">
          <cell r="E147" t="str">
            <v>Office Left 1</v>
          </cell>
          <cell r="F147" t="str">
            <v>FCU</v>
          </cell>
          <cell r="G147">
            <v>33.6</v>
          </cell>
          <cell r="H147" t="str">
            <v>AC-02</v>
          </cell>
          <cell r="I147" t="str">
            <v>unit</v>
          </cell>
          <cell r="J147">
            <v>1</v>
          </cell>
          <cell r="K147">
            <v>2973500.6754375002</v>
          </cell>
        </row>
        <row r="148">
          <cell r="E148" t="str">
            <v>Office Left 2</v>
          </cell>
          <cell r="F148" t="str">
            <v>FCU</v>
          </cell>
          <cell r="G148">
            <v>14.4</v>
          </cell>
          <cell r="H148" t="str">
            <v>AC-02</v>
          </cell>
          <cell r="I148" t="str">
            <v>unit</v>
          </cell>
          <cell r="J148">
            <v>1</v>
          </cell>
          <cell r="K148">
            <v>1862406.1170000001</v>
          </cell>
        </row>
        <row r="149">
          <cell r="E149" t="str">
            <v>Office Right 1</v>
          </cell>
          <cell r="F149" t="str">
            <v>FCU</v>
          </cell>
          <cell r="G149">
            <v>14.4</v>
          </cell>
          <cell r="H149" t="str">
            <v>AC-02</v>
          </cell>
          <cell r="I149" t="str">
            <v>unit</v>
          </cell>
          <cell r="J149">
            <v>1</v>
          </cell>
          <cell r="K149">
            <v>1862406.1170000001</v>
          </cell>
        </row>
        <row r="150">
          <cell r="E150" t="str">
            <v>Office Right 2</v>
          </cell>
          <cell r="F150" t="str">
            <v>FCU</v>
          </cell>
          <cell r="G150">
            <v>33.6</v>
          </cell>
          <cell r="H150" t="str">
            <v>AC-02</v>
          </cell>
          <cell r="I150" t="str">
            <v>unit</v>
          </cell>
          <cell r="J150">
            <v>1</v>
          </cell>
          <cell r="K150">
            <v>2973500.6754375002</v>
          </cell>
        </row>
        <row r="151">
          <cell r="E151" t="str">
            <v xml:space="preserve">Office room Center Below </v>
          </cell>
          <cell r="F151" t="str">
            <v>FCU</v>
          </cell>
          <cell r="G151">
            <v>115.2</v>
          </cell>
          <cell r="H151" t="str">
            <v>AC-04</v>
          </cell>
          <cell r="I151" t="str">
            <v>unit</v>
          </cell>
          <cell r="J151">
            <v>1</v>
          </cell>
          <cell r="K151">
            <v>10454870.70225</v>
          </cell>
        </row>
        <row r="152">
          <cell r="E152" t="str">
            <v xml:space="preserve">Office room Center Upper </v>
          </cell>
          <cell r="F152" t="str">
            <v>FCU</v>
          </cell>
          <cell r="G152">
            <v>115.2</v>
          </cell>
          <cell r="H152" t="str">
            <v>AC-04</v>
          </cell>
          <cell r="I152" t="str">
            <v>unit</v>
          </cell>
          <cell r="J152">
            <v>1</v>
          </cell>
          <cell r="K152">
            <v>10454870.70225</v>
          </cell>
        </row>
        <row r="153">
          <cell r="E153" t="str">
            <v>Office room Left</v>
          </cell>
          <cell r="F153" t="str">
            <v>FCU</v>
          </cell>
          <cell r="G153">
            <v>19.2</v>
          </cell>
          <cell r="H153" t="str">
            <v>AC-03</v>
          </cell>
          <cell r="I153" t="str">
            <v>unit</v>
          </cell>
          <cell r="J153">
            <v>1</v>
          </cell>
          <cell r="K153">
            <v>1862406.1170000001</v>
          </cell>
        </row>
        <row r="154">
          <cell r="E154" t="str">
            <v>Office room Left 1</v>
          </cell>
          <cell r="F154" t="str">
            <v>FCU</v>
          </cell>
          <cell r="G154">
            <v>38.4</v>
          </cell>
          <cell r="H154" t="str">
            <v>AC-04</v>
          </cell>
          <cell r="I154" t="str">
            <v>unit</v>
          </cell>
          <cell r="J154">
            <v>1</v>
          </cell>
          <cell r="K154">
            <v>3121646.6165625001</v>
          </cell>
        </row>
        <row r="155">
          <cell r="E155" t="str">
            <v>Office room Left 2</v>
          </cell>
          <cell r="F155" t="str">
            <v>FCU</v>
          </cell>
          <cell r="G155">
            <v>38.4</v>
          </cell>
          <cell r="H155" t="str">
            <v>AC-04</v>
          </cell>
          <cell r="I155" t="str">
            <v>unit</v>
          </cell>
          <cell r="J155">
            <v>1</v>
          </cell>
          <cell r="K155">
            <v>3121646.6165625001</v>
          </cell>
        </row>
        <row r="156">
          <cell r="E156" t="str">
            <v>Office room Left 3</v>
          </cell>
          <cell r="F156" t="str">
            <v>FCU</v>
          </cell>
          <cell r="G156">
            <v>38.4</v>
          </cell>
          <cell r="H156" t="str">
            <v>AC-04</v>
          </cell>
          <cell r="I156" t="str">
            <v>unit</v>
          </cell>
          <cell r="J156">
            <v>1</v>
          </cell>
          <cell r="K156">
            <v>3121646.6165625001</v>
          </cell>
        </row>
        <row r="157">
          <cell r="E157" t="str">
            <v>Office room Left 4</v>
          </cell>
          <cell r="F157" t="str">
            <v>FCU</v>
          </cell>
          <cell r="G157">
            <v>38.4</v>
          </cell>
          <cell r="H157" t="str">
            <v>AC-04</v>
          </cell>
          <cell r="I157" t="str">
            <v>unit</v>
          </cell>
          <cell r="J157">
            <v>1</v>
          </cell>
          <cell r="K157">
            <v>3121646.6165625001</v>
          </cell>
        </row>
        <row r="158">
          <cell r="E158" t="str">
            <v>Office room Left 5</v>
          </cell>
          <cell r="F158" t="str">
            <v>FCU</v>
          </cell>
          <cell r="G158">
            <v>14.4</v>
          </cell>
          <cell r="H158" t="str">
            <v>AC-04</v>
          </cell>
          <cell r="I158" t="str">
            <v>unit</v>
          </cell>
          <cell r="J158">
            <v>1</v>
          </cell>
          <cell r="K158">
            <v>3121646.6165625001</v>
          </cell>
        </row>
        <row r="159">
          <cell r="E159" t="str">
            <v>Office room Right</v>
          </cell>
          <cell r="F159" t="str">
            <v>FCU</v>
          </cell>
          <cell r="G159">
            <v>19.2</v>
          </cell>
          <cell r="H159" t="str">
            <v>AC-03</v>
          </cell>
          <cell r="I159" t="str">
            <v>unit</v>
          </cell>
          <cell r="J159">
            <v>1</v>
          </cell>
          <cell r="K159">
            <v>1862406.1170000001</v>
          </cell>
        </row>
        <row r="160">
          <cell r="E160" t="str">
            <v>Office room Right 1</v>
          </cell>
          <cell r="F160" t="str">
            <v>FCU</v>
          </cell>
          <cell r="G160">
            <v>38.4</v>
          </cell>
          <cell r="H160" t="str">
            <v>AC-04</v>
          </cell>
          <cell r="I160" t="str">
            <v>unit</v>
          </cell>
          <cell r="J160">
            <v>1</v>
          </cell>
          <cell r="K160">
            <v>3121646.6165625001</v>
          </cell>
        </row>
        <row r="161">
          <cell r="E161" t="str">
            <v>Office room Right 2</v>
          </cell>
          <cell r="F161" t="str">
            <v>FCU</v>
          </cell>
          <cell r="G161">
            <v>38.4</v>
          </cell>
          <cell r="H161" t="str">
            <v>AC-04</v>
          </cell>
          <cell r="I161" t="str">
            <v>unit</v>
          </cell>
          <cell r="J161">
            <v>1</v>
          </cell>
          <cell r="K161">
            <v>3121646.6165625001</v>
          </cell>
        </row>
        <row r="162">
          <cell r="E162" t="str">
            <v>Office room Right 3</v>
          </cell>
          <cell r="F162" t="str">
            <v>FCU</v>
          </cell>
          <cell r="G162">
            <v>38.4</v>
          </cell>
          <cell r="H162" t="str">
            <v>AC-04</v>
          </cell>
          <cell r="I162" t="str">
            <v>unit</v>
          </cell>
          <cell r="J162">
            <v>1</v>
          </cell>
          <cell r="K162">
            <v>3121646.6165625001</v>
          </cell>
        </row>
        <row r="163">
          <cell r="E163" t="str">
            <v>Office room Right 4</v>
          </cell>
          <cell r="F163" t="str">
            <v>FCU</v>
          </cell>
          <cell r="G163">
            <v>38.4</v>
          </cell>
          <cell r="H163" t="str">
            <v>AC-04</v>
          </cell>
          <cell r="I163" t="str">
            <v>unit</v>
          </cell>
          <cell r="J163">
            <v>1</v>
          </cell>
          <cell r="K163">
            <v>3121646.6165625001</v>
          </cell>
        </row>
        <row r="164">
          <cell r="E164" t="str">
            <v>Personnel off.&amp; Training school 1</v>
          </cell>
          <cell r="F164" t="str">
            <v>FCU</v>
          </cell>
          <cell r="G164">
            <v>76.8</v>
          </cell>
          <cell r="H164" t="str">
            <v>AC-01</v>
          </cell>
          <cell r="I164" t="str">
            <v>unit</v>
          </cell>
          <cell r="J164">
            <v>1</v>
          </cell>
          <cell r="K164">
            <v>5618963.9098124998</v>
          </cell>
        </row>
        <row r="165">
          <cell r="E165" t="str">
            <v>Personnel off.&amp; Training school 2</v>
          </cell>
          <cell r="F165" t="str">
            <v>FCU</v>
          </cell>
          <cell r="G165">
            <v>76.8</v>
          </cell>
          <cell r="H165" t="str">
            <v>AC-01</v>
          </cell>
          <cell r="I165" t="str">
            <v>unit</v>
          </cell>
          <cell r="J165">
            <v>1</v>
          </cell>
          <cell r="K165">
            <v>5618963.9098124998</v>
          </cell>
        </row>
        <row r="166">
          <cell r="E166" t="str">
            <v>Purchasing Office</v>
          </cell>
          <cell r="F166" t="str">
            <v>FCU</v>
          </cell>
          <cell r="G166">
            <v>9.6</v>
          </cell>
          <cell r="H166" t="str">
            <v>AC-01</v>
          </cell>
          <cell r="I166" t="str">
            <v>unit</v>
          </cell>
          <cell r="J166">
            <v>1</v>
          </cell>
          <cell r="K166">
            <v>1640187.2053125</v>
          </cell>
        </row>
        <row r="167">
          <cell r="E167" t="str">
            <v>Rec. Office</v>
          </cell>
          <cell r="F167" t="str">
            <v>FCU</v>
          </cell>
          <cell r="G167">
            <v>12</v>
          </cell>
          <cell r="H167" t="str">
            <v>AC-01</v>
          </cell>
          <cell r="I167" t="str">
            <v>unit</v>
          </cell>
          <cell r="J167">
            <v>1</v>
          </cell>
          <cell r="K167">
            <v>1767169.4405624999</v>
          </cell>
        </row>
        <row r="168">
          <cell r="E168" t="str">
            <v>Refrigerated Food Storage</v>
          </cell>
          <cell r="F168" t="str">
            <v>FCU</v>
          </cell>
          <cell r="G168">
            <v>57.6</v>
          </cell>
          <cell r="H168" t="str">
            <v>AC-01</v>
          </cell>
          <cell r="I168" t="str">
            <v>unit</v>
          </cell>
          <cell r="J168">
            <v>1</v>
          </cell>
          <cell r="K168">
            <v>4846488.6453750003</v>
          </cell>
        </row>
        <row r="169">
          <cell r="E169" t="str">
            <v>Rent Room Left 1</v>
          </cell>
          <cell r="F169" t="str">
            <v>FCU</v>
          </cell>
          <cell r="G169">
            <v>38.4</v>
          </cell>
          <cell r="H169" t="str">
            <v>AC-03</v>
          </cell>
          <cell r="I169" t="str">
            <v>unit</v>
          </cell>
          <cell r="J169">
            <v>3</v>
          </cell>
          <cell r="K169">
            <v>3121646.6165625001</v>
          </cell>
        </row>
        <row r="170">
          <cell r="E170" t="str">
            <v>Rent Room Left 10</v>
          </cell>
          <cell r="F170" t="str">
            <v>FCU</v>
          </cell>
          <cell r="G170">
            <v>38.4</v>
          </cell>
          <cell r="H170" t="str">
            <v>AC-03</v>
          </cell>
          <cell r="I170" t="str">
            <v>unit</v>
          </cell>
          <cell r="J170">
            <v>3</v>
          </cell>
          <cell r="K170">
            <v>3121646.6165625001</v>
          </cell>
        </row>
        <row r="171">
          <cell r="E171" t="str">
            <v>Rent Room Left 2</v>
          </cell>
          <cell r="F171" t="str">
            <v>FCU</v>
          </cell>
          <cell r="G171">
            <v>38.4</v>
          </cell>
          <cell r="H171" t="str">
            <v>AC-03</v>
          </cell>
          <cell r="I171" t="str">
            <v>unit</v>
          </cell>
          <cell r="J171">
            <v>3</v>
          </cell>
          <cell r="K171">
            <v>3121646.6165625001</v>
          </cell>
        </row>
        <row r="172">
          <cell r="E172" t="str">
            <v>Rent Room Left 3</v>
          </cell>
          <cell r="F172" t="str">
            <v>FCU</v>
          </cell>
          <cell r="G172">
            <v>38.4</v>
          </cell>
          <cell r="H172" t="str">
            <v>AC-03</v>
          </cell>
          <cell r="I172" t="str">
            <v>unit</v>
          </cell>
          <cell r="J172">
            <v>3</v>
          </cell>
          <cell r="K172">
            <v>3121646.6165625001</v>
          </cell>
        </row>
        <row r="173">
          <cell r="E173" t="str">
            <v>Rent Room Left 4</v>
          </cell>
          <cell r="F173" t="str">
            <v>FCU</v>
          </cell>
          <cell r="G173">
            <v>38.4</v>
          </cell>
          <cell r="H173" t="str">
            <v>AC-03</v>
          </cell>
          <cell r="I173" t="str">
            <v>unit</v>
          </cell>
          <cell r="J173">
            <v>3</v>
          </cell>
          <cell r="K173">
            <v>3121646.6165625001</v>
          </cell>
        </row>
        <row r="174">
          <cell r="E174" t="str">
            <v>Rent Room Left 5</v>
          </cell>
          <cell r="F174" t="str">
            <v>FCU</v>
          </cell>
          <cell r="G174">
            <v>38.4</v>
          </cell>
          <cell r="H174" t="str">
            <v>AC-03</v>
          </cell>
          <cell r="I174" t="str">
            <v>unit</v>
          </cell>
          <cell r="J174">
            <v>3</v>
          </cell>
          <cell r="K174">
            <v>3121646.6165625001</v>
          </cell>
        </row>
        <row r="175">
          <cell r="E175" t="str">
            <v>Rent Room Left 6</v>
          </cell>
          <cell r="F175" t="str">
            <v>FCU</v>
          </cell>
          <cell r="G175">
            <v>38.4</v>
          </cell>
          <cell r="H175" t="str">
            <v>AC-03</v>
          </cell>
          <cell r="I175" t="str">
            <v>unit</v>
          </cell>
          <cell r="J175">
            <v>3</v>
          </cell>
          <cell r="K175">
            <v>3121646.6165625001</v>
          </cell>
        </row>
        <row r="176">
          <cell r="E176" t="str">
            <v>Rent Room Left 7</v>
          </cell>
          <cell r="F176" t="str">
            <v>FCU</v>
          </cell>
          <cell r="G176">
            <v>38.4</v>
          </cell>
          <cell r="H176" t="str">
            <v>AC-03</v>
          </cell>
          <cell r="I176" t="str">
            <v>unit</v>
          </cell>
          <cell r="J176">
            <v>3</v>
          </cell>
          <cell r="K176">
            <v>3121646.6165625001</v>
          </cell>
        </row>
        <row r="177">
          <cell r="E177" t="str">
            <v>Rent Room Left 8</v>
          </cell>
          <cell r="F177" t="str">
            <v>FCU</v>
          </cell>
          <cell r="G177">
            <v>38.4</v>
          </cell>
          <cell r="H177" t="str">
            <v>AC-03</v>
          </cell>
          <cell r="I177" t="str">
            <v>unit</v>
          </cell>
          <cell r="J177">
            <v>3</v>
          </cell>
          <cell r="K177">
            <v>3121646.6165625001</v>
          </cell>
        </row>
        <row r="178">
          <cell r="E178" t="str">
            <v>Rent Room Left 9</v>
          </cell>
          <cell r="F178" t="str">
            <v>FCU</v>
          </cell>
          <cell r="G178">
            <v>38.4</v>
          </cell>
          <cell r="H178" t="str">
            <v>AC-03</v>
          </cell>
          <cell r="I178" t="str">
            <v>unit</v>
          </cell>
          <cell r="J178">
            <v>3</v>
          </cell>
          <cell r="K178">
            <v>3121646.6165625001</v>
          </cell>
        </row>
        <row r="179">
          <cell r="E179" t="str">
            <v>Rent Room Right 1</v>
          </cell>
          <cell r="F179" t="str">
            <v>FCU</v>
          </cell>
          <cell r="G179">
            <v>38.4</v>
          </cell>
          <cell r="H179" t="str">
            <v>AC-03</v>
          </cell>
          <cell r="I179" t="str">
            <v>unit</v>
          </cell>
          <cell r="J179">
            <v>3</v>
          </cell>
          <cell r="K179">
            <v>3121646.6165625001</v>
          </cell>
        </row>
        <row r="180">
          <cell r="E180" t="str">
            <v>Rent Room Right 10</v>
          </cell>
          <cell r="F180" t="str">
            <v>FCU</v>
          </cell>
          <cell r="G180">
            <v>38.4</v>
          </cell>
          <cell r="H180" t="str">
            <v>AC-03</v>
          </cell>
          <cell r="I180" t="str">
            <v>unit</v>
          </cell>
          <cell r="J180">
            <v>3</v>
          </cell>
          <cell r="K180">
            <v>3121646.6165625001</v>
          </cell>
        </row>
        <row r="181">
          <cell r="E181" t="str">
            <v>Rent Room Right 2</v>
          </cell>
          <cell r="F181" t="str">
            <v>FCU</v>
          </cell>
          <cell r="G181">
            <v>38.4</v>
          </cell>
          <cell r="H181" t="str">
            <v>AC-03</v>
          </cell>
          <cell r="I181" t="str">
            <v>unit</v>
          </cell>
          <cell r="J181">
            <v>3</v>
          </cell>
          <cell r="K181">
            <v>3121646.6165625001</v>
          </cell>
        </row>
        <row r="182">
          <cell r="E182" t="str">
            <v>Rent Room Right 3</v>
          </cell>
          <cell r="F182" t="str">
            <v>FCU</v>
          </cell>
          <cell r="G182">
            <v>38.4</v>
          </cell>
          <cell r="H182" t="str">
            <v>AC-03</v>
          </cell>
          <cell r="I182" t="str">
            <v>unit</v>
          </cell>
          <cell r="J182">
            <v>3</v>
          </cell>
          <cell r="K182">
            <v>3121646.6165625001</v>
          </cell>
        </row>
        <row r="183">
          <cell r="E183" t="str">
            <v>Rent Room Right 4</v>
          </cell>
          <cell r="F183" t="str">
            <v>FCU</v>
          </cell>
          <cell r="G183">
            <v>38.4</v>
          </cell>
          <cell r="H183" t="str">
            <v>AC-03</v>
          </cell>
          <cell r="I183" t="str">
            <v>unit</v>
          </cell>
          <cell r="J183">
            <v>3</v>
          </cell>
          <cell r="K183">
            <v>3121646.6165625001</v>
          </cell>
        </row>
        <row r="184">
          <cell r="E184" t="str">
            <v>Rent Room Right 5</v>
          </cell>
          <cell r="F184" t="str">
            <v>FCU</v>
          </cell>
          <cell r="G184">
            <v>38.4</v>
          </cell>
          <cell r="H184" t="str">
            <v>AC-03</v>
          </cell>
          <cell r="I184" t="str">
            <v>unit</v>
          </cell>
          <cell r="J184">
            <v>3</v>
          </cell>
          <cell r="K184">
            <v>3121646.6165625001</v>
          </cell>
        </row>
        <row r="185">
          <cell r="E185" t="str">
            <v>Rent Room Right 6</v>
          </cell>
          <cell r="F185" t="str">
            <v>FCU</v>
          </cell>
          <cell r="G185">
            <v>38.4</v>
          </cell>
          <cell r="H185" t="str">
            <v>AC-03</v>
          </cell>
          <cell r="I185" t="str">
            <v>unit</v>
          </cell>
          <cell r="J185">
            <v>3</v>
          </cell>
          <cell r="K185">
            <v>3121646.6165625001</v>
          </cell>
        </row>
        <row r="186">
          <cell r="E186" t="str">
            <v>Rent Room Right 7</v>
          </cell>
          <cell r="F186" t="str">
            <v>FCU</v>
          </cell>
          <cell r="G186">
            <v>38.4</v>
          </cell>
          <cell r="H186" t="str">
            <v>AC-03</v>
          </cell>
          <cell r="I186" t="str">
            <v>unit</v>
          </cell>
          <cell r="J186">
            <v>3</v>
          </cell>
          <cell r="K186">
            <v>3121646.6165625001</v>
          </cell>
        </row>
        <row r="187">
          <cell r="E187" t="str">
            <v>Rent Room Right 8</v>
          </cell>
          <cell r="F187" t="str">
            <v>FCU</v>
          </cell>
          <cell r="G187">
            <v>38.4</v>
          </cell>
          <cell r="H187" t="str">
            <v>AC-03</v>
          </cell>
          <cell r="I187" t="str">
            <v>unit</v>
          </cell>
          <cell r="J187">
            <v>3</v>
          </cell>
          <cell r="K187">
            <v>3121646.6165625001</v>
          </cell>
        </row>
        <row r="188">
          <cell r="E188" t="str">
            <v>Rent Room Right 9</v>
          </cell>
          <cell r="F188" t="str">
            <v>FCU</v>
          </cell>
          <cell r="G188">
            <v>38.4</v>
          </cell>
          <cell r="H188" t="str">
            <v>AC-03</v>
          </cell>
          <cell r="I188" t="str">
            <v>unit</v>
          </cell>
          <cell r="J188">
            <v>3</v>
          </cell>
          <cell r="K188">
            <v>3121646.6165625001</v>
          </cell>
        </row>
        <row r="189">
          <cell r="E189" t="str">
            <v>Security</v>
          </cell>
          <cell r="F189" t="str">
            <v>FCU</v>
          </cell>
          <cell r="G189">
            <v>9.6</v>
          </cell>
          <cell r="H189" t="str">
            <v>AC-01</v>
          </cell>
          <cell r="I189" t="str">
            <v>unit</v>
          </cell>
          <cell r="J189">
            <v>1</v>
          </cell>
          <cell r="K189">
            <v>1640187.2053125</v>
          </cell>
        </row>
        <row r="190">
          <cell r="E190" t="str">
            <v>Security Directur</v>
          </cell>
          <cell r="F190" t="str">
            <v>FCU</v>
          </cell>
          <cell r="G190">
            <v>7.2</v>
          </cell>
          <cell r="H190" t="str">
            <v>AC-01</v>
          </cell>
          <cell r="I190" t="str">
            <v>unit</v>
          </cell>
          <cell r="J190">
            <v>1</v>
          </cell>
          <cell r="K190">
            <v>1640187.2053125</v>
          </cell>
        </row>
        <row r="191">
          <cell r="E191" t="str">
            <v>shop</v>
          </cell>
          <cell r="F191" t="str">
            <v>FCU</v>
          </cell>
          <cell r="G191">
            <v>28.8</v>
          </cell>
          <cell r="H191" t="str">
            <v>AC-01</v>
          </cell>
          <cell r="I191" t="str">
            <v>unit</v>
          </cell>
          <cell r="J191">
            <v>1</v>
          </cell>
          <cell r="K191">
            <v>1862406.1170000001</v>
          </cell>
        </row>
        <row r="192">
          <cell r="E192" t="str">
            <v>shop</v>
          </cell>
          <cell r="F192" t="str">
            <v>FCU</v>
          </cell>
          <cell r="G192">
            <v>16.2</v>
          </cell>
          <cell r="H192" t="str">
            <v>AC-01</v>
          </cell>
          <cell r="I192" t="str">
            <v>unit</v>
          </cell>
          <cell r="J192">
            <v>2</v>
          </cell>
          <cell r="K192">
            <v>1862406.1170000001</v>
          </cell>
        </row>
        <row r="193">
          <cell r="E193" t="str">
            <v>shop</v>
          </cell>
          <cell r="F193" t="str">
            <v>FCU</v>
          </cell>
          <cell r="G193">
            <v>32.4</v>
          </cell>
          <cell r="H193" t="str">
            <v>AC-01</v>
          </cell>
          <cell r="I193" t="str">
            <v>unit</v>
          </cell>
          <cell r="J193">
            <v>1</v>
          </cell>
          <cell r="K193">
            <v>3121646.6165625001</v>
          </cell>
        </row>
        <row r="194">
          <cell r="E194" t="str">
            <v>shop</v>
          </cell>
          <cell r="F194" t="str">
            <v>FCU</v>
          </cell>
          <cell r="G194">
            <v>57.6</v>
          </cell>
          <cell r="H194" t="str">
            <v>AC-01</v>
          </cell>
          <cell r="I194" t="str">
            <v>unit</v>
          </cell>
          <cell r="J194">
            <v>1</v>
          </cell>
          <cell r="K194">
            <v>4846488.6453750003</v>
          </cell>
        </row>
        <row r="195">
          <cell r="E195" t="str">
            <v>Storage Left 1</v>
          </cell>
          <cell r="F195" t="str">
            <v>FCU</v>
          </cell>
          <cell r="G195">
            <v>48</v>
          </cell>
          <cell r="H195" t="str">
            <v>AC-02</v>
          </cell>
          <cell r="I195" t="str">
            <v>unit</v>
          </cell>
          <cell r="J195">
            <v>1</v>
          </cell>
          <cell r="K195">
            <v>3195719.5871250001</v>
          </cell>
        </row>
        <row r="196">
          <cell r="E196" t="str">
            <v>Storage Left 2</v>
          </cell>
          <cell r="F196" t="str">
            <v>FCU</v>
          </cell>
          <cell r="G196">
            <v>48</v>
          </cell>
          <cell r="H196" t="str">
            <v>AC-02</v>
          </cell>
          <cell r="I196" t="str">
            <v>unit</v>
          </cell>
          <cell r="J196">
            <v>1</v>
          </cell>
          <cell r="K196">
            <v>3195719.5871250001</v>
          </cell>
        </row>
        <row r="197">
          <cell r="E197" t="str">
            <v>Storage Left 3</v>
          </cell>
          <cell r="F197" t="str">
            <v>FCU</v>
          </cell>
          <cell r="G197">
            <v>76.8</v>
          </cell>
          <cell r="H197" t="str">
            <v>AC-02</v>
          </cell>
          <cell r="I197" t="str">
            <v>unit</v>
          </cell>
          <cell r="J197">
            <v>1</v>
          </cell>
          <cell r="K197">
            <v>5618963.9098124998</v>
          </cell>
        </row>
        <row r="198">
          <cell r="E198" t="str">
            <v>Storage Left 4</v>
          </cell>
          <cell r="F198" t="str">
            <v>FCU</v>
          </cell>
          <cell r="G198">
            <v>21.6</v>
          </cell>
          <cell r="H198" t="str">
            <v>AC-02</v>
          </cell>
          <cell r="I198" t="str">
            <v>unit</v>
          </cell>
          <cell r="J198">
            <v>1</v>
          </cell>
          <cell r="K198">
            <v>1999970.2051875</v>
          </cell>
        </row>
        <row r="199">
          <cell r="E199" t="str">
            <v>Storage Right 1</v>
          </cell>
          <cell r="F199" t="str">
            <v>FCU</v>
          </cell>
          <cell r="G199">
            <v>48</v>
          </cell>
          <cell r="H199" t="str">
            <v>AC-02</v>
          </cell>
          <cell r="I199" t="str">
            <v>unit</v>
          </cell>
          <cell r="J199">
            <v>1</v>
          </cell>
          <cell r="K199">
            <v>3195719.5871250001</v>
          </cell>
        </row>
        <row r="200">
          <cell r="E200" t="str">
            <v>Storage Right 2</v>
          </cell>
          <cell r="F200" t="str">
            <v>FCU</v>
          </cell>
          <cell r="G200">
            <v>48</v>
          </cell>
          <cell r="H200" t="str">
            <v>AC-02</v>
          </cell>
          <cell r="I200" t="str">
            <v>unit</v>
          </cell>
          <cell r="J200">
            <v>1</v>
          </cell>
          <cell r="K200">
            <v>3195719.5871250001</v>
          </cell>
        </row>
        <row r="201">
          <cell r="E201" t="str">
            <v>Storage Right 3</v>
          </cell>
          <cell r="F201" t="str">
            <v>FCU</v>
          </cell>
          <cell r="G201">
            <v>76.8</v>
          </cell>
          <cell r="H201" t="str">
            <v>AC-02</v>
          </cell>
          <cell r="I201" t="str">
            <v>unit</v>
          </cell>
          <cell r="J201">
            <v>1</v>
          </cell>
          <cell r="K201">
            <v>5618963.9098124998</v>
          </cell>
        </row>
        <row r="202">
          <cell r="E202" t="str">
            <v>Storage Right 4</v>
          </cell>
          <cell r="F202" t="str">
            <v>FCU</v>
          </cell>
          <cell r="G202">
            <v>21.6</v>
          </cell>
          <cell r="H202" t="str">
            <v>AC-02</v>
          </cell>
          <cell r="I202" t="str">
            <v>unit</v>
          </cell>
          <cell r="J202">
            <v>1</v>
          </cell>
          <cell r="K202">
            <v>1999970.2051875</v>
          </cell>
        </row>
        <row r="203">
          <cell r="E203" t="str">
            <v>Transformer Room</v>
          </cell>
          <cell r="F203" t="str">
            <v>FCU</v>
          </cell>
          <cell r="G203">
            <v>76.8</v>
          </cell>
          <cell r="H203" t="str">
            <v>AC-01</v>
          </cell>
          <cell r="I203" t="str">
            <v>unit</v>
          </cell>
          <cell r="J203">
            <v>1</v>
          </cell>
          <cell r="K203">
            <v>5618963.9098124998</v>
          </cell>
        </row>
        <row r="204">
          <cell r="E204" t="str">
            <v>Vacation Club 1</v>
          </cell>
          <cell r="F204" t="str">
            <v>FCU</v>
          </cell>
          <cell r="G204">
            <v>100.8</v>
          </cell>
          <cell r="H204" t="str">
            <v>AC-03</v>
          </cell>
          <cell r="I204" t="str">
            <v>unit</v>
          </cell>
          <cell r="J204">
            <v>1</v>
          </cell>
          <cell r="K204">
            <v>10454870.70225</v>
          </cell>
        </row>
        <row r="205">
          <cell r="E205" t="str">
            <v>Vacation Club 2</v>
          </cell>
          <cell r="F205" t="str">
            <v>FCU</v>
          </cell>
          <cell r="G205">
            <v>100.8</v>
          </cell>
          <cell r="H205" t="str">
            <v>AC-03</v>
          </cell>
          <cell r="I205" t="str">
            <v>unit</v>
          </cell>
          <cell r="J205">
            <v>1</v>
          </cell>
          <cell r="K205">
            <v>10454870.70225</v>
          </cell>
        </row>
        <row r="206">
          <cell r="E206" t="str">
            <v>Women's Change Room</v>
          </cell>
          <cell r="F206" t="str">
            <v>FCU</v>
          </cell>
          <cell r="G206">
            <v>28.8</v>
          </cell>
          <cell r="H206" t="str">
            <v>AC-01</v>
          </cell>
          <cell r="I206" t="str">
            <v>unit</v>
          </cell>
          <cell r="J206">
            <v>1</v>
          </cell>
          <cell r="K206">
            <v>2698372.4990625</v>
          </cell>
        </row>
        <row r="207">
          <cell r="E207" t="str">
            <v>2 unit steam boiler cap.</v>
          </cell>
          <cell r="H207" t="str">
            <v>-</v>
          </cell>
          <cell r="I207" t="str">
            <v>unit</v>
          </cell>
          <cell r="J207">
            <v>2</v>
          </cell>
          <cell r="K207">
            <v>413493612.48449999</v>
          </cell>
        </row>
        <row r="208">
          <cell r="E208" t="str">
            <v>Compact Filter</v>
          </cell>
          <cell r="H208" t="str">
            <v>-</v>
          </cell>
          <cell r="I208" t="str">
            <v>unit</v>
          </cell>
          <cell r="J208">
            <v>1</v>
          </cell>
          <cell r="K208">
            <v>19190118.479625002</v>
          </cell>
        </row>
        <row r="209">
          <cell r="E209" t="str">
            <v>Swimming Pool C/W Accessories</v>
          </cell>
          <cell r="H209" t="str">
            <v>-</v>
          </cell>
          <cell r="I209" t="str">
            <v>unit</v>
          </cell>
          <cell r="J209">
            <v>1</v>
          </cell>
          <cell r="K209">
            <v>204694980.16949999</v>
          </cell>
        </row>
        <row r="210">
          <cell r="E210" t="str">
            <v>Water heater cap. 50 l</v>
          </cell>
          <cell r="H210" t="str">
            <v>-</v>
          </cell>
          <cell r="I210" t="str">
            <v>unit</v>
          </cell>
          <cell r="J210">
            <v>500</v>
          </cell>
          <cell r="K210">
            <v>1695011.7375</v>
          </cell>
        </row>
        <row r="211">
          <cell r="E211" t="str">
            <v>Alarm Bell</v>
          </cell>
          <cell r="H211" t="str">
            <v>E-01,02,03,04&amp;05</v>
          </cell>
          <cell r="I211" t="str">
            <v>ttk</v>
          </cell>
          <cell r="J211">
            <v>93</v>
          </cell>
          <cell r="K211">
            <v>220921.71299999999</v>
          </cell>
        </row>
        <row r="212">
          <cell r="E212" t="str">
            <v>Fix Temperature Detector</v>
          </cell>
          <cell r="H212" t="str">
            <v>E-01,02,03,04&amp;05</v>
          </cell>
          <cell r="I212" t="str">
            <v>nos</v>
          </cell>
          <cell r="J212">
            <v>55</v>
          </cell>
          <cell r="K212">
            <v>183382.47</v>
          </cell>
        </row>
        <row r="213">
          <cell r="E213" t="str">
            <v>Flash Light</v>
          </cell>
          <cell r="H213" t="str">
            <v>E-01,02,03,04&amp;05</v>
          </cell>
          <cell r="I213" t="str">
            <v>unit</v>
          </cell>
          <cell r="J213">
            <v>93</v>
          </cell>
          <cell r="K213">
            <v>1041422.31</v>
          </cell>
        </row>
        <row r="214">
          <cell r="E214" t="str">
            <v>Installation</v>
          </cell>
          <cell r="H214" t="str">
            <v>E-01,02,03,04&amp;05</v>
          </cell>
          <cell r="I214" t="str">
            <v>ttk</v>
          </cell>
          <cell r="J214">
            <v>296</v>
          </cell>
          <cell r="K214">
            <v>175055.44949999999</v>
          </cell>
        </row>
        <row r="215">
          <cell r="E215" t="str">
            <v>Junction Box FA</v>
          </cell>
          <cell r="H215" t="str">
            <v>E-01,02,03,04&amp;05</v>
          </cell>
          <cell r="I215" t="str">
            <v>unit</v>
          </cell>
          <cell r="J215">
            <v>20</v>
          </cell>
          <cell r="K215">
            <v>446895.75</v>
          </cell>
        </row>
        <row r="216">
          <cell r="E216" t="str">
            <v>Main Equipment to consist of:</v>
          </cell>
          <cell r="I216" t="str">
            <v>ls</v>
          </cell>
          <cell r="J216">
            <v>1</v>
          </cell>
          <cell r="K216">
            <v>359304183</v>
          </cell>
        </row>
        <row r="217">
          <cell r="E217" t="str">
            <v>Manual Call Point</v>
          </cell>
          <cell r="H217" t="str">
            <v>E-01,02,03,04&amp;05</v>
          </cell>
          <cell r="I217" t="str">
            <v>nos</v>
          </cell>
          <cell r="J217">
            <v>93</v>
          </cell>
          <cell r="K217">
            <v>269186.45400000003</v>
          </cell>
        </row>
        <row r="218">
          <cell r="E218" t="str">
            <v>Phone Jack</v>
          </cell>
          <cell r="H218" t="str">
            <v>E-01,02,03,04&amp;05</v>
          </cell>
          <cell r="I218" t="str">
            <v>nos</v>
          </cell>
          <cell r="J218">
            <v>93</v>
          </cell>
          <cell r="K218">
            <v>183382.47</v>
          </cell>
        </row>
        <row r="219">
          <cell r="E219" t="str">
            <v>ROR Heat Detector</v>
          </cell>
          <cell r="H219" t="str">
            <v>E-01,02,03,04&amp;05</v>
          </cell>
          <cell r="I219" t="str">
            <v>nos</v>
          </cell>
          <cell r="J219">
            <v>2246</v>
          </cell>
          <cell r="K219">
            <v>172656.97200000001</v>
          </cell>
        </row>
        <row r="220">
          <cell r="E220" t="str">
            <v>Genset Cap.3000 kVA</v>
          </cell>
          <cell r="I220" t="str">
            <v>unit</v>
          </cell>
          <cell r="J220">
            <v>1</v>
          </cell>
          <cell r="K220">
            <v>3056766930</v>
          </cell>
        </row>
        <row r="221">
          <cell r="E221" t="str">
            <v>Genset Cap.2500 kVA</v>
          </cell>
          <cell r="I221" t="str">
            <v>unit</v>
          </cell>
          <cell r="J221">
            <v>1</v>
          </cell>
          <cell r="K221">
            <v>2547305775</v>
          </cell>
        </row>
        <row r="222">
          <cell r="E222" t="str">
            <v>Genset Cap.2000 kVA</v>
          </cell>
          <cell r="I222" t="str">
            <v>unit</v>
          </cell>
          <cell r="J222">
            <v>1</v>
          </cell>
          <cell r="K222">
            <v>2037844620</v>
          </cell>
        </row>
        <row r="223">
          <cell r="E223" t="str">
            <v>Panel Kontrol Genset 3000 kVA</v>
          </cell>
          <cell r="I223" t="str">
            <v>unit</v>
          </cell>
          <cell r="J223">
            <v>1</v>
          </cell>
          <cell r="K223">
            <v>702264750</v>
          </cell>
        </row>
        <row r="224">
          <cell r="E224" t="str">
            <v>Panel Kontrol Genset 2500 kVA</v>
          </cell>
          <cell r="I224" t="str">
            <v>unit</v>
          </cell>
          <cell r="J224">
            <v>1</v>
          </cell>
          <cell r="K224">
            <v>542659125</v>
          </cell>
        </row>
        <row r="225">
          <cell r="E225" t="str">
            <v>Panel Kontrol Genset 2000 kVA</v>
          </cell>
          <cell r="I225" t="str">
            <v>unit</v>
          </cell>
          <cell r="J225">
            <v>1</v>
          </cell>
          <cell r="K225">
            <v>414974625</v>
          </cell>
        </row>
        <row r="226">
          <cell r="E226" t="str">
            <v>Check valve HYD dia.8"</v>
          </cell>
          <cell r="H226" t="str">
            <v>FF-00</v>
          </cell>
          <cell r="I226" t="str">
            <v>no</v>
          </cell>
          <cell r="J226">
            <v>1</v>
          </cell>
          <cell r="K226">
            <v>9263747.0999999996</v>
          </cell>
        </row>
        <row r="227">
          <cell r="E227" t="str">
            <v>Check valve HYDdia.2.5"</v>
          </cell>
          <cell r="H227" t="str">
            <v>FF-00</v>
          </cell>
          <cell r="I227" t="str">
            <v>no</v>
          </cell>
          <cell r="J227">
            <v>2</v>
          </cell>
          <cell r="K227">
            <v>4179746.25</v>
          </cell>
        </row>
        <row r="228">
          <cell r="E228" t="str">
            <v xml:space="preserve">Check Valve ø 150 mm </v>
          </cell>
          <cell r="H228" t="str">
            <v>FF-05</v>
          </cell>
          <cell r="I228" t="str">
            <v>m</v>
          </cell>
          <cell r="J228">
            <v>2</v>
          </cell>
          <cell r="K228">
            <v>2306478.75</v>
          </cell>
        </row>
        <row r="229">
          <cell r="E229" t="str">
            <v>Flexible joint HYD dia.2.5"</v>
          </cell>
          <cell r="H229" t="str">
            <v>FF-00</v>
          </cell>
          <cell r="I229" t="str">
            <v>no</v>
          </cell>
          <cell r="J229">
            <v>2</v>
          </cell>
          <cell r="K229">
            <v>342827.02500000002</v>
          </cell>
        </row>
        <row r="230">
          <cell r="E230" t="str">
            <v>Flexible joint HYD dia.8"</v>
          </cell>
          <cell r="H230" t="str">
            <v>FF-00</v>
          </cell>
          <cell r="I230" t="str">
            <v>no</v>
          </cell>
          <cell r="J230">
            <v>4</v>
          </cell>
          <cell r="K230">
            <v>1342839.1425000001</v>
          </cell>
        </row>
        <row r="231">
          <cell r="E231" t="str">
            <v>Flow Switch</v>
          </cell>
          <cell r="H231" t="str">
            <v>FF-01</v>
          </cell>
          <cell r="I231" t="str">
            <v>nos</v>
          </cell>
          <cell r="J231">
            <v>20</v>
          </cell>
          <cell r="K231">
            <v>890599.38749999995</v>
          </cell>
        </row>
        <row r="232">
          <cell r="E232" t="str">
            <v>foot-valve HYD dia.8"</v>
          </cell>
          <cell r="H232" t="str">
            <v>FF-00</v>
          </cell>
          <cell r="I232" t="str">
            <v>no</v>
          </cell>
          <cell r="J232">
            <v>2</v>
          </cell>
          <cell r="K232">
            <v>4437273</v>
          </cell>
        </row>
        <row r="233">
          <cell r="E233" t="str">
            <v>Gate Valve (drain)  Dia. 50 mm</v>
          </cell>
          <cell r="H233" t="str">
            <v>FF-01</v>
          </cell>
          <cell r="I233" t="str">
            <v>nos</v>
          </cell>
          <cell r="J233">
            <v>40</v>
          </cell>
          <cell r="K233">
            <v>2064398.31</v>
          </cell>
        </row>
        <row r="234">
          <cell r="E234" t="str">
            <v>Gate valve HYD dia.2.5"</v>
          </cell>
          <cell r="H234" t="str">
            <v>FF-00</v>
          </cell>
          <cell r="I234" t="str">
            <v>no</v>
          </cell>
          <cell r="J234">
            <v>2</v>
          </cell>
          <cell r="K234">
            <v>2533893.0449999999</v>
          </cell>
        </row>
        <row r="235">
          <cell r="E235" t="str">
            <v>Gate valve HYD dia.8"</v>
          </cell>
          <cell r="H235" t="str">
            <v>FF-00</v>
          </cell>
          <cell r="I235" t="str">
            <v>no</v>
          </cell>
          <cell r="J235">
            <v>4</v>
          </cell>
          <cell r="K235">
            <v>7755793.1550000003</v>
          </cell>
        </row>
        <row r="236">
          <cell r="E236" t="str">
            <v xml:space="preserve">Gate Valve ø 100 mm </v>
          </cell>
          <cell r="H236" t="str">
            <v>FF-02</v>
          </cell>
          <cell r="I236" t="str">
            <v>nos</v>
          </cell>
          <cell r="J236">
            <v>24</v>
          </cell>
          <cell r="K236">
            <v>4050909.0750000002</v>
          </cell>
        </row>
        <row r="237">
          <cell r="E237" t="str">
            <v xml:space="preserve">Gate Valve ø 150 mm </v>
          </cell>
          <cell r="H237" t="str">
            <v>FF-01</v>
          </cell>
          <cell r="I237" t="str">
            <v>nos</v>
          </cell>
          <cell r="J237">
            <v>8</v>
          </cell>
          <cell r="K237">
            <v>6137013.75</v>
          </cell>
        </row>
        <row r="238">
          <cell r="E238" t="str">
            <v>Head Sprinkler Upright Type</v>
          </cell>
          <cell r="H238" t="str">
            <v>FF-01</v>
          </cell>
          <cell r="I238" t="str">
            <v>nos</v>
          </cell>
          <cell r="J238">
            <v>2178</v>
          </cell>
          <cell r="K238">
            <v>41376.876479999999</v>
          </cell>
        </row>
        <row r="239">
          <cell r="E239" t="str">
            <v>Head Sprinkler Wall Type</v>
          </cell>
          <cell r="H239" t="str">
            <v>FF-01</v>
          </cell>
          <cell r="I239" t="str">
            <v>nos</v>
          </cell>
          <cell r="J239">
            <v>500</v>
          </cell>
          <cell r="K239">
            <v>45483.21</v>
          </cell>
        </row>
        <row r="240">
          <cell r="E240" t="str">
            <v>Header discharge HYD dia.10" @6 meter</v>
          </cell>
          <cell r="H240" t="str">
            <v>FF-00</v>
          </cell>
          <cell r="I240" t="str">
            <v>unit</v>
          </cell>
          <cell r="J240">
            <v>1</v>
          </cell>
          <cell r="K240">
            <v>5938350.7259999998</v>
          </cell>
        </row>
        <row r="241">
          <cell r="E241" t="str">
            <v>Header pipe dia.10"for supply hydrant box @6meter</v>
          </cell>
          <cell r="H241" t="str">
            <v>FF-00</v>
          </cell>
          <cell r="I241" t="str">
            <v>unit</v>
          </cell>
          <cell r="J241">
            <v>1</v>
          </cell>
          <cell r="K241">
            <v>5938350.7259999998</v>
          </cell>
        </row>
        <row r="242">
          <cell r="E242" t="str">
            <v>Header pipe dia.10"for supply sprinkler sys. @6meter</v>
          </cell>
          <cell r="H242" t="str">
            <v>FF-00</v>
          </cell>
          <cell r="I242" t="str">
            <v>unit</v>
          </cell>
          <cell r="J242">
            <v>1</v>
          </cell>
          <cell r="K242">
            <v>5938350.7259999998</v>
          </cell>
        </row>
        <row r="243">
          <cell r="E243" t="str">
            <v>Header suction HYD dia.10" @6 meter</v>
          </cell>
          <cell r="H243" t="str">
            <v>FF-00</v>
          </cell>
          <cell r="I243" t="str">
            <v>unit</v>
          </cell>
          <cell r="J243">
            <v>1</v>
          </cell>
          <cell r="K243">
            <v>5938350.7259999998</v>
          </cell>
        </row>
        <row r="244">
          <cell r="E244" t="str">
            <v xml:space="preserve">Hydrant Pillar </v>
          </cell>
          <cell r="H244" t="str">
            <v>FF-05</v>
          </cell>
          <cell r="I244" t="str">
            <v>m</v>
          </cell>
          <cell r="J244">
            <v>2</v>
          </cell>
          <cell r="K244">
            <v>1309336.017</v>
          </cell>
        </row>
        <row r="245">
          <cell r="E245" t="str">
            <v>Indoor Hydrant Box</v>
          </cell>
          <cell r="H245" t="str">
            <v>FF-01</v>
          </cell>
          <cell r="I245" t="str">
            <v>nos</v>
          </cell>
          <cell r="J245">
            <v>30</v>
          </cell>
          <cell r="K245">
            <v>1438808.1</v>
          </cell>
        </row>
        <row r="246">
          <cell r="E246" t="str">
            <v>Instrument HYD</v>
          </cell>
          <cell r="H246" t="str">
            <v>FF-00</v>
          </cell>
          <cell r="I246" t="str">
            <v>lot</v>
          </cell>
          <cell r="J246">
            <v>1</v>
          </cell>
          <cell r="K246">
            <v>8343575.5736250002</v>
          </cell>
        </row>
        <row r="247">
          <cell r="E247" t="str">
            <v>Manual supply valve dia.8"</v>
          </cell>
          <cell r="H247" t="str">
            <v>FF-00</v>
          </cell>
          <cell r="I247" t="str">
            <v>no</v>
          </cell>
          <cell r="J247">
            <v>10</v>
          </cell>
          <cell r="K247">
            <v>11199239.416125</v>
          </cell>
        </row>
        <row r="248">
          <cell r="E248" t="str">
            <v>Pipa BS dia. 100 mm</v>
          </cell>
          <cell r="H248" t="str">
            <v>FF-01</v>
          </cell>
          <cell r="I248" t="str">
            <v>m</v>
          </cell>
          <cell r="J248">
            <v>1798</v>
          </cell>
          <cell r="K248">
            <v>239025.38399999999</v>
          </cell>
        </row>
        <row r="249">
          <cell r="E249" t="str">
            <v>Pipa BS dia. 150 mm</v>
          </cell>
          <cell r="H249" t="str">
            <v>FF-01</v>
          </cell>
          <cell r="I249" t="str">
            <v>m</v>
          </cell>
          <cell r="J249">
            <v>187</v>
          </cell>
          <cell r="K249">
            <v>409867.245</v>
          </cell>
        </row>
        <row r="250">
          <cell r="E250" t="str">
            <v>Pipa BS dia. 200 mm</v>
          </cell>
          <cell r="H250" t="str">
            <v>FF-01</v>
          </cell>
          <cell r="I250" t="str">
            <v>m</v>
          </cell>
          <cell r="J250">
            <v>495</v>
          </cell>
          <cell r="K250">
            <v>607267.48199999996</v>
          </cell>
        </row>
        <row r="251">
          <cell r="E251" t="str">
            <v>Pipa BS dia. 25 mm</v>
          </cell>
          <cell r="H251" t="str">
            <v>FF-01</v>
          </cell>
          <cell r="I251" t="str">
            <v>m</v>
          </cell>
          <cell r="J251">
            <v>6602</v>
          </cell>
          <cell r="K251">
            <v>42518.938500000004</v>
          </cell>
        </row>
        <row r="252">
          <cell r="E252" t="str">
            <v>Pipa BS dia. 40 mm</v>
          </cell>
          <cell r="H252" t="str">
            <v>FF-01</v>
          </cell>
          <cell r="I252" t="str">
            <v>m</v>
          </cell>
          <cell r="J252">
            <v>1088</v>
          </cell>
          <cell r="K252">
            <v>66012.886499999993</v>
          </cell>
        </row>
        <row r="253">
          <cell r="E253" t="str">
            <v>Pipa BS dia. 50 mm</v>
          </cell>
          <cell r="H253" t="str">
            <v>FF-01</v>
          </cell>
          <cell r="I253" t="str">
            <v>m</v>
          </cell>
          <cell r="J253">
            <v>1580</v>
          </cell>
          <cell r="K253">
            <v>87719.251499999998</v>
          </cell>
        </row>
        <row r="254">
          <cell r="E254" t="str">
            <v>Pipa BS dia. 65 mm</v>
          </cell>
          <cell r="H254" t="str">
            <v>FF-01</v>
          </cell>
          <cell r="I254" t="str">
            <v>m</v>
          </cell>
          <cell r="J254">
            <v>1475</v>
          </cell>
          <cell r="K254">
            <v>132408.8265</v>
          </cell>
        </row>
        <row r="255">
          <cell r="E255" t="str">
            <v>Pipa BS dia. 80 mm</v>
          </cell>
          <cell r="H255" t="str">
            <v>FF-01</v>
          </cell>
          <cell r="I255" t="str">
            <v>m</v>
          </cell>
          <cell r="J255">
            <v>585</v>
          </cell>
          <cell r="K255">
            <v>170331.12299999999</v>
          </cell>
        </row>
        <row r="256">
          <cell r="E256" t="str">
            <v>Pipe HYD dia.2.5"</v>
          </cell>
          <cell r="H256" t="str">
            <v>FF-00</v>
          </cell>
          <cell r="I256" t="str">
            <v>lot</v>
          </cell>
          <cell r="J256">
            <v>1</v>
          </cell>
          <cell r="K256">
            <v>5006126.1914999997</v>
          </cell>
        </row>
        <row r="257">
          <cell r="E257" t="str">
            <v>Pipe HYD dia.8"</v>
          </cell>
          <cell r="H257" t="str">
            <v>FF-00</v>
          </cell>
          <cell r="I257" t="str">
            <v>lot</v>
          </cell>
          <cell r="J257">
            <v>1</v>
          </cell>
          <cell r="K257">
            <v>8343575.5736250002</v>
          </cell>
        </row>
        <row r="258">
          <cell r="E258" t="str">
            <v xml:space="preserve">Pressure Fire Extinguisher, Dry Chemical 25Kg </v>
          </cell>
          <cell r="H258" t="str">
            <v>FF-01</v>
          </cell>
          <cell r="I258" t="str">
            <v>nos</v>
          </cell>
          <cell r="J258">
            <v>1</v>
          </cell>
          <cell r="K258">
            <v>1410913.7250000001</v>
          </cell>
        </row>
        <row r="259">
          <cell r="E259" t="str">
            <v xml:space="preserve">Pressure Fire Extinguisher, Dry Chemical 5Kg </v>
          </cell>
          <cell r="H259" t="str">
            <v>FF-01</v>
          </cell>
          <cell r="I259" t="str">
            <v>nos</v>
          </cell>
          <cell r="J259">
            <v>69</v>
          </cell>
          <cell r="K259">
            <v>471155.80499999999</v>
          </cell>
        </row>
        <row r="260">
          <cell r="E260" t="str">
            <v>Pressure gauge HYD</v>
          </cell>
          <cell r="H260" t="str">
            <v>FF-00</v>
          </cell>
          <cell r="I260" t="str">
            <v>no</v>
          </cell>
          <cell r="J260">
            <v>8</v>
          </cell>
          <cell r="K260">
            <v>109170.2475</v>
          </cell>
        </row>
        <row r="261">
          <cell r="E261" t="str">
            <v>Pressure switch HYD</v>
          </cell>
          <cell r="H261" t="str">
            <v>FF-00</v>
          </cell>
          <cell r="I261" t="str">
            <v>no</v>
          </cell>
          <cell r="J261">
            <v>4</v>
          </cell>
          <cell r="K261">
            <v>617673.76875000005</v>
          </cell>
        </row>
        <row r="262">
          <cell r="E262" t="str">
            <v>Pressure tank diafragma type c/w press.savety vlv.</v>
          </cell>
          <cell r="H262" t="str">
            <v>FF-00</v>
          </cell>
          <cell r="I262" t="str">
            <v>unit</v>
          </cell>
          <cell r="J262">
            <v>1</v>
          </cell>
          <cell r="K262">
            <v>19152675</v>
          </cell>
        </row>
        <row r="263">
          <cell r="E263" t="str">
            <v>Riser pipe dia.8" for hyd.box left wing building</v>
          </cell>
          <cell r="H263" t="str">
            <v>FF-00</v>
          </cell>
          <cell r="I263" t="str">
            <v>m</v>
          </cell>
          <cell r="J263">
            <v>250</v>
          </cell>
          <cell r="K263">
            <v>607267.48199999996</v>
          </cell>
        </row>
        <row r="264">
          <cell r="E264" t="str">
            <v>Riser pipe dia.8" for hyd.box main left building</v>
          </cell>
          <cell r="H264" t="str">
            <v>FF-00</v>
          </cell>
          <cell r="I264" t="str">
            <v>m</v>
          </cell>
          <cell r="J264">
            <v>150</v>
          </cell>
          <cell r="K264">
            <v>607267.48199999996</v>
          </cell>
        </row>
        <row r="265">
          <cell r="E265" t="str">
            <v>Riser pipe dia.8" for hyd.box main right building</v>
          </cell>
          <cell r="H265" t="str">
            <v>FF-00</v>
          </cell>
          <cell r="I265" t="str">
            <v>m</v>
          </cell>
          <cell r="J265">
            <v>200</v>
          </cell>
          <cell r="K265">
            <v>607267.48199999996</v>
          </cell>
        </row>
        <row r="266">
          <cell r="E266" t="str">
            <v>Riser pipe dia.8" for hyd.box right wing building</v>
          </cell>
          <cell r="H266" t="str">
            <v>FF-00</v>
          </cell>
          <cell r="I266" t="str">
            <v>m</v>
          </cell>
          <cell r="J266">
            <v>300</v>
          </cell>
          <cell r="K266">
            <v>607267.48199999996</v>
          </cell>
        </row>
        <row r="267">
          <cell r="E267" t="str">
            <v>Riser pipe dia.8" for sprink.syst. left wing building</v>
          </cell>
          <cell r="H267" t="str">
            <v>FF-00</v>
          </cell>
          <cell r="I267" t="str">
            <v>m</v>
          </cell>
          <cell r="J267">
            <v>250</v>
          </cell>
          <cell r="K267">
            <v>607267.48199999996</v>
          </cell>
        </row>
        <row r="268">
          <cell r="E268" t="str">
            <v>Riser pipe dia.8" for sprink.syst. Main left building</v>
          </cell>
          <cell r="H268" t="str">
            <v>FF-00</v>
          </cell>
          <cell r="I268" t="str">
            <v>m</v>
          </cell>
          <cell r="J268">
            <v>150</v>
          </cell>
          <cell r="K268">
            <v>607267.48199999996</v>
          </cell>
        </row>
        <row r="269">
          <cell r="E269" t="str">
            <v>Riser pipe dia.8" for sprink.syst. main right building</v>
          </cell>
          <cell r="H269" t="str">
            <v>FF-00</v>
          </cell>
          <cell r="I269" t="str">
            <v>m</v>
          </cell>
          <cell r="J269">
            <v>200</v>
          </cell>
          <cell r="K269">
            <v>607267.48199999996</v>
          </cell>
        </row>
        <row r="270">
          <cell r="E270" t="str">
            <v>Riser pipe dia.8" for sprink.syst.right wing building</v>
          </cell>
          <cell r="H270" t="str">
            <v>FF-00</v>
          </cell>
          <cell r="I270" t="str">
            <v>m</v>
          </cell>
          <cell r="J270">
            <v>300</v>
          </cell>
          <cell r="K270">
            <v>607267.48199999996</v>
          </cell>
        </row>
        <row r="271">
          <cell r="E271" t="str">
            <v>Siammese Connection</v>
          </cell>
          <cell r="H271" t="str">
            <v>FF-05</v>
          </cell>
          <cell r="I271" t="str">
            <v>m</v>
          </cell>
          <cell r="J271">
            <v>2</v>
          </cell>
          <cell r="K271">
            <v>1322295.9937499999</v>
          </cell>
        </row>
        <row r="272">
          <cell r="E272" t="str">
            <v>Sight Glass</v>
          </cell>
          <cell r="H272" t="str">
            <v>FF-01</v>
          </cell>
          <cell r="I272" t="str">
            <v>nos</v>
          </cell>
          <cell r="J272">
            <v>20</v>
          </cell>
          <cell r="K272">
            <v>933597.14287500002</v>
          </cell>
        </row>
        <row r="273">
          <cell r="E273" t="str">
            <v>Suction pipe HYD dia.8" @10 meter</v>
          </cell>
          <cell r="H273" t="str">
            <v>FF-00</v>
          </cell>
          <cell r="I273" t="str">
            <v>unit</v>
          </cell>
          <cell r="J273">
            <v>2</v>
          </cell>
          <cell r="K273">
            <v>8091526.3706250004</v>
          </cell>
        </row>
        <row r="274">
          <cell r="E274" t="str">
            <v>Diesel pump cap.1500GPM,head 120 meter</v>
          </cell>
          <cell r="H274" t="str">
            <v>FF-00</v>
          </cell>
          <cell r="I274" t="str">
            <v>unit</v>
          </cell>
          <cell r="J274">
            <v>1</v>
          </cell>
          <cell r="K274">
            <v>428716230</v>
          </cell>
        </row>
        <row r="275">
          <cell r="E275" t="str">
            <v>Electrical pump cap.1500GPM,head 120 meter</v>
          </cell>
          <cell r="H275" t="str">
            <v>FF-00</v>
          </cell>
          <cell r="I275" t="str">
            <v>unit</v>
          </cell>
          <cell r="J275">
            <v>1</v>
          </cell>
          <cell r="K275">
            <v>182436990</v>
          </cell>
        </row>
        <row r="276">
          <cell r="E276" t="str">
            <v>Jockey pump cap.50GPM,head 120 meter</v>
          </cell>
          <cell r="H276" t="str">
            <v>FF-00</v>
          </cell>
          <cell r="I276" t="str">
            <v>unit</v>
          </cell>
          <cell r="J276">
            <v>1</v>
          </cell>
          <cell r="K276">
            <v>64967250</v>
          </cell>
        </row>
        <row r="277">
          <cell r="E277" t="str">
            <v>Feeder cable NYY 4x185mm²</v>
          </cell>
          <cell r="H277" t="str">
            <v>FF-00</v>
          </cell>
          <cell r="I277" t="str">
            <v>m</v>
          </cell>
          <cell r="J277">
            <v>100</v>
          </cell>
          <cell r="K277">
            <v>414642.35129999998</v>
          </cell>
        </row>
        <row r="278">
          <cell r="E278" t="str">
            <v>Feeder cable NYY 4x50mm²</v>
          </cell>
          <cell r="H278" t="str">
            <v>FF-00</v>
          </cell>
          <cell r="I278" t="str">
            <v>m</v>
          </cell>
          <cell r="J278">
            <v>100</v>
          </cell>
          <cell r="K278">
            <v>113717.80680000001</v>
          </cell>
        </row>
        <row r="279">
          <cell r="E279" t="str">
            <v>N2XSEFGbY 3x95mm2</v>
          </cell>
          <cell r="I279" t="str">
            <v>m</v>
          </cell>
          <cell r="J279">
            <v>180</v>
          </cell>
          <cell r="K279">
            <v>232207.95375000002</v>
          </cell>
        </row>
        <row r="280">
          <cell r="E280" t="str">
            <v>NYY 2(4x120)mm2</v>
          </cell>
          <cell r="I280" t="str">
            <v>m</v>
          </cell>
          <cell r="J280">
            <v>625</v>
          </cell>
          <cell r="K280">
            <v>542254.98450000002</v>
          </cell>
        </row>
        <row r="281">
          <cell r="E281" t="str">
            <v>NYY 2(4x35)mm2</v>
          </cell>
          <cell r="I281" t="str">
            <v>m</v>
          </cell>
          <cell r="J281">
            <v>1320</v>
          </cell>
          <cell r="K281">
            <v>174634.32449999999</v>
          </cell>
        </row>
        <row r="282">
          <cell r="E282" t="str">
            <v>NYY 2(4x70)mm2</v>
          </cell>
          <cell r="I282" t="str">
            <v>m</v>
          </cell>
          <cell r="J282">
            <v>710</v>
          </cell>
          <cell r="K282">
            <v>318458.37914999999</v>
          </cell>
        </row>
        <row r="283">
          <cell r="E283" t="str">
            <v>NYY 2(4x95)mm2</v>
          </cell>
          <cell r="I283" t="str">
            <v>m</v>
          </cell>
          <cell r="J283">
            <v>1550</v>
          </cell>
          <cell r="K283">
            <v>433146.58815000003</v>
          </cell>
        </row>
        <row r="284">
          <cell r="E284" t="str">
            <v>NYY 3X4mm2</v>
          </cell>
          <cell r="I284" t="str">
            <v>m</v>
          </cell>
          <cell r="J284">
            <v>13400</v>
          </cell>
          <cell r="K284">
            <v>10811.42145</v>
          </cell>
        </row>
        <row r="285">
          <cell r="E285" t="str">
            <v>NYY 4x16 mm2</v>
          </cell>
          <cell r="I285" t="str">
            <v>m</v>
          </cell>
          <cell r="J285">
            <v>8480</v>
          </cell>
          <cell r="K285">
            <v>42862.280850000003</v>
          </cell>
        </row>
        <row r="286">
          <cell r="E286" t="str">
            <v>NYY 8(4x300)MM2</v>
          </cell>
          <cell r="I286" t="str">
            <v>m</v>
          </cell>
          <cell r="J286">
            <v>75</v>
          </cell>
          <cell r="K286">
            <v>5045082.6053999998</v>
          </cell>
        </row>
        <row r="287">
          <cell r="E287" t="str">
            <v>NYY 10 (4x300) mm2</v>
          </cell>
          <cell r="I287" t="str">
            <v>m</v>
          </cell>
          <cell r="J287">
            <v>75</v>
          </cell>
          <cell r="K287">
            <v>5406353.2567499997</v>
          </cell>
        </row>
        <row r="288">
          <cell r="E288" t="str">
            <v>NYY 9 (4x300) mm2</v>
          </cell>
          <cell r="I288" t="str">
            <v>m</v>
          </cell>
          <cell r="J288">
            <v>75</v>
          </cell>
          <cell r="K288">
            <v>4865717.9310750002</v>
          </cell>
        </row>
        <row r="289">
          <cell r="E289" t="str">
            <v>NYY 7 (4x300) mm2</v>
          </cell>
          <cell r="I289" t="str">
            <v>m</v>
          </cell>
          <cell r="J289">
            <v>75</v>
          </cell>
          <cell r="K289">
            <v>3784447.2797249998</v>
          </cell>
        </row>
        <row r="290">
          <cell r="E290" t="str">
            <v>DO NOT DISTURBE SWITCH C/W BELLCHIME &amp;</v>
          </cell>
          <cell r="H290" t="str">
            <v>E-01,02,03,04&amp;05</v>
          </cell>
          <cell r="I290" t="str">
            <v>unit</v>
          </cell>
          <cell r="J290">
            <v>500</v>
          </cell>
          <cell r="K290">
            <v>303405.90000000002</v>
          </cell>
        </row>
        <row r="291">
          <cell r="E291" t="str">
            <v>KEY TAG</v>
          </cell>
          <cell r="H291" t="str">
            <v>E-01,02,03,04&amp;05</v>
          </cell>
          <cell r="I291" t="str">
            <v>unit</v>
          </cell>
          <cell r="J291">
            <v>500</v>
          </cell>
          <cell r="K291">
            <v>478972.08750000002</v>
          </cell>
        </row>
        <row r="292">
          <cell r="E292" t="str">
            <v>MASTER SWITCH BEDSIDE</v>
          </cell>
          <cell r="H292" t="str">
            <v>E-01,02,03,04&amp;05</v>
          </cell>
          <cell r="I292" t="str">
            <v>unit</v>
          </cell>
          <cell r="J292">
            <v>500</v>
          </cell>
          <cell r="K292">
            <v>303405.90000000002</v>
          </cell>
        </row>
        <row r="293">
          <cell r="E293" t="str">
            <v xml:space="preserve">MASTER SWITCH ENTRANCE  </v>
          </cell>
          <cell r="H293" t="str">
            <v>E-01,02,03,04&amp;05</v>
          </cell>
          <cell r="I293" t="str">
            <v>unit</v>
          </cell>
          <cell r="J293">
            <v>500</v>
          </cell>
          <cell r="K293">
            <v>233179.42499999999</v>
          </cell>
        </row>
        <row r="294">
          <cell r="E294" t="str">
            <v>ROOM CONTROL UNIT DISTRIBUTION</v>
          </cell>
          <cell r="H294" t="str">
            <v>E-01,02,03,04&amp;05</v>
          </cell>
          <cell r="I294" t="str">
            <v>unit</v>
          </cell>
          <cell r="J294">
            <v>500</v>
          </cell>
          <cell r="K294">
            <v>2394084.375</v>
          </cell>
        </row>
        <row r="295">
          <cell r="E295" t="str">
            <v>Cable Ladder 100 mm</v>
          </cell>
          <cell r="H295" t="str">
            <v>E-01,02,03,04&amp;05</v>
          </cell>
          <cell r="I295" t="str">
            <v>m</v>
          </cell>
          <cell r="J295">
            <v>100</v>
          </cell>
          <cell r="K295">
            <v>122563.940625</v>
          </cell>
        </row>
        <row r="296">
          <cell r="E296" t="str">
            <v>Cable Ladder 300 mm</v>
          </cell>
          <cell r="H296" t="str">
            <v>E-01,02,03,04&amp;05</v>
          </cell>
          <cell r="I296" t="str">
            <v>m</v>
          </cell>
          <cell r="J296">
            <v>150</v>
          </cell>
          <cell r="K296">
            <v>160071.26250000001</v>
          </cell>
        </row>
        <row r="297">
          <cell r="E297" t="str">
            <v>Cable Ladder 600 mm</v>
          </cell>
          <cell r="H297" t="str">
            <v>E-01,02,03,04&amp;05</v>
          </cell>
          <cell r="I297" t="str">
            <v>m</v>
          </cell>
          <cell r="J297">
            <v>800</v>
          </cell>
          <cell r="K297">
            <v>177627.88125000001</v>
          </cell>
        </row>
        <row r="298">
          <cell r="E298" t="str">
            <v>Cable Tray 100</v>
          </cell>
          <cell r="H298" t="str">
            <v>E-01,02,03,04&amp;05</v>
          </cell>
          <cell r="I298" t="str">
            <v>m</v>
          </cell>
          <cell r="J298">
            <v>2000</v>
          </cell>
          <cell r="K298">
            <v>122404.33499999999</v>
          </cell>
        </row>
        <row r="299">
          <cell r="E299" t="str">
            <v>Cable Tray 200</v>
          </cell>
          <cell r="H299" t="str">
            <v>E-01,02,03,04&amp;05</v>
          </cell>
          <cell r="I299" t="str">
            <v>m</v>
          </cell>
          <cell r="J299">
            <v>1500</v>
          </cell>
          <cell r="K299">
            <v>122404.33499999999</v>
          </cell>
        </row>
        <row r="300">
          <cell r="E300" t="str">
            <v>Cable tray 300mm</v>
          </cell>
          <cell r="H300" t="str">
            <v>PB-00</v>
          </cell>
          <cell r="I300" t="str">
            <v>m</v>
          </cell>
          <cell r="J300">
            <v>50</v>
          </cell>
          <cell r="K300">
            <v>135396.23287499999</v>
          </cell>
        </row>
        <row r="301">
          <cell r="E301" t="str">
            <v>Cable Tray 400</v>
          </cell>
          <cell r="H301" t="str">
            <v>E-01,02,03,04&amp;05</v>
          </cell>
          <cell r="I301" t="str">
            <v>m</v>
          </cell>
          <cell r="J301">
            <v>750</v>
          </cell>
          <cell r="K301">
            <v>148132.76175000001</v>
          </cell>
        </row>
        <row r="302">
          <cell r="E302" t="str">
            <v>Cable try 300mm</v>
          </cell>
          <cell r="H302" t="str">
            <v>FF-00</v>
          </cell>
          <cell r="I302" t="str">
            <v>m</v>
          </cell>
          <cell r="J302">
            <v>40</v>
          </cell>
          <cell r="K302">
            <v>135396.23287499999</v>
          </cell>
        </row>
        <row r="303">
          <cell r="E303" t="str">
            <v>Installation cable Ladder</v>
          </cell>
          <cell r="H303" t="str">
            <v>E-01,02,03,04&amp;05</v>
          </cell>
          <cell r="I303" t="str">
            <v>m</v>
          </cell>
          <cell r="J303">
            <v>790</v>
          </cell>
          <cell r="K303">
            <v>0</v>
          </cell>
        </row>
        <row r="304">
          <cell r="E304" t="str">
            <v>Installation cable Tray</v>
          </cell>
          <cell r="H304" t="str">
            <v>E-01,02,03,04&amp;05</v>
          </cell>
          <cell r="I304" t="str">
            <v>m</v>
          </cell>
          <cell r="J304">
            <v>830</v>
          </cell>
          <cell r="K304">
            <v>0</v>
          </cell>
        </row>
        <row r="305">
          <cell r="E305" t="str">
            <v>Ladder 600mm</v>
          </cell>
          <cell r="H305" t="str">
            <v>E-01,02,03,04&amp;05</v>
          </cell>
          <cell r="I305" t="str">
            <v>m</v>
          </cell>
          <cell r="J305">
            <v>800</v>
          </cell>
          <cell r="K305">
            <v>177627.88125000001</v>
          </cell>
        </row>
        <row r="306">
          <cell r="E306" t="str">
            <v>Baret Lamp 1x18 W</v>
          </cell>
          <cell r="H306" t="str">
            <v>E-01</v>
          </cell>
          <cell r="I306" t="str">
            <v>nos</v>
          </cell>
          <cell r="J306">
            <v>1578</v>
          </cell>
          <cell r="K306">
            <v>238447.875</v>
          </cell>
        </row>
        <row r="307">
          <cell r="E307" t="str">
            <v>Cristall Lamp 250 W</v>
          </cell>
          <cell r="H307" t="str">
            <v>E-02</v>
          </cell>
          <cell r="I307" t="str">
            <v>nos</v>
          </cell>
          <cell r="J307">
            <v>16</v>
          </cell>
          <cell r="K307">
            <v>1420768.0396499999</v>
          </cell>
        </row>
        <row r="308">
          <cell r="E308" t="str">
            <v>Decoration Ornamend Roof Lamp</v>
          </cell>
          <cell r="I308" t="str">
            <v>unit</v>
          </cell>
          <cell r="J308">
            <v>4</v>
          </cell>
          <cell r="K308">
            <v>23955843.75</v>
          </cell>
        </row>
        <row r="309">
          <cell r="E309" t="str">
            <v>Double Switch</v>
          </cell>
          <cell r="H309" t="str">
            <v>E-01</v>
          </cell>
          <cell r="I309" t="str">
            <v>nos</v>
          </cell>
          <cell r="J309">
            <v>1072</v>
          </cell>
          <cell r="K309">
            <v>41303.006999999998</v>
          </cell>
        </row>
        <row r="310">
          <cell r="E310" t="str">
            <v>Emergency Lamp Down Light 13W+Battery</v>
          </cell>
          <cell r="H310" t="str">
            <v>E-01</v>
          </cell>
          <cell r="I310" t="str">
            <v>nos</v>
          </cell>
          <cell r="J310">
            <v>500</v>
          </cell>
          <cell r="K310">
            <v>792598.60499999998</v>
          </cell>
        </row>
        <row r="311">
          <cell r="E311" t="str">
            <v>Exit Lamp 10 W c/w battery</v>
          </cell>
          <cell r="H311" t="str">
            <v>E-01</v>
          </cell>
          <cell r="I311" t="str">
            <v>nos</v>
          </cell>
          <cell r="J311">
            <v>105</v>
          </cell>
          <cell r="K311">
            <v>760039.0575</v>
          </cell>
        </row>
        <row r="312">
          <cell r="E312" t="str">
            <v>Flourescent 2x36 W TKI</v>
          </cell>
          <cell r="H312" t="str">
            <v>E-01</v>
          </cell>
          <cell r="I312" t="str">
            <v>nos</v>
          </cell>
          <cell r="J312">
            <v>1107</v>
          </cell>
          <cell r="K312">
            <v>399330.34500000003</v>
          </cell>
        </row>
        <row r="313">
          <cell r="E313" t="str">
            <v>Flourescent 2x36 W TKO</v>
          </cell>
          <cell r="H313" t="str">
            <v>E-01</v>
          </cell>
          <cell r="I313" t="str">
            <v>nos</v>
          </cell>
          <cell r="J313">
            <v>4453</v>
          </cell>
          <cell r="K313">
            <v>286967.98499999999</v>
          </cell>
        </row>
        <row r="314">
          <cell r="E314" t="str">
            <v>Flourescent,  1 x 18 W Washbasin</v>
          </cell>
          <cell r="H314" t="str">
            <v>E-01</v>
          </cell>
          <cell r="I314" t="str">
            <v>nos</v>
          </cell>
          <cell r="J314">
            <v>1334</v>
          </cell>
          <cell r="K314">
            <v>200142.52499999999</v>
          </cell>
        </row>
        <row r="315">
          <cell r="E315" t="str">
            <v>GMS, battery 18 W (Ladder)</v>
          </cell>
          <cell r="H315" t="str">
            <v>E-01</v>
          </cell>
          <cell r="I315" t="str">
            <v>nos</v>
          </cell>
          <cell r="J315">
            <v>129</v>
          </cell>
          <cell r="K315">
            <v>838565.02500000002</v>
          </cell>
        </row>
        <row r="316">
          <cell r="E316" t="str">
            <v>Grid Switch</v>
          </cell>
          <cell r="H316" t="str">
            <v>E-01</v>
          </cell>
          <cell r="I316" t="str">
            <v>nos</v>
          </cell>
          <cell r="J316">
            <v>66</v>
          </cell>
          <cell r="K316">
            <v>329103.87</v>
          </cell>
        </row>
        <row r="317">
          <cell r="E317" t="str">
            <v>Industrial Lamp 250 W</v>
          </cell>
          <cell r="H317" t="str">
            <v>E-01</v>
          </cell>
          <cell r="I317" t="str">
            <v>nos</v>
          </cell>
          <cell r="J317">
            <v>32</v>
          </cell>
          <cell r="K317">
            <v>317612.26500000001</v>
          </cell>
        </row>
        <row r="318">
          <cell r="E318" t="str">
            <v>Industrial Lamp 500 W</v>
          </cell>
          <cell r="H318" t="str">
            <v>E-01</v>
          </cell>
          <cell r="I318" t="str">
            <v>nos</v>
          </cell>
          <cell r="J318">
            <v>28</v>
          </cell>
          <cell r="K318">
            <v>694281.54</v>
          </cell>
        </row>
        <row r="319">
          <cell r="E319" t="str">
            <v>RMI 4x18 W</v>
          </cell>
          <cell r="H319" t="str">
            <v>E-01</v>
          </cell>
          <cell r="I319" t="str">
            <v>nos</v>
          </cell>
          <cell r="J319">
            <v>305</v>
          </cell>
          <cell r="K319">
            <v>658529.88</v>
          </cell>
        </row>
        <row r="320">
          <cell r="E320" t="str">
            <v>Single Switch</v>
          </cell>
          <cell r="H320" t="str">
            <v>E-01</v>
          </cell>
          <cell r="I320" t="str">
            <v>nos</v>
          </cell>
          <cell r="J320">
            <v>1165</v>
          </cell>
          <cell r="K320">
            <v>25342.444499999998</v>
          </cell>
        </row>
        <row r="321">
          <cell r="E321" t="str">
            <v>Socket Outlet 200 VA</v>
          </cell>
          <cell r="H321" t="str">
            <v>E-01</v>
          </cell>
          <cell r="I321" t="str">
            <v>nos</v>
          </cell>
          <cell r="J321">
            <v>2709</v>
          </cell>
          <cell r="K321">
            <v>41558.376000000004</v>
          </cell>
        </row>
        <row r="322">
          <cell r="E322" t="str">
            <v>Socket Outlet 3ph</v>
          </cell>
          <cell r="H322" t="str">
            <v>E-01</v>
          </cell>
          <cell r="I322" t="str">
            <v>nos</v>
          </cell>
          <cell r="J322">
            <v>151</v>
          </cell>
          <cell r="K322">
            <v>111784.851</v>
          </cell>
        </row>
        <row r="323">
          <cell r="E323" t="str">
            <v xml:space="preserve">Socket Outlet Shaver </v>
          </cell>
          <cell r="H323" t="str">
            <v>E-01</v>
          </cell>
          <cell r="I323" t="str">
            <v>nos</v>
          </cell>
          <cell r="J323">
            <v>1000</v>
          </cell>
          <cell r="K323">
            <v>325273.33500000002</v>
          </cell>
        </row>
        <row r="324">
          <cell r="E324" t="str">
            <v>Standing Lamp 75 W</v>
          </cell>
          <cell r="H324" t="str">
            <v>E-01</v>
          </cell>
          <cell r="I324" t="str">
            <v>nos</v>
          </cell>
          <cell r="J324">
            <v>500</v>
          </cell>
          <cell r="K324">
            <v>403160.88</v>
          </cell>
        </row>
        <row r="325">
          <cell r="E325" t="str">
            <v>Table lamp 40 w</v>
          </cell>
          <cell r="H325" t="str">
            <v>E-01</v>
          </cell>
          <cell r="I325" t="str">
            <v>nos</v>
          </cell>
          <cell r="J325">
            <v>676</v>
          </cell>
          <cell r="K325">
            <v>390913.38276000001</v>
          </cell>
        </row>
        <row r="326">
          <cell r="E326" t="str">
            <v>Wall Lamp 40 W</v>
          </cell>
          <cell r="H326" t="str">
            <v>E-01</v>
          </cell>
          <cell r="I326" t="str">
            <v>nos</v>
          </cell>
          <cell r="J326">
            <v>1000</v>
          </cell>
          <cell r="K326">
            <v>203436.78510000001</v>
          </cell>
        </row>
        <row r="327">
          <cell r="E327" t="str">
            <v>Installation Cable NYM 3 x 2.5 mm²</v>
          </cell>
          <cell r="H327" t="str">
            <v>E-01</v>
          </cell>
          <cell r="I327" t="str">
            <v>nos</v>
          </cell>
          <cell r="J327">
            <v>1</v>
          </cell>
          <cell r="K327">
            <v>96274.112999999998</v>
          </cell>
        </row>
        <row r="328">
          <cell r="E328" t="str">
            <v>Escalator</v>
          </cell>
          <cell r="H328" t="str">
            <v>-</v>
          </cell>
          <cell r="I328" t="str">
            <v>unit</v>
          </cell>
          <cell r="J328">
            <v>12</v>
          </cell>
          <cell r="K328">
            <v>206352452.664</v>
          </cell>
        </row>
        <row r="329">
          <cell r="E329" t="str">
            <v xml:space="preserve">Gondola </v>
          </cell>
          <cell r="H329" t="str">
            <v>-</v>
          </cell>
          <cell r="I329" t="str">
            <v>unit</v>
          </cell>
          <cell r="J329">
            <v>3</v>
          </cell>
          <cell r="K329">
            <v>113766889.5</v>
          </cell>
        </row>
        <row r="330">
          <cell r="E330" t="str">
            <v>Guest Lift</v>
          </cell>
          <cell r="H330" t="str">
            <v>-</v>
          </cell>
          <cell r="I330" t="str">
            <v>unit</v>
          </cell>
          <cell r="J330">
            <v>14</v>
          </cell>
          <cell r="K330">
            <v>294731513.81774998</v>
          </cell>
        </row>
        <row r="331">
          <cell r="E331" t="str">
            <v>Lift Dumb Waiter</v>
          </cell>
          <cell r="H331" t="str">
            <v>-</v>
          </cell>
          <cell r="I331" t="str">
            <v>unit</v>
          </cell>
          <cell r="J331">
            <v>2</v>
          </cell>
          <cell r="K331">
            <v>294731513.81774998</v>
          </cell>
        </row>
        <row r="332">
          <cell r="E332" t="str">
            <v>Lift Service</v>
          </cell>
          <cell r="H332" t="str">
            <v>-</v>
          </cell>
          <cell r="I332" t="str">
            <v>unit</v>
          </cell>
          <cell r="J332">
            <v>10</v>
          </cell>
          <cell r="K332">
            <v>294731513.81774998</v>
          </cell>
        </row>
        <row r="333">
          <cell r="E333" t="str">
            <v>Installation TV</v>
          </cell>
          <cell r="H333" t="str">
            <v>E-01,02,03,04&amp;05</v>
          </cell>
          <cell r="I333" t="str">
            <v>ttk</v>
          </cell>
          <cell r="J333">
            <v>500</v>
          </cell>
          <cell r="K333">
            <v>189228.429</v>
          </cell>
        </row>
        <row r="334">
          <cell r="E334" t="str">
            <v>Main Equipment to consist of:</v>
          </cell>
          <cell r="I334" t="str">
            <v>ls</v>
          </cell>
          <cell r="J334">
            <v>1</v>
          </cell>
          <cell r="K334">
            <v>148275413.208</v>
          </cell>
        </row>
        <row r="335">
          <cell r="E335" t="str">
            <v>Monitoring Control System</v>
          </cell>
          <cell r="H335" t="str">
            <v>E-01,02,03,04&amp;05</v>
          </cell>
          <cell r="I335" t="str">
            <v>LS</v>
          </cell>
          <cell r="J335">
            <v>1</v>
          </cell>
          <cell r="K335">
            <v>1915267500</v>
          </cell>
        </row>
        <row r="336">
          <cell r="E336" t="str">
            <v>Outlet for TV</v>
          </cell>
          <cell r="H336" t="str">
            <v>E-01,02,03,04&amp;05</v>
          </cell>
          <cell r="I336" t="str">
            <v>nos</v>
          </cell>
          <cell r="J336">
            <v>510</v>
          </cell>
          <cell r="K336">
            <v>55220.6175</v>
          </cell>
        </row>
        <row r="337">
          <cell r="E337" t="str">
            <v>Spliter</v>
          </cell>
          <cell r="H337" t="str">
            <v>E-01,02,03,04&amp;05</v>
          </cell>
          <cell r="I337" t="str">
            <v>unit</v>
          </cell>
          <cell r="J337">
            <v>20</v>
          </cell>
          <cell r="K337">
            <v>206082.783</v>
          </cell>
        </row>
        <row r="338">
          <cell r="E338" t="str">
            <v>Television 20"</v>
          </cell>
          <cell r="H338" t="str">
            <v>E-01,02,03,04&amp;05</v>
          </cell>
          <cell r="I338" t="str">
            <v>nos</v>
          </cell>
          <cell r="J338">
            <v>10</v>
          </cell>
          <cell r="K338">
            <v>4660484.25</v>
          </cell>
        </row>
        <row r="339">
          <cell r="E339" t="str">
            <v>Television 20"</v>
          </cell>
          <cell r="H339" t="str">
            <v>E-01,02,03,04&amp;05</v>
          </cell>
          <cell r="I339" t="str">
            <v>nos</v>
          </cell>
          <cell r="J339">
            <v>500</v>
          </cell>
          <cell r="K339">
            <v>4660484.25</v>
          </cell>
        </row>
        <row r="340">
          <cell r="E340" t="str">
            <v>1 (one) unit panel arrester</v>
          </cell>
          <cell r="H340" t="str">
            <v>E-01</v>
          </cell>
          <cell r="I340" t="str">
            <v>unit</v>
          </cell>
          <cell r="J340">
            <v>1</v>
          </cell>
          <cell r="K340">
            <v>105642231</v>
          </cell>
        </row>
        <row r="341">
          <cell r="E341" t="str">
            <v>1 (one) unit panel incomming c/w metering syst</v>
          </cell>
          <cell r="H341" t="str">
            <v>E-01</v>
          </cell>
          <cell r="I341" t="str">
            <v>unit</v>
          </cell>
          <cell r="J341">
            <v>1</v>
          </cell>
          <cell r="K341">
            <v>123446557.68000001</v>
          </cell>
        </row>
        <row r="342">
          <cell r="E342" t="str">
            <v>3 (three) unit panel outgoing</v>
          </cell>
          <cell r="H342" t="str">
            <v>E-01</v>
          </cell>
          <cell r="I342" t="str">
            <v>unit</v>
          </cell>
          <cell r="J342">
            <v>3</v>
          </cell>
          <cell r="K342">
            <v>141465394.31999999</v>
          </cell>
        </row>
        <row r="343">
          <cell r="E343" t="str">
            <v>Installation</v>
          </cell>
          <cell r="H343" t="str">
            <v>E-01,02,03,04&amp;05</v>
          </cell>
          <cell r="I343" t="str">
            <v>unit</v>
          </cell>
          <cell r="J343">
            <v>3</v>
          </cell>
          <cell r="K343">
            <v>0</v>
          </cell>
        </row>
        <row r="344">
          <cell r="E344" t="str">
            <v>Installation LV</v>
          </cell>
          <cell r="H344" t="str">
            <v>E-01</v>
          </cell>
          <cell r="I344" t="str">
            <v>ls</v>
          </cell>
          <cell r="J344">
            <v>1</v>
          </cell>
          <cell r="K344">
            <v>0</v>
          </cell>
        </row>
        <row r="345">
          <cell r="E345" t="str">
            <v>Installation MV</v>
          </cell>
          <cell r="H345" t="str">
            <v>E-01</v>
          </cell>
          <cell r="I345" t="str">
            <v>ls</v>
          </cell>
          <cell r="J345">
            <v>1</v>
          </cell>
          <cell r="K345">
            <v>0</v>
          </cell>
        </row>
        <row r="346">
          <cell r="E346" t="str">
            <v>Installation SDP</v>
          </cell>
          <cell r="H346" t="str">
            <v>E-01</v>
          </cell>
          <cell r="I346" t="str">
            <v>unit</v>
          </cell>
          <cell r="J346">
            <v>93</v>
          </cell>
          <cell r="K346">
            <v>0</v>
          </cell>
        </row>
        <row r="347">
          <cell r="E347" t="str">
            <v>Installation Transformer</v>
          </cell>
          <cell r="H347" t="str">
            <v>E-01</v>
          </cell>
          <cell r="I347" t="str">
            <v>ls</v>
          </cell>
          <cell r="J347">
            <v>1</v>
          </cell>
          <cell r="K347">
            <v>0</v>
          </cell>
        </row>
        <row r="348">
          <cell r="E348" t="str">
            <v>LVMDP 1 2000 kVA</v>
          </cell>
          <cell r="H348" t="str">
            <v>E-01</v>
          </cell>
          <cell r="I348" t="str">
            <v>unit</v>
          </cell>
          <cell r="J348">
            <v>1</v>
          </cell>
          <cell r="K348">
            <v>127643308.395</v>
          </cell>
        </row>
        <row r="349">
          <cell r="E349" t="str">
            <v>LVMDP 1 2500 kVA</v>
          </cell>
          <cell r="H349" t="str">
            <v>E-01</v>
          </cell>
          <cell r="I349" t="str">
            <v>unit</v>
          </cell>
          <cell r="J349">
            <v>1</v>
          </cell>
          <cell r="K349">
            <v>149302916.98500001</v>
          </cell>
        </row>
        <row r="350">
          <cell r="E350" t="str">
            <v>LVMDP 1 3000 kVA</v>
          </cell>
          <cell r="H350" t="str">
            <v>E-01</v>
          </cell>
          <cell r="I350" t="str">
            <v>unit</v>
          </cell>
          <cell r="J350">
            <v>1</v>
          </cell>
          <cell r="K350">
            <v>279781708.74000001</v>
          </cell>
        </row>
        <row r="351">
          <cell r="E351" t="str">
            <v>Panel buster pump</v>
          </cell>
          <cell r="H351" t="str">
            <v>PB-00</v>
          </cell>
          <cell r="I351" t="str">
            <v>unit</v>
          </cell>
          <cell r="J351">
            <v>2</v>
          </cell>
          <cell r="K351">
            <v>8092005.1875</v>
          </cell>
        </row>
        <row r="352">
          <cell r="E352" t="str">
            <v>Panel distribution low voltage ground to fourth floor</v>
          </cell>
          <cell r="H352" t="str">
            <v>E-01,02,03,04&amp;05</v>
          </cell>
          <cell r="I352" t="str">
            <v>ls</v>
          </cell>
          <cell r="J352">
            <v>1</v>
          </cell>
          <cell r="K352">
            <v>206848890</v>
          </cell>
        </row>
        <row r="353">
          <cell r="E353" t="str">
            <v>Panel electrical pump</v>
          </cell>
          <cell r="H353" t="str">
            <v>FF-00</v>
          </cell>
          <cell r="I353" t="str">
            <v>unit</v>
          </cell>
          <cell r="J353">
            <v>1</v>
          </cell>
          <cell r="K353">
            <v>29327533.59375</v>
          </cell>
        </row>
        <row r="354">
          <cell r="E354" t="str">
            <v>Panel Engine Diesel pump</v>
          </cell>
          <cell r="H354" t="str">
            <v>FF-00</v>
          </cell>
          <cell r="I354" t="str">
            <v>unit</v>
          </cell>
          <cell r="J354">
            <v>1</v>
          </cell>
          <cell r="K354">
            <v>0</v>
          </cell>
        </row>
        <row r="355">
          <cell r="E355" t="str">
            <v>PANEL ESCALATOR 25 kVA</v>
          </cell>
          <cell r="H355" t="str">
            <v>E-01,02,03,04&amp;05</v>
          </cell>
          <cell r="I355" t="str">
            <v>unit</v>
          </cell>
          <cell r="J355">
            <v>12</v>
          </cell>
          <cell r="K355">
            <v>9576337.5</v>
          </cell>
        </row>
        <row r="356">
          <cell r="E356" t="str">
            <v>Panel jockey pump</v>
          </cell>
          <cell r="H356" t="str">
            <v>FF-00</v>
          </cell>
          <cell r="I356" t="str">
            <v>unit</v>
          </cell>
          <cell r="J356">
            <v>1</v>
          </cell>
          <cell r="K356">
            <v>0</v>
          </cell>
        </row>
        <row r="357">
          <cell r="E357" t="str">
            <v>PANEL LIFT MAIN LEFT 25 kVA</v>
          </cell>
          <cell r="H357" t="str">
            <v>E-01,02,03,04&amp;05</v>
          </cell>
          <cell r="I357" t="str">
            <v>unit</v>
          </cell>
          <cell r="J357">
            <v>11</v>
          </cell>
          <cell r="K357">
            <v>9576337.5</v>
          </cell>
        </row>
        <row r="358">
          <cell r="E358" t="str">
            <v>PANEL LIFT MAIN RIGHT 25 kVA</v>
          </cell>
          <cell r="H358" t="str">
            <v>E-01,02,03,04&amp;05</v>
          </cell>
          <cell r="I358" t="str">
            <v>unit</v>
          </cell>
          <cell r="J358">
            <v>11</v>
          </cell>
          <cell r="K358">
            <v>9576337.5</v>
          </cell>
        </row>
        <row r="359">
          <cell r="E359" t="str">
            <v>PANEL LIFT WING LEFT 25 kVA</v>
          </cell>
          <cell r="H359" t="str">
            <v>E-01,02,03,04&amp;05</v>
          </cell>
          <cell r="I359" t="str">
            <v>unit</v>
          </cell>
          <cell r="J359">
            <v>2</v>
          </cell>
          <cell r="K359">
            <v>9576337.5</v>
          </cell>
        </row>
        <row r="360">
          <cell r="E360" t="str">
            <v>PANEL LIFT WING RIGHT 25 kVA</v>
          </cell>
          <cell r="H360" t="str">
            <v>E-01,02,03,04&amp;05</v>
          </cell>
          <cell r="I360" t="str">
            <v>unit</v>
          </cell>
          <cell r="J360">
            <v>2</v>
          </cell>
          <cell r="K360">
            <v>9576337.5</v>
          </cell>
        </row>
        <row r="361">
          <cell r="E361" t="str">
            <v>Panel transfer pump</v>
          </cell>
          <cell r="H361" t="str">
            <v>PB-00</v>
          </cell>
          <cell r="I361" t="str">
            <v>unit</v>
          </cell>
          <cell r="J361">
            <v>1</v>
          </cell>
          <cell r="K361">
            <v>8092005.1875</v>
          </cell>
        </row>
        <row r="362">
          <cell r="E362" t="str">
            <v>SDP-AHU &amp; CHILD WATER PUMP SYSTEM 200 kVA</v>
          </cell>
          <cell r="H362" t="str">
            <v>E-01</v>
          </cell>
          <cell r="I362" t="str">
            <v>unit</v>
          </cell>
          <cell r="J362">
            <v>1</v>
          </cell>
          <cell r="K362">
            <v>28729012.5</v>
          </cell>
        </row>
        <row r="363">
          <cell r="E363" t="str">
            <v>SDP-CENT MAIN ROOM 200 kVA</v>
          </cell>
          <cell r="H363" t="str">
            <v>E-03</v>
          </cell>
          <cell r="I363" t="str">
            <v>unit</v>
          </cell>
          <cell r="J363">
            <v>1</v>
          </cell>
          <cell r="K363">
            <v>28729012.5</v>
          </cell>
        </row>
        <row r="364">
          <cell r="E364" t="str">
            <v>SDP-CENT MAIN ROOM 200 kVA</v>
          </cell>
          <cell r="H364" t="str">
            <v>E-03</v>
          </cell>
          <cell r="I364" t="str">
            <v>unit</v>
          </cell>
          <cell r="J364">
            <v>1</v>
          </cell>
          <cell r="K364">
            <v>28729012.5</v>
          </cell>
        </row>
        <row r="365">
          <cell r="E365" t="str">
            <v>SDP-CHILLER SYSTEM 2000 kVA</v>
          </cell>
          <cell r="H365" t="str">
            <v>E-01</v>
          </cell>
          <cell r="I365" t="str">
            <v>unit</v>
          </cell>
          <cell r="J365">
            <v>1</v>
          </cell>
          <cell r="K365">
            <v>210679425</v>
          </cell>
        </row>
        <row r="366">
          <cell r="E366" t="str">
            <v>SDP-GRAND BALL ROOM LEFT 300 kVA</v>
          </cell>
          <cell r="H366" t="str">
            <v>E-02</v>
          </cell>
          <cell r="I366" t="str">
            <v>unit</v>
          </cell>
          <cell r="J366">
            <v>1</v>
          </cell>
          <cell r="K366">
            <v>52669856.25</v>
          </cell>
        </row>
        <row r="367">
          <cell r="E367" t="str">
            <v>SDP-GRAND BALL ROOM RIGHT 300 kVA</v>
          </cell>
          <cell r="H367" t="str">
            <v>E-02</v>
          </cell>
          <cell r="I367" t="str">
            <v>unit</v>
          </cell>
          <cell r="J367">
            <v>1</v>
          </cell>
          <cell r="K367">
            <v>52669856.25</v>
          </cell>
        </row>
        <row r="368">
          <cell r="E368" t="str">
            <v>SDP-HYDRANT &amp; TRANSFER PUMP SYSTEM 300 kVA</v>
          </cell>
          <cell r="H368" t="str">
            <v>E-01</v>
          </cell>
          <cell r="I368" t="str">
            <v>unit</v>
          </cell>
          <cell r="J368">
            <v>1</v>
          </cell>
          <cell r="K368">
            <v>52669856.25</v>
          </cell>
        </row>
        <row r="369">
          <cell r="E369" t="str">
            <v>SDP-LOBBY HOTEL 300 kVA</v>
          </cell>
          <cell r="H369" t="str">
            <v>E-02</v>
          </cell>
          <cell r="I369" t="str">
            <v>unit</v>
          </cell>
          <cell r="J369">
            <v>1</v>
          </cell>
          <cell r="K369">
            <v>52669856.25</v>
          </cell>
        </row>
        <row r="370">
          <cell r="E370" t="str">
            <v>SDP-POWER AHU LEFT 250 kVA</v>
          </cell>
          <cell r="H370" t="str">
            <v>E-02</v>
          </cell>
          <cell r="I370" t="str">
            <v>unit</v>
          </cell>
          <cell r="J370">
            <v>1</v>
          </cell>
          <cell r="K370">
            <v>33517181.25</v>
          </cell>
        </row>
        <row r="371">
          <cell r="E371" t="str">
            <v>SDP-POWER AHU LEFT 250 kVA</v>
          </cell>
          <cell r="H371" t="str">
            <v>E-03</v>
          </cell>
          <cell r="I371" t="str">
            <v>unit</v>
          </cell>
          <cell r="J371">
            <v>1</v>
          </cell>
          <cell r="K371">
            <v>33517181.25</v>
          </cell>
        </row>
        <row r="372">
          <cell r="E372" t="str">
            <v>SDP-POWER AHU LEFT 250 kVA</v>
          </cell>
          <cell r="H372" t="str">
            <v>E-04</v>
          </cell>
          <cell r="I372" t="str">
            <v>unit</v>
          </cell>
          <cell r="J372">
            <v>1</v>
          </cell>
          <cell r="K372">
            <v>33517181.25</v>
          </cell>
        </row>
        <row r="373">
          <cell r="E373" t="str">
            <v>SDP-POWER AHU LEFT 250 kVA</v>
          </cell>
          <cell r="H373" t="str">
            <v>E-05</v>
          </cell>
          <cell r="I373" t="str">
            <v>unit</v>
          </cell>
          <cell r="J373">
            <v>1</v>
          </cell>
          <cell r="K373">
            <v>33517181.25</v>
          </cell>
        </row>
        <row r="374">
          <cell r="E374" t="str">
            <v>SDP-POWER AHU RIGHT 250 kVA</v>
          </cell>
          <cell r="H374" t="str">
            <v>E-02</v>
          </cell>
          <cell r="I374" t="str">
            <v>unit</v>
          </cell>
          <cell r="J374">
            <v>1</v>
          </cell>
          <cell r="K374">
            <v>33517181.25</v>
          </cell>
        </row>
        <row r="375">
          <cell r="E375" t="str">
            <v>SDP-POWER AHU RIGHT 250 kVA</v>
          </cell>
          <cell r="H375" t="str">
            <v>E-03</v>
          </cell>
          <cell r="I375" t="str">
            <v>unit</v>
          </cell>
          <cell r="J375">
            <v>1</v>
          </cell>
          <cell r="K375">
            <v>33517181.25</v>
          </cell>
        </row>
        <row r="376">
          <cell r="E376" t="str">
            <v>SDP-POWER AHU RIGHT 250 kVA</v>
          </cell>
          <cell r="H376" t="str">
            <v>E-04</v>
          </cell>
          <cell r="I376" t="str">
            <v>unit</v>
          </cell>
          <cell r="J376">
            <v>1</v>
          </cell>
          <cell r="K376">
            <v>33517181.25</v>
          </cell>
        </row>
        <row r="377">
          <cell r="E377" t="str">
            <v>SDP-POWER AHU RIGHT 250 kVA</v>
          </cell>
          <cell r="H377" t="str">
            <v>E-05</v>
          </cell>
          <cell r="I377" t="str">
            <v>unit</v>
          </cell>
          <cell r="J377">
            <v>1</v>
          </cell>
          <cell r="K377">
            <v>33517181.25</v>
          </cell>
        </row>
        <row r="378">
          <cell r="E378" t="str">
            <v>SDP-RENT ROOM &amp; BALL ROOM LEFT 100 kVA</v>
          </cell>
          <cell r="H378" t="str">
            <v>E-03</v>
          </cell>
          <cell r="I378" t="str">
            <v>unit</v>
          </cell>
          <cell r="J378">
            <v>1</v>
          </cell>
          <cell r="K378">
            <v>23940843.75</v>
          </cell>
        </row>
        <row r="379">
          <cell r="E379" t="str">
            <v>SDP-RENT ROOM &amp; BALL ROOM LEFT 100 kVA</v>
          </cell>
          <cell r="H379" t="str">
            <v>E-04</v>
          </cell>
          <cell r="I379" t="str">
            <v>unit</v>
          </cell>
          <cell r="J379">
            <v>1</v>
          </cell>
          <cell r="K379">
            <v>23940843.75</v>
          </cell>
        </row>
        <row r="380">
          <cell r="E380" t="str">
            <v>SDP-RENT ROOM &amp; BALL ROOM RIGHT 100 kVA</v>
          </cell>
          <cell r="H380" t="str">
            <v>E-03</v>
          </cell>
          <cell r="I380" t="str">
            <v>unit</v>
          </cell>
          <cell r="J380">
            <v>1</v>
          </cell>
          <cell r="K380">
            <v>23940843.75</v>
          </cell>
        </row>
        <row r="381">
          <cell r="E381" t="str">
            <v>SDP-RENT ROOM &amp; BALL ROOM RIGHT 100 kVA</v>
          </cell>
          <cell r="H381" t="str">
            <v>E-04</v>
          </cell>
          <cell r="I381" t="str">
            <v>unit</v>
          </cell>
          <cell r="J381">
            <v>1</v>
          </cell>
          <cell r="K381">
            <v>23940843.75</v>
          </cell>
        </row>
        <row r="382">
          <cell r="E382" t="str">
            <v>SDP-RENT ROOM &amp; BALL ROOM RIGHT 100 kVA</v>
          </cell>
          <cell r="H382" t="str">
            <v>E-05</v>
          </cell>
          <cell r="I382" t="str">
            <v>unit</v>
          </cell>
          <cell r="J382">
            <v>1</v>
          </cell>
          <cell r="K382">
            <v>23940843.75</v>
          </cell>
        </row>
        <row r="383">
          <cell r="E383" t="str">
            <v>SDP-RENT ROOM FACILITY LEFT 100 kVA</v>
          </cell>
          <cell r="H383" t="str">
            <v>E-05</v>
          </cell>
          <cell r="I383" t="str">
            <v>unit</v>
          </cell>
          <cell r="J383">
            <v>1</v>
          </cell>
          <cell r="K383">
            <v>23940843.75</v>
          </cell>
        </row>
        <row r="384">
          <cell r="E384" t="str">
            <v>SDP-RENT ROOM FACILITY RIGHT 100 kVA</v>
          </cell>
          <cell r="H384" t="str">
            <v>E-05</v>
          </cell>
          <cell r="I384" t="str">
            <v>unit</v>
          </cell>
          <cell r="J384">
            <v>1</v>
          </cell>
          <cell r="K384">
            <v>23940843.75</v>
          </cell>
        </row>
        <row r="385">
          <cell r="E385" t="str">
            <v>SDP-RESTAURANT &amp; KITCHEN 250 kVA</v>
          </cell>
          <cell r="H385" t="str">
            <v>E-01</v>
          </cell>
          <cell r="I385" t="str">
            <v>unit</v>
          </cell>
          <cell r="J385">
            <v>1</v>
          </cell>
          <cell r="K385">
            <v>33517181.25</v>
          </cell>
        </row>
        <row r="386">
          <cell r="E386" t="str">
            <v>SDP-ROOM HOTEL LEFT 25 kVA</v>
          </cell>
          <cell r="H386" t="str">
            <v>E-01</v>
          </cell>
          <cell r="I386" t="str">
            <v>unit</v>
          </cell>
          <cell r="J386">
            <v>1</v>
          </cell>
          <cell r="K386">
            <v>9576337.5</v>
          </cell>
        </row>
        <row r="387">
          <cell r="E387" t="str">
            <v>SDP-ROOM HOTEL LEFT 25 kVA</v>
          </cell>
          <cell r="H387" t="str">
            <v>E-02</v>
          </cell>
          <cell r="I387" t="str">
            <v>unit</v>
          </cell>
          <cell r="J387">
            <v>1</v>
          </cell>
          <cell r="K387">
            <v>9576337.5</v>
          </cell>
        </row>
        <row r="388">
          <cell r="E388" t="str">
            <v>SDP-ROOM HOTEL LEFT 25 kVA</v>
          </cell>
          <cell r="H388" t="str">
            <v>E-02</v>
          </cell>
          <cell r="I388" t="str">
            <v>unit</v>
          </cell>
          <cell r="J388">
            <v>1</v>
          </cell>
          <cell r="K388">
            <v>9576337.5</v>
          </cell>
        </row>
        <row r="389">
          <cell r="E389" t="str">
            <v>SDP-ROOM HOTEL LEFT 25 kVA</v>
          </cell>
          <cell r="H389" t="str">
            <v>E-03</v>
          </cell>
          <cell r="I389" t="str">
            <v>unit</v>
          </cell>
          <cell r="J389">
            <v>1</v>
          </cell>
          <cell r="K389">
            <v>9576337.5</v>
          </cell>
        </row>
        <row r="390">
          <cell r="E390" t="str">
            <v>SDP-ROOM HOTEL LEFT 25 kVA</v>
          </cell>
          <cell r="H390" t="str">
            <v>E-03</v>
          </cell>
          <cell r="I390" t="str">
            <v>unit</v>
          </cell>
          <cell r="J390">
            <v>1</v>
          </cell>
          <cell r="K390">
            <v>9576337.5</v>
          </cell>
        </row>
        <row r="391">
          <cell r="E391" t="str">
            <v>SDP-ROOM HOTEL LEFT 25 kVA</v>
          </cell>
          <cell r="H391" t="str">
            <v>E-04</v>
          </cell>
          <cell r="I391" t="str">
            <v>unit</v>
          </cell>
          <cell r="J391">
            <v>1</v>
          </cell>
          <cell r="K391">
            <v>9576337.5</v>
          </cell>
        </row>
        <row r="392">
          <cell r="E392" t="str">
            <v>SDP-ROOM HOTEL LEFT 25 kVA</v>
          </cell>
          <cell r="H392" t="str">
            <v>E-04</v>
          </cell>
          <cell r="I392" t="str">
            <v>unit</v>
          </cell>
          <cell r="J392">
            <v>1</v>
          </cell>
          <cell r="K392">
            <v>9576337.5</v>
          </cell>
        </row>
        <row r="393">
          <cell r="E393" t="str">
            <v>SDP-ROOM HOTEL LEFT 25 kVA</v>
          </cell>
          <cell r="H393" t="str">
            <v>E-05</v>
          </cell>
          <cell r="I393" t="str">
            <v>unit</v>
          </cell>
          <cell r="J393">
            <v>1</v>
          </cell>
          <cell r="K393">
            <v>9576337.5</v>
          </cell>
        </row>
        <row r="394">
          <cell r="E394" t="str">
            <v>SDP-ROOM HOTEL LEFT 25 kVA</v>
          </cell>
          <cell r="H394" t="str">
            <v>E-05</v>
          </cell>
          <cell r="I394" t="str">
            <v>unit</v>
          </cell>
          <cell r="J394">
            <v>1</v>
          </cell>
          <cell r="K394">
            <v>9576337.5</v>
          </cell>
        </row>
        <row r="395">
          <cell r="E395" t="str">
            <v>SDP-ROOM HOTEL RIGHT 25 kVA</v>
          </cell>
          <cell r="H395" t="str">
            <v>E-01</v>
          </cell>
          <cell r="I395" t="str">
            <v>unit</v>
          </cell>
          <cell r="J395">
            <v>1</v>
          </cell>
          <cell r="K395">
            <v>9576337.5</v>
          </cell>
        </row>
        <row r="396">
          <cell r="E396" t="str">
            <v>SDP-ROOM HOTEL RIGHT 25 kVA</v>
          </cell>
          <cell r="H396" t="str">
            <v>E-02</v>
          </cell>
          <cell r="I396" t="str">
            <v>unit</v>
          </cell>
          <cell r="J396">
            <v>1</v>
          </cell>
          <cell r="K396">
            <v>9576337.5</v>
          </cell>
        </row>
        <row r="397">
          <cell r="E397" t="str">
            <v>SDP-ROOM HOTEL RIGHT 25 kVA</v>
          </cell>
          <cell r="H397" t="str">
            <v>E-02</v>
          </cell>
          <cell r="I397" t="str">
            <v>unit</v>
          </cell>
          <cell r="J397">
            <v>1</v>
          </cell>
          <cell r="K397">
            <v>9576337.5</v>
          </cell>
        </row>
        <row r="398">
          <cell r="E398" t="str">
            <v>SDP-ROOM HOTEL RIGHT 25 kVA</v>
          </cell>
          <cell r="H398" t="str">
            <v>E-03</v>
          </cell>
          <cell r="I398" t="str">
            <v>unit</v>
          </cell>
          <cell r="J398">
            <v>1</v>
          </cell>
          <cell r="K398">
            <v>9576337.5</v>
          </cell>
        </row>
        <row r="399">
          <cell r="E399" t="str">
            <v>SDP-ROOM HOTEL RIGHT 25 kVA</v>
          </cell>
          <cell r="H399" t="str">
            <v>E-03</v>
          </cell>
          <cell r="I399" t="str">
            <v>unit</v>
          </cell>
          <cell r="J399">
            <v>1</v>
          </cell>
          <cell r="K399">
            <v>9576337.5</v>
          </cell>
        </row>
        <row r="400">
          <cell r="E400" t="str">
            <v>SDP-ROOM HOTEL RIGHT 25 kVA</v>
          </cell>
          <cell r="H400" t="str">
            <v>E-04</v>
          </cell>
          <cell r="I400" t="str">
            <v>unit</v>
          </cell>
          <cell r="J400">
            <v>1</v>
          </cell>
          <cell r="K400">
            <v>9576337.5</v>
          </cell>
        </row>
        <row r="401">
          <cell r="E401" t="str">
            <v>SDP-ROOM HOTEL RIGHT 25 kVA</v>
          </cell>
          <cell r="H401" t="str">
            <v>E-04</v>
          </cell>
          <cell r="I401" t="str">
            <v>unit</v>
          </cell>
          <cell r="J401">
            <v>1</v>
          </cell>
          <cell r="K401">
            <v>9576337.5</v>
          </cell>
        </row>
        <row r="402">
          <cell r="E402" t="str">
            <v>SDP-ROOM HOTEL RIGHT 25 kVA</v>
          </cell>
          <cell r="H402" t="str">
            <v>E-05</v>
          </cell>
          <cell r="I402" t="str">
            <v>unit</v>
          </cell>
          <cell r="J402">
            <v>1</v>
          </cell>
          <cell r="K402">
            <v>9576337.5</v>
          </cell>
        </row>
        <row r="403">
          <cell r="E403" t="str">
            <v>SDP-ROOM HOTEL RIGHT 25 kVA</v>
          </cell>
          <cell r="H403" t="str">
            <v>E-05</v>
          </cell>
          <cell r="I403" t="str">
            <v>unit</v>
          </cell>
          <cell r="J403">
            <v>1</v>
          </cell>
          <cell r="K403">
            <v>9576337.5</v>
          </cell>
        </row>
        <row r="404">
          <cell r="E404" t="str">
            <v>SDP-SPORT FACILITY 200 kVA</v>
          </cell>
          <cell r="H404" t="str">
            <v>E-01</v>
          </cell>
          <cell r="I404" t="str">
            <v>unit</v>
          </cell>
          <cell r="J404">
            <v>1</v>
          </cell>
          <cell r="K404">
            <v>28729012.5</v>
          </cell>
        </row>
        <row r="405">
          <cell r="E405" t="str">
            <v>Transformer Cap.2500 kVA</v>
          </cell>
          <cell r="H405" t="str">
            <v>E-01</v>
          </cell>
          <cell r="I405" t="str">
            <v>unit</v>
          </cell>
          <cell r="J405">
            <v>1</v>
          </cell>
          <cell r="K405">
            <v>260320406.22</v>
          </cell>
        </row>
        <row r="406">
          <cell r="E406" t="str">
            <v>Transformer Cap.3000 kVA</v>
          </cell>
          <cell r="H406" t="str">
            <v>E-01</v>
          </cell>
          <cell r="I406" t="str">
            <v>unit</v>
          </cell>
          <cell r="J406">
            <v>1</v>
          </cell>
          <cell r="K406">
            <v>320936529.69</v>
          </cell>
        </row>
        <row r="407">
          <cell r="E407" t="str">
            <v>Transformer Cap.3500 kVA</v>
          </cell>
          <cell r="H407" t="str">
            <v>E-01</v>
          </cell>
          <cell r="I407" t="str">
            <v>unit</v>
          </cell>
          <cell r="J407">
            <v>1</v>
          </cell>
          <cell r="K407">
            <v>380612868.29999995</v>
          </cell>
        </row>
        <row r="408">
          <cell r="E408" t="str">
            <v>Lightining Protection System</v>
          </cell>
          <cell r="H408" t="str">
            <v>E-05</v>
          </cell>
          <cell r="I408" t="str">
            <v>Ls</v>
          </cell>
          <cell r="J408">
            <v>1</v>
          </cell>
          <cell r="K408">
            <v>19152675</v>
          </cell>
        </row>
        <row r="409">
          <cell r="E409" t="str">
            <v>Butterfly Valve dia.2.5"</v>
          </cell>
          <cell r="H409" t="str">
            <v>PB-05</v>
          </cell>
          <cell r="I409" t="str">
            <v>nos</v>
          </cell>
          <cell r="J409">
            <v>4</v>
          </cell>
          <cell r="K409">
            <v>693959.4</v>
          </cell>
        </row>
        <row r="410">
          <cell r="E410" t="str">
            <v>Butterfly Valve dia.4"</v>
          </cell>
          <cell r="H410" t="str">
            <v>PB-00</v>
          </cell>
          <cell r="I410" t="str">
            <v>nos</v>
          </cell>
          <cell r="J410">
            <v>6</v>
          </cell>
          <cell r="K410">
            <v>1066922.31</v>
          </cell>
        </row>
        <row r="411">
          <cell r="E411" t="str">
            <v>Check Valve dia.2.5"</v>
          </cell>
          <cell r="H411" t="str">
            <v>PB-05</v>
          </cell>
          <cell r="I411" t="str">
            <v>nos</v>
          </cell>
          <cell r="J411">
            <v>4</v>
          </cell>
          <cell r="K411">
            <v>1938883.2749999999</v>
          </cell>
        </row>
        <row r="412">
          <cell r="E412" t="str">
            <v>Check Valve dia.4"</v>
          </cell>
          <cell r="H412" t="str">
            <v>PB-00</v>
          </cell>
          <cell r="I412" t="str">
            <v>nos</v>
          </cell>
          <cell r="J412">
            <v>3</v>
          </cell>
          <cell r="K412">
            <v>2975805.585</v>
          </cell>
        </row>
        <row r="413">
          <cell r="E413" t="str">
            <v>Clean Out Dia.100 mm</v>
          </cell>
          <cell r="H413" t="str">
            <v>PB-01</v>
          </cell>
          <cell r="I413" t="str">
            <v>bh</v>
          </cell>
          <cell r="J413">
            <v>545</v>
          </cell>
          <cell r="K413">
            <v>35113.237500000003</v>
          </cell>
        </row>
        <row r="414">
          <cell r="E414" t="str">
            <v>Discharge Pipe dia.2.5" @ 12 meter</v>
          </cell>
          <cell r="H414" t="str">
            <v>PB-05</v>
          </cell>
          <cell r="I414" t="str">
            <v>lot</v>
          </cell>
          <cell r="J414">
            <v>1</v>
          </cell>
          <cell r="K414">
            <v>1908883.2749999999</v>
          </cell>
        </row>
        <row r="415">
          <cell r="E415" t="str">
            <v>Discharge pipe dia.4" @ 12meter</v>
          </cell>
          <cell r="H415" t="str">
            <v>PB-00</v>
          </cell>
          <cell r="I415" t="str">
            <v>lot</v>
          </cell>
          <cell r="J415">
            <v>1</v>
          </cell>
          <cell r="K415">
            <v>3494086.3424999998</v>
          </cell>
        </row>
        <row r="416">
          <cell r="E416" t="str">
            <v>Fexible Joint dia.2.5"</v>
          </cell>
          <cell r="H416" t="str">
            <v>PB-05</v>
          </cell>
          <cell r="I416" t="str">
            <v>nos</v>
          </cell>
          <cell r="J416">
            <v>8</v>
          </cell>
          <cell r="K416">
            <v>426843.42599999998</v>
          </cell>
        </row>
        <row r="417">
          <cell r="E417" t="str">
            <v>Fexible Joint dia.4"</v>
          </cell>
          <cell r="H417" t="str">
            <v>PB-00</v>
          </cell>
          <cell r="I417" t="str">
            <v>nos</v>
          </cell>
          <cell r="J417">
            <v>6</v>
          </cell>
          <cell r="K417">
            <v>616451.39399999997</v>
          </cell>
        </row>
        <row r="418">
          <cell r="E418" t="str">
            <v>Floor Drain Dia.80 mm</v>
          </cell>
          <cell r="H418" t="str">
            <v>PB-01</v>
          </cell>
          <cell r="I418" t="str">
            <v>bh</v>
          </cell>
          <cell r="J418">
            <v>574</v>
          </cell>
          <cell r="K418">
            <v>140452.95000000001</v>
          </cell>
        </row>
        <row r="419">
          <cell r="E419" t="str">
            <v>Foot-valve dia.4"</v>
          </cell>
          <cell r="H419" t="str">
            <v>PB-00</v>
          </cell>
          <cell r="I419" t="str">
            <v>nos</v>
          </cell>
          <cell r="J419">
            <v>1</v>
          </cell>
          <cell r="K419">
            <v>3434192.94</v>
          </cell>
        </row>
        <row r="420">
          <cell r="E420" t="str">
            <v>Gate Valve dia.2.5"</v>
          </cell>
          <cell r="H420" t="str">
            <v>PB-05</v>
          </cell>
          <cell r="I420" t="str">
            <v>nos</v>
          </cell>
          <cell r="J420">
            <v>4</v>
          </cell>
          <cell r="K420">
            <v>694980.87600000005</v>
          </cell>
        </row>
        <row r="421">
          <cell r="E421" t="str">
            <v>Gate Valve dia.3"</v>
          </cell>
          <cell r="H421" t="str">
            <v>PB-01</v>
          </cell>
          <cell r="I421" t="str">
            <v>m</v>
          </cell>
          <cell r="J421">
            <v>365</v>
          </cell>
          <cell r="K421">
            <v>765333.86400000006</v>
          </cell>
        </row>
        <row r="422">
          <cell r="E422" t="str">
            <v>Gate Valve dia.4"</v>
          </cell>
          <cell r="H422" t="str">
            <v>PB-00</v>
          </cell>
          <cell r="I422" t="str">
            <v>nos</v>
          </cell>
          <cell r="J422">
            <v>60</v>
          </cell>
          <cell r="K422">
            <v>1066922.31</v>
          </cell>
        </row>
        <row r="423">
          <cell r="E423" t="str">
            <v>Header discharge dia.3" @ 3meter</v>
          </cell>
          <cell r="H423" t="str">
            <v>PB-05</v>
          </cell>
          <cell r="I423" t="str">
            <v>unit</v>
          </cell>
          <cell r="J423">
            <v>1</v>
          </cell>
          <cell r="K423">
            <v>759978.14399999997</v>
          </cell>
        </row>
        <row r="424">
          <cell r="E424" t="str">
            <v>Header discharge dia.8" @ 6meter</v>
          </cell>
          <cell r="H424" t="str">
            <v>PB-00</v>
          </cell>
          <cell r="I424" t="str">
            <v>unit</v>
          </cell>
          <cell r="J424">
            <v>1</v>
          </cell>
          <cell r="K424">
            <v>1671134.736</v>
          </cell>
        </row>
        <row r="425">
          <cell r="E425" t="str">
            <v>Header suction dia.3" @ 3meter</v>
          </cell>
          <cell r="H425" t="str">
            <v>PB-05</v>
          </cell>
          <cell r="I425" t="str">
            <v>unit</v>
          </cell>
          <cell r="J425">
            <v>1</v>
          </cell>
          <cell r="K425">
            <v>759978.14399999997</v>
          </cell>
        </row>
        <row r="426">
          <cell r="E426" t="str">
            <v>Header suction dia.8" @ 6meter</v>
          </cell>
          <cell r="H426" t="str">
            <v>PB-00</v>
          </cell>
          <cell r="I426" t="str">
            <v>unit</v>
          </cell>
          <cell r="J426">
            <v>1</v>
          </cell>
          <cell r="K426">
            <v>1671134.736</v>
          </cell>
        </row>
        <row r="427">
          <cell r="E427" t="str">
            <v>Level Switch</v>
          </cell>
          <cell r="H427" t="str">
            <v>PB-00</v>
          </cell>
          <cell r="I427" t="str">
            <v>unit</v>
          </cell>
          <cell r="J427">
            <v>12</v>
          </cell>
          <cell r="K427">
            <v>446895.75</v>
          </cell>
        </row>
        <row r="428">
          <cell r="E428" t="str">
            <v>Pipa GIP dia.1 1/2"</v>
          </cell>
          <cell r="H428" t="str">
            <v>PB-01</v>
          </cell>
          <cell r="I428" t="str">
            <v>m</v>
          </cell>
          <cell r="J428">
            <v>1500</v>
          </cell>
          <cell r="K428">
            <v>83888.716499999995</v>
          </cell>
        </row>
        <row r="429">
          <cell r="E429" t="str">
            <v>Pipa GIP dia.1"</v>
          </cell>
          <cell r="H429" t="str">
            <v>PB-01</v>
          </cell>
          <cell r="I429" t="str">
            <v>m</v>
          </cell>
          <cell r="J429">
            <v>2291</v>
          </cell>
          <cell r="K429">
            <v>58479.501000000004</v>
          </cell>
        </row>
        <row r="430">
          <cell r="E430" t="str">
            <v>Pipa GIP dia.1/2"</v>
          </cell>
          <cell r="H430" t="str">
            <v>PB-01</v>
          </cell>
          <cell r="I430" t="str">
            <v>m</v>
          </cell>
          <cell r="J430">
            <v>3818</v>
          </cell>
          <cell r="K430">
            <v>26686.0605</v>
          </cell>
        </row>
        <row r="431">
          <cell r="E431" t="str">
            <v>Pipa GIP dia.2 1/2"</v>
          </cell>
          <cell r="H431" t="str">
            <v>PB-01</v>
          </cell>
          <cell r="I431" t="str">
            <v>m</v>
          </cell>
          <cell r="J431">
            <v>1550</v>
          </cell>
          <cell r="K431">
            <v>146837.17499999999</v>
          </cell>
        </row>
        <row r="432">
          <cell r="E432" t="str">
            <v>Pipa GIP dia.2"</v>
          </cell>
          <cell r="H432" t="str">
            <v>PB-01</v>
          </cell>
          <cell r="I432" t="str">
            <v>m</v>
          </cell>
          <cell r="J432">
            <v>1485</v>
          </cell>
          <cell r="K432">
            <v>116065.2105</v>
          </cell>
        </row>
        <row r="433">
          <cell r="E433" t="str">
            <v>Pipa GIP dia.3"</v>
          </cell>
          <cell r="H433" t="str">
            <v>PB-01</v>
          </cell>
          <cell r="I433" t="str">
            <v>m</v>
          </cell>
          <cell r="J433">
            <v>1165</v>
          </cell>
          <cell r="K433">
            <v>189994.53599999999</v>
          </cell>
        </row>
        <row r="434">
          <cell r="E434" t="str">
            <v>Pipa GIP dia.3/4"</v>
          </cell>
          <cell r="H434" t="str">
            <v>PB-01</v>
          </cell>
          <cell r="I434" t="str">
            <v>m</v>
          </cell>
          <cell r="J434">
            <v>1200</v>
          </cell>
          <cell r="K434">
            <v>39326.826000000001</v>
          </cell>
        </row>
        <row r="435">
          <cell r="E435" t="str">
            <v>Pipa GIP Riser dia.4´</v>
          </cell>
          <cell r="H435" t="str">
            <v>PB-05</v>
          </cell>
          <cell r="I435" t="str">
            <v>m</v>
          </cell>
          <cell r="J435">
            <v>1620</v>
          </cell>
          <cell r="K435">
            <v>268775.8725</v>
          </cell>
        </row>
        <row r="436">
          <cell r="E436" t="str">
            <v>Pipa GIP Transfer dia.4´</v>
          </cell>
          <cell r="H436" t="str">
            <v>PB-05</v>
          </cell>
          <cell r="I436" t="str">
            <v>m</v>
          </cell>
          <cell r="J436">
            <v>250</v>
          </cell>
          <cell r="K436">
            <v>268775.8725</v>
          </cell>
        </row>
        <row r="437">
          <cell r="E437" t="str">
            <v>Pressure gauge</v>
          </cell>
          <cell r="H437" t="str">
            <v>PB-00</v>
          </cell>
          <cell r="I437" t="str">
            <v>unit</v>
          </cell>
          <cell r="J437">
            <v>3</v>
          </cell>
          <cell r="K437">
            <v>108531.825</v>
          </cell>
        </row>
        <row r="438">
          <cell r="E438" t="str">
            <v>PVC dia. 100 mm</v>
          </cell>
          <cell r="H438" t="str">
            <v>PB-01</v>
          </cell>
          <cell r="I438" t="str">
            <v>m</v>
          </cell>
          <cell r="J438">
            <v>2716</v>
          </cell>
          <cell r="K438">
            <v>48647.794500000004</v>
          </cell>
        </row>
        <row r="439">
          <cell r="E439" t="str">
            <v>PVC dia. 150 mm</v>
          </cell>
          <cell r="H439" t="str">
            <v>PB-01</v>
          </cell>
          <cell r="I439" t="str">
            <v>m</v>
          </cell>
          <cell r="J439">
            <v>4275</v>
          </cell>
          <cell r="K439">
            <v>97295.589000000007</v>
          </cell>
        </row>
        <row r="440">
          <cell r="E440" t="str">
            <v>PVC dia. 200 mm</v>
          </cell>
          <cell r="H440" t="str">
            <v>PB-01</v>
          </cell>
          <cell r="I440" t="str">
            <v>m</v>
          </cell>
          <cell r="J440">
            <v>601</v>
          </cell>
          <cell r="K440">
            <v>162031.6305</v>
          </cell>
        </row>
        <row r="441">
          <cell r="E441" t="str">
            <v>PVC dia. 250 mm</v>
          </cell>
          <cell r="I441" t="str">
            <v>m</v>
          </cell>
          <cell r="J441">
            <v>400</v>
          </cell>
          <cell r="K441">
            <v>353558.38050000003</v>
          </cell>
        </row>
        <row r="442">
          <cell r="E442" t="str">
            <v>PVC dia. 50 mm</v>
          </cell>
          <cell r="H442" t="str">
            <v>PB-01</v>
          </cell>
          <cell r="I442" t="str">
            <v>m</v>
          </cell>
          <cell r="J442">
            <v>1810</v>
          </cell>
          <cell r="K442">
            <v>19535.728500000001</v>
          </cell>
        </row>
        <row r="443">
          <cell r="E443" t="str">
            <v>PVC dia. 80 mm</v>
          </cell>
          <cell r="H443" t="str">
            <v>PB-01</v>
          </cell>
          <cell r="I443" t="str">
            <v>m</v>
          </cell>
          <cell r="J443">
            <v>3415</v>
          </cell>
          <cell r="K443">
            <v>32942.601000000002</v>
          </cell>
        </row>
        <row r="444">
          <cell r="E444" t="str">
            <v>Roof Drain Dia.150mm</v>
          </cell>
          <cell r="H444" t="str">
            <v>PB-05</v>
          </cell>
          <cell r="I444" t="str">
            <v>bh</v>
          </cell>
          <cell r="J444">
            <v>135</v>
          </cell>
          <cell r="K444">
            <v>542659.125</v>
          </cell>
        </row>
        <row r="445">
          <cell r="E445" t="str">
            <v>Strainer</v>
          </cell>
          <cell r="H445" t="str">
            <v>PB-00</v>
          </cell>
          <cell r="I445" t="str">
            <v>nos</v>
          </cell>
          <cell r="J445">
            <v>7</v>
          </cell>
          <cell r="K445">
            <v>1972725.5249999999</v>
          </cell>
        </row>
        <row r="446">
          <cell r="E446" t="str">
            <v>Suction Pipe dia.2.5" @ 12 meter</v>
          </cell>
          <cell r="H446" t="str">
            <v>PB-05</v>
          </cell>
          <cell r="I446" t="str">
            <v>lot</v>
          </cell>
          <cell r="J446">
            <v>1</v>
          </cell>
          <cell r="K446">
            <v>1908883.2749999999</v>
          </cell>
        </row>
        <row r="447">
          <cell r="E447" t="str">
            <v>Suction pipe dia.4" @ 12meter</v>
          </cell>
          <cell r="H447" t="str">
            <v>PB-00</v>
          </cell>
          <cell r="I447" t="str">
            <v>unit</v>
          </cell>
          <cell r="J447">
            <v>1</v>
          </cell>
          <cell r="K447">
            <v>3494086.3424999998</v>
          </cell>
        </row>
        <row r="448">
          <cell r="E448" t="str">
            <v>Sumpit system</v>
          </cell>
          <cell r="H448" t="str">
            <v>PB-01</v>
          </cell>
          <cell r="I448" t="str">
            <v>ls</v>
          </cell>
          <cell r="J448">
            <v>1</v>
          </cell>
          <cell r="K448">
            <v>297983829.55949998</v>
          </cell>
        </row>
        <row r="449">
          <cell r="E449" t="str">
            <v>Roof Tank cap.50 m³</v>
          </cell>
          <cell r="H449" t="str">
            <v>PB-00</v>
          </cell>
          <cell r="I449" t="str">
            <v>unit</v>
          </cell>
          <cell r="J449">
            <v>6</v>
          </cell>
          <cell r="K449">
            <v>45814575</v>
          </cell>
        </row>
        <row r="450">
          <cell r="E450" t="str">
            <v>Booster Pump cap.40 m³ / hr,head 60 meter</v>
          </cell>
          <cell r="H450" t="str">
            <v>PB-00</v>
          </cell>
          <cell r="I450" t="str">
            <v>unit</v>
          </cell>
          <cell r="J450">
            <v>4</v>
          </cell>
          <cell r="K450">
            <v>84119925</v>
          </cell>
        </row>
        <row r="451">
          <cell r="E451" t="str">
            <v>Transfer Pump cap.40 m³ / hr,head 80 meter</v>
          </cell>
          <cell r="H451" t="str">
            <v>PB-00</v>
          </cell>
          <cell r="I451" t="str">
            <v>unit</v>
          </cell>
          <cell r="J451">
            <v>3</v>
          </cell>
          <cell r="K451">
            <v>95763375</v>
          </cell>
        </row>
        <row r="452">
          <cell r="E452" t="str">
            <v>Analog line module (8 line per module)</v>
          </cell>
          <cell r="H452" t="str">
            <v>E-01,02,03,04&amp;05</v>
          </cell>
          <cell r="I452" t="str">
            <v>nos</v>
          </cell>
          <cell r="J452">
            <v>60</v>
          </cell>
          <cell r="K452">
            <v>5235064.5</v>
          </cell>
        </row>
        <row r="453">
          <cell r="E453" t="str">
            <v>Base Central Box</v>
          </cell>
          <cell r="H453" t="str">
            <v>E-01,02,03,04&amp;05</v>
          </cell>
          <cell r="I453" t="str">
            <v>unit</v>
          </cell>
          <cell r="J453">
            <v>1</v>
          </cell>
          <cell r="K453">
            <v>13406872.5</v>
          </cell>
        </row>
        <row r="454">
          <cell r="E454" t="str">
            <v>Co line module (4 line per module )</v>
          </cell>
          <cell r="H454" t="str">
            <v>E-01,02,03,04&amp;05</v>
          </cell>
          <cell r="I454" t="str">
            <v>unit</v>
          </cell>
          <cell r="J454">
            <v>5</v>
          </cell>
          <cell r="K454">
            <v>3511323.75</v>
          </cell>
        </row>
        <row r="455">
          <cell r="E455" t="str">
            <v>Control Processor unit 1 (4 ports DTMF +8 DTMF port lincense)</v>
          </cell>
          <cell r="H455" t="str">
            <v>E-01,02,03,04&amp;05</v>
          </cell>
          <cell r="I455" t="str">
            <v>unit</v>
          </cell>
          <cell r="J455">
            <v>1</v>
          </cell>
          <cell r="K455">
            <v>11331999.375</v>
          </cell>
        </row>
        <row r="456">
          <cell r="E456" t="str">
            <v>Control Processor unit 1 (64 ports)</v>
          </cell>
          <cell r="H456" t="str">
            <v>E-01,02,03,04&amp;05</v>
          </cell>
          <cell r="I456" t="str">
            <v>unit</v>
          </cell>
          <cell r="J456">
            <v>1</v>
          </cell>
          <cell r="K456">
            <v>7980281.25</v>
          </cell>
        </row>
        <row r="457">
          <cell r="E457" t="str">
            <v>DDSS3060 (60-button digital direct selection console)</v>
          </cell>
          <cell r="H457" t="str">
            <v>E-01,02,03,04&amp;05</v>
          </cell>
          <cell r="I457" t="str">
            <v>unit</v>
          </cell>
          <cell r="J457">
            <v>1</v>
          </cell>
          <cell r="K457">
            <v>3160191.375</v>
          </cell>
        </row>
        <row r="458">
          <cell r="E458" t="str">
            <v>Digital Extention module (16 line piggy-back)</v>
          </cell>
          <cell r="H458" t="str">
            <v>E-01,02,03,04&amp;05</v>
          </cell>
          <cell r="I458" t="str">
            <v>unit</v>
          </cell>
          <cell r="J458">
            <v>3</v>
          </cell>
          <cell r="K458">
            <v>2681374.5</v>
          </cell>
        </row>
        <row r="459">
          <cell r="E459" t="str">
            <v>DKT3010C-S (10-button set with speaker phone)</v>
          </cell>
          <cell r="H459" t="str">
            <v>E-01,02,03,04&amp;05</v>
          </cell>
          <cell r="I459" t="str">
            <v>unit</v>
          </cell>
          <cell r="J459">
            <v>47</v>
          </cell>
          <cell r="K459">
            <v>1608824.7</v>
          </cell>
        </row>
        <row r="460">
          <cell r="E460" t="str">
            <v>DKT3020SD (20-button set with speaker phone &amp; LCD)</v>
          </cell>
          <cell r="H460" t="str">
            <v>E-01,02,03,04&amp;05</v>
          </cell>
          <cell r="I460" t="str">
            <v>unit</v>
          </cell>
          <cell r="J460">
            <v>1</v>
          </cell>
          <cell r="K460">
            <v>2757985.2</v>
          </cell>
        </row>
        <row r="461">
          <cell r="E461" t="str">
            <v>Expansion Central Box</v>
          </cell>
          <cell r="H461" t="str">
            <v>E-01,02,03,04&amp;05</v>
          </cell>
          <cell r="I461" t="str">
            <v>unit</v>
          </cell>
          <cell r="J461">
            <v>6</v>
          </cell>
          <cell r="K461">
            <v>13406872.5</v>
          </cell>
        </row>
        <row r="462">
          <cell r="E462" t="str">
            <v>Expansion memory unit CTX 670</v>
          </cell>
          <cell r="H462" t="str">
            <v>E-01,02,03,04&amp;05</v>
          </cell>
          <cell r="I462" t="str">
            <v>unit</v>
          </cell>
          <cell r="J462">
            <v>1</v>
          </cell>
          <cell r="K462">
            <v>4022061.75</v>
          </cell>
        </row>
        <row r="463">
          <cell r="E463" t="str">
            <v>Expansion switching module CTX 670</v>
          </cell>
          <cell r="H463" t="str">
            <v>E-01,02,03,04&amp;05</v>
          </cell>
          <cell r="I463" t="str">
            <v>unit</v>
          </cell>
          <cell r="J463">
            <v>1</v>
          </cell>
          <cell r="K463">
            <v>5171222.25</v>
          </cell>
        </row>
        <row r="464">
          <cell r="E464" t="str">
            <v>Hand set analog</v>
          </cell>
          <cell r="H464" t="str">
            <v>E-01,02,03,04&amp;05</v>
          </cell>
          <cell r="I464" t="str">
            <v>nos</v>
          </cell>
          <cell r="J464">
            <v>300</v>
          </cell>
          <cell r="K464">
            <v>446895.75</v>
          </cell>
        </row>
        <row r="465">
          <cell r="E465" t="str">
            <v>Instalasi Telepon</v>
          </cell>
          <cell r="H465" t="str">
            <v>E-01,02,03,04&amp;05</v>
          </cell>
          <cell r="I465" t="str">
            <v>points</v>
          </cell>
          <cell r="J465">
            <v>308</v>
          </cell>
          <cell r="K465">
            <v>117342.0555</v>
          </cell>
        </row>
        <row r="466">
          <cell r="E466" t="str">
            <v>Junction Box Telepon</v>
          </cell>
          <cell r="H466" t="str">
            <v>E-01,02,03,04&amp;05</v>
          </cell>
          <cell r="I466" t="str">
            <v>unit</v>
          </cell>
          <cell r="J466">
            <v>10</v>
          </cell>
          <cell r="K466">
            <v>446895.75</v>
          </cell>
        </row>
        <row r="467">
          <cell r="E467" t="str">
            <v>Lightning arrester</v>
          </cell>
          <cell r="H467" t="str">
            <v>E-01,02,03,04&amp;05</v>
          </cell>
          <cell r="I467" t="str">
            <v>unit</v>
          </cell>
          <cell r="J467">
            <v>1</v>
          </cell>
          <cell r="K467">
            <v>34474815</v>
          </cell>
        </row>
        <row r="468">
          <cell r="E468" t="str">
            <v>Lincense CTX670 (4 ports/license)</v>
          </cell>
          <cell r="H468" t="str">
            <v>E-01,02,03,04&amp;05</v>
          </cell>
          <cell r="I468" t="str">
            <v>nos</v>
          </cell>
          <cell r="J468">
            <v>125</v>
          </cell>
          <cell r="K468">
            <v>827395.56</v>
          </cell>
        </row>
        <row r="469">
          <cell r="E469" t="str">
            <v xml:space="preserve">Main Distribution Frame (MDF) </v>
          </cell>
          <cell r="H469" t="str">
            <v>E-01,02,03,04&amp;05</v>
          </cell>
          <cell r="I469" t="str">
            <v>unit</v>
          </cell>
          <cell r="J469">
            <v>1</v>
          </cell>
          <cell r="K469">
            <v>19152675</v>
          </cell>
        </row>
        <row r="470">
          <cell r="E470" t="str">
            <v>sub co line module (16 line per module)</v>
          </cell>
          <cell r="H470" t="str">
            <v>E-01,02,03,04&amp;05</v>
          </cell>
          <cell r="I470" t="str">
            <v>unit</v>
          </cell>
          <cell r="J470">
            <v>5</v>
          </cell>
          <cell r="K470">
            <v>2700527.1749999998</v>
          </cell>
        </row>
        <row r="471">
          <cell r="E471" t="str">
            <v>Telephone outlet</v>
          </cell>
          <cell r="H471" t="str">
            <v>E-01,02,03,04&amp;05</v>
          </cell>
          <cell r="I471" t="str">
            <v>points</v>
          </cell>
          <cell r="J471">
            <v>324</v>
          </cell>
          <cell r="K471">
            <v>77246.193750000006</v>
          </cell>
        </row>
        <row r="472">
          <cell r="E472" t="str">
            <v>Hand set analog</v>
          </cell>
          <cell r="H472" t="str">
            <v>E-01,02,03,04&amp;05</v>
          </cell>
          <cell r="I472" t="str">
            <v>nos</v>
          </cell>
          <cell r="J472">
            <v>500</v>
          </cell>
          <cell r="K472">
            <v>446895.75</v>
          </cell>
        </row>
        <row r="473">
          <cell r="E473" t="str">
            <v>Instalasi Telepon</v>
          </cell>
          <cell r="H473" t="str">
            <v>E-01,02,03,04&amp;05</v>
          </cell>
          <cell r="I473" t="str">
            <v>points</v>
          </cell>
          <cell r="J473">
            <v>824</v>
          </cell>
          <cell r="K473">
            <v>117342.0555</v>
          </cell>
        </row>
        <row r="474">
          <cell r="E474" t="str">
            <v>Telephone outlet</v>
          </cell>
          <cell r="H474" t="str">
            <v>E-01,02,03,04&amp;05</v>
          </cell>
          <cell r="I474" t="str">
            <v>points</v>
          </cell>
          <cell r="J474">
            <v>500</v>
          </cell>
          <cell r="K474">
            <v>62246.193749999999</v>
          </cell>
        </row>
        <row r="475">
          <cell r="E475" t="str">
            <v xml:space="preserve">Ceiling and Horn speaker installation </v>
          </cell>
          <cell r="H475" t="str">
            <v>E-01,02,03,04&amp;05</v>
          </cell>
          <cell r="I475" t="str">
            <v>ttk</v>
          </cell>
          <cell r="J475">
            <v>2153</v>
          </cell>
          <cell r="K475">
            <v>116065.2105</v>
          </cell>
        </row>
        <row r="476">
          <cell r="E476" t="str">
            <v>Ceiling speaker 3 watt</v>
          </cell>
          <cell r="H476" t="str">
            <v>E-01,02,03,04&amp;05</v>
          </cell>
          <cell r="I476" t="str">
            <v>nos</v>
          </cell>
          <cell r="J476">
            <v>1496</v>
          </cell>
          <cell r="K476">
            <v>91419.173250000007</v>
          </cell>
        </row>
        <row r="477">
          <cell r="E477" t="str">
            <v>Junction box</v>
          </cell>
          <cell r="H477" t="str">
            <v>E-01,02,03,04&amp;05</v>
          </cell>
          <cell r="I477" t="str">
            <v>nos</v>
          </cell>
          <cell r="J477">
            <v>20</v>
          </cell>
          <cell r="K477">
            <v>446895.75</v>
          </cell>
        </row>
        <row r="478">
          <cell r="E478" t="str">
            <v>Main Equipments to consist of:</v>
          </cell>
          <cell r="I478" t="str">
            <v>ls</v>
          </cell>
          <cell r="J478">
            <v>1</v>
          </cell>
          <cell r="K478">
            <v>387590768.70749998</v>
          </cell>
        </row>
        <row r="479">
          <cell r="E479" t="str">
            <v>Wall speaker 10 watt</v>
          </cell>
          <cell r="H479" t="str">
            <v>E-01,02,03,04&amp;05</v>
          </cell>
          <cell r="I479" t="str">
            <v>nos</v>
          </cell>
          <cell r="J479">
            <v>45</v>
          </cell>
          <cell r="K479">
            <v>709925.82</v>
          </cell>
        </row>
        <row r="480">
          <cell r="E480" t="str">
            <v>Bracket</v>
          </cell>
          <cell r="H480" t="str">
            <v>E-01,02,03,04&amp;05</v>
          </cell>
          <cell r="I480" t="str">
            <v>unit</v>
          </cell>
          <cell r="J480">
            <v>58</v>
          </cell>
          <cell r="K480">
            <v>254539.05074999999</v>
          </cell>
        </row>
        <row r="481">
          <cell r="E481" t="str">
            <v>Bracket for pant/tilt</v>
          </cell>
          <cell r="H481" t="str">
            <v>E-01,02,03,04&amp;05</v>
          </cell>
          <cell r="I481" t="str">
            <v>unit</v>
          </cell>
          <cell r="J481">
            <v>2</v>
          </cell>
          <cell r="K481">
            <v>556864.02562500001</v>
          </cell>
        </row>
        <row r="482">
          <cell r="E482" t="str">
            <v>Clem Pipe</v>
          </cell>
          <cell r="H482" t="str">
            <v>E-01,02,03,04&amp;05</v>
          </cell>
          <cell r="I482" t="str">
            <v>nos</v>
          </cell>
          <cell r="J482">
            <v>9000</v>
          </cell>
          <cell r="K482">
            <v>957.63374999999996</v>
          </cell>
        </row>
        <row r="483">
          <cell r="E483" t="str">
            <v>Coaxial Cable belden RG 590 P/N 9100, 1 rool 300 m</v>
          </cell>
          <cell r="H483" t="str">
            <v>E-01,02,03,04&amp;05</v>
          </cell>
          <cell r="I483" t="str">
            <v>roll</v>
          </cell>
          <cell r="J483">
            <v>20</v>
          </cell>
          <cell r="K483">
            <v>2127574.9023750001</v>
          </cell>
        </row>
        <row r="484">
          <cell r="E484" t="str">
            <v>Colour Monitor 14" (back up)</v>
          </cell>
          <cell r="H484" t="str">
            <v>E-01,02,03,04&amp;05</v>
          </cell>
          <cell r="I484" t="str">
            <v>unit</v>
          </cell>
          <cell r="J484">
            <v>4</v>
          </cell>
          <cell r="K484">
            <v>7955733.904875</v>
          </cell>
        </row>
        <row r="485">
          <cell r="E485" t="str">
            <v>Colour Monitor 21"</v>
          </cell>
          <cell r="H485" t="str">
            <v>E-01,02,03,04&amp;05</v>
          </cell>
          <cell r="I485" t="str">
            <v>unit</v>
          </cell>
          <cell r="J485">
            <v>4</v>
          </cell>
          <cell r="K485">
            <v>15354508.020749999</v>
          </cell>
        </row>
        <row r="486">
          <cell r="E486" t="str">
            <v>Control Cable 12 x 1,5 mm, 1 roll = 100 m</v>
          </cell>
          <cell r="H486" t="str">
            <v>E-01,02,03,04&amp;05</v>
          </cell>
          <cell r="I486" t="str">
            <v>roll</v>
          </cell>
          <cell r="J486">
            <v>4</v>
          </cell>
          <cell r="K486">
            <v>500650.92450000002</v>
          </cell>
        </row>
        <row r="487">
          <cell r="E487" t="str">
            <v>Controller 5 chanel</v>
          </cell>
          <cell r="H487" t="str">
            <v>E-01,02,03,04&amp;05</v>
          </cell>
          <cell r="I487" t="str">
            <v>unit</v>
          </cell>
          <cell r="J487">
            <v>1</v>
          </cell>
          <cell r="K487">
            <v>4773421.19025</v>
          </cell>
        </row>
        <row r="488">
          <cell r="E488" t="str">
            <v>Fexible 20 m, 1 roll = 50 m</v>
          </cell>
          <cell r="H488" t="str">
            <v>E-01,02,03,04&amp;05</v>
          </cell>
          <cell r="I488" t="str">
            <v>nos</v>
          </cell>
          <cell r="J488">
            <v>500</v>
          </cell>
          <cell r="K488">
            <v>175246.97625000001</v>
          </cell>
        </row>
        <row r="489">
          <cell r="E489" t="str">
            <v xml:space="preserve">Fisder nut </v>
          </cell>
          <cell r="H489" t="str">
            <v>E-01,02,03,04&amp;05</v>
          </cell>
          <cell r="I489" t="str">
            <v>nos</v>
          </cell>
          <cell r="J489">
            <v>3000</v>
          </cell>
          <cell r="K489">
            <v>574.58024999999998</v>
          </cell>
        </row>
        <row r="490">
          <cell r="E490" t="str">
            <v>Indoor pant/tilt</v>
          </cell>
          <cell r="H490" t="str">
            <v>E-01,02,03,04&amp;05</v>
          </cell>
          <cell r="I490" t="str">
            <v>unit</v>
          </cell>
          <cell r="J490">
            <v>2</v>
          </cell>
          <cell r="K490">
            <v>3102733.35</v>
          </cell>
        </row>
        <row r="491">
          <cell r="E491" t="str">
            <v>Isolasi</v>
          </cell>
          <cell r="H491" t="str">
            <v>E-01,02,03,04&amp;05</v>
          </cell>
          <cell r="I491" t="str">
            <v>nos</v>
          </cell>
          <cell r="J491">
            <v>30</v>
          </cell>
          <cell r="K491">
            <v>8714.4671249999992</v>
          </cell>
        </row>
        <row r="492">
          <cell r="E492" t="str">
            <v xml:space="preserve">Jack BNC </v>
          </cell>
          <cell r="H492" t="str">
            <v>E-01,02,03,04&amp;05</v>
          </cell>
          <cell r="I492" t="str">
            <v>nos</v>
          </cell>
          <cell r="J492">
            <v>150</v>
          </cell>
          <cell r="K492">
            <v>10055.154375</v>
          </cell>
        </row>
        <row r="493">
          <cell r="E493" t="str">
            <v>Lens standard f = 8 mm</v>
          </cell>
          <cell r="H493" t="str">
            <v>E-01,02,03,04&amp;05</v>
          </cell>
          <cell r="I493" t="str">
            <v>unit</v>
          </cell>
          <cell r="J493">
            <v>38</v>
          </cell>
          <cell r="K493">
            <v>1352466.145125</v>
          </cell>
        </row>
        <row r="494">
          <cell r="E494" t="str">
            <v>Lens wide-angle f = 4 mm</v>
          </cell>
          <cell r="H494" t="str">
            <v>E-01,02,03,04&amp;05</v>
          </cell>
          <cell r="I494" t="str">
            <v>unit</v>
          </cell>
          <cell r="J494">
            <v>20</v>
          </cell>
          <cell r="K494">
            <v>1432045.50975</v>
          </cell>
        </row>
        <row r="495">
          <cell r="E495" t="str">
            <v>Lens x6 motorized zoom f=6,3-38 mm</v>
          </cell>
          <cell r="H495" t="str">
            <v>E-01,02,03,04&amp;05</v>
          </cell>
          <cell r="I495" t="str">
            <v>unit</v>
          </cell>
          <cell r="J495">
            <v>2</v>
          </cell>
          <cell r="K495">
            <v>12092711.704875</v>
          </cell>
        </row>
        <row r="496">
          <cell r="E496" t="str">
            <v>Multiplexer 16 chanel</v>
          </cell>
          <cell r="H496" t="str">
            <v>E-01,02,03,04&amp;05</v>
          </cell>
          <cell r="I496" t="str">
            <v>unit</v>
          </cell>
          <cell r="J496">
            <v>4</v>
          </cell>
          <cell r="K496">
            <v>22275997.475625001</v>
          </cell>
        </row>
        <row r="497">
          <cell r="E497" t="str">
            <v>Power Cable NYM 3 x 2,5 mm, 1 roll = 100 m</v>
          </cell>
          <cell r="H497" t="str">
            <v>E-01,02,03,04&amp;05</v>
          </cell>
          <cell r="I497" t="str">
            <v>roll</v>
          </cell>
          <cell r="J497">
            <v>55</v>
          </cell>
          <cell r="K497">
            <v>600723.65137500002</v>
          </cell>
        </row>
        <row r="498">
          <cell r="E498" t="str">
            <v>PVC Pipe 20 mm</v>
          </cell>
          <cell r="H498" t="str">
            <v>E-01,02,03,04&amp;05</v>
          </cell>
          <cell r="I498" t="str">
            <v>m</v>
          </cell>
          <cell r="J498">
            <v>9000</v>
          </cell>
          <cell r="K498">
            <v>10438.207875</v>
          </cell>
        </row>
        <row r="499">
          <cell r="E499" t="str">
            <v>Sock 20 mm</v>
          </cell>
          <cell r="H499" t="str">
            <v>E-01,02,03,04&amp;05</v>
          </cell>
          <cell r="I499" t="str">
            <v>nos</v>
          </cell>
          <cell r="J499">
            <v>4000</v>
          </cell>
          <cell r="K499">
            <v>957.63374999999996</v>
          </cell>
        </row>
        <row r="500">
          <cell r="E500" t="str">
            <v xml:space="preserve">Standard colour Camera </v>
          </cell>
          <cell r="H500" t="str">
            <v>E-01,02,03,04&amp;05</v>
          </cell>
          <cell r="I500" t="str">
            <v>unit</v>
          </cell>
          <cell r="J500">
            <v>60</v>
          </cell>
          <cell r="K500">
            <v>3500534.4097500001</v>
          </cell>
        </row>
        <row r="501">
          <cell r="E501" t="str">
            <v>Steker</v>
          </cell>
          <cell r="H501" t="str">
            <v>E-01,02,03,04&amp;05</v>
          </cell>
          <cell r="I501" t="str">
            <v>nos</v>
          </cell>
          <cell r="J501">
            <v>20</v>
          </cell>
          <cell r="K501">
            <v>10821.261375</v>
          </cell>
        </row>
        <row r="502">
          <cell r="E502" t="str">
            <v>Stop Kontak 1 L</v>
          </cell>
          <cell r="H502" t="str">
            <v>E-01,02,03,04&amp;05</v>
          </cell>
          <cell r="I502" t="str">
            <v>nos</v>
          </cell>
          <cell r="J502">
            <v>60</v>
          </cell>
          <cell r="K502">
            <v>7469.5432499999997</v>
          </cell>
        </row>
        <row r="503">
          <cell r="E503" t="str">
            <v>Stop Kontak 4 L</v>
          </cell>
          <cell r="H503" t="str">
            <v>E-01,02,03,04&amp;05</v>
          </cell>
          <cell r="I503" t="str">
            <v>nos</v>
          </cell>
          <cell r="J503">
            <v>10</v>
          </cell>
          <cell r="K503">
            <v>20876.41575</v>
          </cell>
        </row>
        <row r="504">
          <cell r="E504" t="str">
            <v>T Doos</v>
          </cell>
          <cell r="H504" t="str">
            <v>E-01,02,03,04&amp;05</v>
          </cell>
          <cell r="I504" t="str">
            <v>nos</v>
          </cell>
          <cell r="J504">
            <v>200</v>
          </cell>
          <cell r="K504">
            <v>6703.4362499999997</v>
          </cell>
        </row>
        <row r="505">
          <cell r="E505" t="str">
            <v>T50R</v>
          </cell>
          <cell r="H505" t="str">
            <v>E-01,02,03,04&amp;05</v>
          </cell>
          <cell r="I505" t="str">
            <v>pack</v>
          </cell>
          <cell r="J505">
            <v>30</v>
          </cell>
          <cell r="K505">
            <v>27579.851999999999</v>
          </cell>
        </row>
        <row r="506">
          <cell r="E506" t="str">
            <v>Time Lapse (VCR)</v>
          </cell>
          <cell r="H506" t="str">
            <v>E-01,02,03,04&amp;05</v>
          </cell>
          <cell r="I506" t="str">
            <v>unit</v>
          </cell>
          <cell r="J506">
            <v>4</v>
          </cell>
          <cell r="K506">
            <v>8751336.024375001</v>
          </cell>
        </row>
        <row r="507">
          <cell r="E507" t="str">
            <v>Video Amplifier</v>
          </cell>
          <cell r="H507" t="str">
            <v>E-01,02,03,04&amp;05</v>
          </cell>
          <cell r="I507" t="str">
            <v>unit</v>
          </cell>
          <cell r="J507">
            <v>24</v>
          </cell>
          <cell r="K507">
            <v>1988909.535375</v>
          </cell>
        </row>
        <row r="508">
          <cell r="E508" t="str">
            <v>Video Distributor</v>
          </cell>
          <cell r="H508" t="str">
            <v>E-01,02,03,04&amp;05</v>
          </cell>
          <cell r="I508" t="str">
            <v>unit</v>
          </cell>
          <cell r="J508">
            <v>4</v>
          </cell>
          <cell r="K508">
            <v>1591108.475625</v>
          </cell>
        </row>
      </sheetData>
      <sheetData sheetId="2"/>
      <sheetData sheetId="3"/>
      <sheetData sheetId="4"/>
      <sheetData sheetId="5"/>
      <sheetData sheetId="6"/>
      <sheetData sheetId="7"/>
      <sheetData sheetId="8"/>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nawaran"/>
      <sheetName val="upah"/>
      <sheetName val="analisa"/>
      <sheetName val="RAB"/>
      <sheetName val="scedule"/>
      <sheetName val="METODE"/>
      <sheetName val="subkon"/>
      <sheetName val="personil"/>
      <sheetName val="alat"/>
      <sheetName val="Sheet3"/>
      <sheetName val="rangking"/>
      <sheetName val="Sheet1"/>
      <sheetName val="Sheet2"/>
    </sheetNames>
    <sheetDataSet>
      <sheetData sheetId="0"/>
      <sheetData sheetId="1">
        <row r="22">
          <cell r="H22">
            <v>45000</v>
          </cell>
        </row>
        <row r="23">
          <cell r="H23">
            <v>45000</v>
          </cell>
        </row>
        <row r="24">
          <cell r="H24">
            <v>45000</v>
          </cell>
        </row>
        <row r="62">
          <cell r="H62">
            <v>750000</v>
          </cell>
        </row>
        <row r="63">
          <cell r="H63">
            <v>750000</v>
          </cell>
        </row>
      </sheetData>
      <sheetData sheetId="2"/>
      <sheetData sheetId="3">
        <row r="90">
          <cell r="F90" t="str">
            <v>MOMEN PASAMBUNA</v>
          </cell>
        </row>
      </sheetData>
      <sheetData sheetId="4"/>
      <sheetData sheetId="5"/>
      <sheetData sheetId="6"/>
      <sheetData sheetId="7"/>
      <sheetData sheetId="8"/>
      <sheetData sheetId="9"/>
      <sheetData sheetId="10"/>
      <sheetData sheetId="11"/>
      <sheetData sheetId="12"/>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 Pek Persiapan"/>
      <sheetName val="An. Pek Tanah"/>
      <sheetName val="An. Pek Pondasi"/>
      <sheetName val="An. Pek Beton"/>
      <sheetName val="An. Pek Baja"/>
      <sheetName val="An. Pek Pasangan"/>
      <sheetName val="An. Pek Penutup Lt &amp; Dinding"/>
      <sheetName val="An. Pek Sanitair"/>
      <sheetName val="An. Pek Mekanikal"/>
      <sheetName val="A"/>
      <sheetName val="an.bhn"/>
      <sheetName val="upahbahan"/>
      <sheetName val="analisa"/>
      <sheetName val="fin-kab"/>
      <sheetName val="DAFTAR BESI"/>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14">
          <cell r="I14">
            <v>61000</v>
          </cell>
        </row>
        <row r="15">
          <cell r="I15">
            <v>65000</v>
          </cell>
        </row>
        <row r="16">
          <cell r="I16">
            <v>60000</v>
          </cell>
        </row>
        <row r="17">
          <cell r="I17">
            <v>37500</v>
          </cell>
        </row>
        <row r="19">
          <cell r="I19">
            <v>45000</v>
          </cell>
        </row>
        <row r="20">
          <cell r="I20">
            <v>40000</v>
          </cell>
        </row>
        <row r="21">
          <cell r="I21">
            <v>37500</v>
          </cell>
        </row>
        <row r="22">
          <cell r="I22">
            <v>50000</v>
          </cell>
        </row>
        <row r="23">
          <cell r="I23">
            <v>55000</v>
          </cell>
        </row>
        <row r="28">
          <cell r="L28">
            <v>4525</v>
          </cell>
        </row>
        <row r="43">
          <cell r="L43">
            <v>65800</v>
          </cell>
        </row>
      </sheetData>
      <sheetData sheetId="12" refreshError="1"/>
      <sheetData sheetId="13" refreshError="1"/>
      <sheetData sheetId="14" refreshError="1"/>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dt"/>
      <sheetName val="Rekap"/>
      <sheetName val="RAB"/>
      <sheetName val="Volume"/>
      <sheetName val="Harga"/>
      <sheetName val="Analisa"/>
    </sheetNames>
    <sheetDataSet>
      <sheetData sheetId="0" refreshError="1"/>
      <sheetData sheetId="1" refreshError="1"/>
      <sheetData sheetId="2" refreshError="1"/>
      <sheetData sheetId="3" refreshError="1"/>
      <sheetData sheetId="4" refreshError="1">
        <row r="18">
          <cell r="F18">
            <v>55000</v>
          </cell>
        </row>
        <row r="19">
          <cell r="F19">
            <v>35000</v>
          </cell>
        </row>
        <row r="21">
          <cell r="F21">
            <v>55000</v>
          </cell>
        </row>
        <row r="22">
          <cell r="F22">
            <v>45500</v>
          </cell>
        </row>
        <row r="23">
          <cell r="F23">
            <v>200</v>
          </cell>
        </row>
        <row r="26">
          <cell r="F26">
            <v>800000</v>
          </cell>
        </row>
        <row r="27">
          <cell r="F27">
            <v>700000</v>
          </cell>
        </row>
        <row r="30">
          <cell r="F30">
            <v>26000</v>
          </cell>
        </row>
        <row r="31">
          <cell r="F31">
            <v>25000</v>
          </cell>
        </row>
        <row r="32">
          <cell r="F32">
            <v>4000</v>
          </cell>
        </row>
        <row r="33">
          <cell r="F33">
            <v>10000</v>
          </cell>
        </row>
        <row r="35">
          <cell r="F35">
            <v>150</v>
          </cell>
        </row>
        <row r="36">
          <cell r="F36">
            <v>15000</v>
          </cell>
        </row>
        <row r="37">
          <cell r="F37">
            <v>14930.555555555553</v>
          </cell>
        </row>
        <row r="38">
          <cell r="F38">
            <v>5000</v>
          </cell>
        </row>
        <row r="40">
          <cell r="F40">
            <v>9895.8333333333339</v>
          </cell>
        </row>
        <row r="43">
          <cell r="F43">
            <v>38500</v>
          </cell>
        </row>
        <row r="44">
          <cell r="F44">
            <v>35000</v>
          </cell>
        </row>
        <row r="45">
          <cell r="F45">
            <v>42500</v>
          </cell>
        </row>
        <row r="58">
          <cell r="F58">
            <v>47500</v>
          </cell>
        </row>
        <row r="59">
          <cell r="F59">
            <v>9000</v>
          </cell>
        </row>
        <row r="60">
          <cell r="F60">
            <v>22500</v>
          </cell>
        </row>
        <row r="61">
          <cell r="F61">
            <v>24000</v>
          </cell>
        </row>
        <row r="62">
          <cell r="F62">
            <v>16000</v>
          </cell>
        </row>
        <row r="63">
          <cell r="F63">
            <v>5600</v>
          </cell>
        </row>
      </sheetData>
      <sheetData sheetId="5" refreshError="1"/>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total"/>
      <sheetName val="tidak.."/>
      <sheetName val="tidak."/>
      <sheetName val="tidak"/>
      <sheetName val="Rekap Biaya ."/>
      <sheetName val="Deo jalan. (2)"/>
      <sheetName val="DEO taman"/>
      <sheetName val="Deo jalan."/>
      <sheetName val="Rab "/>
      <sheetName val="PERHIT jalan "/>
      <sheetName val="PERHIT trotoar"/>
      <sheetName val="Jembatan Sementara"/>
      <sheetName val="Agregat Kelas A"/>
      <sheetName val="Agregat Kelas B"/>
      <sheetName val="Agregat Kelas C"/>
      <sheetName val="Analisa Quarry"/>
      <sheetName val="Agregat Halus &amp; Kasar"/>
      <sheetName val="Basic Price"/>
      <sheetName val="Peralatan"/>
      <sheetName val="Mobilisasi"/>
      <sheetName val="DEVI 2"/>
      <sheetName val="rumput"/>
      <sheetName val="DEVI 3"/>
      <sheetName val="DEVI 3 (2)"/>
      <sheetName val="DEVI 4"/>
      <sheetName val="DEVI 5"/>
      <sheetName val="DEVI 6"/>
      <sheetName val="DEVI 7"/>
      <sheetName val="DEVI 7 (2)"/>
      <sheetName val="DEVI 7 Paving"/>
      <sheetName val="DEVI 8"/>
      <sheetName val="DEVI 9"/>
      <sheetName val="DEV 10"/>
      <sheetName val="LS-Rutin"/>
      <sheetName val="Kuantitas"/>
      <sheetName val="Sheet1"/>
      <sheetName val="Sheet2"/>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1">
          <cell r="A1" t="str">
            <v>HARGA &amp; JARAK RATA-RATA</v>
          </cell>
        </row>
        <row r="2">
          <cell r="A2" t="str">
            <v>DARI SUMBER BAHAN (QUARRY)</v>
          </cell>
        </row>
        <row r="4">
          <cell r="F4" t="str">
            <v>HARGA</v>
          </cell>
          <cell r="G4" t="str">
            <v>JARAK</v>
          </cell>
        </row>
        <row r="5">
          <cell r="A5" t="str">
            <v>No.</v>
          </cell>
          <cell r="B5" t="str">
            <v>U R A I A N</v>
          </cell>
          <cell r="E5" t="str">
            <v>SATUAN</v>
          </cell>
          <cell r="F5" t="str">
            <v>ROYALTY</v>
          </cell>
          <cell r="G5" t="str">
            <v>QUARRY</v>
          </cell>
          <cell r="H5" t="str">
            <v>KET.</v>
          </cell>
        </row>
        <row r="6">
          <cell r="F6" t="str">
            <v>(Rp)</v>
          </cell>
          <cell r="G6" t="str">
            <v>( Km )</v>
          </cell>
        </row>
        <row r="8">
          <cell r="A8" t="str">
            <v>1.</v>
          </cell>
          <cell r="C8" t="str">
            <v>M01  -  P a s i r</v>
          </cell>
          <cell r="E8" t="str">
            <v>M3</v>
          </cell>
          <cell r="F8">
            <v>200000</v>
          </cell>
          <cell r="G8">
            <v>7</v>
          </cell>
          <cell r="H8" t="str">
            <v xml:space="preserve"> Ke Base Camp</v>
          </cell>
        </row>
        <row r="10">
          <cell r="A10" t="str">
            <v>2.</v>
          </cell>
          <cell r="C10" t="str">
            <v>M02  -  Batu Kali</v>
          </cell>
          <cell r="E10" t="str">
            <v>M3</v>
          </cell>
          <cell r="F10">
            <v>300000</v>
          </cell>
          <cell r="G10">
            <v>7</v>
          </cell>
          <cell r="H10" t="str">
            <v xml:space="preserve"> Ke Lokasi Pek.</v>
          </cell>
        </row>
        <row r="12">
          <cell r="A12" t="str">
            <v>3.</v>
          </cell>
          <cell r="C12" t="str">
            <v>M06  -  Batu Quarry Besar</v>
          </cell>
          <cell r="E12" t="str">
            <v>M3</v>
          </cell>
          <cell r="F12">
            <v>295000</v>
          </cell>
          <cell r="G12">
            <v>7</v>
          </cell>
          <cell r="H12" t="str">
            <v xml:space="preserve"> Ke Lokasi Pek.</v>
          </cell>
        </row>
        <row r="14">
          <cell r="A14" t="str">
            <v>4.</v>
          </cell>
          <cell r="C14" t="str">
            <v>M07  -  G r a v e l</v>
          </cell>
          <cell r="E14" t="str">
            <v>M3</v>
          </cell>
          <cell r="F14">
            <v>300000</v>
          </cell>
          <cell r="G14">
            <v>7</v>
          </cell>
          <cell r="H14" t="str">
            <v xml:space="preserve"> Ke Base Camp</v>
          </cell>
        </row>
        <row r="16">
          <cell r="A16" t="str">
            <v>5.</v>
          </cell>
          <cell r="C16" t="str">
            <v>M10  -  Aspal Cement (Pelabuhan)</v>
          </cell>
          <cell r="E16" t="str">
            <v>KG</v>
          </cell>
          <cell r="F16">
            <v>8000</v>
          </cell>
          <cell r="G16">
            <v>7</v>
          </cell>
          <cell r="H16" t="str">
            <v xml:space="preserve"> Ke Base Camp</v>
          </cell>
        </row>
        <row r="18">
          <cell r="A18" t="str">
            <v>6.</v>
          </cell>
          <cell r="C18" t="str">
            <v>M16  -  S i r t u</v>
          </cell>
          <cell r="E18" t="str">
            <v>M3</v>
          </cell>
          <cell r="F18">
            <v>60000</v>
          </cell>
          <cell r="G18">
            <v>24</v>
          </cell>
          <cell r="H18" t="str">
            <v xml:space="preserve"> Ke Lokasi Pek.</v>
          </cell>
        </row>
        <row r="20">
          <cell r="A20" t="str">
            <v>7.</v>
          </cell>
          <cell r="C20" t="str">
            <v>M44  -  Pasir Urug</v>
          </cell>
          <cell r="E20" t="str">
            <v>M3</v>
          </cell>
          <cell r="F20">
            <v>120000</v>
          </cell>
          <cell r="G20">
            <v>7</v>
          </cell>
          <cell r="H20" t="str">
            <v xml:space="preserve"> Ke Lokasi Pek.</v>
          </cell>
        </row>
        <row r="24">
          <cell r="A24" t="str">
            <v>ANALISA HARGA DASAR SATUAN BAHAN</v>
          </cell>
        </row>
        <row r="26">
          <cell r="A26" t="str">
            <v>Jenis</v>
          </cell>
          <cell r="B26" t="str">
            <v>:</v>
          </cell>
          <cell r="C26" t="str">
            <v>M01 -  Pasir</v>
          </cell>
        </row>
        <row r="27">
          <cell r="A27" t="str">
            <v>Lokasi</v>
          </cell>
          <cell r="B27" t="str">
            <v>:</v>
          </cell>
          <cell r="C27" t="str">
            <v>Quarry</v>
          </cell>
        </row>
        <row r="28">
          <cell r="A28" t="str">
            <v>Tujuan</v>
          </cell>
          <cell r="B28" t="str">
            <v>:</v>
          </cell>
          <cell r="C28" t="str">
            <v>Base Camp</v>
          </cell>
        </row>
        <row r="31">
          <cell r="H31" t="str">
            <v>HARGA</v>
          </cell>
        </row>
        <row r="32">
          <cell r="A32" t="str">
            <v>No.</v>
          </cell>
          <cell r="B32" t="str">
            <v>URAIAN</v>
          </cell>
          <cell r="E32" t="str">
            <v>KODE</v>
          </cell>
          <cell r="F32" t="str">
            <v>KOEF.</v>
          </cell>
          <cell r="G32" t="str">
            <v>SATUAN</v>
          </cell>
          <cell r="H32" t="str">
            <v>SATUAN</v>
          </cell>
        </row>
        <row r="33">
          <cell r="H33" t="str">
            <v>(Rp.)</v>
          </cell>
        </row>
        <row r="35">
          <cell r="A35" t="str">
            <v>I.</v>
          </cell>
          <cell r="C35" t="str">
            <v>ASUMSI</v>
          </cell>
        </row>
        <row r="36">
          <cell r="A36">
            <v>1</v>
          </cell>
          <cell r="C36" t="str">
            <v>Menggunakan alat berat</v>
          </cell>
        </row>
        <row r="37">
          <cell r="A37">
            <v>2</v>
          </cell>
          <cell r="C37" t="str">
            <v>Kondisi Jalan   :  sedang / baik</v>
          </cell>
        </row>
        <row r="38">
          <cell r="A38">
            <v>3</v>
          </cell>
          <cell r="C38" t="str">
            <v>Jarak Quarry ke lokasi Base Camp</v>
          </cell>
          <cell r="E38" t="str">
            <v>L</v>
          </cell>
          <cell r="F38">
            <v>7</v>
          </cell>
          <cell r="G38" t="str">
            <v>Km</v>
          </cell>
        </row>
        <row r="39">
          <cell r="A39">
            <v>4</v>
          </cell>
          <cell r="C39" t="str">
            <v>Harga satuan pasir di Quarry</v>
          </cell>
          <cell r="E39" t="str">
            <v>RpM01</v>
          </cell>
          <cell r="F39">
            <v>1</v>
          </cell>
          <cell r="G39" t="str">
            <v>M3</v>
          </cell>
          <cell r="H39">
            <v>200000</v>
          </cell>
        </row>
        <row r="40">
          <cell r="A40">
            <v>5</v>
          </cell>
          <cell r="C40" t="str">
            <v>Harga Satuan Dasar Excavator</v>
          </cell>
          <cell r="E40" t="str">
            <v>RpE10</v>
          </cell>
          <cell r="F40">
            <v>1</v>
          </cell>
          <cell r="G40" t="str">
            <v>Jam</v>
          </cell>
          <cell r="H40">
            <v>410153.7802469515</v>
          </cell>
        </row>
        <row r="41">
          <cell r="A41">
            <v>6</v>
          </cell>
          <cell r="C41" t="str">
            <v>Harga Satuan Dasar Dump Truck</v>
          </cell>
          <cell r="E41" t="str">
            <v>RpE08</v>
          </cell>
          <cell r="F41">
            <v>1</v>
          </cell>
          <cell r="G41" t="str">
            <v>Jam</v>
          </cell>
          <cell r="H41">
            <v>203162.35947722453</v>
          </cell>
        </row>
        <row r="43">
          <cell r="A43" t="str">
            <v>II.</v>
          </cell>
          <cell r="C43" t="str">
            <v>URUTAN KERJA</v>
          </cell>
        </row>
        <row r="44">
          <cell r="A44">
            <v>1</v>
          </cell>
          <cell r="C44" t="str">
            <v>Pasir digali dengan Excavator</v>
          </cell>
        </row>
        <row r="45">
          <cell r="A45">
            <v>2</v>
          </cell>
          <cell r="C45" t="str">
            <v>Excavator sekaligus memuat pasir hasil</v>
          </cell>
        </row>
        <row r="46">
          <cell r="C46" t="str">
            <v>galian ke dalam Dump Truck</v>
          </cell>
        </row>
        <row r="47">
          <cell r="A47">
            <v>3</v>
          </cell>
          <cell r="C47" t="str">
            <v>Dump Truck mengangkut pasir ke lokasi</v>
          </cell>
        </row>
        <row r="48">
          <cell r="C48" t="str">
            <v>Base Camp</v>
          </cell>
        </row>
        <row r="50">
          <cell r="A50" t="str">
            <v>III.</v>
          </cell>
          <cell r="C50" t="str">
            <v>PERHITUNGAN</v>
          </cell>
        </row>
        <row r="52">
          <cell r="C52" t="str">
            <v>EXCAVATOR</v>
          </cell>
          <cell r="E52" t="str">
            <v>(E10)</v>
          </cell>
        </row>
        <row r="53">
          <cell r="C53" t="str">
            <v>Kapasitas Bucket</v>
          </cell>
          <cell r="E53" t="str">
            <v>V</v>
          </cell>
          <cell r="F53">
            <v>0.5</v>
          </cell>
          <cell r="G53" t="str">
            <v>M3</v>
          </cell>
        </row>
        <row r="54">
          <cell r="C54" t="str">
            <v>Faktor Bucket</v>
          </cell>
          <cell r="E54" t="str">
            <v>Fb</v>
          </cell>
          <cell r="F54">
            <v>0.9</v>
          </cell>
          <cell r="G54" t="str">
            <v>-</v>
          </cell>
        </row>
        <row r="55">
          <cell r="C55" t="str">
            <v>Faktor  Efisiensi alat</v>
          </cell>
          <cell r="E55" t="str">
            <v>Fa</v>
          </cell>
          <cell r="F55">
            <v>0.83</v>
          </cell>
          <cell r="G55" t="str">
            <v>-</v>
          </cell>
        </row>
        <row r="56">
          <cell r="C56" t="str">
            <v>Waktu siklus</v>
          </cell>
          <cell r="E56" t="str">
            <v>Ts1</v>
          </cell>
        </row>
        <row r="57">
          <cell r="C57" t="str">
            <v>- Menggali / memuat</v>
          </cell>
          <cell r="E57" t="str">
            <v>T1</v>
          </cell>
          <cell r="F57">
            <v>0.5</v>
          </cell>
          <cell r="G57" t="str">
            <v>menit</v>
          </cell>
        </row>
        <row r="58">
          <cell r="C58" t="str">
            <v>- Lain-lain</v>
          </cell>
          <cell r="E58" t="str">
            <v>T2</v>
          </cell>
          <cell r="F58">
            <v>0.5</v>
          </cell>
          <cell r="G58" t="str">
            <v>menit</v>
          </cell>
        </row>
        <row r="59">
          <cell r="E59" t="str">
            <v>Ts1</v>
          </cell>
          <cell r="F59">
            <v>1</v>
          </cell>
          <cell r="G59" t="str">
            <v>menit</v>
          </cell>
        </row>
        <row r="60">
          <cell r="C60" t="str">
            <v>Kap. Prod. / jam =</v>
          </cell>
        </row>
        <row r="61">
          <cell r="C61" t="str">
            <v>V  x Fb x Fa x 60</v>
          </cell>
          <cell r="E61" t="str">
            <v>Q1</v>
          </cell>
          <cell r="F61">
            <v>22.41</v>
          </cell>
          <cell r="G61" t="str">
            <v>M3 / Jam</v>
          </cell>
        </row>
        <row r="62">
          <cell r="C62" t="str">
            <v>Ts1</v>
          </cell>
        </row>
        <row r="64">
          <cell r="C64" t="str">
            <v>Biaya Excavator / M3  =  (1 : Q1) x RpE10</v>
          </cell>
          <cell r="E64" t="str">
            <v>Rp1</v>
          </cell>
          <cell r="F64">
            <v>18302.265963719386</v>
          </cell>
          <cell r="G64" t="str">
            <v>Rupiah</v>
          </cell>
        </row>
        <row r="67">
          <cell r="C67" t="str">
            <v>DUMP TRUCK</v>
          </cell>
          <cell r="E67" t="str">
            <v>(E08)</v>
          </cell>
        </row>
        <row r="68">
          <cell r="C68" t="str">
            <v>Kapasitas bak</v>
          </cell>
          <cell r="E68" t="str">
            <v>V</v>
          </cell>
          <cell r="F68">
            <v>4</v>
          </cell>
          <cell r="G68" t="str">
            <v>M3</v>
          </cell>
        </row>
        <row r="69">
          <cell r="C69" t="str">
            <v>Faktor  efisiensi alat</v>
          </cell>
          <cell r="E69" t="str">
            <v>Fa</v>
          </cell>
          <cell r="F69">
            <v>0.83</v>
          </cell>
          <cell r="G69" t="str">
            <v>-</v>
          </cell>
        </row>
        <row r="70">
          <cell r="C70" t="str">
            <v>Kecepatan rata-rata bermuatan</v>
          </cell>
          <cell r="E70" t="str">
            <v>v1</v>
          </cell>
          <cell r="F70">
            <v>40</v>
          </cell>
          <cell r="G70" t="str">
            <v>KM/Jam</v>
          </cell>
        </row>
        <row r="71">
          <cell r="C71" t="str">
            <v>Kecepatan rata-rata kosong</v>
          </cell>
          <cell r="E71" t="str">
            <v>v2</v>
          </cell>
          <cell r="F71">
            <v>50</v>
          </cell>
          <cell r="G71" t="str">
            <v>KM/Jam</v>
          </cell>
        </row>
        <row r="72">
          <cell r="C72" t="str">
            <v>Waktu  siklus</v>
          </cell>
          <cell r="E72" t="str">
            <v>Ts2</v>
          </cell>
        </row>
        <row r="73">
          <cell r="C73" t="str">
            <v>- Waktu tempuh isi  =  (L/v1) x 60</v>
          </cell>
          <cell r="E73" t="str">
            <v>T1</v>
          </cell>
          <cell r="F73">
            <v>10.5</v>
          </cell>
          <cell r="G73" t="str">
            <v>menit</v>
          </cell>
        </row>
        <row r="74">
          <cell r="C74" t="str">
            <v>- Waktu tempuh kosong  =  (L/v2) x 60</v>
          </cell>
          <cell r="E74" t="str">
            <v>T2</v>
          </cell>
          <cell r="F74">
            <v>8.4</v>
          </cell>
          <cell r="G74" t="str">
            <v>menit</v>
          </cell>
        </row>
        <row r="75">
          <cell r="C75" t="str">
            <v>- Muat   =  (V/Q1) x 60</v>
          </cell>
          <cell r="E75" t="str">
            <v>T3</v>
          </cell>
          <cell r="F75">
            <v>10.7095046854083</v>
          </cell>
          <cell r="G75" t="str">
            <v>menit</v>
          </cell>
        </row>
        <row r="76">
          <cell r="C76" t="str">
            <v>- Lain-lain</v>
          </cell>
          <cell r="E76" t="str">
            <v>T4</v>
          </cell>
          <cell r="F76">
            <v>1</v>
          </cell>
          <cell r="G76" t="str">
            <v>menit</v>
          </cell>
        </row>
        <row r="77">
          <cell r="E77" t="str">
            <v>Ts2</v>
          </cell>
          <cell r="F77">
            <v>30.609504685408297</v>
          </cell>
          <cell r="G77" t="str">
            <v>menit</v>
          </cell>
        </row>
        <row r="79">
          <cell r="H79" t="str">
            <v xml:space="preserve">Bersambung  </v>
          </cell>
        </row>
        <row r="80">
          <cell r="A80" t="str">
            <v>ANALISA HARGA DASAR SATUAN BAHAN</v>
          </cell>
        </row>
        <row r="82">
          <cell r="A82" t="str">
            <v>Jenis</v>
          </cell>
          <cell r="B82" t="str">
            <v>:</v>
          </cell>
          <cell r="C82" t="str">
            <v>M01 -  Pasir</v>
          </cell>
        </row>
        <row r="83">
          <cell r="A83" t="str">
            <v>Lokasi</v>
          </cell>
          <cell r="B83" t="str">
            <v>:</v>
          </cell>
          <cell r="C83" t="str">
            <v>Quarry</v>
          </cell>
        </row>
        <row r="84">
          <cell r="A84" t="str">
            <v>Tujuan</v>
          </cell>
          <cell r="B84" t="str">
            <v>:</v>
          </cell>
          <cell r="C84" t="str">
            <v>Base Camp</v>
          </cell>
        </row>
        <row r="86">
          <cell r="H86" t="str">
            <v xml:space="preserve">Lanjutan  </v>
          </cell>
        </row>
        <row r="87">
          <cell r="H87" t="str">
            <v>HARGA</v>
          </cell>
        </row>
        <row r="88">
          <cell r="A88" t="str">
            <v>No.</v>
          </cell>
          <cell r="B88" t="str">
            <v>URAIAN</v>
          </cell>
          <cell r="E88" t="str">
            <v>KODE</v>
          </cell>
          <cell r="F88" t="str">
            <v>KOEF.</v>
          </cell>
          <cell r="G88" t="str">
            <v>SATUAN</v>
          </cell>
          <cell r="H88" t="str">
            <v>SATUAN</v>
          </cell>
        </row>
        <row r="89">
          <cell r="H89" t="str">
            <v>(Rp.)</v>
          </cell>
        </row>
        <row r="91">
          <cell r="C91" t="str">
            <v>Kapasitas Produksi / Jam   =</v>
          </cell>
        </row>
        <row r="92">
          <cell r="C92" t="str">
            <v>V x Fa x 60</v>
          </cell>
          <cell r="E92" t="str">
            <v>Q2</v>
          </cell>
          <cell r="F92">
            <v>6.5077825351077836</v>
          </cell>
          <cell r="G92" t="str">
            <v>M3 / Jam</v>
          </cell>
        </row>
        <row r="93">
          <cell r="C93" t="str">
            <v>Ts2</v>
          </cell>
        </row>
        <row r="95">
          <cell r="C95" t="str">
            <v>Biaya Dump Truck / M3  =  (1 : Q2) x RpE08</v>
          </cell>
          <cell r="E95" t="str">
            <v>Rp2</v>
          </cell>
          <cell r="F95">
            <v>31218.369449381069</v>
          </cell>
          <cell r="G95" t="str">
            <v>Rupiah</v>
          </cell>
        </row>
        <row r="98">
          <cell r="A98" t="str">
            <v>IV.</v>
          </cell>
          <cell r="C98" t="str">
            <v>HARGA SATUAN DASAR BAHAN</v>
          </cell>
        </row>
        <row r="99">
          <cell r="C99" t="str">
            <v>DI LOKASI BASE CAMP</v>
          </cell>
        </row>
        <row r="101">
          <cell r="C101" t="str">
            <v>Harga Satuan Dasar Pasir   =</v>
          </cell>
        </row>
        <row r="103">
          <cell r="C103" t="str">
            <v>(  RpM01  +  Rp1  +  Rp2  )</v>
          </cell>
          <cell r="E103" t="str">
            <v>M01</v>
          </cell>
          <cell r="F103">
            <v>249520.63541310048</v>
          </cell>
          <cell r="G103" t="str">
            <v>Rupiah</v>
          </cell>
        </row>
        <row r="105">
          <cell r="C105" t="str">
            <v>Dibulatkan   :</v>
          </cell>
          <cell r="E105" t="str">
            <v>M01</v>
          </cell>
          <cell r="F105">
            <v>249500</v>
          </cell>
          <cell r="G105" t="str">
            <v>Rupiah</v>
          </cell>
        </row>
        <row r="109">
          <cell r="A109" t="str">
            <v>ANALISA HARGA DASAR SATUAN BAHAN</v>
          </cell>
        </row>
        <row r="111">
          <cell r="A111" t="str">
            <v>Jenis</v>
          </cell>
          <cell r="B111" t="str">
            <v>:</v>
          </cell>
          <cell r="C111" t="str">
            <v>M02  -  Batu Kali</v>
          </cell>
        </row>
        <row r="112">
          <cell r="A112" t="str">
            <v>Lokasi</v>
          </cell>
          <cell r="B112" t="str">
            <v>:</v>
          </cell>
          <cell r="C112" t="str">
            <v>Quarry</v>
          </cell>
        </row>
        <row r="113">
          <cell r="A113" t="str">
            <v>Tujuan</v>
          </cell>
          <cell r="B113" t="str">
            <v>:</v>
          </cell>
          <cell r="C113" t="str">
            <v>Lokasi Pekerjaan</v>
          </cell>
        </row>
        <row r="116">
          <cell r="H116" t="str">
            <v>HARGA</v>
          </cell>
        </row>
        <row r="117">
          <cell r="A117" t="str">
            <v>No.</v>
          </cell>
          <cell r="B117" t="str">
            <v>URAIAN</v>
          </cell>
          <cell r="E117" t="str">
            <v>KODE</v>
          </cell>
          <cell r="F117" t="str">
            <v>KOEF.</v>
          </cell>
          <cell r="G117" t="str">
            <v>SATUAN</v>
          </cell>
          <cell r="H117" t="str">
            <v>SATUAN</v>
          </cell>
        </row>
        <row r="118">
          <cell r="H118" t="str">
            <v>(Rp.)</v>
          </cell>
        </row>
        <row r="120">
          <cell r="A120" t="str">
            <v>I.</v>
          </cell>
          <cell r="C120" t="str">
            <v>ASUMSI</v>
          </cell>
        </row>
        <row r="121">
          <cell r="A121">
            <v>1</v>
          </cell>
          <cell r="C121" t="str">
            <v>Menggunakan alat berat</v>
          </cell>
        </row>
        <row r="122">
          <cell r="A122">
            <v>2</v>
          </cell>
          <cell r="C122" t="str">
            <v>Kondisi Jalan   :  sedang / baik</v>
          </cell>
        </row>
        <row r="123">
          <cell r="A123">
            <v>3</v>
          </cell>
          <cell r="C123" t="str">
            <v>Jarak Quarry ke Lokasi Pekerjaan</v>
          </cell>
          <cell r="E123" t="str">
            <v>L</v>
          </cell>
          <cell r="F123">
            <v>19</v>
          </cell>
          <cell r="G123" t="str">
            <v>Km</v>
          </cell>
        </row>
        <row r="124">
          <cell r="A124">
            <v>4</v>
          </cell>
          <cell r="C124" t="str">
            <v>Harga satuan batu kali di Quarry</v>
          </cell>
          <cell r="E124" t="str">
            <v>RpM02</v>
          </cell>
          <cell r="F124">
            <v>1</v>
          </cell>
          <cell r="G124" t="str">
            <v>M3</v>
          </cell>
          <cell r="H124">
            <v>300000</v>
          </cell>
        </row>
        <row r="125">
          <cell r="A125">
            <v>5</v>
          </cell>
          <cell r="C125" t="str">
            <v>Harga Satuan Dasar Excavator</v>
          </cell>
          <cell r="E125" t="str">
            <v>RpE10</v>
          </cell>
        </row>
        <row r="126">
          <cell r="A126">
            <v>6</v>
          </cell>
          <cell r="C126" t="str">
            <v>Harga Satuan Dasar Dump Truck</v>
          </cell>
          <cell r="E126" t="str">
            <v>RpE08</v>
          </cell>
          <cell r="F126">
            <v>1</v>
          </cell>
          <cell r="G126" t="str">
            <v>Jam</v>
          </cell>
          <cell r="H126">
            <v>203162.35947722453</v>
          </cell>
        </row>
        <row r="128">
          <cell r="A128" t="str">
            <v>II.</v>
          </cell>
          <cell r="C128" t="str">
            <v>URUTAN KERJA</v>
          </cell>
        </row>
        <row r="129">
          <cell r="A129">
            <v>1</v>
          </cell>
          <cell r="C129" t="str">
            <v>Batu kali digali dengan Excavator</v>
          </cell>
        </row>
        <row r="130">
          <cell r="A130">
            <v>2</v>
          </cell>
          <cell r="C130" t="str">
            <v>Excavator sekaligus memuat batu kali</v>
          </cell>
        </row>
        <row r="131">
          <cell r="C131" t="str">
            <v>hasil galian ke dalam Dump Truck</v>
          </cell>
        </row>
        <row r="132">
          <cell r="A132">
            <v>3</v>
          </cell>
          <cell r="C132" t="str">
            <v>Dump Truck mengangkut batu kali ke</v>
          </cell>
        </row>
        <row r="133">
          <cell r="C133" t="str">
            <v>lokasi pekerjaan</v>
          </cell>
        </row>
        <row r="135">
          <cell r="A135" t="str">
            <v>III.</v>
          </cell>
          <cell r="C135" t="str">
            <v>PERHITUNGAN</v>
          </cell>
        </row>
        <row r="137">
          <cell r="C137" t="str">
            <v>EXCAVATOR</v>
          </cell>
          <cell r="E137" t="str">
            <v>(E10)</v>
          </cell>
        </row>
        <row r="138">
          <cell r="C138" t="str">
            <v>Kapasitas Bucket</v>
          </cell>
          <cell r="E138" t="str">
            <v>V</v>
          </cell>
          <cell r="F138">
            <v>0.5</v>
          </cell>
          <cell r="G138" t="str">
            <v>M3</v>
          </cell>
        </row>
        <row r="139">
          <cell r="C139" t="str">
            <v>Faktor Bucket</v>
          </cell>
          <cell r="E139" t="str">
            <v>Fb</v>
          </cell>
          <cell r="F139">
            <v>0.75</v>
          </cell>
          <cell r="G139" t="str">
            <v>-</v>
          </cell>
        </row>
        <row r="140">
          <cell r="C140" t="str">
            <v>Faktor  Efisiensi alat</v>
          </cell>
          <cell r="E140" t="str">
            <v>Fa</v>
          </cell>
          <cell r="F140">
            <v>0.83</v>
          </cell>
          <cell r="G140" t="str">
            <v>-</v>
          </cell>
        </row>
        <row r="141">
          <cell r="C141" t="str">
            <v>Waktu siklus</v>
          </cell>
          <cell r="E141" t="str">
            <v>Ts1</v>
          </cell>
        </row>
        <row r="142">
          <cell r="C142" t="str">
            <v>- Menggali / memuat</v>
          </cell>
          <cell r="E142" t="str">
            <v>T1</v>
          </cell>
          <cell r="F142">
            <v>0.75</v>
          </cell>
          <cell r="G142" t="str">
            <v>menit</v>
          </cell>
        </row>
        <row r="143">
          <cell r="C143" t="str">
            <v>- Lain-lain</v>
          </cell>
          <cell r="E143" t="str">
            <v>T2</v>
          </cell>
          <cell r="F143">
            <v>0.5</v>
          </cell>
          <cell r="G143" t="str">
            <v>menit</v>
          </cell>
        </row>
        <row r="144">
          <cell r="E144" t="str">
            <v>Ts1</v>
          </cell>
          <cell r="F144">
            <v>1.25</v>
          </cell>
          <cell r="G144" t="str">
            <v>menit</v>
          </cell>
        </row>
        <row r="145">
          <cell r="C145" t="str">
            <v>Kap. Prod. / jam =</v>
          </cell>
        </row>
        <row r="146">
          <cell r="C146" t="str">
            <v>V  x Fb x Fa x 60</v>
          </cell>
          <cell r="E146" t="str">
            <v>Q1</v>
          </cell>
          <cell r="F146">
            <v>14.939999999999998</v>
          </cell>
          <cell r="G146" t="str">
            <v>M3 / Jam</v>
          </cell>
        </row>
        <row r="147">
          <cell r="C147" t="str">
            <v>Ts1</v>
          </cell>
        </row>
        <row r="149">
          <cell r="C149" t="str">
            <v>Biaya Excavator / M3  =  (1 : Q1) x RpE10</v>
          </cell>
          <cell r="E149" t="str">
            <v>Rp1</v>
          </cell>
          <cell r="F149">
            <v>0</v>
          </cell>
          <cell r="G149" t="str">
            <v>Rupiah</v>
          </cell>
        </row>
        <row r="152">
          <cell r="C152" t="str">
            <v>DUMP TRUCK</v>
          </cell>
          <cell r="E152" t="str">
            <v>(E08)</v>
          </cell>
        </row>
        <row r="153">
          <cell r="C153" t="str">
            <v>Kapasitas bak</v>
          </cell>
          <cell r="E153" t="str">
            <v>V</v>
          </cell>
          <cell r="F153">
            <v>3.333333333333333</v>
          </cell>
          <cell r="G153" t="str">
            <v>M3</v>
          </cell>
        </row>
        <row r="154">
          <cell r="C154" t="str">
            <v>Faktor  efisiensi alat</v>
          </cell>
          <cell r="E154" t="str">
            <v>Fa</v>
          </cell>
          <cell r="F154">
            <v>0.83</v>
          </cell>
          <cell r="G154" t="str">
            <v>-</v>
          </cell>
        </row>
        <row r="155">
          <cell r="C155" t="str">
            <v>Kecepatan rata-rata bermuatan</v>
          </cell>
          <cell r="E155" t="str">
            <v>v1</v>
          </cell>
          <cell r="F155">
            <v>40</v>
          </cell>
          <cell r="G155" t="str">
            <v>KM/Jam</v>
          </cell>
        </row>
        <row r="156">
          <cell r="C156" t="str">
            <v>Kecepatan rata-rata kosong</v>
          </cell>
          <cell r="E156" t="str">
            <v>v2</v>
          </cell>
          <cell r="F156">
            <v>50</v>
          </cell>
          <cell r="G156" t="str">
            <v>KM/Jam</v>
          </cell>
        </row>
        <row r="157">
          <cell r="C157" t="str">
            <v>Waktu  siklus</v>
          </cell>
          <cell r="E157" t="str">
            <v>Ts2</v>
          </cell>
        </row>
        <row r="158">
          <cell r="C158" t="str">
            <v>- Waktu tempuh isi  =  (L/v1) x 60</v>
          </cell>
          <cell r="E158" t="str">
            <v>T1</v>
          </cell>
          <cell r="F158">
            <v>28.5</v>
          </cell>
          <cell r="G158" t="str">
            <v>menit</v>
          </cell>
        </row>
        <row r="159">
          <cell r="C159" t="str">
            <v>- Waktu tempuh kosong  =  (L/v2) x 60</v>
          </cell>
          <cell r="E159" t="str">
            <v>T2</v>
          </cell>
          <cell r="F159">
            <v>22.8</v>
          </cell>
          <cell r="G159" t="str">
            <v>menit</v>
          </cell>
        </row>
        <row r="160">
          <cell r="C160" t="str">
            <v>- Muat   =  (V/Q1) x 60</v>
          </cell>
          <cell r="E160" t="str">
            <v>T3</v>
          </cell>
          <cell r="F160">
            <v>13.386880856760376</v>
          </cell>
          <cell r="G160" t="str">
            <v>menit</v>
          </cell>
        </row>
        <row r="161">
          <cell r="C161" t="str">
            <v>- Lain-lain</v>
          </cell>
          <cell r="E161" t="str">
            <v>T4</v>
          </cell>
          <cell r="F161">
            <v>1</v>
          </cell>
          <cell r="G161" t="str">
            <v>menit</v>
          </cell>
        </row>
        <row r="162">
          <cell r="E162" t="str">
            <v>Ts2</v>
          </cell>
          <cell r="F162">
            <v>65.686880856760368</v>
          </cell>
          <cell r="G162" t="str">
            <v>menit</v>
          </cell>
        </row>
        <row r="164">
          <cell r="H164" t="str">
            <v xml:space="preserve">Bersambung  </v>
          </cell>
        </row>
        <row r="165">
          <cell r="A165" t="str">
            <v>ANALISA HARGA DASAR SATUAN BAHAN</v>
          </cell>
        </row>
        <row r="167">
          <cell r="A167" t="str">
            <v>Jenis</v>
          </cell>
          <cell r="B167" t="str">
            <v>:</v>
          </cell>
          <cell r="C167" t="str">
            <v>M02  -  Batu Kali</v>
          </cell>
        </row>
        <row r="168">
          <cell r="A168" t="str">
            <v>Lokasi</v>
          </cell>
          <cell r="B168" t="str">
            <v>:</v>
          </cell>
          <cell r="C168" t="str">
            <v>Quarry</v>
          </cell>
        </row>
        <row r="169">
          <cell r="A169" t="str">
            <v>Tujuan</v>
          </cell>
          <cell r="B169" t="str">
            <v>:</v>
          </cell>
          <cell r="C169" t="str">
            <v>Lokasi Pekerjaan</v>
          </cell>
        </row>
        <row r="171">
          <cell r="H171" t="str">
            <v xml:space="preserve">Lanjutan  </v>
          </cell>
        </row>
        <row r="172">
          <cell r="H172" t="str">
            <v>HARGA</v>
          </cell>
        </row>
        <row r="173">
          <cell r="A173" t="str">
            <v>No.</v>
          </cell>
          <cell r="B173" t="str">
            <v>URAIAN</v>
          </cell>
          <cell r="E173" t="str">
            <v>KODE</v>
          </cell>
          <cell r="F173" t="str">
            <v>KOEF.</v>
          </cell>
          <cell r="G173" t="str">
            <v>SATUAN</v>
          </cell>
          <cell r="H173" t="str">
            <v>SATUAN</v>
          </cell>
        </row>
        <row r="174">
          <cell r="H174" t="str">
            <v>(Rp.)</v>
          </cell>
        </row>
        <row r="176">
          <cell r="C176" t="str">
            <v>Kapasitas Produksi / Jam   =</v>
          </cell>
        </row>
        <row r="177">
          <cell r="C177" t="str">
            <v>V x Fa x 60</v>
          </cell>
          <cell r="E177" t="str">
            <v>Q2</v>
          </cell>
          <cell r="F177">
            <v>2.5271408511843743</v>
          </cell>
          <cell r="G177" t="str">
            <v>M3 / Jam</v>
          </cell>
        </row>
        <row r="178">
          <cell r="C178" t="str">
            <v>Ts2</v>
          </cell>
        </row>
        <row r="180">
          <cell r="C180" t="str">
            <v>Biaya Dump Truck / M3  =  (1 : Q2) x RpE08</v>
          </cell>
          <cell r="E180" t="str">
            <v>Rp2</v>
          </cell>
          <cell r="F180">
            <v>80392.178925052838</v>
          </cell>
          <cell r="G180" t="str">
            <v>Rupiah</v>
          </cell>
        </row>
        <row r="183">
          <cell r="A183" t="str">
            <v>IV.</v>
          </cell>
          <cell r="C183" t="str">
            <v>HARGA SATUAN DASAR BAHAN</v>
          </cell>
        </row>
        <row r="184">
          <cell r="C184" t="str">
            <v>DI LOKASI PEKERJAAN</v>
          </cell>
        </row>
        <row r="186">
          <cell r="C186" t="str">
            <v>Harga Satuan Dasar Batu kali   =</v>
          </cell>
        </row>
        <row r="188">
          <cell r="C188" t="str">
            <v>(  RpM02  +  Rp1  +  Rp2  )</v>
          </cell>
          <cell r="E188" t="str">
            <v>M02</v>
          </cell>
          <cell r="F188">
            <v>380392.17892505287</v>
          </cell>
          <cell r="G188" t="str">
            <v>Rupiah</v>
          </cell>
        </row>
        <row r="190">
          <cell r="C190" t="str">
            <v>Dibulatkan   :</v>
          </cell>
          <cell r="E190" t="str">
            <v>M02</v>
          </cell>
          <cell r="F190">
            <v>380400</v>
          </cell>
          <cell r="G190" t="str">
            <v>Rupiah</v>
          </cell>
        </row>
        <row r="194">
          <cell r="A194" t="str">
            <v>ANALISA HARGA DASAR SATUAN BAHAN</v>
          </cell>
        </row>
        <row r="196">
          <cell r="A196" t="str">
            <v>Jenis</v>
          </cell>
          <cell r="B196" t="str">
            <v>:</v>
          </cell>
          <cell r="C196" t="str">
            <v>M06  -  Batu Belah</v>
          </cell>
        </row>
        <row r="197">
          <cell r="A197" t="str">
            <v>Lokasi</v>
          </cell>
          <cell r="B197" t="str">
            <v>:</v>
          </cell>
          <cell r="C197" t="str">
            <v>Quarry</v>
          </cell>
        </row>
        <row r="198">
          <cell r="A198" t="str">
            <v>Tujuan</v>
          </cell>
          <cell r="B198" t="str">
            <v>:</v>
          </cell>
          <cell r="C198" t="str">
            <v>Lokasi Pekerjaan</v>
          </cell>
        </row>
        <row r="201">
          <cell r="H201" t="str">
            <v>HARGA</v>
          </cell>
        </row>
        <row r="202">
          <cell r="A202" t="str">
            <v>No.</v>
          </cell>
          <cell r="B202" t="str">
            <v>URAIAN</v>
          </cell>
          <cell r="E202" t="str">
            <v>KODE</v>
          </cell>
          <cell r="F202" t="str">
            <v>KOEF.</v>
          </cell>
          <cell r="G202" t="str">
            <v>SATUAN</v>
          </cell>
          <cell r="H202" t="str">
            <v>SATUAN</v>
          </cell>
        </row>
        <row r="203">
          <cell r="H203" t="str">
            <v>(Rp.)</v>
          </cell>
        </row>
        <row r="205">
          <cell r="A205" t="str">
            <v>I.</v>
          </cell>
          <cell r="C205" t="str">
            <v>ASUMSI</v>
          </cell>
        </row>
        <row r="206">
          <cell r="A206">
            <v>1</v>
          </cell>
          <cell r="C206" t="str">
            <v>Menggunakan alat berat</v>
          </cell>
        </row>
        <row r="207">
          <cell r="A207">
            <v>2</v>
          </cell>
          <cell r="C207" t="str">
            <v>Kondisi Jalan   :  sedang / baik</v>
          </cell>
        </row>
        <row r="208">
          <cell r="A208">
            <v>3</v>
          </cell>
          <cell r="C208" t="str">
            <v>Jarak Quarry ke Lokasi Pekerjaan</v>
          </cell>
          <cell r="E208" t="str">
            <v>L</v>
          </cell>
          <cell r="F208">
            <v>19</v>
          </cell>
          <cell r="G208" t="str">
            <v>Km</v>
          </cell>
        </row>
        <row r="209">
          <cell r="A209">
            <v>4</v>
          </cell>
          <cell r="C209" t="str">
            <v>Harga satuan batu kali di Quarry</v>
          </cell>
          <cell r="E209" t="str">
            <v>RpM06</v>
          </cell>
          <cell r="F209">
            <v>1</v>
          </cell>
          <cell r="G209" t="str">
            <v>M3</v>
          </cell>
          <cell r="H209">
            <v>295000</v>
          </cell>
        </row>
        <row r="210">
          <cell r="A210">
            <v>5</v>
          </cell>
          <cell r="C210" t="str">
            <v>Harga Satuan Dasar Excavator</v>
          </cell>
          <cell r="E210" t="str">
            <v>RpE10</v>
          </cell>
        </row>
        <row r="211">
          <cell r="A211">
            <v>6</v>
          </cell>
          <cell r="C211" t="str">
            <v>Harga Satuan Dasar Dump Truck</v>
          </cell>
          <cell r="E211" t="str">
            <v>RpE08</v>
          </cell>
          <cell r="F211">
            <v>1</v>
          </cell>
          <cell r="G211" t="str">
            <v>Jam</v>
          </cell>
          <cell r="H211">
            <v>203162.35947722453</v>
          </cell>
        </row>
        <row r="212">
          <cell r="A212">
            <v>7</v>
          </cell>
          <cell r="C212" t="str">
            <v>Harga Satuan Dasar Wheel Loader</v>
          </cell>
          <cell r="E212" t="str">
            <v>RpE15</v>
          </cell>
        </row>
        <row r="213">
          <cell r="A213">
            <v>8</v>
          </cell>
          <cell r="C213" t="str">
            <v>Harga Satuan Upah Pekerja</v>
          </cell>
          <cell r="E213" t="str">
            <v>RpL01</v>
          </cell>
          <cell r="F213">
            <v>1</v>
          </cell>
          <cell r="G213" t="str">
            <v>Jam</v>
          </cell>
          <cell r="H213">
            <v>7142.8571428571431</v>
          </cell>
        </row>
        <row r="214">
          <cell r="A214" t="str">
            <v>II.</v>
          </cell>
          <cell r="C214" t="str">
            <v>URUTAN KERJA</v>
          </cell>
        </row>
        <row r="215">
          <cell r="A215">
            <v>1</v>
          </cell>
          <cell r="C215" t="str">
            <v>Batu kali digali dengan Excavator</v>
          </cell>
        </row>
        <row r="216">
          <cell r="A216">
            <v>2</v>
          </cell>
          <cell r="C216" t="str">
            <v>Batu kali dibelah oleh Pekerja</v>
          </cell>
        </row>
        <row r="217">
          <cell r="A217">
            <v>3</v>
          </cell>
          <cell r="C217" t="str">
            <v>Dengan Wheel Loader batu belah dimuat</v>
          </cell>
        </row>
        <row r="218">
          <cell r="C218" t="str">
            <v>ke Dump Truck yang mengangkut batu</v>
          </cell>
        </row>
        <row r="219">
          <cell r="C219" t="str">
            <v>belah ke lokasi pekerjaan</v>
          </cell>
        </row>
        <row r="220">
          <cell r="A220" t="str">
            <v>III.</v>
          </cell>
          <cell r="C220" t="str">
            <v>PERHITUNGAN</v>
          </cell>
        </row>
        <row r="222">
          <cell r="A222" t="str">
            <v xml:space="preserve">3.a  </v>
          </cell>
          <cell r="C222" t="str">
            <v>EXCAVATOR</v>
          </cell>
          <cell r="E222" t="str">
            <v>(E10)</v>
          </cell>
        </row>
        <row r="223">
          <cell r="C223" t="str">
            <v>Kapasitas Bucket</v>
          </cell>
          <cell r="E223" t="str">
            <v>V</v>
          </cell>
          <cell r="F223">
            <v>0.5</v>
          </cell>
          <cell r="G223" t="str">
            <v>M3</v>
          </cell>
        </row>
        <row r="224">
          <cell r="C224" t="str">
            <v>Faktor Bucket</v>
          </cell>
          <cell r="E224" t="str">
            <v>Fb</v>
          </cell>
          <cell r="F224">
            <v>0.75</v>
          </cell>
          <cell r="G224" t="str">
            <v>-</v>
          </cell>
        </row>
        <row r="225">
          <cell r="C225" t="str">
            <v>Faktor  Efisiensi alat</v>
          </cell>
          <cell r="E225" t="str">
            <v>Fa</v>
          </cell>
          <cell r="F225">
            <v>0.83</v>
          </cell>
          <cell r="G225" t="str">
            <v>-</v>
          </cell>
        </row>
        <row r="226">
          <cell r="C226" t="str">
            <v>Waktu siklus</v>
          </cell>
          <cell r="E226" t="str">
            <v>Ts1</v>
          </cell>
        </row>
        <row r="227">
          <cell r="C227" t="str">
            <v>- Menggali / memuat</v>
          </cell>
          <cell r="E227" t="str">
            <v>T1</v>
          </cell>
          <cell r="F227">
            <v>0.75</v>
          </cell>
          <cell r="G227" t="str">
            <v>menit</v>
          </cell>
        </row>
        <row r="228">
          <cell r="C228" t="str">
            <v>- Lain-lain</v>
          </cell>
          <cell r="E228" t="str">
            <v>T2</v>
          </cell>
          <cell r="F228">
            <v>0.5</v>
          </cell>
          <cell r="G228" t="str">
            <v>menit</v>
          </cell>
        </row>
        <row r="229">
          <cell r="E229" t="str">
            <v>Ts1</v>
          </cell>
          <cell r="F229">
            <v>1.25</v>
          </cell>
          <cell r="G229" t="str">
            <v>menit</v>
          </cell>
        </row>
        <row r="230">
          <cell r="C230" t="str">
            <v>Kap. Prod. / jam =</v>
          </cell>
        </row>
        <row r="231">
          <cell r="C231" t="str">
            <v>V  x Fb x Fa x 60</v>
          </cell>
          <cell r="E231" t="str">
            <v>Q1</v>
          </cell>
          <cell r="F231">
            <v>14.939999999999998</v>
          </cell>
          <cell r="G231" t="str">
            <v>M3 / Jam</v>
          </cell>
        </row>
        <row r="232">
          <cell r="C232" t="str">
            <v>Ts1</v>
          </cell>
        </row>
        <row r="234">
          <cell r="C234" t="str">
            <v>Biaya Excavator / M3  =  (1 : Q1) x RpE10</v>
          </cell>
          <cell r="E234" t="str">
            <v>Rp1</v>
          </cell>
          <cell r="F234">
            <v>0</v>
          </cell>
          <cell r="G234" t="str">
            <v>Rupiah</v>
          </cell>
        </row>
        <row r="236">
          <cell r="A236" t="str">
            <v xml:space="preserve">3.b  </v>
          </cell>
          <cell r="C236" t="str">
            <v>WHEEL  LOADER</v>
          </cell>
          <cell r="E236" t="str">
            <v>(E15)</v>
          </cell>
        </row>
        <row r="237">
          <cell r="C237" t="str">
            <v>Kapasitas  Bucket</v>
          </cell>
          <cell r="E237" t="str">
            <v>V</v>
          </cell>
          <cell r="F237">
            <v>1.5</v>
          </cell>
          <cell r="G237" t="str">
            <v>M3</v>
          </cell>
        </row>
        <row r="238">
          <cell r="C238" t="str">
            <v>Faktor Bucket</v>
          </cell>
          <cell r="E238" t="str">
            <v>Fb</v>
          </cell>
          <cell r="F238">
            <v>0.75</v>
          </cell>
          <cell r="G238" t="str">
            <v>-</v>
          </cell>
        </row>
        <row r="239">
          <cell r="C239" t="str">
            <v>Faktor Efisiensi Alat</v>
          </cell>
          <cell r="E239" t="str">
            <v>Fa</v>
          </cell>
          <cell r="F239">
            <v>0.83</v>
          </cell>
          <cell r="G239" t="str">
            <v>-</v>
          </cell>
        </row>
        <row r="240">
          <cell r="C240" t="str">
            <v>Waktu sklus</v>
          </cell>
          <cell r="E240" t="str">
            <v>Ts1</v>
          </cell>
        </row>
        <row r="241">
          <cell r="C241" t="str">
            <v>- Muat</v>
          </cell>
          <cell r="E241" t="str">
            <v>T1</v>
          </cell>
          <cell r="F241">
            <v>0.75</v>
          </cell>
          <cell r="G241" t="str">
            <v>menit</v>
          </cell>
        </row>
        <row r="242">
          <cell r="C242" t="str">
            <v>- Lain-lain</v>
          </cell>
          <cell r="E242" t="str">
            <v>T2</v>
          </cell>
          <cell r="F242">
            <v>0.5</v>
          </cell>
          <cell r="G242" t="str">
            <v>menit</v>
          </cell>
        </row>
        <row r="243">
          <cell r="E243" t="str">
            <v>Ts1</v>
          </cell>
          <cell r="F243">
            <v>1.25</v>
          </cell>
          <cell r="G243" t="str">
            <v>menit</v>
          </cell>
        </row>
        <row r="244">
          <cell r="C244" t="str">
            <v>Kapasitas Produksi / Jam =</v>
          </cell>
        </row>
        <row r="245">
          <cell r="C245" t="str">
            <v>V  x  Fb x Fa x 60</v>
          </cell>
          <cell r="E245" t="str">
            <v>Q2</v>
          </cell>
          <cell r="F245">
            <v>44.82</v>
          </cell>
          <cell r="G245" t="str">
            <v>M3 / Jam</v>
          </cell>
        </row>
        <row r="246">
          <cell r="C246" t="str">
            <v>Ts1</v>
          </cell>
        </row>
        <row r="247">
          <cell r="C247" t="str">
            <v>Biaya Excavator / M3  =  (1 : Q2) x RpE15</v>
          </cell>
          <cell r="E247" t="str">
            <v>Rp2</v>
          </cell>
          <cell r="F247">
            <v>0</v>
          </cell>
          <cell r="G247" t="str">
            <v>Rupiah</v>
          </cell>
        </row>
        <row r="249">
          <cell r="H249" t="str">
            <v xml:space="preserve">Bersambung  </v>
          </cell>
        </row>
        <row r="250">
          <cell r="A250" t="str">
            <v>ANALISA HARGA DASAR SATUAN BAHAN</v>
          </cell>
        </row>
        <row r="252">
          <cell r="A252" t="str">
            <v>Jenis</v>
          </cell>
          <cell r="B252" t="str">
            <v>:</v>
          </cell>
          <cell r="C252" t="str">
            <v>M06  -  Batu Belah</v>
          </cell>
        </row>
        <row r="253">
          <cell r="A253" t="str">
            <v>Lokasi</v>
          </cell>
          <cell r="B253" t="str">
            <v>:</v>
          </cell>
          <cell r="C253" t="str">
            <v>Quarry</v>
          </cell>
        </row>
        <row r="254">
          <cell r="A254" t="str">
            <v>Tujuan</v>
          </cell>
          <cell r="B254" t="str">
            <v>:</v>
          </cell>
          <cell r="C254" t="str">
            <v>Lokasi Pekerjaan</v>
          </cell>
        </row>
        <row r="256">
          <cell r="H256" t="str">
            <v xml:space="preserve">Lanjutan  </v>
          </cell>
        </row>
        <row r="257">
          <cell r="H257" t="str">
            <v>HARGA</v>
          </cell>
        </row>
        <row r="258">
          <cell r="A258" t="str">
            <v>No.</v>
          </cell>
          <cell r="B258" t="str">
            <v>URAIAN</v>
          </cell>
          <cell r="E258" t="str">
            <v>KODE</v>
          </cell>
          <cell r="F258" t="str">
            <v>KOEF.</v>
          </cell>
          <cell r="G258" t="str">
            <v>SATUAN</v>
          </cell>
          <cell r="H258" t="str">
            <v>SATUAN</v>
          </cell>
        </row>
        <row r="259">
          <cell r="H259" t="str">
            <v>(Rp.)</v>
          </cell>
        </row>
        <row r="261">
          <cell r="A261" t="str">
            <v xml:space="preserve">3.c  </v>
          </cell>
          <cell r="C261" t="str">
            <v>DUMP TRUCK</v>
          </cell>
          <cell r="E261" t="str">
            <v>(E08)</v>
          </cell>
        </row>
        <row r="262">
          <cell r="C262" t="str">
            <v>Kapasitas bak</v>
          </cell>
          <cell r="E262" t="str">
            <v>V</v>
          </cell>
          <cell r="F262">
            <v>3.333333333333333</v>
          </cell>
          <cell r="G262" t="str">
            <v>M3</v>
          </cell>
        </row>
        <row r="263">
          <cell r="C263" t="str">
            <v>Faktor  efisiensi alat</v>
          </cell>
          <cell r="E263" t="str">
            <v>Fa</v>
          </cell>
          <cell r="F263">
            <v>0.83</v>
          </cell>
          <cell r="G263" t="str">
            <v>-</v>
          </cell>
        </row>
        <row r="264">
          <cell r="C264" t="str">
            <v>Kecepatan rata-rata bermuatan</v>
          </cell>
          <cell r="E264" t="str">
            <v>v1</v>
          </cell>
          <cell r="F264">
            <v>40</v>
          </cell>
          <cell r="G264" t="str">
            <v>KM/Jam</v>
          </cell>
        </row>
        <row r="265">
          <cell r="C265" t="str">
            <v>Kecepatan rata-rata kosong</v>
          </cell>
          <cell r="E265" t="str">
            <v>v2</v>
          </cell>
          <cell r="F265">
            <v>50</v>
          </cell>
          <cell r="G265" t="str">
            <v>KM/Jam</v>
          </cell>
        </row>
        <row r="266">
          <cell r="C266" t="str">
            <v>Waktu  siklus</v>
          </cell>
          <cell r="E266" t="str">
            <v>Ts2</v>
          </cell>
        </row>
        <row r="267">
          <cell r="C267" t="str">
            <v>- Waktu tempuh isi  =  (L/v1) x 60</v>
          </cell>
          <cell r="E267" t="str">
            <v>T1</v>
          </cell>
          <cell r="F267">
            <v>28.5</v>
          </cell>
          <cell r="G267" t="str">
            <v>menit</v>
          </cell>
        </row>
        <row r="268">
          <cell r="C268" t="str">
            <v>- Waktu tempuh kosong  =  (L/v2) x 60</v>
          </cell>
          <cell r="E268" t="str">
            <v>T2</v>
          </cell>
          <cell r="F268">
            <v>22.8</v>
          </cell>
          <cell r="G268" t="str">
            <v>menit</v>
          </cell>
        </row>
        <row r="269">
          <cell r="C269" t="str">
            <v>- Muat   =  (V/Q2) x 60</v>
          </cell>
          <cell r="E269" t="str">
            <v>T3</v>
          </cell>
          <cell r="F269">
            <v>4.4622936189201248</v>
          </cell>
          <cell r="G269" t="str">
            <v>menit</v>
          </cell>
        </row>
        <row r="270">
          <cell r="C270" t="str">
            <v>- Lain-lain</v>
          </cell>
          <cell r="E270" t="str">
            <v>T4</v>
          </cell>
          <cell r="F270">
            <v>1</v>
          </cell>
          <cell r="G270" t="str">
            <v>menit</v>
          </cell>
        </row>
        <row r="271">
          <cell r="E271" t="str">
            <v>Ts2</v>
          </cell>
          <cell r="F271">
            <v>56.762293618920125</v>
          </cell>
          <cell r="G271" t="str">
            <v>menit</v>
          </cell>
        </row>
        <row r="273">
          <cell r="C273" t="str">
            <v>Kapasitas Produksi / Jam   =</v>
          </cell>
        </row>
        <row r="274">
          <cell r="C274" t="str">
            <v>V x Fa x 60</v>
          </cell>
          <cell r="E274" t="str">
            <v>Q3</v>
          </cell>
          <cell r="F274">
            <v>2.924476609674358</v>
          </cell>
          <cell r="G274" t="str">
            <v>M3 / Jam</v>
          </cell>
        </row>
        <row r="275">
          <cell r="C275" t="str">
            <v>Ts2</v>
          </cell>
        </row>
        <row r="277">
          <cell r="C277" t="str">
            <v>Biaya Dump Truck / M3  =  (1 : Q3) x RpE08</v>
          </cell>
          <cell r="E277" t="str">
            <v>Rp3</v>
          </cell>
          <cell r="F277">
            <v>69469.647596137467</v>
          </cell>
          <cell r="G277" t="str">
            <v>Rupiah</v>
          </cell>
        </row>
        <row r="279">
          <cell r="A279" t="str">
            <v xml:space="preserve">3.d  </v>
          </cell>
          <cell r="C279" t="str">
            <v>PEKERJA</v>
          </cell>
        </row>
        <row r="281">
          <cell r="C281" t="str">
            <v>Produksi menentukan : Excavator</v>
          </cell>
          <cell r="E281" t="str">
            <v>Q1</v>
          </cell>
          <cell r="F281">
            <v>14.939999999999998</v>
          </cell>
          <cell r="G281" t="str">
            <v>M3 / Jam</v>
          </cell>
        </row>
        <row r="282">
          <cell r="C282" t="str">
            <v>Hasil galian batu / hari  =  Q1 x 7 Jam</v>
          </cell>
          <cell r="E282" t="str">
            <v>Qt</v>
          </cell>
          <cell r="F282">
            <v>104.57999999999998</v>
          </cell>
          <cell r="G282" t="str">
            <v>M3 / 7 jam</v>
          </cell>
        </row>
        <row r="283">
          <cell r="C283" t="str">
            <v>Kebutuhan Pekerja</v>
          </cell>
          <cell r="E283" t="str">
            <v>P</v>
          </cell>
          <cell r="F283">
            <v>15</v>
          </cell>
          <cell r="G283" t="str">
            <v>Orang</v>
          </cell>
        </row>
        <row r="285">
          <cell r="C285" t="str">
            <v xml:space="preserve">Biaya Pekerja / M3  = </v>
          </cell>
        </row>
        <row r="286">
          <cell r="C286" t="str">
            <v>{ (7 Jam x P) : Qt } x RpL01</v>
          </cell>
          <cell r="E286" t="str">
            <v>Rp4</v>
          </cell>
          <cell r="F286">
            <v>7171.5433161216297</v>
          </cell>
          <cell r="G286" t="str">
            <v>Rupiah</v>
          </cell>
        </row>
        <row r="289">
          <cell r="A289" t="str">
            <v>IV.</v>
          </cell>
          <cell r="C289" t="str">
            <v>HARGA SATUAN DASAR BAHAN</v>
          </cell>
        </row>
        <row r="290">
          <cell r="C290" t="str">
            <v>DI LOKASI PEKERJAAN</v>
          </cell>
        </row>
        <row r="292">
          <cell r="C292" t="str">
            <v>Harga Satuan Dasar Batu belah   =</v>
          </cell>
        </row>
        <row r="294">
          <cell r="C294" t="str">
            <v>( RpM06 + Rp1 + Rp2 + Rp3 + Rp4 )</v>
          </cell>
          <cell r="E294" t="str">
            <v>M06</v>
          </cell>
          <cell r="F294">
            <v>371641.1909122591</v>
          </cell>
          <cell r="G294" t="str">
            <v>Rupiah</v>
          </cell>
        </row>
        <row r="296">
          <cell r="C296" t="str">
            <v>Dibulatkan   :</v>
          </cell>
          <cell r="E296" t="str">
            <v>M06</v>
          </cell>
          <cell r="F296">
            <v>371600</v>
          </cell>
          <cell r="G296" t="str">
            <v>Rupiah</v>
          </cell>
        </row>
        <row r="300">
          <cell r="A300" t="str">
            <v>ANALISA HARGA DASAR SATUAN BAHAN</v>
          </cell>
        </row>
        <row r="302">
          <cell r="A302" t="str">
            <v>Jenis</v>
          </cell>
          <cell r="B302" t="str">
            <v>:</v>
          </cell>
          <cell r="C302" t="str">
            <v>M07  -  Gravel</v>
          </cell>
        </row>
        <row r="303">
          <cell r="A303" t="str">
            <v>Lokasi</v>
          </cell>
          <cell r="B303" t="str">
            <v>:</v>
          </cell>
          <cell r="C303" t="str">
            <v>Quarry</v>
          </cell>
        </row>
        <row r="304">
          <cell r="A304" t="str">
            <v>Tujuan</v>
          </cell>
          <cell r="B304" t="str">
            <v>:</v>
          </cell>
          <cell r="C304" t="str">
            <v>Base Camp</v>
          </cell>
        </row>
        <row r="307">
          <cell r="H307" t="str">
            <v>HARGA</v>
          </cell>
        </row>
        <row r="308">
          <cell r="A308" t="str">
            <v>No.</v>
          </cell>
          <cell r="B308" t="str">
            <v>URAIAN</v>
          </cell>
          <cell r="E308" t="str">
            <v>KODE</v>
          </cell>
          <cell r="F308" t="str">
            <v>KOEF.</v>
          </cell>
          <cell r="G308" t="str">
            <v>SATUAN</v>
          </cell>
          <cell r="H308" t="str">
            <v>SATUAN</v>
          </cell>
        </row>
        <row r="309">
          <cell r="H309" t="str">
            <v>(Rp.)</v>
          </cell>
        </row>
        <row r="311">
          <cell r="A311" t="str">
            <v>I.</v>
          </cell>
          <cell r="C311" t="str">
            <v>ASUMSI</v>
          </cell>
        </row>
        <row r="312">
          <cell r="A312">
            <v>1</v>
          </cell>
          <cell r="C312" t="str">
            <v>Menggunakan alat berat</v>
          </cell>
        </row>
        <row r="313">
          <cell r="A313">
            <v>2</v>
          </cell>
          <cell r="C313" t="str">
            <v>Kondisi Jalan   :  sedang / baik</v>
          </cell>
        </row>
        <row r="314">
          <cell r="A314">
            <v>3</v>
          </cell>
          <cell r="C314" t="str">
            <v>Jarak Quarry ke Lokasi Pekerjaan</v>
          </cell>
          <cell r="E314" t="str">
            <v>L</v>
          </cell>
          <cell r="F314">
            <v>7</v>
          </cell>
          <cell r="G314" t="str">
            <v>Km</v>
          </cell>
        </row>
        <row r="315">
          <cell r="A315">
            <v>4</v>
          </cell>
          <cell r="C315" t="str">
            <v>Harga satuan Gravel di Quarry</v>
          </cell>
          <cell r="E315" t="str">
            <v>RpM07</v>
          </cell>
          <cell r="F315">
            <v>1</v>
          </cell>
          <cell r="G315" t="str">
            <v>M3</v>
          </cell>
          <cell r="H315">
            <v>300000</v>
          </cell>
        </row>
        <row r="316">
          <cell r="A316">
            <v>5</v>
          </cell>
          <cell r="C316" t="str">
            <v>Harga Satuan Dasar Excavator</v>
          </cell>
          <cell r="E316" t="str">
            <v>RpE10</v>
          </cell>
          <cell r="F316">
            <v>1</v>
          </cell>
          <cell r="G316" t="str">
            <v>Jam</v>
          </cell>
          <cell r="H316">
            <v>410153.7802469515</v>
          </cell>
        </row>
        <row r="317">
          <cell r="A317">
            <v>6</v>
          </cell>
          <cell r="C317" t="str">
            <v>Harga Satuan Dasar Dump Truck</v>
          </cell>
          <cell r="E317" t="str">
            <v>RpE08</v>
          </cell>
          <cell r="F317">
            <v>1</v>
          </cell>
          <cell r="G317" t="str">
            <v>Jam</v>
          </cell>
          <cell r="H317">
            <v>203162.35947722453</v>
          </cell>
        </row>
        <row r="319">
          <cell r="A319" t="str">
            <v>II.</v>
          </cell>
          <cell r="C319" t="str">
            <v>URUTAN KERJA</v>
          </cell>
        </row>
        <row r="320">
          <cell r="A320">
            <v>1</v>
          </cell>
          <cell r="C320" t="str">
            <v>Gravel digali dengan Excavator</v>
          </cell>
        </row>
        <row r="321">
          <cell r="A321">
            <v>2</v>
          </cell>
          <cell r="C321" t="str">
            <v>Excavator sekaligus memuat gravel</v>
          </cell>
        </row>
        <row r="322">
          <cell r="C322" t="str">
            <v>hasil galian ke dalam Dump Truck</v>
          </cell>
        </row>
        <row r="323">
          <cell r="A323">
            <v>3</v>
          </cell>
          <cell r="C323" t="str">
            <v>Dump Truck mengangkut gravel ke</v>
          </cell>
        </row>
        <row r="324">
          <cell r="C324" t="str">
            <v>lokasi pekerjaan</v>
          </cell>
        </row>
        <row r="326">
          <cell r="A326" t="str">
            <v>III.</v>
          </cell>
          <cell r="C326" t="str">
            <v>PERHITUNGAN</v>
          </cell>
        </row>
        <row r="328">
          <cell r="C328" t="str">
            <v>EXCAVATOR</v>
          </cell>
          <cell r="E328" t="str">
            <v>(E10)</v>
          </cell>
        </row>
        <row r="329">
          <cell r="C329" t="str">
            <v>Kapasitas Bucket</v>
          </cell>
          <cell r="E329" t="str">
            <v>V</v>
          </cell>
          <cell r="F329">
            <v>0.5</v>
          </cell>
          <cell r="G329" t="str">
            <v>M3</v>
          </cell>
        </row>
        <row r="330">
          <cell r="C330" t="str">
            <v>Faktor Bucket</v>
          </cell>
          <cell r="E330" t="str">
            <v>Fb</v>
          </cell>
          <cell r="F330">
            <v>0.75</v>
          </cell>
          <cell r="G330" t="str">
            <v>-</v>
          </cell>
        </row>
        <row r="331">
          <cell r="C331" t="str">
            <v>Faktor  Efisiensi alat</v>
          </cell>
          <cell r="E331" t="str">
            <v>Fa</v>
          </cell>
          <cell r="F331">
            <v>0.83</v>
          </cell>
          <cell r="G331" t="str">
            <v>-</v>
          </cell>
        </row>
        <row r="332">
          <cell r="C332" t="str">
            <v>Waktu siklus</v>
          </cell>
          <cell r="E332" t="str">
            <v>Ts1</v>
          </cell>
        </row>
        <row r="333">
          <cell r="C333" t="str">
            <v>- Menggali / memuat</v>
          </cell>
          <cell r="E333" t="str">
            <v>T1</v>
          </cell>
          <cell r="F333">
            <v>0.75</v>
          </cell>
          <cell r="G333" t="str">
            <v>menit</v>
          </cell>
        </row>
        <row r="334">
          <cell r="C334" t="str">
            <v>- Lain-lain</v>
          </cell>
          <cell r="E334" t="str">
            <v>T2</v>
          </cell>
          <cell r="F334">
            <v>0.5</v>
          </cell>
          <cell r="G334" t="str">
            <v>menit</v>
          </cell>
        </row>
        <row r="335">
          <cell r="E335" t="str">
            <v>Ts1</v>
          </cell>
          <cell r="F335">
            <v>1.25</v>
          </cell>
          <cell r="G335" t="str">
            <v>menit</v>
          </cell>
        </row>
        <row r="336">
          <cell r="C336" t="str">
            <v>Kap. Prod. / jam =</v>
          </cell>
        </row>
        <row r="337">
          <cell r="C337" t="str">
            <v>V  x Fb x Fa x 60</v>
          </cell>
          <cell r="E337" t="str">
            <v>Q1</v>
          </cell>
          <cell r="F337">
            <v>14.939999999999998</v>
          </cell>
          <cell r="G337" t="str">
            <v>M3 / Jam</v>
          </cell>
        </row>
        <row r="338">
          <cell r="C338" t="str">
            <v>Ts1</v>
          </cell>
        </row>
        <row r="340">
          <cell r="C340" t="str">
            <v>Biaya Excavator / M3  =  (1 : Q1) x RpE10</v>
          </cell>
          <cell r="E340" t="str">
            <v>Rp1</v>
          </cell>
          <cell r="F340">
            <v>27453.398945579087</v>
          </cell>
          <cell r="G340" t="str">
            <v>Rupiah</v>
          </cell>
        </row>
        <row r="343">
          <cell r="C343" t="str">
            <v>DUMP TRUCK</v>
          </cell>
          <cell r="E343" t="str">
            <v>(E08)</v>
          </cell>
        </row>
        <row r="344">
          <cell r="C344" t="str">
            <v>Kapasitas bak</v>
          </cell>
          <cell r="E344" t="str">
            <v>V</v>
          </cell>
          <cell r="F344">
            <v>3.333333333333333</v>
          </cell>
          <cell r="G344" t="str">
            <v>M3</v>
          </cell>
        </row>
        <row r="345">
          <cell r="C345" t="str">
            <v>Faktor  efisiensi alat</v>
          </cell>
          <cell r="E345" t="str">
            <v>Fa</v>
          </cell>
          <cell r="F345">
            <v>0.83</v>
          </cell>
          <cell r="G345" t="str">
            <v>-</v>
          </cell>
        </row>
        <row r="346">
          <cell r="C346" t="str">
            <v>Kecepatan rata-rata bermuatan</v>
          </cell>
          <cell r="E346" t="str">
            <v>v1</v>
          </cell>
          <cell r="F346">
            <v>40</v>
          </cell>
          <cell r="G346" t="str">
            <v>KM/Jam</v>
          </cell>
        </row>
        <row r="347">
          <cell r="C347" t="str">
            <v>Kecepatan rata-rata kosong</v>
          </cell>
          <cell r="E347" t="str">
            <v>v2</v>
          </cell>
          <cell r="F347">
            <v>50</v>
          </cell>
          <cell r="G347" t="str">
            <v>KM/Jam</v>
          </cell>
        </row>
        <row r="348">
          <cell r="C348" t="str">
            <v>Waktu  siklus</v>
          </cell>
          <cell r="E348" t="str">
            <v>Ts2</v>
          </cell>
        </row>
        <row r="349">
          <cell r="C349" t="str">
            <v>- Waktu tempuh isi  =  (L/v1) x 60</v>
          </cell>
          <cell r="E349" t="str">
            <v>T1</v>
          </cell>
          <cell r="F349">
            <v>10.5</v>
          </cell>
          <cell r="G349" t="str">
            <v>menit</v>
          </cell>
        </row>
        <row r="350">
          <cell r="C350" t="str">
            <v>- Waktu tempuh kosong  =  (L/v2) x 60</v>
          </cell>
          <cell r="E350" t="str">
            <v>T2</v>
          </cell>
          <cell r="F350">
            <v>8.4</v>
          </cell>
          <cell r="G350" t="str">
            <v>menit</v>
          </cell>
        </row>
        <row r="351">
          <cell r="C351" t="str">
            <v>- Muat   =  (V/Q1) x 60</v>
          </cell>
          <cell r="E351" t="str">
            <v>T3</v>
          </cell>
          <cell r="F351">
            <v>13.386880856760376</v>
          </cell>
          <cell r="G351" t="str">
            <v>menit</v>
          </cell>
        </row>
        <row r="352">
          <cell r="C352" t="str">
            <v>- Lain-lain</v>
          </cell>
          <cell r="E352" t="str">
            <v>T4</v>
          </cell>
          <cell r="F352">
            <v>1</v>
          </cell>
          <cell r="G352" t="str">
            <v>menit</v>
          </cell>
        </row>
        <row r="353">
          <cell r="E353" t="str">
            <v>Ts2</v>
          </cell>
          <cell r="F353">
            <v>33.286880856760376</v>
          </cell>
          <cell r="G353" t="str">
            <v>menit</v>
          </cell>
        </row>
        <row r="355">
          <cell r="H355" t="str">
            <v xml:space="preserve">Bersambung  </v>
          </cell>
        </row>
        <row r="356">
          <cell r="A356" t="str">
            <v>ANALISA HARGA DASAR SATUAN BAHAN</v>
          </cell>
        </row>
        <row r="358">
          <cell r="A358" t="str">
            <v>Jenis</v>
          </cell>
          <cell r="B358" t="str">
            <v>:</v>
          </cell>
          <cell r="C358" t="str">
            <v>M07  -  Gravel</v>
          </cell>
        </row>
        <row r="359">
          <cell r="A359" t="str">
            <v>Lokasi</v>
          </cell>
          <cell r="B359" t="str">
            <v>:</v>
          </cell>
          <cell r="C359" t="str">
            <v>Quarry</v>
          </cell>
        </row>
        <row r="360">
          <cell r="A360" t="str">
            <v>Tujuan</v>
          </cell>
          <cell r="B360" t="str">
            <v>:</v>
          </cell>
          <cell r="C360" t="str">
            <v>Base Camp</v>
          </cell>
        </row>
        <row r="362">
          <cell r="H362" t="str">
            <v xml:space="preserve">Lanjutan  </v>
          </cell>
        </row>
        <row r="363">
          <cell r="H363" t="str">
            <v>HARGA</v>
          </cell>
        </row>
        <row r="364">
          <cell r="A364" t="str">
            <v>No.</v>
          </cell>
          <cell r="B364" t="str">
            <v>URAIAN</v>
          </cell>
          <cell r="E364" t="str">
            <v>KODE</v>
          </cell>
          <cell r="F364" t="str">
            <v>KOEF.</v>
          </cell>
          <cell r="G364" t="str">
            <v>SATUAN</v>
          </cell>
          <cell r="H364" t="str">
            <v>SATUAN</v>
          </cell>
        </row>
        <row r="365">
          <cell r="H365" t="str">
            <v>(Rp.)</v>
          </cell>
        </row>
        <row r="367">
          <cell r="C367" t="str">
            <v>Kapasitas Produksi / Jam   =</v>
          </cell>
        </row>
        <row r="368">
          <cell r="C368" t="str">
            <v>V x Fa x 60</v>
          </cell>
          <cell r="E368" t="str">
            <v>Q2</v>
          </cell>
          <cell r="F368">
            <v>4.9869496849022523</v>
          </cell>
          <cell r="G368" t="str">
            <v>M3 / Jam</v>
          </cell>
        </row>
        <row r="369">
          <cell r="C369" t="str">
            <v>Ts2</v>
          </cell>
        </row>
        <row r="371">
          <cell r="C371" t="str">
            <v>Biaya Dump Truck / M3  =  (1 : Q2) x RpE08</v>
          </cell>
          <cell r="E371" t="str">
            <v>Rp2</v>
          </cell>
          <cell r="F371">
            <v>40738.802737931903</v>
          </cell>
          <cell r="G371" t="str">
            <v>Rupiah</v>
          </cell>
        </row>
        <row r="374">
          <cell r="A374" t="str">
            <v>IV.</v>
          </cell>
          <cell r="C374" t="str">
            <v>HARGA SATUAN DASAR BAHAN</v>
          </cell>
        </row>
        <row r="375">
          <cell r="C375" t="str">
            <v>DI LOKASI BASE CAMP</v>
          </cell>
        </row>
        <row r="377">
          <cell r="C377" t="str">
            <v>Harga Satuan Dasar Gravel   =</v>
          </cell>
        </row>
        <row r="379">
          <cell r="C379" t="str">
            <v>(  RpM07  +  Rp1  +  Rp2  )</v>
          </cell>
          <cell r="E379" t="str">
            <v>M07</v>
          </cell>
          <cell r="F379">
            <v>368192.20168351097</v>
          </cell>
          <cell r="G379" t="str">
            <v>Rupiah</v>
          </cell>
        </row>
        <row r="381">
          <cell r="C381" t="str">
            <v>Dibulatkan   :</v>
          </cell>
          <cell r="E381" t="str">
            <v>M07</v>
          </cell>
          <cell r="F381">
            <v>368200</v>
          </cell>
          <cell r="G381" t="str">
            <v>Rupiah</v>
          </cell>
        </row>
        <row r="385">
          <cell r="A385" t="str">
            <v>ANALISA HARGA DASAR SATUAN BAHAN</v>
          </cell>
        </row>
        <row r="387">
          <cell r="A387" t="str">
            <v>Jenis</v>
          </cell>
          <cell r="B387" t="str">
            <v>:</v>
          </cell>
          <cell r="C387" t="str">
            <v>M16 -  Sirtu</v>
          </cell>
        </row>
        <row r="388">
          <cell r="A388" t="str">
            <v>Lokasi</v>
          </cell>
          <cell r="B388" t="str">
            <v>:</v>
          </cell>
          <cell r="C388" t="str">
            <v>Quarry</v>
          </cell>
        </row>
        <row r="389">
          <cell r="A389" t="str">
            <v>Tujuan</v>
          </cell>
          <cell r="B389" t="str">
            <v>:</v>
          </cell>
          <cell r="C389" t="str">
            <v>Lokasi Pekerjaan</v>
          </cell>
        </row>
        <row r="392">
          <cell r="H392" t="str">
            <v>HARGA</v>
          </cell>
        </row>
        <row r="393">
          <cell r="A393" t="str">
            <v>No.</v>
          </cell>
          <cell r="B393" t="str">
            <v>URAIAN</v>
          </cell>
          <cell r="E393" t="str">
            <v>KODE</v>
          </cell>
          <cell r="F393" t="str">
            <v>KOEF.</v>
          </cell>
          <cell r="G393" t="str">
            <v>SATUAN</v>
          </cell>
          <cell r="H393" t="str">
            <v>SATUAN</v>
          </cell>
        </row>
        <row r="394">
          <cell r="H394" t="str">
            <v>(Rp.)</v>
          </cell>
        </row>
        <row r="396">
          <cell r="A396" t="str">
            <v>I.</v>
          </cell>
          <cell r="C396" t="str">
            <v>ASUMSI</v>
          </cell>
        </row>
        <row r="397">
          <cell r="A397">
            <v>1</v>
          </cell>
          <cell r="C397" t="str">
            <v>Menggunakan alat berat</v>
          </cell>
        </row>
        <row r="398">
          <cell r="A398">
            <v>2</v>
          </cell>
          <cell r="C398" t="str">
            <v>Kondisi Jalan   :  sedang / baik</v>
          </cell>
        </row>
        <row r="399">
          <cell r="A399">
            <v>3</v>
          </cell>
          <cell r="C399" t="str">
            <v>Jarak Quarry ke lokasi Base Camp</v>
          </cell>
          <cell r="E399" t="str">
            <v>L</v>
          </cell>
          <cell r="F399">
            <v>24</v>
          </cell>
          <cell r="G399" t="str">
            <v>Km</v>
          </cell>
        </row>
        <row r="400">
          <cell r="A400">
            <v>4</v>
          </cell>
          <cell r="C400" t="str">
            <v>Harga satuan Sirtu di Quarry</v>
          </cell>
          <cell r="E400" t="str">
            <v>RpM16</v>
          </cell>
          <cell r="F400">
            <v>1</v>
          </cell>
          <cell r="G400" t="str">
            <v>M3</v>
          </cell>
          <cell r="H400">
            <v>60000</v>
          </cell>
        </row>
        <row r="401">
          <cell r="A401">
            <v>5</v>
          </cell>
          <cell r="C401" t="str">
            <v>Harga Satuan Dasar Excavator</v>
          </cell>
          <cell r="E401" t="str">
            <v>RpE10</v>
          </cell>
          <cell r="F401">
            <v>1</v>
          </cell>
          <cell r="G401" t="str">
            <v>Jam</v>
          </cell>
          <cell r="H401">
            <v>410153.7802469515</v>
          </cell>
        </row>
        <row r="402">
          <cell r="A402">
            <v>6</v>
          </cell>
          <cell r="C402" t="str">
            <v>Harga Satuan Dasar Dump Truck</v>
          </cell>
          <cell r="E402" t="str">
            <v>RpE08</v>
          </cell>
          <cell r="F402">
            <v>1</v>
          </cell>
          <cell r="G402" t="str">
            <v>Jam</v>
          </cell>
          <cell r="H402">
            <v>203162.35947722453</v>
          </cell>
        </row>
        <row r="404">
          <cell r="A404" t="str">
            <v>II.</v>
          </cell>
          <cell r="C404" t="str">
            <v>URUTAN KERJA</v>
          </cell>
        </row>
        <row r="405">
          <cell r="A405">
            <v>1</v>
          </cell>
          <cell r="C405" t="str">
            <v>Sirtu digali dengan Excavator</v>
          </cell>
        </row>
        <row r="406">
          <cell r="A406">
            <v>2</v>
          </cell>
          <cell r="C406" t="str">
            <v>Excavator sekaligus memuat sirtu hasil</v>
          </cell>
        </row>
        <row r="407">
          <cell r="C407" t="str">
            <v>galian ke dalam Dump Truck</v>
          </cell>
        </row>
        <row r="408">
          <cell r="A408">
            <v>3</v>
          </cell>
          <cell r="C408" t="str">
            <v>Dump Truck mengangkut sirtu ke lokasi</v>
          </cell>
        </row>
        <row r="409">
          <cell r="C409" t="str">
            <v>Base Camp</v>
          </cell>
        </row>
        <row r="411">
          <cell r="A411" t="str">
            <v>III.</v>
          </cell>
          <cell r="C411" t="str">
            <v>PERHITUNGAN</v>
          </cell>
        </row>
        <row r="413">
          <cell r="C413" t="str">
            <v>EXCAVATOR</v>
          </cell>
          <cell r="E413" t="str">
            <v>(E10)</v>
          </cell>
        </row>
        <row r="414">
          <cell r="C414" t="str">
            <v>Kapasitas Bucket</v>
          </cell>
          <cell r="E414" t="str">
            <v>V</v>
          </cell>
          <cell r="F414">
            <v>0.5</v>
          </cell>
          <cell r="G414" t="str">
            <v>M3</v>
          </cell>
        </row>
        <row r="415">
          <cell r="C415" t="str">
            <v>Faktor Bucket</v>
          </cell>
          <cell r="E415" t="str">
            <v>Fb</v>
          </cell>
          <cell r="F415">
            <v>0.75</v>
          </cell>
          <cell r="G415" t="str">
            <v>-</v>
          </cell>
        </row>
        <row r="416">
          <cell r="C416" t="str">
            <v>Faktor  Efisiensi alat</v>
          </cell>
          <cell r="E416" t="str">
            <v>Fa</v>
          </cell>
          <cell r="F416">
            <v>0.83</v>
          </cell>
          <cell r="G416" t="str">
            <v>-</v>
          </cell>
        </row>
        <row r="417">
          <cell r="C417" t="str">
            <v>Waktu siklus</v>
          </cell>
          <cell r="E417" t="str">
            <v>Ts1</v>
          </cell>
        </row>
        <row r="418">
          <cell r="C418" t="str">
            <v>- Menggali / memuat</v>
          </cell>
          <cell r="E418" t="str">
            <v>T1</v>
          </cell>
          <cell r="F418">
            <v>0.75</v>
          </cell>
          <cell r="G418" t="str">
            <v>menit</v>
          </cell>
        </row>
        <row r="419">
          <cell r="C419" t="str">
            <v>- Lain-lain</v>
          </cell>
          <cell r="E419" t="str">
            <v>T2</v>
          </cell>
          <cell r="F419">
            <v>0.5</v>
          </cell>
          <cell r="G419" t="str">
            <v>menit</v>
          </cell>
        </row>
        <row r="420">
          <cell r="E420" t="str">
            <v>Ts1</v>
          </cell>
          <cell r="F420">
            <v>1.25</v>
          </cell>
          <cell r="G420" t="str">
            <v>menit</v>
          </cell>
        </row>
        <row r="421">
          <cell r="C421" t="str">
            <v>Kap. Prod. / jam =</v>
          </cell>
        </row>
        <row r="422">
          <cell r="C422" t="str">
            <v>V  x Fb x Fa x 60</v>
          </cell>
          <cell r="E422" t="str">
            <v>Q1</v>
          </cell>
          <cell r="F422">
            <v>14.939999999999998</v>
          </cell>
          <cell r="G422" t="str">
            <v>M3 / Jam</v>
          </cell>
        </row>
        <row r="423">
          <cell r="C423" t="str">
            <v>Ts1</v>
          </cell>
        </row>
        <row r="425">
          <cell r="C425" t="str">
            <v>Biaya Excavator / M3  =  (1 : Q1) x RpE10</v>
          </cell>
          <cell r="E425" t="str">
            <v>Rp1</v>
          </cell>
          <cell r="F425">
            <v>27453.398945579087</v>
          </cell>
          <cell r="G425" t="str">
            <v>Rupiah</v>
          </cell>
        </row>
        <row r="428">
          <cell r="C428" t="str">
            <v>DUMP TRUCK</v>
          </cell>
          <cell r="E428" t="str">
            <v>(E08)</v>
          </cell>
        </row>
        <row r="429">
          <cell r="C429" t="str">
            <v>Kapasitas bak</v>
          </cell>
          <cell r="E429" t="str">
            <v>V</v>
          </cell>
          <cell r="F429">
            <v>3.75</v>
          </cell>
          <cell r="G429" t="str">
            <v>M3</v>
          </cell>
        </row>
        <row r="430">
          <cell r="C430" t="str">
            <v>Faktor  efisiensi alat</v>
          </cell>
          <cell r="E430" t="str">
            <v>Fa</v>
          </cell>
          <cell r="F430">
            <v>0.83</v>
          </cell>
          <cell r="G430" t="str">
            <v>-</v>
          </cell>
        </row>
        <row r="431">
          <cell r="C431" t="str">
            <v>Kecepatan rata-rata bermuatan</v>
          </cell>
          <cell r="E431" t="str">
            <v>v1</v>
          </cell>
          <cell r="F431">
            <v>40</v>
          </cell>
          <cell r="G431" t="str">
            <v>KM/Jam</v>
          </cell>
        </row>
        <row r="432">
          <cell r="C432" t="str">
            <v>Kecepatan rata-rata kosong</v>
          </cell>
          <cell r="E432" t="str">
            <v>v2</v>
          </cell>
          <cell r="F432">
            <v>50</v>
          </cell>
          <cell r="G432" t="str">
            <v>KM/Jam</v>
          </cell>
        </row>
        <row r="433">
          <cell r="C433" t="str">
            <v>Waktu  siklus</v>
          </cell>
          <cell r="E433" t="str">
            <v>Ts2</v>
          </cell>
        </row>
        <row r="434">
          <cell r="C434" t="str">
            <v>- Waktu tempuh isi  =  (L/v1) x 60</v>
          </cell>
          <cell r="E434" t="str">
            <v>T1</v>
          </cell>
          <cell r="F434">
            <v>36</v>
          </cell>
          <cell r="G434" t="str">
            <v>menit</v>
          </cell>
        </row>
        <row r="435">
          <cell r="C435" t="str">
            <v>- Waktu tempuh kosong  =  (L/v2) x 60</v>
          </cell>
          <cell r="E435" t="str">
            <v>T2</v>
          </cell>
          <cell r="F435">
            <v>28.799999999999997</v>
          </cell>
          <cell r="G435" t="str">
            <v>menit</v>
          </cell>
        </row>
        <row r="436">
          <cell r="C436" t="str">
            <v>- Muat   =  (V/Q1) x 60</v>
          </cell>
          <cell r="E436" t="str">
            <v>T3</v>
          </cell>
          <cell r="F436">
            <v>15.060240963855422</v>
          </cell>
          <cell r="G436" t="str">
            <v>menit</v>
          </cell>
        </row>
        <row r="437">
          <cell r="C437" t="str">
            <v>- Lain-lain</v>
          </cell>
          <cell r="E437" t="str">
            <v>T4</v>
          </cell>
          <cell r="F437">
            <v>1</v>
          </cell>
          <cell r="G437" t="str">
            <v>menit</v>
          </cell>
        </row>
        <row r="438">
          <cell r="E438" t="str">
            <v>Ts2</v>
          </cell>
          <cell r="F438">
            <v>80.860240963855418</v>
          </cell>
          <cell r="G438" t="str">
            <v>menit</v>
          </cell>
        </row>
        <row r="440">
          <cell r="H440" t="str">
            <v xml:space="preserve">Bersambung  </v>
          </cell>
        </row>
        <row r="441">
          <cell r="A441" t="str">
            <v>ANALISA HARGA DASAR SATUAN BAHAN</v>
          </cell>
        </row>
        <row r="443">
          <cell r="A443" t="str">
            <v>Jenis</v>
          </cell>
          <cell r="B443" t="str">
            <v>:</v>
          </cell>
          <cell r="C443" t="str">
            <v>M16 -  Sirtu</v>
          </cell>
        </row>
        <row r="444">
          <cell r="A444" t="str">
            <v>Lokasi</v>
          </cell>
          <cell r="B444" t="str">
            <v>:</v>
          </cell>
          <cell r="C444" t="str">
            <v>Quarry</v>
          </cell>
        </row>
        <row r="445">
          <cell r="A445" t="str">
            <v>Tujuan</v>
          </cell>
          <cell r="B445" t="str">
            <v>:</v>
          </cell>
          <cell r="C445" t="str">
            <v>Lokasi Pekerjaan</v>
          </cell>
        </row>
        <row r="447">
          <cell r="H447" t="str">
            <v xml:space="preserve">Lanjutan  </v>
          </cell>
        </row>
        <row r="448">
          <cell r="H448" t="str">
            <v>HARGA</v>
          </cell>
        </row>
        <row r="449">
          <cell r="A449" t="str">
            <v>No.</v>
          </cell>
          <cell r="B449" t="str">
            <v>URAIAN</v>
          </cell>
          <cell r="E449" t="str">
            <v>KODE</v>
          </cell>
          <cell r="F449" t="str">
            <v>KOEF.</v>
          </cell>
          <cell r="G449" t="str">
            <v>SATUAN</v>
          </cell>
          <cell r="H449" t="str">
            <v>SATUAN</v>
          </cell>
        </row>
        <row r="450">
          <cell r="H450" t="str">
            <v>(Rp.)</v>
          </cell>
        </row>
        <row r="452">
          <cell r="C452" t="str">
            <v>Kapasitas Produksi / Jam   =</v>
          </cell>
        </row>
        <row r="453">
          <cell r="C453" t="str">
            <v>V x Fa x 60</v>
          </cell>
          <cell r="E453" t="str">
            <v>Q2</v>
          </cell>
          <cell r="F453">
            <v>2.3095404833566766</v>
          </cell>
          <cell r="G453" t="str">
            <v>M3 / Jam</v>
          </cell>
        </row>
        <row r="454">
          <cell r="C454" t="str">
            <v>Ts2</v>
          </cell>
        </row>
        <row r="456">
          <cell r="C456" t="str">
            <v>Biaya Dump Truck / M3  =  (1 : Q2) x RpE08</v>
          </cell>
          <cell r="E456" t="str">
            <v>Rp2</v>
          </cell>
          <cell r="F456">
            <v>87966.572113059126</v>
          </cell>
          <cell r="G456" t="str">
            <v>Rupiah</v>
          </cell>
        </row>
        <row r="459">
          <cell r="A459" t="str">
            <v>IV.</v>
          </cell>
          <cell r="C459" t="str">
            <v>HARGA SATUAN DASAR BAHAN</v>
          </cell>
        </row>
        <row r="460">
          <cell r="C460" t="str">
            <v>DI LOKASI PEKERJAAN</v>
          </cell>
        </row>
        <row r="462">
          <cell r="C462" t="str">
            <v>Harga Satuan Dasar Sirtu   =</v>
          </cell>
        </row>
        <row r="464">
          <cell r="C464" t="str">
            <v>(  RpM16  +  Rp1  +  Rp2  )</v>
          </cell>
          <cell r="E464" t="str">
            <v>M16</v>
          </cell>
          <cell r="F464">
            <v>175419.97105863821</v>
          </cell>
          <cell r="G464" t="str">
            <v>Rupiah</v>
          </cell>
        </row>
        <row r="466">
          <cell r="C466" t="str">
            <v>Dibulatkan   :</v>
          </cell>
          <cell r="E466" t="str">
            <v>M16</v>
          </cell>
          <cell r="F466">
            <v>175400</v>
          </cell>
          <cell r="G466" t="str">
            <v>Rupiah</v>
          </cell>
        </row>
        <row r="470">
          <cell r="A470" t="str">
            <v>ANALISA HARGA DASAR SATUAN BAHAN</v>
          </cell>
        </row>
        <row r="472">
          <cell r="A472" t="str">
            <v>Jenis</v>
          </cell>
          <cell r="B472" t="str">
            <v>:</v>
          </cell>
          <cell r="C472" t="str">
            <v>M44 -  Pasir Urug</v>
          </cell>
        </row>
        <row r="473">
          <cell r="A473" t="str">
            <v>Lokasi</v>
          </cell>
          <cell r="B473" t="str">
            <v>:</v>
          </cell>
          <cell r="C473" t="str">
            <v>Quarry</v>
          </cell>
        </row>
        <row r="474">
          <cell r="A474" t="str">
            <v>Tujuan</v>
          </cell>
          <cell r="B474" t="str">
            <v>:</v>
          </cell>
          <cell r="C474" t="str">
            <v>Lokasi Pekerjaan</v>
          </cell>
        </row>
        <row r="477">
          <cell r="H477" t="str">
            <v>HARGA</v>
          </cell>
        </row>
        <row r="478">
          <cell r="A478" t="str">
            <v>No.</v>
          </cell>
          <cell r="B478" t="str">
            <v>URAIAN</v>
          </cell>
          <cell r="E478" t="str">
            <v>KODE</v>
          </cell>
          <cell r="F478" t="str">
            <v>KOEF.</v>
          </cell>
          <cell r="G478" t="str">
            <v>SATUAN</v>
          </cell>
          <cell r="H478" t="str">
            <v>SATUAN</v>
          </cell>
        </row>
        <row r="479">
          <cell r="H479" t="str">
            <v>(Rp.)</v>
          </cell>
        </row>
        <row r="481">
          <cell r="A481" t="str">
            <v>I.</v>
          </cell>
          <cell r="C481" t="str">
            <v>ASUMSI</v>
          </cell>
        </row>
        <row r="482">
          <cell r="A482">
            <v>1</v>
          </cell>
          <cell r="C482" t="str">
            <v>Menggunakan Manual</v>
          </cell>
        </row>
        <row r="483">
          <cell r="A483">
            <v>2</v>
          </cell>
          <cell r="C483" t="str">
            <v>Kondisi Jalan   :  sedang / baik</v>
          </cell>
        </row>
        <row r="484">
          <cell r="A484">
            <v>3</v>
          </cell>
          <cell r="C484" t="str">
            <v>Jarak Quarry ke lokasi pekerjaan</v>
          </cell>
          <cell r="E484" t="str">
            <v>L</v>
          </cell>
          <cell r="F484">
            <v>7</v>
          </cell>
          <cell r="G484" t="str">
            <v>Km</v>
          </cell>
        </row>
        <row r="485">
          <cell r="A485">
            <v>4</v>
          </cell>
          <cell r="C485" t="str">
            <v>Harga satuan pasir urug di Quarry</v>
          </cell>
          <cell r="E485" t="str">
            <v>RpM44</v>
          </cell>
          <cell r="F485">
            <v>1</v>
          </cell>
          <cell r="G485" t="str">
            <v>M3</v>
          </cell>
          <cell r="H485">
            <v>120000</v>
          </cell>
        </row>
        <row r="486">
          <cell r="A486">
            <v>5</v>
          </cell>
          <cell r="C486" t="str">
            <v>Harga Satuan Dasar Manual</v>
          </cell>
          <cell r="E486" t="str">
            <v>RpE10</v>
          </cell>
          <cell r="F486">
            <v>1</v>
          </cell>
          <cell r="G486" t="str">
            <v>Jam</v>
          </cell>
          <cell r="H486">
            <v>7142.8571428571431</v>
          </cell>
        </row>
        <row r="487">
          <cell r="A487">
            <v>6</v>
          </cell>
          <cell r="C487" t="str">
            <v>Harga Satuan Dasar Dump Truck</v>
          </cell>
          <cell r="E487" t="str">
            <v>RpE08</v>
          </cell>
          <cell r="F487">
            <v>1</v>
          </cell>
          <cell r="G487" t="str">
            <v>Jam</v>
          </cell>
          <cell r="H487">
            <v>203162.35947722453</v>
          </cell>
        </row>
        <row r="489">
          <cell r="A489" t="str">
            <v>II.</v>
          </cell>
          <cell r="C489" t="str">
            <v>URUTAN KERJA</v>
          </cell>
        </row>
        <row r="490">
          <cell r="A490">
            <v>1</v>
          </cell>
          <cell r="C490" t="str">
            <v>pasir urug digali dengan Excavator</v>
          </cell>
        </row>
        <row r="491">
          <cell r="A491">
            <v>2</v>
          </cell>
          <cell r="C491" t="str">
            <v>Excavator sekaligus memuat pasir urug</v>
          </cell>
        </row>
        <row r="492">
          <cell r="C492" t="str">
            <v>hasil galian ke dalam Dump Truck</v>
          </cell>
        </row>
        <row r="493">
          <cell r="A493">
            <v>3</v>
          </cell>
          <cell r="C493" t="str">
            <v>Dump Truck mengangkut pasir urug</v>
          </cell>
        </row>
        <row r="494">
          <cell r="C494" t="str">
            <v>ke lokasi pekerjaan</v>
          </cell>
        </row>
        <row r="496">
          <cell r="A496" t="str">
            <v>III.</v>
          </cell>
          <cell r="C496" t="str">
            <v>PERHITUNGAN</v>
          </cell>
        </row>
        <row r="498">
          <cell r="C498" t="str">
            <v>EXCAVATOR</v>
          </cell>
          <cell r="E498" t="str">
            <v>(E10)</v>
          </cell>
        </row>
        <row r="499">
          <cell r="C499" t="str">
            <v>Kapasitas Bucket</v>
          </cell>
          <cell r="E499" t="str">
            <v>V</v>
          </cell>
          <cell r="F499">
            <v>0.5</v>
          </cell>
          <cell r="G499" t="str">
            <v>M3</v>
          </cell>
        </row>
        <row r="500">
          <cell r="C500" t="str">
            <v>Faktor Bucket</v>
          </cell>
          <cell r="E500" t="str">
            <v>Fb</v>
          </cell>
          <cell r="F500">
            <v>0.9</v>
          </cell>
          <cell r="G500" t="str">
            <v>-</v>
          </cell>
        </row>
        <row r="501">
          <cell r="C501" t="str">
            <v>Faktor  Efisiensi alat</v>
          </cell>
          <cell r="E501" t="str">
            <v>Fa</v>
          </cell>
          <cell r="F501">
            <v>0.83</v>
          </cell>
          <cell r="G501" t="str">
            <v>-</v>
          </cell>
        </row>
        <row r="502">
          <cell r="C502" t="str">
            <v>Waktu siklus</v>
          </cell>
          <cell r="E502" t="str">
            <v>Ts1</v>
          </cell>
        </row>
        <row r="503">
          <cell r="C503" t="str">
            <v>- Menggali / memuat</v>
          </cell>
          <cell r="E503" t="str">
            <v>T1</v>
          </cell>
          <cell r="F503">
            <v>0.5</v>
          </cell>
          <cell r="G503" t="str">
            <v>menit</v>
          </cell>
        </row>
        <row r="504">
          <cell r="C504" t="str">
            <v>- Lain-lain</v>
          </cell>
          <cell r="E504" t="str">
            <v>T2</v>
          </cell>
          <cell r="F504">
            <v>0.5</v>
          </cell>
          <cell r="G504" t="str">
            <v>menit</v>
          </cell>
        </row>
        <row r="505">
          <cell r="E505" t="str">
            <v>Ts1</v>
          </cell>
          <cell r="F505">
            <v>1</v>
          </cell>
          <cell r="G505" t="str">
            <v>menit</v>
          </cell>
        </row>
        <row r="506">
          <cell r="C506" t="str">
            <v>Kap. Prod. / jam =</v>
          </cell>
        </row>
        <row r="507">
          <cell r="C507" t="str">
            <v>V  x Fb x Fa x 60</v>
          </cell>
          <cell r="E507" t="str">
            <v>Q1</v>
          </cell>
          <cell r="F507">
            <v>22.41</v>
          </cell>
          <cell r="G507" t="str">
            <v>M3 / Jam</v>
          </cell>
        </row>
        <row r="508">
          <cell r="C508" t="str">
            <v>Ts1</v>
          </cell>
        </row>
        <row r="510">
          <cell r="C510" t="str">
            <v>Biaya Excavator / M3  =  (1 : Q1) x RpE10</v>
          </cell>
          <cell r="E510" t="str">
            <v>Rp1</v>
          </cell>
          <cell r="F510">
            <v>318.73525849429461</v>
          </cell>
          <cell r="G510" t="str">
            <v>Rupiah</v>
          </cell>
        </row>
        <row r="513">
          <cell r="C513" t="str">
            <v>DUMP TRUCK</v>
          </cell>
          <cell r="E513" t="str">
            <v>(E08)</v>
          </cell>
        </row>
        <row r="514">
          <cell r="C514" t="str">
            <v>Kapasitas bak</v>
          </cell>
          <cell r="E514" t="str">
            <v>V</v>
          </cell>
          <cell r="F514">
            <v>4</v>
          </cell>
          <cell r="G514" t="str">
            <v>M3</v>
          </cell>
        </row>
        <row r="515">
          <cell r="C515" t="str">
            <v>Faktor  efisiensi alat</v>
          </cell>
          <cell r="E515" t="str">
            <v>Fa</v>
          </cell>
          <cell r="F515">
            <v>0.83</v>
          </cell>
          <cell r="G515" t="str">
            <v>-</v>
          </cell>
        </row>
        <row r="516">
          <cell r="C516" t="str">
            <v>Kecepatan rata-rata bermuatan</v>
          </cell>
          <cell r="E516" t="str">
            <v>v1</v>
          </cell>
          <cell r="F516">
            <v>40</v>
          </cell>
          <cell r="G516" t="str">
            <v>KM/Jam</v>
          </cell>
        </row>
        <row r="517">
          <cell r="C517" t="str">
            <v>Kecepatan rata-rata kosong</v>
          </cell>
          <cell r="E517" t="str">
            <v>v2</v>
          </cell>
          <cell r="F517">
            <v>50</v>
          </cell>
          <cell r="G517" t="str">
            <v>KM/Jam</v>
          </cell>
        </row>
        <row r="518">
          <cell r="C518" t="str">
            <v>Waktu  siklus</v>
          </cell>
          <cell r="E518" t="str">
            <v>Ts2</v>
          </cell>
        </row>
        <row r="519">
          <cell r="C519" t="str">
            <v>- Waktu tempuh isi  =  (L/v1) x 60</v>
          </cell>
          <cell r="E519" t="str">
            <v>T1</v>
          </cell>
          <cell r="F519">
            <v>10.5</v>
          </cell>
          <cell r="G519" t="str">
            <v>menit</v>
          </cell>
        </row>
        <row r="520">
          <cell r="C520" t="str">
            <v>- Waktu tempuh kosong  =  (L/v2) x 60</v>
          </cell>
          <cell r="E520" t="str">
            <v>T2</v>
          </cell>
          <cell r="F520">
            <v>8.4</v>
          </cell>
          <cell r="G520" t="str">
            <v>menit</v>
          </cell>
        </row>
        <row r="521">
          <cell r="C521" t="str">
            <v>- Muat   =  (V/Q1) x 60</v>
          </cell>
          <cell r="E521" t="str">
            <v>T3</v>
          </cell>
          <cell r="F521">
            <v>10.7095046854083</v>
          </cell>
          <cell r="G521" t="str">
            <v>menit</v>
          </cell>
        </row>
        <row r="522">
          <cell r="C522" t="str">
            <v>- Lain-lain</v>
          </cell>
          <cell r="E522" t="str">
            <v>T4</v>
          </cell>
          <cell r="F522">
            <v>1</v>
          </cell>
          <cell r="G522" t="str">
            <v>menit</v>
          </cell>
        </row>
        <row r="523">
          <cell r="E523" t="str">
            <v>Ts2</v>
          </cell>
          <cell r="F523">
            <v>30.609504685408297</v>
          </cell>
          <cell r="G523" t="str">
            <v>menit</v>
          </cell>
        </row>
        <row r="525">
          <cell r="H525" t="str">
            <v xml:space="preserve">Bersambung  </v>
          </cell>
        </row>
        <row r="526">
          <cell r="A526" t="str">
            <v>ANALISA HARGA DASAR SATUAN BAHAN</v>
          </cell>
        </row>
        <row r="528">
          <cell r="A528" t="str">
            <v>Jenis</v>
          </cell>
          <cell r="B528" t="str">
            <v>:</v>
          </cell>
          <cell r="C528" t="str">
            <v>M44 -  Pasir Urug</v>
          </cell>
        </row>
        <row r="529">
          <cell r="A529" t="str">
            <v>Lokasi</v>
          </cell>
          <cell r="B529" t="str">
            <v>:</v>
          </cell>
          <cell r="C529" t="str">
            <v>Quarry</v>
          </cell>
        </row>
        <row r="530">
          <cell r="A530" t="str">
            <v>Tujuan</v>
          </cell>
          <cell r="B530" t="str">
            <v>:</v>
          </cell>
          <cell r="C530" t="str">
            <v>Lokasi Pekerjaan</v>
          </cell>
        </row>
        <row r="532">
          <cell r="H532" t="str">
            <v xml:space="preserve">Lanjutan  </v>
          </cell>
        </row>
        <row r="533">
          <cell r="H533" t="str">
            <v>HARGA</v>
          </cell>
        </row>
        <row r="534">
          <cell r="A534" t="str">
            <v>No.</v>
          </cell>
          <cell r="B534" t="str">
            <v>URAIAN</v>
          </cell>
          <cell r="E534" t="str">
            <v>KODE</v>
          </cell>
          <cell r="F534" t="str">
            <v>KOEF.</v>
          </cell>
          <cell r="G534" t="str">
            <v>SATUAN</v>
          </cell>
          <cell r="H534" t="str">
            <v>SATUAN</v>
          </cell>
        </row>
        <row r="535">
          <cell r="H535" t="str">
            <v>(Rp.)</v>
          </cell>
        </row>
        <row r="537">
          <cell r="C537" t="str">
            <v>Kapasitas Produksi / Jam   =</v>
          </cell>
        </row>
        <row r="538">
          <cell r="C538" t="str">
            <v>V x Fa x 60</v>
          </cell>
          <cell r="E538" t="str">
            <v>Q2</v>
          </cell>
          <cell r="F538">
            <v>6.5077825351077836</v>
          </cell>
          <cell r="G538" t="str">
            <v>M3 / Jam</v>
          </cell>
        </row>
        <row r="539">
          <cell r="C539" t="str">
            <v>Ts2</v>
          </cell>
        </row>
        <row r="541">
          <cell r="C541" t="str">
            <v>Biaya Dump Truck / M3  =  (1 : Q2) x RpE08</v>
          </cell>
          <cell r="E541" t="str">
            <v>Rp2</v>
          </cell>
          <cell r="F541">
            <v>31218.369449381069</v>
          </cell>
          <cell r="G541" t="str">
            <v>Rupiah</v>
          </cell>
        </row>
        <row r="544">
          <cell r="A544" t="str">
            <v>IV.</v>
          </cell>
          <cell r="C544" t="str">
            <v>HARGA SATUAN DASAR BAHAN</v>
          </cell>
        </row>
        <row r="545">
          <cell r="C545" t="str">
            <v>DI LOKASI PEKERJAAN</v>
          </cell>
        </row>
        <row r="547">
          <cell r="C547" t="str">
            <v>Harga Satuan Dasar pasir urug   =</v>
          </cell>
        </row>
        <row r="549">
          <cell r="C549" t="str">
            <v>(  RpM44  +  Rp1  +  Rp2  )</v>
          </cell>
          <cell r="E549" t="str">
            <v>M44</v>
          </cell>
          <cell r="F549">
            <v>151537.10470787538</v>
          </cell>
          <cell r="G549" t="str">
            <v>Rupiah</v>
          </cell>
        </row>
        <row r="551">
          <cell r="C551" t="str">
            <v>Dibulatkan   :</v>
          </cell>
          <cell r="E551" t="str">
            <v>M44</v>
          </cell>
          <cell r="F551">
            <v>151500</v>
          </cell>
          <cell r="G551" t="str">
            <v>Rupiah</v>
          </cell>
        </row>
      </sheetData>
      <sheetData sheetId="16"/>
      <sheetData sheetId="17"/>
      <sheetData sheetId="18"/>
      <sheetData sheetId="19"/>
      <sheetData sheetId="20"/>
      <sheetData sheetId="21" refreshError="1"/>
      <sheetData sheetId="22"/>
      <sheetData sheetId="23" refreshError="1"/>
      <sheetData sheetId="24" refreshError="1">
        <row r="1">
          <cell r="A1" t="str">
            <v>ITEM PEMBAYARAN NO.</v>
          </cell>
          <cell r="D1" t="str">
            <v>:  4.2 (1)</v>
          </cell>
          <cell r="J1" t="str">
            <v>Analisa EI-421</v>
          </cell>
          <cell r="T1" t="str">
            <v>Analisa EI-421</v>
          </cell>
        </row>
        <row r="2">
          <cell r="A2" t="str">
            <v>JENIS PEKERJAAN</v>
          </cell>
          <cell r="D2" t="str">
            <v xml:space="preserve">:  Lps. Pond. Ag. Kls. A, </v>
          </cell>
        </row>
        <row r="3">
          <cell r="A3" t="str">
            <v>SATUAN PEMBAYARAN</v>
          </cell>
          <cell r="D3" t="str">
            <v>:  M3</v>
          </cell>
          <cell r="J3" t="str">
            <v xml:space="preserve">         URAIAN ANALISA HARGA SATUAN</v>
          </cell>
          <cell r="L3" t="str">
            <v>FORMULIR STANDAR UNTUK</v>
          </cell>
        </row>
        <row r="4">
          <cell r="L4" t="str">
            <v>PEREKAMAN ANALISA MASING-MASING HARGA SATUAN</v>
          </cell>
        </row>
        <row r="5">
          <cell r="L5">
            <v>0</v>
          </cell>
        </row>
        <row r="6">
          <cell r="A6" t="str">
            <v>No.</v>
          </cell>
          <cell r="C6" t="str">
            <v>U R A I A N</v>
          </cell>
          <cell r="G6" t="str">
            <v>KODE</v>
          </cell>
          <cell r="H6" t="str">
            <v>KOEF.</v>
          </cell>
          <cell r="I6" t="str">
            <v>SATUAN</v>
          </cell>
          <cell r="J6" t="str">
            <v>KETERANGAN</v>
          </cell>
        </row>
        <row r="8">
          <cell r="L8" t="str">
            <v>PROYEK</v>
          </cell>
          <cell r="O8" t="str">
            <v>:</v>
          </cell>
        </row>
        <row r="9">
          <cell r="A9" t="str">
            <v>I.</v>
          </cell>
          <cell r="C9" t="str">
            <v>ASUMSI</v>
          </cell>
          <cell r="L9" t="str">
            <v>No. PAKET KONTRAK</v>
          </cell>
          <cell r="O9" t="str">
            <v>:</v>
          </cell>
        </row>
        <row r="10">
          <cell r="A10">
            <v>1</v>
          </cell>
          <cell r="C10" t="str">
            <v>Menggunakan alat berat (cara mekanik)</v>
          </cell>
          <cell r="L10" t="str">
            <v>NAMA PAKET</v>
          </cell>
          <cell r="O10" t="str">
            <v>:</v>
          </cell>
        </row>
        <row r="11">
          <cell r="A11">
            <v>2</v>
          </cell>
          <cell r="C11" t="str">
            <v>Lokasi pekerjaan : sepanjang jalan</v>
          </cell>
          <cell r="L11" t="str">
            <v>PROP / KAB / KODYA</v>
          </cell>
          <cell r="O11" t="str">
            <v>:</v>
          </cell>
        </row>
        <row r="12">
          <cell r="A12">
            <v>3</v>
          </cell>
          <cell r="C12" t="str">
            <v>Kondisi existing jalan : sedang</v>
          </cell>
          <cell r="L12" t="str">
            <v>ITEM PEMBAYARAN NO.</v>
          </cell>
          <cell r="O12" t="str">
            <v>:  4.2 (1)</v>
          </cell>
          <cell r="R12" t="str">
            <v>PERKIRAAN VOL. PEK.</v>
          </cell>
          <cell r="T12" t="str">
            <v>:</v>
          </cell>
          <cell r="U12" t="e">
            <v>#REF!</v>
          </cell>
        </row>
        <row r="13">
          <cell r="A13">
            <v>4</v>
          </cell>
          <cell r="C13" t="str">
            <v>Jarak rata-rata Base Camp ke lokasi pekerjaan</v>
          </cell>
          <cell r="G13" t="str">
            <v>L</v>
          </cell>
          <cell r="H13">
            <v>19</v>
          </cell>
          <cell r="I13" t="str">
            <v>KM</v>
          </cell>
          <cell r="L13" t="str">
            <v>JENIS PEKERJAAN</v>
          </cell>
          <cell r="O13" t="str">
            <v xml:space="preserve">:  Lps. Pond. Ag. Kls. A, </v>
          </cell>
          <cell r="R13" t="str">
            <v>TOTAL HARGA (Rp.)</v>
          </cell>
          <cell r="T13" t="str">
            <v>:</v>
          </cell>
          <cell r="U13" t="e">
            <v>#REF!</v>
          </cell>
        </row>
        <row r="14">
          <cell r="A14">
            <v>5</v>
          </cell>
          <cell r="C14" t="str">
            <v>Tebal lapis Agregat padat</v>
          </cell>
          <cell r="G14" t="str">
            <v>t</v>
          </cell>
          <cell r="H14">
            <v>0.15</v>
          </cell>
          <cell r="I14" t="str">
            <v>M</v>
          </cell>
          <cell r="L14" t="str">
            <v>SATUAN PEMBAYARAN</v>
          </cell>
          <cell r="O14" t="str">
            <v>:  M3</v>
          </cell>
          <cell r="R14" t="str">
            <v>% THD. BIAYA PROYEK</v>
          </cell>
          <cell r="T14" t="str">
            <v>:</v>
          </cell>
          <cell r="U14" t="e">
            <v>#REF!</v>
          </cell>
        </row>
        <row r="15">
          <cell r="A15">
            <v>6</v>
          </cell>
          <cell r="C15" t="str">
            <v>Faktor kembang material (Padat-Lepas)</v>
          </cell>
          <cell r="G15" t="str">
            <v>Fk</v>
          </cell>
          <cell r="H15">
            <v>1.2</v>
          </cell>
          <cell r="I15" t="str">
            <v>-</v>
          </cell>
        </row>
        <row r="16">
          <cell r="A16">
            <v>7</v>
          </cell>
          <cell r="C16" t="str">
            <v>Jam kerja efektif per-hari</v>
          </cell>
          <cell r="G16" t="str">
            <v>Tk</v>
          </cell>
          <cell r="H16">
            <v>7</v>
          </cell>
          <cell r="I16" t="str">
            <v>Jam</v>
          </cell>
        </row>
        <row r="17">
          <cell r="A17">
            <v>8</v>
          </cell>
          <cell r="C17" t="str">
            <v>Lebar bahu jalan</v>
          </cell>
          <cell r="G17" t="str">
            <v>Lb</v>
          </cell>
          <cell r="H17">
            <v>1</v>
          </cell>
          <cell r="I17" t="str">
            <v>M</v>
          </cell>
          <cell r="Q17" t="str">
            <v>PERKIRAAN</v>
          </cell>
          <cell r="R17" t="str">
            <v>HARGA</v>
          </cell>
          <cell r="S17" t="str">
            <v>JUMLAH</v>
          </cell>
        </row>
        <row r="18">
          <cell r="A18">
            <v>9</v>
          </cell>
          <cell r="C18" t="str">
            <v>Proporsi Campuran :</v>
          </cell>
          <cell r="D18" t="str">
            <v>- Agregat Kasar</v>
          </cell>
          <cell r="G18" t="str">
            <v>Ak</v>
          </cell>
          <cell r="H18">
            <v>55</v>
          </cell>
          <cell r="I18" t="str">
            <v>%</v>
          </cell>
          <cell r="J18" t="str">
            <v xml:space="preserve"> Gradasi harus -</v>
          </cell>
          <cell r="L18" t="str">
            <v>NO.</v>
          </cell>
          <cell r="N18" t="str">
            <v>KOMPONEN</v>
          </cell>
          <cell r="P18" t="str">
            <v>SATUAN</v>
          </cell>
          <cell r="Q18" t="str">
            <v>KUANTITAS</v>
          </cell>
          <cell r="R18" t="str">
            <v>SATUAN</v>
          </cell>
          <cell r="S18" t="str">
            <v>HARGA</v>
          </cell>
        </row>
        <row r="19">
          <cell r="D19" t="str">
            <v>- Agregat Halus</v>
          </cell>
          <cell r="G19" t="str">
            <v>Ah</v>
          </cell>
          <cell r="H19">
            <v>45</v>
          </cell>
          <cell r="I19" t="str">
            <v>%</v>
          </cell>
          <cell r="J19" t="str">
            <v xml:space="preserve"> memenuhi Spec.</v>
          </cell>
          <cell r="R19" t="str">
            <v>(Rp.)</v>
          </cell>
          <cell r="S19" t="str">
            <v>(Rp.)</v>
          </cell>
        </row>
        <row r="20">
          <cell r="A20" t="str">
            <v>II.</v>
          </cell>
          <cell r="C20" t="str">
            <v>URUTAN KERJA</v>
          </cell>
        </row>
        <row r="21">
          <cell r="A21">
            <v>1</v>
          </cell>
          <cell r="C21" t="str">
            <v xml:space="preserve">Wheel Loader mencampur &amp; memuat Agregat ke </v>
          </cell>
        </row>
        <row r="22">
          <cell r="C22" t="str">
            <v>dalam Dump Truck di Base Camp</v>
          </cell>
          <cell r="L22" t="str">
            <v>A.</v>
          </cell>
          <cell r="N22" t="str">
            <v>TENAGA</v>
          </cell>
        </row>
        <row r="23">
          <cell r="A23">
            <v>2</v>
          </cell>
          <cell r="C23" t="str">
            <v>Dump Truck mengangkut Agregat ke lokasi</v>
          </cell>
        </row>
        <row r="24">
          <cell r="C24" t="str">
            <v>pekerjaan dan dihampar dengan Motor Grader</v>
          </cell>
          <cell r="L24" t="str">
            <v>1.</v>
          </cell>
          <cell r="N24" t="str">
            <v>Pekerja</v>
          </cell>
          <cell r="O24" t="str">
            <v>(L01)</v>
          </cell>
          <cell r="P24" t="str">
            <v>Jam</v>
          </cell>
          <cell r="Q24">
            <v>0.24988844265952695</v>
          </cell>
          <cell r="R24">
            <v>1800</v>
          </cell>
          <cell r="U24">
            <v>449.7991967871485</v>
          </cell>
        </row>
        <row r="25">
          <cell r="A25">
            <v>3</v>
          </cell>
          <cell r="C25" t="str">
            <v>Hamparan Agregat dibasahi dengan Water Tank Truck</v>
          </cell>
          <cell r="L25" t="str">
            <v>2.</v>
          </cell>
          <cell r="N25" t="str">
            <v>Mandor</v>
          </cell>
          <cell r="O25" t="str">
            <v>(L03)</v>
          </cell>
          <cell r="P25" t="str">
            <v>Jam</v>
          </cell>
          <cell r="Q25">
            <v>3.5698348951360995E-2</v>
          </cell>
          <cell r="R25">
            <v>2750</v>
          </cell>
          <cell r="U25">
            <v>98.170459616242738</v>
          </cell>
        </row>
        <row r="26">
          <cell r="C26" t="str">
            <v>sebelum dipadatkan dengan Tandem Roller &amp; PTR</v>
          </cell>
        </row>
        <row r="27">
          <cell r="A27">
            <v>4</v>
          </cell>
          <cell r="C27" t="str">
            <v>Selama pemadatan sekelompok pekerja akan</v>
          </cell>
        </row>
        <row r="28">
          <cell r="C28" t="str">
            <v>merapikan tepi hamparan dan level permukaan</v>
          </cell>
          <cell r="Q28" t="str">
            <v xml:space="preserve">JUMLAH HARGA TENAGA   </v>
          </cell>
          <cell r="U28">
            <v>547.96965640339124</v>
          </cell>
        </row>
        <row r="29">
          <cell r="C29" t="str">
            <v>dengan menggunakan alat bantu</v>
          </cell>
        </row>
        <row r="30">
          <cell r="L30" t="str">
            <v>B.</v>
          </cell>
          <cell r="N30" t="str">
            <v>BAHAN</v>
          </cell>
        </row>
        <row r="31">
          <cell r="A31" t="str">
            <v>III.</v>
          </cell>
          <cell r="C31" t="str">
            <v>PEMAKAIAN BAHAN, ALAT DAN TENAGA</v>
          </cell>
        </row>
        <row r="32">
          <cell r="L32" t="str">
            <v>1.</v>
          </cell>
          <cell r="N32" t="str">
            <v>Agregat Kasar     (M03)</v>
          </cell>
          <cell r="P32" t="str">
            <v>M3</v>
          </cell>
          <cell r="Q32">
            <v>0.66</v>
          </cell>
          <cell r="R32">
            <v>57676.448177020211</v>
          </cell>
          <cell r="U32">
            <v>38066.455796833339</v>
          </cell>
        </row>
        <row r="33">
          <cell r="A33" t="str">
            <v xml:space="preserve">   1.</v>
          </cell>
          <cell r="C33" t="str">
            <v>BAHAN</v>
          </cell>
          <cell r="L33" t="str">
            <v>2.</v>
          </cell>
          <cell r="N33" t="str">
            <v>Agregat Halus     (M04)</v>
          </cell>
          <cell r="P33" t="str">
            <v>M3</v>
          </cell>
          <cell r="Q33">
            <v>0.54</v>
          </cell>
          <cell r="R33">
            <v>54748.917322881847</v>
          </cell>
          <cell r="U33">
            <v>29564.415354356199</v>
          </cell>
        </row>
        <row r="34">
          <cell r="C34" t="str">
            <v>- Agregat Kasar</v>
          </cell>
          <cell r="D34" t="str">
            <v>=  Ak x 1 M3 x Fk</v>
          </cell>
          <cell r="G34" t="str">
            <v>M03</v>
          </cell>
          <cell r="H34">
            <v>0.66</v>
          </cell>
          <cell r="I34" t="str">
            <v>M3</v>
          </cell>
        </row>
        <row r="35">
          <cell r="C35" t="str">
            <v>- Agregat Halus</v>
          </cell>
          <cell r="D35" t="str">
            <v>=  Ah x 1 M3 x Fk</v>
          </cell>
          <cell r="G35" t="str">
            <v>M04</v>
          </cell>
          <cell r="H35">
            <v>0.54</v>
          </cell>
          <cell r="I35" t="str">
            <v>M3</v>
          </cell>
        </row>
        <row r="37">
          <cell r="A37" t="str">
            <v xml:space="preserve">   2.</v>
          </cell>
          <cell r="C37" t="str">
            <v>ALAT</v>
          </cell>
        </row>
        <row r="38">
          <cell r="A38" t="str">
            <v>2.a.</v>
          </cell>
          <cell r="C38" t="str">
            <v>WHEEL LOADER</v>
          </cell>
          <cell r="G38" t="str">
            <v>(E15)</v>
          </cell>
          <cell r="Q38" t="str">
            <v xml:space="preserve">JUMLAH HARGA BAHAN   </v>
          </cell>
          <cell r="U38">
            <v>67630.871151189538</v>
          </cell>
        </row>
        <row r="39">
          <cell r="C39" t="str">
            <v>Kapasitas bucket</v>
          </cell>
          <cell r="G39" t="str">
            <v>V</v>
          </cell>
          <cell r="H39">
            <v>1.5</v>
          </cell>
          <cell r="I39" t="str">
            <v>M3</v>
          </cell>
        </row>
        <row r="40">
          <cell r="C40" t="str">
            <v>Faktor bucket</v>
          </cell>
          <cell r="G40" t="str">
            <v>Fb</v>
          </cell>
          <cell r="H40">
            <v>0.9</v>
          </cell>
          <cell r="I40" t="str">
            <v>-</v>
          </cell>
          <cell r="J40" t="str">
            <v>Pemuatan ringan</v>
          </cell>
          <cell r="L40" t="str">
            <v>C.</v>
          </cell>
          <cell r="N40" t="str">
            <v>PERALATAN</v>
          </cell>
        </row>
        <row r="41">
          <cell r="C41" t="str">
            <v>Faktor Efisiensi alat</v>
          </cell>
          <cell r="G41" t="str">
            <v>Fa</v>
          </cell>
          <cell r="H41">
            <v>0.83</v>
          </cell>
          <cell r="I41" t="str">
            <v>-</v>
          </cell>
        </row>
        <row r="42">
          <cell r="C42" t="str">
            <v>Waktu siklus</v>
          </cell>
          <cell r="G42" t="str">
            <v>Ts1</v>
          </cell>
          <cell r="L42" t="str">
            <v>1</v>
          </cell>
          <cell r="N42" t="str">
            <v>Wheel Loader</v>
          </cell>
          <cell r="O42" t="str">
            <v>(E15)</v>
          </cell>
          <cell r="P42" t="str">
            <v>Jam</v>
          </cell>
          <cell r="Q42">
            <v>3.5698348951360995E-2</v>
          </cell>
          <cell r="R42">
            <v>55432.76343797033</v>
          </cell>
          <cell r="U42">
            <v>1978.8581325469102</v>
          </cell>
        </row>
        <row r="43">
          <cell r="C43" t="str">
            <v>- Mencampur</v>
          </cell>
          <cell r="G43" t="str">
            <v>T1</v>
          </cell>
          <cell r="H43">
            <v>1.5</v>
          </cell>
          <cell r="I43" t="str">
            <v>menit</v>
          </cell>
          <cell r="L43" t="str">
            <v>2</v>
          </cell>
          <cell r="N43" t="str">
            <v>Dump Truck</v>
          </cell>
          <cell r="O43" t="str">
            <v>(E09)</v>
          </cell>
          <cell r="P43" t="str">
            <v>Jam</v>
          </cell>
          <cell r="Q43">
            <v>0.24170577893904938</v>
          </cell>
          <cell r="R43">
            <v>45377.598849709742</v>
          </cell>
          <cell r="U43">
            <v>10968.027876352804</v>
          </cell>
        </row>
        <row r="44">
          <cell r="C44" t="str">
            <v>- Memuat dan lain-lain</v>
          </cell>
          <cell r="G44" t="str">
            <v>T2</v>
          </cell>
          <cell r="H44">
            <v>0.5</v>
          </cell>
          <cell r="I44" t="str">
            <v>menit</v>
          </cell>
          <cell r="L44" t="str">
            <v>3</v>
          </cell>
          <cell r="N44" t="str">
            <v>Motor Grader</v>
          </cell>
          <cell r="O44" t="str">
            <v>(E13)</v>
          </cell>
          <cell r="P44" t="str">
            <v>Jam</v>
          </cell>
          <cell r="Q44">
            <v>1.1713520749665328E-2</v>
          </cell>
          <cell r="R44">
            <v>65062.918565899803</v>
          </cell>
          <cell r="U44">
            <v>762.11584665545286</v>
          </cell>
        </row>
        <row r="45">
          <cell r="G45" t="str">
            <v>Ts1</v>
          </cell>
          <cell r="H45">
            <v>2</v>
          </cell>
          <cell r="I45" t="str">
            <v>menit</v>
          </cell>
          <cell r="L45" t="str">
            <v>4</v>
          </cell>
          <cell r="N45" t="str">
            <v>Tandem Roller</v>
          </cell>
          <cell r="O45" t="str">
            <v>(E17)</v>
          </cell>
          <cell r="P45" t="str">
            <v>Jam</v>
          </cell>
          <cell r="Q45">
            <v>1.7849174475680501E-2</v>
          </cell>
          <cell r="R45">
            <v>31036.052784347452</v>
          </cell>
          <cell r="U45">
            <v>553.9679211842473</v>
          </cell>
        </row>
        <row r="46">
          <cell r="L46" t="str">
            <v>5</v>
          </cell>
          <cell r="N46" t="str">
            <v>Water Tanker</v>
          </cell>
          <cell r="O46" t="str">
            <v>(E23)</v>
          </cell>
          <cell r="P46" t="str">
            <v>Jam</v>
          </cell>
          <cell r="Q46">
            <v>2.1084337349397592E-2</v>
          </cell>
          <cell r="R46">
            <v>29327.951193291767</v>
          </cell>
          <cell r="U46">
            <v>618.3604167260313</v>
          </cell>
        </row>
        <row r="47">
          <cell r="C47" t="str">
            <v>Kap. Prod. / jam =</v>
          </cell>
          <cell r="D47" t="str">
            <v>V x Fb x Fa x 60</v>
          </cell>
          <cell r="G47" t="str">
            <v>Q1</v>
          </cell>
          <cell r="H47">
            <v>28.012500000000003</v>
          </cell>
          <cell r="I47" t="str">
            <v>M3</v>
          </cell>
          <cell r="L47" t="str">
            <v>6</v>
          </cell>
          <cell r="N47" t="str">
            <v>Alat Bantu</v>
          </cell>
          <cell r="P47" t="str">
            <v>Ls</v>
          </cell>
          <cell r="Q47">
            <v>1</v>
          </cell>
          <cell r="R47">
            <v>75</v>
          </cell>
          <cell r="U47">
            <v>75</v>
          </cell>
        </row>
        <row r="48">
          <cell r="D48" t="str">
            <v>Fk x Ts1</v>
          </cell>
        </row>
        <row r="49">
          <cell r="C49" t="str">
            <v>Koefisien Alat / M3</v>
          </cell>
          <cell r="D49" t="str">
            <v xml:space="preserve"> =  1  :  Q1</v>
          </cell>
          <cell r="G49" t="str">
            <v>(E15)</v>
          </cell>
          <cell r="H49">
            <v>3.5698348951360995E-2</v>
          </cell>
          <cell r="I49" t="str">
            <v>Jam</v>
          </cell>
        </row>
        <row r="50">
          <cell r="Q50" t="str">
            <v xml:space="preserve">JUMLAH HARGA PERALATAN   </v>
          </cell>
          <cell r="U50">
            <v>14956.330193465445</v>
          </cell>
        </row>
        <row r="51">
          <cell r="A51" t="str">
            <v>2.b.</v>
          </cell>
          <cell r="C51" t="str">
            <v>DUMP TRUCK</v>
          </cell>
          <cell r="G51" t="str">
            <v>(E09)</v>
          </cell>
        </row>
        <row r="52">
          <cell r="C52" t="str">
            <v>Kapasitas bak</v>
          </cell>
          <cell r="G52" t="str">
            <v>V</v>
          </cell>
          <cell r="H52">
            <v>6</v>
          </cell>
          <cell r="I52" t="str">
            <v>M3</v>
          </cell>
          <cell r="L52" t="str">
            <v>D.</v>
          </cell>
          <cell r="N52" t="str">
            <v>JUMLAH HARGA TENAGA, BAHAN DAN PERALATAN  ( A + B + C )</v>
          </cell>
          <cell r="U52">
            <v>83135.171001058377</v>
          </cell>
        </row>
        <row r="53">
          <cell r="C53" t="str">
            <v>Faktor Efisiensi alat</v>
          </cell>
          <cell r="G53" t="str">
            <v>Fa</v>
          </cell>
          <cell r="H53">
            <v>0.83</v>
          </cell>
          <cell r="I53" t="str">
            <v>-</v>
          </cell>
          <cell r="L53" t="str">
            <v>E.</v>
          </cell>
          <cell r="N53" t="str">
            <v>OVERHEAD &amp; PROFIT</v>
          </cell>
          <cell r="P53">
            <v>10</v>
          </cell>
          <cell r="Q53" t="str">
            <v>%  x  D</v>
          </cell>
          <cell r="U53">
            <v>8313.5171001058388</v>
          </cell>
        </row>
        <row r="54">
          <cell r="C54" t="str">
            <v>Kecepatan rata-rata bermuatan</v>
          </cell>
          <cell r="G54" t="str">
            <v>v1</v>
          </cell>
          <cell r="H54">
            <v>45</v>
          </cell>
          <cell r="I54" t="str">
            <v>KM / Jam</v>
          </cell>
          <cell r="L54" t="str">
            <v>F.</v>
          </cell>
          <cell r="N54" t="str">
            <v>HARGA SATUAN PEKERJAAN  ( D + E )</v>
          </cell>
          <cell r="U54">
            <v>91448.688101164211</v>
          </cell>
        </row>
        <row r="55">
          <cell r="C55" t="str">
            <v>Kecepatan rata-rata kosong</v>
          </cell>
          <cell r="G55" t="str">
            <v>v2</v>
          </cell>
          <cell r="H55">
            <v>60</v>
          </cell>
          <cell r="I55" t="str">
            <v>KM / Jam</v>
          </cell>
          <cell r="L55" t="str">
            <v>Note: 1</v>
          </cell>
          <cell r="N55" t="str">
            <v>SATUAN dapat berdasarkan atas jam operasi untuk Tenaga Kerja dan Peralatan, volume dan/atau ukuran</v>
          </cell>
        </row>
        <row r="56">
          <cell r="C56" t="str">
            <v>Waktu Siklus  :  - Waktu memuat = V : Q1 x 60</v>
          </cell>
          <cell r="G56" t="str">
            <v>T1</v>
          </cell>
          <cell r="H56">
            <v>12.851405622489958</v>
          </cell>
          <cell r="I56" t="str">
            <v>menit</v>
          </cell>
          <cell r="N56" t="str">
            <v>berat untuk bahan-bahan.</v>
          </cell>
        </row>
        <row r="57">
          <cell r="C57" t="str">
            <v>- Waktu tempuh isi = (L : v1) x 60 menit</v>
          </cell>
          <cell r="G57" t="str">
            <v>T2</v>
          </cell>
          <cell r="H57">
            <v>25.333333333333332</v>
          </cell>
          <cell r="I57" t="str">
            <v>menit</v>
          </cell>
          <cell r="L57">
            <v>2</v>
          </cell>
          <cell r="N57" t="str">
            <v>Kuantitas satuan adalah kuantitas setiap komponen untuk menyelesaikan satu satuan pekerjaan dari nomor</v>
          </cell>
        </row>
        <row r="58">
          <cell r="C58" t="str">
            <v>- Waktu tempuh kosong = (L : v2) x 60 menit</v>
          </cell>
          <cell r="G58" t="str">
            <v>T3</v>
          </cell>
          <cell r="H58">
            <v>19</v>
          </cell>
          <cell r="I58" t="str">
            <v>menit</v>
          </cell>
          <cell r="N58" t="str">
            <v>mata pembayaran.</v>
          </cell>
        </row>
        <row r="59">
          <cell r="C59" t="str">
            <v>- Lain-lain termasuk menurunkan Agregat</v>
          </cell>
          <cell r="G59" t="str">
            <v>T4</v>
          </cell>
          <cell r="H59">
            <v>3</v>
          </cell>
          <cell r="I59" t="str">
            <v>menit</v>
          </cell>
          <cell r="L59">
            <v>3</v>
          </cell>
          <cell r="N59" t="str">
            <v>Biaya satuan untuk peralatan sudah termasuk bahan bakar, bahan habis dipakai dan operator.</v>
          </cell>
        </row>
        <row r="60">
          <cell r="G60" t="str">
            <v>Ts2</v>
          </cell>
          <cell r="H60">
            <v>60.184738955823292</v>
          </cell>
          <cell r="I60" t="str">
            <v>menit</v>
          </cell>
          <cell r="L60">
            <v>4</v>
          </cell>
          <cell r="N60" t="str">
            <v>Biaya satuan sudah termasuk pengeluaran untuk seluruh pajak yang berkaitan (tetapi tidak termasuk PPN</v>
          </cell>
        </row>
        <row r="61">
          <cell r="J61" t="str">
            <v>Berlanjut ke halaman berikut</v>
          </cell>
          <cell r="N61" t="str">
            <v>yang dibayar dari kontrak) dan biaya-biaya lainnya.</v>
          </cell>
        </row>
        <row r="62">
          <cell r="A62" t="str">
            <v>ITEM PEMBAYARAN NO.</v>
          </cell>
          <cell r="D62" t="str">
            <v>:  4.2 (1)</v>
          </cell>
          <cell r="J62" t="str">
            <v>Analisa EI-421</v>
          </cell>
        </row>
        <row r="63">
          <cell r="A63" t="str">
            <v>JENIS PEKERJAAN</v>
          </cell>
          <cell r="D63" t="str">
            <v xml:space="preserve">:  Lps. Pond. Ag. Kls. A, </v>
          </cell>
        </row>
        <row r="64">
          <cell r="A64" t="str">
            <v>SATUAN PEMBAYARAN</v>
          </cell>
          <cell r="D64" t="str">
            <v>:  M3</v>
          </cell>
          <cell r="J64" t="str">
            <v xml:space="preserve">         URAIAN ANALISA HARGA SATUAN</v>
          </cell>
        </row>
        <row r="65">
          <cell r="J65" t="str">
            <v>Lanjutan</v>
          </cell>
        </row>
        <row r="67">
          <cell r="A67" t="str">
            <v>No.</v>
          </cell>
          <cell r="C67" t="str">
            <v>U R A I A N</v>
          </cell>
          <cell r="G67" t="str">
            <v>KODE</v>
          </cell>
          <cell r="H67" t="str">
            <v>KOEF.</v>
          </cell>
          <cell r="I67" t="str">
            <v>SATUAN</v>
          </cell>
          <cell r="J67" t="str">
            <v>KETERANGAN</v>
          </cell>
        </row>
        <row r="70">
          <cell r="C70" t="str">
            <v xml:space="preserve">Kap. Prod./jam = </v>
          </cell>
          <cell r="D70" t="str">
            <v>V x Fa x 60</v>
          </cell>
          <cell r="G70" t="str">
            <v>Q2</v>
          </cell>
          <cell r="H70">
            <v>4.1372614440144133</v>
          </cell>
          <cell r="I70" t="str">
            <v>M3</v>
          </cell>
        </row>
        <row r="71">
          <cell r="D71" t="str">
            <v>Fk x Ts2</v>
          </cell>
        </row>
        <row r="72">
          <cell r="C72" t="str">
            <v>Koefisien Alat / M3 = 1 : Q2</v>
          </cell>
          <cell r="D72" t="str">
            <v xml:space="preserve"> =  1 : Q2</v>
          </cell>
          <cell r="G72" t="str">
            <v>(E08)</v>
          </cell>
          <cell r="H72">
            <v>0.24170577893904938</v>
          </cell>
          <cell r="I72" t="str">
            <v>Jam</v>
          </cell>
        </row>
        <row r="74">
          <cell r="A74" t="str">
            <v>2.c.</v>
          </cell>
          <cell r="C74" t="str">
            <v>MOTOR GRADER</v>
          </cell>
          <cell r="G74" t="str">
            <v>(E13)</v>
          </cell>
        </row>
        <row r="75">
          <cell r="C75" t="str">
            <v>Panjang hamparan</v>
          </cell>
          <cell r="G75" t="str">
            <v>Lh</v>
          </cell>
          <cell r="H75">
            <v>50</v>
          </cell>
          <cell r="I75" t="str">
            <v>M</v>
          </cell>
        </row>
        <row r="76">
          <cell r="C76" t="str">
            <v>Lebar efektif kerja blade</v>
          </cell>
          <cell r="G76" t="str">
            <v>b</v>
          </cell>
          <cell r="H76">
            <v>2.4</v>
          </cell>
          <cell r="I76" t="str">
            <v>M</v>
          </cell>
        </row>
        <row r="77">
          <cell r="C77" t="str">
            <v>Faktor Efisiensi alat</v>
          </cell>
          <cell r="G77" t="str">
            <v>Fa</v>
          </cell>
          <cell r="H77">
            <v>0.83</v>
          </cell>
          <cell r="I77" t="str">
            <v>-</v>
          </cell>
        </row>
        <row r="78">
          <cell r="C78" t="str">
            <v>Kecepatan rata-rata alat</v>
          </cell>
          <cell r="G78" t="str">
            <v>v</v>
          </cell>
          <cell r="H78">
            <v>4</v>
          </cell>
          <cell r="I78" t="str">
            <v>KM / Jam</v>
          </cell>
        </row>
        <row r="79">
          <cell r="C79" t="str">
            <v>Jumlah lintasan</v>
          </cell>
          <cell r="G79" t="str">
            <v>n</v>
          </cell>
          <cell r="H79">
            <v>6</v>
          </cell>
          <cell r="I79" t="str">
            <v>lintasan</v>
          </cell>
          <cell r="J79" t="str">
            <v>3 x pp</v>
          </cell>
        </row>
        <row r="80">
          <cell r="C80" t="str">
            <v>Waktu Siklus</v>
          </cell>
          <cell r="G80" t="str">
            <v>Ts3</v>
          </cell>
        </row>
        <row r="81">
          <cell r="C81" t="str">
            <v>- Perataan 1 lintasan  = (Lh x 60) : (v x 1000)</v>
          </cell>
          <cell r="G81" t="str">
            <v>T1</v>
          </cell>
          <cell r="H81">
            <v>0.75</v>
          </cell>
          <cell r="I81" t="str">
            <v>menit</v>
          </cell>
        </row>
        <row r="82">
          <cell r="C82" t="str">
            <v>- Lain-lain</v>
          </cell>
          <cell r="G82" t="str">
            <v>T2</v>
          </cell>
          <cell r="H82">
            <v>1</v>
          </cell>
          <cell r="I82" t="str">
            <v>menit</v>
          </cell>
        </row>
        <row r="83">
          <cell r="G83" t="str">
            <v>Ts3</v>
          </cell>
          <cell r="H83">
            <v>1.75</v>
          </cell>
          <cell r="I83" t="str">
            <v>menit</v>
          </cell>
        </row>
        <row r="85">
          <cell r="C85" t="str">
            <v>Kap.Prod. / jam =</v>
          </cell>
          <cell r="D85" t="str">
            <v>Lh x b x t x Fa x 60</v>
          </cell>
          <cell r="G85" t="str">
            <v>Q3</v>
          </cell>
          <cell r="H85">
            <v>85.371428571428567</v>
          </cell>
          <cell r="I85" t="str">
            <v>M3</v>
          </cell>
        </row>
        <row r="86">
          <cell r="D86" t="str">
            <v>n x Ts3</v>
          </cell>
        </row>
        <row r="87">
          <cell r="C87" t="str">
            <v>Koefisien Alat / M3</v>
          </cell>
          <cell r="D87" t="str">
            <v xml:space="preserve"> = 1 : Q3</v>
          </cell>
          <cell r="G87" t="str">
            <v>(E13)</v>
          </cell>
          <cell r="H87">
            <v>1.1713520749665328E-2</v>
          </cell>
          <cell r="I87" t="str">
            <v>Jam</v>
          </cell>
        </row>
        <row r="89">
          <cell r="A89" t="str">
            <v>2.d.</v>
          </cell>
          <cell r="C89" t="str">
            <v>TANDEM ROLLER</v>
          </cell>
          <cell r="G89" t="str">
            <v>(E17)</v>
          </cell>
        </row>
        <row r="90">
          <cell r="C90" t="str">
            <v>Kecepatan rata-rata</v>
          </cell>
          <cell r="G90" t="str">
            <v>v</v>
          </cell>
          <cell r="H90">
            <v>3</v>
          </cell>
          <cell r="I90" t="str">
            <v>KM / Jam</v>
          </cell>
        </row>
        <row r="91">
          <cell r="C91" t="str">
            <v>Lebar efektif pemadatan</v>
          </cell>
          <cell r="G91" t="str">
            <v>b</v>
          </cell>
          <cell r="H91">
            <v>1.2</v>
          </cell>
          <cell r="I91" t="str">
            <v>M</v>
          </cell>
        </row>
        <row r="92">
          <cell r="C92" t="str">
            <v>Jumlah lintasan</v>
          </cell>
          <cell r="G92" t="str">
            <v>n</v>
          </cell>
          <cell r="H92">
            <v>8</v>
          </cell>
          <cell r="I92" t="str">
            <v>lintasan</v>
          </cell>
        </row>
        <row r="93">
          <cell r="C93" t="str">
            <v>Faktor Efisiensi alat</v>
          </cell>
          <cell r="G93" t="str">
            <v>Fa</v>
          </cell>
          <cell r="H93">
            <v>0.83</v>
          </cell>
          <cell r="I93" t="str">
            <v>-</v>
          </cell>
        </row>
        <row r="95">
          <cell r="C95" t="str">
            <v>Kap.Prod. / jam =</v>
          </cell>
          <cell r="D95" t="str">
            <v>(v x 1000) x b x t x Fa</v>
          </cell>
          <cell r="G95" t="str">
            <v>Q4</v>
          </cell>
          <cell r="H95">
            <v>56.024999999999999</v>
          </cell>
          <cell r="I95" t="str">
            <v>M3</v>
          </cell>
        </row>
        <row r="96">
          <cell r="D96" t="str">
            <v>n</v>
          </cell>
        </row>
        <row r="97">
          <cell r="C97" t="str">
            <v>Koefisien Alat / M3</v>
          </cell>
          <cell r="D97" t="str">
            <v xml:space="preserve"> = 1 : Q4</v>
          </cell>
          <cell r="G97" t="str">
            <v>(E17)</v>
          </cell>
          <cell r="H97">
            <v>1.7849174475680501E-2</v>
          </cell>
          <cell r="I97" t="str">
            <v>Jam</v>
          </cell>
        </row>
        <row r="99">
          <cell r="A99" t="str">
            <v>2.e.</v>
          </cell>
          <cell r="C99" t="str">
            <v>WATERTANK TRUCK</v>
          </cell>
          <cell r="G99" t="str">
            <v>(E23)</v>
          </cell>
        </row>
        <row r="100">
          <cell r="C100" t="str">
            <v>Volume tangki air</v>
          </cell>
          <cell r="G100" t="str">
            <v>V</v>
          </cell>
          <cell r="H100">
            <v>4</v>
          </cell>
          <cell r="I100" t="str">
            <v>M3</v>
          </cell>
        </row>
        <row r="101">
          <cell r="C101" t="str">
            <v>Kebutuhan air / M3 agregat padat</v>
          </cell>
          <cell r="G101" t="str">
            <v>Wc</v>
          </cell>
          <cell r="H101">
            <v>7.0000000000000007E-2</v>
          </cell>
          <cell r="I101" t="str">
            <v>M3</v>
          </cell>
        </row>
        <row r="102">
          <cell r="C102" t="str">
            <v>Pengisian tangki / jam</v>
          </cell>
          <cell r="G102" t="str">
            <v>n</v>
          </cell>
          <cell r="H102">
            <v>1</v>
          </cell>
          <cell r="I102" t="str">
            <v>kali</v>
          </cell>
        </row>
        <row r="103">
          <cell r="C103" t="str">
            <v>Faktor Efisiensi alat</v>
          </cell>
          <cell r="G103" t="str">
            <v>Fa</v>
          </cell>
          <cell r="H103">
            <v>0.83</v>
          </cell>
          <cell r="I103" t="str">
            <v>-</v>
          </cell>
        </row>
        <row r="105">
          <cell r="C105" t="str">
            <v>Kap.Prod. / jam =</v>
          </cell>
          <cell r="D105" t="str">
            <v>V x n x Fa</v>
          </cell>
          <cell r="G105" t="str">
            <v>Q5</v>
          </cell>
          <cell r="H105">
            <v>47.428571428571423</v>
          </cell>
          <cell r="I105" t="str">
            <v>M3</v>
          </cell>
        </row>
        <row r="106">
          <cell r="D106" t="str">
            <v>Wc</v>
          </cell>
        </row>
        <row r="107">
          <cell r="C107" t="str">
            <v>Koefisien Alat / M3</v>
          </cell>
          <cell r="D107" t="str">
            <v xml:space="preserve"> = 1 : Q5</v>
          </cell>
          <cell r="G107" t="str">
            <v>(E23)</v>
          </cell>
          <cell r="H107">
            <v>2.1084337349397592E-2</v>
          </cell>
          <cell r="I107" t="str">
            <v>Jam</v>
          </cell>
        </row>
        <row r="110">
          <cell r="A110" t="str">
            <v>2.g.</v>
          </cell>
          <cell r="C110" t="str">
            <v>ALAT BANTU</v>
          </cell>
        </row>
        <row r="111">
          <cell r="C111" t="str">
            <v>diperlukan :</v>
          </cell>
          <cell r="J111" t="str">
            <v>Lump Sum</v>
          </cell>
        </row>
        <row r="112">
          <cell r="C112" t="str">
            <v>- Kereta dorong     = 2 buah</v>
          </cell>
        </row>
        <row r="113">
          <cell r="C113" t="str">
            <v>- Sekop                = 3 buah</v>
          </cell>
        </row>
        <row r="114">
          <cell r="C114" t="str">
            <v>- Garpu                = 2 buah</v>
          </cell>
        </row>
        <row r="120">
          <cell r="J120" t="str">
            <v>Berlanjut ke halaman berikut</v>
          </cell>
        </row>
        <row r="121">
          <cell r="A121" t="str">
            <v>ITEM PEMBAYARAN NO.</v>
          </cell>
          <cell r="D121" t="str">
            <v>:  4.2 (1)</v>
          </cell>
          <cell r="J121" t="str">
            <v>Analisa EI-421</v>
          </cell>
        </row>
        <row r="122">
          <cell r="A122" t="str">
            <v>JENIS PEKERJAAN</v>
          </cell>
          <cell r="D122" t="str">
            <v xml:space="preserve">:  Lps. Pond. Ag. Kls. A, </v>
          </cell>
        </row>
        <row r="123">
          <cell r="A123" t="str">
            <v>SATUAN PEMBAYARAN</v>
          </cell>
          <cell r="D123" t="str">
            <v>:  M3</v>
          </cell>
          <cell r="J123" t="str">
            <v xml:space="preserve">         URAIAN ANALISA HARGA SATUAN</v>
          </cell>
        </row>
        <row r="124">
          <cell r="J124" t="str">
            <v>Lanjutan</v>
          </cell>
        </row>
        <row r="126">
          <cell r="A126" t="str">
            <v>No.</v>
          </cell>
          <cell r="C126" t="str">
            <v>U R A I A N</v>
          </cell>
          <cell r="G126" t="str">
            <v>KODE</v>
          </cell>
          <cell r="H126" t="str">
            <v>KOEF.</v>
          </cell>
          <cell r="I126" t="str">
            <v>SATUAN</v>
          </cell>
          <cell r="J126" t="str">
            <v>KETERANGAN</v>
          </cell>
        </row>
        <row r="129">
          <cell r="A129" t="str">
            <v xml:space="preserve">   3.</v>
          </cell>
          <cell r="C129" t="str">
            <v>TENAGA</v>
          </cell>
        </row>
        <row r="130">
          <cell r="C130" t="str">
            <v>Produksi menentukan : WHEEL LOADER</v>
          </cell>
          <cell r="G130" t="str">
            <v>Q1</v>
          </cell>
          <cell r="H130">
            <v>28.012500000000003</v>
          </cell>
          <cell r="I130" t="str">
            <v>M3/Jam</v>
          </cell>
        </row>
        <row r="131">
          <cell r="C131" t="str">
            <v>Produksi Agregat / hari  =  Tk x Q1</v>
          </cell>
          <cell r="G131" t="str">
            <v>Qt</v>
          </cell>
          <cell r="H131">
            <v>196.08750000000003</v>
          </cell>
          <cell r="I131" t="str">
            <v>M3</v>
          </cell>
        </row>
        <row r="132">
          <cell r="C132" t="str">
            <v>Kebutuhan tenaga :</v>
          </cell>
        </row>
        <row r="133">
          <cell r="D133" t="str">
            <v>- Pekerja</v>
          </cell>
          <cell r="G133" t="str">
            <v>P</v>
          </cell>
          <cell r="H133">
            <v>7</v>
          </cell>
          <cell r="I133" t="str">
            <v>orang</v>
          </cell>
        </row>
        <row r="134">
          <cell r="D134" t="str">
            <v>- Mandor</v>
          </cell>
          <cell r="G134" t="str">
            <v>M</v>
          </cell>
          <cell r="H134">
            <v>1</v>
          </cell>
          <cell r="I134" t="str">
            <v>orang</v>
          </cell>
        </row>
        <row r="136">
          <cell r="C136" t="str">
            <v>Koefisien tenaga / M3     :</v>
          </cell>
        </row>
        <row r="137">
          <cell r="D137" t="str">
            <v>- Pekerja</v>
          </cell>
          <cell r="E137" t="str">
            <v>= (Tk x P) : Qt</v>
          </cell>
          <cell r="G137" t="str">
            <v>(L01)</v>
          </cell>
          <cell r="H137">
            <v>0.24988844265952695</v>
          </cell>
          <cell r="I137" t="str">
            <v>Jam</v>
          </cell>
        </row>
        <row r="138">
          <cell r="D138" t="str">
            <v>- Mandor</v>
          </cell>
          <cell r="E138" t="str">
            <v>= (Tk x M) : Qt</v>
          </cell>
          <cell r="G138" t="str">
            <v>(L03)</v>
          </cell>
          <cell r="H138">
            <v>3.5698348951360995E-2</v>
          </cell>
          <cell r="I138" t="str">
            <v>Jam</v>
          </cell>
        </row>
        <row r="141">
          <cell r="A141" t="str">
            <v>4.</v>
          </cell>
          <cell r="C141" t="str">
            <v>HARGA DASAR SATUAN UPAH, BAHAN DAN ALAT</v>
          </cell>
        </row>
        <row r="142">
          <cell r="C142" t="str">
            <v>Lihat lampiran.</v>
          </cell>
        </row>
        <row r="144">
          <cell r="A144" t="str">
            <v>5.</v>
          </cell>
          <cell r="C144" t="str">
            <v>ANALISA HARGA SATUAN PEKERJAAN</v>
          </cell>
        </row>
        <row r="145">
          <cell r="C145" t="str">
            <v>Lihat perhitungan dalam FORMULIR STANDAR UNTUK</v>
          </cell>
        </row>
        <row r="146">
          <cell r="C146" t="str">
            <v>PEREKEMAN ANALISA MASING-MASING HARGA</v>
          </cell>
        </row>
        <row r="147">
          <cell r="C147" t="str">
            <v>SATUAN.</v>
          </cell>
        </row>
        <row r="148">
          <cell r="C148" t="str">
            <v>Didapat Harga Satuan Pekerjaan :</v>
          </cell>
        </row>
        <row r="150">
          <cell r="C150" t="str">
            <v xml:space="preserve">Rp.  </v>
          </cell>
          <cell r="D150">
            <v>91448.688101164211</v>
          </cell>
          <cell r="E150" t="str">
            <v xml:space="preserve"> / M3.</v>
          </cell>
        </row>
        <row r="153">
          <cell r="A153" t="str">
            <v>6.</v>
          </cell>
          <cell r="C153" t="str">
            <v>WAKTU PELAKSANAAN YANG DIPERLUKAN</v>
          </cell>
        </row>
        <row r="154">
          <cell r="C154" t="str">
            <v>Waktu pelaksanaan</v>
          </cell>
          <cell r="D154" t="str">
            <v>:  . . . . . . .  bulan</v>
          </cell>
        </row>
        <row r="156">
          <cell r="A156" t="str">
            <v>7.</v>
          </cell>
          <cell r="C156" t="str">
            <v>VOLUME PEKERJAAN YANG DIPERLUKAN</v>
          </cell>
        </row>
        <row r="157">
          <cell r="C157" t="str">
            <v>Volume pekerjaan  :</v>
          </cell>
          <cell r="D157" t="e">
            <v>#REF!</v>
          </cell>
          <cell r="E157" t="str">
            <v>M3</v>
          </cell>
        </row>
        <row r="160">
          <cell r="A160" t="str">
            <v>ITEM PEMBAYARAN NO.</v>
          </cell>
          <cell r="D160" t="str">
            <v>:  4.2 (2)</v>
          </cell>
          <cell r="J160" t="str">
            <v>Analisa EI-422</v>
          </cell>
          <cell r="T160" t="str">
            <v>Analisa EI-422</v>
          </cell>
        </row>
        <row r="161">
          <cell r="A161" t="str">
            <v>JENIS PEKERJAAN</v>
          </cell>
          <cell r="D161" t="str">
            <v xml:space="preserve">:  Lps. Pond. Ag. Kls. B, </v>
          </cell>
        </row>
        <row r="162">
          <cell r="A162" t="str">
            <v>SATUAN PEMBAYARAN</v>
          </cell>
          <cell r="D162" t="str">
            <v>:  M3</v>
          </cell>
          <cell r="J162" t="str">
            <v xml:space="preserve">         URAIAN ANALISA HARGA SATUAN</v>
          </cell>
          <cell r="L162" t="str">
            <v>FORMULIR STANDAR UNTUK</v>
          </cell>
        </row>
        <row r="163">
          <cell r="L163" t="str">
            <v>PEREKAMAN ANALISA MASING-MASING HARGA SATUAN</v>
          </cell>
        </row>
        <row r="164">
          <cell r="L164">
            <v>0</v>
          </cell>
        </row>
        <row r="165">
          <cell r="A165" t="str">
            <v>No.</v>
          </cell>
          <cell r="C165" t="str">
            <v>U R A I A N</v>
          </cell>
          <cell r="G165" t="str">
            <v>KODE</v>
          </cell>
          <cell r="H165" t="str">
            <v>KOEF.</v>
          </cell>
          <cell r="I165" t="str">
            <v>SATUAN</v>
          </cell>
          <cell r="J165" t="str">
            <v>KETERANGAN</v>
          </cell>
        </row>
        <row r="167">
          <cell r="L167" t="str">
            <v>PROYEK</v>
          </cell>
          <cell r="O167" t="str">
            <v>:</v>
          </cell>
        </row>
        <row r="168">
          <cell r="A168" t="str">
            <v>I.</v>
          </cell>
          <cell r="C168" t="str">
            <v>ASUMSI</v>
          </cell>
          <cell r="L168" t="str">
            <v>No. PAKET KONTRAK</v>
          </cell>
          <cell r="O168" t="str">
            <v>:</v>
          </cell>
        </row>
        <row r="169">
          <cell r="A169">
            <v>1</v>
          </cell>
          <cell r="C169" t="str">
            <v>Menggunakan alat berat (cara mekanik)</v>
          </cell>
          <cell r="L169" t="str">
            <v>NAMA PAKET</v>
          </cell>
          <cell r="O169" t="str">
            <v>:</v>
          </cell>
        </row>
        <row r="170">
          <cell r="A170">
            <v>2</v>
          </cell>
          <cell r="C170" t="str">
            <v>Lokasi pekerjaan : sepanjang jalan</v>
          </cell>
          <cell r="L170" t="str">
            <v>PROP / KAB / KODYA</v>
          </cell>
          <cell r="O170" t="str">
            <v>:</v>
          </cell>
        </row>
        <row r="171">
          <cell r="A171">
            <v>3</v>
          </cell>
          <cell r="C171" t="str">
            <v>Kondisi existing jalan : sedang</v>
          </cell>
          <cell r="L171" t="str">
            <v>ITEM PEMBAYARAN NO.</v>
          </cell>
          <cell r="O171" t="str">
            <v>:  4.2 (2)</v>
          </cell>
          <cell r="R171" t="str">
            <v>PERKIRAAN VOL. PEK.</v>
          </cell>
          <cell r="T171" t="str">
            <v>:</v>
          </cell>
          <cell r="U171" t="e">
            <v>#REF!</v>
          </cell>
        </row>
        <row r="172">
          <cell r="A172">
            <v>4</v>
          </cell>
          <cell r="C172" t="str">
            <v>Jarak rata-rata Base Camp ke lokasi pekerjaan</v>
          </cell>
          <cell r="G172" t="str">
            <v>L</v>
          </cell>
          <cell r="H172">
            <v>19.991228070175438</v>
          </cell>
          <cell r="I172" t="str">
            <v>KM</v>
          </cell>
          <cell r="L172" t="str">
            <v>JENIS PEKERJAAN</v>
          </cell>
          <cell r="O172" t="str">
            <v xml:space="preserve">:  Lps. Pond. Ag. Kls. B, </v>
          </cell>
          <cell r="R172" t="str">
            <v>TOTAL HARGA (Rp.)</v>
          </cell>
          <cell r="T172" t="str">
            <v>:</v>
          </cell>
          <cell r="U172" t="e">
            <v>#REF!</v>
          </cell>
        </row>
        <row r="173">
          <cell r="A173">
            <v>5</v>
          </cell>
          <cell r="C173" t="str">
            <v>Tebal lapis Agregat padat</v>
          </cell>
          <cell r="G173" t="str">
            <v>t</v>
          </cell>
          <cell r="H173">
            <v>0.15</v>
          </cell>
          <cell r="I173" t="str">
            <v>M</v>
          </cell>
          <cell r="L173" t="str">
            <v>SATUAN PEMBAYARAN</v>
          </cell>
          <cell r="O173" t="str">
            <v>:  M3</v>
          </cell>
          <cell r="R173" t="str">
            <v>% THD. BIAYA PROYEK</v>
          </cell>
          <cell r="T173" t="str">
            <v>:</v>
          </cell>
          <cell r="U173" t="e">
            <v>#REF!</v>
          </cell>
        </row>
        <row r="174">
          <cell r="A174">
            <v>6</v>
          </cell>
          <cell r="C174" t="str">
            <v>Faktor kembang material (Padat-Lepas)</v>
          </cell>
          <cell r="G174" t="str">
            <v>Fk</v>
          </cell>
          <cell r="H174">
            <v>1.2</v>
          </cell>
          <cell r="I174" t="str">
            <v>-</v>
          </cell>
        </row>
        <row r="175">
          <cell r="A175">
            <v>7</v>
          </cell>
          <cell r="C175" t="str">
            <v>Jam kerja efektif per-hari</v>
          </cell>
          <cell r="G175" t="str">
            <v>Tk</v>
          </cell>
          <cell r="H175">
            <v>7</v>
          </cell>
          <cell r="I175" t="str">
            <v>Jam</v>
          </cell>
        </row>
        <row r="176">
          <cell r="A176">
            <v>8</v>
          </cell>
          <cell r="C176" t="str">
            <v>Lebar bahu jalan</v>
          </cell>
          <cell r="G176" t="str">
            <v>Lb</v>
          </cell>
          <cell r="H176">
            <v>1</v>
          </cell>
          <cell r="I176" t="str">
            <v>M</v>
          </cell>
          <cell r="Q176" t="str">
            <v>PERKIRAAN</v>
          </cell>
          <cell r="R176" t="str">
            <v>HARGA</v>
          </cell>
          <cell r="S176" t="str">
            <v>JUMLAH</v>
          </cell>
        </row>
        <row r="177">
          <cell r="A177">
            <v>9</v>
          </cell>
          <cell r="C177" t="str">
            <v>Proporsi Campuran :</v>
          </cell>
          <cell r="D177" t="str">
            <v>- Agregat Kasar</v>
          </cell>
          <cell r="G177" t="str">
            <v>Ak</v>
          </cell>
          <cell r="H177">
            <v>35</v>
          </cell>
          <cell r="I177" t="str">
            <v>%</v>
          </cell>
          <cell r="J177" t="str">
            <v xml:space="preserve"> Gradasi harus</v>
          </cell>
          <cell r="L177" t="str">
            <v>NO.</v>
          </cell>
          <cell r="N177" t="str">
            <v>KOMPONEN</v>
          </cell>
          <cell r="P177" t="str">
            <v>SATUAN</v>
          </cell>
          <cell r="Q177" t="str">
            <v>KUANTITAS</v>
          </cell>
          <cell r="R177" t="str">
            <v>SATUAN</v>
          </cell>
          <cell r="S177" t="str">
            <v>HARGA</v>
          </cell>
        </row>
        <row r="178">
          <cell r="D178" t="str">
            <v>- Agregat Halus</v>
          </cell>
          <cell r="G178" t="str">
            <v>Ah</v>
          </cell>
          <cell r="H178">
            <v>20</v>
          </cell>
          <cell r="I178" t="str">
            <v>%</v>
          </cell>
          <cell r="J178" t="str">
            <v xml:space="preserve"> memenuhi</v>
          </cell>
          <cell r="R178" t="str">
            <v>(Rp.)</v>
          </cell>
          <cell r="S178" t="str">
            <v>(Rp.)</v>
          </cell>
        </row>
        <row r="179">
          <cell r="D179" t="str">
            <v>- Sirtu</v>
          </cell>
          <cell r="G179" t="str">
            <v>St</v>
          </cell>
          <cell r="H179">
            <v>45</v>
          </cell>
          <cell r="I179" t="str">
            <v>%</v>
          </cell>
          <cell r="J179" t="str">
            <v xml:space="preserve"> Spesifikasi</v>
          </cell>
        </row>
        <row r="180">
          <cell r="A180" t="str">
            <v>II.</v>
          </cell>
          <cell r="C180" t="str">
            <v>URUTAN KERJA</v>
          </cell>
        </row>
        <row r="181">
          <cell r="A181">
            <v>1</v>
          </cell>
          <cell r="C181" t="str">
            <v xml:space="preserve">Wheel Loader mencampur &amp; memuat Agregat ke </v>
          </cell>
          <cell r="L181" t="str">
            <v>A.</v>
          </cell>
          <cell r="N181" t="str">
            <v>TENAGA</v>
          </cell>
        </row>
        <row r="182">
          <cell r="C182" t="str">
            <v>dalam Dump Truck di Base Camp</v>
          </cell>
        </row>
        <row r="183">
          <cell r="A183">
            <v>2</v>
          </cell>
          <cell r="C183" t="str">
            <v>Dump Truck mengangkut Agregat ke lokasi</v>
          </cell>
          <cell r="L183" t="str">
            <v>1.</v>
          </cell>
          <cell r="N183" t="str">
            <v>Pekerja</v>
          </cell>
          <cell r="O183" t="str">
            <v>(L01)</v>
          </cell>
          <cell r="P183" t="str">
            <v>Jam</v>
          </cell>
          <cell r="Q183">
            <v>0.24988844265952695</v>
          </cell>
          <cell r="R183">
            <v>1800</v>
          </cell>
          <cell r="U183">
            <v>449.7991967871485</v>
          </cell>
        </row>
        <row r="184">
          <cell r="C184" t="str">
            <v>pekerjaan dan dihampar dengan Motor Grader</v>
          </cell>
          <cell r="L184" t="str">
            <v>2.</v>
          </cell>
          <cell r="N184" t="str">
            <v>Mandor</v>
          </cell>
          <cell r="O184" t="str">
            <v>(L03)</v>
          </cell>
          <cell r="P184" t="str">
            <v>Jam</v>
          </cell>
          <cell r="Q184">
            <v>3.5698348951360995E-2</v>
          </cell>
          <cell r="R184">
            <v>2750</v>
          </cell>
          <cell r="U184">
            <v>98.170459616242738</v>
          </cell>
        </row>
        <row r="185">
          <cell r="A185">
            <v>3</v>
          </cell>
          <cell r="C185" t="str">
            <v>Hamparan Agregat dibasahi dengan Water Tank Truck</v>
          </cell>
        </row>
        <row r="186">
          <cell r="C186" t="str">
            <v>sebelum dipadatkan dengan Tandem Roller &amp; PTR</v>
          </cell>
        </row>
        <row r="187">
          <cell r="A187">
            <v>4</v>
          </cell>
          <cell r="C187" t="str">
            <v>Selama pemadatan sekelompok pekerja akan</v>
          </cell>
          <cell r="Q187" t="str">
            <v xml:space="preserve">JUMLAH HARGA TENAGA   </v>
          </cell>
          <cell r="U187">
            <v>547.96965640339124</v>
          </cell>
        </row>
        <row r="188">
          <cell r="C188" t="str">
            <v>merapikan tepi hamparan dan level permukaan</v>
          </cell>
        </row>
        <row r="189">
          <cell r="C189" t="str">
            <v>dengan menggunakan alat bantu</v>
          </cell>
          <cell r="L189" t="str">
            <v>B.</v>
          </cell>
          <cell r="N189" t="str">
            <v>BAHAN</v>
          </cell>
        </row>
        <row r="191">
          <cell r="A191" t="str">
            <v>III.</v>
          </cell>
          <cell r="C191" t="str">
            <v>PEMAKAIAN BAHAN, ALAT DAN TENAGA</v>
          </cell>
          <cell r="L191" t="str">
            <v>1.</v>
          </cell>
          <cell r="N191" t="str">
            <v>Agregat Kasar     (M03)</v>
          </cell>
          <cell r="P191" t="str">
            <v>M3</v>
          </cell>
          <cell r="Q191">
            <v>0.42</v>
          </cell>
          <cell r="R191">
            <v>57676.448177020211</v>
          </cell>
          <cell r="U191">
            <v>24224.108234348489</v>
          </cell>
        </row>
        <row r="192">
          <cell r="A192" t="str">
            <v xml:space="preserve">   1.</v>
          </cell>
          <cell r="C192" t="str">
            <v>BAHAN</v>
          </cell>
          <cell r="L192" t="str">
            <v>2.</v>
          </cell>
          <cell r="N192" t="str">
            <v>Agregat Halus     (M04)</v>
          </cell>
          <cell r="P192" t="str">
            <v>M3</v>
          </cell>
          <cell r="Q192">
            <v>0.24</v>
          </cell>
          <cell r="R192">
            <v>54748.917322881847</v>
          </cell>
          <cell r="U192">
            <v>13139.740157491642</v>
          </cell>
        </row>
        <row r="193">
          <cell r="C193" t="str">
            <v>- Agregat Kasar</v>
          </cell>
          <cell r="D193" t="str">
            <v>=  Ak x 1 M3 x Fk</v>
          </cell>
          <cell r="G193" t="str">
            <v>M03</v>
          </cell>
          <cell r="H193">
            <v>0.42</v>
          </cell>
          <cell r="I193" t="str">
            <v>M3</v>
          </cell>
          <cell r="L193" t="str">
            <v>3.</v>
          </cell>
          <cell r="N193" t="str">
            <v>Sirtu</v>
          </cell>
          <cell r="O193" t="str">
            <v>(M16)</v>
          </cell>
          <cell r="P193" t="str">
            <v>M3</v>
          </cell>
          <cell r="Q193">
            <v>0.54</v>
          </cell>
          <cell r="R193">
            <v>34400</v>
          </cell>
          <cell r="U193">
            <v>18576</v>
          </cell>
        </row>
        <row r="194">
          <cell r="C194" t="str">
            <v>- Agregat Halus</v>
          </cell>
          <cell r="D194" t="str">
            <v>=  Ah x 1 M3 x Fk</v>
          </cell>
          <cell r="G194" t="str">
            <v>M04</v>
          </cell>
          <cell r="H194">
            <v>0.24</v>
          </cell>
          <cell r="I194" t="str">
            <v>M3</v>
          </cell>
        </row>
        <row r="195">
          <cell r="C195" t="str">
            <v>- Sirtu</v>
          </cell>
          <cell r="D195" t="str">
            <v>=  St x 1 M3 x Fk</v>
          </cell>
          <cell r="G195" t="str">
            <v>M16</v>
          </cell>
          <cell r="H195">
            <v>0.54</v>
          </cell>
          <cell r="I195" t="str">
            <v>M3</v>
          </cell>
        </row>
        <row r="196">
          <cell r="A196" t="str">
            <v xml:space="preserve">   2.</v>
          </cell>
          <cell r="C196" t="str">
            <v>ALAT</v>
          </cell>
        </row>
        <row r="197">
          <cell r="A197" t="str">
            <v>2.a.</v>
          </cell>
          <cell r="C197" t="str">
            <v>WHEEL LOADER</v>
          </cell>
          <cell r="G197" t="str">
            <v>(E15)</v>
          </cell>
          <cell r="Q197" t="str">
            <v xml:space="preserve">JUMLAH HARGA BAHAN   </v>
          </cell>
          <cell r="U197">
            <v>55939.848391840133</v>
          </cell>
        </row>
        <row r="198">
          <cell r="C198" t="str">
            <v>Kapasitas bucket</v>
          </cell>
          <cell r="G198" t="str">
            <v>V</v>
          </cell>
          <cell r="H198">
            <v>1.5</v>
          </cell>
          <cell r="I198" t="str">
            <v>M3</v>
          </cell>
        </row>
        <row r="199">
          <cell r="C199" t="str">
            <v>Faktor bucket</v>
          </cell>
          <cell r="G199" t="str">
            <v>Fb</v>
          </cell>
          <cell r="H199">
            <v>0.9</v>
          </cell>
          <cell r="I199" t="str">
            <v>-</v>
          </cell>
          <cell r="J199" t="str">
            <v>Pemuatan ringan</v>
          </cell>
          <cell r="L199" t="str">
            <v>C.</v>
          </cell>
          <cell r="N199" t="str">
            <v>PERALATAN</v>
          </cell>
        </row>
        <row r="200">
          <cell r="C200" t="str">
            <v>Faktor Efisiensi alat</v>
          </cell>
          <cell r="G200" t="str">
            <v>Fa</v>
          </cell>
          <cell r="H200">
            <v>0.83</v>
          </cell>
          <cell r="I200" t="str">
            <v>-</v>
          </cell>
        </row>
        <row r="201">
          <cell r="C201" t="str">
            <v>Waktu siklus</v>
          </cell>
          <cell r="G201" t="str">
            <v>Ts1</v>
          </cell>
          <cell r="L201" t="str">
            <v>1</v>
          </cell>
          <cell r="N201" t="str">
            <v>Wheel Loader</v>
          </cell>
          <cell r="O201" t="str">
            <v>(E15)</v>
          </cell>
          <cell r="P201" t="str">
            <v>Jam</v>
          </cell>
          <cell r="Q201">
            <v>3.5698348951360995E-2</v>
          </cell>
          <cell r="R201">
            <v>55432.76343797033</v>
          </cell>
          <cell r="U201">
            <v>1978.8581325469102</v>
          </cell>
        </row>
        <row r="202">
          <cell r="C202" t="str">
            <v>- Mencampur</v>
          </cell>
          <cell r="G202" t="str">
            <v>T1</v>
          </cell>
          <cell r="H202">
            <v>1.5</v>
          </cell>
          <cell r="I202" t="str">
            <v>menit</v>
          </cell>
          <cell r="L202" t="str">
            <v>2</v>
          </cell>
          <cell r="N202" t="str">
            <v>Dump Truck</v>
          </cell>
          <cell r="O202" t="str">
            <v>(E09)</v>
          </cell>
          <cell r="P202" t="str">
            <v>Jam</v>
          </cell>
          <cell r="Q202">
            <v>0.25099439539316992</v>
          </cell>
          <cell r="R202">
            <v>45377.598849709742</v>
          </cell>
          <cell r="U202">
            <v>11389.522987676699</v>
          </cell>
        </row>
        <row r="203">
          <cell r="C203" t="str">
            <v>- Memuat dan lain-lain</v>
          </cell>
          <cell r="G203" t="str">
            <v>T2</v>
          </cell>
          <cell r="H203">
            <v>0.5</v>
          </cell>
          <cell r="I203" t="str">
            <v>menit</v>
          </cell>
          <cell r="L203" t="str">
            <v>3</v>
          </cell>
          <cell r="N203" t="str">
            <v>Motor Grader</v>
          </cell>
          <cell r="O203" t="str">
            <v>(E13)</v>
          </cell>
          <cell r="P203" t="str">
            <v>Jam</v>
          </cell>
          <cell r="Q203">
            <v>1.1713520749665328E-2</v>
          </cell>
          <cell r="R203">
            <v>65062.918565899803</v>
          </cell>
          <cell r="U203">
            <v>762.11584665545286</v>
          </cell>
        </row>
        <row r="204">
          <cell r="G204" t="str">
            <v>Ts1</v>
          </cell>
          <cell r="H204">
            <v>2</v>
          </cell>
          <cell r="I204" t="str">
            <v>menit</v>
          </cell>
          <cell r="L204" t="str">
            <v>4</v>
          </cell>
          <cell r="N204" t="str">
            <v>Tandem Roller</v>
          </cell>
          <cell r="O204" t="str">
            <v>(E17)</v>
          </cell>
          <cell r="P204" t="str">
            <v>Jam</v>
          </cell>
          <cell r="Q204">
            <v>1.7849174475680501E-2</v>
          </cell>
          <cell r="R204">
            <v>31036.052784347452</v>
          </cell>
          <cell r="U204">
            <v>553.9679211842473</v>
          </cell>
        </row>
        <row r="205">
          <cell r="L205" t="str">
            <v>5</v>
          </cell>
          <cell r="N205" t="str">
            <v>Water Tanker</v>
          </cell>
          <cell r="O205" t="str">
            <v>(E23)</v>
          </cell>
          <cell r="P205" t="str">
            <v>Jam</v>
          </cell>
          <cell r="Q205">
            <v>2.1084337349397592E-2</v>
          </cell>
          <cell r="R205">
            <v>29327.951193291767</v>
          </cell>
          <cell r="U205">
            <v>618.3604167260313</v>
          </cell>
        </row>
        <row r="206">
          <cell r="C206" t="str">
            <v>Kap. Prod. / jam =</v>
          </cell>
          <cell r="D206" t="str">
            <v>V x Fb x Fa x 60</v>
          </cell>
          <cell r="G206" t="str">
            <v>Q1</v>
          </cell>
          <cell r="H206">
            <v>28.012500000000003</v>
          </cell>
          <cell r="I206" t="str">
            <v>M3</v>
          </cell>
          <cell r="L206" t="str">
            <v>6</v>
          </cell>
          <cell r="N206" t="str">
            <v>Alat Bantu</v>
          </cell>
          <cell r="P206" t="str">
            <v>Ls</v>
          </cell>
          <cell r="Q206">
            <v>1</v>
          </cell>
          <cell r="R206">
            <v>75</v>
          </cell>
          <cell r="U206">
            <v>75</v>
          </cell>
        </row>
        <row r="207">
          <cell r="D207" t="str">
            <v>Fk x Ts1</v>
          </cell>
        </row>
        <row r="208">
          <cell r="C208" t="str">
            <v>Koefisien Alat / M3</v>
          </cell>
          <cell r="D208" t="str">
            <v xml:space="preserve"> =  1  :  Q1</v>
          </cell>
          <cell r="G208" t="str">
            <v>(E15)</v>
          </cell>
          <cell r="H208">
            <v>3.5698348951360995E-2</v>
          </cell>
          <cell r="I208" t="str">
            <v>Jam</v>
          </cell>
        </row>
        <row r="209">
          <cell r="Q209" t="str">
            <v xml:space="preserve">JUMLAH HARGA PERALATAN   </v>
          </cell>
          <cell r="U209">
            <v>15377.825304789339</v>
          </cell>
        </row>
        <row r="210">
          <cell r="A210" t="str">
            <v>2.b.</v>
          </cell>
          <cell r="C210" t="str">
            <v>DUMP TRUCK</v>
          </cell>
          <cell r="G210" t="str">
            <v>(E09)</v>
          </cell>
        </row>
        <row r="211">
          <cell r="C211" t="str">
            <v>Kapasitas bak</v>
          </cell>
          <cell r="G211" t="str">
            <v>V</v>
          </cell>
          <cell r="H211">
            <v>6</v>
          </cell>
          <cell r="I211" t="str">
            <v>M3</v>
          </cell>
          <cell r="L211" t="str">
            <v>D.</v>
          </cell>
          <cell r="N211" t="str">
            <v>JUMLAH HARGA TENAGA, BAHAN DAN PERALATAN  ( A + B + C )</v>
          </cell>
          <cell r="U211">
            <v>71865.643353032865</v>
          </cell>
        </row>
        <row r="212">
          <cell r="C212" t="str">
            <v>Faktor Efisiensi alat</v>
          </cell>
          <cell r="G212" t="str">
            <v>Fa</v>
          </cell>
          <cell r="H212">
            <v>0.83</v>
          </cell>
          <cell r="I212" t="str">
            <v>-</v>
          </cell>
          <cell r="L212" t="str">
            <v>E.</v>
          </cell>
          <cell r="N212" t="str">
            <v>OVERHEAD &amp; PROFIT</v>
          </cell>
          <cell r="P212">
            <v>10</v>
          </cell>
          <cell r="Q212" t="str">
            <v>%  x  D</v>
          </cell>
          <cell r="U212">
            <v>7186.5643353032865</v>
          </cell>
        </row>
        <row r="213">
          <cell r="C213" t="str">
            <v>Kecepatan rata-rata bermuatan</v>
          </cell>
          <cell r="G213" t="str">
            <v>v1</v>
          </cell>
          <cell r="H213">
            <v>45</v>
          </cell>
          <cell r="I213" t="str">
            <v>KM / Jam</v>
          </cell>
          <cell r="L213" t="str">
            <v>F.</v>
          </cell>
          <cell r="N213" t="str">
            <v>HARGA SATUAN PEKERJAAN  ( D + E )</v>
          </cell>
          <cell r="U213">
            <v>79052.207688336144</v>
          </cell>
        </row>
        <row r="214">
          <cell r="C214" t="str">
            <v>Kecepatan rata-rata kosong</v>
          </cell>
          <cell r="G214" t="str">
            <v>v2</v>
          </cell>
          <cell r="H214">
            <v>60</v>
          </cell>
          <cell r="I214" t="str">
            <v>KM / Jam</v>
          </cell>
          <cell r="L214" t="str">
            <v>Note: 1</v>
          </cell>
          <cell r="N214" t="str">
            <v>SATUAN dapat berdasarkan atas jam operasi untuk Tenaga Kerja dan Peralatan, volume dan/atau ukuran</v>
          </cell>
        </row>
        <row r="215">
          <cell r="C215" t="str">
            <v>Waktu Siklus  :  - Waktu memuat = V : Q1 x 60</v>
          </cell>
          <cell r="G215" t="str">
            <v>T1</v>
          </cell>
          <cell r="H215">
            <v>12.851405622489958</v>
          </cell>
          <cell r="I215" t="str">
            <v>menit</v>
          </cell>
          <cell r="N215" t="str">
            <v>berat untuk bahan-bahan.</v>
          </cell>
        </row>
        <row r="216">
          <cell r="C216" t="str">
            <v>- Waktu tempuh isi = (L : v1) x 60 menit</v>
          </cell>
          <cell r="G216" t="str">
            <v>T2</v>
          </cell>
          <cell r="H216">
            <v>26.654970760233915</v>
          </cell>
          <cell r="I216" t="str">
            <v>menit</v>
          </cell>
          <cell r="L216">
            <v>2</v>
          </cell>
          <cell r="N216" t="str">
            <v>Kuantitas satuan adalah kuantitas setiap komponen untuk menyelesaikan satu satuan pekerjaan dari nomor</v>
          </cell>
        </row>
        <row r="217">
          <cell r="C217" t="str">
            <v>- Waktu tempuh kosong = (L : v2) x 60 menit</v>
          </cell>
          <cell r="G217" t="str">
            <v>T3</v>
          </cell>
          <cell r="H217">
            <v>19.991228070175438</v>
          </cell>
          <cell r="I217" t="str">
            <v>menit</v>
          </cell>
          <cell r="N217" t="str">
            <v>mata pembayaran.</v>
          </cell>
        </row>
        <row r="218">
          <cell r="C218" t="str">
            <v>- Lain-lain termasuk menurunkan Agregat</v>
          </cell>
          <cell r="G218" t="str">
            <v>T4</v>
          </cell>
          <cell r="H218">
            <v>3</v>
          </cell>
          <cell r="I218" t="str">
            <v>menit</v>
          </cell>
          <cell r="L218">
            <v>3</v>
          </cell>
          <cell r="N218" t="str">
            <v>Biaya satuan untuk peralatan sudah termasuk bahan bakar, bahan habis dipakai dan operator.</v>
          </cell>
        </row>
        <row r="219">
          <cell r="G219" t="str">
            <v>Ts2</v>
          </cell>
          <cell r="H219">
            <v>62.49760445289931</v>
          </cell>
          <cell r="I219" t="str">
            <v>menit</v>
          </cell>
          <cell r="L219">
            <v>4</v>
          </cell>
          <cell r="N219" t="str">
            <v>Biaya satuan sudah termasuk pengeluaran untuk seluruh pajak yang berkaitan (tetapi tidak termasuk PPN</v>
          </cell>
        </row>
        <row r="220">
          <cell r="J220" t="str">
            <v>Berlanjut ke halaman berikut</v>
          </cell>
          <cell r="N220" t="str">
            <v>yang dibayar dari kontrak) dan biaya-biaya lainnya.</v>
          </cell>
        </row>
        <row r="221">
          <cell r="A221" t="str">
            <v>ITEM PEMBAYARAN NO.</v>
          </cell>
          <cell r="D221" t="str">
            <v>:  4.2 (2)</v>
          </cell>
          <cell r="J221" t="str">
            <v>Analisa EI-422</v>
          </cell>
        </row>
        <row r="222">
          <cell r="A222" t="str">
            <v>JENIS PEKERJAAN</v>
          </cell>
          <cell r="D222" t="str">
            <v xml:space="preserve">:  Lps. Pond. Ag. Kls. B, </v>
          </cell>
        </row>
        <row r="223">
          <cell r="A223" t="str">
            <v>SATUAN PEMBAYARAN</v>
          </cell>
          <cell r="D223" t="str">
            <v>:  M3</v>
          </cell>
          <cell r="J223" t="str">
            <v xml:space="preserve">         URAIAN ANALISA HARGA SATUAN</v>
          </cell>
        </row>
        <row r="224">
          <cell r="J224" t="str">
            <v>Lanjutan</v>
          </cell>
        </row>
        <row r="226">
          <cell r="A226" t="str">
            <v>No.</v>
          </cell>
          <cell r="C226" t="str">
            <v>U R A I A N</v>
          </cell>
          <cell r="G226" t="str">
            <v>KODE</v>
          </cell>
          <cell r="H226" t="str">
            <v>KOEF.</v>
          </cell>
          <cell r="I226" t="str">
            <v>SATUAN</v>
          </cell>
          <cell r="J226" t="str">
            <v>KETERANGAN</v>
          </cell>
        </row>
        <row r="229">
          <cell r="C229" t="str">
            <v xml:space="preserve">Kap. Prod. / Jam = </v>
          </cell>
          <cell r="D229" t="str">
            <v>V x Fa x 60</v>
          </cell>
          <cell r="G229" t="str">
            <v>Q2</v>
          </cell>
          <cell r="H229">
            <v>3.9841527076074783</v>
          </cell>
          <cell r="I229" t="str">
            <v>M3</v>
          </cell>
        </row>
        <row r="230">
          <cell r="D230" t="str">
            <v>Fk x Ts2</v>
          </cell>
        </row>
        <row r="231">
          <cell r="C231" t="str">
            <v>Koefisien Alat / M3</v>
          </cell>
          <cell r="D231" t="str">
            <v xml:space="preserve"> = 1 : Q2</v>
          </cell>
          <cell r="G231" t="str">
            <v>(E08)</v>
          </cell>
          <cell r="H231">
            <v>0.25099439539316992</v>
          </cell>
          <cell r="I231" t="str">
            <v>Jam</v>
          </cell>
        </row>
        <row r="233">
          <cell r="A233" t="str">
            <v>2.c.</v>
          </cell>
          <cell r="C233" t="str">
            <v>MOTOR GRADER</v>
          </cell>
          <cell r="G233" t="str">
            <v>(E13)</v>
          </cell>
        </row>
        <row r="234">
          <cell r="C234" t="str">
            <v>Panjang hamparaan</v>
          </cell>
          <cell r="G234" t="str">
            <v>Lh</v>
          </cell>
          <cell r="H234">
            <v>50</v>
          </cell>
          <cell r="I234" t="str">
            <v>M</v>
          </cell>
        </row>
        <row r="235">
          <cell r="C235" t="str">
            <v>Lebar efektif kerja blade</v>
          </cell>
          <cell r="G235" t="str">
            <v>b</v>
          </cell>
          <cell r="H235">
            <v>2.4</v>
          </cell>
          <cell r="I235" t="str">
            <v>M</v>
          </cell>
        </row>
        <row r="236">
          <cell r="C236" t="str">
            <v>Faktor Efisiensi alat</v>
          </cell>
          <cell r="G236" t="str">
            <v>Fa</v>
          </cell>
          <cell r="H236">
            <v>0.83</v>
          </cell>
          <cell r="I236" t="str">
            <v>-</v>
          </cell>
        </row>
        <row r="237">
          <cell r="C237" t="str">
            <v>Kecepatan rata-rata alat</v>
          </cell>
          <cell r="G237" t="str">
            <v>v</v>
          </cell>
          <cell r="H237">
            <v>4</v>
          </cell>
          <cell r="I237" t="str">
            <v>KM / Jam</v>
          </cell>
        </row>
        <row r="238">
          <cell r="C238" t="str">
            <v>Jumlah lintasan</v>
          </cell>
          <cell r="G238" t="str">
            <v>n</v>
          </cell>
          <cell r="H238">
            <v>6</v>
          </cell>
          <cell r="I238" t="str">
            <v>lintasan</v>
          </cell>
          <cell r="J238" t="str">
            <v>3 x pp</v>
          </cell>
        </row>
        <row r="239">
          <cell r="C239" t="str">
            <v>Waktu Siklus</v>
          </cell>
          <cell r="G239" t="str">
            <v>Ts3</v>
          </cell>
        </row>
        <row r="240">
          <cell r="C240" t="str">
            <v>- Perataan 1 lintasan  = (Lh x 60) : (v x 1000)</v>
          </cell>
          <cell r="G240" t="str">
            <v>T1</v>
          </cell>
          <cell r="H240">
            <v>0.75</v>
          </cell>
          <cell r="I240" t="str">
            <v>menit</v>
          </cell>
        </row>
        <row r="241">
          <cell r="C241" t="str">
            <v>- Lain-lain</v>
          </cell>
          <cell r="G241" t="str">
            <v>T2</v>
          </cell>
          <cell r="H241">
            <v>1</v>
          </cell>
          <cell r="I241" t="str">
            <v>menit</v>
          </cell>
        </row>
        <row r="242">
          <cell r="G242" t="str">
            <v>Ts3</v>
          </cell>
          <cell r="H242">
            <v>1.75</v>
          </cell>
          <cell r="I242" t="str">
            <v>menit</v>
          </cell>
        </row>
        <row r="244">
          <cell r="C244" t="str">
            <v>Kap.Prod. / jam =</v>
          </cell>
          <cell r="D244" t="str">
            <v>Lh x b x t x Fa x 60</v>
          </cell>
          <cell r="G244" t="str">
            <v>Q3</v>
          </cell>
          <cell r="H244">
            <v>85.371428571428567</v>
          </cell>
          <cell r="I244" t="str">
            <v>M3</v>
          </cell>
        </row>
        <row r="245">
          <cell r="D245" t="str">
            <v>n x Ts3</v>
          </cell>
        </row>
        <row r="246">
          <cell r="C246" t="str">
            <v>Koefisien Alat / M3</v>
          </cell>
          <cell r="D246" t="str">
            <v xml:space="preserve"> = 1 : Q3</v>
          </cell>
          <cell r="G246" t="str">
            <v>(E13)</v>
          </cell>
          <cell r="H246">
            <v>1.1713520749665328E-2</v>
          </cell>
          <cell r="I246" t="str">
            <v>Jam</v>
          </cell>
        </row>
        <row r="248">
          <cell r="A248" t="str">
            <v>2.d.</v>
          </cell>
          <cell r="C248" t="str">
            <v>TANDEM ROLLER</v>
          </cell>
          <cell r="G248" t="str">
            <v>(E17)</v>
          </cell>
        </row>
        <row r="249">
          <cell r="C249" t="str">
            <v>Kecepatan rata-rata</v>
          </cell>
          <cell r="G249" t="str">
            <v>v</v>
          </cell>
          <cell r="H249">
            <v>3</v>
          </cell>
          <cell r="I249" t="str">
            <v>KM / Jam</v>
          </cell>
        </row>
        <row r="250">
          <cell r="C250" t="str">
            <v>Lebar efektif pemadatan</v>
          </cell>
          <cell r="G250" t="str">
            <v>b</v>
          </cell>
          <cell r="H250">
            <v>1.2</v>
          </cell>
          <cell r="I250" t="str">
            <v>M</v>
          </cell>
        </row>
        <row r="251">
          <cell r="C251" t="str">
            <v>Jumlah lintasan</v>
          </cell>
          <cell r="G251" t="str">
            <v>n</v>
          </cell>
          <cell r="H251">
            <v>8</v>
          </cell>
          <cell r="I251" t="str">
            <v>lintasan</v>
          </cell>
        </row>
        <row r="252">
          <cell r="C252" t="str">
            <v>Faktor Efisiensi alat</v>
          </cell>
          <cell r="G252" t="str">
            <v>Fa</v>
          </cell>
          <cell r="H252">
            <v>0.83</v>
          </cell>
          <cell r="I252" t="str">
            <v>-</v>
          </cell>
        </row>
        <row r="254">
          <cell r="C254" t="str">
            <v>Kap.Prod./jam =</v>
          </cell>
          <cell r="D254" t="str">
            <v>(v x 1000) x b x t x Fa</v>
          </cell>
          <cell r="G254" t="str">
            <v>Q4</v>
          </cell>
          <cell r="H254">
            <v>56.024999999999999</v>
          </cell>
          <cell r="I254" t="str">
            <v>M3</v>
          </cell>
        </row>
        <row r="255">
          <cell r="D255" t="str">
            <v>n</v>
          </cell>
        </row>
        <row r="256">
          <cell r="C256" t="str">
            <v>Koefisien Alat / M3</v>
          </cell>
          <cell r="D256" t="str">
            <v xml:space="preserve"> = 1 : Q4</v>
          </cell>
          <cell r="G256" t="str">
            <v>(E17)</v>
          </cell>
          <cell r="H256">
            <v>1.7849174475680501E-2</v>
          </cell>
          <cell r="I256" t="str">
            <v>Jam</v>
          </cell>
        </row>
        <row r="259">
          <cell r="A259" t="str">
            <v>2.e.</v>
          </cell>
          <cell r="C259" t="str">
            <v>WATER TANKER</v>
          </cell>
          <cell r="G259" t="str">
            <v>(E23)</v>
          </cell>
        </row>
        <row r="260">
          <cell r="C260" t="str">
            <v>Volume Tangki air</v>
          </cell>
          <cell r="G260" t="str">
            <v>V</v>
          </cell>
          <cell r="H260">
            <v>4</v>
          </cell>
          <cell r="I260" t="str">
            <v>M3</v>
          </cell>
          <cell r="J260" t="str">
            <v>Lump Sum</v>
          </cell>
        </row>
        <row r="261">
          <cell r="C261" t="str">
            <v>Kebutuhan air / M3 agregat padat</v>
          </cell>
          <cell r="G261" t="str">
            <v>Wc</v>
          </cell>
          <cell r="H261">
            <v>7.0000000000000007E-2</v>
          </cell>
          <cell r="I261" t="str">
            <v>M3</v>
          </cell>
        </row>
        <row r="262">
          <cell r="C262" t="str">
            <v>Pengisian tangki / Jam</v>
          </cell>
          <cell r="G262" t="str">
            <v>n</v>
          </cell>
          <cell r="H262">
            <v>1</v>
          </cell>
          <cell r="I262" t="str">
            <v>kali</v>
          </cell>
        </row>
        <row r="263">
          <cell r="C263" t="str">
            <v>Faktor efisiensi alat</v>
          </cell>
          <cell r="G263" t="str">
            <v>Fa</v>
          </cell>
          <cell r="H263">
            <v>0.83</v>
          </cell>
          <cell r="I263" t="str">
            <v>-</v>
          </cell>
        </row>
        <row r="265">
          <cell r="C265" t="str">
            <v>Kap. Prod. / Jam  =</v>
          </cell>
          <cell r="D265" t="str">
            <v>V x n Fa</v>
          </cell>
          <cell r="G265" t="str">
            <v>Q5</v>
          </cell>
          <cell r="H265">
            <v>47.428571428571423</v>
          </cell>
          <cell r="I265" t="str">
            <v>M3</v>
          </cell>
        </row>
        <row r="266">
          <cell r="D266" t="str">
            <v>Wc</v>
          </cell>
        </row>
        <row r="268">
          <cell r="C268" t="str">
            <v>Koefisien Alat / M3</v>
          </cell>
          <cell r="D268" t="str">
            <v xml:space="preserve"> =   1 : Q5</v>
          </cell>
          <cell r="G268" t="str">
            <v>(E23)</v>
          </cell>
          <cell r="H268">
            <v>2.1084337349397592E-2</v>
          </cell>
          <cell r="I268" t="str">
            <v>Jam</v>
          </cell>
        </row>
        <row r="272">
          <cell r="C272" t="str">
            <v>ALAT BANTU</v>
          </cell>
        </row>
        <row r="273">
          <cell r="C273" t="str">
            <v>diperlukan :</v>
          </cell>
        </row>
        <row r="274">
          <cell r="C274" t="str">
            <v>- Kereta dorong   = 2 buah</v>
          </cell>
        </row>
        <row r="275">
          <cell r="C275" t="str">
            <v>- Sekop                = 3 buah</v>
          </cell>
        </row>
        <row r="276">
          <cell r="C276" t="str">
            <v>- Garpu                = 2 buah</v>
          </cell>
        </row>
        <row r="279">
          <cell r="J279" t="str">
            <v>Berlanjut ke halaman berikut</v>
          </cell>
        </row>
        <row r="280">
          <cell r="A280" t="str">
            <v>ITEM PEMBAYARAN NO.</v>
          </cell>
          <cell r="D280" t="str">
            <v>:  4.2 (2)</v>
          </cell>
          <cell r="J280" t="str">
            <v>Analisa EI-422</v>
          </cell>
        </row>
        <row r="281">
          <cell r="A281" t="str">
            <v>JENIS PEKERJAAN</v>
          </cell>
          <cell r="D281" t="str">
            <v xml:space="preserve">:  Lps. Pond. Ag. Kls. B, </v>
          </cell>
        </row>
        <row r="282">
          <cell r="A282" t="str">
            <v>SATUAN PEMBAYARAN</v>
          </cell>
          <cell r="D282" t="str">
            <v>:  M3</v>
          </cell>
          <cell r="J282" t="str">
            <v xml:space="preserve">         URAIAN ANALISA HARGA SATUAN</v>
          </cell>
        </row>
        <row r="283">
          <cell r="J283" t="str">
            <v>Lanjutan</v>
          </cell>
        </row>
        <row r="285">
          <cell r="A285" t="str">
            <v>No.</v>
          </cell>
          <cell r="C285" t="str">
            <v>U R A I A N</v>
          </cell>
          <cell r="G285" t="str">
            <v>KODE</v>
          </cell>
          <cell r="H285" t="str">
            <v>KOEF.</v>
          </cell>
          <cell r="I285" t="str">
            <v>SATUAN</v>
          </cell>
          <cell r="J285" t="str">
            <v>KETERANGAN</v>
          </cell>
        </row>
        <row r="288">
          <cell r="A288" t="str">
            <v xml:space="preserve">   3.</v>
          </cell>
          <cell r="C288" t="str">
            <v>TENAGA</v>
          </cell>
        </row>
        <row r="289">
          <cell r="C289" t="str">
            <v>Produksi menentukan : WHEEL LOADER</v>
          </cell>
          <cell r="G289" t="str">
            <v>Q1</v>
          </cell>
          <cell r="H289">
            <v>28.012500000000003</v>
          </cell>
          <cell r="I289" t="str">
            <v>M3/Jam</v>
          </cell>
        </row>
        <row r="290">
          <cell r="C290" t="str">
            <v>Produksi Agregat / hari  =  Tk x Q1</v>
          </cell>
          <cell r="G290" t="str">
            <v>Qt</v>
          </cell>
          <cell r="H290">
            <v>196.08750000000003</v>
          </cell>
          <cell r="I290" t="str">
            <v>M3</v>
          </cell>
        </row>
        <row r="291">
          <cell r="C291" t="str">
            <v>Kebutuhan tenaga :</v>
          </cell>
        </row>
        <row r="292">
          <cell r="D292" t="str">
            <v>- Pekerja</v>
          </cell>
          <cell r="G292" t="str">
            <v>P</v>
          </cell>
          <cell r="H292">
            <v>7</v>
          </cell>
          <cell r="I292" t="str">
            <v>orang</v>
          </cell>
        </row>
        <row r="293">
          <cell r="D293" t="str">
            <v>- Mandor</v>
          </cell>
          <cell r="G293" t="str">
            <v>M</v>
          </cell>
          <cell r="H293">
            <v>1</v>
          </cell>
          <cell r="I293" t="str">
            <v>orang</v>
          </cell>
        </row>
        <row r="295">
          <cell r="C295" t="str">
            <v>Koefisien tenaga / M3     :</v>
          </cell>
        </row>
        <row r="296">
          <cell r="D296" t="str">
            <v>- Pekerja</v>
          </cell>
          <cell r="E296" t="str">
            <v>= (Tk x P) : Qt</v>
          </cell>
          <cell r="G296" t="str">
            <v>(L01)</v>
          </cell>
          <cell r="H296">
            <v>0.24988844265952695</v>
          </cell>
          <cell r="I296" t="str">
            <v>Jam</v>
          </cell>
        </row>
        <row r="297">
          <cell r="D297" t="str">
            <v>- Mandor</v>
          </cell>
          <cell r="E297" t="str">
            <v>= (Tk x M) : Qt</v>
          </cell>
          <cell r="G297" t="str">
            <v>(L03)</v>
          </cell>
          <cell r="H297">
            <v>3.5698348951360995E-2</v>
          </cell>
          <cell r="I297" t="str">
            <v>Jam</v>
          </cell>
        </row>
        <row r="299">
          <cell r="A299" t="str">
            <v>4.</v>
          </cell>
          <cell r="C299" t="str">
            <v>HARGA DASAR SATUAN UPAH, BAHAN DAN ALAT</v>
          </cell>
        </row>
        <row r="300">
          <cell r="C300" t="str">
            <v>Lihat lampiran.</v>
          </cell>
        </row>
        <row r="302">
          <cell r="A302" t="str">
            <v>5.</v>
          </cell>
          <cell r="C302" t="str">
            <v>ANALISA HARGA SATUAN PEKERJAAN</v>
          </cell>
        </row>
        <row r="303">
          <cell r="C303" t="str">
            <v>Lihat perhitungan dalam FORMULIR STANDAR UNTUK</v>
          </cell>
        </row>
        <row r="304">
          <cell r="C304" t="str">
            <v>PEREKEMAN ANALISA MASING-MASING HARGA</v>
          </cell>
        </row>
        <row r="305">
          <cell r="C305" t="str">
            <v>SATUAN.</v>
          </cell>
        </row>
        <row r="306">
          <cell r="C306" t="str">
            <v>Didapat Harga Satuan Pekerjaan :</v>
          </cell>
        </row>
        <row r="308">
          <cell r="C308" t="str">
            <v xml:space="preserve">Rp.  </v>
          </cell>
          <cell r="D308">
            <v>79052.207688336144</v>
          </cell>
          <cell r="E308" t="str">
            <v xml:space="preserve"> / M3.</v>
          </cell>
        </row>
        <row r="311">
          <cell r="A311" t="str">
            <v>6.</v>
          </cell>
          <cell r="C311" t="str">
            <v>WAKTU PELAKSANAAN YANG DIPERLUKAN</v>
          </cell>
        </row>
        <row r="312">
          <cell r="C312" t="str">
            <v>Waktu pelaksanaan</v>
          </cell>
          <cell r="D312" t="str">
            <v>:  . . . . . . .  bulan</v>
          </cell>
        </row>
        <row r="314">
          <cell r="A314" t="str">
            <v>7.</v>
          </cell>
          <cell r="C314" t="str">
            <v>VOLUME PEKERJAAN YANG DIPERLUKAN</v>
          </cell>
        </row>
        <row r="315">
          <cell r="C315" t="str">
            <v>Volume pekerjaan  :</v>
          </cell>
          <cell r="D315" t="e">
            <v>#REF!</v>
          </cell>
          <cell r="E315" t="str">
            <v>M3</v>
          </cell>
        </row>
        <row r="319">
          <cell r="A319" t="str">
            <v>ITEM PEMBAYARAN NO.</v>
          </cell>
          <cell r="D319" t="str">
            <v>:  4.2 (7)</v>
          </cell>
          <cell r="J319" t="str">
            <v>Analisa EI-427</v>
          </cell>
          <cell r="T319" t="str">
            <v>Analisa EI-427</v>
          </cell>
        </row>
        <row r="320">
          <cell r="A320" t="str">
            <v>JENIS PEKERJAAN</v>
          </cell>
          <cell r="D320" t="str">
            <v>:  Lapis Resap Pengikat</v>
          </cell>
        </row>
        <row r="321">
          <cell r="A321" t="str">
            <v>SATUAN PEMBAYARAN</v>
          </cell>
          <cell r="D321" t="str">
            <v>:  LITER</v>
          </cell>
          <cell r="J321" t="str">
            <v xml:space="preserve">         URAIAN ANALISA HARGA SATUAN</v>
          </cell>
          <cell r="L321" t="str">
            <v>FORMULIR STANDAR UNTUK</v>
          </cell>
        </row>
        <row r="322">
          <cell r="L322" t="str">
            <v>PEREKAMAN ANALISA MASING-MASING HARGA SATUAN</v>
          </cell>
        </row>
        <row r="323">
          <cell r="L323">
            <v>0</v>
          </cell>
        </row>
        <row r="324">
          <cell r="A324" t="str">
            <v>No.</v>
          </cell>
          <cell r="C324" t="str">
            <v>U R A I A N</v>
          </cell>
          <cell r="G324" t="str">
            <v>KODE</v>
          </cell>
          <cell r="H324" t="str">
            <v>KOEF.</v>
          </cell>
          <cell r="I324" t="str">
            <v>SATUAN</v>
          </cell>
          <cell r="J324" t="str">
            <v>KETERANGAN</v>
          </cell>
        </row>
        <row r="326">
          <cell r="L326" t="str">
            <v>PROYEK</v>
          </cell>
          <cell r="O326" t="str">
            <v>:</v>
          </cell>
        </row>
        <row r="327">
          <cell r="A327" t="str">
            <v>I.</v>
          </cell>
          <cell r="C327" t="str">
            <v>ASUMSI</v>
          </cell>
          <cell r="L327" t="str">
            <v>No. PAKET KONTRAK</v>
          </cell>
          <cell r="O327" t="str">
            <v>:</v>
          </cell>
        </row>
        <row r="328">
          <cell r="A328">
            <v>1</v>
          </cell>
          <cell r="C328" t="str">
            <v>Menggunakan alat berat (cara mekanik)</v>
          </cell>
          <cell r="L328" t="str">
            <v>NAMA PAKET</v>
          </cell>
          <cell r="O328" t="str">
            <v>:</v>
          </cell>
        </row>
        <row r="329">
          <cell r="A329">
            <v>2</v>
          </cell>
          <cell r="C329" t="str">
            <v>Lokasi pekerjaan : sepanjang jalan</v>
          </cell>
          <cell r="L329" t="str">
            <v>PROP / KAB / KODYA</v>
          </cell>
          <cell r="O329" t="str">
            <v>:</v>
          </cell>
        </row>
        <row r="330">
          <cell r="A330">
            <v>3</v>
          </cell>
          <cell r="C330" t="str">
            <v>Jarak rata-rata Base Camp ke lokasi pekerjaan</v>
          </cell>
          <cell r="G330" t="str">
            <v>L</v>
          </cell>
          <cell r="H330">
            <v>19.991228070175438</v>
          </cell>
          <cell r="I330" t="str">
            <v>KM</v>
          </cell>
          <cell r="L330" t="str">
            <v>ITEM PEMBAYARAN NO.</v>
          </cell>
          <cell r="O330" t="str">
            <v>:  4.2 (7)</v>
          </cell>
          <cell r="R330" t="str">
            <v>PERKIRAAN VOL. PEK.</v>
          </cell>
          <cell r="T330" t="str">
            <v>:</v>
          </cell>
          <cell r="U330" t="e">
            <v>#REF!</v>
          </cell>
        </row>
        <row r="331">
          <cell r="A331">
            <v>4</v>
          </cell>
          <cell r="C331" t="str">
            <v>Jam kerja efektif per-hari</v>
          </cell>
          <cell r="G331" t="str">
            <v>Tk</v>
          </cell>
          <cell r="H331">
            <v>7</v>
          </cell>
          <cell r="I331" t="str">
            <v>Jam</v>
          </cell>
          <cell r="L331" t="str">
            <v>JENIS PEKERJAAN</v>
          </cell>
          <cell r="O331" t="str">
            <v>:  Lapis Resap Pengikat</v>
          </cell>
          <cell r="R331" t="str">
            <v>TOTAL HARGA (Rp.)</v>
          </cell>
          <cell r="T331" t="str">
            <v>:</v>
          </cell>
          <cell r="U331" t="e">
            <v>#REF!</v>
          </cell>
        </row>
        <row r="332">
          <cell r="A332">
            <v>5</v>
          </cell>
          <cell r="C332" t="str">
            <v>Faktor kehilangan bahan</v>
          </cell>
          <cell r="G332" t="str">
            <v>Fh</v>
          </cell>
          <cell r="H332">
            <v>1.1000000000000001</v>
          </cell>
          <cell r="I332" t="str">
            <v>-</v>
          </cell>
          <cell r="L332" t="str">
            <v>SATUAN PEMBAYARAN</v>
          </cell>
          <cell r="O332" t="str">
            <v>:  LITER</v>
          </cell>
          <cell r="R332" t="str">
            <v>% THD. BIAYA PROYEK</v>
          </cell>
          <cell r="T332" t="str">
            <v>:</v>
          </cell>
          <cell r="U332" t="e">
            <v>#REF!</v>
          </cell>
        </row>
        <row r="333">
          <cell r="A333">
            <v>6</v>
          </cell>
          <cell r="C333" t="str">
            <v>Komposisi campuran :</v>
          </cell>
        </row>
        <row r="334">
          <cell r="C334" t="str">
            <v>- Aspal AC-10 atau AC-20</v>
          </cell>
          <cell r="G334" t="str">
            <v>As</v>
          </cell>
          <cell r="H334">
            <v>56</v>
          </cell>
          <cell r="I334" t="str">
            <v>%</v>
          </cell>
          <cell r="J334" t="str">
            <v xml:space="preserve"> 100 bagian</v>
          </cell>
        </row>
        <row r="335">
          <cell r="C335" t="str">
            <v>- Minyak Flux / Pencair</v>
          </cell>
          <cell r="G335" t="str">
            <v>K</v>
          </cell>
          <cell r="H335">
            <v>44</v>
          </cell>
          <cell r="I335" t="str">
            <v>%</v>
          </cell>
          <cell r="J335" t="str">
            <v xml:space="preserve"> 80   bagian</v>
          </cell>
          <cell r="Q335" t="str">
            <v>PERKIRAAN</v>
          </cell>
          <cell r="R335" t="str">
            <v>HARGA</v>
          </cell>
          <cell r="S335" t="str">
            <v>JUMLAH</v>
          </cell>
        </row>
        <row r="336">
          <cell r="A336">
            <v>7</v>
          </cell>
          <cell r="C336" t="str">
            <v>Berat jenis bahan :</v>
          </cell>
          <cell r="L336" t="str">
            <v>NO.</v>
          </cell>
          <cell r="N336" t="str">
            <v>KOMPONEN</v>
          </cell>
          <cell r="P336" t="str">
            <v>SATUAN</v>
          </cell>
          <cell r="Q336" t="str">
            <v>KUANTITAS</v>
          </cell>
          <cell r="R336" t="str">
            <v>SATUAN</v>
          </cell>
          <cell r="S336" t="str">
            <v>HARGA</v>
          </cell>
        </row>
        <row r="337">
          <cell r="C337" t="str">
            <v>- Aspal AC-10 atau AC-20</v>
          </cell>
          <cell r="G337" t="str">
            <v>D1</v>
          </cell>
          <cell r="H337">
            <v>1.03</v>
          </cell>
          <cell r="I337" t="str">
            <v>Kg / liter</v>
          </cell>
          <cell r="R337" t="str">
            <v>(Rp.)</v>
          </cell>
          <cell r="S337" t="str">
            <v>(Rp.)</v>
          </cell>
        </row>
        <row r="338">
          <cell r="C338" t="str">
            <v>- Minyak Flux / Pencair</v>
          </cell>
          <cell r="G338" t="str">
            <v>D2</v>
          </cell>
          <cell r="H338">
            <v>0.8</v>
          </cell>
          <cell r="I338" t="str">
            <v>Kg / liter</v>
          </cell>
        </row>
        <row r="339">
          <cell r="A339">
            <v>8</v>
          </cell>
          <cell r="C339" t="str">
            <v>Bahan dasar (aspal &amp; minyak pencair) semuanya</v>
          </cell>
        </row>
        <row r="340">
          <cell r="C340" t="str">
            <v>diterima di lokasi pekerjaan</v>
          </cell>
          <cell r="L340" t="str">
            <v>A.</v>
          </cell>
          <cell r="N340" t="str">
            <v>TENAGA</v>
          </cell>
        </row>
        <row r="342">
          <cell r="A342" t="str">
            <v>II.</v>
          </cell>
          <cell r="C342" t="str">
            <v>URUTAN KERJA</v>
          </cell>
          <cell r="L342" t="str">
            <v>1.</v>
          </cell>
          <cell r="N342" t="str">
            <v>Pekerja</v>
          </cell>
          <cell r="O342" t="str">
            <v>(L01)</v>
          </cell>
          <cell r="P342" t="str">
            <v>Jam</v>
          </cell>
          <cell r="Q342">
            <v>3.0120481927710843E-2</v>
          </cell>
          <cell r="R342">
            <v>1800</v>
          </cell>
          <cell r="U342">
            <v>54.216867469879517</v>
          </cell>
        </row>
        <row r="343">
          <cell r="A343">
            <v>1</v>
          </cell>
          <cell r="C343" t="str">
            <v>Aspal dan Minyak Flux dicampur dan dipanaskan</v>
          </cell>
          <cell r="L343" t="str">
            <v>2.</v>
          </cell>
          <cell r="N343" t="str">
            <v>Mandor</v>
          </cell>
          <cell r="O343" t="str">
            <v>(L03)</v>
          </cell>
          <cell r="P343" t="str">
            <v>Jam</v>
          </cell>
          <cell r="Q343">
            <v>6.024096385542169E-3</v>
          </cell>
          <cell r="R343">
            <v>2750</v>
          </cell>
          <cell r="U343">
            <v>16.566265060240966</v>
          </cell>
        </row>
        <row r="344">
          <cell r="C344" t="str">
            <v>sehingga menjadi campuran aspal cair</v>
          </cell>
        </row>
        <row r="345">
          <cell r="A345">
            <v>2</v>
          </cell>
          <cell r="C345" t="str">
            <v>Permukaan yang akan dilapis dibersihkan dari debu</v>
          </cell>
        </row>
        <row r="346">
          <cell r="C346" t="str">
            <v>dan kotoran dengan Air Compressor</v>
          </cell>
          <cell r="Q346" t="str">
            <v xml:space="preserve">JUMLAH HARGA TENAGA   </v>
          </cell>
          <cell r="U346">
            <v>70.783132530120483</v>
          </cell>
        </row>
        <row r="347">
          <cell r="A347">
            <v>3</v>
          </cell>
          <cell r="C347" t="str">
            <v>Campuran aspal cair disemprotkan dengan Asphalt</v>
          </cell>
        </row>
        <row r="348">
          <cell r="C348" t="str">
            <v>Sprayer ke atas permukaan yang akan dilapis.</v>
          </cell>
          <cell r="L348" t="str">
            <v>B.</v>
          </cell>
          <cell r="N348" t="str">
            <v>BAHAN</v>
          </cell>
        </row>
        <row r="349">
          <cell r="A349">
            <v>4</v>
          </cell>
          <cell r="C349" t="str">
            <v>Angkutan Aspal &amp; Minyak Flux menggunakan Dump</v>
          </cell>
        </row>
        <row r="350">
          <cell r="C350" t="str">
            <v>Truck</v>
          </cell>
          <cell r="L350" t="str">
            <v>1.</v>
          </cell>
          <cell r="N350" t="str">
            <v>Aspal</v>
          </cell>
          <cell r="O350" t="str">
            <v>(M10)</v>
          </cell>
          <cell r="P350" t="str">
            <v>Kg</v>
          </cell>
          <cell r="Q350">
            <v>0.63448000000000015</v>
          </cell>
          <cell r="R350" t="e">
            <v>#REF!</v>
          </cell>
          <cell r="U350" t="e">
            <v>#REF!</v>
          </cell>
        </row>
        <row r="351">
          <cell r="L351" t="str">
            <v>2.</v>
          </cell>
          <cell r="N351" t="str">
            <v>Kerosene</v>
          </cell>
          <cell r="O351" t="str">
            <v>(M11)</v>
          </cell>
          <cell r="P351" t="str">
            <v>liter</v>
          </cell>
          <cell r="Q351">
            <v>0.48400000000000004</v>
          </cell>
          <cell r="R351" t="e">
            <v>#REF!</v>
          </cell>
          <cell r="U351" t="e">
            <v>#REF!</v>
          </cell>
        </row>
        <row r="352">
          <cell r="A352" t="str">
            <v>III.</v>
          </cell>
          <cell r="C352" t="str">
            <v>PEMAKAIAN BAHAN, ALAT DAN TENAGA</v>
          </cell>
        </row>
        <row r="354">
          <cell r="A354" t="str">
            <v xml:space="preserve">   1.</v>
          </cell>
          <cell r="C354" t="str">
            <v>BAHAN</v>
          </cell>
        </row>
        <row r="355">
          <cell r="C355" t="str">
            <v>Untuk mendapatkan 1 liter Lapis Resap Pengikat</v>
          </cell>
        </row>
        <row r="356">
          <cell r="C356" t="str">
            <v>diperlukan :</v>
          </cell>
          <cell r="D356" t="str">
            <v>( 1 liter x Fh )</v>
          </cell>
          <cell r="G356" t="str">
            <v>PC</v>
          </cell>
          <cell r="H356">
            <v>1.1000000000000001</v>
          </cell>
          <cell r="I356" t="str">
            <v>liter</v>
          </cell>
          <cell r="J356" t="str">
            <v xml:space="preserve"> Campuran</v>
          </cell>
          <cell r="Q356" t="str">
            <v xml:space="preserve">JUMLAH HARGA BAHAN   </v>
          </cell>
          <cell r="U356" t="e">
            <v>#REF!</v>
          </cell>
        </row>
        <row r="358">
          <cell r="A358" t="str">
            <v xml:space="preserve">   1.a.</v>
          </cell>
          <cell r="C358" t="str">
            <v>Aspal</v>
          </cell>
          <cell r="D358" t="str">
            <v>=   As x PC x D1</v>
          </cell>
          <cell r="G358" t="str">
            <v>(M10)</v>
          </cell>
          <cell r="H358">
            <v>0.63448000000000015</v>
          </cell>
          <cell r="I358" t="str">
            <v>Kg.</v>
          </cell>
          <cell r="L358" t="str">
            <v>C.</v>
          </cell>
          <cell r="N358" t="str">
            <v>PERALATAN</v>
          </cell>
        </row>
        <row r="359">
          <cell r="A359" t="str">
            <v xml:space="preserve">   1.b.</v>
          </cell>
          <cell r="C359" t="str">
            <v>Minyak Flux</v>
          </cell>
          <cell r="D359" t="str">
            <v>=   K x PC</v>
          </cell>
          <cell r="G359" t="str">
            <v>(M11)</v>
          </cell>
          <cell r="H359">
            <v>0.48400000000000004</v>
          </cell>
          <cell r="I359" t="str">
            <v>liter</v>
          </cell>
        </row>
        <row r="360">
          <cell r="L360" t="str">
            <v>1.</v>
          </cell>
          <cell r="N360" t="str">
            <v>Asphalt Sprayer  (E03)</v>
          </cell>
          <cell r="P360" t="str">
            <v>Jam</v>
          </cell>
          <cell r="Q360">
            <v>3.0120481927710845E-3</v>
          </cell>
          <cell r="R360">
            <v>12845.963394968825</v>
          </cell>
          <cell r="U360">
            <v>38.692660828219353</v>
          </cell>
        </row>
        <row r="361">
          <cell r="A361" t="str">
            <v xml:space="preserve">   2.</v>
          </cell>
          <cell r="C361" t="str">
            <v>ALAT</v>
          </cell>
          <cell r="L361" t="str">
            <v>2.</v>
          </cell>
          <cell r="N361" t="str">
            <v>Air Compresor    (E05)</v>
          </cell>
          <cell r="P361" t="str">
            <v>Jam</v>
          </cell>
          <cell r="Q361">
            <v>2.0833333333333333E-3</v>
          </cell>
          <cell r="R361">
            <v>26758.834659213073</v>
          </cell>
          <cell r="U361">
            <v>55.747572206693903</v>
          </cell>
        </row>
        <row r="362">
          <cell r="A362" t="str">
            <v xml:space="preserve">   2.a.</v>
          </cell>
          <cell r="C362" t="str">
            <v>ASPHALT SPRAYER</v>
          </cell>
          <cell r="G362" t="str">
            <v>(E03)</v>
          </cell>
          <cell r="L362" t="str">
            <v>3.</v>
          </cell>
          <cell r="N362" t="str">
            <v>Dump Truck</v>
          </cell>
          <cell r="O362" t="str">
            <v>(E08)</v>
          </cell>
          <cell r="P362" t="str">
            <v>Jam</v>
          </cell>
          <cell r="Q362">
            <v>3.0120481927710845E-3</v>
          </cell>
          <cell r="R362">
            <v>32323.54332401634</v>
          </cell>
          <cell r="U362">
            <v>97.360070253061266</v>
          </cell>
        </row>
        <row r="363">
          <cell r="C363" t="str">
            <v>Kapasitas alat</v>
          </cell>
          <cell r="G363" t="str">
            <v>V</v>
          </cell>
          <cell r="H363">
            <v>800</v>
          </cell>
          <cell r="I363" t="str">
            <v>liter</v>
          </cell>
        </row>
        <row r="364">
          <cell r="C364" t="str">
            <v>Faktor efisiensi alat</v>
          </cell>
          <cell r="G364" t="str">
            <v>Fa</v>
          </cell>
          <cell r="H364">
            <v>0.83</v>
          </cell>
          <cell r="I364" t="str">
            <v>-</v>
          </cell>
        </row>
        <row r="365">
          <cell r="C365" t="str">
            <v>Waktu Siklus (termasuk proses pemanasan)</v>
          </cell>
          <cell r="G365" t="str">
            <v>Ts</v>
          </cell>
          <cell r="H365">
            <v>2</v>
          </cell>
          <cell r="I365" t="str">
            <v>Jam</v>
          </cell>
        </row>
        <row r="367">
          <cell r="C367" t="str">
            <v>Kap. Prod. / jam =</v>
          </cell>
          <cell r="D367" t="str">
            <v>V x Fa</v>
          </cell>
          <cell r="G367" t="str">
            <v>Q1</v>
          </cell>
          <cell r="H367">
            <v>332</v>
          </cell>
          <cell r="I367" t="str">
            <v>liter</v>
          </cell>
        </row>
        <row r="368">
          <cell r="D368" t="str">
            <v>Ts</v>
          </cell>
          <cell r="Q368" t="str">
            <v xml:space="preserve">JUMLAH HARGA PERALATAN   </v>
          </cell>
          <cell r="U368">
            <v>191.80030328797454</v>
          </cell>
        </row>
        <row r="369">
          <cell r="C369" t="str">
            <v>Koefisien Alat / Ltr</v>
          </cell>
          <cell r="D369" t="str">
            <v xml:space="preserve"> =  1  :  Q1</v>
          </cell>
          <cell r="G369" t="str">
            <v>(E03)</v>
          </cell>
          <cell r="H369">
            <v>3.0120481927710845E-3</v>
          </cell>
          <cell r="I369" t="str">
            <v>Jam</v>
          </cell>
        </row>
        <row r="370">
          <cell r="L370" t="str">
            <v>D.</v>
          </cell>
          <cell r="N370" t="str">
            <v>JUMLAH HARGA TENAGA, BAHAN DAN PERALATAN  ( A + B + C )</v>
          </cell>
          <cell r="U370" t="e">
            <v>#REF!</v>
          </cell>
        </row>
        <row r="371">
          <cell r="A371" t="str">
            <v xml:space="preserve">   2.b.</v>
          </cell>
          <cell r="C371" t="str">
            <v>AIR COMPRESSOR</v>
          </cell>
          <cell r="G371" t="str">
            <v>(E05)</v>
          </cell>
          <cell r="L371" t="str">
            <v>E.</v>
          </cell>
          <cell r="N371" t="str">
            <v>OVERHEAD &amp; PROFIT</v>
          </cell>
          <cell r="P371">
            <v>10</v>
          </cell>
          <cell r="Q371" t="str">
            <v>%  x  D</v>
          </cell>
          <cell r="U371" t="e">
            <v>#REF!</v>
          </cell>
        </row>
        <row r="372">
          <cell r="C372" t="str">
            <v xml:space="preserve">Kapasitas alat   -----&gt;&gt;   diambil </v>
          </cell>
          <cell r="G372" t="str">
            <v>V</v>
          </cell>
          <cell r="H372">
            <v>600</v>
          </cell>
          <cell r="I372" t="str">
            <v>M2 / Jam</v>
          </cell>
          <cell r="L372" t="str">
            <v>F.</v>
          </cell>
          <cell r="N372" t="str">
            <v>HARGA SATUAN PEKERJAAN  ( D + E )</v>
          </cell>
          <cell r="U372" t="e">
            <v>#REF!</v>
          </cell>
        </row>
        <row r="373">
          <cell r="C373" t="str">
            <v>Aplikasi Lapis Resap Pengikat rata-rata (Spesifikasi)</v>
          </cell>
          <cell r="G373" t="str">
            <v>Ap</v>
          </cell>
          <cell r="H373">
            <v>0.8</v>
          </cell>
          <cell r="I373" t="str">
            <v>liter / M2</v>
          </cell>
          <cell r="L373" t="str">
            <v>Note: 1</v>
          </cell>
          <cell r="N373" t="str">
            <v>SATUAN dapat berdasarkan atas jam operasi untuk Tenaga Kerja dan Peralatan, volume dan/atau ukuran</v>
          </cell>
        </row>
        <row r="374">
          <cell r="N374" t="str">
            <v>berat untuk bahan-bahan.</v>
          </cell>
        </row>
        <row r="375">
          <cell r="C375" t="str">
            <v>Kap. Prod. / jam =</v>
          </cell>
          <cell r="D375" t="str">
            <v>( V x Ap )</v>
          </cell>
          <cell r="G375" t="str">
            <v>Q2</v>
          </cell>
          <cell r="H375">
            <v>480</v>
          </cell>
          <cell r="I375" t="str">
            <v>liter</v>
          </cell>
          <cell r="L375">
            <v>2</v>
          </cell>
          <cell r="N375" t="str">
            <v>Kuantitas satuan adalah kuantitas setiap komponen untuk menyelesaikan satu satuan pekerjaan dari nomor</v>
          </cell>
        </row>
        <row r="376">
          <cell r="N376" t="str">
            <v>mata pembayaran.</v>
          </cell>
        </row>
        <row r="377">
          <cell r="C377" t="str">
            <v>Koefisien Alat / Ltr</v>
          </cell>
          <cell r="D377" t="str">
            <v xml:space="preserve"> =  1  :  Q2</v>
          </cell>
          <cell r="G377" t="str">
            <v>(E05)</v>
          </cell>
          <cell r="H377">
            <v>2.0833333333333333E-3</v>
          </cell>
          <cell r="I377" t="str">
            <v>Jam</v>
          </cell>
          <cell r="L377">
            <v>3</v>
          </cell>
          <cell r="N377" t="str">
            <v>Biaya satuan untuk peralatan sudah termasuk bahan bakar, bahan habis dipakai dan operator.</v>
          </cell>
        </row>
        <row r="378">
          <cell r="L378">
            <v>4</v>
          </cell>
          <cell r="N378" t="str">
            <v>Biaya satuan sudah termasuk pengeluaran untuk seluruh pajak yang berkaitan (tetapi tidak termasuk PPN</v>
          </cell>
        </row>
        <row r="379">
          <cell r="J379" t="str">
            <v>Berlanjut ke halaman berikut</v>
          </cell>
          <cell r="N379" t="str">
            <v>yang dibayar dari kontrak) dan biaya-biaya lainnya.</v>
          </cell>
        </row>
        <row r="380">
          <cell r="A380" t="str">
            <v>ITEM PEMBAYARAN NO.</v>
          </cell>
          <cell r="D380" t="str">
            <v>:  4.2 (7)</v>
          </cell>
          <cell r="J380" t="str">
            <v>Analisa EI-427</v>
          </cell>
        </row>
        <row r="381">
          <cell r="A381" t="str">
            <v>JENIS PEKERJAAN</v>
          </cell>
          <cell r="D381" t="str">
            <v>:  Lapis Resap Pengikat</v>
          </cell>
        </row>
        <row r="382">
          <cell r="A382" t="str">
            <v>SATUAN PEMBAYARAN</v>
          </cell>
          <cell r="D382" t="str">
            <v>:  LITER</v>
          </cell>
          <cell r="J382" t="str">
            <v xml:space="preserve">         URAIAN ANALISA HARGA SATUAN</v>
          </cell>
        </row>
        <row r="383">
          <cell r="J383" t="str">
            <v>Lanjutan</v>
          </cell>
        </row>
        <row r="385">
          <cell r="A385" t="str">
            <v>No.</v>
          </cell>
          <cell r="C385" t="str">
            <v>U R A I A N</v>
          </cell>
          <cell r="G385" t="str">
            <v>KODE</v>
          </cell>
          <cell r="H385" t="str">
            <v>KOEF.</v>
          </cell>
          <cell r="I385" t="str">
            <v>SATUAN</v>
          </cell>
          <cell r="J385" t="str">
            <v>KETERANGAN</v>
          </cell>
        </row>
        <row r="388">
          <cell r="A388" t="str">
            <v xml:space="preserve">   2.c.</v>
          </cell>
          <cell r="C388" t="str">
            <v>DUMP TRUCK</v>
          </cell>
          <cell r="G388" t="str">
            <v>(E08)</v>
          </cell>
        </row>
        <row r="389">
          <cell r="C389" t="str">
            <v>Sebagai alat pengangkut bahan di lokasi pekerjaan,</v>
          </cell>
        </row>
        <row r="390">
          <cell r="C390" t="str">
            <v>Dump Truck melayani alat Asphalt Sprayer.</v>
          </cell>
        </row>
        <row r="391">
          <cell r="C391" t="str">
            <v>Kap. Prod. / jam =</v>
          </cell>
          <cell r="D391" t="str">
            <v>sama dengan Asphalt Sprayer</v>
          </cell>
          <cell r="G391" t="str">
            <v>Q3</v>
          </cell>
          <cell r="H391">
            <v>332</v>
          </cell>
          <cell r="I391" t="str">
            <v>liter</v>
          </cell>
        </row>
        <row r="393">
          <cell r="C393" t="str">
            <v>Koefisien Alat / Ltr</v>
          </cell>
          <cell r="D393" t="str">
            <v xml:space="preserve"> =  1  :  Q3</v>
          </cell>
          <cell r="G393" t="str">
            <v>(E08)</v>
          </cell>
          <cell r="H393">
            <v>3.0120481927710845E-3</v>
          </cell>
          <cell r="I393" t="str">
            <v>Jam</v>
          </cell>
        </row>
        <row r="395">
          <cell r="A395" t="str">
            <v xml:space="preserve">   3.</v>
          </cell>
          <cell r="C395" t="str">
            <v>TENAGA</v>
          </cell>
        </row>
        <row r="396">
          <cell r="C396" t="str">
            <v>Produksi menentukan : ASPHALT SPRAYER</v>
          </cell>
          <cell r="G396" t="str">
            <v>Q4</v>
          </cell>
          <cell r="H396">
            <v>332</v>
          </cell>
          <cell r="I396" t="str">
            <v>liter</v>
          </cell>
        </row>
        <row r="397">
          <cell r="C397" t="str">
            <v>Produksi Lapis Resap Pengikat / hari  =  Tk x Q4</v>
          </cell>
          <cell r="G397" t="str">
            <v>Qt</v>
          </cell>
          <cell r="H397">
            <v>2324</v>
          </cell>
          <cell r="I397" t="str">
            <v>liter</v>
          </cell>
        </row>
        <row r="398">
          <cell r="C398" t="str">
            <v>Kebutuhan tenaga :</v>
          </cell>
        </row>
        <row r="399">
          <cell r="D399" t="str">
            <v>- Pekerja</v>
          </cell>
          <cell r="G399" t="str">
            <v>P</v>
          </cell>
          <cell r="H399">
            <v>10</v>
          </cell>
          <cell r="I399" t="str">
            <v>orang</v>
          </cell>
        </row>
        <row r="400">
          <cell r="D400" t="str">
            <v>- Mandor</v>
          </cell>
          <cell r="G400" t="str">
            <v>M</v>
          </cell>
          <cell r="H400">
            <v>2</v>
          </cell>
          <cell r="I400" t="str">
            <v>orang</v>
          </cell>
        </row>
        <row r="402">
          <cell r="C402" t="str">
            <v>Koefisien tenaga / liter   :</v>
          </cell>
        </row>
        <row r="403">
          <cell r="D403" t="str">
            <v>- Pekerja</v>
          </cell>
          <cell r="E403" t="str">
            <v>= (Tk x P) : Qt</v>
          </cell>
          <cell r="G403" t="str">
            <v>(L01)</v>
          </cell>
          <cell r="H403">
            <v>3.0120481927710843E-2</v>
          </cell>
          <cell r="I403" t="str">
            <v>Jam</v>
          </cell>
        </row>
        <row r="404">
          <cell r="D404" t="str">
            <v>- Mandor</v>
          </cell>
          <cell r="E404" t="str">
            <v>= (Tk x M) : Qt</v>
          </cell>
          <cell r="G404" t="str">
            <v>(L03)</v>
          </cell>
          <cell r="H404">
            <v>6.024096385542169E-3</v>
          </cell>
          <cell r="I404" t="str">
            <v>Jam</v>
          </cell>
        </row>
        <row r="406">
          <cell r="A406" t="str">
            <v>4.</v>
          </cell>
          <cell r="C406" t="str">
            <v>HARGA DASAR SATUAN UPAH, BAHAN DAN ALAT</v>
          </cell>
        </row>
        <row r="407">
          <cell r="C407" t="str">
            <v>Lihat lampiran.</v>
          </cell>
        </row>
        <row r="409">
          <cell r="A409" t="str">
            <v>5.</v>
          </cell>
          <cell r="C409" t="str">
            <v>ANALISA HARGA SATUAN PEKERJAAN</v>
          </cell>
        </row>
        <row r="410">
          <cell r="C410" t="str">
            <v>Lihat perhitungan dalam FORMULIR STANDAR UNTUK</v>
          </cell>
        </row>
        <row r="411">
          <cell r="C411" t="str">
            <v>PEREKEMAN ANALISA MASING-MASING HARGA</v>
          </cell>
        </row>
        <row r="412">
          <cell r="C412" t="str">
            <v>SATUAN.</v>
          </cell>
        </row>
        <row r="413">
          <cell r="C413" t="str">
            <v>Didapat Harga Satuan Pekerjaan :</v>
          </cell>
        </row>
        <row r="415">
          <cell r="C415" t="str">
            <v xml:space="preserve">Rp.  </v>
          </cell>
          <cell r="D415" t="e">
            <v>#REF!</v>
          </cell>
          <cell r="E415" t="str">
            <v xml:space="preserve"> / liter.</v>
          </cell>
        </row>
        <row r="418">
          <cell r="A418" t="str">
            <v>6.</v>
          </cell>
          <cell r="C418" t="str">
            <v>WAKTU PELAKSANAAN YANG DIPERLUKAN</v>
          </cell>
        </row>
        <row r="419">
          <cell r="C419" t="str">
            <v>Waktu pelaksanaan</v>
          </cell>
          <cell r="D419" t="str">
            <v>:  . . . . . . .  bulan</v>
          </cell>
        </row>
        <row r="421">
          <cell r="A421" t="str">
            <v>7.</v>
          </cell>
          <cell r="C421" t="str">
            <v>VOLUME PEKERJAAN YANG DIPERLUKAN</v>
          </cell>
        </row>
        <row r="422">
          <cell r="C422" t="str">
            <v>Volume pekerjaan  :</v>
          </cell>
          <cell r="D422" t="e">
            <v>#REF!</v>
          </cell>
          <cell r="E422" t="str">
            <v>Liter</v>
          </cell>
        </row>
      </sheetData>
      <sheetData sheetId="25"/>
      <sheetData sheetId="26"/>
      <sheetData sheetId="27"/>
      <sheetData sheetId="28"/>
      <sheetData sheetId="29" refreshError="1"/>
      <sheetData sheetId="30" refreshError="1">
        <row r="1">
          <cell r="A1" t="str">
            <v>ITEM PEMBAYARAN NO.</v>
          </cell>
          <cell r="D1" t="str">
            <v>:  8.1 (1)</v>
          </cell>
          <cell r="J1" t="str">
            <v>Analisa EI-811</v>
          </cell>
          <cell r="T1" t="str">
            <v>Analisa EI-811</v>
          </cell>
        </row>
        <row r="2">
          <cell r="A2" t="str">
            <v>JENIS PEKERJAAN</v>
          </cell>
          <cell r="D2" t="str">
            <v>:  Pondasi Agregat Kls. A Untuk Pek. Minor</v>
          </cell>
        </row>
        <row r="3">
          <cell r="A3" t="str">
            <v>SATUAN PEMBAYARAN</v>
          </cell>
          <cell r="D3" t="str">
            <v>:  M3</v>
          </cell>
          <cell r="H3" t="str">
            <v xml:space="preserve">         URAIAN ANALISA HARGA SATUAN</v>
          </cell>
          <cell r="L3" t="str">
            <v>FORMULIR STANDAR UNTUK</v>
          </cell>
        </row>
        <row r="4">
          <cell r="L4" t="str">
            <v>PEREKAMAN ANALISA MASING-MASING HARGA SATUAN</v>
          </cell>
        </row>
        <row r="5">
          <cell r="L5">
            <v>0</v>
          </cell>
        </row>
        <row r="6">
          <cell r="A6" t="str">
            <v>No.</v>
          </cell>
          <cell r="C6" t="str">
            <v>U R A I A N</v>
          </cell>
          <cell r="G6" t="str">
            <v>KODE</v>
          </cell>
          <cell r="H6" t="str">
            <v>KOEF.</v>
          </cell>
          <cell r="I6" t="str">
            <v>SATUAN</v>
          </cell>
          <cell r="J6" t="str">
            <v>KETERANGAN</v>
          </cell>
        </row>
        <row r="8">
          <cell r="L8" t="str">
            <v>PROYEK</v>
          </cell>
          <cell r="O8" t="str">
            <v>:</v>
          </cell>
        </row>
        <row r="9">
          <cell r="A9" t="str">
            <v>I.</v>
          </cell>
          <cell r="C9" t="str">
            <v>ASUMSI</v>
          </cell>
          <cell r="L9" t="str">
            <v>No. PAKET KONTRAK</v>
          </cell>
          <cell r="O9" t="str">
            <v>:</v>
          </cell>
        </row>
        <row r="10">
          <cell r="A10">
            <v>1</v>
          </cell>
          <cell r="C10" t="str">
            <v>Menggunakan alat berat (cara mekanik)</v>
          </cell>
          <cell r="L10" t="str">
            <v>NAMA PAKET</v>
          </cell>
          <cell r="O10" t="str">
            <v>:</v>
          </cell>
        </row>
        <row r="11">
          <cell r="A11">
            <v>2</v>
          </cell>
          <cell r="C11" t="str">
            <v>Lokasi pekerjaan : setempat2 di sepanjang jalan</v>
          </cell>
          <cell r="L11" t="str">
            <v>PROP / KAB / KODYA</v>
          </cell>
          <cell r="O11" t="str">
            <v>:</v>
          </cell>
        </row>
        <row r="12">
          <cell r="A12">
            <v>3</v>
          </cell>
          <cell r="C12" t="str">
            <v>Kondisi existing jalan : sedang</v>
          </cell>
          <cell r="L12" t="str">
            <v>MATA PEMBAYARAN NO.</v>
          </cell>
          <cell r="O12" t="str">
            <v>:  8.1 (1)</v>
          </cell>
          <cell r="R12" t="str">
            <v>PERKIRAAN VOL. PEK.</v>
          </cell>
          <cell r="T12" t="str">
            <v>:</v>
          </cell>
          <cell r="U12" t="e">
            <v>#REF!</v>
          </cell>
        </row>
        <row r="13">
          <cell r="A13">
            <v>4</v>
          </cell>
          <cell r="C13" t="str">
            <v>Jarak rata-rata Base Camp ke lokasi pekerjaan</v>
          </cell>
          <cell r="G13" t="str">
            <v>L</v>
          </cell>
          <cell r="H13">
            <v>19.991228070175438</v>
          </cell>
          <cell r="I13" t="str">
            <v>KM</v>
          </cell>
          <cell r="L13" t="str">
            <v>JENIS PEKERJAAN</v>
          </cell>
          <cell r="O13" t="str">
            <v>:  Pondasi Agregat Kls. A Untuk -</v>
          </cell>
          <cell r="R13" t="str">
            <v>TOTAL HARGA (Rp.)</v>
          </cell>
          <cell r="T13" t="str">
            <v>:</v>
          </cell>
          <cell r="U13" t="e">
            <v>#REF!</v>
          </cell>
        </row>
        <row r="14">
          <cell r="A14">
            <v>5</v>
          </cell>
          <cell r="C14" t="str">
            <v>Tebal lapis agregat padat</v>
          </cell>
          <cell r="G14" t="str">
            <v>t</v>
          </cell>
          <cell r="H14">
            <v>0.15</v>
          </cell>
          <cell r="I14" t="str">
            <v>M</v>
          </cell>
          <cell r="L14" t="str">
            <v>SATUAN PEMBAYARAN</v>
          </cell>
          <cell r="O14" t="str">
            <v>:  M3</v>
          </cell>
          <cell r="P14" t="str">
            <v xml:space="preserve">                   Pek. Minor</v>
          </cell>
          <cell r="R14" t="str">
            <v>% THD. BIAYA PROYEK</v>
          </cell>
          <cell r="T14" t="str">
            <v>:</v>
          </cell>
          <cell r="U14" t="e">
            <v>#REF!</v>
          </cell>
        </row>
        <row r="15">
          <cell r="A15">
            <v>6</v>
          </cell>
          <cell r="C15" t="str">
            <v>Faktor kembang material (Padat-Lepas)</v>
          </cell>
          <cell r="G15" t="str">
            <v>Fk</v>
          </cell>
          <cell r="H15">
            <v>1.2</v>
          </cell>
          <cell r="I15" t="str">
            <v>-</v>
          </cell>
        </row>
        <row r="16">
          <cell r="A16">
            <v>7</v>
          </cell>
          <cell r="C16" t="str">
            <v>Jam kerja efektif per-hari</v>
          </cell>
          <cell r="G16" t="str">
            <v>Tk</v>
          </cell>
          <cell r="H16">
            <v>7</v>
          </cell>
          <cell r="I16" t="str">
            <v>jam</v>
          </cell>
        </row>
        <row r="17">
          <cell r="A17">
            <v>8</v>
          </cell>
          <cell r="C17" t="str">
            <v>Proporsi Campuran :</v>
          </cell>
          <cell r="D17" t="str">
            <v>- Agregat Kasar</v>
          </cell>
          <cell r="G17" t="str">
            <v>Ak</v>
          </cell>
          <cell r="H17">
            <v>55</v>
          </cell>
          <cell r="I17" t="str">
            <v>%</v>
          </cell>
          <cell r="J17" t="str">
            <v xml:space="preserve"> Gradasi harus</v>
          </cell>
          <cell r="Q17" t="str">
            <v>PERKIRAAN</v>
          </cell>
          <cell r="R17" t="str">
            <v>HARGA</v>
          </cell>
          <cell r="S17" t="str">
            <v>JUMLAH</v>
          </cell>
        </row>
        <row r="18">
          <cell r="D18" t="str">
            <v>- Agregat Halus</v>
          </cell>
          <cell r="G18" t="str">
            <v>Ah</v>
          </cell>
          <cell r="H18">
            <v>45</v>
          </cell>
          <cell r="I18" t="str">
            <v>%</v>
          </cell>
          <cell r="J18" t="str">
            <v xml:space="preserve"> memenuhi Spec.</v>
          </cell>
          <cell r="L18" t="str">
            <v>NO.</v>
          </cell>
          <cell r="N18" t="str">
            <v>KOMPONEN</v>
          </cell>
          <cell r="P18" t="str">
            <v>SATUAN</v>
          </cell>
          <cell r="Q18" t="str">
            <v>KUANTITAS</v>
          </cell>
          <cell r="R18" t="str">
            <v>SATUAN</v>
          </cell>
          <cell r="S18" t="str">
            <v>HARGA</v>
          </cell>
        </row>
        <row r="19">
          <cell r="A19" t="str">
            <v>II.</v>
          </cell>
          <cell r="C19" t="str">
            <v>URUTAN KERJA</v>
          </cell>
          <cell r="R19" t="str">
            <v>(Rp.)</v>
          </cell>
          <cell r="S19" t="str">
            <v>(Rp.)</v>
          </cell>
        </row>
        <row r="20">
          <cell r="A20">
            <v>1</v>
          </cell>
          <cell r="C20" t="str">
            <v xml:space="preserve">Wheel Loader mencampur &amp; memuat Agregat ke </v>
          </cell>
        </row>
        <row r="21">
          <cell r="C21" t="str">
            <v>dalam Dump Truck di Base Camp</v>
          </cell>
        </row>
        <row r="22">
          <cell r="A22">
            <v>2</v>
          </cell>
          <cell r="C22" t="str">
            <v>Dump Truck mengangkut Agregat ke lokasi</v>
          </cell>
          <cell r="L22" t="str">
            <v>A.</v>
          </cell>
          <cell r="N22" t="str">
            <v>TENAGA</v>
          </cell>
        </row>
        <row r="23">
          <cell r="C23" t="str">
            <v>pekerjaan dan dihampar secara manual</v>
          </cell>
        </row>
        <row r="24">
          <cell r="A24">
            <v>3</v>
          </cell>
          <cell r="C24" t="str">
            <v>Hamparan Agregat dibasahi dengan Water Tank</v>
          </cell>
          <cell r="L24" t="str">
            <v>1.</v>
          </cell>
          <cell r="N24" t="str">
            <v>Pekerja Biasa</v>
          </cell>
          <cell r="O24" t="str">
            <v>(L01)</v>
          </cell>
          <cell r="P24" t="str">
            <v>jam</v>
          </cell>
          <cell r="Q24">
            <v>0.8924587237840248</v>
          </cell>
          <cell r="R24">
            <v>1800</v>
          </cell>
          <cell r="U24">
            <v>1606.4257028112447</v>
          </cell>
        </row>
        <row r="25">
          <cell r="C25" t="str">
            <v>Truck sebelum dipadatkan dengan Pedestrian Roller</v>
          </cell>
          <cell r="L25" t="str">
            <v>2.</v>
          </cell>
          <cell r="N25" t="str">
            <v>Mandor</v>
          </cell>
          <cell r="O25" t="str">
            <v>(L03)</v>
          </cell>
          <cell r="P25" t="str">
            <v>jam</v>
          </cell>
          <cell r="Q25">
            <v>3.5698348951360995E-2</v>
          </cell>
          <cell r="R25">
            <v>2750</v>
          </cell>
          <cell r="U25">
            <v>98.170459616242738</v>
          </cell>
        </row>
        <row r="26">
          <cell r="A26">
            <v>4</v>
          </cell>
          <cell r="C26" t="str">
            <v>Sekelompok pekerja membuat galian lubang/patching,</v>
          </cell>
        </row>
        <row r="27">
          <cell r="C27" t="str">
            <v>merapikan tepi hamparan dan level permukaan</v>
          </cell>
        </row>
        <row r="28">
          <cell r="C28" t="str">
            <v>dengan menggunakan Alat Bantu</v>
          </cell>
          <cell r="Q28" t="str">
            <v xml:space="preserve">JUMLAH HARGA TENAGA   </v>
          </cell>
          <cell r="U28">
            <v>1704.5961624274873</v>
          </cell>
        </row>
        <row r="30">
          <cell r="A30" t="str">
            <v>III.</v>
          </cell>
          <cell r="C30" t="str">
            <v>PEMAKAIAN BAHAN, ALAT DAN TENAGA</v>
          </cell>
          <cell r="L30" t="str">
            <v>B.</v>
          </cell>
          <cell r="N30" t="str">
            <v>BAHAN</v>
          </cell>
        </row>
        <row r="32">
          <cell r="A32" t="str">
            <v xml:space="preserve">   1.</v>
          </cell>
          <cell r="C32" t="str">
            <v>BAHAN</v>
          </cell>
          <cell r="L32" t="str">
            <v>1.</v>
          </cell>
          <cell r="N32" t="str">
            <v>Agregat Kasar    (M03)</v>
          </cell>
          <cell r="O32" t="str">
            <v>(M03)</v>
          </cell>
          <cell r="P32" t="str">
            <v>M3</v>
          </cell>
          <cell r="Q32">
            <v>0.66</v>
          </cell>
          <cell r="R32">
            <v>57676.448177020211</v>
          </cell>
          <cell r="U32">
            <v>38066.455796833339</v>
          </cell>
        </row>
        <row r="33">
          <cell r="C33" t="str">
            <v>- Agregat Kasar</v>
          </cell>
          <cell r="D33" t="str">
            <v>=  Ak x 1 M3 x Fk</v>
          </cell>
          <cell r="G33" t="str">
            <v>M03</v>
          </cell>
          <cell r="H33">
            <v>0.66</v>
          </cell>
          <cell r="I33" t="str">
            <v>M3</v>
          </cell>
          <cell r="L33" t="str">
            <v>2.</v>
          </cell>
          <cell r="N33" t="str">
            <v>Agregat Halus    (M04)</v>
          </cell>
          <cell r="O33" t="str">
            <v>(M04)</v>
          </cell>
          <cell r="P33" t="str">
            <v>M3</v>
          </cell>
          <cell r="Q33">
            <v>0.54</v>
          </cell>
          <cell r="R33">
            <v>54748.917322881847</v>
          </cell>
          <cell r="U33">
            <v>29564.415354356199</v>
          </cell>
        </row>
        <row r="34">
          <cell r="C34" t="str">
            <v>- Agregat Halus</v>
          </cell>
          <cell r="D34" t="str">
            <v>=  Ah x 1 M3 x Fk</v>
          </cell>
          <cell r="G34" t="str">
            <v>M04</v>
          </cell>
          <cell r="H34">
            <v>0.54</v>
          </cell>
          <cell r="I34" t="str">
            <v>M3</v>
          </cell>
        </row>
        <row r="36">
          <cell r="A36" t="str">
            <v xml:space="preserve">   2.</v>
          </cell>
          <cell r="C36" t="str">
            <v>ALAT</v>
          </cell>
        </row>
        <row r="37">
          <cell r="A37" t="str">
            <v xml:space="preserve">   2.a.</v>
          </cell>
          <cell r="C37" t="str">
            <v>WHEEL LOADER</v>
          </cell>
          <cell r="G37" t="str">
            <v>(E15)</v>
          </cell>
        </row>
        <row r="38">
          <cell r="C38" t="str">
            <v>Kapasitas bucket</v>
          </cell>
          <cell r="G38" t="str">
            <v>V</v>
          </cell>
          <cell r="H38">
            <v>1.5</v>
          </cell>
          <cell r="I38" t="str">
            <v>M3</v>
          </cell>
          <cell r="Q38" t="str">
            <v xml:space="preserve">JUMLAH HARGA BAHAN   </v>
          </cell>
          <cell r="U38">
            <v>67630.871151189538</v>
          </cell>
        </row>
        <row r="39">
          <cell r="C39" t="str">
            <v>Faktor bucket</v>
          </cell>
          <cell r="G39" t="str">
            <v>Fb</v>
          </cell>
          <cell r="H39">
            <v>0.9</v>
          </cell>
          <cell r="I39" t="str">
            <v>-</v>
          </cell>
        </row>
        <row r="40">
          <cell r="C40" t="str">
            <v>Faktor Efisiensi alat</v>
          </cell>
          <cell r="G40" t="str">
            <v>Fa</v>
          </cell>
          <cell r="H40">
            <v>0.83</v>
          </cell>
          <cell r="I40" t="str">
            <v>-</v>
          </cell>
          <cell r="L40" t="str">
            <v>C.</v>
          </cell>
          <cell r="N40" t="str">
            <v>PERALATAN</v>
          </cell>
        </row>
        <row r="41">
          <cell r="C41" t="str">
            <v>Waktu Siklus :</v>
          </cell>
          <cell r="G41" t="str">
            <v>Ts1</v>
          </cell>
        </row>
        <row r="42">
          <cell r="C42" t="str">
            <v>- Mencampur</v>
          </cell>
          <cell r="G42" t="str">
            <v>T1</v>
          </cell>
          <cell r="H42">
            <v>1.5</v>
          </cell>
          <cell r="I42" t="str">
            <v>menit</v>
          </cell>
          <cell r="L42" t="str">
            <v>1.</v>
          </cell>
          <cell r="N42" t="str">
            <v>Wheel Loader</v>
          </cell>
          <cell r="O42" t="str">
            <v>(E15)</v>
          </cell>
          <cell r="P42" t="str">
            <v>jam</v>
          </cell>
          <cell r="Q42">
            <v>3.5698348951360995E-2</v>
          </cell>
          <cell r="R42">
            <v>55432.76343797033</v>
          </cell>
          <cell r="U42">
            <v>1978.8581325469102</v>
          </cell>
        </row>
        <row r="43">
          <cell r="C43" t="str">
            <v>- Memuat dan lain-lain</v>
          </cell>
          <cell r="G43" t="str">
            <v>T2</v>
          </cell>
          <cell r="H43">
            <v>0.5</v>
          </cell>
          <cell r="I43" t="str">
            <v>menit</v>
          </cell>
          <cell r="L43" t="str">
            <v>2.</v>
          </cell>
          <cell r="N43" t="str">
            <v>Dump Truck</v>
          </cell>
          <cell r="O43" t="str">
            <v>(E09)</v>
          </cell>
          <cell r="P43" t="str">
            <v>jam</v>
          </cell>
          <cell r="Q43">
            <v>0.35942813033292903</v>
          </cell>
          <cell r="R43">
            <v>45377.598849709742</v>
          </cell>
          <cell r="U43">
            <v>16309.985513548843</v>
          </cell>
        </row>
        <row r="44">
          <cell r="G44" t="str">
            <v>Ts1</v>
          </cell>
          <cell r="H44">
            <v>2</v>
          </cell>
          <cell r="I44" t="str">
            <v>menit</v>
          </cell>
          <cell r="L44" t="str">
            <v>3.</v>
          </cell>
          <cell r="N44" t="str">
            <v>Pedestrian Roller (E24)</v>
          </cell>
          <cell r="P44" t="str">
            <v>jam</v>
          </cell>
          <cell r="Q44">
            <v>5.9314179796107508E-2</v>
          </cell>
          <cell r="R44">
            <v>10774.356929955291</v>
          </cell>
          <cell r="U44">
            <v>639.07214413080499</v>
          </cell>
        </row>
        <row r="45">
          <cell r="L45" t="str">
            <v>4.</v>
          </cell>
          <cell r="N45" t="str">
            <v>Water Tanker</v>
          </cell>
          <cell r="O45" t="str">
            <v>(E23)</v>
          </cell>
          <cell r="P45" t="str">
            <v>jam</v>
          </cell>
          <cell r="Q45">
            <v>2.1084337349397592E-2</v>
          </cell>
          <cell r="R45">
            <v>29327.951193291767</v>
          </cell>
          <cell r="U45">
            <v>618.3604167260313</v>
          </cell>
        </row>
        <row r="46">
          <cell r="C46" t="str">
            <v>Kap. Prod. / jam =</v>
          </cell>
          <cell r="D46" t="str">
            <v>V x Fb x Fa x 60</v>
          </cell>
          <cell r="G46" t="str">
            <v>Q1</v>
          </cell>
          <cell r="H46">
            <v>28.012500000000003</v>
          </cell>
          <cell r="I46" t="str">
            <v>M3</v>
          </cell>
          <cell r="L46" t="str">
            <v>5.</v>
          </cell>
          <cell r="N46" t="str">
            <v>Alat Bantu</v>
          </cell>
          <cell r="P46" t="str">
            <v>Ls</v>
          </cell>
          <cell r="Q46">
            <v>1</v>
          </cell>
          <cell r="R46">
            <v>250</v>
          </cell>
          <cell r="U46">
            <v>250</v>
          </cell>
        </row>
        <row r="47">
          <cell r="D47" t="str">
            <v>Fk x Ts1</v>
          </cell>
        </row>
        <row r="48">
          <cell r="C48" t="str">
            <v>Koefisien Alat / M3</v>
          </cell>
          <cell r="D48" t="str">
            <v xml:space="preserve"> =  1  :  Q1</v>
          </cell>
          <cell r="G48" t="str">
            <v>(E15)</v>
          </cell>
          <cell r="H48">
            <v>3.5698348951360995E-2</v>
          </cell>
          <cell r="I48" t="str">
            <v>jam</v>
          </cell>
        </row>
        <row r="49">
          <cell r="Q49" t="str">
            <v xml:space="preserve">JUMLAH HARGA PERALATAN   </v>
          </cell>
          <cell r="U49">
            <v>19796.276206952589</v>
          </cell>
        </row>
        <row r="50">
          <cell r="A50" t="str">
            <v xml:space="preserve">   2.b.</v>
          </cell>
          <cell r="C50" t="str">
            <v>DUMP TRUCK</v>
          </cell>
          <cell r="G50" t="str">
            <v>(E09)</v>
          </cell>
        </row>
        <row r="51">
          <cell r="C51" t="str">
            <v>Kapasitas bak</v>
          </cell>
          <cell r="G51" t="str">
            <v>V</v>
          </cell>
          <cell r="H51">
            <v>6</v>
          </cell>
          <cell r="I51" t="str">
            <v>M3</v>
          </cell>
          <cell r="L51" t="str">
            <v>D.</v>
          </cell>
          <cell r="N51" t="str">
            <v>JUMLAH HARGA TENAGA, BAHAN DAN PERALATAN  ( A + B + C )</v>
          </cell>
          <cell r="U51">
            <v>89131.743520569624</v>
          </cell>
        </row>
        <row r="52">
          <cell r="C52" t="str">
            <v>Faktor Efisiensi alat</v>
          </cell>
          <cell r="G52" t="str">
            <v>Fa</v>
          </cell>
          <cell r="H52">
            <v>0.83</v>
          </cell>
          <cell r="I52" t="str">
            <v>-</v>
          </cell>
          <cell r="L52" t="str">
            <v>E.</v>
          </cell>
          <cell r="N52" t="str">
            <v>OVERHEAD &amp; PROFIT</v>
          </cell>
          <cell r="P52">
            <v>10</v>
          </cell>
          <cell r="Q52" t="str">
            <v>%  x  D</v>
          </cell>
          <cell r="U52">
            <v>8913.1743520569635</v>
          </cell>
        </row>
        <row r="53">
          <cell r="C53" t="str">
            <v>Kecepatan rata-rata bermuatan</v>
          </cell>
          <cell r="G53" t="str">
            <v>v1</v>
          </cell>
          <cell r="H53">
            <v>45</v>
          </cell>
          <cell r="I53" t="str">
            <v>KM/jam</v>
          </cell>
          <cell r="L53" t="str">
            <v>F.</v>
          </cell>
          <cell r="N53" t="str">
            <v>HARGA SATUAN PEKERJAAN  ( D + E )</v>
          </cell>
          <cell r="U53">
            <v>98044.917872626582</v>
          </cell>
        </row>
        <row r="54">
          <cell r="C54" t="str">
            <v>Kecepatan rata-rata kosong</v>
          </cell>
          <cell r="G54" t="str">
            <v>v2</v>
          </cell>
          <cell r="H54">
            <v>60</v>
          </cell>
          <cell r="I54" t="str">
            <v>KM/jam</v>
          </cell>
          <cell r="L54" t="str">
            <v>Note: 1</v>
          </cell>
          <cell r="N54" t="str">
            <v>SATUAN dapat berdasarkan atas jam operasi untuk Tenaga Kerja dan Peralatan, volume dan/atau ukuran</v>
          </cell>
        </row>
        <row r="55">
          <cell r="C55" t="str">
            <v>Waktu Siklus  :  - Waktu memuat = V : Q1 x 60</v>
          </cell>
          <cell r="G55" t="str">
            <v>T1</v>
          </cell>
          <cell r="H55">
            <v>12.851405622489958</v>
          </cell>
          <cell r="I55" t="str">
            <v>menit</v>
          </cell>
          <cell r="N55" t="str">
            <v>berat untuk bahan-bahan.</v>
          </cell>
        </row>
        <row r="56">
          <cell r="C56" t="str">
            <v>- Waktu tempuh isi  =  (L : v1) x 60 menit</v>
          </cell>
          <cell r="G56" t="str">
            <v>T2</v>
          </cell>
          <cell r="H56">
            <v>26.654970760233915</v>
          </cell>
          <cell r="I56" t="str">
            <v>menit</v>
          </cell>
          <cell r="L56">
            <v>2</v>
          </cell>
          <cell r="N56" t="str">
            <v>Kuantitas satuan adalah kuantitas setiap komponen untuk menyelesaikan satu satuan pekerjaan dari nomor</v>
          </cell>
        </row>
        <row r="57">
          <cell r="C57" t="str">
            <v>- Waktu tempuh kosong  =  (L : v2) x 60 menit</v>
          </cell>
          <cell r="G57" t="str">
            <v>T3</v>
          </cell>
          <cell r="H57">
            <v>19.991228070175438</v>
          </cell>
          <cell r="I57" t="str">
            <v>menit</v>
          </cell>
          <cell r="N57" t="str">
            <v>mata pembayaran.</v>
          </cell>
        </row>
        <row r="58">
          <cell r="C58" t="str">
            <v>- Lain-lain (termasuk dumping setempat-setempat)</v>
          </cell>
          <cell r="G58" t="str">
            <v>T4</v>
          </cell>
          <cell r="H58">
            <v>30</v>
          </cell>
          <cell r="I58" t="str">
            <v>menit</v>
          </cell>
          <cell r="L58">
            <v>3</v>
          </cell>
          <cell r="N58" t="str">
            <v>Biaya satuan untuk peralatan sudah termasuk bahan bakar, bahan habis dipakai dan operator.</v>
          </cell>
        </row>
        <row r="59">
          <cell r="G59" t="str">
            <v>Ts2</v>
          </cell>
          <cell r="H59">
            <v>89.49760445289931</v>
          </cell>
          <cell r="I59" t="str">
            <v>menit</v>
          </cell>
          <cell r="L59">
            <v>4</v>
          </cell>
          <cell r="N59" t="str">
            <v>Biaya satuan sudah termasuk pengeluaran untuk seluruh pajak yang berkaitan (tetapi tidak termasuk PPN</v>
          </cell>
        </row>
        <row r="60">
          <cell r="N60" t="str">
            <v>yang dibayar dari kontrak) dan biaya-biaya lainnya.</v>
          </cell>
        </row>
        <row r="61">
          <cell r="J61" t="str">
            <v>Berlanjut ke halaman berikut</v>
          </cell>
        </row>
        <row r="62">
          <cell r="A62" t="str">
            <v>ITEM PEMBAYARAN NO.</v>
          </cell>
          <cell r="D62" t="str">
            <v>:  8.1 (1)</v>
          </cell>
          <cell r="J62" t="str">
            <v>Analisa EI-811</v>
          </cell>
        </row>
        <row r="63">
          <cell r="A63" t="str">
            <v>JENIS PEKERJAAN</v>
          </cell>
          <cell r="D63" t="str">
            <v>:  Pondasi Agregat Kls. A Untuk Pek. Minor</v>
          </cell>
        </row>
        <row r="64">
          <cell r="A64" t="str">
            <v>SATUAN PEMBAYARAN</v>
          </cell>
          <cell r="D64" t="str">
            <v>:  M3</v>
          </cell>
          <cell r="H64" t="str">
            <v xml:space="preserve">         URAIAN ANALISA HARGA SATUAN</v>
          </cell>
        </row>
        <row r="65">
          <cell r="J65" t="str">
            <v>Lanjutan</v>
          </cell>
        </row>
        <row r="67">
          <cell r="A67" t="str">
            <v>No.</v>
          </cell>
          <cell r="C67" t="str">
            <v>U R A I A N</v>
          </cell>
          <cell r="G67" t="str">
            <v>KODE</v>
          </cell>
          <cell r="H67" t="str">
            <v>KOEF.</v>
          </cell>
          <cell r="I67" t="str">
            <v>SATUAN</v>
          </cell>
          <cell r="J67" t="str">
            <v>KETERANGAN</v>
          </cell>
        </row>
        <row r="70">
          <cell r="C70" t="str">
            <v>Kap. Prod. / jam =</v>
          </cell>
          <cell r="D70" t="str">
            <v>V x Fa x 60</v>
          </cell>
          <cell r="G70" t="str">
            <v>Q2</v>
          </cell>
          <cell r="H70">
            <v>2.7821973730150886</v>
          </cell>
          <cell r="I70" t="str">
            <v>M3</v>
          </cell>
        </row>
        <row r="71">
          <cell r="D71" t="str">
            <v>Fk x Ts2</v>
          </cell>
        </row>
        <row r="72">
          <cell r="C72" t="str">
            <v>Koefisien Alat / M3</v>
          </cell>
          <cell r="D72" t="str">
            <v xml:space="preserve"> =  1  :  Q2</v>
          </cell>
          <cell r="G72" t="str">
            <v>(E09)</v>
          </cell>
          <cell r="H72">
            <v>0.35942813033292903</v>
          </cell>
          <cell r="I72" t="str">
            <v>jam</v>
          </cell>
        </row>
        <row r="74">
          <cell r="A74" t="str">
            <v xml:space="preserve">   2.c.</v>
          </cell>
          <cell r="C74" t="str">
            <v>PEDESTRIAN ROLLER</v>
          </cell>
          <cell r="G74" t="str">
            <v>(E24)</v>
          </cell>
        </row>
        <row r="75">
          <cell r="C75" t="str">
            <v>Kecepatan rata-rata alat</v>
          </cell>
          <cell r="G75" t="str">
            <v>v</v>
          </cell>
          <cell r="H75">
            <v>2.5</v>
          </cell>
          <cell r="I75" t="str">
            <v>KM/jam</v>
          </cell>
        </row>
        <row r="76">
          <cell r="C76" t="str">
            <v>Lebar efektif pemadatan</v>
          </cell>
          <cell r="G76" t="str">
            <v>b</v>
          </cell>
          <cell r="H76">
            <v>0.65</v>
          </cell>
          <cell r="I76" t="str">
            <v>M</v>
          </cell>
        </row>
        <row r="77">
          <cell r="C77" t="str">
            <v>Jumlah lintasan</v>
          </cell>
          <cell r="G77" t="str">
            <v>n</v>
          </cell>
          <cell r="H77">
            <v>12</v>
          </cell>
          <cell r="I77" t="str">
            <v>lintasan</v>
          </cell>
        </row>
        <row r="78">
          <cell r="C78" t="str">
            <v>Faktor Efisiensi alat</v>
          </cell>
          <cell r="G78" t="str">
            <v>Fa</v>
          </cell>
          <cell r="H78">
            <v>0.83</v>
          </cell>
          <cell r="I78" t="str">
            <v>-</v>
          </cell>
        </row>
        <row r="80">
          <cell r="C80" t="str">
            <v>Kap. Prod. / jam =</v>
          </cell>
          <cell r="D80" t="str">
            <v>(v x 1000) x b x t x Fa</v>
          </cell>
          <cell r="G80" t="str">
            <v>Q3</v>
          </cell>
          <cell r="H80">
            <v>16.859375</v>
          </cell>
          <cell r="I80" t="str">
            <v>M3</v>
          </cell>
        </row>
        <row r="81">
          <cell r="D81" t="str">
            <v>n</v>
          </cell>
        </row>
        <row r="82">
          <cell r="C82" t="str">
            <v>Koefisien Alat / M3</v>
          </cell>
          <cell r="D82" t="str">
            <v xml:space="preserve"> =  1  :  Q3</v>
          </cell>
          <cell r="G82" t="str">
            <v>(E24)</v>
          </cell>
          <cell r="H82">
            <v>5.9314179796107508E-2</v>
          </cell>
          <cell r="I82" t="str">
            <v>jam</v>
          </cell>
        </row>
        <row r="84">
          <cell r="A84" t="str">
            <v xml:space="preserve">   2.d.</v>
          </cell>
          <cell r="C84" t="str">
            <v>WATER TANK TRUCK</v>
          </cell>
          <cell r="G84" t="str">
            <v>(E23)</v>
          </cell>
        </row>
        <row r="85">
          <cell r="C85" t="str">
            <v>Volume tanki air</v>
          </cell>
          <cell r="G85" t="str">
            <v>V</v>
          </cell>
          <cell r="H85">
            <v>4</v>
          </cell>
          <cell r="I85" t="str">
            <v>M3</v>
          </cell>
        </row>
        <row r="86">
          <cell r="C86" t="str">
            <v>Kebutuhan air / M3 agregat padat</v>
          </cell>
          <cell r="G86" t="str">
            <v>Wc</v>
          </cell>
          <cell r="H86">
            <v>7.0000000000000007E-2</v>
          </cell>
          <cell r="I86" t="str">
            <v>M3</v>
          </cell>
        </row>
        <row r="87">
          <cell r="C87" t="str">
            <v>Pengisian tanki / jam</v>
          </cell>
          <cell r="G87" t="str">
            <v>n</v>
          </cell>
          <cell r="H87">
            <v>1</v>
          </cell>
          <cell r="I87" t="str">
            <v>kali</v>
          </cell>
        </row>
        <row r="88">
          <cell r="C88" t="str">
            <v>Faktor Efisiensi alat</v>
          </cell>
          <cell r="G88" t="str">
            <v>Fa</v>
          </cell>
          <cell r="H88">
            <v>0.83</v>
          </cell>
          <cell r="I88" t="str">
            <v>-</v>
          </cell>
        </row>
        <row r="90">
          <cell r="C90" t="str">
            <v>Kap. Prod. / jam =</v>
          </cell>
          <cell r="D90" t="str">
            <v>V x n x Fa</v>
          </cell>
          <cell r="G90" t="str">
            <v>Q4</v>
          </cell>
          <cell r="H90">
            <v>47.428571428571423</v>
          </cell>
          <cell r="I90" t="str">
            <v>M3</v>
          </cell>
        </row>
        <row r="91">
          <cell r="D91" t="str">
            <v>Wc</v>
          </cell>
        </row>
        <row r="92">
          <cell r="C92" t="str">
            <v>Koefisien Alat / M3</v>
          </cell>
          <cell r="D92" t="str">
            <v xml:space="preserve"> =  1  :  Q4</v>
          </cell>
          <cell r="G92" t="str">
            <v>(E23)</v>
          </cell>
          <cell r="H92">
            <v>2.1084337349397592E-2</v>
          </cell>
          <cell r="I92" t="str">
            <v>jam</v>
          </cell>
        </row>
        <row r="94">
          <cell r="A94" t="str">
            <v xml:space="preserve">   2.g.</v>
          </cell>
          <cell r="C94" t="str">
            <v>ALAT BANTU</v>
          </cell>
          <cell r="J94" t="str">
            <v xml:space="preserve"> Lump Sum</v>
          </cell>
        </row>
        <row r="95">
          <cell r="C95" t="str">
            <v>Diperlukan   :</v>
          </cell>
        </row>
        <row r="96">
          <cell r="C96" t="str">
            <v>- Kereta dorong</v>
          </cell>
          <cell r="D96" t="str">
            <v>= 5 buah</v>
          </cell>
        </row>
        <row r="97">
          <cell r="C97" t="str">
            <v>- Sekop</v>
          </cell>
          <cell r="D97" t="str">
            <v>= 10 buah</v>
          </cell>
        </row>
        <row r="98">
          <cell r="C98" t="str">
            <v>- Garpu</v>
          </cell>
          <cell r="D98" t="str">
            <v>= 10 buah</v>
          </cell>
        </row>
        <row r="100">
          <cell r="C100" t="str">
            <v>TENAGA</v>
          </cell>
        </row>
        <row r="101">
          <cell r="C101" t="str">
            <v>Produksi menentukan : WHEEL LOADER</v>
          </cell>
          <cell r="G101" t="str">
            <v>Q1</v>
          </cell>
          <cell r="H101">
            <v>28.012500000000003</v>
          </cell>
          <cell r="I101" t="str">
            <v>M3/jam</v>
          </cell>
        </row>
        <row r="102">
          <cell r="C102" t="str">
            <v>Produksi agregat / hari  =  Tk x Q1</v>
          </cell>
          <cell r="G102" t="str">
            <v>Qt</v>
          </cell>
          <cell r="H102">
            <v>196.08750000000003</v>
          </cell>
          <cell r="I102" t="str">
            <v>M3</v>
          </cell>
        </row>
        <row r="103">
          <cell r="C103" t="str">
            <v>Kebutuhan tenaga :</v>
          </cell>
        </row>
        <row r="104">
          <cell r="D104" t="str">
            <v>- Pekerja</v>
          </cell>
          <cell r="G104" t="str">
            <v>P</v>
          </cell>
          <cell r="H104">
            <v>25</v>
          </cell>
          <cell r="I104" t="str">
            <v>orang</v>
          </cell>
        </row>
        <row r="105">
          <cell r="D105" t="str">
            <v>- Mandor</v>
          </cell>
          <cell r="G105" t="str">
            <v>M</v>
          </cell>
          <cell r="H105">
            <v>1</v>
          </cell>
          <cell r="I105" t="str">
            <v>orang</v>
          </cell>
        </row>
        <row r="107">
          <cell r="A107" t="str">
            <v xml:space="preserve">   3.</v>
          </cell>
          <cell r="C107" t="str">
            <v>Koefisien tenaga / M3   :</v>
          </cell>
        </row>
        <row r="108">
          <cell r="D108" t="str">
            <v>- Pekerja</v>
          </cell>
          <cell r="E108" t="str">
            <v>= (Tk x P) : Qt</v>
          </cell>
          <cell r="G108" t="str">
            <v>(L01)</v>
          </cell>
          <cell r="H108">
            <v>0.8924587237840248</v>
          </cell>
          <cell r="I108" t="str">
            <v>jam</v>
          </cell>
        </row>
        <row r="109">
          <cell r="D109" t="str">
            <v>- Mandor</v>
          </cell>
          <cell r="E109" t="str">
            <v>= (Tk x M) : Qt</v>
          </cell>
          <cell r="G109" t="str">
            <v>(L03)</v>
          </cell>
          <cell r="H109">
            <v>3.5698348951360995E-2</v>
          </cell>
          <cell r="I109" t="str">
            <v>jam</v>
          </cell>
        </row>
        <row r="120">
          <cell r="J120" t="str">
            <v>Berlanjut ke halaman berikut</v>
          </cell>
        </row>
        <row r="121">
          <cell r="A121" t="str">
            <v>ITEM PEMBAYARAN NO.</v>
          </cell>
          <cell r="D121" t="str">
            <v>:  8.1 (1)</v>
          </cell>
          <cell r="J121" t="str">
            <v>Analisa EI-811</v>
          </cell>
        </row>
        <row r="122">
          <cell r="A122" t="str">
            <v>JENIS PEKERJAAN</v>
          </cell>
          <cell r="D122" t="str">
            <v>:  Pondasi Agregat Kls. A Untuk Pek. Minor</v>
          </cell>
        </row>
        <row r="123">
          <cell r="A123" t="str">
            <v>SATUAN PEMBAYARAN</v>
          </cell>
          <cell r="D123" t="str">
            <v>:  M3</v>
          </cell>
          <cell r="H123" t="str">
            <v xml:space="preserve">         URAIAN ANALISA HARGA SATUAN</v>
          </cell>
        </row>
        <row r="124">
          <cell r="J124" t="str">
            <v>Lanjutan</v>
          </cell>
        </row>
        <row r="126">
          <cell r="A126" t="str">
            <v>No.</v>
          </cell>
          <cell r="C126" t="str">
            <v>U R A I A N</v>
          </cell>
          <cell r="G126" t="str">
            <v>KODE</v>
          </cell>
          <cell r="H126" t="str">
            <v>KOEF.</v>
          </cell>
          <cell r="I126" t="str">
            <v>SATUAN</v>
          </cell>
          <cell r="J126" t="str">
            <v>KETERANGAN</v>
          </cell>
        </row>
        <row r="129">
          <cell r="A129" t="str">
            <v>4.</v>
          </cell>
          <cell r="C129" t="str">
            <v>HARGA DASAR SATUAN UPAH, BAHAN DAN ALAT</v>
          </cell>
        </row>
        <row r="130">
          <cell r="C130" t="str">
            <v>Lihat lampiran.</v>
          </cell>
        </row>
        <row r="132">
          <cell r="A132" t="str">
            <v>5.</v>
          </cell>
          <cell r="C132" t="str">
            <v>ANALISA HARGA SATUAN PEKERJAAN</v>
          </cell>
        </row>
        <row r="133">
          <cell r="C133" t="str">
            <v>Lihat perhitungan dalam FORMULIR STANDAR UNTUK</v>
          </cell>
        </row>
        <row r="134">
          <cell r="C134" t="str">
            <v>PEREKAMAN ANALISA MASING-MASING HARGA</v>
          </cell>
        </row>
        <row r="135">
          <cell r="C135" t="str">
            <v>SATUAN.</v>
          </cell>
        </row>
        <row r="136">
          <cell r="C136" t="str">
            <v>Didapat Harga Satuan Pekerjaan :</v>
          </cell>
        </row>
        <row r="138">
          <cell r="C138" t="str">
            <v xml:space="preserve">Rp.  </v>
          </cell>
          <cell r="D138">
            <v>98044.917872626582</v>
          </cell>
          <cell r="E138" t="str">
            <v xml:space="preserve"> / M3.</v>
          </cell>
        </row>
        <row r="141">
          <cell r="A141" t="str">
            <v>6.</v>
          </cell>
          <cell r="C141" t="str">
            <v>MASA PELAKSANAAN YANG DIPERLUKAN</v>
          </cell>
        </row>
        <row r="142">
          <cell r="C142" t="str">
            <v>Masa Pelaksanaan :</v>
          </cell>
          <cell r="D142" t="str">
            <v>. . . . . . . . . . .</v>
          </cell>
          <cell r="E142" t="str">
            <v>bulan</v>
          </cell>
        </row>
        <row r="144">
          <cell r="A144" t="str">
            <v>7.</v>
          </cell>
          <cell r="C144" t="str">
            <v>VOLUME PEKERJAAN YANG DIPERLUKAN</v>
          </cell>
        </row>
        <row r="145">
          <cell r="C145" t="str">
            <v>Volume pekerjaan  :</v>
          </cell>
          <cell r="D145" t="e">
            <v>#REF!</v>
          </cell>
          <cell r="E145" t="str">
            <v>M3</v>
          </cell>
        </row>
        <row r="180">
          <cell r="A180" t="str">
            <v>ITEM PEMBAYARAN NO.</v>
          </cell>
          <cell r="D180" t="str">
            <v>:  8.1 (2)</v>
          </cell>
          <cell r="J180" t="str">
            <v>Analisa EI-812</v>
          </cell>
          <cell r="T180" t="str">
            <v>Analisa EI-812</v>
          </cell>
        </row>
        <row r="181">
          <cell r="A181" t="str">
            <v>JENIS PEKERJAAN</v>
          </cell>
          <cell r="D181" t="str">
            <v>:  Pondasi Agregat Kls. B Untuk Pek. Minor</v>
          </cell>
        </row>
        <row r="182">
          <cell r="A182" t="str">
            <v>SATUAN PEMBAYARAN</v>
          </cell>
          <cell r="D182" t="str">
            <v>:  M3</v>
          </cell>
          <cell r="H182" t="str">
            <v xml:space="preserve">         URAIAN ANALISA HARGA SATUAN</v>
          </cell>
          <cell r="L182" t="str">
            <v>FORMULIR STANDAR UNTUK</v>
          </cell>
        </row>
        <row r="183">
          <cell r="L183" t="str">
            <v>PEREKAMAN ANALISA MASING-MASING HARGA SATUAN</v>
          </cell>
        </row>
        <row r="184">
          <cell r="L184">
            <v>0</v>
          </cell>
        </row>
        <row r="185">
          <cell r="A185" t="str">
            <v>No.</v>
          </cell>
          <cell r="C185" t="str">
            <v>U R A I A N</v>
          </cell>
          <cell r="G185" t="str">
            <v>KODE</v>
          </cell>
          <cell r="H185" t="str">
            <v>KOEF.</v>
          </cell>
          <cell r="I185" t="str">
            <v>SATUAN</v>
          </cell>
          <cell r="J185" t="str">
            <v>KETERANGAN</v>
          </cell>
        </row>
        <row r="187">
          <cell r="L187" t="str">
            <v>PROYEK</v>
          </cell>
          <cell r="O187" t="str">
            <v>:</v>
          </cell>
        </row>
        <row r="188">
          <cell r="A188" t="str">
            <v>I.</v>
          </cell>
          <cell r="C188" t="str">
            <v>ASUMSI</v>
          </cell>
          <cell r="L188" t="str">
            <v>No. PAKET KONTRAK</v>
          </cell>
          <cell r="O188" t="str">
            <v>:</v>
          </cell>
        </row>
        <row r="189">
          <cell r="A189">
            <v>1</v>
          </cell>
          <cell r="C189" t="str">
            <v>Menggunakan alat berat (cara mekanik)</v>
          </cell>
          <cell r="L189" t="str">
            <v>NAMA PAKET</v>
          </cell>
          <cell r="O189" t="str">
            <v>:</v>
          </cell>
        </row>
        <row r="190">
          <cell r="A190">
            <v>2</v>
          </cell>
          <cell r="C190" t="str">
            <v>Lokasi pekerjaan : setempat2 di sepanjang jalan</v>
          </cell>
          <cell r="L190" t="str">
            <v>PROP / KAB / KODYA</v>
          </cell>
          <cell r="O190" t="str">
            <v>:</v>
          </cell>
        </row>
        <row r="191">
          <cell r="A191">
            <v>3</v>
          </cell>
          <cell r="C191" t="str">
            <v>Kondisi existing jalan : sedang</v>
          </cell>
          <cell r="L191" t="str">
            <v>MATA PEMBAYARAN NO.</v>
          </cell>
          <cell r="O191" t="str">
            <v>:  8.1 (2)</v>
          </cell>
          <cell r="R191" t="str">
            <v>PERKIRAAN VOL. PEK.</v>
          </cell>
          <cell r="T191" t="str">
            <v>:</v>
          </cell>
          <cell r="U191" t="e">
            <v>#REF!</v>
          </cell>
        </row>
        <row r="192">
          <cell r="A192">
            <v>4</v>
          </cell>
          <cell r="C192" t="str">
            <v>Jarak rata-rata Base Camp ke lokasi pekerjaan</v>
          </cell>
          <cell r="G192" t="str">
            <v>L</v>
          </cell>
          <cell r="H192">
            <v>19.991228070175438</v>
          </cell>
          <cell r="I192" t="str">
            <v>KM</v>
          </cell>
          <cell r="L192" t="str">
            <v>JENIS PEKERJAAN</v>
          </cell>
          <cell r="O192" t="str">
            <v>:  Pondasi Agregat Kls. B Untuk -</v>
          </cell>
          <cell r="R192" t="str">
            <v>TOTAL HARGA (Rp.)</v>
          </cell>
          <cell r="T192" t="str">
            <v>:</v>
          </cell>
          <cell r="U192" t="e">
            <v>#REF!</v>
          </cell>
        </row>
        <row r="193">
          <cell r="A193">
            <v>5</v>
          </cell>
          <cell r="C193" t="str">
            <v>Tebal lapis agregat padat</v>
          </cell>
          <cell r="G193" t="str">
            <v>t</v>
          </cell>
          <cell r="H193">
            <v>0.15</v>
          </cell>
          <cell r="I193" t="str">
            <v>M</v>
          </cell>
          <cell r="L193" t="str">
            <v>SATUAN PEMBAYARAN</v>
          </cell>
          <cell r="O193" t="str">
            <v>:  M3</v>
          </cell>
          <cell r="P193" t="str">
            <v xml:space="preserve">                   Pek. Minor</v>
          </cell>
          <cell r="Q193" t="str">
            <v>Pek. Minor</v>
          </cell>
          <cell r="R193" t="str">
            <v>% THD. BIAYA PROYEK</v>
          </cell>
          <cell r="T193" t="str">
            <v>:</v>
          </cell>
          <cell r="U193" t="e">
            <v>#REF!</v>
          </cell>
        </row>
        <row r="194">
          <cell r="A194">
            <v>6</v>
          </cell>
          <cell r="C194" t="str">
            <v>Faktor kembang material (Padat-Lepas)</v>
          </cell>
          <cell r="G194" t="str">
            <v>Fk</v>
          </cell>
          <cell r="H194">
            <v>1.2</v>
          </cell>
          <cell r="I194" t="str">
            <v>-</v>
          </cell>
        </row>
        <row r="195">
          <cell r="A195">
            <v>7</v>
          </cell>
          <cell r="C195" t="str">
            <v>Jam kerja efektif per-hari</v>
          </cell>
          <cell r="G195" t="str">
            <v>Tk</v>
          </cell>
          <cell r="H195">
            <v>7</v>
          </cell>
          <cell r="I195" t="str">
            <v>jam</v>
          </cell>
        </row>
        <row r="196">
          <cell r="A196">
            <v>8</v>
          </cell>
          <cell r="C196" t="str">
            <v>Proporsi Campuran :</v>
          </cell>
          <cell r="D196" t="str">
            <v>- Agregat Kasar</v>
          </cell>
          <cell r="G196" t="str">
            <v>Ak</v>
          </cell>
          <cell r="H196">
            <v>35</v>
          </cell>
          <cell r="I196" t="str">
            <v>%</v>
          </cell>
          <cell r="J196" t="str">
            <v xml:space="preserve"> Gradasi harus</v>
          </cell>
          <cell r="Q196" t="str">
            <v>PERKIRAAN</v>
          </cell>
          <cell r="R196" t="str">
            <v>HARGA</v>
          </cell>
          <cell r="S196" t="str">
            <v>JUMLAH</v>
          </cell>
        </row>
        <row r="197">
          <cell r="D197" t="str">
            <v>- Agregat Halus</v>
          </cell>
          <cell r="G197" t="str">
            <v>Ah</v>
          </cell>
          <cell r="H197">
            <v>20</v>
          </cell>
          <cell r="I197" t="str">
            <v>%</v>
          </cell>
          <cell r="J197" t="str">
            <v xml:space="preserve"> memenuhi</v>
          </cell>
          <cell r="L197" t="str">
            <v>NO.</v>
          </cell>
          <cell r="N197" t="str">
            <v>KOMPONEN</v>
          </cell>
          <cell r="P197" t="str">
            <v>SATUAN</v>
          </cell>
          <cell r="Q197" t="str">
            <v>KUANTITAS</v>
          </cell>
          <cell r="R197" t="str">
            <v>SATUAN</v>
          </cell>
          <cell r="S197" t="str">
            <v>HARGA</v>
          </cell>
        </row>
        <row r="198">
          <cell r="D198" t="str">
            <v>- Sirtu</v>
          </cell>
          <cell r="G198" t="str">
            <v>St</v>
          </cell>
          <cell r="H198">
            <v>45</v>
          </cell>
          <cell r="I198" t="str">
            <v>%</v>
          </cell>
          <cell r="J198" t="str">
            <v xml:space="preserve"> Spesifikasi</v>
          </cell>
          <cell r="R198" t="str">
            <v>(Rp.)</v>
          </cell>
          <cell r="S198" t="str">
            <v>(Rp.)</v>
          </cell>
        </row>
        <row r="199">
          <cell r="A199" t="str">
            <v>II.</v>
          </cell>
          <cell r="C199" t="str">
            <v>URUTAN KERJA</v>
          </cell>
        </row>
        <row r="200">
          <cell r="A200">
            <v>1</v>
          </cell>
          <cell r="C200" t="str">
            <v xml:space="preserve">Wheel Loader mencampur &amp; memuat Agregat ke </v>
          </cell>
        </row>
        <row r="201">
          <cell r="C201" t="str">
            <v>dalam Dump Truck di Base Camp</v>
          </cell>
          <cell r="L201" t="str">
            <v>A.</v>
          </cell>
          <cell r="N201" t="str">
            <v>TENAGA</v>
          </cell>
        </row>
        <row r="202">
          <cell r="A202">
            <v>2</v>
          </cell>
          <cell r="C202" t="str">
            <v>Dump Truck mengangkut Agregat ke lokasi</v>
          </cell>
        </row>
        <row r="203">
          <cell r="C203" t="str">
            <v>pekerjaan dan dihampar dengan pekerja</v>
          </cell>
          <cell r="L203" t="str">
            <v>1.</v>
          </cell>
          <cell r="N203" t="str">
            <v>Pekerja Biasa</v>
          </cell>
          <cell r="O203" t="str">
            <v>(L01)</v>
          </cell>
          <cell r="P203" t="str">
            <v>jam</v>
          </cell>
          <cell r="Q203">
            <v>0.8924587237840248</v>
          </cell>
          <cell r="R203">
            <v>1800</v>
          </cell>
          <cell r="U203">
            <v>1606.4257028112447</v>
          </cell>
        </row>
        <row r="204">
          <cell r="A204">
            <v>3</v>
          </cell>
          <cell r="C204" t="str">
            <v>Hamparan Agregat dibasahi dengan Water Tank</v>
          </cell>
          <cell r="L204" t="str">
            <v>2.</v>
          </cell>
          <cell r="N204" t="str">
            <v>Mandor</v>
          </cell>
          <cell r="O204" t="str">
            <v>(L03)</v>
          </cell>
          <cell r="P204" t="str">
            <v>jam</v>
          </cell>
          <cell r="Q204">
            <v>3.5698348951360995E-2</v>
          </cell>
          <cell r="R204">
            <v>2750</v>
          </cell>
          <cell r="U204">
            <v>98.170459616242738</v>
          </cell>
        </row>
        <row r="205">
          <cell r="C205" t="str">
            <v>Truck sebelum dipadatkan dengan Pedestrian Roller</v>
          </cell>
        </row>
        <row r="206">
          <cell r="A206">
            <v>4</v>
          </cell>
          <cell r="C206" t="str">
            <v>Sekelompok pekerja membuat galian lubang/patching,</v>
          </cell>
        </row>
        <row r="207">
          <cell r="C207" t="str">
            <v>merapikan tepi hamparan dan level permukaan</v>
          </cell>
          <cell r="Q207" t="str">
            <v xml:space="preserve">JUMLAH HARGA TENAGA   </v>
          </cell>
          <cell r="U207">
            <v>1704.5961624274873</v>
          </cell>
        </row>
        <row r="208">
          <cell r="C208" t="str">
            <v>dengan menggunakan Alat Bantu</v>
          </cell>
        </row>
        <row r="209">
          <cell r="L209" t="str">
            <v>B.</v>
          </cell>
          <cell r="N209" t="str">
            <v>BAHAN</v>
          </cell>
        </row>
        <row r="210">
          <cell r="A210" t="str">
            <v>III.</v>
          </cell>
          <cell r="C210" t="str">
            <v>PEMAKAIAN BAHAN, ALAT DAN TENAGA</v>
          </cell>
        </row>
        <row r="211">
          <cell r="A211" t="str">
            <v xml:space="preserve">   1.</v>
          </cell>
          <cell r="C211" t="str">
            <v>BAHAN</v>
          </cell>
          <cell r="L211" t="str">
            <v>1.</v>
          </cell>
          <cell r="N211" t="str">
            <v>Agregat Kasar    (M03)</v>
          </cell>
          <cell r="O211" t="str">
            <v>(M03)</v>
          </cell>
          <cell r="P211" t="str">
            <v>M3</v>
          </cell>
          <cell r="Q211">
            <v>0.42</v>
          </cell>
          <cell r="R211">
            <v>57676.448177020211</v>
          </cell>
          <cell r="U211">
            <v>24224.108234348489</v>
          </cell>
        </row>
        <row r="212">
          <cell r="C212" t="str">
            <v>- Agregat Kasar</v>
          </cell>
          <cell r="D212" t="str">
            <v>=  Ak x 1 M3 x Fk</v>
          </cell>
          <cell r="G212" t="str">
            <v>M03</v>
          </cell>
          <cell r="H212">
            <v>0.42</v>
          </cell>
          <cell r="I212" t="str">
            <v>M3</v>
          </cell>
          <cell r="L212" t="str">
            <v>2.</v>
          </cell>
          <cell r="N212" t="str">
            <v>Agregat Halus    (M04)</v>
          </cell>
          <cell r="O212" t="str">
            <v>(M04)</v>
          </cell>
          <cell r="P212" t="str">
            <v>M3</v>
          </cell>
          <cell r="Q212">
            <v>0.24</v>
          </cell>
          <cell r="R212">
            <v>54748.917322881847</v>
          </cell>
          <cell r="U212">
            <v>13139.740157491642</v>
          </cell>
        </row>
        <row r="213">
          <cell r="C213" t="str">
            <v>- Agregat Halus</v>
          </cell>
          <cell r="D213" t="str">
            <v>=  Ah x 1 M3 x Fk</v>
          </cell>
          <cell r="G213" t="str">
            <v>M04</v>
          </cell>
          <cell r="H213">
            <v>0.24</v>
          </cell>
          <cell r="I213" t="str">
            <v>M3</v>
          </cell>
          <cell r="L213" t="str">
            <v>3.</v>
          </cell>
          <cell r="N213" t="str">
            <v>Sirtu</v>
          </cell>
          <cell r="O213" t="str">
            <v>(M16)</v>
          </cell>
          <cell r="P213" t="str">
            <v>M3</v>
          </cell>
          <cell r="Q213">
            <v>0.54</v>
          </cell>
          <cell r="R213">
            <v>34400</v>
          </cell>
          <cell r="U213">
            <v>18576</v>
          </cell>
        </row>
        <row r="214">
          <cell r="C214" t="str">
            <v>- Sirtu</v>
          </cell>
          <cell r="D214" t="str">
            <v>=  St x 1 M3 x Fk</v>
          </cell>
          <cell r="G214" t="str">
            <v>M16</v>
          </cell>
          <cell r="H214">
            <v>0.54</v>
          </cell>
          <cell r="I214" t="str">
            <v>M3</v>
          </cell>
        </row>
        <row r="215">
          <cell r="A215" t="str">
            <v xml:space="preserve">   2.</v>
          </cell>
          <cell r="C215" t="str">
            <v>ALAT</v>
          </cell>
        </row>
        <row r="216">
          <cell r="A216" t="str">
            <v xml:space="preserve">   2.a.</v>
          </cell>
          <cell r="C216" t="str">
            <v>WHEEL LOADER</v>
          </cell>
          <cell r="G216" t="str">
            <v>(E15)</v>
          </cell>
        </row>
        <row r="217">
          <cell r="C217" t="str">
            <v>Kapasitas bucket</v>
          </cell>
          <cell r="G217" t="str">
            <v>V</v>
          </cell>
          <cell r="H217">
            <v>1.5</v>
          </cell>
          <cell r="I217" t="str">
            <v>M3</v>
          </cell>
          <cell r="Q217" t="str">
            <v xml:space="preserve">JUMLAH HARGA BAHAN   </v>
          </cell>
          <cell r="U217">
            <v>55939.848391840133</v>
          </cell>
        </row>
        <row r="218">
          <cell r="C218" t="str">
            <v>Faktor bucket</v>
          </cell>
          <cell r="G218" t="str">
            <v>Fb</v>
          </cell>
          <cell r="H218">
            <v>0.9</v>
          </cell>
          <cell r="I218" t="str">
            <v>-</v>
          </cell>
        </row>
        <row r="219">
          <cell r="C219" t="str">
            <v>Faktor Efisiensi alat</v>
          </cell>
          <cell r="G219" t="str">
            <v>Fa</v>
          </cell>
          <cell r="H219">
            <v>0.83</v>
          </cell>
          <cell r="I219" t="str">
            <v>-</v>
          </cell>
          <cell r="L219" t="str">
            <v>C.</v>
          </cell>
          <cell r="N219" t="str">
            <v>PERALATAN</v>
          </cell>
        </row>
        <row r="220">
          <cell r="C220" t="str">
            <v>Waktu Siklus :</v>
          </cell>
          <cell r="G220" t="str">
            <v>Ts1</v>
          </cell>
        </row>
        <row r="221">
          <cell r="C221" t="str">
            <v>- Mencampur dan memuat</v>
          </cell>
          <cell r="G221" t="str">
            <v>T1</v>
          </cell>
          <cell r="H221">
            <v>1.5</v>
          </cell>
          <cell r="I221" t="str">
            <v>menit</v>
          </cell>
          <cell r="L221" t="str">
            <v>1.</v>
          </cell>
          <cell r="N221" t="str">
            <v>Wheel Loader</v>
          </cell>
          <cell r="O221" t="str">
            <v>(E15)</v>
          </cell>
          <cell r="P221" t="str">
            <v>jam</v>
          </cell>
          <cell r="Q221">
            <v>3.5698348951360995E-2</v>
          </cell>
          <cell r="R221">
            <v>55432.76343797033</v>
          </cell>
          <cell r="U221">
            <v>1978.8581325469102</v>
          </cell>
        </row>
        <row r="222">
          <cell r="C222" t="str">
            <v>- Lain-lain</v>
          </cell>
          <cell r="G222" t="str">
            <v>T2</v>
          </cell>
          <cell r="H222">
            <v>0.5</v>
          </cell>
          <cell r="I222" t="str">
            <v>menit</v>
          </cell>
          <cell r="L222" t="str">
            <v>2.</v>
          </cell>
          <cell r="N222" t="str">
            <v>Dump Truck</v>
          </cell>
          <cell r="O222" t="str">
            <v>(E09)</v>
          </cell>
          <cell r="P222" t="str">
            <v>jam</v>
          </cell>
          <cell r="Q222">
            <v>0.35942813033292903</v>
          </cell>
          <cell r="R222">
            <v>45377.598849709742</v>
          </cell>
          <cell r="U222">
            <v>16309.985513548843</v>
          </cell>
        </row>
        <row r="223">
          <cell r="G223" t="str">
            <v>Ts1</v>
          </cell>
          <cell r="H223">
            <v>2</v>
          </cell>
          <cell r="I223" t="str">
            <v>menit</v>
          </cell>
          <cell r="L223" t="str">
            <v>3.</v>
          </cell>
          <cell r="N223" t="str">
            <v>Pedestrian Roller (E24)</v>
          </cell>
          <cell r="P223" t="str">
            <v>jam</v>
          </cell>
          <cell r="Q223">
            <v>4.8192771084337352E-2</v>
          </cell>
          <cell r="R223">
            <v>10774.356929955291</v>
          </cell>
          <cell r="U223">
            <v>519.24611710627914</v>
          </cell>
        </row>
        <row r="224">
          <cell r="L224" t="str">
            <v>4.</v>
          </cell>
          <cell r="N224" t="str">
            <v>Water Tanker</v>
          </cell>
          <cell r="O224" t="str">
            <v>(E23)</v>
          </cell>
          <cell r="P224" t="str">
            <v>jam</v>
          </cell>
          <cell r="Q224">
            <v>2.1084337349397592E-2</v>
          </cell>
          <cell r="R224">
            <v>29327.951193291767</v>
          </cell>
          <cell r="U224">
            <v>618.3604167260313</v>
          </cell>
        </row>
        <row r="225">
          <cell r="C225" t="str">
            <v>Kap. Prod. / jam =</v>
          </cell>
          <cell r="D225" t="str">
            <v>V x Fb x Fa x 60</v>
          </cell>
          <cell r="G225" t="str">
            <v>Q1</v>
          </cell>
          <cell r="H225">
            <v>28.012500000000003</v>
          </cell>
          <cell r="I225" t="str">
            <v>M3</v>
          </cell>
          <cell r="L225" t="str">
            <v>5.</v>
          </cell>
          <cell r="N225" t="str">
            <v>Alat Bantu</v>
          </cell>
          <cell r="P225" t="str">
            <v>Ls</v>
          </cell>
          <cell r="Q225">
            <v>1</v>
          </cell>
          <cell r="R225">
            <v>250</v>
          </cell>
          <cell r="U225">
            <v>250</v>
          </cell>
        </row>
        <row r="226">
          <cell r="D226" t="str">
            <v>Fk x Ts1</v>
          </cell>
        </row>
        <row r="227">
          <cell r="C227" t="str">
            <v>Koefisien Alat / M3</v>
          </cell>
          <cell r="D227" t="str">
            <v xml:space="preserve"> =  1  :  Q1</v>
          </cell>
          <cell r="G227" t="str">
            <v>(E15)</v>
          </cell>
          <cell r="H227">
            <v>3.5698348951360995E-2</v>
          </cell>
          <cell r="I227" t="str">
            <v>jam</v>
          </cell>
        </row>
        <row r="228">
          <cell r="Q228" t="str">
            <v xml:space="preserve">JUMLAH HARGA PERALATAN   </v>
          </cell>
          <cell r="U228">
            <v>19676.450179928062</v>
          </cell>
        </row>
        <row r="229">
          <cell r="A229" t="str">
            <v xml:space="preserve">   2.b.</v>
          </cell>
          <cell r="C229" t="str">
            <v>DUMP TRUCK</v>
          </cell>
          <cell r="G229" t="str">
            <v>(E09)</v>
          </cell>
        </row>
        <row r="230">
          <cell r="C230" t="str">
            <v>Kapasitas bak</v>
          </cell>
          <cell r="G230" t="str">
            <v>V</v>
          </cell>
          <cell r="H230">
            <v>6</v>
          </cell>
          <cell r="I230" t="str">
            <v>M3</v>
          </cell>
          <cell r="L230" t="str">
            <v>D.</v>
          </cell>
          <cell r="N230" t="str">
            <v>JUMLAH HARGA TENAGA, BAHAN DAN PERALATAN  ( A + B + C )</v>
          </cell>
          <cell r="U230">
            <v>77320.894734195681</v>
          </cell>
        </row>
        <row r="231">
          <cell r="C231" t="str">
            <v>Faktor Efisiensi alat</v>
          </cell>
          <cell r="G231" t="str">
            <v>Fa</v>
          </cell>
          <cell r="H231">
            <v>0.83</v>
          </cell>
          <cell r="I231" t="str">
            <v>-</v>
          </cell>
          <cell r="L231" t="str">
            <v>E.</v>
          </cell>
          <cell r="N231" t="str">
            <v>OVERHEAD &amp; PROFIT</v>
          </cell>
          <cell r="P231">
            <v>10</v>
          </cell>
          <cell r="Q231" t="str">
            <v>%  x  D</v>
          </cell>
          <cell r="U231">
            <v>7732.0894734195681</v>
          </cell>
        </row>
        <row r="232">
          <cell r="C232" t="str">
            <v>Kecepatan rata-rata bermuatan</v>
          </cell>
          <cell r="G232" t="str">
            <v>v1</v>
          </cell>
          <cell r="H232">
            <v>45</v>
          </cell>
          <cell r="I232" t="str">
            <v>KM/jam</v>
          </cell>
          <cell r="L232" t="str">
            <v>F.</v>
          </cell>
          <cell r="N232" t="str">
            <v>HARGA SATUAN PEKERJAAN  ( D + E )</v>
          </cell>
          <cell r="U232">
            <v>85052.984207615256</v>
          </cell>
        </row>
        <row r="233">
          <cell r="C233" t="str">
            <v>Kecepatan rata-rata kosong</v>
          </cell>
          <cell r="G233" t="str">
            <v>v2</v>
          </cell>
          <cell r="H233">
            <v>60</v>
          </cell>
          <cell r="I233" t="str">
            <v>KM/jam</v>
          </cell>
          <cell r="L233" t="str">
            <v>Note: 1</v>
          </cell>
          <cell r="N233" t="str">
            <v>SATUAN dapat berdasarkan atas jam operasi untuk Tenaga Kerja dan Peralatan, volume dan/atau ukuran</v>
          </cell>
        </row>
        <row r="234">
          <cell r="C234" t="str">
            <v>Waktu Siklus  :  - Waktu memuat = V : Q1 x 60</v>
          </cell>
          <cell r="G234" t="str">
            <v>T1</v>
          </cell>
          <cell r="H234">
            <v>12.851405622489958</v>
          </cell>
          <cell r="I234" t="str">
            <v>menit</v>
          </cell>
          <cell r="N234" t="str">
            <v>berat untuk bahan-bahan.</v>
          </cell>
        </row>
        <row r="235">
          <cell r="C235" t="str">
            <v>- Waktu tempuh isi  =  (L : v1) x 60 menit</v>
          </cell>
          <cell r="G235" t="str">
            <v>T2</v>
          </cell>
          <cell r="H235">
            <v>26.654970760233915</v>
          </cell>
          <cell r="I235" t="str">
            <v>menit</v>
          </cell>
          <cell r="L235">
            <v>2</v>
          </cell>
          <cell r="N235" t="str">
            <v>Kuantitas satuan adalah kuantitas setiap komponen untuk menyelesaikan satu satuan pekerjaan dari nomor</v>
          </cell>
        </row>
        <row r="236">
          <cell r="C236" t="str">
            <v>- Waktu tempuh kosong  =  (L : v2) x 60 menit</v>
          </cell>
          <cell r="G236" t="str">
            <v>T3</v>
          </cell>
          <cell r="H236">
            <v>19.991228070175438</v>
          </cell>
          <cell r="I236" t="str">
            <v>menit</v>
          </cell>
          <cell r="N236" t="str">
            <v>mata pembayaran.</v>
          </cell>
        </row>
        <row r="237">
          <cell r="C237" t="str">
            <v>- Lain-lain (termasuk dumping setempat-setempat)</v>
          </cell>
          <cell r="G237" t="str">
            <v>T4</v>
          </cell>
          <cell r="H237">
            <v>30</v>
          </cell>
          <cell r="I237" t="str">
            <v>menit</v>
          </cell>
          <cell r="L237">
            <v>3</v>
          </cell>
          <cell r="N237" t="str">
            <v>Biaya satuan untuk peralatan sudah termasuk bahan bakar, bahan habis dipakai dan operator.</v>
          </cell>
        </row>
        <row r="238">
          <cell r="G238" t="str">
            <v>Ts2</v>
          </cell>
          <cell r="H238">
            <v>89.49760445289931</v>
          </cell>
          <cell r="I238" t="str">
            <v>menit</v>
          </cell>
          <cell r="L238">
            <v>4</v>
          </cell>
          <cell r="N238" t="str">
            <v>Biaya satuan sudah termasuk pengeluaran untuk seluruh pajak yang berkaitan (tetapi tidak termasuk PPN</v>
          </cell>
        </row>
        <row r="239">
          <cell r="N239" t="str">
            <v>yang dibayar dari kontrak) dan biaya-biaya lainnya.</v>
          </cell>
        </row>
        <row r="240">
          <cell r="J240" t="str">
            <v>Berlanjut ke halaman berikut</v>
          </cell>
        </row>
        <row r="241">
          <cell r="A241" t="str">
            <v>ITEM PEMBAYARAN NO.</v>
          </cell>
          <cell r="D241" t="str">
            <v>:  8.1 (2)</v>
          </cell>
          <cell r="J241" t="str">
            <v>Analisa EI-812</v>
          </cell>
        </row>
        <row r="242">
          <cell r="A242" t="str">
            <v>JENIS PEKERJAAN</v>
          </cell>
          <cell r="D242" t="str">
            <v>:  Pondasi Agregat Kls. B Untuk Pek. Minor</v>
          </cell>
        </row>
        <row r="243">
          <cell r="A243" t="str">
            <v>SATUAN PEMBAYARAN</v>
          </cell>
          <cell r="D243" t="str">
            <v>:  M3</v>
          </cell>
          <cell r="H243" t="str">
            <v xml:space="preserve">         URAIAN ANALISA HARGA SATUAN</v>
          </cell>
        </row>
        <row r="244">
          <cell r="J244" t="str">
            <v>Lanjutan</v>
          </cell>
        </row>
        <row r="246">
          <cell r="A246" t="str">
            <v>No.</v>
          </cell>
          <cell r="C246" t="str">
            <v>U R A I A N</v>
          </cell>
          <cell r="G246" t="str">
            <v>KODE</v>
          </cell>
          <cell r="H246" t="str">
            <v>KOEF.</v>
          </cell>
          <cell r="I246" t="str">
            <v>SATUAN</v>
          </cell>
          <cell r="J246" t="str">
            <v>KETERANGAN</v>
          </cell>
        </row>
        <row r="249">
          <cell r="C249" t="str">
            <v>Kap. Prod. / jam =</v>
          </cell>
          <cell r="D249" t="str">
            <v>V x Fa x 60</v>
          </cell>
          <cell r="G249" t="str">
            <v>Q2</v>
          </cell>
          <cell r="H249">
            <v>2.7821973730150886</v>
          </cell>
          <cell r="I249" t="str">
            <v>M3</v>
          </cell>
        </row>
        <row r="250">
          <cell r="D250" t="str">
            <v>Fk x Ts2</v>
          </cell>
        </row>
        <row r="251">
          <cell r="C251" t="str">
            <v>Koefisien Alat / M3</v>
          </cell>
          <cell r="D251" t="str">
            <v xml:space="preserve"> =  1  :  Q2</v>
          </cell>
          <cell r="G251" t="str">
            <v>(E09)</v>
          </cell>
          <cell r="H251">
            <v>0.35942813033292903</v>
          </cell>
          <cell r="I251" t="str">
            <v>jam</v>
          </cell>
        </row>
        <row r="253">
          <cell r="A253" t="str">
            <v xml:space="preserve">   2.c.</v>
          </cell>
          <cell r="C253" t="str">
            <v>PEDESTRIAN ROLLER</v>
          </cell>
          <cell r="G253" t="str">
            <v>(E24)</v>
          </cell>
        </row>
        <row r="254">
          <cell r="C254" t="str">
            <v>Kecepatan rata-rata alat</v>
          </cell>
          <cell r="G254" t="str">
            <v>v</v>
          </cell>
          <cell r="H254">
            <v>2.5</v>
          </cell>
          <cell r="I254" t="str">
            <v>KM/jam</v>
          </cell>
        </row>
        <row r="255">
          <cell r="C255" t="str">
            <v>Lebar efektif pemadatan</v>
          </cell>
          <cell r="G255" t="str">
            <v>b</v>
          </cell>
          <cell r="H255">
            <v>0.8</v>
          </cell>
          <cell r="I255" t="str">
            <v>M</v>
          </cell>
        </row>
        <row r="256">
          <cell r="C256" t="str">
            <v>Jumlah lintasan</v>
          </cell>
          <cell r="G256" t="str">
            <v>n</v>
          </cell>
          <cell r="H256">
            <v>12</v>
          </cell>
          <cell r="I256" t="str">
            <v>lintasan</v>
          </cell>
        </row>
        <row r="257">
          <cell r="C257" t="str">
            <v>Faktor Efisiensi alat</v>
          </cell>
          <cell r="G257" t="str">
            <v>Fa</v>
          </cell>
          <cell r="H257">
            <v>0.83</v>
          </cell>
          <cell r="I257" t="str">
            <v>-</v>
          </cell>
        </row>
        <row r="259">
          <cell r="C259" t="str">
            <v>Kap. Prod. / jam =</v>
          </cell>
          <cell r="D259" t="str">
            <v>(v x 1000) x b x t x Fa</v>
          </cell>
          <cell r="G259" t="str">
            <v>Q3</v>
          </cell>
          <cell r="H259">
            <v>20.75</v>
          </cell>
          <cell r="I259" t="str">
            <v>M3</v>
          </cell>
        </row>
        <row r="260">
          <cell r="D260" t="str">
            <v>n</v>
          </cell>
        </row>
        <row r="261">
          <cell r="C261" t="str">
            <v>Koefisien Alat / M3</v>
          </cell>
          <cell r="D261" t="str">
            <v xml:space="preserve"> =  1  :  Q3</v>
          </cell>
          <cell r="G261" t="str">
            <v>(E24)</v>
          </cell>
          <cell r="H261">
            <v>4.8192771084337352E-2</v>
          </cell>
          <cell r="I261" t="str">
            <v>jam</v>
          </cell>
        </row>
        <row r="263">
          <cell r="A263" t="str">
            <v xml:space="preserve">   2.d.</v>
          </cell>
          <cell r="C263" t="str">
            <v>WATER TANK TRUCK</v>
          </cell>
          <cell r="G263" t="str">
            <v>(E23)</v>
          </cell>
        </row>
        <row r="264">
          <cell r="C264" t="str">
            <v>Volume tanki air</v>
          </cell>
          <cell r="G264" t="str">
            <v>V</v>
          </cell>
          <cell r="H264">
            <v>4</v>
          </cell>
          <cell r="I264" t="str">
            <v>M3</v>
          </cell>
        </row>
        <row r="265">
          <cell r="C265" t="str">
            <v>Kebutuhan air / M3 agregat padat</v>
          </cell>
          <cell r="G265" t="str">
            <v>Wc</v>
          </cell>
          <cell r="H265">
            <v>7.0000000000000007E-2</v>
          </cell>
          <cell r="I265" t="str">
            <v>M3</v>
          </cell>
        </row>
        <row r="266">
          <cell r="C266" t="str">
            <v>Pengisian tanki / jam</v>
          </cell>
          <cell r="G266" t="str">
            <v>n</v>
          </cell>
          <cell r="H266">
            <v>1</v>
          </cell>
          <cell r="I266" t="str">
            <v>kali</v>
          </cell>
        </row>
        <row r="267">
          <cell r="C267" t="str">
            <v>Faktor Efisiensi alat</v>
          </cell>
          <cell r="G267" t="str">
            <v>Fa</v>
          </cell>
          <cell r="H267">
            <v>0.83</v>
          </cell>
          <cell r="I267" t="str">
            <v>-</v>
          </cell>
        </row>
        <row r="269">
          <cell r="C269" t="str">
            <v>Kap. Prod. / jam =</v>
          </cell>
          <cell r="D269" t="str">
            <v>V x n x Fa</v>
          </cell>
          <cell r="G269" t="str">
            <v>Q4</v>
          </cell>
          <cell r="H269">
            <v>47.428571428571423</v>
          </cell>
          <cell r="I269" t="str">
            <v>M3</v>
          </cell>
        </row>
        <row r="270">
          <cell r="D270" t="str">
            <v>Wc</v>
          </cell>
        </row>
        <row r="271">
          <cell r="C271" t="str">
            <v>Koefisien Alat / M3</v>
          </cell>
          <cell r="D271" t="str">
            <v xml:space="preserve"> =  1  :  Q4</v>
          </cell>
          <cell r="G271" t="str">
            <v>(E23)</v>
          </cell>
          <cell r="H271">
            <v>2.1084337349397592E-2</v>
          </cell>
          <cell r="I271" t="str">
            <v>jam</v>
          </cell>
        </row>
        <row r="273">
          <cell r="A273" t="str">
            <v xml:space="preserve">   2.e.</v>
          </cell>
          <cell r="C273" t="str">
            <v>ALAT BANTU</v>
          </cell>
          <cell r="J273" t="str">
            <v xml:space="preserve"> Lump Sum</v>
          </cell>
        </row>
        <row r="274">
          <cell r="C274" t="str">
            <v>Diperlukan   :</v>
          </cell>
        </row>
        <row r="275">
          <cell r="C275" t="str">
            <v>- Kereta dorong</v>
          </cell>
          <cell r="D275" t="str">
            <v>= 5 buah</v>
          </cell>
        </row>
        <row r="276">
          <cell r="C276" t="str">
            <v>- Sekop</v>
          </cell>
          <cell r="D276" t="str">
            <v>= 10 buah</v>
          </cell>
        </row>
        <row r="277">
          <cell r="C277" t="str">
            <v>- Garpu</v>
          </cell>
          <cell r="D277" t="str">
            <v>= 10 buah</v>
          </cell>
        </row>
        <row r="280">
          <cell r="A280" t="str">
            <v xml:space="preserve">   3.</v>
          </cell>
          <cell r="C280" t="str">
            <v>TENAGA</v>
          </cell>
        </row>
        <row r="281">
          <cell r="C281" t="str">
            <v>Produksi menentukan : WHEEL LOADER</v>
          </cell>
          <cell r="G281" t="str">
            <v>Q1</v>
          </cell>
          <cell r="H281">
            <v>28.012500000000003</v>
          </cell>
          <cell r="I281" t="str">
            <v>M3/jam</v>
          </cell>
        </row>
        <row r="282">
          <cell r="C282" t="str">
            <v>Produksi agregat / hari  =  Tk x Q1</v>
          </cell>
          <cell r="G282" t="str">
            <v>Qt</v>
          </cell>
          <cell r="H282">
            <v>196.08750000000003</v>
          </cell>
          <cell r="I282" t="str">
            <v>M3</v>
          </cell>
        </row>
        <row r="283">
          <cell r="C283" t="str">
            <v>Kebutuhan tenaga :</v>
          </cell>
        </row>
        <row r="284">
          <cell r="D284" t="str">
            <v>- Pekerja</v>
          </cell>
          <cell r="G284" t="str">
            <v>P</v>
          </cell>
          <cell r="H284">
            <v>25</v>
          </cell>
          <cell r="I284" t="str">
            <v>orang</v>
          </cell>
        </row>
        <row r="285">
          <cell r="D285" t="str">
            <v>- Mandor</v>
          </cell>
          <cell r="G285" t="str">
            <v>M</v>
          </cell>
          <cell r="H285">
            <v>1</v>
          </cell>
          <cell r="I285" t="str">
            <v>orang</v>
          </cell>
        </row>
        <row r="287">
          <cell r="C287" t="str">
            <v>Koefisien tenaga / M3   :</v>
          </cell>
        </row>
        <row r="288">
          <cell r="D288" t="str">
            <v>- Pekerja</v>
          </cell>
          <cell r="E288" t="str">
            <v>= (Tk x P) : Qt</v>
          </cell>
          <cell r="G288" t="str">
            <v>(L01)</v>
          </cell>
          <cell r="H288">
            <v>0.8924587237840248</v>
          </cell>
          <cell r="I288" t="str">
            <v>jam</v>
          </cell>
        </row>
        <row r="289">
          <cell r="D289" t="str">
            <v>- Mandor</v>
          </cell>
          <cell r="E289" t="str">
            <v>= (Tk x M) : Qt</v>
          </cell>
          <cell r="G289" t="str">
            <v>(L03)</v>
          </cell>
          <cell r="H289">
            <v>3.5698348951360995E-2</v>
          </cell>
          <cell r="I289" t="str">
            <v>jam</v>
          </cell>
        </row>
        <row r="299">
          <cell r="J299" t="str">
            <v>Berlanjut ke halaman berikut</v>
          </cell>
        </row>
        <row r="300">
          <cell r="A300" t="str">
            <v>ITEM PEMBAYARAN NO.</v>
          </cell>
          <cell r="D300" t="str">
            <v>:  8.1 (2)</v>
          </cell>
          <cell r="J300" t="str">
            <v>Analisa EI-812</v>
          </cell>
        </row>
        <row r="301">
          <cell r="A301" t="str">
            <v>JENIS PEKERJAAN</v>
          </cell>
          <cell r="D301" t="str">
            <v>:  Pondasi Agregat Kls. B Untuk Pek. Minor</v>
          </cell>
        </row>
        <row r="302">
          <cell r="A302" t="str">
            <v>SATUAN PEMBAYARAN</v>
          </cell>
          <cell r="D302" t="str">
            <v>:  M3</v>
          </cell>
          <cell r="H302" t="str">
            <v xml:space="preserve">         URAIAN ANALISA HARGA SATUAN</v>
          </cell>
        </row>
        <row r="303">
          <cell r="J303" t="str">
            <v>Lanjutan</v>
          </cell>
        </row>
        <row r="305">
          <cell r="A305" t="str">
            <v>No.</v>
          </cell>
          <cell r="C305" t="str">
            <v>U R A I A N</v>
          </cell>
          <cell r="G305" t="str">
            <v>KODE</v>
          </cell>
          <cell r="H305" t="str">
            <v>KOEF.</v>
          </cell>
          <cell r="I305" t="str">
            <v>SATUAN</v>
          </cell>
          <cell r="J305" t="str">
            <v>KETERANGAN</v>
          </cell>
        </row>
        <row r="308">
          <cell r="A308" t="str">
            <v>4.</v>
          </cell>
          <cell r="C308" t="str">
            <v>HARGA DASAR SATUAN UPAH, BAHAN DAN ALAT</v>
          </cell>
        </row>
        <row r="309">
          <cell r="C309" t="str">
            <v>Lihat lampiran.</v>
          </cell>
        </row>
        <row r="311">
          <cell r="A311" t="str">
            <v>5.</v>
          </cell>
          <cell r="C311" t="str">
            <v>ANALISA HARGA SATUAN PEKERJAAN</v>
          </cell>
        </row>
        <row r="312">
          <cell r="C312" t="str">
            <v>Lihat perhitungan dalam FORMULIR STANDAR UNTUK</v>
          </cell>
        </row>
        <row r="313">
          <cell r="C313" t="str">
            <v>PEREKAMAN ANALISA MASING-MASING HARGA</v>
          </cell>
        </row>
        <row r="314">
          <cell r="C314" t="str">
            <v>SATUAN.</v>
          </cell>
        </row>
        <row r="315">
          <cell r="C315" t="str">
            <v>Didapat Harga Satuan Pekerjaan :</v>
          </cell>
        </row>
        <row r="317">
          <cell r="C317" t="str">
            <v xml:space="preserve">Rp.  </v>
          </cell>
          <cell r="D317">
            <v>85052.984207615256</v>
          </cell>
          <cell r="E317" t="str">
            <v xml:space="preserve"> / M3.</v>
          </cell>
        </row>
        <row r="320">
          <cell r="A320" t="str">
            <v>6.</v>
          </cell>
          <cell r="C320" t="str">
            <v>MASA PELAKSANAAN YANG DIPERLUKAN</v>
          </cell>
        </row>
        <row r="321">
          <cell r="C321" t="str">
            <v>Masa Pelaksanaan :</v>
          </cell>
          <cell r="D321" t="str">
            <v>. . . . . . . . . . .</v>
          </cell>
          <cell r="E321" t="str">
            <v>bulan</v>
          </cell>
        </row>
        <row r="323">
          <cell r="A323" t="str">
            <v>7.</v>
          </cell>
          <cell r="C323" t="str">
            <v>VOLUME PEKERJAAN YANG DIPERLUKAN</v>
          </cell>
        </row>
        <row r="324">
          <cell r="C324" t="str">
            <v>Volume pekerjaan  :</v>
          </cell>
          <cell r="D324" t="e">
            <v>#REF!</v>
          </cell>
          <cell r="E324" t="str">
            <v>M3</v>
          </cell>
        </row>
        <row r="359">
          <cell r="A359" t="str">
            <v>ITEM PEMBAYARAN NO.</v>
          </cell>
          <cell r="D359" t="str">
            <v>:  8.1 (3)</v>
          </cell>
          <cell r="J359" t="str">
            <v>Analisa EI-813</v>
          </cell>
          <cell r="T359" t="str">
            <v>Analisa EI-813</v>
          </cell>
        </row>
        <row r="360">
          <cell r="A360" t="str">
            <v>JENIS PEKERJAAN</v>
          </cell>
          <cell r="D360" t="str">
            <v>:  Agregat Utk. Lapis Pond. Jalan -</v>
          </cell>
        </row>
        <row r="361">
          <cell r="D361" t="str">
            <v xml:space="preserve">   Tanpa Penutup Utk. Pek. Minor</v>
          </cell>
          <cell r="H361" t="str">
            <v xml:space="preserve">         URAIAN ANALISA HARGA SATUAN</v>
          </cell>
          <cell r="L361" t="str">
            <v>FORMULIR STANDAR UNTUK</v>
          </cell>
        </row>
        <row r="362">
          <cell r="A362" t="str">
            <v>SATUAN PEMBAYARAN</v>
          </cell>
          <cell r="D362" t="str">
            <v>:  M3</v>
          </cell>
          <cell r="L362" t="str">
            <v>PEREKAMAN ANALISA MASING-MASING HARGA SATUAN</v>
          </cell>
        </row>
        <row r="363">
          <cell r="L363">
            <v>0</v>
          </cell>
        </row>
        <row r="364">
          <cell r="A364" t="str">
            <v>No.</v>
          </cell>
          <cell r="C364" t="str">
            <v>U R A I A N</v>
          </cell>
          <cell r="G364" t="str">
            <v>KODE</v>
          </cell>
          <cell r="H364" t="str">
            <v>KOEF.</v>
          </cell>
          <cell r="I364" t="str">
            <v>SATUAN</v>
          </cell>
          <cell r="J364" t="str">
            <v>KETERANGAN</v>
          </cell>
        </row>
        <row r="366">
          <cell r="L366" t="str">
            <v>PROYEK</v>
          </cell>
          <cell r="O366" t="str">
            <v>:</v>
          </cell>
        </row>
        <row r="367">
          <cell r="A367" t="str">
            <v>I.</v>
          </cell>
          <cell r="C367" t="str">
            <v>ASUMSI</v>
          </cell>
          <cell r="L367" t="str">
            <v>No. PAKET KONTRAK</v>
          </cell>
          <cell r="O367" t="str">
            <v>:</v>
          </cell>
        </row>
        <row r="368">
          <cell r="A368">
            <v>1</v>
          </cell>
          <cell r="C368" t="str">
            <v>Menggunakan alat berat (cara mekanik)</v>
          </cell>
          <cell r="L368" t="str">
            <v>NAMA PAKET</v>
          </cell>
          <cell r="O368" t="str">
            <v>:</v>
          </cell>
        </row>
        <row r="369">
          <cell r="A369">
            <v>2</v>
          </cell>
          <cell r="C369" t="str">
            <v>Lokasi pekerjaan : sepanjang jalan</v>
          </cell>
          <cell r="L369" t="str">
            <v>PROP / KAB / KODYA</v>
          </cell>
          <cell r="O369" t="str">
            <v>:</v>
          </cell>
        </row>
        <row r="370">
          <cell r="A370">
            <v>3</v>
          </cell>
          <cell r="C370" t="str">
            <v>Kondisi existing jalan : sedang</v>
          </cell>
          <cell r="L370" t="str">
            <v>ITEM PEMBAYARAN NO.</v>
          </cell>
          <cell r="O370" t="str">
            <v>:  8.1 (3)</v>
          </cell>
          <cell r="R370" t="str">
            <v>PERKIRAAN VOL. PEK.</v>
          </cell>
          <cell r="T370" t="str">
            <v>:</v>
          </cell>
          <cell r="U370" t="e">
            <v>#REF!</v>
          </cell>
        </row>
        <row r="371">
          <cell r="A371">
            <v>4</v>
          </cell>
          <cell r="C371" t="str">
            <v>Jarak rata-rata Base Camp ke lokasi pekerjaan</v>
          </cell>
          <cell r="G371" t="str">
            <v>L</v>
          </cell>
          <cell r="H371">
            <v>19.991228070175438</v>
          </cell>
          <cell r="I371" t="str">
            <v>KM</v>
          </cell>
          <cell r="L371" t="str">
            <v>JENIS PEKERJAAN</v>
          </cell>
          <cell r="O371" t="str">
            <v>:  Agregat Utk. Lapis Pond. Jalan -</v>
          </cell>
          <cell r="R371" t="str">
            <v>TOTAL HARGA (Rp.)</v>
          </cell>
          <cell r="T371" t="str">
            <v>:</v>
          </cell>
          <cell r="U371" t="e">
            <v>#REF!</v>
          </cell>
        </row>
        <row r="372">
          <cell r="A372">
            <v>5</v>
          </cell>
          <cell r="C372" t="str">
            <v>Tebal lapis Agregat padat</v>
          </cell>
          <cell r="G372" t="str">
            <v>t</v>
          </cell>
          <cell r="H372">
            <v>0.15</v>
          </cell>
          <cell r="I372" t="str">
            <v>M</v>
          </cell>
          <cell r="O372" t="str">
            <v xml:space="preserve">   Tanpa Penutup Utk. Pek. Minor</v>
          </cell>
          <cell r="R372" t="str">
            <v>% THD. BIAYA PROYEK</v>
          </cell>
          <cell r="T372" t="str">
            <v>:</v>
          </cell>
          <cell r="U372" t="e">
            <v>#REF!</v>
          </cell>
        </row>
        <row r="373">
          <cell r="A373">
            <v>6</v>
          </cell>
          <cell r="C373" t="str">
            <v>Faktor kembang material (Padat-Lepas)</v>
          </cell>
          <cell r="G373" t="str">
            <v>Fk</v>
          </cell>
          <cell r="H373">
            <v>1.2</v>
          </cell>
          <cell r="I373" t="str">
            <v>-</v>
          </cell>
          <cell r="L373" t="str">
            <v>SATUAN PEMBAYARAN</v>
          </cell>
          <cell r="O373" t="str">
            <v>:  M3</v>
          </cell>
        </row>
        <row r="374">
          <cell r="A374">
            <v>7</v>
          </cell>
          <cell r="C374" t="str">
            <v>Jam kerja efektif per-hari</v>
          </cell>
          <cell r="G374" t="str">
            <v>Tk</v>
          </cell>
          <cell r="H374">
            <v>7</v>
          </cell>
          <cell r="I374" t="str">
            <v>Jam</v>
          </cell>
        </row>
        <row r="376">
          <cell r="A376" t="str">
            <v>II.</v>
          </cell>
          <cell r="C376" t="str">
            <v>URUTAN KERJA</v>
          </cell>
          <cell r="Q376" t="str">
            <v>PERKIRAAN</v>
          </cell>
          <cell r="R376" t="str">
            <v>HARGA</v>
          </cell>
          <cell r="S376" t="str">
            <v>JUMLAH</v>
          </cell>
        </row>
        <row r="377">
          <cell r="L377" t="str">
            <v>NO.</v>
          </cell>
          <cell r="N377" t="str">
            <v>KOMPONEN</v>
          </cell>
          <cell r="P377" t="str">
            <v>SATUAN</v>
          </cell>
          <cell r="Q377" t="str">
            <v>KUANTITAS</v>
          </cell>
          <cell r="R377" t="str">
            <v>SATUAN</v>
          </cell>
          <cell r="S377" t="str">
            <v>HARGA</v>
          </cell>
        </row>
        <row r="378">
          <cell r="A378">
            <v>1</v>
          </cell>
          <cell r="C378" t="str">
            <v>Wheel Loader memuat Agregat ke dalam Dump</v>
          </cell>
          <cell r="R378" t="str">
            <v>(Rp.)</v>
          </cell>
          <cell r="S378" t="str">
            <v>(Rp.)</v>
          </cell>
        </row>
        <row r="379">
          <cell r="C379" t="str">
            <v>Tuck di Base Camp</v>
          </cell>
        </row>
        <row r="380">
          <cell r="A380">
            <v>2</v>
          </cell>
          <cell r="C380" t="str">
            <v>Dump Truck mengangkut Agregat ke lokasi</v>
          </cell>
        </row>
        <row r="381">
          <cell r="C381" t="str">
            <v>pekerjaandan dihampar dengan pekerja</v>
          </cell>
          <cell r="L381" t="str">
            <v>A.</v>
          </cell>
          <cell r="N381" t="str">
            <v>TENAGA</v>
          </cell>
        </row>
        <row r="382">
          <cell r="A382">
            <v>3</v>
          </cell>
          <cell r="C382" t="str">
            <v>Hamparaan Agregat dibasahi dengan Water Tank</v>
          </cell>
        </row>
        <row r="383">
          <cell r="C383" t="str">
            <v>Truck sebelum dipadatkan dengan Pedestrian Roller.</v>
          </cell>
          <cell r="L383" t="str">
            <v>1.</v>
          </cell>
          <cell r="N383" t="str">
            <v>Pekerja Biasa</v>
          </cell>
          <cell r="O383" t="str">
            <v>(L01)</v>
          </cell>
          <cell r="P383" t="str">
            <v>Jam</v>
          </cell>
          <cell r="Q383">
            <v>0.4462293618920124</v>
          </cell>
          <cell r="R383">
            <v>1800</v>
          </cell>
          <cell r="U383">
            <v>803.21285140562236</v>
          </cell>
        </row>
        <row r="384">
          <cell r="A384">
            <v>4</v>
          </cell>
          <cell r="C384" t="str">
            <v>Sekelompok pekerja membuat galian lubang/patching,</v>
          </cell>
          <cell r="L384" t="str">
            <v>2.</v>
          </cell>
          <cell r="N384" t="str">
            <v>Mandor</v>
          </cell>
          <cell r="O384" t="str">
            <v>(L03)</v>
          </cell>
          <cell r="P384" t="str">
            <v>Jam</v>
          </cell>
          <cell r="Q384">
            <v>1.7849174475680497E-2</v>
          </cell>
          <cell r="R384">
            <v>2750</v>
          </cell>
          <cell r="U384">
            <v>49.085229808121369</v>
          </cell>
        </row>
        <row r="385">
          <cell r="C385" t="str">
            <v>merapikan tepi hamparan dan level permukaan</v>
          </cell>
        </row>
        <row r="386">
          <cell r="C386" t="str">
            <v>dengan menggunakan alat bantu</v>
          </cell>
        </row>
        <row r="387">
          <cell r="Q387" t="str">
            <v xml:space="preserve">JUMLAH HARGA TENAGA   </v>
          </cell>
          <cell r="U387">
            <v>852.29808121374367</v>
          </cell>
        </row>
        <row r="388">
          <cell r="A388" t="str">
            <v>III.</v>
          </cell>
          <cell r="C388" t="str">
            <v>PEMAKAIAN BAHAN, ALAT DAN TENAGA</v>
          </cell>
        </row>
        <row r="389">
          <cell r="L389" t="str">
            <v>B.</v>
          </cell>
          <cell r="N389" t="str">
            <v>BAHAN</v>
          </cell>
        </row>
        <row r="390">
          <cell r="A390" t="str">
            <v xml:space="preserve">   1.</v>
          </cell>
          <cell r="C390" t="str">
            <v>BAHAN</v>
          </cell>
        </row>
        <row r="391">
          <cell r="C391" t="str">
            <v>Material Agregat Kelas C hasil produksi di Base Camp</v>
          </cell>
          <cell r="L391" t="str">
            <v>1.</v>
          </cell>
          <cell r="N391" t="str">
            <v>Agregat Kelas C (M28)</v>
          </cell>
          <cell r="P391" t="str">
            <v>M3</v>
          </cell>
          <cell r="Q391">
            <v>1.2</v>
          </cell>
          <cell r="R391">
            <v>44953.827596363692</v>
          </cell>
          <cell r="U391">
            <v>53944.593115636431</v>
          </cell>
        </row>
        <row r="392">
          <cell r="C392" t="str">
            <v>Setiap 1 M3 Agregat padat diperlukan : 1 x Fk</v>
          </cell>
          <cell r="G392" t="str">
            <v>(M28)</v>
          </cell>
          <cell r="H392">
            <v>1.2</v>
          </cell>
          <cell r="I392" t="str">
            <v>M3</v>
          </cell>
          <cell r="J392" t="str">
            <v>Agregat lepas</v>
          </cell>
        </row>
        <row r="394">
          <cell r="A394" t="str">
            <v xml:space="preserve">   2.</v>
          </cell>
          <cell r="C394" t="str">
            <v>ALAT</v>
          </cell>
        </row>
        <row r="395">
          <cell r="A395" t="str">
            <v>2.a.</v>
          </cell>
          <cell r="C395" t="str">
            <v>WHEEL LOADER</v>
          </cell>
          <cell r="G395" t="str">
            <v>(E15)</v>
          </cell>
        </row>
        <row r="396">
          <cell r="C396" t="str">
            <v>Kapasitas bucket</v>
          </cell>
          <cell r="G396" t="str">
            <v>V</v>
          </cell>
          <cell r="H396">
            <v>1.5</v>
          </cell>
          <cell r="I396" t="str">
            <v>M3</v>
          </cell>
        </row>
        <row r="397">
          <cell r="C397" t="str">
            <v>Faktor bucket</v>
          </cell>
          <cell r="G397" t="str">
            <v>Fb</v>
          </cell>
          <cell r="H397">
            <v>0.9</v>
          </cell>
          <cell r="I397" t="str">
            <v>-</v>
          </cell>
          <cell r="Q397" t="str">
            <v xml:space="preserve">JUMLAH HARGA BAHAN   </v>
          </cell>
          <cell r="U397">
            <v>53944.593115636431</v>
          </cell>
        </row>
        <row r="398">
          <cell r="C398" t="str">
            <v>Faktor Efisiensi alat</v>
          </cell>
          <cell r="G398" t="str">
            <v>Fa</v>
          </cell>
          <cell r="H398">
            <v>0.83</v>
          </cell>
          <cell r="I398" t="str">
            <v>-</v>
          </cell>
        </row>
        <row r="399">
          <cell r="C399" t="str">
            <v>Waktu siklus</v>
          </cell>
          <cell r="G399" t="str">
            <v>Ts1</v>
          </cell>
          <cell r="L399" t="str">
            <v>C.</v>
          </cell>
          <cell r="N399" t="str">
            <v>PERALATAN</v>
          </cell>
        </row>
        <row r="400">
          <cell r="C400" t="str">
            <v>- Muat</v>
          </cell>
          <cell r="G400" t="str">
            <v>T1</v>
          </cell>
          <cell r="H400">
            <v>0.5</v>
          </cell>
          <cell r="I400" t="str">
            <v>menit</v>
          </cell>
        </row>
        <row r="401">
          <cell r="C401" t="str">
            <v>- Lain-lain</v>
          </cell>
          <cell r="G401" t="str">
            <v>T2</v>
          </cell>
          <cell r="H401">
            <v>0.5</v>
          </cell>
          <cell r="I401" t="str">
            <v>menit</v>
          </cell>
          <cell r="L401" t="str">
            <v>1</v>
          </cell>
          <cell r="N401" t="str">
            <v>Wheel Loader</v>
          </cell>
          <cell r="O401" t="str">
            <v>(E15)</v>
          </cell>
          <cell r="P401" t="str">
            <v>Jam</v>
          </cell>
          <cell r="Q401">
            <v>1.7849174475680497E-2</v>
          </cell>
          <cell r="R401">
            <v>55432.76343797033</v>
          </cell>
          <cell r="U401">
            <v>989.42906627345508</v>
          </cell>
        </row>
        <row r="402">
          <cell r="G402" t="str">
            <v>Ts1</v>
          </cell>
          <cell r="H402">
            <v>1</v>
          </cell>
          <cell r="I402" t="str">
            <v>menit</v>
          </cell>
          <cell r="L402" t="str">
            <v>2</v>
          </cell>
          <cell r="N402" t="str">
            <v>Dump Truck</v>
          </cell>
          <cell r="O402" t="str">
            <v>(E09)</v>
          </cell>
          <cell r="P402" t="str">
            <v>Jam</v>
          </cell>
          <cell r="Q402">
            <v>0.33362209494640299</v>
          </cell>
          <cell r="R402">
            <v>45377.598849709742</v>
          </cell>
          <cell r="U402">
            <v>15138.969591877651</v>
          </cell>
        </row>
        <row r="403">
          <cell r="L403" t="str">
            <v>3</v>
          </cell>
          <cell r="N403" t="str">
            <v>Pedestrian Roller (E24)</v>
          </cell>
          <cell r="P403" t="str">
            <v>Jam</v>
          </cell>
          <cell r="Q403">
            <v>4.8192771084337352E-2</v>
          </cell>
          <cell r="R403">
            <v>10774.356929955291</v>
          </cell>
          <cell r="U403">
            <v>519.24611710627914</v>
          </cell>
        </row>
        <row r="404">
          <cell r="C404" t="str">
            <v>Kap. Prod. / jam =</v>
          </cell>
          <cell r="D404" t="str">
            <v>V x Fb x Fa x 60</v>
          </cell>
          <cell r="G404" t="str">
            <v>Q1</v>
          </cell>
          <cell r="H404">
            <v>56.025000000000006</v>
          </cell>
          <cell r="I404" t="str">
            <v>M3</v>
          </cell>
          <cell r="L404" t="str">
            <v>4</v>
          </cell>
          <cell r="N404" t="str">
            <v>Water Tanker</v>
          </cell>
          <cell r="O404" t="str">
            <v>(E23)</v>
          </cell>
          <cell r="P404" t="str">
            <v>Jam</v>
          </cell>
          <cell r="Q404">
            <v>2.1084337349397592E-2</v>
          </cell>
          <cell r="R404">
            <v>29327.951193291767</v>
          </cell>
          <cell r="U404">
            <v>618.3604167260313</v>
          </cell>
        </row>
        <row r="405">
          <cell r="D405" t="str">
            <v>Fk x Ts1</v>
          </cell>
          <cell r="L405" t="str">
            <v>5</v>
          </cell>
          <cell r="N405" t="str">
            <v>Alat Bantu</v>
          </cell>
          <cell r="P405" t="str">
            <v>Ls</v>
          </cell>
          <cell r="Q405">
            <v>1</v>
          </cell>
          <cell r="R405">
            <v>250</v>
          </cell>
          <cell r="U405">
            <v>250</v>
          </cell>
        </row>
        <row r="406">
          <cell r="C406" t="str">
            <v>Koefisien Alat / M3</v>
          </cell>
          <cell r="D406" t="str">
            <v xml:space="preserve"> =  1  :  Q1</v>
          </cell>
          <cell r="G406" t="str">
            <v>(E15)</v>
          </cell>
          <cell r="H406">
            <v>1.7849174475680497E-2</v>
          </cell>
          <cell r="I406" t="str">
            <v>Jam</v>
          </cell>
        </row>
        <row r="408">
          <cell r="A408" t="str">
            <v>2.b.</v>
          </cell>
          <cell r="C408" t="str">
            <v>DUMP TRUCK</v>
          </cell>
          <cell r="G408" t="str">
            <v>(E09)</v>
          </cell>
          <cell r="Q408" t="str">
            <v xml:space="preserve">JUMLAH HARGA PERALATAN   </v>
          </cell>
          <cell r="U408">
            <v>17516.005191983415</v>
          </cell>
        </row>
        <row r="409">
          <cell r="C409" t="str">
            <v>Kapasitas bak</v>
          </cell>
          <cell r="G409" t="str">
            <v>V</v>
          </cell>
          <cell r="H409">
            <v>6</v>
          </cell>
          <cell r="I409" t="str">
            <v>M3</v>
          </cell>
        </row>
        <row r="410">
          <cell r="C410" t="str">
            <v>Faktor Efisiensi alat</v>
          </cell>
          <cell r="G410" t="str">
            <v>Fa</v>
          </cell>
          <cell r="H410">
            <v>0.83</v>
          </cell>
          <cell r="I410" t="str">
            <v>-</v>
          </cell>
          <cell r="L410" t="str">
            <v>D.</v>
          </cell>
          <cell r="N410" t="str">
            <v>JUMLAH HARGA TENAGA, BAHAN DAN PERALATAN  ( A + B + C )</v>
          </cell>
          <cell r="U410">
            <v>72312.896388833586</v>
          </cell>
        </row>
        <row r="411">
          <cell r="C411" t="str">
            <v>Kecepatan rata-rata bermuatan</v>
          </cell>
          <cell r="G411" t="str">
            <v>v1</v>
          </cell>
          <cell r="H411">
            <v>45</v>
          </cell>
          <cell r="I411" t="str">
            <v>KM / Jam</v>
          </cell>
          <cell r="L411" t="str">
            <v>E.</v>
          </cell>
          <cell r="N411" t="str">
            <v>OVERHEAD &amp; PROFIT</v>
          </cell>
          <cell r="P411">
            <v>10</v>
          </cell>
          <cell r="Q411" t="str">
            <v>%  x  D</v>
          </cell>
          <cell r="U411">
            <v>7231.2896388833587</v>
          </cell>
        </row>
        <row r="412">
          <cell r="C412" t="str">
            <v>Kecepatan rata-rata kosong</v>
          </cell>
          <cell r="G412" t="str">
            <v>v2</v>
          </cell>
          <cell r="H412">
            <v>60</v>
          </cell>
          <cell r="I412" t="str">
            <v>KM / Jam</v>
          </cell>
          <cell r="L412" t="str">
            <v>F.</v>
          </cell>
          <cell r="N412" t="str">
            <v>HARGA SATUAN PEKERJAAN  ( D + E )</v>
          </cell>
          <cell r="U412">
            <v>79544.186027716947</v>
          </cell>
        </row>
        <row r="413">
          <cell r="C413" t="str">
            <v>Waktu Siklus  :  - Waktu memuat = V : Q1 x 60</v>
          </cell>
          <cell r="G413" t="str">
            <v>T1</v>
          </cell>
          <cell r="H413">
            <v>6.425702811244979</v>
          </cell>
          <cell r="I413" t="str">
            <v>menit</v>
          </cell>
          <cell r="L413" t="str">
            <v>Note: 1</v>
          </cell>
          <cell r="N413" t="str">
            <v>SATUAN dapat berdasarkan atas jam operasi untuk Tenaga Kerja dan Peralatan, volume dan/atau ukuran</v>
          </cell>
        </row>
        <row r="414">
          <cell r="C414" t="str">
            <v>- Waktu tempuh isi  =  (L : v1) x 60 menit</v>
          </cell>
          <cell r="G414" t="str">
            <v>T2</v>
          </cell>
          <cell r="H414">
            <v>26.654970760233915</v>
          </cell>
          <cell r="I414" t="str">
            <v>menit</v>
          </cell>
          <cell r="N414" t="str">
            <v>berat untuk bahan-bahan.</v>
          </cell>
        </row>
        <row r="415">
          <cell r="C415" t="str">
            <v>- Waktu tempuh kosong  =  (L : v2) x 60 menit</v>
          </cell>
          <cell r="G415" t="str">
            <v>T3</v>
          </cell>
          <cell r="H415">
            <v>19.991228070175438</v>
          </cell>
          <cell r="I415" t="str">
            <v>menit</v>
          </cell>
          <cell r="L415">
            <v>2</v>
          </cell>
          <cell r="N415" t="str">
            <v>Kuantitas satuan adalah kuantitas setiap komponen untuk menyelesaikan satu satuan pekerjaan dari nomor</v>
          </cell>
        </row>
        <row r="416">
          <cell r="C416" t="str">
            <v>- Lain-lain (termasuk dumping setempat-setempat)</v>
          </cell>
          <cell r="G416" t="str">
            <v>T4</v>
          </cell>
          <cell r="H416">
            <v>30</v>
          </cell>
          <cell r="I416" t="str">
            <v>menit</v>
          </cell>
          <cell r="N416" t="str">
            <v>mata pembayaran.</v>
          </cell>
        </row>
        <row r="417">
          <cell r="G417" t="str">
            <v>Ts2</v>
          </cell>
          <cell r="H417">
            <v>83.071901641654335</v>
          </cell>
          <cell r="I417" t="str">
            <v>menit</v>
          </cell>
          <cell r="L417">
            <v>3</v>
          </cell>
          <cell r="N417" t="str">
            <v>Biaya satuan untuk peralatan sudah termasuk bahan bakar, bahan habis dipakai dan operator.</v>
          </cell>
        </row>
        <row r="418">
          <cell r="L418">
            <v>4</v>
          </cell>
          <cell r="N418" t="str">
            <v>Biaya satuan sudah termasuk pengeluaran untuk seluruh pajak yang berkaitan (tetapi tidak termasuk PPN</v>
          </cell>
        </row>
        <row r="419">
          <cell r="J419" t="str">
            <v>Berlanjut ke halaman berikut</v>
          </cell>
          <cell r="N419" t="str">
            <v>yang dibayar dari kontrak) dan biaya-biaya lainnya.</v>
          </cell>
        </row>
        <row r="420">
          <cell r="A420" t="str">
            <v>ITEM PEMBAYARAN NO.</v>
          </cell>
          <cell r="D420" t="str">
            <v>:  8.1 (3)</v>
          </cell>
          <cell r="J420" t="str">
            <v>Analisa EI-813</v>
          </cell>
        </row>
        <row r="421">
          <cell r="A421" t="str">
            <v>JENIS PEKERJAAN</v>
          </cell>
          <cell r="D421" t="str">
            <v>:  Agregat Utk. Lapis Pond. Jalan -</v>
          </cell>
        </row>
        <row r="422">
          <cell r="D422" t="str">
            <v xml:space="preserve">   Tanpa Penutup Utk. Pek. Minor</v>
          </cell>
          <cell r="H422" t="str">
            <v xml:space="preserve">         URAIAN ANALISA HARGA SATUAN</v>
          </cell>
        </row>
        <row r="423">
          <cell r="A423" t="str">
            <v>SATUAN PEMBAYARAN</v>
          </cell>
          <cell r="D423" t="str">
            <v>:  M3</v>
          </cell>
          <cell r="J423" t="str">
            <v>Lanjutan</v>
          </cell>
        </row>
        <row r="425">
          <cell r="A425" t="str">
            <v>No.</v>
          </cell>
          <cell r="C425" t="str">
            <v>U R A I A N</v>
          </cell>
          <cell r="G425" t="str">
            <v>KODE</v>
          </cell>
          <cell r="H425" t="str">
            <v>KOEF.</v>
          </cell>
          <cell r="I425" t="str">
            <v>SATUAN</v>
          </cell>
          <cell r="J425" t="str">
            <v>KETERANGAN</v>
          </cell>
        </row>
        <row r="428">
          <cell r="C428" t="str">
            <v xml:space="preserve">Kap. Prod./jam = </v>
          </cell>
          <cell r="D428" t="str">
            <v>V x Fa x 60</v>
          </cell>
          <cell r="G428" t="str">
            <v>Q2</v>
          </cell>
          <cell r="H428">
            <v>2.9974033948820202</v>
          </cell>
          <cell r="I428" t="str">
            <v>M3</v>
          </cell>
        </row>
        <row r="429">
          <cell r="D429" t="str">
            <v>Fk x Ts2</v>
          </cell>
        </row>
        <row r="430">
          <cell r="C430" t="str">
            <v>Koefisien Alat / M3</v>
          </cell>
          <cell r="D430" t="str">
            <v xml:space="preserve"> = 1 : Q2</v>
          </cell>
          <cell r="G430" t="str">
            <v>(E09)</v>
          </cell>
          <cell r="H430">
            <v>0.33362209494640299</v>
          </cell>
          <cell r="I430" t="str">
            <v>Jam</v>
          </cell>
        </row>
        <row r="432">
          <cell r="A432" t="str">
            <v xml:space="preserve">   2.c.</v>
          </cell>
          <cell r="C432" t="str">
            <v>PEDESTRIAN ROLLER</v>
          </cell>
          <cell r="G432" t="str">
            <v>(E24)</v>
          </cell>
        </row>
        <row r="433">
          <cell r="C433" t="str">
            <v>Kecepatan rata-rata alat</v>
          </cell>
          <cell r="G433" t="str">
            <v>v</v>
          </cell>
          <cell r="H433">
            <v>2.5</v>
          </cell>
          <cell r="I433" t="str">
            <v>KM/jam</v>
          </cell>
        </row>
        <row r="434">
          <cell r="C434" t="str">
            <v>Lebar efektif pemadatan</v>
          </cell>
          <cell r="G434" t="str">
            <v>b</v>
          </cell>
          <cell r="H434">
            <v>0.8</v>
          </cell>
          <cell r="I434" t="str">
            <v>M</v>
          </cell>
        </row>
        <row r="435">
          <cell r="C435" t="str">
            <v>Jumlah lintasan</v>
          </cell>
          <cell r="G435" t="str">
            <v>n</v>
          </cell>
          <cell r="H435">
            <v>12</v>
          </cell>
          <cell r="I435" t="str">
            <v>lintasan</v>
          </cell>
        </row>
        <row r="436">
          <cell r="C436" t="str">
            <v>Faktor Efisiensi alat</v>
          </cell>
          <cell r="G436" t="str">
            <v>Fa</v>
          </cell>
          <cell r="H436">
            <v>0.83</v>
          </cell>
          <cell r="I436" t="str">
            <v>-</v>
          </cell>
        </row>
        <row r="438">
          <cell r="C438" t="str">
            <v>Kap. Prod. / jam =</v>
          </cell>
          <cell r="D438" t="str">
            <v>(v x 1000) x b x t x Fa</v>
          </cell>
          <cell r="G438" t="str">
            <v>Q3</v>
          </cell>
          <cell r="H438">
            <v>20.75</v>
          </cell>
          <cell r="I438" t="str">
            <v>M3</v>
          </cell>
        </row>
        <row r="439">
          <cell r="D439" t="str">
            <v>n</v>
          </cell>
        </row>
        <row r="440">
          <cell r="C440" t="str">
            <v>Koefisien Alat / M3</v>
          </cell>
          <cell r="D440" t="str">
            <v xml:space="preserve"> =  1  :  Q3</v>
          </cell>
          <cell r="G440" t="str">
            <v>(E24)</v>
          </cell>
          <cell r="H440">
            <v>4.8192771084337352E-2</v>
          </cell>
          <cell r="I440" t="str">
            <v>jam</v>
          </cell>
        </row>
        <row r="442">
          <cell r="A442" t="str">
            <v xml:space="preserve">   2.d.</v>
          </cell>
          <cell r="C442" t="str">
            <v>WATER TANK TRUCK</v>
          </cell>
          <cell r="G442" t="str">
            <v>(E23)</v>
          </cell>
        </row>
        <row r="443">
          <cell r="C443" t="str">
            <v>Volume tanki air</v>
          </cell>
          <cell r="G443" t="str">
            <v>V</v>
          </cell>
          <cell r="H443">
            <v>4</v>
          </cell>
          <cell r="I443" t="str">
            <v>M3</v>
          </cell>
        </row>
        <row r="444">
          <cell r="C444" t="str">
            <v>Kebutuhan air / M3 agregat padat</v>
          </cell>
          <cell r="G444" t="str">
            <v>Wc</v>
          </cell>
          <cell r="H444">
            <v>7.0000000000000007E-2</v>
          </cell>
          <cell r="I444" t="str">
            <v>M3</v>
          </cell>
        </row>
        <row r="445">
          <cell r="C445" t="str">
            <v>Pengisian tanki / jam</v>
          </cell>
          <cell r="G445" t="str">
            <v>n</v>
          </cell>
          <cell r="H445">
            <v>1</v>
          </cell>
          <cell r="I445" t="str">
            <v>kali</v>
          </cell>
        </row>
        <row r="446">
          <cell r="C446" t="str">
            <v>Faktor Efisiensi alat</v>
          </cell>
          <cell r="G446" t="str">
            <v>Fa</v>
          </cell>
          <cell r="H446">
            <v>0.83</v>
          </cell>
          <cell r="I446" t="str">
            <v>-</v>
          </cell>
        </row>
        <row r="448">
          <cell r="C448" t="str">
            <v>Kap. Prod. / jam =</v>
          </cell>
          <cell r="D448" t="str">
            <v>V x n x Fa</v>
          </cell>
          <cell r="G448" t="str">
            <v>Q4</v>
          </cell>
          <cell r="H448">
            <v>47.428571428571423</v>
          </cell>
          <cell r="I448" t="str">
            <v>M3</v>
          </cell>
        </row>
        <row r="449">
          <cell r="D449" t="str">
            <v>Wc</v>
          </cell>
        </row>
        <row r="450">
          <cell r="C450" t="str">
            <v>Koefisien Alat / M3</v>
          </cell>
          <cell r="D450" t="str">
            <v xml:space="preserve"> =  1  :  Q4</v>
          </cell>
          <cell r="G450" t="str">
            <v>(E23)</v>
          </cell>
          <cell r="H450">
            <v>2.1084337349397592E-2</v>
          </cell>
          <cell r="I450" t="str">
            <v>jam</v>
          </cell>
        </row>
        <row r="452">
          <cell r="A452" t="str">
            <v>2.g.</v>
          </cell>
          <cell r="C452" t="str">
            <v>ALAT BANTU</v>
          </cell>
        </row>
        <row r="453">
          <cell r="C453" t="str">
            <v>diperlukan :</v>
          </cell>
          <cell r="J453" t="str">
            <v>Lump Sum</v>
          </cell>
        </row>
        <row r="454">
          <cell r="C454" t="str">
            <v>- Kereta dorong</v>
          </cell>
          <cell r="D454" t="str">
            <v>= 5 buah</v>
          </cell>
        </row>
        <row r="455">
          <cell r="C455" t="str">
            <v>- Sekop</v>
          </cell>
          <cell r="D455" t="str">
            <v>= 10 buah</v>
          </cell>
        </row>
        <row r="456">
          <cell r="C456" t="str">
            <v>- Garpu</v>
          </cell>
          <cell r="D456" t="str">
            <v>= 10 buah</v>
          </cell>
        </row>
        <row r="458">
          <cell r="A458" t="str">
            <v xml:space="preserve">   3.</v>
          </cell>
          <cell r="C458" t="str">
            <v>TENAGA</v>
          </cell>
        </row>
        <row r="459">
          <cell r="C459" t="str">
            <v>Produksi menentukan : WHEEL LOADER</v>
          </cell>
          <cell r="G459" t="str">
            <v>Q1</v>
          </cell>
          <cell r="H459">
            <v>56.025000000000006</v>
          </cell>
          <cell r="I459" t="str">
            <v>M3 / Jam</v>
          </cell>
        </row>
        <row r="460">
          <cell r="C460" t="str">
            <v>Produksi Agregat / hari  =  Tk x Q1</v>
          </cell>
          <cell r="G460" t="str">
            <v>Qt</v>
          </cell>
          <cell r="H460">
            <v>392.17500000000007</v>
          </cell>
          <cell r="I460" t="str">
            <v>M3</v>
          </cell>
        </row>
        <row r="461">
          <cell r="C461" t="str">
            <v>Kebutuhan tenaga :</v>
          </cell>
        </row>
        <row r="462">
          <cell r="D462" t="str">
            <v>- Pekerja</v>
          </cell>
          <cell r="G462" t="str">
            <v>P</v>
          </cell>
          <cell r="H462">
            <v>25</v>
          </cell>
          <cell r="I462" t="str">
            <v>orang</v>
          </cell>
        </row>
        <row r="463">
          <cell r="D463" t="str">
            <v>- Mandor</v>
          </cell>
          <cell r="G463" t="str">
            <v>M</v>
          </cell>
          <cell r="H463">
            <v>1</v>
          </cell>
          <cell r="I463" t="str">
            <v>orang</v>
          </cell>
        </row>
        <row r="465">
          <cell r="C465" t="str">
            <v>Koefisien tenaga / M3     :</v>
          </cell>
        </row>
        <row r="466">
          <cell r="D466" t="str">
            <v>- Pekerja</v>
          </cell>
          <cell r="E466" t="str">
            <v>= (Tk x P) : Qt</v>
          </cell>
          <cell r="G466" t="str">
            <v>(L01)</v>
          </cell>
          <cell r="H466">
            <v>0.4462293618920124</v>
          </cell>
          <cell r="I466" t="str">
            <v>Jam</v>
          </cell>
        </row>
        <row r="467">
          <cell r="D467" t="str">
            <v>- Mandor</v>
          </cell>
          <cell r="E467" t="str">
            <v>= (Tk x M) : Qt</v>
          </cell>
          <cell r="G467" t="str">
            <v>(L03)</v>
          </cell>
          <cell r="H467">
            <v>1.7849174475680497E-2</v>
          </cell>
          <cell r="I467" t="str">
            <v>Jam</v>
          </cell>
        </row>
        <row r="469">
          <cell r="A469" t="str">
            <v>4.</v>
          </cell>
          <cell r="C469" t="str">
            <v>HARGA DASAR SATUAN UPAH, BAHAN DAN ALAT</v>
          </cell>
        </row>
        <row r="470">
          <cell r="C470" t="str">
            <v>Lihat lampiran.</v>
          </cell>
        </row>
        <row r="478">
          <cell r="J478" t="str">
            <v>Berlanjut ke halaman berikut</v>
          </cell>
        </row>
        <row r="479">
          <cell r="A479" t="str">
            <v>ITEM PEMBAYARAN NO.</v>
          </cell>
          <cell r="D479" t="str">
            <v>:  8.1 (3)</v>
          </cell>
          <cell r="J479" t="str">
            <v>Analisa EI-813</v>
          </cell>
        </row>
        <row r="480">
          <cell r="A480" t="str">
            <v>JENIS PEKERJAAN</v>
          </cell>
          <cell r="D480" t="str">
            <v>:  Agregat Utk. Lapis Pond. Jalan -</v>
          </cell>
        </row>
        <row r="481">
          <cell r="D481" t="str">
            <v xml:space="preserve">   Tanpa Penutup Utk. Pek. Minor</v>
          </cell>
          <cell r="H481" t="str">
            <v xml:space="preserve">         URAIAN ANALISA HARGA SATUAN</v>
          </cell>
        </row>
        <row r="482">
          <cell r="A482" t="str">
            <v>SATUAN PEMBAYARAN</v>
          </cell>
          <cell r="D482" t="str">
            <v>:  M3</v>
          </cell>
          <cell r="J482" t="str">
            <v>Lanjutan</v>
          </cell>
        </row>
        <row r="484">
          <cell r="A484" t="str">
            <v>No.</v>
          </cell>
          <cell r="C484" t="str">
            <v>U R A I A N</v>
          </cell>
          <cell r="G484" t="str">
            <v>KODE</v>
          </cell>
          <cell r="H484" t="str">
            <v>KOEF.</v>
          </cell>
          <cell r="I484" t="str">
            <v>SATUAN</v>
          </cell>
          <cell r="J484" t="str">
            <v>KETERANGAN</v>
          </cell>
        </row>
        <row r="487">
          <cell r="A487" t="str">
            <v>5.</v>
          </cell>
          <cell r="C487" t="str">
            <v>ANALISA HARGA SATUAN PEKERJAAN</v>
          </cell>
        </row>
        <row r="488">
          <cell r="C488" t="str">
            <v>Lihat perhitungan dalam FORMULIR STANDAR UNTUK</v>
          </cell>
        </row>
        <row r="489">
          <cell r="C489" t="str">
            <v>PEREKEMAN ANALISA MASING-MASING HARGA</v>
          </cell>
        </row>
        <row r="490">
          <cell r="C490" t="str">
            <v>SATUAN.</v>
          </cell>
        </row>
        <row r="491">
          <cell r="C491" t="str">
            <v>Didapat Harga Satuan Pekerjaan :</v>
          </cell>
        </row>
        <row r="493">
          <cell r="C493" t="str">
            <v xml:space="preserve">Rp.  </v>
          </cell>
          <cell r="D493">
            <v>79544.186027716947</v>
          </cell>
          <cell r="E493" t="str">
            <v xml:space="preserve"> / M3.</v>
          </cell>
        </row>
        <row r="496">
          <cell r="A496" t="str">
            <v>6.</v>
          </cell>
          <cell r="C496" t="str">
            <v>MASA PELAKSANAAN YANG DIPERLUKAN</v>
          </cell>
        </row>
        <row r="497">
          <cell r="C497" t="str">
            <v>Masa Pelaksanaan :</v>
          </cell>
          <cell r="D497" t="str">
            <v>. . . . . . . . . . .</v>
          </cell>
          <cell r="E497" t="str">
            <v>bulan</v>
          </cell>
        </row>
        <row r="499">
          <cell r="A499" t="str">
            <v>7.</v>
          </cell>
          <cell r="C499" t="str">
            <v>VOLUME PEKERJAAN YANG DIPERLUKAN</v>
          </cell>
        </row>
        <row r="500">
          <cell r="C500" t="str">
            <v>Volume pekerjaan  :</v>
          </cell>
          <cell r="D500" t="e">
            <v>#REF!</v>
          </cell>
          <cell r="E500" t="str">
            <v>M3</v>
          </cell>
        </row>
        <row r="538">
          <cell r="A538" t="str">
            <v>ITEM PEMBAYARAN NO.</v>
          </cell>
          <cell r="D538" t="str">
            <v>:  8.1 (4)</v>
          </cell>
          <cell r="J538" t="str">
            <v>Analisa EI-814</v>
          </cell>
          <cell r="T538" t="str">
            <v>Analisa EI-814</v>
          </cell>
        </row>
        <row r="539">
          <cell r="A539" t="str">
            <v>JENIS PEKERJAAN</v>
          </cell>
          <cell r="D539" t="str">
            <v>:  Waterbound Macadam Utk. Pek. Minor</v>
          </cell>
        </row>
        <row r="540">
          <cell r="A540" t="str">
            <v>SATUAN PEMBAYARAN</v>
          </cell>
          <cell r="D540" t="str">
            <v>:  M3</v>
          </cell>
          <cell r="H540" t="str">
            <v xml:space="preserve">         URAIAN ANALISA HARGA SATUAN</v>
          </cell>
          <cell r="L540" t="str">
            <v>FORMULIR STANDAR UNTUK</v>
          </cell>
        </row>
        <row r="541">
          <cell r="L541" t="str">
            <v>PEREKAMAN ANALISA MASING-MASING HARGA SATUAN</v>
          </cell>
        </row>
        <row r="542">
          <cell r="L542">
            <v>0</v>
          </cell>
        </row>
        <row r="543">
          <cell r="A543" t="str">
            <v>No.</v>
          </cell>
          <cell r="C543" t="str">
            <v>U R A I A N</v>
          </cell>
          <cell r="G543" t="str">
            <v>KODE</v>
          </cell>
          <cell r="H543" t="str">
            <v>KOEF.</v>
          </cell>
          <cell r="I543" t="str">
            <v>SATUAN</v>
          </cell>
          <cell r="J543" t="str">
            <v>KETERANGAN</v>
          </cell>
        </row>
        <row r="545">
          <cell r="L545" t="str">
            <v>PROYEK</v>
          </cell>
          <cell r="O545" t="str">
            <v>:</v>
          </cell>
        </row>
        <row r="546">
          <cell r="A546" t="str">
            <v>I.</v>
          </cell>
          <cell r="C546" t="str">
            <v>ASUMSI</v>
          </cell>
          <cell r="L546" t="str">
            <v>No. PAKET KONTRAK</v>
          </cell>
          <cell r="O546" t="str">
            <v>:</v>
          </cell>
        </row>
        <row r="547">
          <cell r="A547">
            <v>1</v>
          </cell>
          <cell r="C547" t="str">
            <v>Menggunakan alat berat (cara mekanik)</v>
          </cell>
          <cell r="L547" t="str">
            <v>NAMA PAKET</v>
          </cell>
          <cell r="O547" t="str">
            <v>:</v>
          </cell>
        </row>
        <row r="548">
          <cell r="A548">
            <v>2</v>
          </cell>
          <cell r="C548" t="str">
            <v>Lokasi pekerjaan : sepanjang jalan</v>
          </cell>
          <cell r="L548" t="str">
            <v>PROP / KAB / KODYA</v>
          </cell>
          <cell r="O548" t="str">
            <v>:</v>
          </cell>
        </row>
        <row r="549">
          <cell r="A549">
            <v>3</v>
          </cell>
          <cell r="C549" t="str">
            <v>Kondisi existing jalan : sedang</v>
          </cell>
          <cell r="L549" t="str">
            <v>ITEM PEMBAYARAN NO.</v>
          </cell>
          <cell r="O549" t="str">
            <v>:  8.1 (4)</v>
          </cell>
          <cell r="R549" t="str">
            <v>PERKIRAAN VOL. PEK.</v>
          </cell>
          <cell r="T549" t="str">
            <v>:</v>
          </cell>
          <cell r="U549" t="e">
            <v>#REF!</v>
          </cell>
        </row>
        <row r="550">
          <cell r="A550">
            <v>4</v>
          </cell>
          <cell r="C550" t="str">
            <v>Jarak rata-rata Base Camp ke lokasi pekerjaan</v>
          </cell>
          <cell r="G550" t="str">
            <v>L</v>
          </cell>
          <cell r="H550">
            <v>19.991228070175438</v>
          </cell>
          <cell r="I550" t="str">
            <v>KM</v>
          </cell>
          <cell r="L550" t="str">
            <v>JENIS PEKERJAAN</v>
          </cell>
          <cell r="O550" t="str">
            <v>:  Waterbound Macadam Utk. Pek. -</v>
          </cell>
          <cell r="R550" t="str">
            <v>TOTAL HARGA (Rp.)</v>
          </cell>
          <cell r="T550" t="str">
            <v>:</v>
          </cell>
          <cell r="U550" t="e">
            <v>#REF!</v>
          </cell>
        </row>
        <row r="551">
          <cell r="A551">
            <v>5</v>
          </cell>
          <cell r="C551" t="str">
            <v>Jam kerja efektif per-hari</v>
          </cell>
          <cell r="G551" t="str">
            <v>Tk</v>
          </cell>
          <cell r="H551">
            <v>7</v>
          </cell>
          <cell r="I551" t="str">
            <v>Jam</v>
          </cell>
          <cell r="L551" t="str">
            <v>SATUAN PEMBAYARAN</v>
          </cell>
          <cell r="O551" t="str">
            <v>:  M3</v>
          </cell>
          <cell r="P551" t="str">
            <v xml:space="preserve">                             Minor</v>
          </cell>
          <cell r="Q551" t="str">
            <v>Minor</v>
          </cell>
          <cell r="R551" t="str">
            <v>% THD. BIAYA PROYEK</v>
          </cell>
          <cell r="T551" t="str">
            <v>:</v>
          </cell>
          <cell r="U551" t="e">
            <v>#REF!</v>
          </cell>
        </row>
        <row r="552">
          <cell r="A552">
            <v>6</v>
          </cell>
          <cell r="C552" t="str">
            <v>Faktor kehilangan material Agregat</v>
          </cell>
          <cell r="G552" t="str">
            <v>Fh</v>
          </cell>
          <cell r="H552">
            <v>1.1000000000000001</v>
          </cell>
          <cell r="I552" t="str">
            <v>-</v>
          </cell>
        </row>
        <row r="553">
          <cell r="A553">
            <v>7</v>
          </cell>
          <cell r="C553" t="str">
            <v>Komposisi campuran  (taksiran)  :</v>
          </cell>
        </row>
        <row r="554">
          <cell r="A554">
            <v>0</v>
          </cell>
          <cell r="C554" t="str">
            <v>- Agregat Kasar</v>
          </cell>
          <cell r="G554" t="str">
            <v>Ak</v>
          </cell>
          <cell r="H554">
            <v>85</v>
          </cell>
          <cell r="I554" t="str">
            <v>%</v>
          </cell>
          <cell r="Q554" t="str">
            <v>PERKIRAAN</v>
          </cell>
          <cell r="R554" t="str">
            <v>HARGA</v>
          </cell>
          <cell r="S554" t="str">
            <v>JUMLAH</v>
          </cell>
        </row>
        <row r="555">
          <cell r="C555" t="str">
            <v>- Agregat Halus</v>
          </cell>
          <cell r="G555" t="str">
            <v>Ah</v>
          </cell>
          <cell r="H555">
            <v>15</v>
          </cell>
          <cell r="I555" t="str">
            <v>%</v>
          </cell>
          <cell r="L555" t="str">
            <v>NO.</v>
          </cell>
          <cell r="N555" t="str">
            <v>KOMPONEN</v>
          </cell>
          <cell r="P555" t="str">
            <v>SATUAN</v>
          </cell>
          <cell r="Q555" t="str">
            <v>KUANTITAS</v>
          </cell>
          <cell r="R555" t="str">
            <v>SATUAN</v>
          </cell>
          <cell r="S555" t="str">
            <v>HARGA</v>
          </cell>
        </row>
        <row r="556">
          <cell r="A556">
            <v>8</v>
          </cell>
          <cell r="C556" t="str">
            <v>Berat jenis bahan  :</v>
          </cell>
          <cell r="R556" t="str">
            <v>(Rp.)</v>
          </cell>
          <cell r="S556" t="str">
            <v>(Rp.)</v>
          </cell>
        </row>
        <row r="557">
          <cell r="C557" t="str">
            <v>- Agregat</v>
          </cell>
          <cell r="G557" t="str">
            <v>D1</v>
          </cell>
          <cell r="H557">
            <v>1.8</v>
          </cell>
          <cell r="I557" t="str">
            <v>ton / M3</v>
          </cell>
        </row>
        <row r="559">
          <cell r="L559" t="str">
            <v>A.</v>
          </cell>
          <cell r="N559" t="str">
            <v>TENAGA</v>
          </cell>
        </row>
        <row r="561">
          <cell r="A561" t="str">
            <v>II.</v>
          </cell>
          <cell r="C561" t="str">
            <v>URUTAN KERJA</v>
          </cell>
          <cell r="L561" t="str">
            <v>1.</v>
          </cell>
          <cell r="N561" t="str">
            <v>Pekerja Biasa</v>
          </cell>
          <cell r="O561" t="str">
            <v>(L01)</v>
          </cell>
          <cell r="P561" t="str">
            <v>Jam</v>
          </cell>
          <cell r="Q561">
            <v>0.57117358322177592</v>
          </cell>
          <cell r="R561">
            <v>1800</v>
          </cell>
          <cell r="U561">
            <v>1028.1124497991966</v>
          </cell>
        </row>
        <row r="562">
          <cell r="A562">
            <v>1</v>
          </cell>
          <cell r="C562" t="str">
            <v>Permukaan dasar dibersihkan dan diratakan</v>
          </cell>
          <cell r="L562" t="str">
            <v>2.</v>
          </cell>
          <cell r="N562" t="str">
            <v>Mandor</v>
          </cell>
          <cell r="O562" t="str">
            <v>(L03)</v>
          </cell>
          <cell r="P562" t="str">
            <v>Jam</v>
          </cell>
          <cell r="Q562">
            <v>3.5698348951360995E-2</v>
          </cell>
          <cell r="R562">
            <v>2750</v>
          </cell>
          <cell r="U562">
            <v>98.170459616242738</v>
          </cell>
        </row>
        <row r="563">
          <cell r="A563">
            <v>2</v>
          </cell>
          <cell r="C563" t="str">
            <v>Agregat dimuat ke dalam Dump Truck dengan</v>
          </cell>
        </row>
        <row r="564">
          <cell r="C564" t="str">
            <v>menggunakan Wheel Loader (di Base Camp)</v>
          </cell>
        </row>
        <row r="565">
          <cell r="A565">
            <v>3</v>
          </cell>
          <cell r="C565" t="str">
            <v>Agregat Kasar ditebarkan (manual) sesuai tebal yang</v>
          </cell>
          <cell r="Q565" t="str">
            <v xml:space="preserve">JUMLAH HARGA TENAGA   </v>
          </cell>
          <cell r="U565">
            <v>1126.2829094154395</v>
          </cell>
        </row>
        <row r="566">
          <cell r="C566" t="str">
            <v>diperlukan dan dipadatkan dengan Three Wheel</v>
          </cell>
        </row>
        <row r="567">
          <cell r="C567" t="str">
            <v>Roller (6-8 Ton) minimum 6 lintasan</v>
          </cell>
          <cell r="L567" t="str">
            <v>B.</v>
          </cell>
          <cell r="N567" t="str">
            <v>BAHAN</v>
          </cell>
        </row>
        <row r="568">
          <cell r="A568">
            <v>4</v>
          </cell>
          <cell r="C568" t="str">
            <v>Agregat Halus ditebarkan dan dipadatkan dengan</v>
          </cell>
        </row>
        <row r="569">
          <cell r="C569" t="str">
            <v>disiram air agar mengisi rongga Agregat Kasar</v>
          </cell>
          <cell r="L569" t="str">
            <v>1.</v>
          </cell>
          <cell r="N569" t="str">
            <v>Agregat Kasar    (M03)</v>
          </cell>
          <cell r="O569" t="str">
            <v>(M03)</v>
          </cell>
          <cell r="P569" t="str">
            <v>M3</v>
          </cell>
          <cell r="Q569">
            <v>0.93500000000000005</v>
          </cell>
          <cell r="R569">
            <v>57676.448177020211</v>
          </cell>
          <cell r="U569">
            <v>53927.479045513901</v>
          </cell>
        </row>
        <row r="570">
          <cell r="L570" t="str">
            <v>2.</v>
          </cell>
          <cell r="N570" t="str">
            <v>Agregat Halus    (M04)</v>
          </cell>
          <cell r="O570" t="str">
            <v>(M04)</v>
          </cell>
          <cell r="P570" t="str">
            <v>M3</v>
          </cell>
          <cell r="Q570">
            <v>0.16500000000000001</v>
          </cell>
          <cell r="R570">
            <v>54748.917322881847</v>
          </cell>
          <cell r="U570">
            <v>9033.5713582755052</v>
          </cell>
        </row>
        <row r="572">
          <cell r="A572" t="str">
            <v>III.</v>
          </cell>
          <cell r="C572" t="str">
            <v>PEMAKAIAN BAHAN, ALAT DAN TENAGA</v>
          </cell>
        </row>
        <row r="574">
          <cell r="A574" t="str">
            <v xml:space="preserve">   1.</v>
          </cell>
          <cell r="C574" t="str">
            <v>BAHAN</v>
          </cell>
        </row>
        <row r="575">
          <cell r="A575" t="str">
            <v>1.a.</v>
          </cell>
          <cell r="C575" t="str">
            <v>Agregat Kasar</v>
          </cell>
          <cell r="D575" t="str">
            <v>=  {(Ak x 1 M3) x Fh}</v>
          </cell>
          <cell r="G575" t="str">
            <v>(M03)</v>
          </cell>
          <cell r="H575">
            <v>0.93500000000000005</v>
          </cell>
          <cell r="I575" t="str">
            <v>M3</v>
          </cell>
          <cell r="Q575" t="str">
            <v xml:space="preserve">JUMLAH HARGA BAHAN   </v>
          </cell>
          <cell r="U575">
            <v>62961.050403789406</v>
          </cell>
        </row>
        <row r="576">
          <cell r="A576" t="str">
            <v>1.b.</v>
          </cell>
          <cell r="C576" t="str">
            <v>Agregat Halus</v>
          </cell>
          <cell r="D576" t="str">
            <v>=  {(Ah x 1 M3) x Fh}</v>
          </cell>
          <cell r="G576" t="str">
            <v>(M04)</v>
          </cell>
          <cell r="H576">
            <v>0.16500000000000001</v>
          </cell>
          <cell r="I576" t="str">
            <v>M3</v>
          </cell>
        </row>
        <row r="577">
          <cell r="A577">
            <v>0</v>
          </cell>
          <cell r="L577" t="str">
            <v>C.</v>
          </cell>
          <cell r="N577" t="str">
            <v>PERALATAN</v>
          </cell>
        </row>
        <row r="579">
          <cell r="A579" t="str">
            <v>2.</v>
          </cell>
          <cell r="C579" t="str">
            <v>ALAT</v>
          </cell>
          <cell r="L579" t="str">
            <v>1.</v>
          </cell>
          <cell r="N579" t="str">
            <v>Wheel Loader</v>
          </cell>
          <cell r="O579" t="str">
            <v>(E15)</v>
          </cell>
          <cell r="P579" t="str">
            <v>Jam</v>
          </cell>
          <cell r="Q579">
            <v>3.5698348951360995E-2</v>
          </cell>
          <cell r="R579">
            <v>55432.76343797033</v>
          </cell>
          <cell r="U579">
            <v>1978.8581325469102</v>
          </cell>
        </row>
        <row r="580">
          <cell r="A580" t="str">
            <v>2.a.</v>
          </cell>
          <cell r="C580" t="str">
            <v>WHEEL LOADER</v>
          </cell>
          <cell r="G580" t="str">
            <v>(E15)</v>
          </cell>
          <cell r="L580" t="str">
            <v>2.</v>
          </cell>
          <cell r="N580" t="str">
            <v>Dump Truck</v>
          </cell>
          <cell r="O580" t="str">
            <v>(E09)</v>
          </cell>
          <cell r="P580" t="str">
            <v>Jam</v>
          </cell>
          <cell r="Q580">
            <v>0.2738544893305343</v>
          </cell>
          <cell r="R580">
            <v>45377.598849709742</v>
          </cell>
          <cell r="U580">
            <v>12426.859160033102</v>
          </cell>
        </row>
        <row r="581">
          <cell r="C581" t="str">
            <v>Kapasitas bucket</v>
          </cell>
          <cell r="G581" t="str">
            <v>V</v>
          </cell>
          <cell r="H581">
            <v>1.5</v>
          </cell>
          <cell r="I581" t="str">
            <v>M3</v>
          </cell>
          <cell r="L581" t="str">
            <v>3.</v>
          </cell>
          <cell r="N581" t="str">
            <v>3-Wheel Roller     (E16)</v>
          </cell>
          <cell r="P581" t="str">
            <v>Jam</v>
          </cell>
          <cell r="Q581">
            <v>2.677376171352075E-2</v>
          </cell>
          <cell r="R581">
            <v>25901.118522898301</v>
          </cell>
          <cell r="U581">
            <v>693.47037544573766</v>
          </cell>
        </row>
        <row r="582">
          <cell r="C582" t="str">
            <v>Faktor bucket</v>
          </cell>
          <cell r="G582" t="str">
            <v>Fb</v>
          </cell>
          <cell r="H582">
            <v>0.9</v>
          </cell>
          <cell r="I582" t="str">
            <v>-</v>
          </cell>
          <cell r="L582" t="str">
            <v>4.</v>
          </cell>
          <cell r="N582" t="str">
            <v>Alat BAntu</v>
          </cell>
          <cell r="P582" t="str">
            <v>Ls</v>
          </cell>
          <cell r="Q582">
            <v>1</v>
          </cell>
          <cell r="R582">
            <v>150</v>
          </cell>
          <cell r="U582">
            <v>150</v>
          </cell>
        </row>
        <row r="583">
          <cell r="C583" t="str">
            <v>Faktor efisiensi alat</v>
          </cell>
          <cell r="G583" t="str">
            <v>Fa</v>
          </cell>
          <cell r="H583">
            <v>0.83</v>
          </cell>
          <cell r="I583" t="str">
            <v>-</v>
          </cell>
        </row>
        <row r="584">
          <cell r="C584" t="str">
            <v>Waktu Siklus</v>
          </cell>
          <cell r="G584" t="str">
            <v>Ts1</v>
          </cell>
        </row>
        <row r="585">
          <cell r="C585" t="str">
            <v>- Memuat, menuang, kembali</v>
          </cell>
          <cell r="G585" t="str">
            <v>T1</v>
          </cell>
          <cell r="H585">
            <v>1.5</v>
          </cell>
          <cell r="I585" t="str">
            <v>menit</v>
          </cell>
        </row>
        <row r="586">
          <cell r="C586" t="str">
            <v>- Menunggu, dan lain lain</v>
          </cell>
          <cell r="G586" t="str">
            <v>T2</v>
          </cell>
          <cell r="H586">
            <v>0.5</v>
          </cell>
          <cell r="I586" t="str">
            <v>menit</v>
          </cell>
        </row>
        <row r="587">
          <cell r="G587" t="str">
            <v>Ts1</v>
          </cell>
          <cell r="H587">
            <v>2</v>
          </cell>
          <cell r="I587" t="str">
            <v>menit</v>
          </cell>
          <cell r="Q587" t="str">
            <v xml:space="preserve">JUMLAH HARGA PERALATAN   </v>
          </cell>
          <cell r="U587">
            <v>15249.187668025748</v>
          </cell>
        </row>
        <row r="589">
          <cell r="C589" t="str">
            <v xml:space="preserve">Kap. Prod. / jam = </v>
          </cell>
          <cell r="D589" t="str">
            <v>V x Fb x Fa x 60</v>
          </cell>
          <cell r="G589" t="str">
            <v>Q1</v>
          </cell>
          <cell r="H589">
            <v>28.012500000000003</v>
          </cell>
          <cell r="I589" t="str">
            <v>M3</v>
          </cell>
          <cell r="J589">
            <v>0</v>
          </cell>
          <cell r="L589" t="str">
            <v>D.</v>
          </cell>
          <cell r="N589" t="str">
            <v>JUMLAH HARGA TENAGA, BAHAN DAN PERALATAN  ( A + B + C )</v>
          </cell>
          <cell r="U589">
            <v>79336.520981230598</v>
          </cell>
        </row>
        <row r="590">
          <cell r="D590" t="str">
            <v>Ts1</v>
          </cell>
          <cell r="L590" t="str">
            <v>E.</v>
          </cell>
          <cell r="N590" t="str">
            <v>OVERHEAD &amp; PROFIT</v>
          </cell>
          <cell r="P590">
            <v>10</v>
          </cell>
          <cell r="Q590" t="str">
            <v>%  x  D</v>
          </cell>
          <cell r="U590">
            <v>7933.6520981230606</v>
          </cell>
        </row>
        <row r="591">
          <cell r="L591" t="str">
            <v>F.</v>
          </cell>
          <cell r="N591" t="str">
            <v>HARGA SATUAN PEKERJAAN  ( D + E )</v>
          </cell>
          <cell r="U591">
            <v>87270.173079353655</v>
          </cell>
        </row>
        <row r="592">
          <cell r="C592" t="str">
            <v>Koefisien Alat/M3</v>
          </cell>
          <cell r="D592" t="str">
            <v xml:space="preserve"> = 1 : Q1</v>
          </cell>
          <cell r="G592" t="str">
            <v>(E15)</v>
          </cell>
          <cell r="H592">
            <v>3.5698348951360995E-2</v>
          </cell>
          <cell r="I592" t="str">
            <v>Jam</v>
          </cell>
          <cell r="L592" t="str">
            <v>Note: 1</v>
          </cell>
          <cell r="N592" t="str">
            <v>SATUAN dapat berdasarkan atas jam operasi untuk Tenaga Kerja dan Peralatan, volume dan/atau ukuran</v>
          </cell>
        </row>
        <row r="593">
          <cell r="N593" t="str">
            <v>berat untuk bahan-bahan.</v>
          </cell>
        </row>
        <row r="594">
          <cell r="L594">
            <v>2</v>
          </cell>
          <cell r="N594" t="str">
            <v>Kuantitas satuan adalah kuantitas setiap komponen untuk menyelesaikan satu satuan pekerjaan dari nomor</v>
          </cell>
        </row>
        <row r="595">
          <cell r="N595" t="str">
            <v>mata pembayaran.</v>
          </cell>
        </row>
        <row r="596">
          <cell r="L596">
            <v>3</v>
          </cell>
          <cell r="N596" t="str">
            <v>Biaya satuan untuk peralatan sudah termasuk bahan bakar, bahan habis dipakai dan operator.</v>
          </cell>
        </row>
        <row r="597">
          <cell r="L597">
            <v>4</v>
          </cell>
          <cell r="N597" t="str">
            <v>Biaya satuan sudah termasuk pengeluaran untuk seluruh pajak yang berkaitan (tetapi tidak termasuk PPN</v>
          </cell>
        </row>
        <row r="598">
          <cell r="J598" t="str">
            <v>Berlanjut ke halaman berikut</v>
          </cell>
          <cell r="N598" t="str">
            <v>yang dibayar dari kontrak) dan biaya-biaya lainnya.</v>
          </cell>
        </row>
        <row r="599">
          <cell r="A599" t="str">
            <v>ITEM PEMBAYARAN NO.</v>
          </cell>
          <cell r="D599" t="str">
            <v>:  8.1 (4)</v>
          </cell>
          <cell r="J599" t="str">
            <v>Analisa EI-814</v>
          </cell>
        </row>
        <row r="600">
          <cell r="A600" t="str">
            <v>JENIS PEKERJAAN</v>
          </cell>
          <cell r="D600" t="str">
            <v>:  Waterbound Macadam Utk. Pek. Minor</v>
          </cell>
        </row>
        <row r="601">
          <cell r="A601" t="str">
            <v>SATUAN PEMBAYARAN</v>
          </cell>
          <cell r="D601" t="str">
            <v>:  M3</v>
          </cell>
          <cell r="H601" t="str">
            <v xml:space="preserve">         URAIAN ANALISA HARGA SATUAN</v>
          </cell>
        </row>
        <row r="602">
          <cell r="J602" t="str">
            <v>Lanjutan</v>
          </cell>
        </row>
        <row r="604">
          <cell r="A604" t="str">
            <v>No.</v>
          </cell>
          <cell r="C604" t="str">
            <v>U R A I A N</v>
          </cell>
          <cell r="G604" t="str">
            <v>KODE</v>
          </cell>
          <cell r="H604" t="str">
            <v>KOEF.</v>
          </cell>
          <cell r="I604" t="str">
            <v>SATUAN</v>
          </cell>
          <cell r="J604" t="str">
            <v>KETERANGAN</v>
          </cell>
        </row>
        <row r="607">
          <cell r="A607" t="str">
            <v>2.b.</v>
          </cell>
          <cell r="C607" t="str">
            <v>DUMP TRUCK (DT)</v>
          </cell>
          <cell r="G607" t="str">
            <v>(E09)</v>
          </cell>
        </row>
        <row r="608">
          <cell r="C608" t="str">
            <v>Kapasitas bak</v>
          </cell>
          <cell r="G608" t="str">
            <v>V</v>
          </cell>
          <cell r="H608">
            <v>6</v>
          </cell>
          <cell r="I608" t="str">
            <v>M3</v>
          </cell>
        </row>
        <row r="609">
          <cell r="C609" t="str">
            <v>Faktor Efisiensi alat</v>
          </cell>
          <cell r="G609" t="str">
            <v>Fa</v>
          </cell>
          <cell r="H609">
            <v>0.83</v>
          </cell>
          <cell r="I609" t="str">
            <v>-</v>
          </cell>
        </row>
        <row r="610">
          <cell r="C610" t="str">
            <v>Kecepatan rata-rata bermuatan</v>
          </cell>
          <cell r="G610" t="str">
            <v>v1</v>
          </cell>
          <cell r="H610">
            <v>40</v>
          </cell>
          <cell r="I610" t="str">
            <v>KM / Jam</v>
          </cell>
        </row>
        <row r="611">
          <cell r="C611" t="str">
            <v>Kecepatan rata-rata kosong</v>
          </cell>
          <cell r="G611" t="str">
            <v>v2</v>
          </cell>
          <cell r="H611">
            <v>50</v>
          </cell>
          <cell r="I611" t="str">
            <v>KM / Jam</v>
          </cell>
        </row>
        <row r="613">
          <cell r="C613" t="str">
            <v>Waktu Siklus</v>
          </cell>
          <cell r="G613" t="str">
            <v>Ts2</v>
          </cell>
        </row>
        <row r="614">
          <cell r="C614" t="str">
            <v>- Mengisi Bak  =  V : Q1 x 60</v>
          </cell>
          <cell r="G614" t="str">
            <v>T1</v>
          </cell>
          <cell r="H614">
            <v>12.851405622489958</v>
          </cell>
          <cell r="I614" t="str">
            <v>menit</v>
          </cell>
        </row>
        <row r="615">
          <cell r="C615" t="str">
            <v>- Angkut</v>
          </cell>
          <cell r="D615" t="str">
            <v>= (L : v1) x 60 menit</v>
          </cell>
          <cell r="G615" t="str">
            <v>T2</v>
          </cell>
          <cell r="H615">
            <v>29.986842105263158</v>
          </cell>
          <cell r="I615" t="str">
            <v>menit</v>
          </cell>
        </row>
        <row r="616">
          <cell r="C616" t="str">
            <v>- Tunggu + dump + Putar</v>
          </cell>
          <cell r="G616" t="str">
            <v>T3</v>
          </cell>
          <cell r="H616">
            <v>15</v>
          </cell>
          <cell r="I616" t="str">
            <v>menit</v>
          </cell>
        </row>
        <row r="617">
          <cell r="C617" t="str">
            <v>- Kembali</v>
          </cell>
          <cell r="D617" t="str">
            <v>= (L : v2) x 60 menit</v>
          </cell>
          <cell r="G617" t="str">
            <v>T4</v>
          </cell>
          <cell r="H617">
            <v>23.989473684210523</v>
          </cell>
          <cell r="I617" t="str">
            <v>menit</v>
          </cell>
        </row>
        <row r="618">
          <cell r="G618" t="str">
            <v>Ts2</v>
          </cell>
          <cell r="H618">
            <v>81.827721411963637</v>
          </cell>
          <cell r="I618" t="str">
            <v>menit</v>
          </cell>
        </row>
        <row r="620">
          <cell r="C620" t="str">
            <v>Kap.Prod. / jam =</v>
          </cell>
          <cell r="D620" t="str">
            <v>V x Fa x 60</v>
          </cell>
          <cell r="G620" t="str">
            <v>Q2</v>
          </cell>
          <cell r="H620">
            <v>3.6515742445727426</v>
          </cell>
          <cell r="I620" t="str">
            <v>M3</v>
          </cell>
        </row>
        <row r="621">
          <cell r="D621" t="str">
            <v>Ts2</v>
          </cell>
        </row>
        <row r="623">
          <cell r="C623" t="str">
            <v>Koefisien Alat / M3</v>
          </cell>
          <cell r="D623" t="str">
            <v xml:space="preserve"> =  1  :  Q2</v>
          </cell>
          <cell r="G623" t="str">
            <v>(E09)</v>
          </cell>
          <cell r="H623">
            <v>0.2738544893305343</v>
          </cell>
          <cell r="I623" t="str">
            <v>Jam</v>
          </cell>
        </row>
        <row r="625">
          <cell r="A625" t="str">
            <v>2.c.</v>
          </cell>
          <cell r="C625" t="str">
            <v>THREE WHEEL ROLLER</v>
          </cell>
          <cell r="G625" t="str">
            <v>(E16)</v>
          </cell>
        </row>
        <row r="626">
          <cell r="C626" t="str">
            <v>Kecepatan rata-rata alat</v>
          </cell>
          <cell r="G626" t="str">
            <v>v</v>
          </cell>
          <cell r="H626">
            <v>3</v>
          </cell>
          <cell r="I626" t="str">
            <v>Km / Jam</v>
          </cell>
        </row>
        <row r="627">
          <cell r="C627" t="str">
            <v>Lebar efektif pemadatan</v>
          </cell>
          <cell r="G627" t="str">
            <v>b</v>
          </cell>
          <cell r="H627">
            <v>1.2</v>
          </cell>
          <cell r="I627" t="str">
            <v>M</v>
          </cell>
        </row>
        <row r="628">
          <cell r="C628" t="str">
            <v>Tebal Efektif Pemadatan</v>
          </cell>
          <cell r="G628" t="str">
            <v>t</v>
          </cell>
          <cell r="H628">
            <v>0.1</v>
          </cell>
          <cell r="I628" t="str">
            <v>M</v>
          </cell>
        </row>
        <row r="629">
          <cell r="C629" t="str">
            <v>Jumlah lintasan</v>
          </cell>
          <cell r="G629" t="str">
            <v>n</v>
          </cell>
          <cell r="H629">
            <v>8</v>
          </cell>
          <cell r="I629" t="str">
            <v>lintasan</v>
          </cell>
        </row>
        <row r="630">
          <cell r="C630" t="str">
            <v>Faktor Efisiensi alat</v>
          </cell>
          <cell r="G630" t="str">
            <v>Fa</v>
          </cell>
          <cell r="H630">
            <v>0.83</v>
          </cell>
          <cell r="I630" t="str">
            <v>-</v>
          </cell>
        </row>
        <row r="631">
          <cell r="C631" t="str">
            <v xml:space="preserve">Kap. Prod. / jam = </v>
          </cell>
          <cell r="D631" t="str">
            <v>(v x 1000) x b x t x Fa</v>
          </cell>
          <cell r="G631" t="str">
            <v>Q3</v>
          </cell>
          <cell r="H631">
            <v>37.35</v>
          </cell>
          <cell r="I631" t="str">
            <v>M3</v>
          </cell>
        </row>
        <row r="632">
          <cell r="D632" t="str">
            <v>n</v>
          </cell>
        </row>
        <row r="633">
          <cell r="C633" t="str">
            <v>Koefisien Alat / M3</v>
          </cell>
          <cell r="D633" t="str">
            <v xml:space="preserve"> =  1  :  Q3</v>
          </cell>
          <cell r="G633" t="str">
            <v>(E16)</v>
          </cell>
          <cell r="H633">
            <v>2.677376171352075E-2</v>
          </cell>
          <cell r="I633" t="str">
            <v>Jam</v>
          </cell>
        </row>
        <row r="635">
          <cell r="A635" t="str">
            <v>2.d.</v>
          </cell>
          <cell r="C635" t="str">
            <v>ALAT BANTU</v>
          </cell>
        </row>
        <row r="636">
          <cell r="C636" t="str">
            <v>diperlukan :</v>
          </cell>
          <cell r="J636" t="str">
            <v>Lump Sum</v>
          </cell>
        </row>
        <row r="637">
          <cell r="C637" t="str">
            <v>- Kereta dorong</v>
          </cell>
          <cell r="D637" t="str">
            <v>=  3  buah</v>
          </cell>
        </row>
        <row r="638">
          <cell r="C638" t="str">
            <v>- Sekop</v>
          </cell>
          <cell r="D638" t="str">
            <v>=  5  buah</v>
          </cell>
        </row>
        <row r="639">
          <cell r="C639" t="str">
            <v>- Sapu</v>
          </cell>
          <cell r="D639" t="str">
            <v>=  5  buah</v>
          </cell>
        </row>
        <row r="640">
          <cell r="C640" t="str">
            <v>- Sikat</v>
          </cell>
          <cell r="D640" t="str">
            <v>=  3  buah</v>
          </cell>
        </row>
        <row r="645">
          <cell r="A645" t="str">
            <v xml:space="preserve">   3.</v>
          </cell>
          <cell r="C645" t="str">
            <v>TENAGA</v>
          </cell>
        </row>
        <row r="646">
          <cell r="C646" t="str">
            <v>Produksi menentukan (Produksi Wheel Loader)</v>
          </cell>
          <cell r="G646" t="str">
            <v>Q1</v>
          </cell>
          <cell r="H646">
            <v>28.012500000000003</v>
          </cell>
          <cell r="I646" t="str">
            <v>M3/Jam</v>
          </cell>
        </row>
        <row r="647">
          <cell r="C647" t="str">
            <v>Produksi Lapen / hari   =   Q1 x Tk</v>
          </cell>
          <cell r="G647" t="str">
            <v>Qt</v>
          </cell>
          <cell r="H647">
            <v>196.08750000000003</v>
          </cell>
          <cell r="I647" t="str">
            <v>M3</v>
          </cell>
        </row>
        <row r="648">
          <cell r="C648" t="str">
            <v>Kebutuhan tenaga :</v>
          </cell>
        </row>
        <row r="649">
          <cell r="D649" t="str">
            <v>- Pekerja</v>
          </cell>
          <cell r="G649" t="str">
            <v>P</v>
          </cell>
          <cell r="H649">
            <v>16</v>
          </cell>
          <cell r="I649" t="str">
            <v>orang</v>
          </cell>
        </row>
        <row r="650">
          <cell r="D650" t="str">
            <v>- Mandor</v>
          </cell>
          <cell r="G650" t="str">
            <v>M</v>
          </cell>
          <cell r="H650">
            <v>1</v>
          </cell>
          <cell r="I650" t="str">
            <v>orang</v>
          </cell>
        </row>
        <row r="652">
          <cell r="C652" t="str">
            <v>Koefisien Tenaga / M3     :</v>
          </cell>
        </row>
        <row r="653">
          <cell r="D653" t="str">
            <v>- Pekerja</v>
          </cell>
          <cell r="E653" t="str">
            <v>= (Tk x P) / Qt</v>
          </cell>
          <cell r="G653" t="str">
            <v>(L01)</v>
          </cell>
          <cell r="H653">
            <v>0.57117358322177592</v>
          </cell>
          <cell r="I653" t="str">
            <v>Jam</v>
          </cell>
        </row>
        <row r="654">
          <cell r="D654" t="str">
            <v>- Mandor</v>
          </cell>
          <cell r="E654" t="str">
            <v>= (Tk x M) / Qt</v>
          </cell>
          <cell r="G654" t="str">
            <v>(L03)</v>
          </cell>
          <cell r="H654">
            <v>3.5698348951360995E-2</v>
          </cell>
          <cell r="I654" t="str">
            <v>Jam</v>
          </cell>
        </row>
        <row r="656">
          <cell r="C656">
            <v>0</v>
          </cell>
        </row>
        <row r="657">
          <cell r="J657" t="str">
            <v>Berlanjut ke halaman berikut</v>
          </cell>
        </row>
        <row r="658">
          <cell r="A658" t="str">
            <v>ITEM PEMBAYARAN NO.</v>
          </cell>
          <cell r="D658" t="str">
            <v>:  8.1 (4)</v>
          </cell>
          <cell r="J658" t="str">
            <v>Analisa EI-814</v>
          </cell>
        </row>
        <row r="659">
          <cell r="A659" t="str">
            <v>JENIS PEKERJAAN</v>
          </cell>
          <cell r="D659" t="str">
            <v>:  Waterbound Macadam Utk. Pek. Minor</v>
          </cell>
        </row>
        <row r="660">
          <cell r="A660" t="str">
            <v>SATUAN PEMBAYARAN</v>
          </cell>
          <cell r="D660" t="str">
            <v>:  M3</v>
          </cell>
          <cell r="H660" t="str">
            <v xml:space="preserve">         URAIAN ANALISA HARGA SATUAN</v>
          </cell>
        </row>
        <row r="661">
          <cell r="J661" t="str">
            <v>Lanjutan</v>
          </cell>
        </row>
        <row r="663">
          <cell r="A663" t="str">
            <v>No.</v>
          </cell>
          <cell r="C663" t="str">
            <v>U R A I A N</v>
          </cell>
          <cell r="G663" t="str">
            <v>KODE</v>
          </cell>
          <cell r="H663" t="str">
            <v>KOEF.</v>
          </cell>
          <cell r="I663" t="str">
            <v>SATUAN</v>
          </cell>
          <cell r="J663" t="str">
            <v>KETERANGAN</v>
          </cell>
        </row>
        <row r="666">
          <cell r="A666" t="str">
            <v>4.</v>
          </cell>
          <cell r="C666" t="str">
            <v>HARGA DASAR SATUAN UPAH, BAHAN DAN ALAT</v>
          </cell>
        </row>
        <row r="667">
          <cell r="C667" t="str">
            <v>Lihat lampiran.</v>
          </cell>
        </row>
        <row r="669">
          <cell r="A669" t="str">
            <v>5.</v>
          </cell>
          <cell r="C669" t="str">
            <v>ANALISA HARGA SATUAN PEKERJAAN</v>
          </cell>
        </row>
        <row r="670">
          <cell r="C670" t="str">
            <v>Lihat perhitungan dalam FORMULIR STANDAR UNTUK</v>
          </cell>
        </row>
        <row r="671">
          <cell r="C671" t="str">
            <v>PEREKEMAN ANALISA MASING-MASING HARGA</v>
          </cell>
        </row>
        <row r="672">
          <cell r="C672" t="str">
            <v>SATUAN.</v>
          </cell>
        </row>
        <row r="673">
          <cell r="C673" t="str">
            <v>Didapat Harga Satuan Pekerjaan :</v>
          </cell>
        </row>
        <row r="675">
          <cell r="C675" t="str">
            <v xml:space="preserve">Rp.  </v>
          </cell>
          <cell r="D675">
            <v>87270.173079353655</v>
          </cell>
          <cell r="E675" t="str">
            <v xml:space="preserve"> / M3.</v>
          </cell>
        </row>
        <row r="678">
          <cell r="A678" t="str">
            <v>6.</v>
          </cell>
          <cell r="C678" t="str">
            <v>MASA PELAKSANAAN YANG DIPERLUKAN</v>
          </cell>
        </row>
        <row r="679">
          <cell r="C679" t="str">
            <v>Masa Pelaksanaan :</v>
          </cell>
          <cell r="D679" t="str">
            <v>. . . . . . . . . . .</v>
          </cell>
          <cell r="E679" t="str">
            <v>bulan</v>
          </cell>
        </row>
        <row r="681">
          <cell r="A681" t="str">
            <v>7.</v>
          </cell>
          <cell r="C681" t="str">
            <v>VOLUME PEKERJAAN YANG DIPERLUKAN</v>
          </cell>
        </row>
        <row r="682">
          <cell r="C682" t="str">
            <v>Volume pekerjaan  :</v>
          </cell>
          <cell r="D682" t="e">
            <v>#REF!</v>
          </cell>
          <cell r="E682" t="str">
            <v>M3</v>
          </cell>
        </row>
        <row r="717">
          <cell r="A717" t="str">
            <v>ITEM PEMBAYARAN NO.</v>
          </cell>
          <cell r="D717" t="str">
            <v>:  8.1 (5)</v>
          </cell>
          <cell r="J717" t="str">
            <v>Analisa EI-815</v>
          </cell>
          <cell r="T717" t="str">
            <v>Analisa EI-815</v>
          </cell>
        </row>
        <row r="718">
          <cell r="A718" t="str">
            <v>JENIS PEKERJAAN</v>
          </cell>
          <cell r="D718" t="str">
            <v>:  Camp. Aspal Panas Utk.Pek.Minor</v>
          </cell>
        </row>
        <row r="719">
          <cell r="A719" t="str">
            <v>SATUAN PEMBAYARAN</v>
          </cell>
          <cell r="D719" t="str">
            <v>:  M3</v>
          </cell>
          <cell r="H719" t="str">
            <v xml:space="preserve">         URAIAN ANALISA HARGA SATUAN</v>
          </cell>
          <cell r="L719" t="str">
            <v>FORMULIR STANDAR UNTUK</v>
          </cell>
        </row>
        <row r="720">
          <cell r="L720" t="str">
            <v>PEREKAMAN ANALISA MASING-MASING HARGA SATUAN</v>
          </cell>
        </row>
        <row r="721">
          <cell r="L721">
            <v>0</v>
          </cell>
        </row>
        <row r="722">
          <cell r="A722" t="str">
            <v>No.</v>
          </cell>
          <cell r="C722" t="str">
            <v>U R A I A N</v>
          </cell>
          <cell r="G722" t="str">
            <v>KODE</v>
          </cell>
          <cell r="H722" t="str">
            <v>KOEF.</v>
          </cell>
          <cell r="I722" t="str">
            <v>SATUAN</v>
          </cell>
          <cell r="J722" t="str">
            <v>KETERANGAN</v>
          </cell>
        </row>
        <row r="724">
          <cell r="L724" t="str">
            <v>PROYEK</v>
          </cell>
          <cell r="O724" t="str">
            <v>:</v>
          </cell>
        </row>
        <row r="725">
          <cell r="A725" t="str">
            <v>I.</v>
          </cell>
          <cell r="C725" t="str">
            <v>ASUMSI</v>
          </cell>
          <cell r="L725" t="str">
            <v>No. PAKET KONTRAK</v>
          </cell>
          <cell r="O725" t="str">
            <v>:</v>
          </cell>
        </row>
        <row r="726">
          <cell r="A726">
            <v>1</v>
          </cell>
          <cell r="C726" t="str">
            <v>Menggunakan alat berat (cara mekanik)</v>
          </cell>
          <cell r="L726" t="str">
            <v>NAMA PAKET</v>
          </cell>
          <cell r="O726" t="str">
            <v>:</v>
          </cell>
        </row>
        <row r="727">
          <cell r="A727">
            <v>2</v>
          </cell>
          <cell r="C727" t="str">
            <v>Lokasi pekerjaan : sepanjang jalan</v>
          </cell>
          <cell r="L727" t="str">
            <v>PROP / KAB / KODYA</v>
          </cell>
          <cell r="O727" t="str">
            <v>:</v>
          </cell>
        </row>
        <row r="728">
          <cell r="A728">
            <v>3</v>
          </cell>
          <cell r="C728" t="str">
            <v>Kondisi existing jalan : sedang</v>
          </cell>
          <cell r="L728" t="str">
            <v>ITEM PEMBAYARAN NO.</v>
          </cell>
          <cell r="O728" t="str">
            <v>:  8.1 (5)</v>
          </cell>
          <cell r="R728" t="str">
            <v>PERKIRAAN VOL. PEK.</v>
          </cell>
          <cell r="T728" t="str">
            <v>:</v>
          </cell>
          <cell r="U728" t="e">
            <v>#REF!</v>
          </cell>
        </row>
        <row r="729">
          <cell r="A729">
            <v>4</v>
          </cell>
          <cell r="C729" t="str">
            <v>Jarak rata-rata Base Camp ke lokasi pekerjaan</v>
          </cell>
          <cell r="G729" t="str">
            <v>L</v>
          </cell>
          <cell r="H729">
            <v>19.991228070175438</v>
          </cell>
          <cell r="I729" t="str">
            <v>KM</v>
          </cell>
          <cell r="L729" t="str">
            <v>JENIS PEKERJAAN</v>
          </cell>
          <cell r="O729" t="str">
            <v>:  Camp. Aspal Panas Utk.Pek.Minor</v>
          </cell>
          <cell r="R729" t="str">
            <v>TOTAL HARGA (Rp.)</v>
          </cell>
          <cell r="T729" t="str">
            <v>:</v>
          </cell>
          <cell r="U729" t="e">
            <v>#REF!</v>
          </cell>
        </row>
        <row r="730">
          <cell r="A730">
            <v>5</v>
          </cell>
          <cell r="C730" t="str">
            <v>Tebal Lapis Hotmix padat untuk patching</v>
          </cell>
          <cell r="G730" t="str">
            <v>t</v>
          </cell>
          <cell r="H730">
            <v>0.04</v>
          </cell>
          <cell r="I730" t="str">
            <v>M</v>
          </cell>
          <cell r="J730" t="str">
            <v xml:space="preserve"> Rata-rata</v>
          </cell>
          <cell r="L730" t="str">
            <v>SATUAN PEMBAYARAN</v>
          </cell>
          <cell r="O730" t="str">
            <v>:  M3</v>
          </cell>
          <cell r="R730" t="str">
            <v>% THD. BIAYA PROYEK</v>
          </cell>
          <cell r="T730" t="str">
            <v>:</v>
          </cell>
          <cell r="U730" t="e">
            <v>#REF!</v>
          </cell>
        </row>
        <row r="731">
          <cell r="A731">
            <v>6</v>
          </cell>
          <cell r="C731" t="str">
            <v>Jam kerja efektif per-hari</v>
          </cell>
          <cell r="G731" t="str">
            <v>Tk</v>
          </cell>
          <cell r="H731">
            <v>7</v>
          </cell>
          <cell r="I731" t="str">
            <v>Jam</v>
          </cell>
        </row>
        <row r="732">
          <cell r="A732">
            <v>7</v>
          </cell>
          <cell r="C732" t="str">
            <v>Faktor kehilanganmaterial :</v>
          </cell>
          <cell r="E732" t="str">
            <v>- Agregat</v>
          </cell>
          <cell r="G732" t="str">
            <v>Fh1</v>
          </cell>
          <cell r="H732">
            <v>1.1000000000000001</v>
          </cell>
          <cell r="I732" t="str">
            <v>-</v>
          </cell>
        </row>
        <row r="733">
          <cell r="A733">
            <v>0</v>
          </cell>
          <cell r="E733" t="str">
            <v>- Aspal</v>
          </cell>
          <cell r="G733" t="str">
            <v>Fh2</v>
          </cell>
          <cell r="H733">
            <v>1.05</v>
          </cell>
          <cell r="I733" t="str">
            <v>-</v>
          </cell>
          <cell r="Q733" t="str">
            <v>PERKIRAAN</v>
          </cell>
          <cell r="R733" t="str">
            <v>HARGA</v>
          </cell>
          <cell r="S733" t="str">
            <v>JUMLAH</v>
          </cell>
        </row>
        <row r="734">
          <cell r="A734">
            <v>8</v>
          </cell>
          <cell r="C734" t="str">
            <v>Komposisi campuran ATB  :</v>
          </cell>
          <cell r="L734" t="str">
            <v>NO.</v>
          </cell>
          <cell r="N734" t="str">
            <v>KOMPONEN</v>
          </cell>
          <cell r="P734" t="str">
            <v>SATUAN</v>
          </cell>
          <cell r="Q734" t="str">
            <v>KUANTITAS</v>
          </cell>
          <cell r="R734" t="str">
            <v>SATUAN</v>
          </cell>
          <cell r="S734" t="str">
            <v>HARGA</v>
          </cell>
        </row>
        <row r="735">
          <cell r="C735" t="str">
            <v xml:space="preserve">- Coarse Agregat  </v>
          </cell>
          <cell r="G735" t="str">
            <v>CA</v>
          </cell>
          <cell r="H735">
            <v>55</v>
          </cell>
          <cell r="I735" t="str">
            <v>%</v>
          </cell>
          <cell r="J735" t="str">
            <v xml:space="preserve"> Gradasi harus -</v>
          </cell>
          <cell r="R735" t="str">
            <v>(Rp.)</v>
          </cell>
          <cell r="S735" t="str">
            <v>(Rp.)</v>
          </cell>
        </row>
        <row r="736">
          <cell r="C736" t="str">
            <v>- Fine Agregat</v>
          </cell>
          <cell r="G736" t="str">
            <v>FA</v>
          </cell>
          <cell r="H736">
            <v>37.5</v>
          </cell>
          <cell r="I736" t="str">
            <v>%</v>
          </cell>
          <cell r="J736" t="str">
            <v xml:space="preserve"> memenuhi -</v>
          </cell>
        </row>
        <row r="737">
          <cell r="C737" t="str">
            <v>- Fraksi Filler</v>
          </cell>
          <cell r="G737" t="str">
            <v>FF</v>
          </cell>
          <cell r="H737">
            <v>1</v>
          </cell>
          <cell r="I737" t="str">
            <v>%</v>
          </cell>
          <cell r="J737" t="str">
            <v xml:space="preserve"> Spesifikasi</v>
          </cell>
        </row>
        <row r="738">
          <cell r="C738" t="str">
            <v>- Asphalt</v>
          </cell>
          <cell r="D738" t="str">
            <v>minimum 6 %</v>
          </cell>
          <cell r="G738" t="str">
            <v>As</v>
          </cell>
          <cell r="H738">
            <v>6.5</v>
          </cell>
          <cell r="I738" t="str">
            <v>%</v>
          </cell>
          <cell r="L738" t="str">
            <v>A.</v>
          </cell>
          <cell r="N738" t="str">
            <v>TENAGA</v>
          </cell>
        </row>
        <row r="739">
          <cell r="A739">
            <v>9</v>
          </cell>
          <cell r="C739" t="str">
            <v>Berat jenis bahan  :</v>
          </cell>
        </row>
        <row r="740">
          <cell r="C740" t="str">
            <v>- ATB</v>
          </cell>
          <cell r="G740" t="str">
            <v>D1</v>
          </cell>
          <cell r="H740">
            <v>2.2999999999999998</v>
          </cell>
          <cell r="I740" t="str">
            <v>ton / M3</v>
          </cell>
          <cell r="L740" t="str">
            <v>1.</v>
          </cell>
          <cell r="N740" t="str">
            <v>Pekerja Biasa</v>
          </cell>
          <cell r="O740" t="str">
            <v>(L01)</v>
          </cell>
          <cell r="P740" t="str">
            <v>Jam</v>
          </cell>
          <cell r="Q740">
            <v>2.2222222222222223</v>
          </cell>
          <cell r="R740">
            <v>1800</v>
          </cell>
          <cell r="U740">
            <v>4000</v>
          </cell>
        </row>
        <row r="741">
          <cell r="C741" t="str">
            <v>- Coarse Agregat &amp; Fine Agregat</v>
          </cell>
          <cell r="G741" t="str">
            <v>D2</v>
          </cell>
          <cell r="H741">
            <v>1.8</v>
          </cell>
          <cell r="I741" t="str">
            <v>ton / M3</v>
          </cell>
          <cell r="L741" t="str">
            <v>2.</v>
          </cell>
          <cell r="N741" t="str">
            <v>Mandor</v>
          </cell>
          <cell r="O741" t="str">
            <v>(L03)</v>
          </cell>
          <cell r="P741" t="str">
            <v>Jam</v>
          </cell>
          <cell r="Q741">
            <v>0.22222222222222221</v>
          </cell>
          <cell r="R741">
            <v>2750</v>
          </cell>
          <cell r="U741">
            <v>611.11111111111109</v>
          </cell>
        </row>
        <row r="742">
          <cell r="C742" t="str">
            <v>- Fraksi Filler</v>
          </cell>
          <cell r="G742" t="str">
            <v>D3</v>
          </cell>
          <cell r="H742">
            <v>2</v>
          </cell>
          <cell r="I742" t="str">
            <v>ton / M3</v>
          </cell>
        </row>
        <row r="743">
          <cell r="C743" t="str">
            <v>- Asphalt</v>
          </cell>
          <cell r="G743" t="str">
            <v>D4</v>
          </cell>
          <cell r="H743">
            <v>1.03</v>
          </cell>
          <cell r="I743" t="str">
            <v>ton / M3</v>
          </cell>
        </row>
        <row r="744">
          <cell r="Q744" t="str">
            <v xml:space="preserve">JUMLAH HARGA TENAGA   </v>
          </cell>
          <cell r="U744">
            <v>4611.1111111111113</v>
          </cell>
        </row>
        <row r="745">
          <cell r="A745" t="str">
            <v>II.</v>
          </cell>
          <cell r="C745" t="str">
            <v>URUTAN KERJA</v>
          </cell>
        </row>
        <row r="746">
          <cell r="A746">
            <v>1</v>
          </cell>
          <cell r="C746" t="str">
            <v xml:space="preserve">Wheel Loader memuat Agregat dan Aspal ke dalam </v>
          </cell>
          <cell r="L746" t="str">
            <v>B.</v>
          </cell>
          <cell r="N746" t="str">
            <v>BAHAN</v>
          </cell>
        </row>
        <row r="747">
          <cell r="A747">
            <v>0</v>
          </cell>
          <cell r="C747" t="str">
            <v>Cold Bin AMP</v>
          </cell>
        </row>
        <row r="748">
          <cell r="A748">
            <v>2</v>
          </cell>
          <cell r="C748" t="str">
            <v>Agregat dan aspal dicampur dan dipanaskan</v>
          </cell>
          <cell r="L748" t="str">
            <v>1.</v>
          </cell>
          <cell r="N748" t="str">
            <v>Agregat Kasar</v>
          </cell>
          <cell r="O748" t="str">
            <v>(M03)</v>
          </cell>
          <cell r="P748" t="str">
            <v>M3</v>
          </cell>
          <cell r="Q748">
            <v>0.7730555555555555</v>
          </cell>
          <cell r="R748">
            <v>57676.448177020211</v>
          </cell>
          <cell r="U748">
            <v>44587.098687957565</v>
          </cell>
        </row>
        <row r="749">
          <cell r="C749" t="str">
            <v>dengan AMP untuk dimuat langsung kedalam</v>
          </cell>
          <cell r="L749" t="str">
            <v>2.</v>
          </cell>
          <cell r="N749" t="str">
            <v>Agregat Halus</v>
          </cell>
          <cell r="O749" t="str">
            <v>(M04)</v>
          </cell>
          <cell r="P749" t="str">
            <v>M3</v>
          </cell>
          <cell r="Q749">
            <v>0.52708333333333335</v>
          </cell>
          <cell r="R749">
            <v>54748.917322881847</v>
          </cell>
          <cell r="U749">
            <v>28857.241838935643</v>
          </cell>
        </row>
        <row r="750">
          <cell r="A750">
            <v>0</v>
          </cell>
          <cell r="C750" t="str">
            <v>Dump Truck dan diangkut ke lokasi pekerjaan</v>
          </cell>
          <cell r="L750" t="str">
            <v>3</v>
          </cell>
          <cell r="N750" t="str">
            <v>Filler</v>
          </cell>
          <cell r="O750" t="str">
            <v>(M05)</v>
          </cell>
          <cell r="P750" t="str">
            <v>Kg</v>
          </cell>
          <cell r="Q750">
            <v>25.300000000000004</v>
          </cell>
          <cell r="R750">
            <v>550</v>
          </cell>
          <cell r="U750">
            <v>13915.000000000002</v>
          </cell>
        </row>
        <row r="751">
          <cell r="A751">
            <v>3</v>
          </cell>
          <cell r="C751" t="str">
            <v>Campuran panas ATB dihampar dengan Finisher</v>
          </cell>
          <cell r="L751" t="str">
            <v>4</v>
          </cell>
          <cell r="N751" t="str">
            <v>Aspal</v>
          </cell>
          <cell r="O751" t="str">
            <v>(M10)</v>
          </cell>
          <cell r="P751" t="str">
            <v>Kg</v>
          </cell>
          <cell r="Q751">
            <v>156.97499999999999</v>
          </cell>
          <cell r="R751">
            <v>1850</v>
          </cell>
          <cell r="U751">
            <v>290403.75</v>
          </cell>
        </row>
        <row r="752">
          <cell r="C752" t="str">
            <v>dan dipadatkan dengan Tandem Roller</v>
          </cell>
        </row>
        <row r="753">
          <cell r="A753">
            <v>4</v>
          </cell>
          <cell r="C753" t="str">
            <v>Sekelompok pekerja membuat galian lubang/patching,</v>
          </cell>
        </row>
        <row r="754">
          <cell r="A754">
            <v>0</v>
          </cell>
          <cell r="C754" t="str">
            <v>merapikan tepi hamparaan dengan menggunakan</v>
          </cell>
          <cell r="Q754" t="str">
            <v xml:space="preserve">JUMLAH HARGA BAHAN   </v>
          </cell>
          <cell r="U754">
            <v>377763.09052689321</v>
          </cell>
        </row>
        <row r="755">
          <cell r="A755">
            <v>0</v>
          </cell>
          <cell r="C755" t="str">
            <v>Alat Bantu</v>
          </cell>
        </row>
        <row r="756">
          <cell r="A756">
            <v>0</v>
          </cell>
          <cell r="L756" t="str">
            <v>C.</v>
          </cell>
          <cell r="N756" t="str">
            <v>PERALATAN</v>
          </cell>
        </row>
        <row r="757">
          <cell r="L757" t="str">
            <v>1.</v>
          </cell>
          <cell r="N757" t="str">
            <v>Wheel Loader</v>
          </cell>
          <cell r="O757" t="str">
            <v>(E15)</v>
          </cell>
          <cell r="P757" t="str">
            <v>Jam</v>
          </cell>
          <cell r="Q757">
            <v>1.6826703246456331E-3</v>
          </cell>
          <cell r="R757">
            <v>55432.76343797033</v>
          </cell>
          <cell r="U757">
            <v>93.275066050174118</v>
          </cell>
        </row>
        <row r="758">
          <cell r="A758" t="str">
            <v>III.</v>
          </cell>
          <cell r="C758" t="str">
            <v>PEMAKAIAN BAHAN, ALAT DAN TENAGA</v>
          </cell>
          <cell r="L758" t="str">
            <v>2.</v>
          </cell>
          <cell r="N758" t="str">
            <v>AMP</v>
          </cell>
          <cell r="O758" t="str">
            <v>(E01)</v>
          </cell>
          <cell r="P758" t="str">
            <v>Jam</v>
          </cell>
          <cell r="Q758">
            <v>4.0888888888888893E-3</v>
          </cell>
          <cell r="R758">
            <v>343539.12498888822</v>
          </cell>
          <cell r="U758">
            <v>1404.6933110656764</v>
          </cell>
        </row>
        <row r="759">
          <cell r="L759" t="str">
            <v>3.</v>
          </cell>
          <cell r="N759" t="str">
            <v>Genset</v>
          </cell>
          <cell r="O759" t="str">
            <v>(E12)</v>
          </cell>
          <cell r="P759" t="str">
            <v>Jam</v>
          </cell>
          <cell r="Q759">
            <v>4.0888888888888893E-3</v>
          </cell>
          <cell r="R759">
            <v>52656.273650827774</v>
          </cell>
          <cell r="U759">
            <v>215.30565226116246</v>
          </cell>
        </row>
        <row r="760">
          <cell r="A760" t="str">
            <v xml:space="preserve">   1.</v>
          </cell>
          <cell r="C760" t="str">
            <v>BAHAN</v>
          </cell>
          <cell r="L760" t="str">
            <v>4.</v>
          </cell>
          <cell r="N760" t="str">
            <v>Dump Truck</v>
          </cell>
          <cell r="O760" t="str">
            <v>(E09)</v>
          </cell>
          <cell r="P760" t="str">
            <v>Jam</v>
          </cell>
          <cell r="Q760">
            <v>1.4054042397660818</v>
          </cell>
          <cell r="R760">
            <v>45377.598849709742</v>
          </cell>
          <cell r="U760">
            <v>63773.869813786543</v>
          </cell>
        </row>
        <row r="761">
          <cell r="A761" t="str">
            <v>1.a.</v>
          </cell>
          <cell r="C761" t="str">
            <v>Agregat Kasar</v>
          </cell>
          <cell r="D761" t="str">
            <v>= (CA x (D1 x 1M3) x Fh1) : D2</v>
          </cell>
          <cell r="G761" t="str">
            <v>(M03)</v>
          </cell>
          <cell r="H761">
            <v>0.7730555555555555</v>
          </cell>
          <cell r="I761" t="str">
            <v>M3</v>
          </cell>
          <cell r="L761" t="str">
            <v>5.</v>
          </cell>
          <cell r="N761" t="str">
            <v>Asp. Finisher</v>
          </cell>
          <cell r="O761" t="str">
            <v>(E02)</v>
          </cell>
          <cell r="P761" t="str">
            <v>Jam</v>
          </cell>
          <cell r="Q761">
            <v>0</v>
          </cell>
          <cell r="R761">
            <v>51318.179199832426</v>
          </cell>
          <cell r="U761">
            <v>0</v>
          </cell>
        </row>
        <row r="762">
          <cell r="A762" t="str">
            <v>1.b.</v>
          </cell>
          <cell r="C762" t="str">
            <v>Agregat Halus</v>
          </cell>
          <cell r="D762" t="str">
            <v>= (FA x (D1 x 1M3) x Fh1) : D2</v>
          </cell>
          <cell r="G762" t="str">
            <v>(M04)</v>
          </cell>
          <cell r="H762">
            <v>0.52708333333333335</v>
          </cell>
          <cell r="I762" t="str">
            <v>M3</v>
          </cell>
          <cell r="L762" t="str">
            <v>6.</v>
          </cell>
          <cell r="N762" t="str">
            <v>Tandem Roller</v>
          </cell>
          <cell r="O762" t="str">
            <v>(E17)</v>
          </cell>
          <cell r="P762" t="str">
            <v>Jam</v>
          </cell>
          <cell r="Q762">
            <v>0.1111111111111111</v>
          </cell>
          <cell r="R762">
            <v>31036.052784347452</v>
          </cell>
          <cell r="U762">
            <v>3448.4503093719391</v>
          </cell>
        </row>
        <row r="763">
          <cell r="A763" t="str">
            <v>1.c.</v>
          </cell>
          <cell r="C763" t="str">
            <v>Filler</v>
          </cell>
          <cell r="D763" t="str">
            <v>= (FF x (D1 x 1M3) x Fh1) x 1000</v>
          </cell>
          <cell r="G763" t="str">
            <v>(M05)</v>
          </cell>
          <cell r="H763">
            <v>25.300000000000004</v>
          </cell>
          <cell r="I763" t="str">
            <v>Kg</v>
          </cell>
          <cell r="L763" t="str">
            <v>7</v>
          </cell>
          <cell r="N763" t="str">
            <v>P. Tyre Roller</v>
          </cell>
          <cell r="O763" t="str">
            <v>(E18)</v>
          </cell>
          <cell r="P763" t="str">
            <v>Jam</v>
          </cell>
          <cell r="Q763">
            <v>0</v>
          </cell>
          <cell r="R763">
            <v>40926.994792039943</v>
          </cell>
          <cell r="U763">
            <v>0</v>
          </cell>
        </row>
        <row r="764">
          <cell r="A764" t="str">
            <v>1.d.</v>
          </cell>
          <cell r="C764" t="str">
            <v>Aspal</v>
          </cell>
          <cell r="D764" t="str">
            <v>= (AS x (D1 x 1M3) x Fh2) x 1000</v>
          </cell>
          <cell r="G764" t="str">
            <v>(M10)</v>
          </cell>
          <cell r="H764">
            <v>156.97499999999999</v>
          </cell>
          <cell r="I764" t="str">
            <v>Kg</v>
          </cell>
          <cell r="L764" t="str">
            <v>8</v>
          </cell>
          <cell r="N764" t="str">
            <v>Alat Bantu</v>
          </cell>
          <cell r="P764" t="str">
            <v>Ls</v>
          </cell>
          <cell r="Q764">
            <v>1</v>
          </cell>
          <cell r="R764">
            <v>160</v>
          </cell>
          <cell r="U764">
            <v>160</v>
          </cell>
        </row>
        <row r="766">
          <cell r="A766" t="str">
            <v>2.</v>
          </cell>
          <cell r="C766" t="str">
            <v>ALAT</v>
          </cell>
          <cell r="Q766" t="str">
            <v xml:space="preserve">JUMLAH HARGA PERALATAN   </v>
          </cell>
          <cell r="U766">
            <v>69002.319086485324</v>
          </cell>
        </row>
        <row r="767">
          <cell r="A767" t="str">
            <v>2.a.</v>
          </cell>
          <cell r="C767" t="str">
            <v>WHEEL LOADER</v>
          </cell>
          <cell r="G767" t="str">
            <v>(E15)</v>
          </cell>
        </row>
        <row r="768">
          <cell r="C768" t="str">
            <v>Kapasitas bucket</v>
          </cell>
          <cell r="G768" t="str">
            <v>V</v>
          </cell>
          <cell r="H768">
            <v>1.5</v>
          </cell>
          <cell r="I768" t="str">
            <v>M3</v>
          </cell>
          <cell r="L768" t="str">
            <v>D.</v>
          </cell>
          <cell r="N768" t="str">
            <v>JUMLAH HARGA TENAGA, BAHAN DAN PERALATAN  ( A + B + C )</v>
          </cell>
          <cell r="U768">
            <v>451376.52072448964</v>
          </cell>
        </row>
        <row r="769">
          <cell r="C769" t="str">
            <v>Faktor bucket</v>
          </cell>
          <cell r="G769" t="str">
            <v>Fb</v>
          </cell>
          <cell r="H769">
            <v>0.9</v>
          </cell>
          <cell r="I769" t="str">
            <v>-</v>
          </cell>
          <cell r="L769" t="str">
            <v>E.</v>
          </cell>
          <cell r="N769" t="str">
            <v>OVERHEAD &amp; PROFIT</v>
          </cell>
          <cell r="P769">
            <v>10</v>
          </cell>
          <cell r="Q769" t="str">
            <v>%  x  D</v>
          </cell>
          <cell r="U769">
            <v>45137.652072448967</v>
          </cell>
        </row>
        <row r="770">
          <cell r="C770" t="str">
            <v>Faktor efisiensi alat</v>
          </cell>
          <cell r="G770" t="str">
            <v>Fa</v>
          </cell>
          <cell r="H770">
            <v>0.75</v>
          </cell>
          <cell r="I770" t="str">
            <v>-</v>
          </cell>
          <cell r="L770" t="str">
            <v>F.</v>
          </cell>
          <cell r="N770" t="str">
            <v>HARGA SATUAN PEKERJAAN  ( D + E )</v>
          </cell>
          <cell r="U770">
            <v>496514.17279693863</v>
          </cell>
        </row>
        <row r="771">
          <cell r="C771" t="str">
            <v>Waktu Siklus</v>
          </cell>
          <cell r="G771" t="str">
            <v>Ts1</v>
          </cell>
          <cell r="L771" t="str">
            <v>Note: 1</v>
          </cell>
          <cell r="N771" t="str">
            <v>SATUAN dapat berdasarkan atas jam operasi untuk Tenaga Kerja dan Peralatan, volume dan/atau ukuran</v>
          </cell>
        </row>
        <row r="772">
          <cell r="C772" t="str">
            <v>- Muat</v>
          </cell>
          <cell r="G772" t="str">
            <v>T1</v>
          </cell>
          <cell r="H772">
            <v>1.5</v>
          </cell>
          <cell r="I772" t="str">
            <v>menit</v>
          </cell>
          <cell r="N772" t="str">
            <v>berat untuk bahan-bahan.</v>
          </cell>
        </row>
        <row r="773">
          <cell r="C773" t="str">
            <v>- Lain lain</v>
          </cell>
          <cell r="G773" t="str">
            <v>T2</v>
          </cell>
          <cell r="H773">
            <v>0.5</v>
          </cell>
          <cell r="I773" t="str">
            <v>menit</v>
          </cell>
          <cell r="L773">
            <v>2</v>
          </cell>
          <cell r="N773" t="str">
            <v>Kuantitas satuan adalah kuantitas setiap komponen untuk menyelesaikan satu satuan pekerjaan dari nomor</v>
          </cell>
        </row>
        <row r="774">
          <cell r="G774" t="str">
            <v>Ts1</v>
          </cell>
          <cell r="H774">
            <v>2</v>
          </cell>
          <cell r="I774" t="str">
            <v>menit</v>
          </cell>
          <cell r="N774" t="str">
            <v>mata pembayaran.</v>
          </cell>
        </row>
        <row r="775">
          <cell r="L775">
            <v>3</v>
          </cell>
          <cell r="N775" t="str">
            <v>Biaya satuan untuk peralatan sudah termasuk bahan bakar, bahan habis dipakai dan operator.</v>
          </cell>
        </row>
        <row r="776">
          <cell r="L776">
            <v>4</v>
          </cell>
          <cell r="N776" t="str">
            <v>Biaya satuan sudah termasuk pengeluaran untuk seluruh pajak yang berkaitan (tetapi tidak termasuk PPN</v>
          </cell>
        </row>
        <row r="777">
          <cell r="J777" t="str">
            <v>Berlanjut ke halaman berikut</v>
          </cell>
          <cell r="N777" t="str">
            <v>yang dibayar dari kontrak) dan biaya-biaya lainnya.</v>
          </cell>
        </row>
        <row r="778">
          <cell r="A778" t="str">
            <v>ITEM PEMBAYARAN NO.</v>
          </cell>
          <cell r="D778" t="str">
            <v>:  8.1 (5)</v>
          </cell>
          <cell r="J778" t="str">
            <v>Analisa EI-815</v>
          </cell>
        </row>
        <row r="779">
          <cell r="A779" t="str">
            <v>JENIS PEKERJAAN</v>
          </cell>
          <cell r="D779" t="str">
            <v>:  Camp. Aspal Panas Utk.Pek.Minor</v>
          </cell>
        </row>
        <row r="780">
          <cell r="A780" t="str">
            <v>SATUAN PEMBAYARAN</v>
          </cell>
          <cell r="D780" t="str">
            <v>:  M3</v>
          </cell>
          <cell r="H780" t="str">
            <v xml:space="preserve">         URAIAN ANALISA HARGA SATUAN</v>
          </cell>
        </row>
        <row r="781">
          <cell r="J781" t="str">
            <v>Lanjutan</v>
          </cell>
        </row>
        <row r="783">
          <cell r="A783" t="str">
            <v>No.</v>
          </cell>
          <cell r="C783" t="str">
            <v>U R A I A N</v>
          </cell>
          <cell r="G783" t="str">
            <v>KODE</v>
          </cell>
          <cell r="H783" t="str">
            <v>KOEF.</v>
          </cell>
          <cell r="I783" t="str">
            <v>SATUAN</v>
          </cell>
          <cell r="J783" t="str">
            <v>KETERANGAN</v>
          </cell>
        </row>
        <row r="786">
          <cell r="C786" t="str">
            <v xml:space="preserve">Kap. Prod. / jam = </v>
          </cell>
          <cell r="D786" t="str">
            <v>D2 x V x Fb x Fa x 60</v>
          </cell>
          <cell r="G786" t="str">
            <v>Q1</v>
          </cell>
          <cell r="H786">
            <v>594.29347826086962</v>
          </cell>
          <cell r="I786" t="str">
            <v>M3</v>
          </cell>
          <cell r="J786">
            <v>0</v>
          </cell>
        </row>
        <row r="787">
          <cell r="D787" t="str">
            <v>D1 x t x Ts1</v>
          </cell>
        </row>
        <row r="789">
          <cell r="C789" t="str">
            <v>Koefisien Alat/M3</v>
          </cell>
          <cell r="D789" t="str">
            <v xml:space="preserve"> = 1 : Q1</v>
          </cell>
          <cell r="G789" t="str">
            <v>(E15)</v>
          </cell>
          <cell r="H789">
            <v>1.6826703246456331E-3</v>
          </cell>
          <cell r="I789" t="str">
            <v>Jam</v>
          </cell>
        </row>
        <row r="791">
          <cell r="A791" t="str">
            <v>2.b.</v>
          </cell>
          <cell r="C791" t="str">
            <v>ASPHALT MIXING PLANT (AMP)</v>
          </cell>
          <cell r="G791" t="str">
            <v>(E01)</v>
          </cell>
        </row>
        <row r="792">
          <cell r="C792" t="str">
            <v>Kapasitas produksi</v>
          </cell>
          <cell r="G792" t="str">
            <v>V</v>
          </cell>
          <cell r="H792">
            <v>30</v>
          </cell>
          <cell r="I792" t="str">
            <v>ton / Jam</v>
          </cell>
        </row>
        <row r="793">
          <cell r="C793" t="str">
            <v>Faktor Efisiensi alat</v>
          </cell>
          <cell r="G793" t="str">
            <v>Fa</v>
          </cell>
          <cell r="H793">
            <v>0.75</v>
          </cell>
          <cell r="I793" t="str">
            <v>-</v>
          </cell>
        </row>
        <row r="795">
          <cell r="C795" t="str">
            <v>Kap.Prod. / jam =</v>
          </cell>
          <cell r="D795" t="str">
            <v>V x Fa</v>
          </cell>
          <cell r="G795" t="str">
            <v>Q2</v>
          </cell>
          <cell r="H795">
            <v>244.56521739130434</v>
          </cell>
          <cell r="I795" t="str">
            <v>M2</v>
          </cell>
        </row>
        <row r="796">
          <cell r="D796" t="str">
            <v>D1 x t</v>
          </cell>
        </row>
        <row r="797">
          <cell r="C797" t="str">
            <v>Koefisien Alat/M3</v>
          </cell>
          <cell r="D797" t="str">
            <v xml:space="preserve"> = 1 : Q2</v>
          </cell>
          <cell r="G797" t="str">
            <v>(E01)</v>
          </cell>
          <cell r="H797">
            <v>4.0888888888888893E-3</v>
          </cell>
          <cell r="I797" t="str">
            <v>Jam</v>
          </cell>
        </row>
        <row r="799">
          <cell r="A799" t="str">
            <v>2.c.</v>
          </cell>
          <cell r="C799" t="str">
            <v>GENERATORSET ( GENSET )</v>
          </cell>
          <cell r="G799" t="str">
            <v>(E12)</v>
          </cell>
        </row>
        <row r="800">
          <cell r="C800" t="str">
            <v>Kap.Prod. / Jam = SAMA DENGAN AMP</v>
          </cell>
          <cell r="G800" t="str">
            <v>Q3</v>
          </cell>
          <cell r="H800">
            <v>244.56521739130434</v>
          </cell>
          <cell r="I800" t="str">
            <v>M2</v>
          </cell>
        </row>
        <row r="801">
          <cell r="C801" t="str">
            <v>Koefisien Alat/M3</v>
          </cell>
          <cell r="D801" t="str">
            <v xml:space="preserve"> = 1 : Q3</v>
          </cell>
          <cell r="G801" t="str">
            <v>(E12)</v>
          </cell>
          <cell r="H801">
            <v>4.0888888888888893E-3</v>
          </cell>
          <cell r="I801" t="str">
            <v>Jam</v>
          </cell>
        </row>
        <row r="803">
          <cell r="A803" t="str">
            <v>2.d.</v>
          </cell>
          <cell r="C803" t="str">
            <v>DUMP TRUCK (DT)</v>
          </cell>
          <cell r="G803" t="str">
            <v>(E09)</v>
          </cell>
        </row>
        <row r="804">
          <cell r="C804" t="str">
            <v>Kapasitas bak</v>
          </cell>
          <cell r="G804" t="str">
            <v>V</v>
          </cell>
          <cell r="H804">
            <v>8</v>
          </cell>
          <cell r="I804" t="str">
            <v>Ton</v>
          </cell>
        </row>
        <row r="805">
          <cell r="C805" t="str">
            <v>Faktor Efisiensi alat</v>
          </cell>
          <cell r="G805" t="str">
            <v>Fa</v>
          </cell>
          <cell r="H805">
            <v>0.75</v>
          </cell>
          <cell r="I805" t="str">
            <v>-</v>
          </cell>
        </row>
        <row r="806">
          <cell r="C806" t="str">
            <v>Kecepatan rata-rata bermuatan</v>
          </cell>
          <cell r="G806" t="str">
            <v>v1</v>
          </cell>
          <cell r="H806">
            <v>40</v>
          </cell>
          <cell r="I806" t="str">
            <v>KM / Jam</v>
          </cell>
        </row>
        <row r="807">
          <cell r="C807" t="str">
            <v>Kecepatan rata-rata kosong</v>
          </cell>
          <cell r="G807" t="str">
            <v>v2</v>
          </cell>
          <cell r="H807">
            <v>50</v>
          </cell>
          <cell r="I807" t="str">
            <v>KM / Jam</v>
          </cell>
        </row>
        <row r="808">
          <cell r="C808" t="str">
            <v>Kapasitas AMP / batch</v>
          </cell>
          <cell r="G808" t="str">
            <v>Q2b</v>
          </cell>
          <cell r="H808">
            <v>0.5</v>
          </cell>
          <cell r="I808" t="str">
            <v>Ton</v>
          </cell>
        </row>
        <row r="809">
          <cell r="C809" t="str">
            <v>Waktu menyiapkan 1 batch AC</v>
          </cell>
          <cell r="G809" t="str">
            <v>Tb</v>
          </cell>
          <cell r="H809">
            <v>1</v>
          </cell>
          <cell r="I809" t="str">
            <v>menit</v>
          </cell>
        </row>
        <row r="810">
          <cell r="C810" t="str">
            <v>Waktu Siklus</v>
          </cell>
          <cell r="G810" t="str">
            <v>Ts2</v>
          </cell>
        </row>
        <row r="811">
          <cell r="C811" t="str">
            <v xml:space="preserve">- Mengisi Bak </v>
          </cell>
          <cell r="D811" t="str">
            <v>= (V : Q2b) x Tb</v>
          </cell>
          <cell r="G811" t="str">
            <v>T1</v>
          </cell>
          <cell r="H811">
            <v>16</v>
          </cell>
          <cell r="I811" t="str">
            <v>menit</v>
          </cell>
        </row>
        <row r="812">
          <cell r="C812" t="str">
            <v>- Angkut</v>
          </cell>
          <cell r="D812" t="str">
            <v>= (L : v1) x 60 menit</v>
          </cell>
          <cell r="G812" t="str">
            <v>T2</v>
          </cell>
          <cell r="H812">
            <v>29.986842105263158</v>
          </cell>
          <cell r="I812" t="str">
            <v>menit</v>
          </cell>
        </row>
        <row r="813">
          <cell r="C813" t="str">
            <v>- Tunggu + dump (setempat2) + Putar</v>
          </cell>
          <cell r="G813" t="str">
            <v>T3</v>
          </cell>
          <cell r="H813">
            <v>150</v>
          </cell>
          <cell r="I813" t="str">
            <v>menit</v>
          </cell>
        </row>
        <row r="814">
          <cell r="C814" t="str">
            <v>- Kembali</v>
          </cell>
          <cell r="D814" t="str">
            <v>= (L : v2) x 60 menit</v>
          </cell>
          <cell r="G814" t="str">
            <v>T4</v>
          </cell>
          <cell r="H814">
            <v>23.989473684210523</v>
          </cell>
          <cell r="I814" t="str">
            <v>menit</v>
          </cell>
        </row>
        <row r="815">
          <cell r="G815" t="str">
            <v>Ts2</v>
          </cell>
          <cell r="H815">
            <v>219.97631578947369</v>
          </cell>
          <cell r="I815" t="str">
            <v>menit</v>
          </cell>
        </row>
        <row r="817">
          <cell r="C817" t="str">
            <v>Kap.Prod. / jam =</v>
          </cell>
          <cell r="D817" t="str">
            <v>V x Fa x 60</v>
          </cell>
          <cell r="G817" t="str">
            <v>Q4</v>
          </cell>
          <cell r="H817">
            <v>0.71153905168696652</v>
          </cell>
          <cell r="I817" t="str">
            <v>M3</v>
          </cell>
        </row>
        <row r="818">
          <cell r="D818" t="str">
            <v>D1 x Ts2</v>
          </cell>
        </row>
        <row r="820">
          <cell r="C820" t="str">
            <v>Koefisien Alat/M3</v>
          </cell>
          <cell r="D820" t="str">
            <v xml:space="preserve"> = 1 : Q4</v>
          </cell>
          <cell r="G820" t="str">
            <v>(E09)</v>
          </cell>
          <cell r="H820">
            <v>1.4054042397660818</v>
          </cell>
          <cell r="I820" t="str">
            <v>Jam</v>
          </cell>
        </row>
        <row r="822">
          <cell r="A822" t="str">
            <v>2.e.</v>
          </cell>
          <cell r="C822" t="str">
            <v>ASPHALT FINISHER</v>
          </cell>
          <cell r="D822">
            <v>0</v>
          </cell>
          <cell r="G822" t="str">
            <v>(E02)</v>
          </cell>
        </row>
        <row r="823">
          <cell r="C823" t="str">
            <v>Kapasitas produksi</v>
          </cell>
          <cell r="G823" t="str">
            <v>V</v>
          </cell>
          <cell r="H823">
            <v>0</v>
          </cell>
          <cell r="I823" t="str">
            <v>ton / jam</v>
          </cell>
          <cell r="J823" t="str">
            <v xml:space="preserve"> Tidak digunakan</v>
          </cell>
        </row>
        <row r="824">
          <cell r="C824" t="str">
            <v>Faktor efisiensi alat</v>
          </cell>
          <cell r="G824" t="str">
            <v>Fa</v>
          </cell>
          <cell r="H824">
            <v>0</v>
          </cell>
          <cell r="I824" t="str">
            <v>-</v>
          </cell>
        </row>
        <row r="826">
          <cell r="C826" t="str">
            <v>Kap.Prod. / jam =</v>
          </cell>
          <cell r="D826" t="str">
            <v xml:space="preserve">V x Fa </v>
          </cell>
          <cell r="G826" t="str">
            <v>Q5</v>
          </cell>
          <cell r="H826">
            <v>0</v>
          </cell>
          <cell r="I826" t="str">
            <v>M3</v>
          </cell>
        </row>
        <row r="827">
          <cell r="D827" t="str">
            <v xml:space="preserve">D1 </v>
          </cell>
        </row>
        <row r="828">
          <cell r="C828" t="str">
            <v>Koefisien Alat/M3</v>
          </cell>
          <cell r="D828" t="str">
            <v xml:space="preserve"> = 1 : Q5</v>
          </cell>
          <cell r="G828" t="str">
            <v>(E02)</v>
          </cell>
          <cell r="H828">
            <v>0</v>
          </cell>
          <cell r="I828" t="str">
            <v>Jam</v>
          </cell>
        </row>
        <row r="830">
          <cell r="A830" t="str">
            <v>2.f.</v>
          </cell>
          <cell r="C830" t="str">
            <v>TANDEM ROLLER</v>
          </cell>
          <cell r="G830" t="str">
            <v>(E17)</v>
          </cell>
        </row>
        <row r="831">
          <cell r="A831">
            <v>0</v>
          </cell>
          <cell r="C831" t="str">
            <v>Kecepatan rata-rata alat</v>
          </cell>
          <cell r="G831" t="str">
            <v>v</v>
          </cell>
          <cell r="H831">
            <v>2</v>
          </cell>
          <cell r="I831" t="str">
            <v>Km / Jam</v>
          </cell>
        </row>
        <row r="832">
          <cell r="C832" t="str">
            <v>Lebar efektif pemadatan</v>
          </cell>
          <cell r="G832" t="str">
            <v>b</v>
          </cell>
          <cell r="H832">
            <v>1.2</v>
          </cell>
          <cell r="I832" t="str">
            <v>M</v>
          </cell>
        </row>
        <row r="833">
          <cell r="C833" t="str">
            <v>Jumlah lintasan</v>
          </cell>
          <cell r="G833" t="str">
            <v>n</v>
          </cell>
          <cell r="H833">
            <v>8</v>
          </cell>
          <cell r="I833" t="str">
            <v>lintasan</v>
          </cell>
        </row>
        <row r="834">
          <cell r="C834" t="str">
            <v>Faktor Efisiensi alat</v>
          </cell>
          <cell r="G834" t="str">
            <v>Fa</v>
          </cell>
          <cell r="H834">
            <v>0.75</v>
          </cell>
          <cell r="I834" t="str">
            <v>-</v>
          </cell>
        </row>
        <row r="835">
          <cell r="C835">
            <v>0</v>
          </cell>
        </row>
        <row r="836">
          <cell r="J836" t="str">
            <v>Berlanjut ke halaman berikut</v>
          </cell>
        </row>
        <row r="837">
          <cell r="A837" t="str">
            <v>ITEM PEMBAYARAN NO.</v>
          </cell>
          <cell r="D837" t="str">
            <v>:  8.1 (5)</v>
          </cell>
          <cell r="J837" t="str">
            <v>Analisa EI-815</v>
          </cell>
        </row>
        <row r="838">
          <cell r="A838" t="str">
            <v>JENIS PEKERJAAN</v>
          </cell>
          <cell r="D838" t="str">
            <v>:  Camp. Aspal Panas Utk.Pek.Minor</v>
          </cell>
        </row>
        <row r="839">
          <cell r="A839" t="str">
            <v>SATUAN PEMBAYARAN</v>
          </cell>
          <cell r="D839" t="str">
            <v>:  M3</v>
          </cell>
          <cell r="H839" t="str">
            <v xml:space="preserve">         URAIAN ANALISA HARGA SATUAN</v>
          </cell>
        </row>
        <row r="840">
          <cell r="J840" t="str">
            <v>Lanjutan</v>
          </cell>
        </row>
        <row r="842">
          <cell r="A842" t="str">
            <v>No.</v>
          </cell>
          <cell r="C842" t="str">
            <v>U R A I A N</v>
          </cell>
          <cell r="G842" t="str">
            <v>KODE</v>
          </cell>
          <cell r="H842" t="str">
            <v>KOEF.</v>
          </cell>
          <cell r="I842" t="str">
            <v>SATUAN</v>
          </cell>
          <cell r="J842" t="str">
            <v>KETERANGAN</v>
          </cell>
        </row>
        <row r="845">
          <cell r="B845">
            <v>0</v>
          </cell>
          <cell r="C845" t="str">
            <v xml:space="preserve">Kap. Prod. / jam = </v>
          </cell>
          <cell r="D845" t="str">
            <v>(v x 1000) x b x t x Fa</v>
          </cell>
          <cell r="G845" t="str">
            <v>Q6</v>
          </cell>
          <cell r="H845">
            <v>9</v>
          </cell>
          <cell r="I845" t="str">
            <v>M3</v>
          </cell>
        </row>
        <row r="846">
          <cell r="D846" t="str">
            <v>n</v>
          </cell>
        </row>
        <row r="847">
          <cell r="C847" t="str">
            <v>Koefisien Alat/M3</v>
          </cell>
          <cell r="D847" t="str">
            <v xml:space="preserve"> = 1 : Q6</v>
          </cell>
          <cell r="G847" t="str">
            <v>(E17)</v>
          </cell>
          <cell r="H847">
            <v>0.1111111111111111</v>
          </cell>
          <cell r="I847" t="str">
            <v>Jam</v>
          </cell>
        </row>
        <row r="848">
          <cell r="C848">
            <v>0</v>
          </cell>
        </row>
        <row r="849">
          <cell r="A849" t="str">
            <v>2.g.</v>
          </cell>
          <cell r="C849" t="str">
            <v>PNEUMATIC TIRE ROLLER</v>
          </cell>
          <cell r="G849" t="str">
            <v>(E18)</v>
          </cell>
        </row>
        <row r="850">
          <cell r="C850" t="str">
            <v>Kecepatan rata-rata</v>
          </cell>
          <cell r="G850" t="str">
            <v>v</v>
          </cell>
          <cell r="H850">
            <v>0</v>
          </cell>
          <cell r="I850" t="str">
            <v>KM / jam</v>
          </cell>
          <cell r="J850" t="str">
            <v xml:space="preserve"> Tidak digunakan</v>
          </cell>
        </row>
        <row r="851">
          <cell r="C851" t="str">
            <v>Lebar efektif pemadatan</v>
          </cell>
          <cell r="G851" t="str">
            <v>b</v>
          </cell>
          <cell r="H851">
            <v>0</v>
          </cell>
          <cell r="I851" t="str">
            <v>M</v>
          </cell>
        </row>
        <row r="852">
          <cell r="C852" t="str">
            <v>Jumlah lintasan</v>
          </cell>
          <cell r="G852" t="str">
            <v>n</v>
          </cell>
          <cell r="H852">
            <v>0</v>
          </cell>
          <cell r="I852" t="str">
            <v>lintasan</v>
          </cell>
        </row>
        <row r="853">
          <cell r="C853" t="str">
            <v>Faktor Efisiensi alat</v>
          </cell>
          <cell r="G853" t="str">
            <v>Fa</v>
          </cell>
          <cell r="H853">
            <v>0</v>
          </cell>
          <cell r="I853" t="str">
            <v>-</v>
          </cell>
        </row>
        <row r="855">
          <cell r="C855" t="str">
            <v>Kap.Prod./jam =</v>
          </cell>
          <cell r="D855" t="str">
            <v>(v x 1000) x b x t x Fa</v>
          </cell>
          <cell r="G855" t="str">
            <v>Q7</v>
          </cell>
          <cell r="H855">
            <v>0</v>
          </cell>
          <cell r="I855" t="str">
            <v>M3</v>
          </cell>
        </row>
        <row r="856">
          <cell r="D856" t="str">
            <v>n</v>
          </cell>
        </row>
        <row r="857">
          <cell r="C857" t="str">
            <v>Koefisien Alat/M3</v>
          </cell>
          <cell r="D857" t="str">
            <v xml:space="preserve"> = 1 : Q7</v>
          </cell>
          <cell r="G857" t="str">
            <v>(E18)</v>
          </cell>
          <cell r="H857">
            <v>0</v>
          </cell>
          <cell r="I857" t="str">
            <v>Jam</v>
          </cell>
        </row>
        <row r="859">
          <cell r="A859" t="str">
            <v>2.h.</v>
          </cell>
          <cell r="C859" t="str">
            <v>ALAT BANTU</v>
          </cell>
        </row>
        <row r="860">
          <cell r="C860" t="str">
            <v>diperlukan :</v>
          </cell>
          <cell r="J860" t="str">
            <v>Lump Sum</v>
          </cell>
        </row>
        <row r="861">
          <cell r="C861" t="str">
            <v>- Kereta dorong     = 2 buah</v>
          </cell>
        </row>
        <row r="862">
          <cell r="C862" t="str">
            <v>- Sekop, Garpu     = 5 buah</v>
          </cell>
        </row>
        <row r="863">
          <cell r="C863" t="str">
            <v>- Pacul, Linggis    = 4 buah</v>
          </cell>
        </row>
        <row r="864">
          <cell r="C864" t="str">
            <v>- Tongkat Kontrol ketebalan hanparan</v>
          </cell>
        </row>
        <row r="866">
          <cell r="A866" t="str">
            <v xml:space="preserve">   3.</v>
          </cell>
          <cell r="C866" t="str">
            <v>TENAGA</v>
          </cell>
        </row>
        <row r="867">
          <cell r="C867" t="str">
            <v>Produksi menentukan : TANDEM ROLLER</v>
          </cell>
          <cell r="G867" t="str">
            <v>Q6</v>
          </cell>
          <cell r="H867">
            <v>9</v>
          </cell>
          <cell r="I867" t="str">
            <v>M3 / Jam</v>
          </cell>
        </row>
        <row r="868">
          <cell r="C868" t="str">
            <v>Produksi ATB / hari  =  Tk x Q6</v>
          </cell>
          <cell r="G868" t="str">
            <v>Qt</v>
          </cell>
          <cell r="H868">
            <v>63</v>
          </cell>
          <cell r="I868" t="str">
            <v>M3</v>
          </cell>
        </row>
        <row r="869">
          <cell r="C869" t="str">
            <v>Kebutuhan tenaga :</v>
          </cell>
        </row>
        <row r="870">
          <cell r="D870" t="str">
            <v>- Pekerja</v>
          </cell>
          <cell r="G870" t="str">
            <v>P</v>
          </cell>
          <cell r="H870">
            <v>20</v>
          </cell>
          <cell r="I870" t="str">
            <v>orang</v>
          </cell>
        </row>
        <row r="871">
          <cell r="D871" t="str">
            <v>- Mandor</v>
          </cell>
          <cell r="G871" t="str">
            <v>M</v>
          </cell>
          <cell r="H871">
            <v>2</v>
          </cell>
          <cell r="I871" t="str">
            <v>orang</v>
          </cell>
        </row>
        <row r="873">
          <cell r="C873" t="str">
            <v>Koefisien Tenaga / M3     :</v>
          </cell>
        </row>
        <row r="874">
          <cell r="D874" t="str">
            <v>- Pekerja</v>
          </cell>
          <cell r="E874" t="str">
            <v>= (Tk x P) / Qt</v>
          </cell>
          <cell r="G874" t="str">
            <v>(L01)</v>
          </cell>
          <cell r="H874">
            <v>2.2222222222222223</v>
          </cell>
          <cell r="I874" t="str">
            <v>Jam</v>
          </cell>
        </row>
        <row r="875">
          <cell r="D875" t="str">
            <v>- Mandor</v>
          </cell>
          <cell r="E875" t="str">
            <v>= (Tk x M) / Qt</v>
          </cell>
          <cell r="G875" t="str">
            <v>(L03)</v>
          </cell>
          <cell r="H875">
            <v>0.22222222222222221</v>
          </cell>
          <cell r="I875" t="str">
            <v>Jam</v>
          </cell>
        </row>
        <row r="877">
          <cell r="A877" t="str">
            <v>4.</v>
          </cell>
          <cell r="C877" t="str">
            <v>HARGA DASAR SATUAN UPAH, BAHAN DAN ALAT</v>
          </cell>
        </row>
        <row r="878">
          <cell r="C878" t="str">
            <v>Lihat lampiran.</v>
          </cell>
        </row>
        <row r="880">
          <cell r="A880" t="str">
            <v>5.</v>
          </cell>
          <cell r="C880" t="str">
            <v>ANALISA HARGA SATUAN PEKERJAAN</v>
          </cell>
        </row>
        <row r="881">
          <cell r="C881" t="str">
            <v>Lihat perhitungan dalam FORMULIR STANDAR UNTUK</v>
          </cell>
        </row>
        <row r="882">
          <cell r="C882" t="str">
            <v>PEREKEMAN ANALISA MASING-MASING HARGA</v>
          </cell>
        </row>
        <row r="883">
          <cell r="C883" t="str">
            <v>SATUAN.</v>
          </cell>
        </row>
        <row r="884">
          <cell r="C884" t="str">
            <v>Didapat Harga Satuan Pekerjaan :</v>
          </cell>
        </row>
        <row r="886">
          <cell r="C886" t="str">
            <v xml:space="preserve">Rp.  </v>
          </cell>
          <cell r="D886">
            <v>496514.17279693863</v>
          </cell>
          <cell r="E886" t="str">
            <v xml:space="preserve"> / M3.</v>
          </cell>
        </row>
        <row r="889">
          <cell r="A889" t="str">
            <v>6.</v>
          </cell>
          <cell r="C889" t="str">
            <v>MASA PELAKSANAAN YANG DIPERLUKAN</v>
          </cell>
        </row>
        <row r="890">
          <cell r="C890" t="str">
            <v>Masa Pelaksanaan :</v>
          </cell>
          <cell r="D890" t="str">
            <v>. . . . . . . . . . .</v>
          </cell>
          <cell r="E890" t="str">
            <v>bulan</v>
          </cell>
        </row>
        <row r="892">
          <cell r="A892" t="str">
            <v>7.</v>
          </cell>
          <cell r="C892" t="str">
            <v>VOLUME PEKERJAAN YANG DIPERLUKAN</v>
          </cell>
        </row>
        <row r="893">
          <cell r="C893" t="str">
            <v>Volume pekerjaan  :</v>
          </cell>
          <cell r="D893" t="e">
            <v>#REF!</v>
          </cell>
          <cell r="E893" t="str">
            <v>M3</v>
          </cell>
        </row>
        <row r="896">
          <cell r="A896" t="str">
            <v>ITEM PEMBAYARAN NO.</v>
          </cell>
          <cell r="D896" t="str">
            <v>:  8.1 (7)</v>
          </cell>
          <cell r="J896" t="str">
            <v>Analisa EI-817</v>
          </cell>
          <cell r="T896" t="str">
            <v>Analisa EI-817</v>
          </cell>
        </row>
        <row r="897">
          <cell r="A897" t="str">
            <v>JENIS PEKERJAAN</v>
          </cell>
          <cell r="D897" t="str">
            <v>:  Penetrasi Macadam Utk.Pek.Minor</v>
          </cell>
          <cell r="H897" t="str">
            <v>(Perata)</v>
          </cell>
        </row>
        <row r="898">
          <cell r="A898" t="str">
            <v>SATUAN PEMBAYARAN</v>
          </cell>
          <cell r="D898" t="str">
            <v>:  M3</v>
          </cell>
          <cell r="H898" t="str">
            <v xml:space="preserve">         URAIAN ANALISA HARGA SATUAN</v>
          </cell>
          <cell r="L898" t="str">
            <v>FORMULIR STANDAR UNTUK</v>
          </cell>
        </row>
        <row r="899">
          <cell r="L899" t="str">
            <v>PEREKAMAN ANALISA MASING-MASING HARGA SATUAN</v>
          </cell>
        </row>
        <row r="900">
          <cell r="L900">
            <v>0</v>
          </cell>
        </row>
        <row r="901">
          <cell r="A901" t="str">
            <v>No.</v>
          </cell>
          <cell r="C901" t="str">
            <v>U R A I A N</v>
          </cell>
          <cell r="G901" t="str">
            <v>KODE</v>
          </cell>
          <cell r="H901" t="str">
            <v>KOEF.</v>
          </cell>
          <cell r="I901" t="str">
            <v>SATUAN</v>
          </cell>
          <cell r="J901" t="str">
            <v>KETERANGAN</v>
          </cell>
        </row>
        <row r="903">
          <cell r="L903" t="str">
            <v>PROYEK</v>
          </cell>
          <cell r="O903" t="str">
            <v>:</v>
          </cell>
        </row>
        <row r="904">
          <cell r="A904" t="str">
            <v>I.</v>
          </cell>
          <cell r="C904" t="str">
            <v>ASUMSI</v>
          </cell>
          <cell r="L904" t="str">
            <v>No. PAKET KONTRAK</v>
          </cell>
          <cell r="O904" t="str">
            <v>:</v>
          </cell>
        </row>
        <row r="905">
          <cell r="A905">
            <v>1</v>
          </cell>
          <cell r="C905" t="str">
            <v>Menggunakan alat berat (cara mekanik)</v>
          </cell>
          <cell r="L905" t="str">
            <v>NAMA PAKET</v>
          </cell>
          <cell r="O905" t="str">
            <v>:</v>
          </cell>
        </row>
        <row r="906">
          <cell r="A906">
            <v>2</v>
          </cell>
          <cell r="C906" t="str">
            <v>Lokasi pekerjaan : sepanjang jalan</v>
          </cell>
          <cell r="L906" t="str">
            <v>PROP / KAB / KODYA</v>
          </cell>
          <cell r="O906" t="str">
            <v>:</v>
          </cell>
        </row>
        <row r="907">
          <cell r="A907">
            <v>3</v>
          </cell>
          <cell r="C907" t="str">
            <v>Kondisi existing jalan : sedang</v>
          </cell>
          <cell r="L907" t="str">
            <v>ITEM PEMBAYARAN NO.</v>
          </cell>
          <cell r="O907" t="str">
            <v>:  8.1 (7)</v>
          </cell>
          <cell r="R907" t="str">
            <v>PERKIRAAN VOL. PEK.</v>
          </cell>
          <cell r="T907" t="str">
            <v>:</v>
          </cell>
          <cell r="U907" t="e">
            <v>#REF!</v>
          </cell>
        </row>
        <row r="908">
          <cell r="A908">
            <v>4</v>
          </cell>
          <cell r="C908" t="str">
            <v>Jarak rata-rata Base Camp ke lokasi pekerjaan</v>
          </cell>
          <cell r="G908" t="str">
            <v>L</v>
          </cell>
          <cell r="H908">
            <v>19.991228070175438</v>
          </cell>
          <cell r="I908" t="str">
            <v>KM</v>
          </cell>
          <cell r="L908" t="str">
            <v>JENIS PEKERJAAN</v>
          </cell>
          <cell r="O908" t="str">
            <v>:  Penetrasi Macadam Utk.Pek.Minor</v>
          </cell>
          <cell r="R908" t="str">
            <v>TOTAL HARGA</v>
          </cell>
          <cell r="T908" t="str">
            <v>:</v>
          </cell>
          <cell r="U908" t="e">
            <v>#REF!</v>
          </cell>
        </row>
        <row r="909">
          <cell r="A909">
            <v>5</v>
          </cell>
          <cell r="C909" t="str">
            <v>Tebal rata2 Lapen</v>
          </cell>
          <cell r="G909" t="str">
            <v>t</v>
          </cell>
          <cell r="H909">
            <v>5.5E-2</v>
          </cell>
          <cell r="I909" t="str">
            <v>M</v>
          </cell>
          <cell r="L909" t="str">
            <v>SATUAN PEMBAYARAN</v>
          </cell>
          <cell r="O909" t="str">
            <v>:  M3</v>
          </cell>
          <cell r="Q909" t="str">
            <v>(Perata)</v>
          </cell>
          <cell r="R909" t="str">
            <v>% THD. BIAYA PROYEK</v>
          </cell>
          <cell r="T909" t="str">
            <v>:</v>
          </cell>
          <cell r="U909" t="e">
            <v>#REF!</v>
          </cell>
        </row>
        <row r="910">
          <cell r="A910">
            <v>6</v>
          </cell>
          <cell r="C910" t="str">
            <v>Jam kerja efektif per-hari</v>
          </cell>
          <cell r="G910" t="str">
            <v>Tk</v>
          </cell>
          <cell r="H910">
            <v>7</v>
          </cell>
          <cell r="I910" t="str">
            <v>Jam</v>
          </cell>
        </row>
        <row r="911">
          <cell r="A911">
            <v>7</v>
          </cell>
          <cell r="C911" t="str">
            <v>Faktor kehilanganmaterial :</v>
          </cell>
          <cell r="E911" t="str">
            <v>- Agregat</v>
          </cell>
          <cell r="G911" t="str">
            <v>Fh1</v>
          </cell>
          <cell r="H911">
            <v>1.1000000000000001</v>
          </cell>
          <cell r="I911" t="str">
            <v>-</v>
          </cell>
        </row>
        <row r="912">
          <cell r="A912">
            <v>0</v>
          </cell>
          <cell r="E912" t="str">
            <v>- Aspal</v>
          </cell>
          <cell r="G912" t="str">
            <v>Fh2</v>
          </cell>
          <cell r="H912">
            <v>1.05</v>
          </cell>
          <cell r="I912" t="str">
            <v>-</v>
          </cell>
          <cell r="Q912" t="str">
            <v>PERKIRAAN</v>
          </cell>
          <cell r="R912" t="str">
            <v>HARGA</v>
          </cell>
          <cell r="S912" t="str">
            <v>JUMLAH</v>
          </cell>
        </row>
        <row r="913">
          <cell r="A913">
            <v>8</v>
          </cell>
          <cell r="C913" t="str">
            <v>Komposisi campuran Lapen (spesifikasi)  :</v>
          </cell>
          <cell r="L913" t="str">
            <v>NO.</v>
          </cell>
          <cell r="N913" t="str">
            <v>KOMPONEN</v>
          </cell>
          <cell r="P913" t="str">
            <v>SATUAN</v>
          </cell>
          <cell r="Q913" t="str">
            <v>KUANTITAS</v>
          </cell>
          <cell r="R913" t="str">
            <v>SATUAN</v>
          </cell>
          <cell r="S913" t="str">
            <v>HARGA</v>
          </cell>
        </row>
        <row r="914">
          <cell r="C914" t="str">
            <v>- Agregat Pokok</v>
          </cell>
          <cell r="G914" t="str">
            <v>Ak</v>
          </cell>
          <cell r="H914">
            <v>133</v>
          </cell>
          <cell r="I914" t="str">
            <v>Kg/M2</v>
          </cell>
          <cell r="R914" t="str">
            <v>(Rp.)</v>
          </cell>
          <cell r="S914" t="str">
            <v>(Rp.)</v>
          </cell>
        </row>
        <row r="915">
          <cell r="C915" t="str">
            <v>- Agregat Pengunci</v>
          </cell>
          <cell r="G915" t="str">
            <v>Ap</v>
          </cell>
          <cell r="H915">
            <v>25</v>
          </cell>
          <cell r="I915" t="str">
            <v>Kg/M2</v>
          </cell>
        </row>
        <row r="916">
          <cell r="C916" t="str">
            <v>- Aspal                :</v>
          </cell>
          <cell r="D916" t="str">
            <v>- Paska Agregat Pokok</v>
          </cell>
          <cell r="G916" t="str">
            <v>As1</v>
          </cell>
          <cell r="H916">
            <v>5.2</v>
          </cell>
          <cell r="I916" t="str">
            <v>Kg/M2</v>
          </cell>
        </row>
        <row r="917">
          <cell r="G917" t="str">
            <v>As2</v>
          </cell>
          <cell r="H917">
            <v>94.545454545454547</v>
          </cell>
          <cell r="I917" t="str">
            <v>Kg/M3</v>
          </cell>
          <cell r="J917" t="str">
            <v xml:space="preserve"> (As1 : t)</v>
          </cell>
          <cell r="L917" t="str">
            <v>A.</v>
          </cell>
          <cell r="N917" t="str">
            <v>TENAGA</v>
          </cell>
        </row>
        <row r="918">
          <cell r="A918">
            <v>9</v>
          </cell>
          <cell r="C918" t="str">
            <v>Berat jenis bahan  :</v>
          </cell>
        </row>
        <row r="919">
          <cell r="C919" t="str">
            <v>- Agregat</v>
          </cell>
          <cell r="G919" t="str">
            <v>D1</v>
          </cell>
          <cell r="H919">
            <v>1.8</v>
          </cell>
          <cell r="I919" t="str">
            <v>ton / M3</v>
          </cell>
          <cell r="L919" t="str">
            <v>1.</v>
          </cell>
          <cell r="N919" t="str">
            <v>Pekerja Biasa</v>
          </cell>
          <cell r="O919" t="str">
            <v>(L01)</v>
          </cell>
          <cell r="P919" t="str">
            <v>Jam</v>
          </cell>
          <cell r="Q919">
            <v>0.71396697902721984</v>
          </cell>
          <cell r="R919">
            <v>1800</v>
          </cell>
          <cell r="U919">
            <v>1285.1405622489958</v>
          </cell>
        </row>
        <row r="920">
          <cell r="C920" t="str">
            <v>- Aspal</v>
          </cell>
          <cell r="G920" t="str">
            <v>D2</v>
          </cell>
          <cell r="H920">
            <v>1.01</v>
          </cell>
          <cell r="I920" t="str">
            <v>ton / M3</v>
          </cell>
          <cell r="L920" t="str">
            <v>2.</v>
          </cell>
          <cell r="N920" t="str">
            <v>Mandor</v>
          </cell>
          <cell r="O920" t="str">
            <v>(L03)</v>
          </cell>
          <cell r="P920" t="str">
            <v>Jam</v>
          </cell>
          <cell r="Q920">
            <v>7.1396697902721989E-2</v>
          </cell>
          <cell r="R920">
            <v>2750</v>
          </cell>
          <cell r="U920">
            <v>196.34091923248548</v>
          </cell>
        </row>
        <row r="923">
          <cell r="Q923" t="str">
            <v xml:space="preserve">JUMLAH HARGA TENAGA   </v>
          </cell>
          <cell r="U923">
            <v>1481.4814814814813</v>
          </cell>
        </row>
        <row r="924">
          <cell r="A924" t="str">
            <v>II.</v>
          </cell>
          <cell r="C924" t="str">
            <v>URUTAN KERJA</v>
          </cell>
        </row>
        <row r="925">
          <cell r="A925">
            <v>1</v>
          </cell>
          <cell r="C925" t="str">
            <v>Permukaan dasar dibersihkan dan disemprot aspal cair</v>
          </cell>
          <cell r="L925" t="str">
            <v>B.</v>
          </cell>
          <cell r="N925" t="str">
            <v>BAHAN</v>
          </cell>
        </row>
        <row r="926">
          <cell r="C926" t="str">
            <v>bilamana diperlukan</v>
          </cell>
        </row>
        <row r="927">
          <cell r="A927">
            <v>2</v>
          </cell>
          <cell r="C927" t="str">
            <v>Agregat kasar dimuat ke dalam Dump Truck</v>
          </cell>
          <cell r="L927" t="str">
            <v>1.</v>
          </cell>
          <cell r="N927" t="str">
            <v>Agregat Kasar</v>
          </cell>
          <cell r="O927" t="str">
            <v>(M03)</v>
          </cell>
          <cell r="P927" t="str">
            <v>M3</v>
          </cell>
          <cell r="Q927">
            <v>1.755555555555556</v>
          </cell>
          <cell r="R927">
            <v>57676.448177020211</v>
          </cell>
          <cell r="U927">
            <v>101254.20902187996</v>
          </cell>
        </row>
        <row r="928">
          <cell r="C928" t="str">
            <v>menggunakan Wheel Loader (di Base Camp)</v>
          </cell>
          <cell r="L928" t="str">
            <v>2.</v>
          </cell>
          <cell r="N928" t="str">
            <v>Agregat Halus</v>
          </cell>
          <cell r="O928" t="str">
            <v>(M04)</v>
          </cell>
          <cell r="P928" t="str">
            <v>M3</v>
          </cell>
          <cell r="Q928">
            <v>0</v>
          </cell>
          <cell r="R928">
            <v>54748.917322881847</v>
          </cell>
          <cell r="U928">
            <v>0</v>
          </cell>
        </row>
        <row r="929">
          <cell r="A929">
            <v>3</v>
          </cell>
          <cell r="C929" t="str">
            <v>Agregat Kasar ditebarkan (manual) sesuai tebal yang</v>
          </cell>
          <cell r="L929" t="str">
            <v>3</v>
          </cell>
          <cell r="N929" t="str">
            <v>Aspal</v>
          </cell>
          <cell r="O929" t="str">
            <v>(M10)</v>
          </cell>
          <cell r="P929" t="str">
            <v>Kg</v>
          </cell>
          <cell r="Q929">
            <v>99.27272727272728</v>
          </cell>
          <cell r="R929">
            <v>1850</v>
          </cell>
          <cell r="U929">
            <v>183654.54545454547</v>
          </cell>
        </row>
        <row r="930">
          <cell r="C930" t="str">
            <v>diperlukan dan dipadatkan dengan Three Wheel</v>
          </cell>
        </row>
        <row r="931">
          <cell r="C931" t="str">
            <v>Roller (6-8 Ton) minimum 6 lintasan</v>
          </cell>
        </row>
        <row r="932">
          <cell r="A932">
            <v>4</v>
          </cell>
          <cell r="C932" t="str">
            <v>Aspal disemprotkan di atas agregat kasar yang telah</v>
          </cell>
        </row>
        <row r="933">
          <cell r="C933" t="str">
            <v>diratakan menggunakan Aspal Sprayer (merata)</v>
          </cell>
          <cell r="Q933" t="str">
            <v xml:space="preserve">JUMLAH HARGA BAHAN   </v>
          </cell>
          <cell r="U933">
            <v>284908.75447642541</v>
          </cell>
        </row>
        <row r="934">
          <cell r="A934">
            <v>5</v>
          </cell>
          <cell r="C934" t="str">
            <v>Agregat Pengunci ditebarkan dan dipadatkan dengan</v>
          </cell>
        </row>
        <row r="935">
          <cell r="A935">
            <v>0</v>
          </cell>
          <cell r="C935" t="str">
            <v>cara yang sama dengan pemadatan agregat kasar</v>
          </cell>
          <cell r="L935" t="str">
            <v>C.</v>
          </cell>
          <cell r="N935" t="str">
            <v>PERALATAN</v>
          </cell>
        </row>
        <row r="937">
          <cell r="A937" t="str">
            <v>III.</v>
          </cell>
          <cell r="C937" t="str">
            <v>PEMAKAIAN BAHAN, ALAT DAN TENAGA</v>
          </cell>
          <cell r="L937" t="str">
            <v>1.</v>
          </cell>
          <cell r="N937" t="str">
            <v>Wheel Loader</v>
          </cell>
          <cell r="O937" t="str">
            <v>(E15)</v>
          </cell>
          <cell r="P937" t="str">
            <v>Jam</v>
          </cell>
          <cell r="Q937">
            <v>3.5698348951360995E-2</v>
          </cell>
          <cell r="R937">
            <v>55432.76343797033</v>
          </cell>
          <cell r="U937">
            <v>1978.8581325469102</v>
          </cell>
        </row>
        <row r="938">
          <cell r="L938" t="str">
            <v>2.</v>
          </cell>
          <cell r="N938" t="str">
            <v>Dump Truck</v>
          </cell>
          <cell r="O938" t="str">
            <v>(E09)</v>
          </cell>
          <cell r="P938" t="str">
            <v>Jam</v>
          </cell>
          <cell r="Q938">
            <v>0.37426023633169692</v>
          </cell>
          <cell r="R938">
            <v>45377.598849709742</v>
          </cell>
          <cell r="U938">
            <v>16983.030869657305</v>
          </cell>
        </row>
        <row r="939">
          <cell r="A939" t="str">
            <v xml:space="preserve">   1.</v>
          </cell>
          <cell r="C939" t="str">
            <v>BAHAN</v>
          </cell>
          <cell r="L939" t="str">
            <v>3.</v>
          </cell>
          <cell r="N939" t="str">
            <v>3-Wheel Roller     (E16)</v>
          </cell>
          <cell r="P939" t="str">
            <v>Jam</v>
          </cell>
          <cell r="Q939">
            <v>7.3019350127783877E-2</v>
          </cell>
          <cell r="R939">
            <v>25901.118522898301</v>
          </cell>
          <cell r="U939">
            <v>1891.2828421247395</v>
          </cell>
        </row>
        <row r="940">
          <cell r="A940" t="str">
            <v>1.a.</v>
          </cell>
          <cell r="C940" t="str">
            <v>Agregat Kasar</v>
          </cell>
          <cell r="D940" t="str">
            <v>=  {(Ak/1000 : t M3) x Fh1} : D1</v>
          </cell>
          <cell r="G940" t="str">
            <v>(M03)</v>
          </cell>
          <cell r="H940">
            <v>1.4777777777777781</v>
          </cell>
          <cell r="I940" t="str">
            <v>M3</v>
          </cell>
          <cell r="L940" t="str">
            <v>4.</v>
          </cell>
          <cell r="N940" t="str">
            <v>Asp. Sprayer</v>
          </cell>
          <cell r="O940" t="str">
            <v>(E03)</v>
          </cell>
          <cell r="P940" t="str">
            <v>Jam</v>
          </cell>
          <cell r="Q940">
            <v>0.28195590643401691</v>
          </cell>
          <cell r="R940">
            <v>12845.963394968825</v>
          </cell>
          <cell r="U940">
            <v>3621.9952530466362</v>
          </cell>
        </row>
        <row r="941">
          <cell r="A941" t="str">
            <v>1.b.</v>
          </cell>
          <cell r="C941" t="str">
            <v>Agregat Pengunci</v>
          </cell>
          <cell r="D941" t="str">
            <v>=  {(Ap/1000 : t M3) x Fh1} : D1</v>
          </cell>
          <cell r="G941" t="str">
            <v>(M04)</v>
          </cell>
          <cell r="H941">
            <v>0.27777777777777785</v>
          </cell>
          <cell r="I941" t="str">
            <v>M3</v>
          </cell>
          <cell r="L941" t="str">
            <v>5.</v>
          </cell>
          <cell r="N941" t="str">
            <v>Alat bantu</v>
          </cell>
          <cell r="P941" t="str">
            <v>Ls</v>
          </cell>
          <cell r="Q941">
            <v>1</v>
          </cell>
          <cell r="R941">
            <v>150</v>
          </cell>
          <cell r="U941">
            <v>150</v>
          </cell>
        </row>
        <row r="942">
          <cell r="A942" t="str">
            <v>1.c.</v>
          </cell>
          <cell r="C942" t="str">
            <v>Aspal</v>
          </cell>
          <cell r="D942" t="str">
            <v>=  {(As : t M3) x Fh2}</v>
          </cell>
          <cell r="G942" t="str">
            <v>(M10)</v>
          </cell>
          <cell r="H942">
            <v>99.27272727272728</v>
          </cell>
          <cell r="I942" t="str">
            <v>Kg</v>
          </cell>
        </row>
        <row r="945">
          <cell r="A945" t="str">
            <v>2.</v>
          </cell>
          <cell r="C945" t="str">
            <v>ALAT</v>
          </cell>
          <cell r="Q945" t="str">
            <v xml:space="preserve">JUMLAH HARGA PERALATAN   </v>
          </cell>
          <cell r="U945">
            <v>24625.16709737559</v>
          </cell>
        </row>
        <row r="946">
          <cell r="A946" t="str">
            <v>2.a.</v>
          </cell>
          <cell r="C946" t="str">
            <v>WHEEL LOADER</v>
          </cell>
          <cell r="G946" t="str">
            <v>(E15)</v>
          </cell>
        </row>
        <row r="947">
          <cell r="C947" t="str">
            <v>Kapasitas bucket</v>
          </cell>
          <cell r="G947" t="str">
            <v>V</v>
          </cell>
          <cell r="H947">
            <v>1.5</v>
          </cell>
          <cell r="I947" t="str">
            <v>M3</v>
          </cell>
          <cell r="L947" t="str">
            <v>D.</v>
          </cell>
          <cell r="N947" t="str">
            <v>JUMLAH HARGA TENAGA, BAHAN DAN PERALATAN  ( A + B + C )</v>
          </cell>
          <cell r="U947">
            <v>311015.40305528248</v>
          </cell>
        </row>
        <row r="948">
          <cell r="C948" t="str">
            <v>Faktor bucket</v>
          </cell>
          <cell r="G948" t="str">
            <v>Fb</v>
          </cell>
          <cell r="H948">
            <v>0.9</v>
          </cell>
          <cell r="I948" t="str">
            <v>-</v>
          </cell>
          <cell r="L948" t="str">
            <v>E.</v>
          </cell>
          <cell r="N948" t="str">
            <v>OVERHEAD &amp; PROFIT</v>
          </cell>
          <cell r="P948">
            <v>10</v>
          </cell>
          <cell r="Q948" t="str">
            <v>%  x  D</v>
          </cell>
          <cell r="U948">
            <v>31101.540305528251</v>
          </cell>
        </row>
        <row r="949">
          <cell r="C949" t="str">
            <v>Faktor efisiensi alat</v>
          </cell>
          <cell r="G949" t="str">
            <v>Fa</v>
          </cell>
          <cell r="H949">
            <v>0.83</v>
          </cell>
          <cell r="I949" t="str">
            <v>-</v>
          </cell>
          <cell r="L949" t="str">
            <v>F.</v>
          </cell>
          <cell r="N949" t="str">
            <v>HARGA SATUAN PEKERJAAN  ( D + E )</v>
          </cell>
          <cell r="U949">
            <v>342116.94336081075</v>
          </cell>
        </row>
        <row r="950">
          <cell r="C950" t="str">
            <v>Waktu Siklus</v>
          </cell>
          <cell r="G950" t="str">
            <v>Ts1</v>
          </cell>
          <cell r="L950" t="str">
            <v>Note: 1</v>
          </cell>
          <cell r="N950" t="str">
            <v>SATUAN dapat berdasarkan atas jam operasi untuk Tenaga Kerja dan Peralatan, volume dan/atau ukuran</v>
          </cell>
        </row>
        <row r="951">
          <cell r="C951" t="str">
            <v>- Memuat, menuang, kembali</v>
          </cell>
          <cell r="G951" t="str">
            <v>T1</v>
          </cell>
          <cell r="H951">
            <v>1.5</v>
          </cell>
          <cell r="I951" t="str">
            <v>menit</v>
          </cell>
          <cell r="N951" t="str">
            <v>berat untuk bahan-bahan.</v>
          </cell>
        </row>
        <row r="952">
          <cell r="C952" t="str">
            <v>- Menunggu, dan lain lain</v>
          </cell>
          <cell r="G952" t="str">
            <v>T2</v>
          </cell>
          <cell r="H952">
            <v>0.5</v>
          </cell>
          <cell r="I952" t="str">
            <v>menit</v>
          </cell>
          <cell r="L952">
            <v>2</v>
          </cell>
          <cell r="N952" t="str">
            <v>Kuantitas satuan adalah kuantitas setiap komponen untuk menyelesaikan satu satuan pekerjaan dari nomor</v>
          </cell>
        </row>
        <row r="953">
          <cell r="G953" t="str">
            <v>Ts1</v>
          </cell>
          <cell r="H953">
            <v>2</v>
          </cell>
          <cell r="I953" t="str">
            <v>menit</v>
          </cell>
          <cell r="N953" t="str">
            <v>mata pembayaran.</v>
          </cell>
        </row>
        <row r="954">
          <cell r="L954">
            <v>3</v>
          </cell>
          <cell r="N954" t="str">
            <v>Biaya satuan untuk peralatan sudah termasuk bahan bakar, bahan habis dipakai dan operator.</v>
          </cell>
        </row>
        <row r="955">
          <cell r="L955">
            <v>4</v>
          </cell>
          <cell r="N955" t="str">
            <v>Biaya satuan sudah termasuk pengeluaran untuk seluruh pajak yang berkaitan (tetapi tidak termasuk PPN</v>
          </cell>
        </row>
        <row r="956">
          <cell r="J956" t="str">
            <v>Berlanjut ke halaman berikut</v>
          </cell>
          <cell r="N956" t="str">
            <v>yang dibayar dari kontrak) dan biaya-biaya lainnya.</v>
          </cell>
        </row>
        <row r="957">
          <cell r="A957" t="str">
            <v>ITEM PEMBAYARAN NO.</v>
          </cell>
          <cell r="D957" t="str">
            <v>:  8.1 (7)</v>
          </cell>
          <cell r="J957" t="str">
            <v>Analisa EI-817</v>
          </cell>
        </row>
        <row r="958">
          <cell r="A958" t="str">
            <v>JENIS PEKERJAAN</v>
          </cell>
          <cell r="D958" t="str">
            <v>:  Penetrasi Macadam Utk.Pek.Minor</v>
          </cell>
        </row>
        <row r="959">
          <cell r="A959" t="str">
            <v>SATUAN PEMBAYARAN</v>
          </cell>
          <cell r="D959" t="str">
            <v>:  M3</v>
          </cell>
          <cell r="H959" t="str">
            <v xml:space="preserve">         URAIAN ANALISA HARGA SATUAN</v>
          </cell>
        </row>
        <row r="960">
          <cell r="J960" t="str">
            <v>Lanjutan</v>
          </cell>
        </row>
        <row r="962">
          <cell r="A962" t="str">
            <v>No.</v>
          </cell>
          <cell r="C962" t="str">
            <v>U R A I A N</v>
          </cell>
          <cell r="G962" t="str">
            <v>KODE</v>
          </cell>
          <cell r="H962" t="str">
            <v>KOEF.</v>
          </cell>
          <cell r="I962" t="str">
            <v>SATUAN</v>
          </cell>
          <cell r="J962" t="str">
            <v>KETERANGAN</v>
          </cell>
        </row>
        <row r="965">
          <cell r="C965" t="str">
            <v xml:space="preserve">Kap. Prod. / jam = </v>
          </cell>
          <cell r="D965" t="str">
            <v>V x Fb x Fa x 60</v>
          </cell>
          <cell r="G965" t="str">
            <v>Q1</v>
          </cell>
          <cell r="H965">
            <v>28.012500000000003</v>
          </cell>
          <cell r="I965" t="str">
            <v>M3</v>
          </cell>
          <cell r="J965">
            <v>0</v>
          </cell>
        </row>
        <row r="966">
          <cell r="D966" t="str">
            <v>Ts1</v>
          </cell>
        </row>
        <row r="968">
          <cell r="C968" t="str">
            <v>Koefisien Alat/M3</v>
          </cell>
          <cell r="D968" t="str">
            <v xml:space="preserve"> = 1 : Q1</v>
          </cell>
          <cell r="G968" t="str">
            <v>(E15)</v>
          </cell>
          <cell r="H968">
            <v>3.5698348951360995E-2</v>
          </cell>
          <cell r="I968" t="str">
            <v>Jam</v>
          </cell>
        </row>
        <row r="970">
          <cell r="A970" t="str">
            <v>2.b.</v>
          </cell>
          <cell r="C970" t="str">
            <v>DUMP TRUCK (DT)</v>
          </cell>
          <cell r="G970" t="str">
            <v>(E09)</v>
          </cell>
        </row>
        <row r="971">
          <cell r="C971" t="str">
            <v>Kapasitas bak</v>
          </cell>
          <cell r="G971" t="str">
            <v>V</v>
          </cell>
          <cell r="H971">
            <v>5.9999250009374885</v>
          </cell>
          <cell r="I971" t="str">
            <v>M3</v>
          </cell>
        </row>
        <row r="972">
          <cell r="C972" t="str">
            <v>Faktor Efisiensi alat</v>
          </cell>
          <cell r="G972" t="str">
            <v>Fa</v>
          </cell>
          <cell r="H972">
            <v>0.83</v>
          </cell>
          <cell r="I972" t="str">
            <v>-</v>
          </cell>
        </row>
        <row r="973">
          <cell r="C973" t="str">
            <v>Kecepatan rata-rata bermuatan</v>
          </cell>
          <cell r="G973" t="str">
            <v>v1</v>
          </cell>
          <cell r="H973">
            <v>40</v>
          </cell>
          <cell r="I973" t="str">
            <v>KM / Jam</v>
          </cell>
        </row>
        <row r="974">
          <cell r="C974" t="str">
            <v>Kecepatan rata-rata kosong</v>
          </cell>
          <cell r="G974" t="str">
            <v>v2</v>
          </cell>
          <cell r="H974">
            <v>50</v>
          </cell>
          <cell r="I974" t="str">
            <v>KM / Jam</v>
          </cell>
        </row>
        <row r="977">
          <cell r="C977" t="str">
            <v>Waktu Siklus</v>
          </cell>
          <cell r="G977" t="str">
            <v>Ts2</v>
          </cell>
        </row>
        <row r="978">
          <cell r="C978" t="str">
            <v>- Mengisi Bak = V : Q1 x 60</v>
          </cell>
          <cell r="G978" t="str">
            <v>T1</v>
          </cell>
          <cell r="H978">
            <v>12.851244981927683</v>
          </cell>
          <cell r="I978" t="str">
            <v>menit</v>
          </cell>
        </row>
        <row r="979">
          <cell r="C979" t="str">
            <v>- Angkut</v>
          </cell>
          <cell r="D979" t="str">
            <v>= (L : v1) x 60 menit</v>
          </cell>
          <cell r="G979" t="str">
            <v>T2</v>
          </cell>
          <cell r="H979">
            <v>29.986842105263158</v>
          </cell>
          <cell r="I979" t="str">
            <v>menit</v>
          </cell>
        </row>
        <row r="980">
          <cell r="C980" t="str">
            <v>- Tunggu + dump (setempat2) + Putar</v>
          </cell>
          <cell r="G980" t="str">
            <v>T3</v>
          </cell>
          <cell r="H980">
            <v>45</v>
          </cell>
          <cell r="I980" t="str">
            <v>menit</v>
          </cell>
        </row>
        <row r="981">
          <cell r="C981" t="str">
            <v>- Kembali</v>
          </cell>
          <cell r="D981" t="str">
            <v>= (L : v2) x 60 menit</v>
          </cell>
          <cell r="G981" t="str">
            <v>T4</v>
          </cell>
          <cell r="H981">
            <v>23.989473684210523</v>
          </cell>
          <cell r="I981" t="str">
            <v>menit</v>
          </cell>
        </row>
        <row r="982">
          <cell r="G982" t="str">
            <v>Ts2</v>
          </cell>
          <cell r="H982">
            <v>111.82756077140137</v>
          </cell>
          <cell r="I982" t="str">
            <v>menit</v>
          </cell>
        </row>
        <row r="984">
          <cell r="C984" t="str">
            <v>Kap.Prod. / jam =</v>
          </cell>
          <cell r="D984" t="str">
            <v>V x Fa x 60</v>
          </cell>
          <cell r="G984" t="str">
            <v>Q2</v>
          </cell>
          <cell r="H984">
            <v>2.6719376063069831</v>
          </cell>
          <cell r="I984" t="str">
            <v>M3</v>
          </cell>
        </row>
        <row r="985">
          <cell r="D985" t="str">
            <v>Ts2</v>
          </cell>
        </row>
        <row r="987">
          <cell r="C987" t="str">
            <v>Koefisien Alat / M3 = 1 : Q2</v>
          </cell>
          <cell r="D987" t="str">
            <v>= 1 : Q2</v>
          </cell>
          <cell r="G987" t="str">
            <v>(E09)</v>
          </cell>
          <cell r="H987">
            <v>0.37426023633169692</v>
          </cell>
          <cell r="I987" t="str">
            <v>Jam</v>
          </cell>
        </row>
        <row r="989">
          <cell r="A989" t="str">
            <v>2.c.</v>
          </cell>
          <cell r="C989" t="str">
            <v>THREE WHEEL ROLLER</v>
          </cell>
          <cell r="G989" t="str">
            <v>(E16)</v>
          </cell>
        </row>
        <row r="990">
          <cell r="C990" t="str">
            <v>Kecepatan rata-rata alat</v>
          </cell>
          <cell r="G990" t="str">
            <v>v</v>
          </cell>
          <cell r="H990">
            <v>2</v>
          </cell>
          <cell r="I990" t="str">
            <v>Km / Jam</v>
          </cell>
        </row>
        <row r="991">
          <cell r="C991" t="str">
            <v>Lebar efektif pemadatan</v>
          </cell>
          <cell r="G991" t="str">
            <v>b</v>
          </cell>
          <cell r="H991">
            <v>1.2</v>
          </cell>
          <cell r="I991" t="str">
            <v>M</v>
          </cell>
        </row>
        <row r="992">
          <cell r="C992" t="str">
            <v>Jumlah lintasan</v>
          </cell>
          <cell r="G992" t="str">
            <v>n</v>
          </cell>
          <cell r="H992">
            <v>8</v>
          </cell>
          <cell r="I992" t="str">
            <v>lintasan</v>
          </cell>
        </row>
        <row r="993">
          <cell r="C993" t="str">
            <v>Faktor Efisiensi alat</v>
          </cell>
          <cell r="G993" t="str">
            <v>Fa</v>
          </cell>
          <cell r="H993">
            <v>0.83</v>
          </cell>
          <cell r="I993" t="str">
            <v>-</v>
          </cell>
        </row>
        <row r="995">
          <cell r="C995" t="str">
            <v xml:space="preserve">Kap. Prod. / jam = </v>
          </cell>
          <cell r="D995" t="str">
            <v>(v x 1000) x b x t x Fa</v>
          </cell>
          <cell r="G995" t="str">
            <v>Q3</v>
          </cell>
          <cell r="H995">
            <v>13.694999999999999</v>
          </cell>
          <cell r="I995" t="str">
            <v>M3</v>
          </cell>
        </row>
        <row r="996">
          <cell r="D996" t="str">
            <v>n</v>
          </cell>
        </row>
        <row r="997">
          <cell r="C997" t="str">
            <v>Koefisien Alat / M3</v>
          </cell>
          <cell r="D997" t="str">
            <v xml:space="preserve"> =  1  :  Q3</v>
          </cell>
          <cell r="G997" t="str">
            <v>(E16)</v>
          </cell>
          <cell r="H997">
            <v>7.3019350127783877E-2</v>
          </cell>
          <cell r="I997" t="str">
            <v>Jam</v>
          </cell>
        </row>
        <row r="999">
          <cell r="A999" t="str">
            <v>2.d.</v>
          </cell>
          <cell r="C999" t="str">
            <v>ASPHALT SPRAYER</v>
          </cell>
          <cell r="G999" t="str">
            <v>(E03)</v>
          </cell>
        </row>
        <row r="1000">
          <cell r="C1000" t="str">
            <v>Kapasitas alat</v>
          </cell>
          <cell r="G1000" t="str">
            <v>V</v>
          </cell>
          <cell r="H1000">
            <v>800</v>
          </cell>
          <cell r="I1000" t="str">
            <v>liter</v>
          </cell>
        </row>
        <row r="1001">
          <cell r="C1001" t="str">
            <v>Faktor efisiensi alat</v>
          </cell>
          <cell r="G1001" t="str">
            <v>Fa</v>
          </cell>
          <cell r="H1001">
            <v>0.83</v>
          </cell>
          <cell r="I1001" t="str">
            <v>-</v>
          </cell>
        </row>
        <row r="1002">
          <cell r="C1002" t="str">
            <v>Waktu Siklus (termasuk proses pemanasan)</v>
          </cell>
          <cell r="G1002" t="str">
            <v>Ts3</v>
          </cell>
          <cell r="H1002">
            <v>2</v>
          </cell>
          <cell r="I1002" t="str">
            <v>Jam</v>
          </cell>
        </row>
        <row r="1004">
          <cell r="C1004" t="str">
            <v>Kap. Prod. / jam =</v>
          </cell>
          <cell r="D1004" t="str">
            <v>V x Fa x D2</v>
          </cell>
          <cell r="G1004" t="str">
            <v>Q4</v>
          </cell>
          <cell r="H1004">
            <v>3.5466538461538462</v>
          </cell>
          <cell r="I1004" t="str">
            <v>M3</v>
          </cell>
        </row>
        <row r="1005">
          <cell r="D1005" t="str">
            <v>Ts3 x As2</v>
          </cell>
        </row>
        <row r="1006">
          <cell r="C1006" t="str">
            <v>Koefisien Alat / M3</v>
          </cell>
          <cell r="D1006" t="str">
            <v xml:space="preserve"> =  1  :  Q4</v>
          </cell>
          <cell r="G1006" t="str">
            <v>(E03)</v>
          </cell>
          <cell r="H1006">
            <v>0.28195590643401691</v>
          </cell>
          <cell r="I1006" t="str">
            <v>Jam</v>
          </cell>
        </row>
        <row r="1014">
          <cell r="C1014">
            <v>0</v>
          </cell>
        </row>
        <row r="1015">
          <cell r="J1015" t="str">
            <v>Berlanjut ke halaman berikut</v>
          </cell>
        </row>
        <row r="1016">
          <cell r="A1016" t="str">
            <v>ITEM PEMBAYARAN NO.</v>
          </cell>
          <cell r="D1016" t="str">
            <v>:  8.1 (7)</v>
          </cell>
          <cell r="J1016" t="str">
            <v>Analisa EI-817</v>
          </cell>
        </row>
        <row r="1017">
          <cell r="A1017" t="str">
            <v>JENIS PEKERJAAN</v>
          </cell>
          <cell r="D1017" t="str">
            <v>:  Penetrasi Macadam Utk.Pek.Minor</v>
          </cell>
        </row>
        <row r="1018">
          <cell r="A1018" t="str">
            <v>SATUAN PEMBAYARAN</v>
          </cell>
          <cell r="D1018" t="str">
            <v>:  M3</v>
          </cell>
          <cell r="H1018" t="str">
            <v xml:space="preserve">         URAIAN ANALISA HARGA SATUAN</v>
          </cell>
        </row>
        <row r="1019">
          <cell r="J1019" t="str">
            <v>Lanjutan</v>
          </cell>
        </row>
        <row r="1021">
          <cell r="A1021" t="str">
            <v>No.</v>
          </cell>
          <cell r="C1021" t="str">
            <v>U R A I A N</v>
          </cell>
          <cell r="G1021" t="str">
            <v>KODE</v>
          </cell>
          <cell r="H1021" t="str">
            <v>KOEF.</v>
          </cell>
          <cell r="I1021" t="str">
            <v>SATUAN</v>
          </cell>
          <cell r="J1021" t="str">
            <v>KETERANGAN</v>
          </cell>
        </row>
        <row r="1024">
          <cell r="A1024" t="str">
            <v>2.e.</v>
          </cell>
          <cell r="B1024">
            <v>0</v>
          </cell>
          <cell r="C1024" t="str">
            <v>ALAT BANTU</v>
          </cell>
        </row>
        <row r="1025">
          <cell r="C1025" t="str">
            <v>diperlukan setiap  :</v>
          </cell>
          <cell r="D1025">
            <v>75</v>
          </cell>
          <cell r="E1025" t="str">
            <v>M3 pekerjaan</v>
          </cell>
          <cell r="J1025" t="str">
            <v>Lump Sum</v>
          </cell>
        </row>
        <row r="1026">
          <cell r="C1026" t="str">
            <v>- Kereta dorong</v>
          </cell>
          <cell r="D1026" t="str">
            <v>=  3  buah</v>
          </cell>
        </row>
        <row r="1027">
          <cell r="C1027" t="str">
            <v>- Sekop</v>
          </cell>
          <cell r="D1027" t="str">
            <v>=  5  buah</v>
          </cell>
        </row>
        <row r="1028">
          <cell r="C1028" t="str">
            <v>- Sapu</v>
          </cell>
          <cell r="D1028" t="str">
            <v>=  5  buah</v>
          </cell>
        </row>
        <row r="1029">
          <cell r="C1029" t="str">
            <v>- Sikat</v>
          </cell>
          <cell r="D1029" t="str">
            <v>=  3  buah</v>
          </cell>
        </row>
        <row r="1030">
          <cell r="C1030" t="str">
            <v>- Karung</v>
          </cell>
          <cell r="D1030" t="str">
            <v>=  5  buah</v>
          </cell>
        </row>
        <row r="1031">
          <cell r="C1031" t="str">
            <v>- Cerek Aspal</v>
          </cell>
          <cell r="D1031" t="str">
            <v>=  3  buah</v>
          </cell>
        </row>
        <row r="1032">
          <cell r="C1032" t="str">
            <v>- Kaleng Aspal</v>
          </cell>
          <cell r="D1032" t="str">
            <v>=  3  buah</v>
          </cell>
        </row>
        <row r="1034">
          <cell r="A1034" t="str">
            <v xml:space="preserve">   3.</v>
          </cell>
          <cell r="C1034" t="str">
            <v>TENAGA</v>
          </cell>
        </row>
        <row r="1035">
          <cell r="C1035" t="str">
            <v>Produksi menentukan (Produksi Wheel Loader)</v>
          </cell>
          <cell r="G1035" t="str">
            <v>Q1</v>
          </cell>
          <cell r="H1035">
            <v>28.012500000000003</v>
          </cell>
          <cell r="I1035" t="str">
            <v>M3/Jam</v>
          </cell>
        </row>
        <row r="1036">
          <cell r="C1036" t="str">
            <v>Produksi Lapen / hari   =   Q1 x Tk</v>
          </cell>
          <cell r="G1036" t="str">
            <v>Qt</v>
          </cell>
          <cell r="H1036">
            <v>196.08750000000003</v>
          </cell>
          <cell r="I1036" t="str">
            <v>M3</v>
          </cell>
        </row>
        <row r="1037">
          <cell r="C1037" t="str">
            <v>Kebutuhan tenaga :</v>
          </cell>
        </row>
        <row r="1038">
          <cell r="D1038" t="str">
            <v>- Pekerja</v>
          </cell>
          <cell r="G1038" t="str">
            <v>P</v>
          </cell>
          <cell r="H1038">
            <v>20</v>
          </cell>
          <cell r="I1038" t="str">
            <v>orang</v>
          </cell>
        </row>
        <row r="1039">
          <cell r="D1039" t="str">
            <v>- Mandor</v>
          </cell>
          <cell r="G1039" t="str">
            <v>M</v>
          </cell>
          <cell r="H1039">
            <v>2</v>
          </cell>
          <cell r="I1039" t="str">
            <v>orang</v>
          </cell>
        </row>
        <row r="1041">
          <cell r="C1041" t="str">
            <v>Koefisien Tenaga / M3     :</v>
          </cell>
        </row>
        <row r="1042">
          <cell r="D1042" t="str">
            <v>- Pekerja</v>
          </cell>
          <cell r="E1042" t="str">
            <v>= (Tk x P) / Qt</v>
          </cell>
          <cell r="G1042" t="str">
            <v>(L01)</v>
          </cell>
          <cell r="H1042">
            <v>0.71396697902721984</v>
          </cell>
          <cell r="I1042" t="str">
            <v>Jam</v>
          </cell>
        </row>
        <row r="1043">
          <cell r="D1043" t="str">
            <v>- Mandor</v>
          </cell>
          <cell r="E1043" t="str">
            <v>= (Tk x M) / Qt</v>
          </cell>
          <cell r="G1043" t="str">
            <v>(L03)</v>
          </cell>
          <cell r="H1043">
            <v>7.1396697902721989E-2</v>
          </cell>
          <cell r="I1043" t="str">
            <v>Jam</v>
          </cell>
        </row>
        <row r="1046">
          <cell r="A1046" t="str">
            <v>4.</v>
          </cell>
          <cell r="C1046" t="str">
            <v>HARGA DASAR SATUAN UPAH, BAHAN DAN ALAT</v>
          </cell>
        </row>
        <row r="1047">
          <cell r="C1047" t="str">
            <v>Lihat lampiran.</v>
          </cell>
        </row>
        <row r="1049">
          <cell r="A1049" t="str">
            <v>5.</v>
          </cell>
          <cell r="C1049" t="str">
            <v>ANALISA HARGA SATUAN PEKERJAAN</v>
          </cell>
        </row>
        <row r="1050">
          <cell r="C1050" t="str">
            <v>Lihat perhitungan dalam FORMULIR STANDAR UNTUK</v>
          </cell>
        </row>
        <row r="1051">
          <cell r="C1051" t="str">
            <v>PEREKEMAN ANALISA MASING-MASING HARGA</v>
          </cell>
        </row>
        <row r="1052">
          <cell r="C1052" t="str">
            <v>SATUAN.</v>
          </cell>
        </row>
        <row r="1053">
          <cell r="C1053" t="str">
            <v>Didapat Harga Satuan Pekerjaan :</v>
          </cell>
        </row>
        <row r="1055">
          <cell r="C1055" t="str">
            <v xml:space="preserve">Rp.  </v>
          </cell>
          <cell r="D1055">
            <v>342116.94336081075</v>
          </cell>
          <cell r="E1055" t="str">
            <v xml:space="preserve"> / M3.</v>
          </cell>
        </row>
        <row r="1058">
          <cell r="A1058" t="str">
            <v>6.</v>
          </cell>
          <cell r="C1058" t="str">
            <v>MASA PELAKSANAAN YANG DIPERLUKAN</v>
          </cell>
        </row>
        <row r="1059">
          <cell r="C1059" t="str">
            <v>Masa Pelaksanaan :</v>
          </cell>
          <cell r="D1059" t="str">
            <v>. . . . . . . . . . .</v>
          </cell>
          <cell r="E1059" t="str">
            <v>bulan</v>
          </cell>
        </row>
        <row r="1061">
          <cell r="A1061" t="str">
            <v>7.</v>
          </cell>
          <cell r="C1061" t="str">
            <v>VOLUME PEKERJAAN YANG DIPERLUKAN</v>
          </cell>
        </row>
        <row r="1062">
          <cell r="C1062" t="str">
            <v>Volume pekerjaan  :</v>
          </cell>
          <cell r="D1062" t="e">
            <v>#REF!</v>
          </cell>
          <cell r="E1062" t="str">
            <v>M3</v>
          </cell>
        </row>
        <row r="1075">
          <cell r="A1075" t="str">
            <v>ITEM PEMBAYARAN NO.</v>
          </cell>
          <cell r="D1075" t="str">
            <v>:  8.1 (8)</v>
          </cell>
          <cell r="J1075" t="str">
            <v>Analisa EI-818</v>
          </cell>
          <cell r="T1075" t="str">
            <v>Analisa EI-818</v>
          </cell>
        </row>
        <row r="1076">
          <cell r="A1076" t="str">
            <v>JENIS PEKERJAAN</v>
          </cell>
          <cell r="D1076" t="str">
            <v>:  Camp. Aspal Dingin Utk.Pek.Minor</v>
          </cell>
        </row>
        <row r="1077">
          <cell r="A1077" t="str">
            <v>SATUAN PEMBAYARAN</v>
          </cell>
          <cell r="D1077" t="str">
            <v>:  M3</v>
          </cell>
          <cell r="H1077" t="str">
            <v xml:space="preserve">         URAIAN ANALISA HARGA SATUAN</v>
          </cell>
          <cell r="L1077" t="str">
            <v>FORMULIR STANDAR UNTUK</v>
          </cell>
        </row>
        <row r="1078">
          <cell r="L1078" t="str">
            <v>PEREKAMAN ANALISA MASING-MASING HARGA SATUAN</v>
          </cell>
        </row>
        <row r="1079">
          <cell r="L1079">
            <v>0</v>
          </cell>
        </row>
        <row r="1080">
          <cell r="A1080" t="str">
            <v>No.</v>
          </cell>
          <cell r="C1080" t="str">
            <v>U R A I A N</v>
          </cell>
          <cell r="G1080" t="str">
            <v>KODE</v>
          </cell>
          <cell r="H1080" t="str">
            <v>KOEF.</v>
          </cell>
          <cell r="I1080" t="str">
            <v>SATUAN</v>
          </cell>
          <cell r="J1080" t="str">
            <v>KETERANGAN</v>
          </cell>
        </row>
        <row r="1082">
          <cell r="L1082" t="str">
            <v>PROYEK</v>
          </cell>
          <cell r="O1082" t="str">
            <v>:</v>
          </cell>
        </row>
        <row r="1083">
          <cell r="A1083" t="str">
            <v>I.</v>
          </cell>
          <cell r="C1083" t="str">
            <v>ASUMSI</v>
          </cell>
          <cell r="L1083" t="str">
            <v>No. PAKET KONTRAK</v>
          </cell>
          <cell r="O1083" t="str">
            <v>:</v>
          </cell>
        </row>
        <row r="1084">
          <cell r="A1084">
            <v>1</v>
          </cell>
          <cell r="C1084" t="str">
            <v>Menggunakan buruh dan alat (semi mekanik)</v>
          </cell>
          <cell r="L1084" t="str">
            <v>NAMA PAKET</v>
          </cell>
          <cell r="O1084" t="str">
            <v>:</v>
          </cell>
        </row>
        <row r="1085">
          <cell r="A1085">
            <v>2</v>
          </cell>
          <cell r="C1085" t="str">
            <v>Lokasi pekerjaan : sepanjang jalan</v>
          </cell>
          <cell r="L1085" t="str">
            <v>PROP / KAB / KODYA</v>
          </cell>
          <cell r="O1085" t="str">
            <v>:</v>
          </cell>
        </row>
        <row r="1086">
          <cell r="A1086">
            <v>3</v>
          </cell>
          <cell r="C1086" t="str">
            <v>Jarak rata-rata Base camp ke lokasi pekerjaan</v>
          </cell>
          <cell r="G1086" t="str">
            <v>L</v>
          </cell>
          <cell r="H1086">
            <v>19.991228070175438</v>
          </cell>
          <cell r="I1086" t="str">
            <v>KM</v>
          </cell>
          <cell r="L1086" t="str">
            <v>ITEM PEMBAYARAN NO.</v>
          </cell>
          <cell r="O1086" t="str">
            <v>:  8.1 (8)</v>
          </cell>
          <cell r="R1086" t="str">
            <v>PERKIRAAN VOL. PEK.</v>
          </cell>
          <cell r="T1086" t="str">
            <v>:</v>
          </cell>
          <cell r="U1086" t="e">
            <v>#REF!</v>
          </cell>
        </row>
        <row r="1087">
          <cell r="A1087">
            <v>4</v>
          </cell>
          <cell r="C1087" t="str">
            <v>Jam kerja efektif per-hari</v>
          </cell>
          <cell r="G1087" t="str">
            <v>Tk</v>
          </cell>
          <cell r="H1087">
            <v>7</v>
          </cell>
          <cell r="I1087" t="str">
            <v>jam</v>
          </cell>
          <cell r="L1087" t="str">
            <v>JENIS PEKERJAAN</v>
          </cell>
          <cell r="O1087" t="str">
            <v>:  Camp. Aspal Dingin Utk.Pek.Minor</v>
          </cell>
          <cell r="R1087" t="str">
            <v>TOTAL HARGA</v>
          </cell>
          <cell r="T1087" t="str">
            <v>:</v>
          </cell>
          <cell r="U1087" t="e">
            <v>#REF!</v>
          </cell>
        </row>
        <row r="1088">
          <cell r="A1088">
            <v>5</v>
          </cell>
          <cell r="C1088" t="str">
            <v>Batasan Spesifikasi  :</v>
          </cell>
          <cell r="L1088" t="str">
            <v>SATUAN PEMBAYARAN</v>
          </cell>
          <cell r="O1088" t="str">
            <v>:  M3</v>
          </cell>
          <cell r="R1088" t="str">
            <v>% THD. BIAYA PROYEK</v>
          </cell>
          <cell r="T1088" t="str">
            <v>:</v>
          </cell>
          <cell r="U1088" t="e">
            <v>#REF!</v>
          </cell>
        </row>
        <row r="1089">
          <cell r="C1089" t="str">
            <v>- Ukuran Agregat Nominal Maksimum</v>
          </cell>
          <cell r="G1089" t="str">
            <v>Sa</v>
          </cell>
          <cell r="H1089">
            <v>19</v>
          </cell>
          <cell r="I1089" t="str">
            <v>MM</v>
          </cell>
        </row>
        <row r="1090">
          <cell r="C1090" t="str">
            <v>- Kadar Aspal terhadap berat total campuran</v>
          </cell>
          <cell r="G1090" t="str">
            <v>As</v>
          </cell>
          <cell r="H1090">
            <v>7</v>
          </cell>
          <cell r="I1090" t="str">
            <v>%</v>
          </cell>
        </row>
        <row r="1091">
          <cell r="C1091" t="str">
            <v>- Tebal nominal padat untuk patching</v>
          </cell>
          <cell r="G1091" t="str">
            <v>t</v>
          </cell>
          <cell r="H1091">
            <v>0.04</v>
          </cell>
          <cell r="I1091" t="str">
            <v>M</v>
          </cell>
          <cell r="J1091" t="str">
            <v xml:space="preserve"> Rata-rata</v>
          </cell>
          <cell r="Q1091" t="str">
            <v>PERKIRAAN</v>
          </cell>
          <cell r="R1091" t="str">
            <v>HARGA</v>
          </cell>
          <cell r="S1091" t="str">
            <v>JUMLAH</v>
          </cell>
        </row>
        <row r="1092">
          <cell r="A1092">
            <v>6</v>
          </cell>
          <cell r="C1092" t="str">
            <v>Berat Jenis Bahan  :</v>
          </cell>
          <cell r="L1092" t="str">
            <v>NO.</v>
          </cell>
          <cell r="N1092" t="str">
            <v>KOMPONEN</v>
          </cell>
          <cell r="P1092" t="str">
            <v>SATUAN</v>
          </cell>
          <cell r="Q1092" t="str">
            <v>KUANTITAS</v>
          </cell>
          <cell r="R1092" t="str">
            <v>SATUAN</v>
          </cell>
          <cell r="S1092" t="str">
            <v>HARGA</v>
          </cell>
        </row>
        <row r="1093">
          <cell r="C1093" t="str">
            <v>- Campuran Aspal Dingin (diambil)</v>
          </cell>
          <cell r="G1093" t="str">
            <v>D1</v>
          </cell>
          <cell r="H1093">
            <v>2.0099999999999998</v>
          </cell>
          <cell r="I1093" t="str">
            <v>Ton/M3</v>
          </cell>
          <cell r="R1093" t="str">
            <v>(Rp.)</v>
          </cell>
          <cell r="S1093" t="str">
            <v>(Rp.)</v>
          </cell>
        </row>
        <row r="1094">
          <cell r="C1094" t="str">
            <v>- Aspal (diambil)</v>
          </cell>
          <cell r="G1094" t="str">
            <v>D2</v>
          </cell>
          <cell r="H1094">
            <v>1</v>
          </cell>
          <cell r="I1094" t="str">
            <v>Ton/M3</v>
          </cell>
        </row>
        <row r="1095">
          <cell r="C1095" t="str">
            <v>- Agregat (diambil)</v>
          </cell>
          <cell r="G1095" t="str">
            <v>D3</v>
          </cell>
          <cell r="H1095">
            <v>1.6</v>
          </cell>
          <cell r="I1095" t="str">
            <v>Ton/M3</v>
          </cell>
        </row>
        <row r="1096">
          <cell r="L1096" t="str">
            <v>A.</v>
          </cell>
          <cell r="N1096" t="str">
            <v>TENAGA</v>
          </cell>
        </row>
        <row r="1097">
          <cell r="A1097" t="str">
            <v>II.</v>
          </cell>
          <cell r="C1097" t="str">
            <v>URUTAN KERJA</v>
          </cell>
        </row>
        <row r="1098">
          <cell r="A1098">
            <v>1</v>
          </cell>
          <cell r="C1098" t="str">
            <v>Agregat dan Aspal dicampur di dalam Pengaduk</v>
          </cell>
          <cell r="L1098" t="str">
            <v>1.</v>
          </cell>
          <cell r="N1098" t="str">
            <v>Pekerja Biasa</v>
          </cell>
          <cell r="O1098" t="str">
            <v>(L01)</v>
          </cell>
          <cell r="P1098" t="str">
            <v>jam</v>
          </cell>
          <cell r="Q1098">
            <v>6.5060240963855422</v>
          </cell>
          <cell r="R1098">
            <v>1800</v>
          </cell>
          <cell r="U1098">
            <v>11710.843373493975</v>
          </cell>
        </row>
        <row r="1099">
          <cell r="C1099" t="str">
            <v>Beton Mekanis (Concrete Mixer)</v>
          </cell>
          <cell r="L1099" t="str">
            <v>2.</v>
          </cell>
          <cell r="N1099" t="str">
            <v>Mandor</v>
          </cell>
          <cell r="O1099" t="str">
            <v>(L03)</v>
          </cell>
          <cell r="P1099" t="str">
            <v>jam</v>
          </cell>
          <cell r="Q1099">
            <v>3.0967478938309627</v>
          </cell>
          <cell r="R1099">
            <v>2750</v>
          </cell>
          <cell r="U1099">
            <v>8516.0567080351466</v>
          </cell>
        </row>
        <row r="1100">
          <cell r="A1100">
            <v>2</v>
          </cell>
          <cell r="C1100" t="str">
            <v>Campuran dibawa ke lokasi pekerjaan dengan</v>
          </cell>
        </row>
        <row r="1101">
          <cell r="C1101" t="str">
            <v>menggunakan Dump Truck</v>
          </cell>
        </row>
        <row r="1102">
          <cell r="A1102">
            <v>3</v>
          </cell>
          <cell r="C1102" t="str">
            <v>Pekerja membuat/merapikan lubang patching/galian,</v>
          </cell>
          <cell r="Q1102" t="str">
            <v xml:space="preserve">JUMLAH HARGA TENAGA   </v>
          </cell>
          <cell r="U1102">
            <v>20226.900081529122</v>
          </cell>
        </row>
        <row r="1103">
          <cell r="C1103" t="str">
            <v>campuran dihampar manual dengan alat bantu</v>
          </cell>
        </row>
        <row r="1104">
          <cell r="A1104">
            <v>4</v>
          </cell>
          <cell r="C1104" t="str">
            <v>Hamparan dipadatkan dengan Pedestrian Roller</v>
          </cell>
          <cell r="L1104" t="str">
            <v>B.</v>
          </cell>
          <cell r="N1104" t="str">
            <v>BAHAN</v>
          </cell>
        </row>
        <row r="1105">
          <cell r="A1105" t="str">
            <v>III.</v>
          </cell>
          <cell r="C1105" t="str">
            <v>PEMAKAIAN BAHAN, ALAT DAN TENAGA</v>
          </cell>
        </row>
        <row r="1106">
          <cell r="L1106" t="str">
            <v>1.</v>
          </cell>
          <cell r="N1106" t="str">
            <v>Agregat Halus</v>
          </cell>
          <cell r="O1106" t="str">
            <v>(M04)</v>
          </cell>
          <cell r="P1106" t="str">
            <v>M3</v>
          </cell>
          <cell r="Q1106">
            <v>1.1683124999999999</v>
          </cell>
          <cell r="R1106">
            <v>54748.917322881847</v>
          </cell>
          <cell r="U1106">
            <v>63963.844469789394</v>
          </cell>
        </row>
        <row r="1107">
          <cell r="A1107" t="str">
            <v xml:space="preserve">   1.</v>
          </cell>
          <cell r="C1107" t="str">
            <v>BAHAN</v>
          </cell>
          <cell r="L1107" t="str">
            <v>2.</v>
          </cell>
          <cell r="N1107" t="str">
            <v>Aspal Emulsi</v>
          </cell>
          <cell r="O1107" t="str">
            <v>(M31)</v>
          </cell>
          <cell r="P1107" t="str">
            <v>Kg</v>
          </cell>
          <cell r="Q1107">
            <v>140.69999999999999</v>
          </cell>
          <cell r="R1107">
            <v>1750</v>
          </cell>
          <cell r="U1107">
            <v>246224.99999999997</v>
          </cell>
        </row>
        <row r="1108">
          <cell r="A1108" t="str">
            <v>1.a.</v>
          </cell>
          <cell r="C1108" t="str">
            <v>Agregat Halus</v>
          </cell>
          <cell r="D1108" t="str">
            <v>= {(100% - As) x 1M3 x D1} : D3</v>
          </cell>
          <cell r="G1108" t="str">
            <v>(M04)</v>
          </cell>
          <cell r="H1108">
            <v>1.1683124999999999</v>
          </cell>
          <cell r="I1108" t="str">
            <v>M3</v>
          </cell>
        </row>
        <row r="1109">
          <cell r="A1109" t="str">
            <v>1.b.</v>
          </cell>
          <cell r="C1109" t="str">
            <v>Aspal Emulsi</v>
          </cell>
          <cell r="D1109" t="str">
            <v>= {As x 1M3 x D1} x 1000</v>
          </cell>
          <cell r="G1109" t="str">
            <v>(M31)</v>
          </cell>
          <cell r="H1109">
            <v>140.69999999999999</v>
          </cell>
          <cell r="I1109" t="str">
            <v>Kg</v>
          </cell>
        </row>
        <row r="1112">
          <cell r="Q1112" t="str">
            <v xml:space="preserve">JUMLAH HARGA BAHAN   </v>
          </cell>
          <cell r="U1112">
            <v>310188.84446978936</v>
          </cell>
        </row>
        <row r="1114">
          <cell r="L1114" t="str">
            <v>C.</v>
          </cell>
          <cell r="N1114" t="str">
            <v>PERALATAN</v>
          </cell>
        </row>
        <row r="1116">
          <cell r="L1116" t="str">
            <v>1.</v>
          </cell>
          <cell r="N1116" t="str">
            <v>Conc. Mixer</v>
          </cell>
          <cell r="O1116" t="str">
            <v>(E06)</v>
          </cell>
          <cell r="P1116" t="str">
            <v>jam</v>
          </cell>
          <cell r="Q1116">
            <v>0.54216867469879515</v>
          </cell>
          <cell r="R1116">
            <v>12290.012295081968</v>
          </cell>
          <cell r="U1116">
            <v>6663.2596780564882</v>
          </cell>
        </row>
        <row r="1117">
          <cell r="A1117" t="str">
            <v>2.</v>
          </cell>
          <cell r="C1117" t="str">
            <v>ALAT</v>
          </cell>
          <cell r="L1117" t="str">
            <v>2.</v>
          </cell>
          <cell r="N1117" t="str">
            <v>Pedestrian Roller   (E24)</v>
          </cell>
          <cell r="P1117" t="str">
            <v>jam</v>
          </cell>
          <cell r="Q1117">
            <v>0.278035217794254</v>
          </cell>
          <cell r="R1117">
            <v>10774.356929955291</v>
          </cell>
          <cell r="U1117">
            <v>2995.6506756131494</v>
          </cell>
        </row>
        <row r="1118">
          <cell r="A1118" t="str">
            <v>2.a.</v>
          </cell>
          <cell r="C1118" t="str">
            <v>CONCRETE MIXER</v>
          </cell>
          <cell r="G1118" t="str">
            <v>(E06)</v>
          </cell>
          <cell r="L1118" t="str">
            <v>3.</v>
          </cell>
          <cell r="N1118" t="str">
            <v>Dump Truck</v>
          </cell>
          <cell r="O1118" t="str">
            <v>(E09)</v>
          </cell>
          <cell r="P1118" t="str">
            <v>jam</v>
          </cell>
          <cell r="Q1118">
            <v>1.9787672280752684</v>
          </cell>
          <cell r="R1118">
            <v>45377.598849709742</v>
          </cell>
          <cell r="U1118">
            <v>89791.705492551628</v>
          </cell>
        </row>
        <row r="1119">
          <cell r="C1119" t="str">
            <v>Kapasitas Alat</v>
          </cell>
          <cell r="G1119" t="str">
            <v>V</v>
          </cell>
          <cell r="H1119">
            <v>500</v>
          </cell>
          <cell r="I1119" t="str">
            <v>liter</v>
          </cell>
          <cell r="L1119" t="str">
            <v>4.</v>
          </cell>
          <cell r="N1119" t="str">
            <v>Alat Bantu</v>
          </cell>
          <cell r="P1119" t="str">
            <v>Ls</v>
          </cell>
          <cell r="Q1119">
            <v>1</v>
          </cell>
          <cell r="R1119">
            <v>650</v>
          </cell>
          <cell r="U1119">
            <v>650</v>
          </cell>
        </row>
        <row r="1120">
          <cell r="C1120" t="str">
            <v>Faktor Efisiensi Alat</v>
          </cell>
          <cell r="G1120" t="str">
            <v>Fa</v>
          </cell>
          <cell r="H1120">
            <v>0.83</v>
          </cell>
          <cell r="I1120" t="str">
            <v>-</v>
          </cell>
        </row>
        <row r="1121">
          <cell r="C1121" t="str">
            <v>Waktu siklus   :</v>
          </cell>
          <cell r="G1121" t="str">
            <v>Ts1</v>
          </cell>
        </row>
        <row r="1122">
          <cell r="C1122" t="str">
            <v>-  Memuat</v>
          </cell>
          <cell r="G1122" t="str">
            <v>T1</v>
          </cell>
          <cell r="H1122">
            <v>5</v>
          </cell>
          <cell r="I1122" t="str">
            <v>menit</v>
          </cell>
        </row>
        <row r="1123">
          <cell r="C1123" t="str">
            <v>-  Mengaduk</v>
          </cell>
          <cell r="G1123" t="str">
            <v>T2</v>
          </cell>
          <cell r="H1123">
            <v>3.5</v>
          </cell>
          <cell r="I1123" t="str">
            <v>menit</v>
          </cell>
        </row>
        <row r="1124">
          <cell r="C1124" t="str">
            <v>-  Menuang</v>
          </cell>
          <cell r="G1124" t="str">
            <v>T3</v>
          </cell>
          <cell r="H1124">
            <v>3</v>
          </cell>
          <cell r="I1124" t="str">
            <v>menit</v>
          </cell>
          <cell r="Q1124" t="str">
            <v xml:space="preserve">JUMLAH HARGA PERALATAN   </v>
          </cell>
          <cell r="U1124">
            <v>100100.61584622126</v>
          </cell>
        </row>
        <row r="1125">
          <cell r="C1125" t="str">
            <v>-  Tunggu, dll.</v>
          </cell>
          <cell r="G1125" t="str">
            <v>T4</v>
          </cell>
          <cell r="H1125">
            <v>2</v>
          </cell>
          <cell r="I1125" t="str">
            <v>menit</v>
          </cell>
        </row>
        <row r="1126">
          <cell r="G1126" t="str">
            <v>Ts1</v>
          </cell>
          <cell r="H1126">
            <v>13.5</v>
          </cell>
          <cell r="I1126" t="str">
            <v>menit</v>
          </cell>
          <cell r="L1126" t="str">
            <v>D.</v>
          </cell>
          <cell r="N1126" t="str">
            <v>JUMLAH HARGA TENAGA, BAHAN DAN PERALATAN  ( A + B + C )</v>
          </cell>
          <cell r="U1126">
            <v>430516.36039753974</v>
          </cell>
        </row>
        <row r="1127">
          <cell r="L1127" t="str">
            <v>E.</v>
          </cell>
          <cell r="N1127" t="str">
            <v>OVERHEAD &amp; PROFIT</v>
          </cell>
          <cell r="P1127">
            <v>10</v>
          </cell>
          <cell r="Q1127" t="str">
            <v>%  x  D</v>
          </cell>
          <cell r="U1127">
            <v>43051.636039753976</v>
          </cell>
        </row>
        <row r="1128">
          <cell r="C1128" t="str">
            <v>Kap. Prod. / jam  =</v>
          </cell>
          <cell r="D1128" t="str">
            <v>V x Fa x 60</v>
          </cell>
          <cell r="G1128" t="str">
            <v>Q1</v>
          </cell>
          <cell r="H1128">
            <v>1.8444444444444446</v>
          </cell>
          <cell r="I1128" t="str">
            <v>M3</v>
          </cell>
          <cell r="L1128" t="str">
            <v>F.</v>
          </cell>
          <cell r="N1128" t="str">
            <v>HARGA SATUAN PEKERJAAN  ( D + E )</v>
          </cell>
          <cell r="U1128">
            <v>473567.99643729371</v>
          </cell>
        </row>
        <row r="1129">
          <cell r="D1129" t="str">
            <v>1000 x Ts1</v>
          </cell>
          <cell r="L1129" t="str">
            <v>Note: 1</v>
          </cell>
          <cell r="N1129" t="str">
            <v>SATUAN dapat berdasarkan atas jam operasi untuk Tenaga Kerja dan Peralatan, volume dan/atau ukuran</v>
          </cell>
        </row>
        <row r="1130">
          <cell r="N1130" t="str">
            <v>berat untuk bahan-bahan.</v>
          </cell>
        </row>
        <row r="1131">
          <cell r="C1131" t="str">
            <v>Koefisien Alat / M3</v>
          </cell>
          <cell r="D1131" t="str">
            <v xml:space="preserve">  =   1  :  Q1</v>
          </cell>
          <cell r="G1131" t="str">
            <v>(E06)</v>
          </cell>
          <cell r="H1131">
            <v>0.54216867469879515</v>
          </cell>
          <cell r="I1131" t="str">
            <v>jam</v>
          </cell>
          <cell r="L1131">
            <v>2</v>
          </cell>
          <cell r="N1131" t="str">
            <v>Kuantitas satuan adalah kuantitas setiap komponen untuk menyelesaikan satu satuan pekerjaan dari nomor</v>
          </cell>
        </row>
        <row r="1132">
          <cell r="N1132" t="str">
            <v>mata pembayaran.</v>
          </cell>
        </row>
        <row r="1133">
          <cell r="L1133">
            <v>3</v>
          </cell>
          <cell r="N1133" t="str">
            <v>Biaya satuan untuk peralatan sudah termasuk bahan bakar, bahan habis dipakai dan operator.</v>
          </cell>
        </row>
        <row r="1134">
          <cell r="L1134">
            <v>4</v>
          </cell>
          <cell r="N1134" t="str">
            <v>Biaya satuan sudah termasuk pengeluaran untuk seluruh pajak yang berkaitan (tetapi tidak termasuk PPN</v>
          </cell>
        </row>
        <row r="1135">
          <cell r="J1135" t="str">
            <v>Berlanjut ke halaman berikut</v>
          </cell>
          <cell r="N1135" t="str">
            <v>yang dibayar dari kontrak) dan biaya-biaya lainnya.</v>
          </cell>
        </row>
        <row r="1136">
          <cell r="A1136" t="str">
            <v>ITEM PEMBAYARAN NO.</v>
          </cell>
          <cell r="D1136" t="str">
            <v>:  8.1 (8)</v>
          </cell>
          <cell r="J1136" t="str">
            <v>Analisa EI-818</v>
          </cell>
        </row>
        <row r="1137">
          <cell r="A1137" t="str">
            <v>JENIS PEKERJAAN</v>
          </cell>
          <cell r="D1137" t="str">
            <v>:  Camp. Aspal Dingin Utk.Pek.Minor</v>
          </cell>
        </row>
        <row r="1138">
          <cell r="A1138" t="str">
            <v>SATUAN PEMBAYARAN</v>
          </cell>
          <cell r="D1138" t="str">
            <v>:  M3</v>
          </cell>
          <cell r="H1138" t="str">
            <v xml:space="preserve">         URAIAN ANALISA HARGA SATUAN</v>
          </cell>
        </row>
        <row r="1139">
          <cell r="J1139" t="str">
            <v>Lanjutan</v>
          </cell>
        </row>
        <row r="1141">
          <cell r="A1141" t="str">
            <v>No.</v>
          </cell>
          <cell r="C1141" t="str">
            <v>U R A I A N</v>
          </cell>
          <cell r="G1141" t="str">
            <v>KODE</v>
          </cell>
          <cell r="H1141" t="str">
            <v>KOEF.</v>
          </cell>
          <cell r="I1141" t="str">
            <v>SATUAN</v>
          </cell>
          <cell r="J1141" t="str">
            <v>KETERANGAN</v>
          </cell>
        </row>
        <row r="1144">
          <cell r="A1144" t="str">
            <v>2.b.</v>
          </cell>
          <cell r="C1144" t="str">
            <v>PEDESTRIAN ROLLER</v>
          </cell>
        </row>
        <row r="1145">
          <cell r="C1145" t="str">
            <v>Kecepatan rata-rata alat</v>
          </cell>
          <cell r="G1145" t="str">
            <v>v</v>
          </cell>
          <cell r="H1145">
            <v>2</v>
          </cell>
          <cell r="I1145" t="str">
            <v>KM/jam</v>
          </cell>
        </row>
        <row r="1146">
          <cell r="C1146" t="str">
            <v>Lebar efektif pemadatan</v>
          </cell>
          <cell r="G1146" t="str">
            <v>b</v>
          </cell>
          <cell r="H1146">
            <v>0.65</v>
          </cell>
          <cell r="I1146" t="str">
            <v>M</v>
          </cell>
        </row>
        <row r="1147">
          <cell r="C1147" t="str">
            <v>Jumlah lintasan</v>
          </cell>
          <cell r="G1147" t="str">
            <v>n</v>
          </cell>
          <cell r="H1147">
            <v>12</v>
          </cell>
          <cell r="I1147" t="str">
            <v>lintasan</v>
          </cell>
        </row>
        <row r="1148">
          <cell r="C1148" t="str">
            <v>Faktor Efisiensi alat</v>
          </cell>
          <cell r="G1148" t="str">
            <v>Fa</v>
          </cell>
          <cell r="H1148">
            <v>0.83</v>
          </cell>
          <cell r="I1148" t="str">
            <v>-</v>
          </cell>
        </row>
        <row r="1150">
          <cell r="C1150" t="str">
            <v>Kap. Prod. / jam =</v>
          </cell>
          <cell r="D1150" t="str">
            <v>(v x 1000) x b x t x Fa</v>
          </cell>
          <cell r="G1150" t="str">
            <v>Q2</v>
          </cell>
          <cell r="H1150">
            <v>3.5966666666666662</v>
          </cell>
          <cell r="I1150" t="str">
            <v>M3</v>
          </cell>
        </row>
        <row r="1151">
          <cell r="D1151" t="str">
            <v>n</v>
          </cell>
        </row>
        <row r="1152">
          <cell r="C1152" t="str">
            <v>Koefisien Alat / M3</v>
          </cell>
          <cell r="D1152" t="str">
            <v xml:space="preserve"> =  1  :  Q2</v>
          </cell>
          <cell r="H1152">
            <v>0.278035217794254</v>
          </cell>
          <cell r="I1152" t="str">
            <v>jam</v>
          </cell>
        </row>
        <row r="1154">
          <cell r="A1154" t="str">
            <v>2.c.</v>
          </cell>
          <cell r="C1154" t="str">
            <v>DUMP TRUCK (DT)</v>
          </cell>
          <cell r="G1154" t="str">
            <v>(E09)</v>
          </cell>
        </row>
        <row r="1155">
          <cell r="C1155" t="str">
            <v>Kapasitas bak</v>
          </cell>
          <cell r="G1155" t="str">
            <v>V</v>
          </cell>
          <cell r="H1155">
            <v>6</v>
          </cell>
          <cell r="I1155" t="str">
            <v>M3</v>
          </cell>
        </row>
        <row r="1156">
          <cell r="C1156" t="str">
            <v>Faktor Efisiensi alat</v>
          </cell>
          <cell r="G1156" t="str">
            <v>Fa</v>
          </cell>
          <cell r="H1156">
            <v>0.83</v>
          </cell>
          <cell r="I1156" t="str">
            <v>-</v>
          </cell>
        </row>
        <row r="1157">
          <cell r="C1157" t="str">
            <v>Kecepatan rata-rata bermuatan</v>
          </cell>
          <cell r="G1157" t="str">
            <v>v1</v>
          </cell>
          <cell r="H1157">
            <v>40</v>
          </cell>
          <cell r="I1157" t="str">
            <v>KM / Jam</v>
          </cell>
        </row>
        <row r="1158">
          <cell r="C1158" t="str">
            <v>Kecepatan rata-rata kosong</v>
          </cell>
          <cell r="G1158" t="str">
            <v>v2</v>
          </cell>
          <cell r="H1158">
            <v>50</v>
          </cell>
          <cell r="I1158" t="str">
            <v>KM / Jam</v>
          </cell>
        </row>
        <row r="1159">
          <cell r="C1159" t="str">
            <v>Kapasitas molen</v>
          </cell>
          <cell r="G1159" t="str">
            <v>Q1b</v>
          </cell>
          <cell r="H1159">
            <v>0.41499999999999998</v>
          </cell>
          <cell r="I1159" t="str">
            <v>M3</v>
          </cell>
        </row>
        <row r="1160">
          <cell r="C1160" t="str">
            <v>Waktu menyiapkan 1 molen campuran</v>
          </cell>
          <cell r="G1160" t="str">
            <v>Tb</v>
          </cell>
          <cell r="H1160">
            <v>13.5</v>
          </cell>
          <cell r="I1160" t="str">
            <v>menit</v>
          </cell>
        </row>
        <row r="1161">
          <cell r="C1161" t="str">
            <v>Waktu Siklus</v>
          </cell>
          <cell r="G1161" t="str">
            <v>Ts2</v>
          </cell>
        </row>
        <row r="1162">
          <cell r="C1162" t="str">
            <v xml:space="preserve">- Mengisi Bak </v>
          </cell>
          <cell r="D1162" t="str">
            <v>= (V : Q2b) x Tb</v>
          </cell>
          <cell r="G1162" t="str">
            <v>T1</v>
          </cell>
          <cell r="H1162">
            <v>195.18072289156626</v>
          </cell>
          <cell r="I1162" t="str">
            <v>menit</v>
          </cell>
        </row>
        <row r="1163">
          <cell r="C1163" t="str">
            <v>- Angkut</v>
          </cell>
          <cell r="D1163" t="str">
            <v>= (L : v1) x 60 menit</v>
          </cell>
          <cell r="G1163" t="str">
            <v>T2</v>
          </cell>
          <cell r="H1163">
            <v>29.986842105263158</v>
          </cell>
          <cell r="I1163" t="str">
            <v>menit</v>
          </cell>
        </row>
        <row r="1164">
          <cell r="C1164" t="str">
            <v>- Tunggu + dump (setempat2) + Putar</v>
          </cell>
          <cell r="G1164" t="str">
            <v>T3</v>
          </cell>
          <cell r="H1164">
            <v>45</v>
          </cell>
          <cell r="I1164" t="str">
            <v>menit</v>
          </cell>
        </row>
        <row r="1165">
          <cell r="C1165" t="str">
            <v>- Kembali</v>
          </cell>
          <cell r="D1165" t="str">
            <v>= (L : v2) x 60 menit</v>
          </cell>
          <cell r="G1165" t="str">
            <v>T4</v>
          </cell>
          <cell r="H1165">
            <v>23.989473684210523</v>
          </cell>
          <cell r="I1165" t="str">
            <v>menit</v>
          </cell>
        </row>
        <row r="1166">
          <cell r="G1166" t="str">
            <v>Ts2</v>
          </cell>
          <cell r="H1166">
            <v>294.15703868103992</v>
          </cell>
          <cell r="I1166" t="str">
            <v>menit</v>
          </cell>
        </row>
        <row r="1168">
          <cell r="C1168" t="str">
            <v>Kap.Prod. / jam =</v>
          </cell>
          <cell r="D1168" t="str">
            <v>V x Fa x 60</v>
          </cell>
          <cell r="G1168" t="str">
            <v>Q3</v>
          </cell>
          <cell r="H1168">
            <v>0.50536515150025618</v>
          </cell>
          <cell r="I1168" t="str">
            <v>M3</v>
          </cell>
          <cell r="J1168" t="str">
            <v xml:space="preserve"> Melayani 1 buah</v>
          </cell>
        </row>
        <row r="1169">
          <cell r="D1169" t="str">
            <v>D1 x Ts2</v>
          </cell>
          <cell r="J1169" t="str">
            <v xml:space="preserve"> molen</v>
          </cell>
        </row>
        <row r="1171">
          <cell r="C1171" t="str">
            <v>Koefisien Alat / M3</v>
          </cell>
          <cell r="D1171" t="str">
            <v xml:space="preserve">  = 1 : Q3</v>
          </cell>
          <cell r="G1171" t="str">
            <v>(E09)</v>
          </cell>
          <cell r="H1171">
            <v>1.9787672280752684</v>
          </cell>
          <cell r="I1171" t="str">
            <v>Jam</v>
          </cell>
        </row>
        <row r="1174">
          <cell r="A1174" t="str">
            <v>2.d.</v>
          </cell>
          <cell r="C1174" t="str">
            <v>ALAT BANTU</v>
          </cell>
        </row>
        <row r="1175">
          <cell r="C1175" t="str">
            <v>Diperlukan  :</v>
          </cell>
        </row>
        <row r="1176">
          <cell r="C1176" t="str">
            <v>- Sekop</v>
          </cell>
          <cell r="D1176" t="str">
            <v>=  3  buah</v>
          </cell>
        </row>
        <row r="1177">
          <cell r="C1177" t="str">
            <v>- Sapu</v>
          </cell>
          <cell r="D1177" t="str">
            <v>=  4  buah</v>
          </cell>
        </row>
        <row r="1178">
          <cell r="C1178" t="str">
            <v>- Alat Perata</v>
          </cell>
          <cell r="D1178" t="str">
            <v>=  3  buah</v>
          </cell>
        </row>
        <row r="1179">
          <cell r="C1179" t="str">
            <v>- Gerobak Dorong</v>
          </cell>
          <cell r="D1179" t="str">
            <v>=  2  buah</v>
          </cell>
        </row>
        <row r="1181">
          <cell r="A1181" t="str">
            <v>3.</v>
          </cell>
          <cell r="C1181" t="str">
            <v>TENAGA</v>
          </cell>
        </row>
        <row r="1182">
          <cell r="C1182" t="str">
            <v>Produksi menentukan (Produksi Concrete Mixer)</v>
          </cell>
          <cell r="G1182" t="str">
            <v>Q1</v>
          </cell>
          <cell r="H1182">
            <v>1.8444444444444446</v>
          </cell>
          <cell r="I1182" t="str">
            <v>M3/Jam</v>
          </cell>
        </row>
        <row r="1183">
          <cell r="C1183" t="str">
            <v>Produksi Campuran dalam 1 hari</v>
          </cell>
          <cell r="E1183" t="str">
            <v>=  Tk x Q1</v>
          </cell>
          <cell r="G1183" t="str">
            <v>Qt</v>
          </cell>
          <cell r="H1183">
            <v>12.911111111111111</v>
          </cell>
          <cell r="I1183" t="str">
            <v>M3</v>
          </cell>
        </row>
        <row r="1184">
          <cell r="C1184" t="str">
            <v>Kebutuhan tenaga :</v>
          </cell>
          <cell r="D1184" t="str">
            <v>- Mandor</v>
          </cell>
          <cell r="G1184" t="str">
            <v>M</v>
          </cell>
          <cell r="H1184">
            <v>2</v>
          </cell>
          <cell r="I1184" t="str">
            <v>orang</v>
          </cell>
        </row>
        <row r="1185">
          <cell r="D1185" t="str">
            <v>- Pekerja</v>
          </cell>
          <cell r="G1185" t="str">
            <v>P</v>
          </cell>
          <cell r="H1185">
            <v>12</v>
          </cell>
          <cell r="I1185" t="str">
            <v>orang</v>
          </cell>
        </row>
        <row r="1188">
          <cell r="C1188" t="str">
            <v>Koefisien Tenaga / M3   :</v>
          </cell>
        </row>
        <row r="1189">
          <cell r="D1189" t="str">
            <v>-  Mandor</v>
          </cell>
          <cell r="E1189" t="str">
            <v>= (Tk x M) : Qt</v>
          </cell>
          <cell r="G1189" t="str">
            <v>(L03)</v>
          </cell>
          <cell r="H1189">
            <v>3.0967478938309627</v>
          </cell>
          <cell r="I1189" t="str">
            <v>jam</v>
          </cell>
        </row>
        <row r="1190">
          <cell r="D1190" t="str">
            <v>-  Pekerja</v>
          </cell>
          <cell r="E1190" t="str">
            <v>= (Tk x P) : Qt</v>
          </cell>
          <cell r="G1190" t="str">
            <v>(L01)</v>
          </cell>
          <cell r="H1190">
            <v>6.5060240963855422</v>
          </cell>
          <cell r="I1190" t="str">
            <v>jam</v>
          </cell>
        </row>
        <row r="1194">
          <cell r="J1194" t="str">
            <v>Berlanjut ke halaman berikut</v>
          </cell>
        </row>
        <row r="1195">
          <cell r="A1195" t="str">
            <v>ITEM PEMBAYARAN NO.</v>
          </cell>
          <cell r="D1195" t="str">
            <v>:  8.1 (8)</v>
          </cell>
          <cell r="J1195" t="str">
            <v>Analisa EI-818</v>
          </cell>
        </row>
        <row r="1196">
          <cell r="A1196" t="str">
            <v>JENIS PEKERJAAN</v>
          </cell>
          <cell r="D1196" t="str">
            <v>:  Camp. Aspal Dingin Utk.Pek.Minor</v>
          </cell>
        </row>
        <row r="1197">
          <cell r="A1197" t="str">
            <v>SATUAN PEMBAYARAN</v>
          </cell>
          <cell r="D1197" t="str">
            <v>:  8.1 (8)</v>
          </cell>
          <cell r="H1197" t="str">
            <v xml:space="preserve">         URAIAN ANALISA HARGA SATUAN</v>
          </cell>
        </row>
        <row r="1198">
          <cell r="J1198" t="str">
            <v>Lanjutan</v>
          </cell>
        </row>
        <row r="1200">
          <cell r="A1200" t="str">
            <v>No.</v>
          </cell>
          <cell r="C1200" t="str">
            <v>U R A I A N</v>
          </cell>
          <cell r="G1200" t="str">
            <v>KODE</v>
          </cell>
          <cell r="H1200" t="str">
            <v>KOEF.</v>
          </cell>
          <cell r="I1200" t="str">
            <v>SATUAN</v>
          </cell>
          <cell r="J1200" t="str">
            <v>KETERANGAN</v>
          </cell>
        </row>
        <row r="1203">
          <cell r="A1203" t="str">
            <v>4.</v>
          </cell>
          <cell r="C1203" t="str">
            <v>HARGA DASAR SATUAN UPAH, BAHAN DAN ALAT</v>
          </cell>
        </row>
        <row r="1204">
          <cell r="C1204" t="str">
            <v>Lihat lampiran.</v>
          </cell>
        </row>
        <row r="1206">
          <cell r="A1206" t="str">
            <v>5.</v>
          </cell>
          <cell r="C1206" t="str">
            <v>ANALISA HARGA SATUAN PEKERJAAN</v>
          </cell>
        </row>
        <row r="1207">
          <cell r="C1207" t="str">
            <v>Lihat perhitungan dalam FORMULIR STANDAR UNTUK</v>
          </cell>
        </row>
        <row r="1208">
          <cell r="C1208" t="str">
            <v>PEREKEMAN ANALISA MASING-MASING HARGA</v>
          </cell>
        </row>
        <row r="1209">
          <cell r="C1209" t="str">
            <v>SATUAN.</v>
          </cell>
        </row>
        <row r="1210">
          <cell r="C1210" t="str">
            <v>Didapat Harga Satuan Pekerjaan :</v>
          </cell>
        </row>
        <row r="1212">
          <cell r="C1212" t="str">
            <v xml:space="preserve">Rp.  </v>
          </cell>
          <cell r="D1212">
            <v>473567.99643729371</v>
          </cell>
          <cell r="E1212" t="str">
            <v xml:space="preserve"> / M3</v>
          </cell>
        </row>
        <row r="1215">
          <cell r="A1215" t="str">
            <v>6.</v>
          </cell>
          <cell r="C1215" t="str">
            <v>MASA PELAKSANAAN YANG DIPERLUKAN</v>
          </cell>
        </row>
        <row r="1216">
          <cell r="C1216" t="str">
            <v>Masa Pelaksanaan :</v>
          </cell>
          <cell r="D1216" t="str">
            <v>. . . . . . . . . . .</v>
          </cell>
          <cell r="E1216" t="str">
            <v>bulan</v>
          </cell>
        </row>
        <row r="1218">
          <cell r="A1218" t="str">
            <v>7.</v>
          </cell>
          <cell r="C1218" t="str">
            <v>VOLUME PEKERJAAN YANG DIPERLUKAN</v>
          </cell>
        </row>
        <row r="1219">
          <cell r="C1219" t="str">
            <v>Volume pekerjaan  :</v>
          </cell>
          <cell r="D1219" t="e">
            <v>#REF!</v>
          </cell>
          <cell r="E1219" t="str">
            <v>M3</v>
          </cell>
        </row>
        <row r="1254">
          <cell r="A1254" t="str">
            <v>ITEM PEMBAYARAN NO.</v>
          </cell>
          <cell r="D1254" t="str">
            <v>:  8.1 (9)</v>
          </cell>
          <cell r="J1254" t="str">
            <v>Analisa EI-819</v>
          </cell>
          <cell r="T1254" t="str">
            <v>Analisa EI-819</v>
          </cell>
        </row>
        <row r="1255">
          <cell r="A1255" t="str">
            <v>JENIS PEKERJAAN</v>
          </cell>
          <cell r="D1255" t="str">
            <v>:  Bitumen Residual Untuk Pek.Minor</v>
          </cell>
        </row>
        <row r="1256">
          <cell r="A1256" t="str">
            <v>SATUAN PEMBAYARAN</v>
          </cell>
          <cell r="D1256" t="str">
            <v>:  LITER</v>
          </cell>
          <cell r="H1256" t="str">
            <v xml:space="preserve">         URAIAN ANALISA HARGA SATUAN</v>
          </cell>
          <cell r="L1256" t="str">
            <v>FORMULIR STANDAR UNTUK</v>
          </cell>
        </row>
        <row r="1257">
          <cell r="L1257" t="str">
            <v>PEREKAMAN ANALISA MASING-MASING HARGA SATUAN</v>
          </cell>
        </row>
        <row r="1258">
          <cell r="L1258">
            <v>0</v>
          </cell>
        </row>
        <row r="1259">
          <cell r="A1259" t="str">
            <v>No.</v>
          </cell>
          <cell r="C1259" t="str">
            <v>U R A I A N</v>
          </cell>
          <cell r="G1259" t="str">
            <v>KODE</v>
          </cell>
          <cell r="H1259" t="str">
            <v>KOEF.</v>
          </cell>
          <cell r="I1259" t="str">
            <v>SATUAN</v>
          </cell>
          <cell r="J1259" t="str">
            <v>KETERANGAN</v>
          </cell>
        </row>
        <row r="1261">
          <cell r="L1261" t="str">
            <v>PROYEK</v>
          </cell>
          <cell r="O1261" t="str">
            <v>:</v>
          </cell>
        </row>
        <row r="1262">
          <cell r="A1262" t="str">
            <v>I.</v>
          </cell>
          <cell r="C1262" t="str">
            <v>ASUMSI</v>
          </cell>
          <cell r="L1262" t="str">
            <v>No. PAKET KONTRAK</v>
          </cell>
          <cell r="O1262" t="str">
            <v>:</v>
          </cell>
        </row>
        <row r="1263">
          <cell r="A1263">
            <v>1</v>
          </cell>
          <cell r="C1263" t="str">
            <v>Menggunakan alat berat (cara mekanik)</v>
          </cell>
          <cell r="L1263" t="str">
            <v>NAMA PAKET</v>
          </cell>
          <cell r="O1263" t="str">
            <v>:</v>
          </cell>
        </row>
        <row r="1264">
          <cell r="A1264">
            <v>2</v>
          </cell>
          <cell r="C1264" t="str">
            <v>Lokasi pekerjaan : sepanjang jalan</v>
          </cell>
          <cell r="L1264" t="str">
            <v>PROP / KAB / KODYA</v>
          </cell>
          <cell r="O1264" t="str">
            <v>:</v>
          </cell>
        </row>
        <row r="1265">
          <cell r="A1265">
            <v>3</v>
          </cell>
          <cell r="C1265" t="str">
            <v>Jarak rata-rata Base Camp ke lokasi pekerjaan</v>
          </cell>
          <cell r="G1265" t="str">
            <v>L</v>
          </cell>
          <cell r="H1265">
            <v>19.991228070175438</v>
          </cell>
          <cell r="I1265" t="str">
            <v>KM</v>
          </cell>
          <cell r="L1265" t="str">
            <v>ITEM PEMBAYARAN NO.</v>
          </cell>
          <cell r="O1265" t="str">
            <v>:  8.1 (9)</v>
          </cell>
          <cell r="R1265" t="str">
            <v>PERKIRAAN VOL. PEK.</v>
          </cell>
          <cell r="T1265" t="str">
            <v>:</v>
          </cell>
          <cell r="U1265" t="e">
            <v>#REF!</v>
          </cell>
        </row>
        <row r="1266">
          <cell r="A1266">
            <v>4</v>
          </cell>
          <cell r="C1266" t="str">
            <v>Jam kerja efektif per-hari</v>
          </cell>
          <cell r="G1266" t="str">
            <v>Tk</v>
          </cell>
          <cell r="H1266">
            <v>7</v>
          </cell>
          <cell r="I1266" t="str">
            <v>Jam</v>
          </cell>
          <cell r="L1266" t="str">
            <v>JENIS PEKERJAAN</v>
          </cell>
          <cell r="O1266" t="str">
            <v>:  Bitumen Residual Untuk Pek.Minor</v>
          </cell>
          <cell r="R1266" t="str">
            <v>TOTAL HARGA</v>
          </cell>
          <cell r="T1266" t="str">
            <v>:</v>
          </cell>
          <cell r="U1266" t="e">
            <v>#REF!</v>
          </cell>
        </row>
        <row r="1267">
          <cell r="A1267">
            <v>5</v>
          </cell>
          <cell r="C1267" t="str">
            <v>Faktor kehilangan bahan</v>
          </cell>
          <cell r="G1267" t="str">
            <v>Fh</v>
          </cell>
          <cell r="H1267">
            <v>1.1000000000000001</v>
          </cell>
          <cell r="I1267" t="str">
            <v>-</v>
          </cell>
          <cell r="L1267" t="str">
            <v>SATUAN PEMBAYARAN</v>
          </cell>
          <cell r="O1267" t="str">
            <v>:  LITER</v>
          </cell>
          <cell r="R1267" t="str">
            <v>% THD. BIAYA PROYEK</v>
          </cell>
          <cell r="T1267" t="str">
            <v>:</v>
          </cell>
          <cell r="U1267" t="e">
            <v>#REF!</v>
          </cell>
        </row>
        <row r="1268">
          <cell r="A1268">
            <v>6</v>
          </cell>
          <cell r="C1268" t="str">
            <v>Komposisi campuran  :</v>
          </cell>
        </row>
        <row r="1269">
          <cell r="A1269">
            <v>0</v>
          </cell>
          <cell r="C1269" t="str">
            <v>- Aspal AC - 10 atau AC - 20</v>
          </cell>
          <cell r="G1269" t="str">
            <v>As</v>
          </cell>
          <cell r="H1269">
            <v>87</v>
          </cell>
          <cell r="I1269" t="str">
            <v>%</v>
          </cell>
          <cell r="J1269" t="str">
            <v>100 bagian</v>
          </cell>
        </row>
        <row r="1270">
          <cell r="A1270">
            <v>0</v>
          </cell>
          <cell r="C1270" t="str">
            <v>- Minyak Fluk / Pencair</v>
          </cell>
          <cell r="G1270" t="str">
            <v>K</v>
          </cell>
          <cell r="H1270">
            <v>13</v>
          </cell>
          <cell r="I1270" t="str">
            <v>%</v>
          </cell>
          <cell r="J1270" t="str">
            <v>15 bagian</v>
          </cell>
          <cell r="Q1270" t="str">
            <v>PERKIRAAN</v>
          </cell>
          <cell r="R1270" t="str">
            <v>HARGA</v>
          </cell>
          <cell r="S1270" t="str">
            <v>JUMLAH</v>
          </cell>
        </row>
        <row r="1271">
          <cell r="A1271">
            <v>7</v>
          </cell>
          <cell r="C1271" t="str">
            <v>Berat jenis bahan  :</v>
          </cell>
          <cell r="L1271" t="str">
            <v>NO.</v>
          </cell>
          <cell r="N1271" t="str">
            <v>KOMPONEN</v>
          </cell>
          <cell r="P1271" t="str">
            <v>SATUAN</v>
          </cell>
          <cell r="Q1271" t="str">
            <v>KUANTITAS</v>
          </cell>
          <cell r="R1271" t="str">
            <v>SATUAN</v>
          </cell>
          <cell r="S1271" t="str">
            <v>HARGA</v>
          </cell>
        </row>
        <row r="1272">
          <cell r="C1272" t="str">
            <v>- Aspal AC - 10 atau AC - 20</v>
          </cell>
          <cell r="G1272" t="str">
            <v>D1</v>
          </cell>
          <cell r="H1272">
            <v>1.03</v>
          </cell>
          <cell r="I1272" t="str">
            <v>Kg / Ltr</v>
          </cell>
          <cell r="R1272" t="str">
            <v>(Rp.)</v>
          </cell>
          <cell r="S1272" t="str">
            <v>(Rp.)</v>
          </cell>
        </row>
        <row r="1273">
          <cell r="C1273" t="str">
            <v>- Minyak Fluk / Minyak Tanah (Kerosene)</v>
          </cell>
          <cell r="G1273" t="str">
            <v>D2</v>
          </cell>
          <cell r="H1273">
            <v>0.8</v>
          </cell>
          <cell r="I1273" t="str">
            <v>Kg / Ltr</v>
          </cell>
        </row>
        <row r="1274">
          <cell r="A1274">
            <v>8</v>
          </cell>
          <cell r="C1274" t="str">
            <v>Bahan dasar (aspal &amp; minyak pencair) semuanya</v>
          </cell>
        </row>
        <row r="1275">
          <cell r="C1275" t="str">
            <v>diterima dilokasi pekerjaan</v>
          </cell>
          <cell r="L1275" t="str">
            <v>A.</v>
          </cell>
          <cell r="N1275" t="str">
            <v>TENAGA</v>
          </cell>
        </row>
        <row r="1276">
          <cell r="A1276">
            <v>0</v>
          </cell>
          <cell r="C1276">
            <v>0</v>
          </cell>
        </row>
        <row r="1277">
          <cell r="A1277" t="str">
            <v>II.</v>
          </cell>
          <cell r="C1277" t="str">
            <v>URUTAN KERJA</v>
          </cell>
          <cell r="L1277" t="str">
            <v>1.</v>
          </cell>
          <cell r="N1277" t="str">
            <v>Pekerja Biasa</v>
          </cell>
          <cell r="O1277" t="str">
            <v>(L01)</v>
          </cell>
          <cell r="P1277" t="str">
            <v>Jam</v>
          </cell>
          <cell r="Q1277">
            <v>3.0120481927710843E-2</v>
          </cell>
          <cell r="R1277">
            <v>1800</v>
          </cell>
          <cell r="U1277">
            <v>54.216867469879517</v>
          </cell>
        </row>
        <row r="1278">
          <cell r="A1278">
            <v>1</v>
          </cell>
          <cell r="C1278" t="str">
            <v>Aspal dan minyak tanah dicampur dan dipanaskan</v>
          </cell>
          <cell r="L1278" t="str">
            <v>2.</v>
          </cell>
          <cell r="N1278" t="str">
            <v>Mandor</v>
          </cell>
          <cell r="O1278" t="str">
            <v>(L03)</v>
          </cell>
          <cell r="P1278" t="str">
            <v>Jam</v>
          </cell>
          <cell r="Q1278">
            <v>3.0120481927710845E-3</v>
          </cell>
          <cell r="R1278">
            <v>2750</v>
          </cell>
          <cell r="U1278">
            <v>8.2831325301204828</v>
          </cell>
        </row>
        <row r="1279">
          <cell r="C1279" t="str">
            <v>sehingga menjadi campuran aspal cair</v>
          </cell>
        </row>
        <row r="1280">
          <cell r="A1280">
            <v>2</v>
          </cell>
          <cell r="C1280" t="str">
            <v>Permukaan yang akan dilapis dibersihkan dari debu</v>
          </cell>
        </row>
        <row r="1281">
          <cell r="C1281" t="str">
            <v>dan kotoran dengan Air Compresor</v>
          </cell>
          <cell r="Q1281" t="str">
            <v xml:space="preserve">JUMLAH HARGA TENAGA   </v>
          </cell>
          <cell r="U1281">
            <v>62.5</v>
          </cell>
        </row>
        <row r="1282">
          <cell r="A1282">
            <v>3</v>
          </cell>
          <cell r="C1282" t="str">
            <v>Campuran aspal cair disemprotkan dengan Asphalt</v>
          </cell>
        </row>
        <row r="1283">
          <cell r="C1283" t="str">
            <v>Sprayer ke atas permukaan yang akan dilapis</v>
          </cell>
          <cell r="L1283" t="str">
            <v>B.</v>
          </cell>
          <cell r="N1283" t="str">
            <v>BAHAN</v>
          </cell>
        </row>
        <row r="1284">
          <cell r="A1284">
            <v>4</v>
          </cell>
          <cell r="C1284" t="str">
            <v>Angkutan Aspal dan Minyak tanah menggunakan Dump</v>
          </cell>
          <cell r="Q1284">
            <v>0</v>
          </cell>
        </row>
        <row r="1285">
          <cell r="C1285" t="str">
            <v>Truck</v>
          </cell>
          <cell r="L1285" t="str">
            <v>1.</v>
          </cell>
          <cell r="N1285" t="str">
            <v>Aspal</v>
          </cell>
          <cell r="O1285" t="str">
            <v>(M10)</v>
          </cell>
          <cell r="P1285" t="str">
            <v>Kg</v>
          </cell>
          <cell r="Q1285">
            <v>0.98571000000000009</v>
          </cell>
          <cell r="R1285">
            <v>1850</v>
          </cell>
          <cell r="U1285">
            <v>1823.5635000000002</v>
          </cell>
        </row>
        <row r="1286">
          <cell r="L1286" t="str">
            <v>2.</v>
          </cell>
          <cell r="N1286" t="str">
            <v>Kerosene</v>
          </cell>
          <cell r="O1286" t="str">
            <v>(M11)</v>
          </cell>
          <cell r="P1286" t="str">
            <v>Liter</v>
          </cell>
          <cell r="Q1286">
            <v>0.14300000000000002</v>
          </cell>
          <cell r="R1286">
            <v>500</v>
          </cell>
          <cell r="U1286">
            <v>71.500000000000014</v>
          </cell>
        </row>
        <row r="1287">
          <cell r="A1287" t="str">
            <v>III.</v>
          </cell>
          <cell r="C1287" t="str">
            <v>PEMAKAIAN BAHAN, ALAT DAN TENAGA</v>
          </cell>
        </row>
        <row r="1289">
          <cell r="A1289" t="str">
            <v xml:space="preserve">   1.</v>
          </cell>
          <cell r="C1289" t="str">
            <v>BAHAN</v>
          </cell>
        </row>
        <row r="1290">
          <cell r="C1290" t="str">
            <v>Untuk mendapatkan 1 liter Lapis resap Pengikat</v>
          </cell>
        </row>
        <row r="1291">
          <cell r="C1291" t="str">
            <v>diperlukan :</v>
          </cell>
          <cell r="D1291" t="str">
            <v>(1 liter x Fh)</v>
          </cell>
          <cell r="G1291" t="str">
            <v>Pc</v>
          </cell>
          <cell r="H1291">
            <v>1.1000000000000001</v>
          </cell>
          <cell r="I1291" t="str">
            <v>liter</v>
          </cell>
          <cell r="J1291" t="str">
            <v>campuran</v>
          </cell>
          <cell r="Q1291" t="str">
            <v xml:space="preserve">JUMLAH HARGA BAHAN   </v>
          </cell>
          <cell r="U1291">
            <v>1895.0635000000002</v>
          </cell>
        </row>
        <row r="1293">
          <cell r="C1293" t="str">
            <v>Aspal</v>
          </cell>
          <cell r="D1293" t="str">
            <v>= As x Pc x D1 : 100</v>
          </cell>
          <cell r="G1293" t="str">
            <v>(M10)</v>
          </cell>
          <cell r="H1293">
            <v>0.98571000000000009</v>
          </cell>
          <cell r="I1293" t="str">
            <v>Kg</v>
          </cell>
          <cell r="L1293" t="str">
            <v>C.</v>
          </cell>
          <cell r="N1293" t="str">
            <v>PERALATAN</v>
          </cell>
        </row>
        <row r="1294">
          <cell r="C1294" t="str">
            <v>Kerosene</v>
          </cell>
          <cell r="D1294" t="str">
            <v>= K x Pc : 100</v>
          </cell>
          <cell r="G1294" t="str">
            <v>(M11)</v>
          </cell>
          <cell r="H1294">
            <v>0.14300000000000002</v>
          </cell>
          <cell r="I1294" t="str">
            <v>liter</v>
          </cell>
        </row>
        <row r="1295">
          <cell r="L1295" t="str">
            <v>1.</v>
          </cell>
          <cell r="N1295" t="str">
            <v>Asphalt Sprayer     (E03)</v>
          </cell>
          <cell r="P1295" t="str">
            <v>Jam</v>
          </cell>
          <cell r="Q1295">
            <v>3.0120481927710845E-3</v>
          </cell>
          <cell r="R1295">
            <v>12845.963394968825</v>
          </cell>
          <cell r="U1295">
            <v>38.692660828219353</v>
          </cell>
        </row>
        <row r="1296">
          <cell r="A1296" t="str">
            <v>2.</v>
          </cell>
          <cell r="C1296" t="str">
            <v>ALAT</v>
          </cell>
          <cell r="L1296" t="str">
            <v>2.</v>
          </cell>
          <cell r="N1296" t="str">
            <v>Compresor</v>
          </cell>
          <cell r="O1296" t="str">
            <v>(E05)</v>
          </cell>
          <cell r="P1296" t="str">
            <v>Jam</v>
          </cell>
          <cell r="Q1296">
            <v>3.1250000000000002E-3</v>
          </cell>
          <cell r="R1296">
            <v>26758.834659213073</v>
          </cell>
          <cell r="U1296">
            <v>83.621358310040861</v>
          </cell>
        </row>
        <row r="1297">
          <cell r="A1297" t="str">
            <v>2.a.</v>
          </cell>
          <cell r="C1297" t="str">
            <v>APHALT SPRAYER</v>
          </cell>
          <cell r="G1297" t="str">
            <v>(E03)</v>
          </cell>
          <cell r="L1297" t="str">
            <v>3.</v>
          </cell>
          <cell r="N1297" t="str">
            <v>Dump Truck</v>
          </cell>
          <cell r="O1297" t="str">
            <v>(E08)</v>
          </cell>
          <cell r="P1297" t="str">
            <v>Jam</v>
          </cell>
          <cell r="Q1297">
            <v>3.0120481927710845E-3</v>
          </cell>
          <cell r="R1297">
            <v>32323.54332401634</v>
          </cell>
          <cell r="U1297">
            <v>97.360070253061266</v>
          </cell>
        </row>
        <row r="1298">
          <cell r="C1298" t="str">
            <v>Kapasitas alat</v>
          </cell>
          <cell r="G1298" t="str">
            <v>V</v>
          </cell>
          <cell r="H1298">
            <v>800</v>
          </cell>
          <cell r="I1298" t="str">
            <v>liter</v>
          </cell>
        </row>
        <row r="1299">
          <cell r="C1299" t="str">
            <v>Faktor Efisiensi Alat</v>
          </cell>
          <cell r="G1299" t="str">
            <v>Fa</v>
          </cell>
          <cell r="H1299">
            <v>0.83</v>
          </cell>
          <cell r="I1299" t="str">
            <v>-</v>
          </cell>
        </row>
        <row r="1300">
          <cell r="C1300" t="str">
            <v>Waktu Siklus (termasuk proses pemanasan)</v>
          </cell>
          <cell r="G1300" t="str">
            <v>Ts</v>
          </cell>
          <cell r="H1300">
            <v>2</v>
          </cell>
          <cell r="I1300" t="str">
            <v>Jam</v>
          </cell>
        </row>
        <row r="1302">
          <cell r="C1302" t="str">
            <v>Kap.Prod. / jam =</v>
          </cell>
          <cell r="D1302" t="str">
            <v>V x Fa</v>
          </cell>
          <cell r="G1302" t="str">
            <v>Q1</v>
          </cell>
          <cell r="H1302">
            <v>332</v>
          </cell>
          <cell r="I1302" t="str">
            <v>liter</v>
          </cell>
        </row>
        <row r="1303">
          <cell r="D1303" t="str">
            <v>Ts</v>
          </cell>
          <cell r="Q1303" t="str">
            <v xml:space="preserve">JUMLAH HARGA PERALATAN   </v>
          </cell>
          <cell r="U1303">
            <v>219.6740893913215</v>
          </cell>
        </row>
        <row r="1304">
          <cell r="C1304" t="str">
            <v>Koefisien Alat / Ltr</v>
          </cell>
          <cell r="D1304" t="str">
            <v xml:space="preserve"> = 1 : Q1</v>
          </cell>
          <cell r="G1304" t="str">
            <v>(E03)</v>
          </cell>
          <cell r="H1304">
            <v>3.0120481927710845E-3</v>
          </cell>
          <cell r="I1304" t="str">
            <v>Jam</v>
          </cell>
        </row>
        <row r="1305">
          <cell r="L1305" t="str">
            <v>D.</v>
          </cell>
          <cell r="N1305" t="str">
            <v>JUMLAH HARGA TENAGA, BAHAN DAN PERALATAN  ( A + B + C )</v>
          </cell>
          <cell r="U1305">
            <v>2177.2375893913218</v>
          </cell>
        </row>
        <row r="1306">
          <cell r="A1306" t="str">
            <v>2.b.</v>
          </cell>
          <cell r="C1306" t="str">
            <v>AIR COMPRESOR</v>
          </cell>
          <cell r="G1306" t="str">
            <v>(E05)</v>
          </cell>
          <cell r="L1306" t="str">
            <v>E.</v>
          </cell>
          <cell r="N1306" t="str">
            <v>OVERHEAD &amp; PROFIT</v>
          </cell>
          <cell r="P1306">
            <v>10</v>
          </cell>
          <cell r="Q1306" t="str">
            <v>%  x  D</v>
          </cell>
          <cell r="U1306">
            <v>217.72375893913218</v>
          </cell>
        </row>
        <row r="1307">
          <cell r="C1307" t="str">
            <v>Kapasitas Alat ------&gt;&gt;  diambil</v>
          </cell>
          <cell r="G1307" t="str">
            <v>V</v>
          </cell>
          <cell r="H1307">
            <v>400</v>
          </cell>
          <cell r="I1307" t="str">
            <v>M2 / Jam</v>
          </cell>
          <cell r="L1307" t="str">
            <v>F.</v>
          </cell>
          <cell r="N1307" t="str">
            <v>HARGA SATUAN PEKERJAAN  ( D + E )</v>
          </cell>
          <cell r="U1307">
            <v>2394.9613483304538</v>
          </cell>
        </row>
        <row r="1308">
          <cell r="C1308" t="str">
            <v>Aplikasi Lapis Resap Pengikat rata-rata (Spesifikasi)</v>
          </cell>
          <cell r="G1308" t="str">
            <v>Ap</v>
          </cell>
          <cell r="H1308">
            <v>0.8</v>
          </cell>
          <cell r="I1308" t="str">
            <v>liter / M2</v>
          </cell>
          <cell r="L1308" t="str">
            <v>Note: 1</v>
          </cell>
          <cell r="N1308" t="str">
            <v>SATUAN dapat berdasarkan atas jam operasi untuk Tenaga Kerja dan Peralatan, volume dan/atau ukuran</v>
          </cell>
        </row>
        <row r="1309">
          <cell r="N1309" t="str">
            <v>berat untuk bahan-bahan.</v>
          </cell>
        </row>
        <row r="1310">
          <cell r="C1310" t="str">
            <v xml:space="preserve">Kap. Prod. / jam = </v>
          </cell>
          <cell r="D1310" t="str">
            <v>(V x Ap)</v>
          </cell>
          <cell r="G1310" t="str">
            <v>Q2</v>
          </cell>
          <cell r="H1310">
            <v>320</v>
          </cell>
          <cell r="I1310" t="str">
            <v>liter</v>
          </cell>
          <cell r="L1310">
            <v>2</v>
          </cell>
          <cell r="N1310" t="str">
            <v>Kuantitas satuan adalah kuantitas setiap komponen untuk menyelesaikan satu satuan pekerjaan dari nomor</v>
          </cell>
        </row>
        <row r="1311">
          <cell r="N1311" t="str">
            <v>mata pembayaran.</v>
          </cell>
        </row>
        <row r="1312">
          <cell r="C1312" t="str">
            <v>Koefisien Alat / Ltr</v>
          </cell>
          <cell r="D1312" t="str">
            <v xml:space="preserve"> = 1 : Q2</v>
          </cell>
          <cell r="G1312" t="str">
            <v>(E05)</v>
          </cell>
          <cell r="H1312">
            <v>3.1250000000000002E-3</v>
          </cell>
          <cell r="I1312" t="str">
            <v>Jam</v>
          </cell>
          <cell r="L1312">
            <v>3</v>
          </cell>
          <cell r="N1312" t="str">
            <v>Biaya satuan untuk peralatan sudah termasuk bahan bakar, bahan habis dipakai dan operator.</v>
          </cell>
        </row>
        <row r="1313">
          <cell r="L1313">
            <v>4</v>
          </cell>
          <cell r="N1313" t="str">
            <v>Biaya satuan sudah termasuk pengeluaran untuk seluruh pajak yang berkaitan (tetapi tidak termasuk PPN</v>
          </cell>
        </row>
        <row r="1314">
          <cell r="J1314" t="str">
            <v>Berlanjut ke halaman berikut</v>
          </cell>
          <cell r="N1314" t="str">
            <v>yang dibayar dari kontrak) dan biaya-biaya lainnya.</v>
          </cell>
        </row>
        <row r="1315">
          <cell r="A1315" t="str">
            <v>ITEM PEMBAYARAN NO.</v>
          </cell>
          <cell r="D1315" t="str">
            <v>:  8.1 (9)</v>
          </cell>
          <cell r="J1315" t="str">
            <v>Analisa EI-819</v>
          </cell>
        </row>
        <row r="1316">
          <cell r="A1316" t="str">
            <v xml:space="preserve">JENIS PEKERJAAN                                  </v>
          </cell>
          <cell r="D1316" t="str">
            <v>:  Bitumen Residual Untuk Pek.Minor</v>
          </cell>
        </row>
        <row r="1317">
          <cell r="A1317" t="str">
            <v>SATUAN PEMBAYARAN</v>
          </cell>
          <cell r="D1317" t="str">
            <v>:  LITER</v>
          </cell>
          <cell r="H1317" t="str">
            <v xml:space="preserve">         URAIAN ANALISA HARGA SATUAN</v>
          </cell>
        </row>
        <row r="1318">
          <cell r="J1318" t="str">
            <v>Lanjutan</v>
          </cell>
        </row>
        <row r="1320">
          <cell r="A1320" t="str">
            <v>No.</v>
          </cell>
          <cell r="C1320" t="str">
            <v>U R A I A N</v>
          </cell>
          <cell r="G1320" t="str">
            <v>KODE</v>
          </cell>
          <cell r="H1320" t="str">
            <v>KOEF.</v>
          </cell>
          <cell r="I1320" t="str">
            <v>SATUAN</v>
          </cell>
          <cell r="J1320" t="str">
            <v>KETERANGAN</v>
          </cell>
        </row>
        <row r="1323">
          <cell r="A1323" t="str">
            <v>2.c.</v>
          </cell>
          <cell r="C1323" t="str">
            <v>DUMP TRUCK (DT)</v>
          </cell>
          <cell r="G1323" t="str">
            <v>(E08)</v>
          </cell>
        </row>
        <row r="1324">
          <cell r="C1324" t="str">
            <v>Sebagai alat pengangkut bahan dilokasi pekerjaan</v>
          </cell>
        </row>
        <row r="1325">
          <cell r="C1325" t="str">
            <v>Dump Truck melayani alat Asphalt Sprayer.</v>
          </cell>
        </row>
        <row r="1326">
          <cell r="C1326" t="str">
            <v>Kap.Prod. / jam = sama dengan Asphalt Sprayer</v>
          </cell>
          <cell r="G1326" t="str">
            <v>Q3</v>
          </cell>
          <cell r="H1326">
            <v>332</v>
          </cell>
          <cell r="I1326" t="str">
            <v>liter</v>
          </cell>
        </row>
        <row r="1328">
          <cell r="C1328" t="str">
            <v>Koefisien Alat / Ltr</v>
          </cell>
          <cell r="D1328" t="str">
            <v xml:space="preserve"> = 1 : Q3</v>
          </cell>
          <cell r="G1328" t="str">
            <v>(E08)</v>
          </cell>
          <cell r="H1328">
            <v>3.0120481927710845E-3</v>
          </cell>
          <cell r="I1328" t="str">
            <v>Jam</v>
          </cell>
        </row>
        <row r="1330">
          <cell r="A1330" t="str">
            <v>3.</v>
          </cell>
          <cell r="C1330" t="str">
            <v>TENAGA</v>
          </cell>
        </row>
        <row r="1331">
          <cell r="C1331" t="str">
            <v>Produksi menentukan : ASPHALT SPRAYER</v>
          </cell>
          <cell r="G1331" t="str">
            <v>Q1</v>
          </cell>
          <cell r="H1331">
            <v>332</v>
          </cell>
          <cell r="I1331" t="str">
            <v>liter</v>
          </cell>
        </row>
        <row r="1332">
          <cell r="C1332" t="str">
            <v>Produksi / hari  =  Tk x Q1</v>
          </cell>
          <cell r="G1332" t="str">
            <v>Qt</v>
          </cell>
          <cell r="H1332">
            <v>2324</v>
          </cell>
          <cell r="I1332" t="str">
            <v>liter</v>
          </cell>
        </row>
        <row r="1333">
          <cell r="C1333" t="str">
            <v>Kebutuhan tenaga :</v>
          </cell>
        </row>
        <row r="1334">
          <cell r="D1334" t="str">
            <v>- Pekerja</v>
          </cell>
          <cell r="G1334" t="str">
            <v>P</v>
          </cell>
          <cell r="H1334">
            <v>10</v>
          </cell>
          <cell r="I1334" t="str">
            <v>orang</v>
          </cell>
        </row>
        <row r="1335">
          <cell r="D1335" t="str">
            <v>- Mandor</v>
          </cell>
          <cell r="G1335" t="str">
            <v>M</v>
          </cell>
          <cell r="H1335">
            <v>1</v>
          </cell>
          <cell r="I1335" t="str">
            <v>orang</v>
          </cell>
        </row>
        <row r="1337">
          <cell r="C1337" t="str">
            <v>Koefisien Tenaga / Ltr     :</v>
          </cell>
        </row>
        <row r="1338">
          <cell r="D1338" t="str">
            <v>- Pekerja</v>
          </cell>
          <cell r="E1338" t="str">
            <v>= (Tk x P) / Qt</v>
          </cell>
          <cell r="G1338" t="str">
            <v>(L01)</v>
          </cell>
          <cell r="H1338">
            <v>3.0120481927710843E-2</v>
          </cell>
          <cell r="I1338" t="str">
            <v>Jam</v>
          </cell>
        </row>
        <row r="1339">
          <cell r="D1339" t="str">
            <v>- Mandor</v>
          </cell>
          <cell r="E1339" t="str">
            <v>= (Tk x M) / Qt</v>
          </cell>
          <cell r="G1339" t="str">
            <v>(L03)</v>
          </cell>
          <cell r="H1339">
            <v>3.0120481927710845E-3</v>
          </cell>
          <cell r="I1339" t="str">
            <v>Jam</v>
          </cell>
        </row>
        <row r="1341">
          <cell r="A1341" t="str">
            <v>4.</v>
          </cell>
          <cell r="C1341" t="str">
            <v>HARGA DASAR SATUAN UPAH, BAHAN DAN ALAT</v>
          </cell>
        </row>
        <row r="1342">
          <cell r="C1342" t="str">
            <v>Lihat lampiran.</v>
          </cell>
        </row>
        <row r="1344">
          <cell r="A1344" t="str">
            <v>5.</v>
          </cell>
          <cell r="C1344" t="str">
            <v>ANALISA HARGA SATUAN PEKERJAAN</v>
          </cell>
        </row>
        <row r="1345">
          <cell r="C1345" t="str">
            <v>Lihat perhitungan dalam FORMULIR STANDAR UNTUK</v>
          </cell>
        </row>
        <row r="1346">
          <cell r="C1346" t="str">
            <v>PEREKEMAN ANALISA MASING-MASING HARGA</v>
          </cell>
        </row>
        <row r="1347">
          <cell r="C1347" t="str">
            <v>SATUAN.</v>
          </cell>
        </row>
        <row r="1348">
          <cell r="C1348" t="str">
            <v>Didapat Harga Satuan Pekerjaan :</v>
          </cell>
        </row>
        <row r="1350">
          <cell r="C1350" t="str">
            <v xml:space="preserve">Rp.  </v>
          </cell>
          <cell r="D1350">
            <v>2394.9613483304538</v>
          </cell>
          <cell r="E1350" t="str">
            <v xml:space="preserve"> / Liter</v>
          </cell>
        </row>
        <row r="1353">
          <cell r="A1353" t="str">
            <v>6.</v>
          </cell>
          <cell r="C1353" t="str">
            <v>MASA PELAKSANAAN YANG DIPERLUKAN</v>
          </cell>
        </row>
        <row r="1354">
          <cell r="C1354" t="str">
            <v>Masa Pelaksanaan :</v>
          </cell>
          <cell r="D1354" t="str">
            <v>. . . . . . . . . . .</v>
          </cell>
          <cell r="E1354" t="str">
            <v>bulan</v>
          </cell>
        </row>
        <row r="1356">
          <cell r="A1356" t="str">
            <v>7.</v>
          </cell>
          <cell r="C1356" t="str">
            <v>VOLUME PEKERJAAN YANG DIPERLUKAN</v>
          </cell>
        </row>
        <row r="1357">
          <cell r="C1357" t="str">
            <v>Volume pekerjaan  :</v>
          </cell>
          <cell r="D1357" t="e">
            <v>#REF!</v>
          </cell>
          <cell r="E1357" t="str">
            <v>Liter</v>
          </cell>
        </row>
        <row r="1372">
          <cell r="C1372">
            <v>0</v>
          </cell>
        </row>
        <row r="1374">
          <cell r="A1374" t="str">
            <v>ITEM PEMBAYARAN NO.</v>
          </cell>
          <cell r="D1374" t="str">
            <v>:  8.2 (1)</v>
          </cell>
          <cell r="J1374" t="str">
            <v>Analisa EI-821</v>
          </cell>
          <cell r="T1374" t="str">
            <v>Analisa EI-821</v>
          </cell>
        </row>
        <row r="1375">
          <cell r="A1375" t="str">
            <v>JENIS PEKERJAAN</v>
          </cell>
          <cell r="D1375" t="str">
            <v>:  Perbaikan Bahu &amp; Pek. Minor Lain</v>
          </cell>
        </row>
        <row r="1376">
          <cell r="A1376" t="str">
            <v>SATUAN PEMBAYARAN</v>
          </cell>
          <cell r="D1376" t="str">
            <v>:  M3</v>
          </cell>
          <cell r="H1376" t="str">
            <v xml:space="preserve">         URAIAN ANALISA HARGA SATUAN</v>
          </cell>
          <cell r="L1376" t="str">
            <v>FORMULIR STANDAR UNTUK</v>
          </cell>
        </row>
        <row r="1377">
          <cell r="L1377" t="str">
            <v>PEREKAMAN ANALISA MASING-MASING HARGA SATUAN</v>
          </cell>
        </row>
        <row r="1378">
          <cell r="L1378">
            <v>0</v>
          </cell>
        </row>
        <row r="1379">
          <cell r="A1379" t="str">
            <v>No.</v>
          </cell>
          <cell r="C1379" t="str">
            <v>U R A I A N</v>
          </cell>
          <cell r="G1379" t="str">
            <v>KODE</v>
          </cell>
          <cell r="H1379" t="str">
            <v>KOEF.</v>
          </cell>
          <cell r="I1379" t="str">
            <v>SATUAN</v>
          </cell>
          <cell r="J1379" t="str">
            <v>KETERANGAN</v>
          </cell>
        </row>
        <row r="1381">
          <cell r="L1381" t="str">
            <v>PROYEK</v>
          </cell>
          <cell r="O1381" t="str">
            <v>:</v>
          </cell>
        </row>
        <row r="1382">
          <cell r="A1382" t="str">
            <v>I.</v>
          </cell>
          <cell r="C1382" t="str">
            <v>ASUMSI</v>
          </cell>
          <cell r="L1382" t="str">
            <v>No. PAKET KONTRAK</v>
          </cell>
          <cell r="O1382" t="str">
            <v>:</v>
          </cell>
        </row>
        <row r="1383">
          <cell r="A1383">
            <v>1</v>
          </cell>
          <cell r="C1383" t="str">
            <v>Menggunakan tenaga pekerja</v>
          </cell>
          <cell r="L1383" t="str">
            <v>NAMA PAKET</v>
          </cell>
          <cell r="O1383" t="str">
            <v>:</v>
          </cell>
        </row>
        <row r="1384">
          <cell r="A1384">
            <v>2</v>
          </cell>
          <cell r="C1384" t="str">
            <v>Lokasi pekerjaan : sepanjang jalan</v>
          </cell>
          <cell r="L1384" t="str">
            <v>PROP / KAB / KODYA</v>
          </cell>
          <cell r="O1384" t="str">
            <v>:</v>
          </cell>
        </row>
        <row r="1385">
          <cell r="A1385">
            <v>3</v>
          </cell>
          <cell r="C1385" t="str">
            <v>Kondisi Jalan   :  sedang / baik</v>
          </cell>
          <cell r="L1385" t="str">
            <v>ITEM PEMBAYARAN NO.</v>
          </cell>
          <cell r="O1385" t="str">
            <v>:  8.2 (1)</v>
          </cell>
          <cell r="R1385" t="str">
            <v>PERKIRAAN VOL. PEK.</v>
          </cell>
          <cell r="T1385" t="str">
            <v>:</v>
          </cell>
          <cell r="U1385" t="e">
            <v>#REF!</v>
          </cell>
        </row>
        <row r="1386">
          <cell r="A1386">
            <v>4</v>
          </cell>
          <cell r="C1386" t="str">
            <v>Jam kerja efektif per-hari</v>
          </cell>
          <cell r="G1386" t="str">
            <v>Tk</v>
          </cell>
          <cell r="H1386">
            <v>7</v>
          </cell>
          <cell r="I1386" t="str">
            <v>Jam</v>
          </cell>
          <cell r="L1386" t="str">
            <v>JENIS PEKERJAAN</v>
          </cell>
          <cell r="O1386" t="str">
            <v>:  Perbaikan Bahu &amp; Pek. Minor Lain</v>
          </cell>
          <cell r="R1386" t="str">
            <v>TOTAL HARGA (Rp.)</v>
          </cell>
          <cell r="T1386" t="str">
            <v>:</v>
          </cell>
          <cell r="U1386" t="e">
            <v>#REF!</v>
          </cell>
        </row>
        <row r="1387">
          <cell r="A1387">
            <v>5</v>
          </cell>
          <cell r="C1387" t="str">
            <v>Faktor pengembangan bahan</v>
          </cell>
          <cell r="G1387" t="str">
            <v>Fk</v>
          </cell>
          <cell r="H1387">
            <v>1.2</v>
          </cell>
          <cell r="I1387" t="str">
            <v>-</v>
          </cell>
          <cell r="L1387" t="str">
            <v>SATUAN PEMBAYARAN</v>
          </cell>
          <cell r="O1387" t="str">
            <v>:  M3</v>
          </cell>
          <cell r="R1387" t="str">
            <v>% THD. BIAYA PROYEK</v>
          </cell>
          <cell r="T1387" t="str">
            <v>:</v>
          </cell>
          <cell r="U1387" t="e">
            <v>#REF!</v>
          </cell>
        </row>
        <row r="1390">
          <cell r="A1390" t="str">
            <v>II.</v>
          </cell>
          <cell r="C1390" t="str">
            <v>URUTAN KERJA</v>
          </cell>
          <cell r="Q1390" t="str">
            <v>PERKIRAAN</v>
          </cell>
          <cell r="R1390" t="str">
            <v>HARGA</v>
          </cell>
          <cell r="S1390" t="str">
            <v>JUMLAH</v>
          </cell>
        </row>
        <row r="1391">
          <cell r="A1391">
            <v>1</v>
          </cell>
          <cell r="C1391" t="str">
            <v>Tanah yang dipotong umumnya berada disisi jalan</v>
          </cell>
          <cell r="L1391" t="str">
            <v>NO.</v>
          </cell>
          <cell r="N1391" t="str">
            <v>KOMPONEN</v>
          </cell>
          <cell r="P1391" t="str">
            <v>SATUAN</v>
          </cell>
          <cell r="Q1391" t="str">
            <v>KUANTITAS</v>
          </cell>
          <cell r="R1391" t="str">
            <v>SATUAN</v>
          </cell>
          <cell r="S1391" t="str">
            <v>HARGA</v>
          </cell>
        </row>
        <row r="1392">
          <cell r="A1392">
            <v>2</v>
          </cell>
          <cell r="C1392" t="str">
            <v>Penggalian dilakukan dengan menggunakan pekerja</v>
          </cell>
          <cell r="R1392" t="str">
            <v>(Rp.)</v>
          </cell>
          <cell r="S1392" t="str">
            <v>(Rp.)</v>
          </cell>
        </row>
        <row r="1393">
          <cell r="A1393">
            <v>3</v>
          </cell>
          <cell r="C1393" t="str">
            <v>Selanjutnya pekerja memuat material hasil</v>
          </cell>
        </row>
        <row r="1394">
          <cell r="C1394" t="str">
            <v>galian kedalam Dump Truck</v>
          </cell>
        </row>
        <row r="1395">
          <cell r="A1395">
            <v>4</v>
          </cell>
          <cell r="C1395" t="str">
            <v>Dump Truck membuang material hasil galian keluar</v>
          </cell>
          <cell r="L1395" t="str">
            <v>A.</v>
          </cell>
          <cell r="N1395" t="str">
            <v>TENAGA</v>
          </cell>
        </row>
        <row r="1396">
          <cell r="C1396" t="str">
            <v>lokasi jalan sejauh</v>
          </cell>
          <cell r="G1396" t="str">
            <v>L</v>
          </cell>
          <cell r="H1396">
            <v>2</v>
          </cell>
          <cell r="I1396" t="str">
            <v>Km</v>
          </cell>
        </row>
        <row r="1397">
          <cell r="L1397" t="str">
            <v>1.</v>
          </cell>
          <cell r="N1397" t="str">
            <v>Pekerja Biasa</v>
          </cell>
          <cell r="O1397" t="str">
            <v>(L01)</v>
          </cell>
          <cell r="P1397" t="str">
            <v>Jam</v>
          </cell>
          <cell r="Q1397">
            <v>1</v>
          </cell>
          <cell r="R1397">
            <v>1800</v>
          </cell>
          <cell r="U1397">
            <v>1800</v>
          </cell>
        </row>
        <row r="1398">
          <cell r="L1398" t="str">
            <v>2.</v>
          </cell>
          <cell r="N1398" t="str">
            <v>Mandor</v>
          </cell>
          <cell r="O1398" t="str">
            <v>(L03)</v>
          </cell>
          <cell r="P1398" t="str">
            <v>Jam</v>
          </cell>
          <cell r="Q1398">
            <v>0.1</v>
          </cell>
          <cell r="R1398">
            <v>2750</v>
          </cell>
          <cell r="U1398">
            <v>275</v>
          </cell>
        </row>
        <row r="1399">
          <cell r="A1399" t="str">
            <v>III.</v>
          </cell>
          <cell r="C1399" t="str">
            <v>PEMAKAIAN BAHAN, ALAT DAN TENAGA</v>
          </cell>
        </row>
        <row r="1401">
          <cell r="A1401" t="str">
            <v xml:space="preserve">   1.</v>
          </cell>
          <cell r="C1401" t="str">
            <v>BAHAN</v>
          </cell>
          <cell r="Q1401" t="str">
            <v xml:space="preserve">JUMLAH HARGA TENAGA   </v>
          </cell>
          <cell r="U1401">
            <v>2075</v>
          </cell>
        </row>
        <row r="1402">
          <cell r="C1402" t="str">
            <v>Tidak ada bahan yang diperlukan</v>
          </cell>
        </row>
        <row r="1403">
          <cell r="L1403" t="str">
            <v>B.</v>
          </cell>
          <cell r="N1403" t="str">
            <v>BAHAN</v>
          </cell>
        </row>
        <row r="1405">
          <cell r="A1405" t="str">
            <v xml:space="preserve">   2.</v>
          </cell>
          <cell r="C1405" t="str">
            <v>ALAT</v>
          </cell>
        </row>
        <row r="1406">
          <cell r="A1406" t="str">
            <v xml:space="preserve">   2.a.</v>
          </cell>
          <cell r="C1406" t="str">
            <v>EXCAVATOR</v>
          </cell>
          <cell r="G1406" t="str">
            <v>(E10)</v>
          </cell>
        </row>
        <row r="1407">
          <cell r="C1407" t="str">
            <v>Kapasitas Bucket</v>
          </cell>
          <cell r="G1407" t="str">
            <v>V</v>
          </cell>
          <cell r="H1407" t="str">
            <v xml:space="preserve">  -  </v>
          </cell>
          <cell r="I1407" t="str">
            <v>M3</v>
          </cell>
        </row>
        <row r="1408">
          <cell r="C1408" t="str">
            <v>Faktor Bucket</v>
          </cell>
          <cell r="G1408" t="str">
            <v>Fb</v>
          </cell>
          <cell r="H1408" t="str">
            <v xml:space="preserve">  -  </v>
          </cell>
          <cell r="I1408" t="str">
            <v>-</v>
          </cell>
        </row>
        <row r="1409">
          <cell r="C1409" t="str">
            <v>Faktor  Efisiensi alat</v>
          </cell>
          <cell r="G1409" t="str">
            <v>Fa</v>
          </cell>
          <cell r="H1409" t="str">
            <v xml:space="preserve">  -  </v>
          </cell>
          <cell r="I1409" t="str">
            <v>-</v>
          </cell>
        </row>
        <row r="1410">
          <cell r="C1410" t="str">
            <v>Faktor  material</v>
          </cell>
          <cell r="G1410" t="str">
            <v>Fm</v>
          </cell>
          <cell r="H1410" t="str">
            <v xml:space="preserve">  -  </v>
          </cell>
          <cell r="I1410" t="str">
            <v>-</v>
          </cell>
        </row>
        <row r="1411">
          <cell r="C1411" t="str">
            <v>Waktu siklus</v>
          </cell>
          <cell r="G1411" t="str">
            <v>Ts1</v>
          </cell>
          <cell r="I1411" t="str">
            <v>menit</v>
          </cell>
          <cell r="Q1411" t="str">
            <v xml:space="preserve">JUMLAH HARGA BAHAN   </v>
          </cell>
          <cell r="U1411">
            <v>0</v>
          </cell>
        </row>
        <row r="1412">
          <cell r="C1412" t="str">
            <v>- Menggali / memuat</v>
          </cell>
          <cell r="G1412" t="str">
            <v>T1</v>
          </cell>
          <cell r="H1412" t="str">
            <v xml:space="preserve">  -  </v>
          </cell>
          <cell r="I1412" t="str">
            <v>menit</v>
          </cell>
        </row>
        <row r="1413">
          <cell r="C1413" t="str">
            <v>- Lain-lain</v>
          </cell>
          <cell r="G1413" t="str">
            <v>T2</v>
          </cell>
          <cell r="H1413" t="str">
            <v xml:space="preserve">  -  </v>
          </cell>
          <cell r="I1413" t="str">
            <v>menit</v>
          </cell>
          <cell r="L1413" t="str">
            <v>C.</v>
          </cell>
          <cell r="N1413" t="str">
            <v>PERALATAN</v>
          </cell>
        </row>
        <row r="1414">
          <cell r="G1414" t="str">
            <v>Ts1</v>
          </cell>
          <cell r="H1414" t="str">
            <v xml:space="preserve">  -  </v>
          </cell>
          <cell r="I1414" t="str">
            <v>menit</v>
          </cell>
        </row>
        <row r="1415">
          <cell r="L1415" t="str">
            <v>1.</v>
          </cell>
          <cell r="N1415" t="str">
            <v>Excavator</v>
          </cell>
          <cell r="O1415" t="str">
            <v>(E10)</v>
          </cell>
          <cell r="P1415" t="str">
            <v>Jam</v>
          </cell>
          <cell r="Q1415" t="str">
            <v xml:space="preserve">  -  </v>
          </cell>
          <cell r="R1415">
            <v>43876.503977639222</v>
          </cell>
          <cell r="U1415">
            <v>0</v>
          </cell>
        </row>
        <row r="1416">
          <cell r="C1416" t="str">
            <v>Kap. Prod. / jam =</v>
          </cell>
          <cell r="D1416" t="str">
            <v>V  x Fb x Fa x Fm x 60</v>
          </cell>
          <cell r="G1416" t="str">
            <v>Qo</v>
          </cell>
          <cell r="H1416" t="str">
            <v xml:space="preserve">  -  </v>
          </cell>
          <cell r="I1416" t="str">
            <v>M3  / jam</v>
          </cell>
          <cell r="L1416" t="str">
            <v>2.</v>
          </cell>
          <cell r="N1416" t="str">
            <v>Dump Truck</v>
          </cell>
          <cell r="O1416" t="str">
            <v>(E08)</v>
          </cell>
          <cell r="P1416" t="str">
            <v>Jam</v>
          </cell>
          <cell r="Q1416">
            <v>0.17028112449799199</v>
          </cell>
          <cell r="R1416">
            <v>32323.54332401634</v>
          </cell>
          <cell r="U1416">
            <v>5504.0893049730639</v>
          </cell>
        </row>
        <row r="1417">
          <cell r="D1417" t="str">
            <v>Ts x Fh</v>
          </cell>
          <cell r="L1417" t="str">
            <v>3.</v>
          </cell>
          <cell r="N1417" t="str">
            <v>Alat Bantu</v>
          </cell>
          <cell r="P1417" t="str">
            <v>Ls</v>
          </cell>
          <cell r="Q1417">
            <v>1</v>
          </cell>
          <cell r="R1417">
            <v>150</v>
          </cell>
          <cell r="U1417">
            <v>150</v>
          </cell>
        </row>
        <row r="1419">
          <cell r="C1419" t="str">
            <v>Koefisien Alat / M3</v>
          </cell>
          <cell r="D1419" t="str">
            <v xml:space="preserve"> =  1  :  Qo</v>
          </cell>
          <cell r="G1419" t="str">
            <v>(E10)</v>
          </cell>
          <cell r="H1419" t="str">
            <v xml:space="preserve">  -  </v>
          </cell>
          <cell r="I1419" t="str">
            <v>Jam</v>
          </cell>
        </row>
        <row r="1423">
          <cell r="A1423" t="str">
            <v xml:space="preserve">   2.b.</v>
          </cell>
          <cell r="C1423" t="str">
            <v>DUMP TRUCK</v>
          </cell>
          <cell r="G1423" t="str">
            <v>(E08)</v>
          </cell>
          <cell r="Q1423" t="str">
            <v xml:space="preserve">JUMLAH HARGA PERALATAN   </v>
          </cell>
          <cell r="U1423">
            <v>5654.0893049730639</v>
          </cell>
        </row>
        <row r="1424">
          <cell r="C1424" t="str">
            <v>Kapasitas bak</v>
          </cell>
          <cell r="G1424" t="str">
            <v>V</v>
          </cell>
          <cell r="H1424">
            <v>6</v>
          </cell>
          <cell r="I1424" t="str">
            <v>M3</v>
          </cell>
        </row>
        <row r="1425">
          <cell r="C1425" t="str">
            <v>Faktor  efisiensi alat</v>
          </cell>
          <cell r="G1425" t="str">
            <v>Fa</v>
          </cell>
          <cell r="H1425">
            <v>0.83</v>
          </cell>
          <cell r="L1425" t="str">
            <v>D.</v>
          </cell>
          <cell r="N1425" t="str">
            <v>JUMLAH HARGA TENAGA, BAHAN DAN PERALATAN  ( A + B + C )</v>
          </cell>
          <cell r="U1425">
            <v>7729.0893049730639</v>
          </cell>
        </row>
        <row r="1426">
          <cell r="C1426" t="str">
            <v>Kecepatan rata-rata bermuatan</v>
          </cell>
          <cell r="G1426" t="str">
            <v>v1</v>
          </cell>
          <cell r="H1426">
            <v>40</v>
          </cell>
          <cell r="I1426" t="str">
            <v>Km/Jam</v>
          </cell>
          <cell r="L1426" t="str">
            <v>E.</v>
          </cell>
          <cell r="N1426" t="str">
            <v>OVERHEAD &amp; PROFIT</v>
          </cell>
          <cell r="P1426">
            <v>10</v>
          </cell>
          <cell r="Q1426" t="str">
            <v>%  x  D</v>
          </cell>
          <cell r="U1426">
            <v>772.90893049730641</v>
          </cell>
        </row>
        <row r="1427">
          <cell r="C1427" t="str">
            <v>Kecepatan rata-rata kosong</v>
          </cell>
          <cell r="G1427" t="str">
            <v>v2</v>
          </cell>
          <cell r="H1427">
            <v>50</v>
          </cell>
          <cell r="I1427" t="str">
            <v>Km/Jam</v>
          </cell>
          <cell r="L1427" t="str">
            <v>F.</v>
          </cell>
          <cell r="N1427" t="str">
            <v>HARGA SATUAN PEKERJAAN  ( D + E )</v>
          </cell>
          <cell r="U1427">
            <v>8501.9982354703698</v>
          </cell>
        </row>
        <row r="1428">
          <cell r="C1428" t="str">
            <v>Waktu  siklus</v>
          </cell>
          <cell r="G1428" t="str">
            <v>Ts2</v>
          </cell>
          <cell r="I1428" t="str">
            <v>menit</v>
          </cell>
          <cell r="L1428" t="str">
            <v>Note: 1</v>
          </cell>
          <cell r="N1428" t="str">
            <v>SATUAN dapat berdasarkan atas jam operasi untuk Tenaga Kerja dan Peralatan, volume dan/atau ukuran</v>
          </cell>
        </row>
        <row r="1429">
          <cell r="C1429" t="str">
            <v>- Waktu tempuh isi</v>
          </cell>
          <cell r="E1429" t="str">
            <v>=   (L  :  v1)  x  60</v>
          </cell>
          <cell r="G1429" t="str">
            <v>T1</v>
          </cell>
          <cell r="H1429">
            <v>3</v>
          </cell>
          <cell r="I1429" t="str">
            <v>menit</v>
          </cell>
          <cell r="N1429" t="str">
            <v>berat untuk bahan-bahan.</v>
          </cell>
        </row>
        <row r="1430">
          <cell r="C1430" t="str">
            <v>- Waktu tempuh kosong</v>
          </cell>
          <cell r="E1430" t="str">
            <v>=   (L  :  v2)  x  60</v>
          </cell>
          <cell r="G1430" t="str">
            <v>T2</v>
          </cell>
          <cell r="H1430">
            <v>2.4</v>
          </cell>
          <cell r="I1430" t="str">
            <v>menit</v>
          </cell>
          <cell r="L1430">
            <v>2</v>
          </cell>
          <cell r="N1430" t="str">
            <v>Kuantitas satuan adalah kuantitas setiap komponen untuk menyelesaikan satu satuan pekerjaan dari nomor</v>
          </cell>
        </row>
        <row r="1431">
          <cell r="C1431" t="str">
            <v>- Muat</v>
          </cell>
          <cell r="G1431" t="str">
            <v>T3</v>
          </cell>
          <cell r="H1431">
            <v>35</v>
          </cell>
          <cell r="I1431" t="str">
            <v>menit</v>
          </cell>
          <cell r="N1431" t="str">
            <v>mata pembayaran.</v>
          </cell>
        </row>
        <row r="1432">
          <cell r="C1432" t="str">
            <v>- Lain-lain</v>
          </cell>
          <cell r="G1432" t="str">
            <v>T4</v>
          </cell>
          <cell r="H1432">
            <v>2</v>
          </cell>
          <cell r="I1432" t="str">
            <v>menit</v>
          </cell>
          <cell r="L1432">
            <v>3</v>
          </cell>
          <cell r="N1432" t="str">
            <v>Biaya satuan untuk peralatan sudah termasuk bahan bakar, bahan habis dipakai dan operator.</v>
          </cell>
        </row>
        <row r="1433">
          <cell r="G1433" t="str">
            <v>Ts2</v>
          </cell>
          <cell r="H1433">
            <v>42.4</v>
          </cell>
          <cell r="I1433" t="str">
            <v>menit</v>
          </cell>
          <cell r="L1433">
            <v>4</v>
          </cell>
          <cell r="N1433" t="str">
            <v>Biaya satuan sudah termasuk pengeluaran untuk seluruh pajak yang berkaitan (tetapi tidak termasuk PPN</v>
          </cell>
        </row>
        <row r="1434">
          <cell r="J1434" t="str">
            <v>Berlanjut ke halaman berikut</v>
          </cell>
          <cell r="N1434" t="str">
            <v>yang dibayar dari kontrak) dan biaya-biaya lainnya.</v>
          </cell>
        </row>
        <row r="1435">
          <cell r="A1435" t="str">
            <v>ITEM PEMBAYARAN NO.</v>
          </cell>
          <cell r="D1435" t="str">
            <v>:  8.2 (1)</v>
          </cell>
          <cell r="J1435" t="str">
            <v>Analisa EI-821</v>
          </cell>
        </row>
        <row r="1436">
          <cell r="A1436" t="str">
            <v>JENIS PEKERJAAN</v>
          </cell>
          <cell r="D1436" t="str">
            <v>:  Perbaikan Bahu &amp; Pek. Minor Lain</v>
          </cell>
        </row>
        <row r="1437">
          <cell r="A1437" t="str">
            <v>SATUAN PEMBAYARAN</v>
          </cell>
          <cell r="D1437" t="str">
            <v>:  M3</v>
          </cell>
          <cell r="H1437" t="str">
            <v xml:space="preserve">         URAIAN ANALISA HARGA SATUAN</v>
          </cell>
        </row>
        <row r="1438">
          <cell r="J1438" t="str">
            <v>Lanjutan</v>
          </cell>
        </row>
        <row r="1440">
          <cell r="A1440" t="str">
            <v>No.</v>
          </cell>
          <cell r="C1440" t="str">
            <v>U R A I A N</v>
          </cell>
          <cell r="G1440" t="str">
            <v>KODE</v>
          </cell>
          <cell r="H1440" t="str">
            <v>KOEF.</v>
          </cell>
          <cell r="I1440" t="str">
            <v>SATUAN</v>
          </cell>
          <cell r="J1440" t="str">
            <v>KETERANGAN</v>
          </cell>
        </row>
        <row r="1443">
          <cell r="C1443" t="str">
            <v>Kapasitas Produksi / Jam   =</v>
          </cell>
          <cell r="E1443" t="str">
            <v>V x Fa x 60</v>
          </cell>
          <cell r="G1443" t="str">
            <v>Q1</v>
          </cell>
          <cell r="H1443">
            <v>5.8726415094339615</v>
          </cell>
          <cell r="I1443" t="str">
            <v xml:space="preserve">M3 / Jam </v>
          </cell>
        </row>
        <row r="1444">
          <cell r="E1444" t="str">
            <v xml:space="preserve">    Fk x Ts</v>
          </cell>
        </row>
        <row r="1447">
          <cell r="C1447" t="str">
            <v>Koefisien Alat / M3</v>
          </cell>
          <cell r="D1447" t="str">
            <v xml:space="preserve"> =  1  :  Q1</v>
          </cell>
          <cell r="G1447" t="str">
            <v>(E08)</v>
          </cell>
          <cell r="H1447">
            <v>0.17028112449799199</v>
          </cell>
          <cell r="I1447" t="str">
            <v>jam</v>
          </cell>
        </row>
        <row r="1450">
          <cell r="A1450" t="str">
            <v>2.d.</v>
          </cell>
          <cell r="C1450" t="str">
            <v>ALAT  BANTU</v>
          </cell>
        </row>
        <row r="1451">
          <cell r="C1451" t="str">
            <v>Diperlukan alat-alat bantu kecil</v>
          </cell>
          <cell r="J1451" t="str">
            <v>Lump Sum</v>
          </cell>
        </row>
        <row r="1452">
          <cell r="C1452" t="str">
            <v>- Sekop</v>
          </cell>
        </row>
        <row r="1453">
          <cell r="C1453" t="str">
            <v>- Keranjang</v>
          </cell>
        </row>
        <row r="1455">
          <cell r="A1455" t="str">
            <v xml:space="preserve">   3.</v>
          </cell>
          <cell r="C1455" t="str">
            <v>TENAGA</v>
          </cell>
        </row>
        <row r="1457">
          <cell r="C1457" t="str">
            <v xml:space="preserve">Produksi Galian / hari  =  </v>
          </cell>
          <cell r="G1457" t="str">
            <v>Qt</v>
          </cell>
          <cell r="H1457">
            <v>70</v>
          </cell>
          <cell r="I1457" t="str">
            <v>M3</v>
          </cell>
        </row>
        <row r="1458">
          <cell r="C1458" t="str">
            <v>Kebutuhan tenaga :</v>
          </cell>
        </row>
        <row r="1459">
          <cell r="D1459" t="str">
            <v>- Pekerja</v>
          </cell>
          <cell r="G1459" t="str">
            <v>P</v>
          </cell>
          <cell r="H1459">
            <v>10</v>
          </cell>
          <cell r="I1459" t="str">
            <v>orang</v>
          </cell>
        </row>
        <row r="1460">
          <cell r="D1460" t="str">
            <v>- Mandor</v>
          </cell>
          <cell r="G1460" t="str">
            <v>M</v>
          </cell>
          <cell r="H1460">
            <v>1</v>
          </cell>
          <cell r="I1460" t="str">
            <v>orang</v>
          </cell>
        </row>
        <row r="1462">
          <cell r="C1462" t="str">
            <v>Koefisien tenaga / M3   :</v>
          </cell>
        </row>
        <row r="1463">
          <cell r="D1463" t="str">
            <v>- Pekerja</v>
          </cell>
          <cell r="E1463" t="str">
            <v>= (Tk x P) : Qt</v>
          </cell>
          <cell r="G1463" t="str">
            <v>(L01)</v>
          </cell>
          <cell r="H1463">
            <v>1</v>
          </cell>
          <cell r="I1463" t="str">
            <v>jam</v>
          </cell>
        </row>
        <row r="1464">
          <cell r="D1464" t="str">
            <v>- Mandor</v>
          </cell>
          <cell r="E1464" t="str">
            <v>= (Tk x M) : Qt</v>
          </cell>
          <cell r="G1464" t="str">
            <v>(L03)</v>
          </cell>
          <cell r="H1464">
            <v>0.1</v>
          </cell>
          <cell r="I1464" t="str">
            <v>jam</v>
          </cell>
        </row>
        <row r="1466">
          <cell r="A1466" t="str">
            <v>4.</v>
          </cell>
          <cell r="C1466" t="str">
            <v>HARGA DASAR SATUAN UPAH, BAHAN DAN ALAT</v>
          </cell>
        </row>
        <row r="1467">
          <cell r="C1467" t="str">
            <v>Lihat lampiran.</v>
          </cell>
        </row>
        <row r="1469">
          <cell r="A1469" t="str">
            <v>5.</v>
          </cell>
          <cell r="C1469" t="str">
            <v>ANALISA HARGA SATUAN PEKERJAAN</v>
          </cell>
        </row>
        <row r="1470">
          <cell r="C1470" t="str">
            <v>Lihat perhitungan dalam FORMULIR STANDAR UNTUK</v>
          </cell>
        </row>
        <row r="1471">
          <cell r="C1471" t="str">
            <v>PEREKEMAN ANALISA MASING-MASING HARGA</v>
          </cell>
        </row>
        <row r="1472">
          <cell r="C1472" t="str">
            <v>SATUAN.</v>
          </cell>
        </row>
        <row r="1473">
          <cell r="C1473" t="str">
            <v>Didapat Harga Satuan Pekerjaan :</v>
          </cell>
        </row>
        <row r="1475">
          <cell r="C1475" t="str">
            <v xml:space="preserve">Rp.  </v>
          </cell>
          <cell r="D1475">
            <v>8501.9982354703698</v>
          </cell>
          <cell r="E1475" t="str">
            <v xml:space="preserve"> / M3</v>
          </cell>
        </row>
        <row r="1478">
          <cell r="A1478" t="str">
            <v>6.</v>
          </cell>
          <cell r="C1478" t="str">
            <v>MASA PELAKSANAAN YANG DIPERLUKAN</v>
          </cell>
        </row>
        <row r="1479">
          <cell r="C1479" t="str">
            <v>Masa Pelaksanaan :</v>
          </cell>
          <cell r="D1479" t="str">
            <v>. . . . . . . . . . .</v>
          </cell>
          <cell r="E1479" t="str">
            <v>bulan</v>
          </cell>
        </row>
        <row r="1481">
          <cell r="A1481" t="str">
            <v>7.</v>
          </cell>
          <cell r="C1481" t="str">
            <v>VOLUME PEKERJAAN YANG DIPERLUKAN</v>
          </cell>
        </row>
        <row r="1482">
          <cell r="C1482" t="str">
            <v>Volume pekerjaan  :</v>
          </cell>
          <cell r="D1482" t="e">
            <v>#REF!</v>
          </cell>
          <cell r="E1482" t="str">
            <v>M3</v>
          </cell>
        </row>
        <row r="1494">
          <cell r="A1494" t="str">
            <v>ITEM PEMBAYARAN NO.</v>
          </cell>
          <cell r="D1494" t="str">
            <v>:  8.4 (2)</v>
          </cell>
          <cell r="J1494" t="str">
            <v>Analisa EI-842</v>
          </cell>
          <cell r="T1494" t="str">
            <v>Analisa EI-842</v>
          </cell>
        </row>
        <row r="1495">
          <cell r="A1495" t="str">
            <v>JENIS PEKERJAAN</v>
          </cell>
          <cell r="D1495" t="str">
            <v>:  Marka Jalan (Non Thermoplastic)</v>
          </cell>
        </row>
        <row r="1496">
          <cell r="A1496" t="str">
            <v>SATUAN PEMBAYARAN</v>
          </cell>
          <cell r="D1496" t="str">
            <v>:  M2</v>
          </cell>
          <cell r="H1496" t="str">
            <v xml:space="preserve">        URAIAN ANALISA HARGA SATUAN</v>
          </cell>
          <cell r="L1496" t="str">
            <v>FORMULIR STANDAR UNTUK</v>
          </cell>
        </row>
        <row r="1497">
          <cell r="L1497" t="str">
            <v>PEREKAMAN ANALISA MASING-MASING HARGA SATUAN</v>
          </cell>
        </row>
        <row r="1498">
          <cell r="L1498">
            <v>0</v>
          </cell>
        </row>
        <row r="1499">
          <cell r="A1499" t="str">
            <v>No.</v>
          </cell>
          <cell r="C1499" t="str">
            <v>U R A I A N</v>
          </cell>
          <cell r="G1499" t="str">
            <v>KODE</v>
          </cell>
          <cell r="H1499" t="str">
            <v>KOEF.</v>
          </cell>
          <cell r="I1499" t="str">
            <v>SATUAN</v>
          </cell>
          <cell r="J1499" t="str">
            <v>KETERANGAN</v>
          </cell>
        </row>
        <row r="1501">
          <cell r="L1501" t="str">
            <v>PROYEK</v>
          </cell>
          <cell r="O1501" t="str">
            <v>:</v>
          </cell>
        </row>
        <row r="1502">
          <cell r="A1502" t="str">
            <v>I.</v>
          </cell>
          <cell r="C1502" t="str">
            <v>ASUMSI</v>
          </cell>
          <cell r="L1502" t="str">
            <v>No. PAKET KONTRAK</v>
          </cell>
          <cell r="O1502" t="str">
            <v>:</v>
          </cell>
        </row>
        <row r="1503">
          <cell r="A1503">
            <v>1</v>
          </cell>
          <cell r="C1503" t="str">
            <v>Pekerjaan dilakukan secara manual</v>
          </cell>
          <cell r="L1503" t="str">
            <v>NAMA PAKET</v>
          </cell>
          <cell r="O1503" t="str">
            <v>:</v>
          </cell>
        </row>
        <row r="1504">
          <cell r="A1504">
            <v>2</v>
          </cell>
          <cell r="C1504" t="str">
            <v>Lokasi pekerjaan : sepanjang jalan</v>
          </cell>
          <cell r="L1504" t="str">
            <v>PROP / KAB / KODYA</v>
          </cell>
          <cell r="O1504" t="str">
            <v>:</v>
          </cell>
        </row>
        <row r="1505">
          <cell r="A1505">
            <v>3</v>
          </cell>
          <cell r="C1505" t="str">
            <v>Bahan dasar (besi dan kawat) diterima seluruhnya</v>
          </cell>
          <cell r="L1505" t="str">
            <v>ITEM PEMBAYARAN NO.</v>
          </cell>
          <cell r="O1505" t="str">
            <v>:  8.4 (2)</v>
          </cell>
          <cell r="R1505" t="str">
            <v>PERKIRAAN VOL. PEK.</v>
          </cell>
          <cell r="T1505" t="str">
            <v>:</v>
          </cell>
          <cell r="U1505" t="e">
            <v>#REF!</v>
          </cell>
        </row>
        <row r="1506">
          <cell r="C1506" t="str">
            <v>di lokasi pekerjaan</v>
          </cell>
          <cell r="L1506" t="str">
            <v>JENIS PEKERJAAN</v>
          </cell>
          <cell r="O1506" t="str">
            <v>:  Marka Jalan (Non Thermoplastic)</v>
          </cell>
          <cell r="R1506" t="str">
            <v>TOTAL HARGA (Rp.)</v>
          </cell>
          <cell r="T1506" t="str">
            <v>:</v>
          </cell>
          <cell r="U1506" t="e">
            <v>#REF!</v>
          </cell>
        </row>
        <row r="1507">
          <cell r="A1507">
            <v>4</v>
          </cell>
          <cell r="C1507" t="str">
            <v>Jarak rata-rata Base camp ke lokasi pekerjaan</v>
          </cell>
          <cell r="G1507" t="str">
            <v>L</v>
          </cell>
          <cell r="H1507">
            <v>19.991228070175438</v>
          </cell>
          <cell r="I1507" t="str">
            <v>KM</v>
          </cell>
          <cell r="L1507" t="str">
            <v>SATUAN PEMBAYARAN</v>
          </cell>
          <cell r="O1507" t="str">
            <v>:  M2</v>
          </cell>
          <cell r="R1507" t="str">
            <v>% THD. BIAYA PROYEK</v>
          </cell>
          <cell r="T1507" t="str">
            <v>:</v>
          </cell>
          <cell r="U1507" t="e">
            <v>#REF!</v>
          </cell>
        </row>
        <row r="1508">
          <cell r="A1508">
            <v>5</v>
          </cell>
          <cell r="C1508" t="str">
            <v>Jam kerja efektif per-hari</v>
          </cell>
          <cell r="G1508" t="str">
            <v>Tk</v>
          </cell>
          <cell r="H1508">
            <v>7</v>
          </cell>
          <cell r="I1508" t="str">
            <v>jam</v>
          </cell>
        </row>
        <row r="1509">
          <cell r="A1509">
            <v>6</v>
          </cell>
          <cell r="C1509" t="str">
            <v>Faktor Kehilangan Material</v>
          </cell>
          <cell r="G1509" t="str">
            <v>Fh</v>
          </cell>
          <cell r="H1509">
            <v>1.05</v>
          </cell>
          <cell r="I1509" t="str">
            <v>-</v>
          </cell>
        </row>
        <row r="1510">
          <cell r="A1510">
            <v>7</v>
          </cell>
          <cell r="C1510" t="str">
            <v>Tebal lapisan cat secara manual</v>
          </cell>
          <cell r="G1510" t="str">
            <v>t</v>
          </cell>
          <cell r="H1510">
            <v>3.8E-3</v>
          </cell>
          <cell r="I1510" t="str">
            <v>M</v>
          </cell>
          <cell r="J1510" t="str">
            <v xml:space="preserve"> Spec.10.4.3(2)(d)</v>
          </cell>
          <cell r="Q1510" t="str">
            <v>PERKIRAAN</v>
          </cell>
          <cell r="R1510" t="str">
            <v>HARGA</v>
          </cell>
          <cell r="S1510" t="str">
            <v>JUMLAH</v>
          </cell>
        </row>
        <row r="1511">
          <cell r="A1511">
            <v>8</v>
          </cell>
          <cell r="C1511" t="str">
            <v>Berat Jenis Bahan Cat</v>
          </cell>
          <cell r="G1511" t="str">
            <v>BJ.Cat</v>
          </cell>
          <cell r="H1511">
            <v>1</v>
          </cell>
          <cell r="I1511" t="str">
            <v>Kg/Liter</v>
          </cell>
          <cell r="L1511" t="str">
            <v>NO.</v>
          </cell>
          <cell r="N1511" t="str">
            <v>KOMPONEN</v>
          </cell>
          <cell r="P1511" t="str">
            <v>SATUAN</v>
          </cell>
          <cell r="Q1511" t="str">
            <v>KUANTITAS</v>
          </cell>
          <cell r="R1511" t="str">
            <v>SATUAN</v>
          </cell>
          <cell r="S1511" t="str">
            <v>HARGA</v>
          </cell>
        </row>
        <row r="1512">
          <cell r="A1512">
            <v>9</v>
          </cell>
          <cell r="C1512" t="str">
            <v>Perbandingan pemakaian bahan  :</v>
          </cell>
          <cell r="E1512" t="str">
            <v>- Cat</v>
          </cell>
          <cell r="G1512" t="str">
            <v>C</v>
          </cell>
          <cell r="H1512">
            <v>65</v>
          </cell>
          <cell r="I1512" t="str">
            <v>%</v>
          </cell>
          <cell r="R1512" t="str">
            <v>(Rp.)</v>
          </cell>
          <cell r="S1512" t="str">
            <v>(Rp.)</v>
          </cell>
        </row>
        <row r="1513">
          <cell r="E1513" t="str">
            <v>- Thinner</v>
          </cell>
          <cell r="G1513" t="str">
            <v>T</v>
          </cell>
          <cell r="H1513">
            <v>35</v>
          </cell>
          <cell r="I1513" t="str">
            <v>%</v>
          </cell>
        </row>
        <row r="1514">
          <cell r="A1514" t="str">
            <v>II.</v>
          </cell>
          <cell r="C1514" t="str">
            <v>URUTAN KERJA</v>
          </cell>
        </row>
        <row r="1515">
          <cell r="A1515">
            <v>1</v>
          </cell>
          <cell r="C1515" t="str">
            <v>Permukaan jalan dibersihkan dari debu/kotoran</v>
          </cell>
          <cell r="L1515" t="str">
            <v>A.</v>
          </cell>
          <cell r="N1515" t="str">
            <v>TENAGA</v>
          </cell>
        </row>
        <row r="1516">
          <cell r="A1516">
            <v>2</v>
          </cell>
          <cell r="C1516" t="str">
            <v>Cat disemprotkan dengan Compressor di atas maal</v>
          </cell>
        </row>
        <row r="1517">
          <cell r="C1517" t="str">
            <v>tripleks yang dipasang di permukaan jalan</v>
          </cell>
          <cell r="L1517" t="str">
            <v>1.</v>
          </cell>
          <cell r="N1517" t="str">
            <v>Pekerja Biasa</v>
          </cell>
          <cell r="O1517" t="str">
            <v>(L01)</v>
          </cell>
          <cell r="P1517" t="str">
            <v>jam</v>
          </cell>
          <cell r="Q1517">
            <v>0.6</v>
          </cell>
          <cell r="R1517">
            <v>1800</v>
          </cell>
          <cell r="U1517">
            <v>1080</v>
          </cell>
        </row>
        <row r="1518">
          <cell r="A1518">
            <v>3</v>
          </cell>
          <cell r="C1518" t="str">
            <v>Glass Bit diberikan segera setelah cat marka selesai</v>
          </cell>
          <cell r="L1518" t="str">
            <v>2.</v>
          </cell>
          <cell r="N1518" t="str">
            <v>Tukang</v>
          </cell>
          <cell r="O1518" t="str">
            <v>(L02)</v>
          </cell>
          <cell r="P1518" t="str">
            <v>jam</v>
          </cell>
          <cell r="Q1518">
            <v>0.22499999999999998</v>
          </cell>
          <cell r="R1518">
            <v>2500</v>
          </cell>
          <cell r="U1518">
            <v>562.5</v>
          </cell>
        </row>
        <row r="1519">
          <cell r="C1519" t="str">
            <v>disemprotkan</v>
          </cell>
          <cell r="L1519" t="str">
            <v>3.</v>
          </cell>
          <cell r="N1519" t="str">
            <v>Mandor</v>
          </cell>
          <cell r="O1519" t="str">
            <v>(L03)</v>
          </cell>
          <cell r="P1519" t="str">
            <v>jam</v>
          </cell>
          <cell r="Q1519">
            <v>7.4999999999999997E-2</v>
          </cell>
          <cell r="R1519">
            <v>2750</v>
          </cell>
          <cell r="U1519">
            <v>206.25</v>
          </cell>
        </row>
        <row r="1521">
          <cell r="A1521" t="str">
            <v>III.</v>
          </cell>
          <cell r="C1521" t="str">
            <v>PEMAKAIAN BAHAN, ALAT DAN TENAGA</v>
          </cell>
          <cell r="Q1521" t="str">
            <v xml:space="preserve">JUMLAH HARGA TENAGA   </v>
          </cell>
          <cell r="U1521">
            <v>1848.75</v>
          </cell>
        </row>
        <row r="1523">
          <cell r="A1523" t="str">
            <v xml:space="preserve">   1.</v>
          </cell>
          <cell r="C1523" t="str">
            <v>BAHAN</v>
          </cell>
          <cell r="L1523" t="str">
            <v>B.</v>
          </cell>
          <cell r="N1523" t="str">
            <v>BAHAN</v>
          </cell>
        </row>
        <row r="1524">
          <cell r="A1524" t="str">
            <v>1.a.</v>
          </cell>
          <cell r="C1524" t="str">
            <v>Cat Marka Non Thermoplastic</v>
          </cell>
          <cell r="E1524" t="str">
            <v>=  C x R x (BJ.Cat)</v>
          </cell>
          <cell r="G1524" t="str">
            <v>(M17a)</v>
          </cell>
          <cell r="H1524">
            <v>1.9500000000000002</v>
          </cell>
          <cell r="I1524" t="str">
            <v>Kg</v>
          </cell>
        </row>
        <row r="1525">
          <cell r="A1525" t="str">
            <v>1.b.</v>
          </cell>
          <cell r="C1525" t="str">
            <v>Minyak Pencair (Thinner)</v>
          </cell>
          <cell r="E1525" t="str">
            <v>=  T x R</v>
          </cell>
          <cell r="G1525" t="str">
            <v>(M33)</v>
          </cell>
          <cell r="H1525">
            <v>1.0499999999999998</v>
          </cell>
          <cell r="I1525" t="str">
            <v>Liter</v>
          </cell>
          <cell r="L1525" t="str">
            <v>1.</v>
          </cell>
          <cell r="N1525" t="str">
            <v>Cat Marka</v>
          </cell>
          <cell r="O1525" t="str">
            <v>(M17a)</v>
          </cell>
          <cell r="P1525" t="str">
            <v>Kg</v>
          </cell>
          <cell r="Q1525">
            <v>1.9500000000000002</v>
          </cell>
          <cell r="R1525">
            <v>22500</v>
          </cell>
          <cell r="U1525">
            <v>43875.000000000007</v>
          </cell>
        </row>
        <row r="1526">
          <cell r="A1526" t="str">
            <v>1.c.</v>
          </cell>
          <cell r="C1526" t="str">
            <v>Blass Bead</v>
          </cell>
          <cell r="G1526" t="str">
            <v>(M34)</v>
          </cell>
          <cell r="H1526">
            <v>0.45</v>
          </cell>
          <cell r="I1526" t="str">
            <v>Kg</v>
          </cell>
          <cell r="J1526" t="str">
            <v xml:space="preserve"> Spec.10.4.3(2)(e)</v>
          </cell>
          <cell r="L1526" t="str">
            <v>2.</v>
          </cell>
          <cell r="N1526" t="str">
            <v>Thinner</v>
          </cell>
          <cell r="O1526" t="str">
            <v>(M33)</v>
          </cell>
          <cell r="P1526" t="str">
            <v>Liter</v>
          </cell>
          <cell r="Q1526">
            <v>1.0499999999999998</v>
          </cell>
          <cell r="R1526">
            <v>5000</v>
          </cell>
          <cell r="U1526">
            <v>5249.9999999999991</v>
          </cell>
        </row>
        <row r="1527">
          <cell r="L1527" t="str">
            <v>3.</v>
          </cell>
          <cell r="N1527" t="str">
            <v>Blass Bit</v>
          </cell>
          <cell r="O1527" t="str">
            <v>(M34)</v>
          </cell>
          <cell r="P1527" t="str">
            <v>Kg</v>
          </cell>
          <cell r="R1527">
            <v>15750</v>
          </cell>
          <cell r="U1527">
            <v>0</v>
          </cell>
        </row>
        <row r="1529">
          <cell r="A1529" t="str">
            <v>2.</v>
          </cell>
          <cell r="C1529" t="str">
            <v>ALAT</v>
          </cell>
        </row>
        <row r="1530">
          <cell r="A1530" t="str">
            <v>2.a.</v>
          </cell>
          <cell r="C1530" t="str">
            <v>COMPRESSOR</v>
          </cell>
          <cell r="G1530" t="str">
            <v>(E05)</v>
          </cell>
        </row>
        <row r="1531">
          <cell r="C1531" t="str">
            <v>Kapasitas penyemprotan</v>
          </cell>
          <cell r="G1531" t="str">
            <v>V</v>
          </cell>
          <cell r="H1531">
            <v>40</v>
          </cell>
          <cell r="I1531" t="str">
            <v>Ltr/Jam</v>
          </cell>
          <cell r="Q1531" t="str">
            <v xml:space="preserve">JUMLAH HARGA BAHAN   </v>
          </cell>
          <cell r="U1531">
            <v>49125.000000000007</v>
          </cell>
        </row>
        <row r="1532">
          <cell r="C1532" t="str">
            <v>Jumlah cat cair  =</v>
          </cell>
          <cell r="D1532" t="str">
            <v>(1 M x 1 M) x t x 1000</v>
          </cell>
          <cell r="G1532" t="str">
            <v>R</v>
          </cell>
          <cell r="H1532">
            <v>3</v>
          </cell>
          <cell r="I1532" t="str">
            <v>Ltr/M2</v>
          </cell>
        </row>
        <row r="1533">
          <cell r="L1533" t="str">
            <v>C.</v>
          </cell>
          <cell r="N1533" t="str">
            <v>PERALATAN</v>
          </cell>
        </row>
        <row r="1534">
          <cell r="C1534" t="str">
            <v>Kap. Prod. / Jam  =</v>
          </cell>
          <cell r="D1534" t="str">
            <v xml:space="preserve">  V : R</v>
          </cell>
          <cell r="G1534" t="str">
            <v>Q1</v>
          </cell>
          <cell r="H1534">
            <v>13.333333333333334</v>
          </cell>
          <cell r="I1534" t="str">
            <v>M2/Jam</v>
          </cell>
        </row>
        <row r="1535">
          <cell r="L1535" t="str">
            <v>1.</v>
          </cell>
          <cell r="N1535" t="str">
            <v>Compressor</v>
          </cell>
          <cell r="O1535" t="str">
            <v>(E05)</v>
          </cell>
          <cell r="P1535" t="str">
            <v>Jam</v>
          </cell>
          <cell r="Q1535">
            <v>7.4999999999999997E-2</v>
          </cell>
          <cell r="R1535">
            <v>26758.834659213073</v>
          </cell>
          <cell r="U1535">
            <v>2006.9125994409803</v>
          </cell>
        </row>
        <row r="1536">
          <cell r="C1536" t="str">
            <v>Koef. Alat / M2</v>
          </cell>
          <cell r="D1536" t="str">
            <v>=  1 : Q1</v>
          </cell>
          <cell r="G1536" t="str">
            <v>(E05)</v>
          </cell>
          <cell r="H1536">
            <v>7.4999999999999997E-2</v>
          </cell>
          <cell r="I1536" t="str">
            <v>Jam</v>
          </cell>
          <cell r="L1536" t="str">
            <v>2.</v>
          </cell>
          <cell r="N1536" t="str">
            <v>Dump Truck</v>
          </cell>
          <cell r="O1536" t="str">
            <v>(E08)</v>
          </cell>
          <cell r="P1536" t="str">
            <v>Jam</v>
          </cell>
          <cell r="Q1536">
            <v>7.4999999999999997E-2</v>
          </cell>
          <cell r="R1536">
            <v>32323.54332401634</v>
          </cell>
          <cell r="U1536">
            <v>2424.2657493012252</v>
          </cell>
        </row>
        <row r="1537">
          <cell r="L1537" t="str">
            <v>3.</v>
          </cell>
          <cell r="N1537" t="str">
            <v>Alat Bantu</v>
          </cell>
          <cell r="P1537" t="str">
            <v>Ls</v>
          </cell>
          <cell r="Q1537">
            <v>1</v>
          </cell>
          <cell r="R1537">
            <v>200</v>
          </cell>
          <cell r="U1537">
            <v>200</v>
          </cell>
        </row>
        <row r="1540">
          <cell r="A1540" t="str">
            <v>2.b.</v>
          </cell>
          <cell r="C1540" t="str">
            <v>DUMP TRUCK</v>
          </cell>
          <cell r="G1540" t="str">
            <v>(E08)</v>
          </cell>
        </row>
        <row r="1541">
          <cell r="C1541" t="str">
            <v>Pada dasarnya alat ini digunakan bersama-sama</v>
          </cell>
        </row>
        <row r="1542">
          <cell r="C1542" t="str">
            <v>dengan Compressor</v>
          </cell>
          <cell r="G1542" t="str">
            <v>Q3</v>
          </cell>
          <cell r="H1542">
            <v>13.333333333333334</v>
          </cell>
          <cell r="I1542" t="str">
            <v>M2/Jam</v>
          </cell>
        </row>
        <row r="1543">
          <cell r="C1543" t="str">
            <v>Koef. Alat / M2</v>
          </cell>
          <cell r="D1543" t="str">
            <v>=  1 : Q3</v>
          </cell>
          <cell r="G1543" t="str">
            <v>(E08)</v>
          </cell>
          <cell r="H1543">
            <v>7.4999999999999997E-2</v>
          </cell>
          <cell r="I1543" t="str">
            <v>Jam</v>
          </cell>
          <cell r="Q1543" t="str">
            <v xml:space="preserve">JUMLAH HARGA PERALATAN   </v>
          </cell>
          <cell r="U1543">
            <v>4631.1783487422053</v>
          </cell>
        </row>
        <row r="1545">
          <cell r="A1545" t="str">
            <v>2.c.</v>
          </cell>
          <cell r="C1545" t="str">
            <v>ALAT BANTU</v>
          </cell>
          <cell r="I1545" t="str">
            <v>Ls</v>
          </cell>
          <cell r="L1545" t="str">
            <v>D.</v>
          </cell>
          <cell r="N1545" t="str">
            <v>JUMLAH HARGA TENAGA, BAHAN DAN PERALATAN  ( A + B + C )</v>
          </cell>
          <cell r="U1545">
            <v>55604.928348742214</v>
          </cell>
        </row>
        <row r="1546">
          <cell r="C1546" t="str">
            <v>Diperlukan  :</v>
          </cell>
          <cell r="L1546" t="str">
            <v>E.</v>
          </cell>
          <cell r="N1546" t="str">
            <v>OVERHEAD &amp; PROFIT</v>
          </cell>
          <cell r="P1546">
            <v>10</v>
          </cell>
          <cell r="Q1546" t="str">
            <v>%  x  D</v>
          </cell>
          <cell r="U1546">
            <v>5560.4928348742214</v>
          </cell>
        </row>
        <row r="1547">
          <cell r="C1547" t="str">
            <v>- Sapu Lidi</v>
          </cell>
          <cell r="E1547" t="str">
            <v>=  3  buah</v>
          </cell>
          <cell r="L1547" t="str">
            <v>F.</v>
          </cell>
          <cell r="N1547" t="str">
            <v>HARGA SATUAN PEKERJAAN  ( D + E )</v>
          </cell>
          <cell r="U1547">
            <v>61165.421183616432</v>
          </cell>
        </row>
        <row r="1548">
          <cell r="C1548" t="str">
            <v>- Sikat Ijuk</v>
          </cell>
          <cell r="E1548" t="str">
            <v>=  3  buah</v>
          </cell>
          <cell r="L1548" t="str">
            <v>Note: 1</v>
          </cell>
          <cell r="N1548" t="str">
            <v>SATUAN dapat berdasarkan atas jam operasi untuk Tenaga Kerja dan Peralatan, volume dan/atau ukuran</v>
          </cell>
        </row>
        <row r="1549">
          <cell r="C1549" t="str">
            <v>- Rambu-rambu pengaman</v>
          </cell>
          <cell r="E1549" t="str">
            <v>=  2  buah</v>
          </cell>
          <cell r="N1549" t="str">
            <v>berat untuk bahan-bahan.</v>
          </cell>
        </row>
        <row r="1550">
          <cell r="C1550" t="str">
            <v>- Maal Tripleks</v>
          </cell>
          <cell r="E1550" t="str">
            <v>=  4  lembar</v>
          </cell>
          <cell r="L1550">
            <v>2</v>
          </cell>
          <cell r="N1550" t="str">
            <v>Kuantitas satuan adalah kuantitas setiap komponen untuk menyelesaikan satu satuan pekerjaan dari nomor</v>
          </cell>
        </row>
        <row r="1551">
          <cell r="N1551" t="str">
            <v>mata pembayaran.</v>
          </cell>
        </row>
        <row r="1552">
          <cell r="L1552">
            <v>3</v>
          </cell>
          <cell r="N1552" t="str">
            <v>Biaya satuan untuk peralatan sudah termasuk bahan bakar, bahan habis dipakai dan operator.</v>
          </cell>
        </row>
        <row r="1553">
          <cell r="L1553">
            <v>4</v>
          </cell>
          <cell r="N1553" t="str">
            <v>Biaya satuan sudah termasuk pengeluaran untuk seluruh pajak yang berkaitan (tetapi tidak termasuk PPN</v>
          </cell>
        </row>
        <row r="1554">
          <cell r="J1554" t="str">
            <v>Berlanjut ke hal. berikut.</v>
          </cell>
          <cell r="N1554" t="str">
            <v>yang dibayar dari kontrak) dan biaya-biaya lainnya.</v>
          </cell>
        </row>
        <row r="1555">
          <cell r="A1555" t="str">
            <v>ITEM PEMBAYARAN NO.</v>
          </cell>
          <cell r="D1555" t="str">
            <v>:  8.4 (2)</v>
          </cell>
          <cell r="J1555" t="str">
            <v>Analisa EI-842</v>
          </cell>
        </row>
        <row r="1556">
          <cell r="A1556" t="str">
            <v>JENIS PEKERJAAN</v>
          </cell>
          <cell r="D1556" t="str">
            <v>:  Marka Jalan (Non Thermoplastic)</v>
          </cell>
        </row>
        <row r="1557">
          <cell r="A1557" t="str">
            <v>SATUAN PEMBAYARAN</v>
          </cell>
          <cell r="D1557" t="str">
            <v>:  M2</v>
          </cell>
          <cell r="H1557" t="str">
            <v xml:space="preserve">        URAIAN ANALISA HARGA SATUAN</v>
          </cell>
        </row>
        <row r="1558">
          <cell r="J1558" t="str">
            <v>Lanjutan</v>
          </cell>
        </row>
        <row r="1560">
          <cell r="A1560" t="str">
            <v>No.</v>
          </cell>
          <cell r="C1560" t="str">
            <v>U R A I A N</v>
          </cell>
          <cell r="G1560" t="str">
            <v>KODE</v>
          </cell>
          <cell r="H1560" t="str">
            <v>KOEF.</v>
          </cell>
          <cell r="I1560" t="str">
            <v>SATUAN</v>
          </cell>
          <cell r="J1560" t="str">
            <v>KETERANGAN</v>
          </cell>
        </row>
        <row r="1563">
          <cell r="A1563" t="str">
            <v>3.</v>
          </cell>
          <cell r="C1563" t="str">
            <v>TENAGA</v>
          </cell>
        </row>
        <row r="1564">
          <cell r="C1564" t="str">
            <v>Produksi pekerjaan per hari  =  Q1 x Tk</v>
          </cell>
          <cell r="G1564" t="str">
            <v>Qt</v>
          </cell>
          <cell r="H1564">
            <v>93.333333333333343</v>
          </cell>
          <cell r="I1564" t="str">
            <v>M2</v>
          </cell>
        </row>
        <row r="1565">
          <cell r="C1565" t="str">
            <v>dibutuhkan tenaga :</v>
          </cell>
          <cell r="D1565" t="str">
            <v>- Mandor</v>
          </cell>
          <cell r="G1565" t="str">
            <v>M</v>
          </cell>
          <cell r="H1565">
            <v>1</v>
          </cell>
          <cell r="I1565" t="str">
            <v>orang</v>
          </cell>
        </row>
        <row r="1566">
          <cell r="D1566" t="str">
            <v>- Tukang Cat</v>
          </cell>
          <cell r="G1566" t="str">
            <v>Tb</v>
          </cell>
          <cell r="H1566">
            <v>3</v>
          </cell>
          <cell r="I1566" t="str">
            <v>orang</v>
          </cell>
        </row>
        <row r="1567">
          <cell r="D1567" t="str">
            <v>- Pekerja</v>
          </cell>
          <cell r="G1567" t="str">
            <v>P</v>
          </cell>
          <cell r="H1567">
            <v>8</v>
          </cell>
          <cell r="I1567" t="str">
            <v>orang</v>
          </cell>
        </row>
        <row r="1569">
          <cell r="C1569" t="str">
            <v>Koefisien Tenaga / M2  :</v>
          </cell>
        </row>
        <row r="1570">
          <cell r="D1570" t="str">
            <v>-  Mandor</v>
          </cell>
          <cell r="E1570" t="str">
            <v>=  ( M x Tk ) : Qt</v>
          </cell>
          <cell r="G1570" t="str">
            <v>(L03)</v>
          </cell>
          <cell r="H1570">
            <v>7.4999999999999997E-2</v>
          </cell>
          <cell r="I1570" t="str">
            <v>jam</v>
          </cell>
        </row>
        <row r="1571">
          <cell r="D1571" t="str">
            <v>- Tukang</v>
          </cell>
          <cell r="E1571" t="str">
            <v>=  ( Tb x Tk ) : Qt</v>
          </cell>
          <cell r="G1571" t="str">
            <v>(L02)</v>
          </cell>
          <cell r="H1571">
            <v>0.22499999999999998</v>
          </cell>
          <cell r="I1571" t="str">
            <v>jam</v>
          </cell>
        </row>
        <row r="1572">
          <cell r="D1572" t="str">
            <v>-  Pekerja</v>
          </cell>
          <cell r="E1572" t="str">
            <v>=  ( P x Tk ) : Qt</v>
          </cell>
          <cell r="G1572" t="str">
            <v>(L01)</v>
          </cell>
          <cell r="H1572">
            <v>0.6</v>
          </cell>
          <cell r="I1572" t="str">
            <v>jam</v>
          </cell>
        </row>
        <row r="1574">
          <cell r="A1574" t="str">
            <v>4.</v>
          </cell>
          <cell r="C1574" t="str">
            <v>HARGA DASAR SATUAN UPAH, BAHAN DAN ALAT</v>
          </cell>
        </row>
        <row r="1575">
          <cell r="C1575" t="str">
            <v>Lihat lampiran.</v>
          </cell>
        </row>
        <row r="1577">
          <cell r="A1577" t="str">
            <v>5.</v>
          </cell>
          <cell r="C1577" t="str">
            <v>ANALISA HARGA SATUAN PEKERJAAN</v>
          </cell>
        </row>
        <row r="1578">
          <cell r="C1578" t="str">
            <v>Lihat perhitungan dalam FORMULIR STANDAR UNTUK</v>
          </cell>
        </row>
        <row r="1579">
          <cell r="C1579" t="str">
            <v>PEREKEMAN ANALISA MASING-MASING HARGA</v>
          </cell>
        </row>
        <row r="1580">
          <cell r="C1580" t="str">
            <v>SATUAN.</v>
          </cell>
        </row>
        <row r="1581">
          <cell r="C1581" t="str">
            <v>Didapat Harga Satuan Pekerjaan :</v>
          </cell>
        </row>
        <row r="1583">
          <cell r="C1583" t="str">
            <v xml:space="preserve">Rp.  </v>
          </cell>
          <cell r="D1583">
            <v>61165.421183616432</v>
          </cell>
          <cell r="E1583" t="str">
            <v xml:space="preserve"> / M2</v>
          </cell>
        </row>
        <row r="1587">
          <cell r="A1587" t="str">
            <v>6.</v>
          </cell>
          <cell r="C1587" t="str">
            <v>MASA PELAKSANAAN YANG DIPERLUKAN</v>
          </cell>
        </row>
        <row r="1588">
          <cell r="C1588" t="str">
            <v>Masa Pelaksanaan :</v>
          </cell>
          <cell r="D1588" t="str">
            <v>. . . . . . . . . . .</v>
          </cell>
          <cell r="E1588" t="str">
            <v>bulan</v>
          </cell>
        </row>
        <row r="1590">
          <cell r="A1590" t="str">
            <v>7.</v>
          </cell>
          <cell r="C1590" t="str">
            <v>VOLUME PEKERJAAN YANG DIPERLUKAN</v>
          </cell>
        </row>
        <row r="1591">
          <cell r="C1591" t="str">
            <v>Volume pekerjaan  :</v>
          </cell>
          <cell r="D1591" t="e">
            <v>#REF!</v>
          </cell>
          <cell r="E1591" t="str">
            <v>M2</v>
          </cell>
        </row>
        <row r="1614">
          <cell r="A1614" t="str">
            <v>ITEM PEMBAYARAN NO.</v>
          </cell>
          <cell r="D1614" t="str">
            <v>:  8.4 (1)</v>
          </cell>
          <cell r="J1614" t="str">
            <v>Analisa EI-841</v>
          </cell>
          <cell r="T1614" t="str">
            <v>Analisa EI-841</v>
          </cell>
        </row>
        <row r="1615">
          <cell r="A1615" t="str">
            <v>JENIS PEKERJAAN</v>
          </cell>
          <cell r="D1615" t="str">
            <v>:  Marka Jalan (Thermoplastic)</v>
          </cell>
        </row>
        <row r="1616">
          <cell r="A1616" t="str">
            <v>SATUAN PEMBAYARAN</v>
          </cell>
          <cell r="D1616" t="str">
            <v>:  M2</v>
          </cell>
          <cell r="H1616" t="str">
            <v xml:space="preserve">        URAIAN ANALISA HARGA SATUAN</v>
          </cell>
          <cell r="L1616" t="str">
            <v>FORMULIR STANDAR UNTUK</v>
          </cell>
        </row>
        <row r="1617">
          <cell r="L1617" t="str">
            <v>PEREKAMAN ANALISA MASING-MASING HARGA SATUAN</v>
          </cell>
        </row>
        <row r="1618">
          <cell r="L1618">
            <v>0</v>
          </cell>
        </row>
        <row r="1619">
          <cell r="A1619" t="str">
            <v>No.</v>
          </cell>
          <cell r="C1619" t="str">
            <v>U R A I A N</v>
          </cell>
          <cell r="G1619" t="str">
            <v>KODE</v>
          </cell>
          <cell r="H1619" t="str">
            <v>KOEF.</v>
          </cell>
          <cell r="I1619" t="str">
            <v>SATUAN</v>
          </cell>
          <cell r="J1619" t="str">
            <v>KETERANGAN</v>
          </cell>
        </row>
        <row r="1621">
          <cell r="L1621" t="str">
            <v>PROYEK</v>
          </cell>
          <cell r="O1621" t="str">
            <v>:</v>
          </cell>
        </row>
        <row r="1622">
          <cell r="A1622" t="str">
            <v>I.</v>
          </cell>
          <cell r="C1622" t="str">
            <v>ASUMSI</v>
          </cell>
          <cell r="L1622" t="str">
            <v>No. PAKET KONTRAK</v>
          </cell>
          <cell r="O1622" t="str">
            <v>:</v>
          </cell>
        </row>
        <row r="1623">
          <cell r="A1623">
            <v>1</v>
          </cell>
          <cell r="C1623" t="str">
            <v>Pekerjaan dilakukan secara manual</v>
          </cell>
          <cell r="L1623" t="str">
            <v>NAMA PAKET</v>
          </cell>
          <cell r="O1623" t="str">
            <v>:</v>
          </cell>
        </row>
        <row r="1624">
          <cell r="A1624">
            <v>2</v>
          </cell>
          <cell r="C1624" t="str">
            <v>Lokasi pekerjaan : sepanjang jalan</v>
          </cell>
          <cell r="L1624" t="str">
            <v>PROP / KAB / KODYA</v>
          </cell>
          <cell r="O1624" t="str">
            <v>:</v>
          </cell>
        </row>
        <row r="1625">
          <cell r="A1625">
            <v>3</v>
          </cell>
          <cell r="C1625" t="str">
            <v>Bahan dasar (besi dan kawat) diterima seluruhnya</v>
          </cell>
          <cell r="L1625" t="str">
            <v>ITEM PEMBAYARAN NO.</v>
          </cell>
          <cell r="O1625" t="str">
            <v>:  8.4 (1)</v>
          </cell>
          <cell r="R1625" t="str">
            <v>PERKIRAAN VOL. PEK.</v>
          </cell>
          <cell r="T1625" t="str">
            <v>:</v>
          </cell>
          <cell r="U1625" t="e">
            <v>#REF!</v>
          </cell>
        </row>
        <row r="1626">
          <cell r="C1626" t="str">
            <v>di lokasi pekerjaan</v>
          </cell>
          <cell r="L1626" t="str">
            <v>JENIS PEKERJAAN</v>
          </cell>
          <cell r="O1626" t="str">
            <v>:  Marka Jalan (Thermoplastic)</v>
          </cell>
          <cell r="R1626" t="str">
            <v>TOTAL HARGA (Rp.)</v>
          </cell>
          <cell r="T1626" t="str">
            <v>:</v>
          </cell>
          <cell r="U1626" t="e">
            <v>#REF!</v>
          </cell>
        </row>
        <row r="1627">
          <cell r="A1627">
            <v>4</v>
          </cell>
          <cell r="C1627" t="str">
            <v>Jarak rata-rata Base camp ke lokasi pekerjaan</v>
          </cell>
          <cell r="G1627" t="str">
            <v>L</v>
          </cell>
          <cell r="H1627">
            <v>0</v>
          </cell>
          <cell r="I1627" t="str">
            <v>KM</v>
          </cell>
          <cell r="L1627" t="str">
            <v>SATUAN PEMBAYARAN</v>
          </cell>
          <cell r="O1627" t="str">
            <v>:  M2</v>
          </cell>
          <cell r="R1627" t="str">
            <v>% THD. BIAYA PROYEK</v>
          </cell>
          <cell r="T1627" t="str">
            <v>:</v>
          </cell>
          <cell r="U1627" t="e">
            <v>#REF!</v>
          </cell>
        </row>
        <row r="1628">
          <cell r="A1628">
            <v>5</v>
          </cell>
          <cell r="C1628" t="str">
            <v>Jam kerja efektif per-hari</v>
          </cell>
          <cell r="G1628" t="str">
            <v>Tk</v>
          </cell>
          <cell r="H1628">
            <v>7</v>
          </cell>
          <cell r="I1628" t="str">
            <v>jam</v>
          </cell>
        </row>
        <row r="1629">
          <cell r="A1629">
            <v>6</v>
          </cell>
          <cell r="C1629" t="str">
            <v>Faktor Kehilangan Material</v>
          </cell>
          <cell r="G1629" t="str">
            <v>Fh</v>
          </cell>
          <cell r="H1629">
            <v>1.05</v>
          </cell>
          <cell r="I1629" t="str">
            <v>-</v>
          </cell>
        </row>
        <row r="1630">
          <cell r="A1630">
            <v>7</v>
          </cell>
          <cell r="C1630" t="str">
            <v>Tebal lapisan cat secara manual</v>
          </cell>
          <cell r="G1630" t="str">
            <v>t</v>
          </cell>
          <cell r="H1630">
            <v>1.4999999999999999E-2</v>
          </cell>
          <cell r="I1630" t="str">
            <v>M</v>
          </cell>
          <cell r="J1630" t="str">
            <v xml:space="preserve"> Spec.10.4.3(2)(d)</v>
          </cell>
          <cell r="Q1630" t="str">
            <v>PERKIRAAN</v>
          </cell>
          <cell r="R1630" t="str">
            <v>HARGA</v>
          </cell>
          <cell r="S1630" t="str">
            <v>JUMLAH</v>
          </cell>
        </row>
        <row r="1631">
          <cell r="A1631">
            <v>8</v>
          </cell>
          <cell r="C1631" t="str">
            <v>Berat Jenis Bahan Cat</v>
          </cell>
          <cell r="G1631" t="str">
            <v>BJ.Cat</v>
          </cell>
          <cell r="H1631">
            <v>1</v>
          </cell>
          <cell r="I1631" t="str">
            <v>Kg/Liter</v>
          </cell>
          <cell r="L1631" t="str">
            <v>NO.</v>
          </cell>
          <cell r="N1631" t="str">
            <v>KOMPONEN</v>
          </cell>
          <cell r="P1631" t="str">
            <v>SATUAN</v>
          </cell>
          <cell r="Q1631" t="str">
            <v>KUANTITAS</v>
          </cell>
          <cell r="R1631" t="str">
            <v>SATUAN</v>
          </cell>
          <cell r="S1631" t="str">
            <v>HARGA</v>
          </cell>
        </row>
        <row r="1632">
          <cell r="A1632">
            <v>9</v>
          </cell>
          <cell r="C1632" t="str">
            <v>Perbandingan pemakaian bahan  :</v>
          </cell>
          <cell r="E1632" t="str">
            <v>- Cat</v>
          </cell>
          <cell r="G1632" t="str">
            <v>C</v>
          </cell>
          <cell r="H1632">
            <v>65</v>
          </cell>
          <cell r="I1632" t="str">
            <v>%</v>
          </cell>
          <cell r="R1632" t="str">
            <v>(Rp.)</v>
          </cell>
          <cell r="S1632" t="str">
            <v>(Rp.)</v>
          </cell>
        </row>
        <row r="1633">
          <cell r="E1633" t="str">
            <v>- Thinner</v>
          </cell>
          <cell r="G1633" t="str">
            <v>T</v>
          </cell>
          <cell r="H1633">
            <v>35</v>
          </cell>
          <cell r="I1633" t="str">
            <v>%</v>
          </cell>
        </row>
        <row r="1634">
          <cell r="A1634" t="str">
            <v>II.</v>
          </cell>
          <cell r="C1634" t="str">
            <v>URUTAN KERJA</v>
          </cell>
        </row>
        <row r="1635">
          <cell r="A1635">
            <v>1</v>
          </cell>
          <cell r="C1635" t="str">
            <v>Permukaan jalan dibersihkan dari debu/kotoran</v>
          </cell>
          <cell r="L1635" t="str">
            <v>A.</v>
          </cell>
          <cell r="N1635" t="str">
            <v>TENAGA</v>
          </cell>
        </row>
        <row r="1636">
          <cell r="A1636">
            <v>2</v>
          </cell>
          <cell r="C1636" t="str">
            <v>Cat disemprotkan dengan Compressor di atas maal</v>
          </cell>
        </row>
        <row r="1637">
          <cell r="C1637" t="str">
            <v>tripleks yang dipasang di permukaan jalan</v>
          </cell>
          <cell r="L1637" t="str">
            <v>1.</v>
          </cell>
          <cell r="N1637" t="str">
            <v>Pekerja Biasa</v>
          </cell>
          <cell r="O1637" t="str">
            <v>(L01)</v>
          </cell>
          <cell r="P1637" t="str">
            <v>jam</v>
          </cell>
          <cell r="Q1637">
            <v>0.6</v>
          </cell>
          <cell r="R1637">
            <v>1800</v>
          </cell>
          <cell r="U1637">
            <v>1080</v>
          </cell>
        </row>
        <row r="1638">
          <cell r="A1638">
            <v>3</v>
          </cell>
          <cell r="C1638" t="str">
            <v>Glass Bit diberikan segera setelah cat marka selesai</v>
          </cell>
          <cell r="L1638" t="str">
            <v>2.</v>
          </cell>
          <cell r="N1638" t="str">
            <v>Tukang</v>
          </cell>
          <cell r="O1638" t="str">
            <v>(L02)</v>
          </cell>
          <cell r="P1638" t="str">
            <v>jam</v>
          </cell>
          <cell r="Q1638">
            <v>0.22499999999999998</v>
          </cell>
          <cell r="R1638">
            <v>2500</v>
          </cell>
          <cell r="U1638">
            <v>562.5</v>
          </cell>
        </row>
        <row r="1639">
          <cell r="C1639" t="str">
            <v>disemprotkan</v>
          </cell>
          <cell r="L1639" t="str">
            <v>3.</v>
          </cell>
          <cell r="N1639" t="str">
            <v>Mandor</v>
          </cell>
          <cell r="O1639" t="str">
            <v>(L03)</v>
          </cell>
          <cell r="P1639" t="str">
            <v>jam</v>
          </cell>
          <cell r="Q1639">
            <v>7.4999999999999997E-2</v>
          </cell>
          <cell r="R1639">
            <v>2750</v>
          </cell>
          <cell r="U1639">
            <v>206.25</v>
          </cell>
        </row>
        <row r="1641">
          <cell r="A1641" t="str">
            <v>III.</v>
          </cell>
          <cell r="C1641" t="str">
            <v>PEMAKAIAN BAHAN, ALAT DAN TENAGA</v>
          </cell>
          <cell r="Q1641" t="str">
            <v xml:space="preserve">JUMLAH HARGA TENAGA   </v>
          </cell>
          <cell r="U1641">
            <v>1848.75</v>
          </cell>
        </row>
        <row r="1643">
          <cell r="A1643" t="str">
            <v xml:space="preserve">   1.</v>
          </cell>
          <cell r="C1643" t="str">
            <v>BAHAN</v>
          </cell>
          <cell r="L1643" t="str">
            <v>B.</v>
          </cell>
          <cell r="N1643" t="str">
            <v>BAHAN</v>
          </cell>
        </row>
        <row r="1644">
          <cell r="A1644" t="str">
            <v>1.a.</v>
          </cell>
          <cell r="C1644" t="str">
            <v>Cat Marka Thermoplastic</v>
          </cell>
          <cell r="E1644" t="str">
            <v>=  C x R x (BJ.Cat)</v>
          </cell>
          <cell r="G1644" t="str">
            <v>(M17b)</v>
          </cell>
          <cell r="H1644">
            <v>1.9500000000000002</v>
          </cell>
          <cell r="I1644" t="str">
            <v>Kg</v>
          </cell>
        </row>
        <row r="1645">
          <cell r="A1645" t="str">
            <v>1.b.</v>
          </cell>
          <cell r="C1645" t="str">
            <v>Minyak Pencair (Thinner)</v>
          </cell>
          <cell r="E1645" t="str">
            <v>=  T x R</v>
          </cell>
          <cell r="G1645" t="str">
            <v>(M33)</v>
          </cell>
          <cell r="H1645">
            <v>1.0499999999999998</v>
          </cell>
          <cell r="I1645" t="str">
            <v>Liter</v>
          </cell>
          <cell r="L1645" t="str">
            <v>1.</v>
          </cell>
          <cell r="N1645" t="str">
            <v>Cat Marka</v>
          </cell>
          <cell r="O1645" t="str">
            <v>(M17b)</v>
          </cell>
          <cell r="P1645" t="str">
            <v>Kg</v>
          </cell>
          <cell r="Q1645">
            <v>1.9500000000000002</v>
          </cell>
          <cell r="R1645">
            <v>27500</v>
          </cell>
          <cell r="U1645">
            <v>53625.000000000007</v>
          </cell>
        </row>
        <row r="1646">
          <cell r="A1646" t="str">
            <v>1.c.</v>
          </cell>
          <cell r="C1646" t="str">
            <v>Blass Bead</v>
          </cell>
          <cell r="G1646" t="str">
            <v>(M34)</v>
          </cell>
          <cell r="H1646">
            <v>0.45</v>
          </cell>
          <cell r="I1646" t="str">
            <v>Kg</v>
          </cell>
          <cell r="J1646" t="str">
            <v xml:space="preserve"> Spec.10.4.3(2)(e)</v>
          </cell>
          <cell r="L1646" t="str">
            <v>2.</v>
          </cell>
          <cell r="N1646" t="str">
            <v>Thinner</v>
          </cell>
          <cell r="O1646" t="str">
            <v>(M33)</v>
          </cell>
          <cell r="P1646" t="str">
            <v>Liter</v>
          </cell>
          <cell r="Q1646">
            <v>1.0499999999999998</v>
          </cell>
          <cell r="R1646">
            <v>5000</v>
          </cell>
          <cell r="U1646">
            <v>5249.9999999999991</v>
          </cell>
        </row>
        <row r="1647">
          <cell r="L1647" t="str">
            <v>3.</v>
          </cell>
          <cell r="N1647" t="str">
            <v>Blass Bit</v>
          </cell>
          <cell r="O1647" t="str">
            <v>(M34)</v>
          </cell>
          <cell r="P1647" t="str">
            <v>Kg</v>
          </cell>
          <cell r="Q1647">
            <v>0.45</v>
          </cell>
          <cell r="R1647">
            <v>15750</v>
          </cell>
          <cell r="U1647">
            <v>7087.5</v>
          </cell>
        </row>
        <row r="1649">
          <cell r="A1649" t="str">
            <v>2.</v>
          </cell>
          <cell r="C1649" t="str">
            <v>ALAT</v>
          </cell>
        </row>
        <row r="1650">
          <cell r="A1650" t="str">
            <v>2.a.</v>
          </cell>
          <cell r="C1650" t="str">
            <v>COMPRESSOR</v>
          </cell>
          <cell r="G1650" t="str">
            <v>(E05)</v>
          </cell>
        </row>
        <row r="1651">
          <cell r="C1651" t="str">
            <v>Kapasitas penyemprotan</v>
          </cell>
          <cell r="G1651" t="str">
            <v>V</v>
          </cell>
          <cell r="H1651">
            <v>40</v>
          </cell>
          <cell r="I1651" t="str">
            <v>Ltr/Jam</v>
          </cell>
          <cell r="Q1651" t="str">
            <v xml:space="preserve">JUMLAH HARGA BAHAN   </v>
          </cell>
          <cell r="U1651">
            <v>65962.5</v>
          </cell>
        </row>
        <row r="1652">
          <cell r="C1652" t="str">
            <v>Jumlah cat cair  =</v>
          </cell>
          <cell r="D1652" t="str">
            <v>(1 M x 1 M) x t x 1000</v>
          </cell>
          <cell r="G1652" t="str">
            <v>R</v>
          </cell>
          <cell r="H1652">
            <v>3</v>
          </cell>
          <cell r="I1652" t="str">
            <v>Ltr/M2</v>
          </cell>
        </row>
        <row r="1653">
          <cell r="L1653" t="str">
            <v>C.</v>
          </cell>
          <cell r="N1653" t="str">
            <v>PERALATAN</v>
          </cell>
        </row>
        <row r="1654">
          <cell r="C1654" t="str">
            <v>Kap. Prod. / Jam  =</v>
          </cell>
          <cell r="D1654" t="str">
            <v xml:space="preserve">  V : R</v>
          </cell>
          <cell r="G1654" t="str">
            <v>Q1</v>
          </cell>
          <cell r="H1654">
            <v>13.333333333333334</v>
          </cell>
          <cell r="I1654" t="str">
            <v>M2/Jam</v>
          </cell>
        </row>
        <row r="1655">
          <cell r="L1655" t="str">
            <v>1.</v>
          </cell>
          <cell r="N1655" t="str">
            <v>Compressor</v>
          </cell>
          <cell r="O1655" t="str">
            <v>(E05)</v>
          </cell>
          <cell r="P1655" t="str">
            <v>Jam</v>
          </cell>
          <cell r="Q1655">
            <v>7.4999999999999997E-2</v>
          </cell>
          <cell r="R1655">
            <v>26758.834659213073</v>
          </cell>
          <cell r="U1655">
            <v>2006.9125994409803</v>
          </cell>
        </row>
        <row r="1656">
          <cell r="C1656" t="str">
            <v>Koef. Alat / M2</v>
          </cell>
          <cell r="D1656" t="str">
            <v>=  1 : Q1</v>
          </cell>
          <cell r="G1656" t="str">
            <v>(E05)</v>
          </cell>
          <cell r="H1656">
            <v>7.4999999999999997E-2</v>
          </cell>
          <cell r="I1656" t="str">
            <v>Jam</v>
          </cell>
          <cell r="L1656" t="str">
            <v>2.</v>
          </cell>
          <cell r="N1656" t="str">
            <v>Dump Truck</v>
          </cell>
          <cell r="O1656" t="str">
            <v>(E08)</v>
          </cell>
          <cell r="P1656" t="str">
            <v>Jam</v>
          </cell>
          <cell r="Q1656">
            <v>7.4999999999999997E-2</v>
          </cell>
          <cell r="R1656">
            <v>32323.54332401634</v>
          </cell>
          <cell r="U1656">
            <v>2424.2657493012252</v>
          </cell>
        </row>
        <row r="1657">
          <cell r="L1657" t="str">
            <v>3.</v>
          </cell>
          <cell r="N1657" t="str">
            <v>Alat Bantu</v>
          </cell>
          <cell r="P1657" t="str">
            <v>Ls</v>
          </cell>
          <cell r="Q1657">
            <v>1</v>
          </cell>
          <cell r="R1657">
            <v>200</v>
          </cell>
          <cell r="U1657">
            <v>200</v>
          </cell>
        </row>
        <row r="1660">
          <cell r="A1660" t="str">
            <v>2.b.</v>
          </cell>
          <cell r="C1660" t="str">
            <v>DUMP TRUCK</v>
          </cell>
          <cell r="G1660" t="str">
            <v>(E08)</v>
          </cell>
        </row>
        <row r="1661">
          <cell r="C1661" t="str">
            <v>Pada dasarnya alat ini digunakan bersama-sama</v>
          </cell>
        </row>
        <row r="1662">
          <cell r="C1662" t="str">
            <v>dengan Compressor</v>
          </cell>
          <cell r="G1662" t="str">
            <v>Q3</v>
          </cell>
          <cell r="H1662">
            <v>13.333333333333334</v>
          </cell>
          <cell r="I1662" t="str">
            <v>M2/Jam</v>
          </cell>
        </row>
        <row r="1663">
          <cell r="C1663" t="str">
            <v>Koef. Alat / M2</v>
          </cell>
          <cell r="D1663" t="str">
            <v>=  1 : Q3</v>
          </cell>
          <cell r="G1663" t="str">
            <v>(E08)</v>
          </cell>
          <cell r="H1663">
            <v>7.4999999999999997E-2</v>
          </cell>
          <cell r="I1663" t="str">
            <v>Jam</v>
          </cell>
          <cell r="Q1663" t="str">
            <v xml:space="preserve">JUMLAH HARGA PERALATAN   </v>
          </cell>
          <cell r="U1663">
            <v>4631.1783487422053</v>
          </cell>
        </row>
        <row r="1665">
          <cell r="A1665" t="str">
            <v>2.c.</v>
          </cell>
          <cell r="C1665" t="str">
            <v>ALAT BANTU</v>
          </cell>
          <cell r="I1665" t="str">
            <v>Ls</v>
          </cell>
          <cell r="L1665" t="str">
            <v>D.</v>
          </cell>
          <cell r="N1665" t="str">
            <v>JUMLAH HARGA TENAGA, BAHAN DAN PERALATAN  ( A + B + C )</v>
          </cell>
          <cell r="U1665">
            <v>72442.428348742207</v>
          </cell>
        </row>
        <row r="1666">
          <cell r="C1666" t="str">
            <v>Diperlukan  :</v>
          </cell>
          <cell r="L1666" t="str">
            <v>E.</v>
          </cell>
          <cell r="N1666" t="str">
            <v>OVERHEAD &amp; PROFIT</v>
          </cell>
          <cell r="P1666">
            <v>10</v>
          </cell>
          <cell r="Q1666" t="str">
            <v>%  x  D</v>
          </cell>
          <cell r="U1666">
            <v>7244.2428348742214</v>
          </cell>
        </row>
        <row r="1667">
          <cell r="C1667" t="str">
            <v>- Sapu Lidi</v>
          </cell>
          <cell r="E1667" t="str">
            <v>=  3  buah</v>
          </cell>
          <cell r="L1667" t="str">
            <v>F.</v>
          </cell>
          <cell r="N1667" t="str">
            <v>HARGA SATUAN PEKERJAAN  ( D + E )</v>
          </cell>
          <cell r="U1667">
            <v>79686.671183616432</v>
          </cell>
        </row>
        <row r="1668">
          <cell r="C1668" t="str">
            <v>- Sikat Ijuk</v>
          </cell>
          <cell r="E1668" t="str">
            <v>=  3  buah</v>
          </cell>
          <cell r="L1668" t="str">
            <v>Note: 1</v>
          </cell>
          <cell r="N1668" t="str">
            <v>SATUAN dapat berdasarkan atas jam operasi untuk Tenaga Kerja dan Peralatan, volume dan/atau ukuran</v>
          </cell>
        </row>
        <row r="1669">
          <cell r="C1669" t="str">
            <v>- Rambu-rambu pengaman</v>
          </cell>
          <cell r="E1669" t="str">
            <v>=  2  buah</v>
          </cell>
          <cell r="N1669" t="str">
            <v>berat untuk bahan-bahan.</v>
          </cell>
        </row>
        <row r="1670">
          <cell r="C1670" t="str">
            <v>- Maal Tripleks</v>
          </cell>
          <cell r="E1670" t="str">
            <v>=  4  lembar</v>
          </cell>
          <cell r="L1670">
            <v>2</v>
          </cell>
          <cell r="N1670" t="str">
            <v>Kuantitas satuan adalah kuantitas setiap komponen untuk menyelesaikan satu satuan pekerjaan dari nomor</v>
          </cell>
        </row>
        <row r="1671">
          <cell r="N1671" t="str">
            <v>mata pembayaran.</v>
          </cell>
        </row>
        <row r="1672">
          <cell r="L1672">
            <v>3</v>
          </cell>
          <cell r="N1672" t="str">
            <v>Biaya satuan untuk peralatan sudah termasuk bahan bakar, bahan habis dipakai dan operator.</v>
          </cell>
        </row>
        <row r="1673">
          <cell r="L1673">
            <v>4</v>
          </cell>
          <cell r="N1673" t="str">
            <v>Biaya satuan sudah termasuk pengeluaran untuk seluruh pajak yang berkaitan (tetapi tidak termasuk PPN</v>
          </cell>
        </row>
        <row r="1674">
          <cell r="J1674" t="str">
            <v>Berlanjut ke hal. berikut.</v>
          </cell>
          <cell r="N1674" t="str">
            <v>yang dibayar dari kontrak) dan biaya-biaya lainnya.</v>
          </cell>
        </row>
        <row r="1675">
          <cell r="A1675" t="str">
            <v>ITEM PEMBAYARAN NO.</v>
          </cell>
          <cell r="D1675" t="str">
            <v>:  8.4 (1)</v>
          </cell>
          <cell r="J1675" t="str">
            <v>Analisa EI-841</v>
          </cell>
        </row>
        <row r="1676">
          <cell r="A1676" t="str">
            <v>JENIS PEKERJAAN</v>
          </cell>
          <cell r="D1676" t="str">
            <v>:  Marka Jalan (Thermoplastic)</v>
          </cell>
        </row>
        <row r="1677">
          <cell r="A1677" t="str">
            <v>SATUAN PEMBAYARAN</v>
          </cell>
          <cell r="D1677" t="str">
            <v>:  M2</v>
          </cell>
          <cell r="H1677" t="str">
            <v xml:space="preserve">        URAIAN ANALISA HARGA SATUAN</v>
          </cell>
        </row>
        <row r="1678">
          <cell r="J1678" t="str">
            <v>Lanjutan</v>
          </cell>
        </row>
        <row r="1680">
          <cell r="A1680" t="str">
            <v>No.</v>
          </cell>
          <cell r="C1680" t="str">
            <v>U R A I A N</v>
          </cell>
          <cell r="G1680" t="str">
            <v>KODE</v>
          </cell>
          <cell r="H1680" t="str">
            <v>KOEF.</v>
          </cell>
          <cell r="I1680" t="str">
            <v>SATUAN</v>
          </cell>
          <cell r="J1680" t="str">
            <v>KETERANGAN</v>
          </cell>
        </row>
        <row r="1683">
          <cell r="A1683" t="str">
            <v>3.</v>
          </cell>
          <cell r="C1683" t="str">
            <v>TENAGA</v>
          </cell>
        </row>
        <row r="1684">
          <cell r="C1684" t="str">
            <v>Produksi pekerjaan per hari  =  Q1 x Tk</v>
          </cell>
          <cell r="G1684" t="str">
            <v>Qt</v>
          </cell>
          <cell r="H1684">
            <v>93.333333333333343</v>
          </cell>
          <cell r="I1684" t="str">
            <v>M2</v>
          </cell>
        </row>
        <row r="1685">
          <cell r="C1685" t="str">
            <v>dibutuhkan tenaga :</v>
          </cell>
          <cell r="D1685" t="str">
            <v>- Mandor</v>
          </cell>
          <cell r="G1685" t="str">
            <v>M</v>
          </cell>
          <cell r="H1685">
            <v>1</v>
          </cell>
          <cell r="I1685" t="str">
            <v>orang</v>
          </cell>
        </row>
        <row r="1686">
          <cell r="D1686" t="str">
            <v>- Tukang Cat</v>
          </cell>
          <cell r="G1686" t="str">
            <v>Tb</v>
          </cell>
          <cell r="H1686">
            <v>3</v>
          </cell>
          <cell r="I1686" t="str">
            <v>orang</v>
          </cell>
        </row>
        <row r="1687">
          <cell r="D1687" t="str">
            <v>- Pekerja</v>
          </cell>
          <cell r="G1687" t="str">
            <v>P</v>
          </cell>
          <cell r="H1687">
            <v>8</v>
          </cell>
          <cell r="I1687" t="str">
            <v>orang</v>
          </cell>
        </row>
        <row r="1689">
          <cell r="C1689" t="str">
            <v>Koefisien Tenaga / M2  :</v>
          </cell>
        </row>
        <row r="1690">
          <cell r="D1690" t="str">
            <v>-  Mandor</v>
          </cell>
          <cell r="E1690" t="str">
            <v>=  ( M x Tk ) : Qt</v>
          </cell>
          <cell r="G1690" t="str">
            <v>(L03)</v>
          </cell>
          <cell r="H1690">
            <v>7.4999999999999997E-2</v>
          </cell>
          <cell r="I1690" t="str">
            <v>jam</v>
          </cell>
        </row>
        <row r="1691">
          <cell r="D1691" t="str">
            <v>- Tukang</v>
          </cell>
          <cell r="E1691" t="str">
            <v>=  ( Tb x Tk ) : Qt</v>
          </cell>
          <cell r="G1691" t="str">
            <v>(L02)</v>
          </cell>
          <cell r="H1691">
            <v>0.22499999999999998</v>
          </cell>
          <cell r="I1691" t="str">
            <v>jam</v>
          </cell>
        </row>
        <row r="1692">
          <cell r="D1692" t="str">
            <v>-  Pekerja</v>
          </cell>
          <cell r="E1692" t="str">
            <v>=  ( P x Tk ) : Qt</v>
          </cell>
          <cell r="G1692" t="str">
            <v>(L01)</v>
          </cell>
          <cell r="H1692">
            <v>0.6</v>
          </cell>
          <cell r="I1692" t="str">
            <v>jam</v>
          </cell>
        </row>
        <row r="1694">
          <cell r="A1694" t="str">
            <v>4.</v>
          </cell>
          <cell r="C1694" t="str">
            <v>HARGA DASAR SATUAN UPAH, BAHAN DAN ALAT</v>
          </cell>
        </row>
        <row r="1695">
          <cell r="C1695" t="str">
            <v>Lihat lampiran.</v>
          </cell>
        </row>
        <row r="1697">
          <cell r="A1697" t="str">
            <v>5.</v>
          </cell>
          <cell r="C1697" t="str">
            <v>ANALISA HARGA SATUAN PEKERJAAN</v>
          </cell>
        </row>
        <row r="1698">
          <cell r="C1698" t="str">
            <v>Lihat perhitungan dalam FORMULIR STANDAR UNTUK</v>
          </cell>
        </row>
        <row r="1699">
          <cell r="C1699" t="str">
            <v>PEREKEMAN ANALISA MASING-MASING HARGA</v>
          </cell>
        </row>
        <row r="1700">
          <cell r="C1700" t="str">
            <v>SATUAN.</v>
          </cell>
        </row>
        <row r="1701">
          <cell r="C1701" t="str">
            <v>Didapat Harga Satuan Pekerjaan :</v>
          </cell>
        </row>
        <row r="1703">
          <cell r="C1703" t="str">
            <v xml:space="preserve">Rp.  </v>
          </cell>
          <cell r="D1703">
            <v>79686.671183616432</v>
          </cell>
          <cell r="E1703" t="str">
            <v xml:space="preserve"> / M2</v>
          </cell>
        </row>
        <row r="1707">
          <cell r="A1707" t="str">
            <v>6.</v>
          </cell>
          <cell r="C1707" t="str">
            <v>MASA PELAKSANAAN YANG DIPERLUKAN</v>
          </cell>
        </row>
        <row r="1708">
          <cell r="C1708" t="str">
            <v>Masa Pelaksanaan :</v>
          </cell>
          <cell r="D1708" t="str">
            <v>. . . . . . . . . . .</v>
          </cell>
          <cell r="E1708" t="str">
            <v>bulan</v>
          </cell>
        </row>
        <row r="1710">
          <cell r="A1710" t="str">
            <v>7.</v>
          </cell>
          <cell r="C1710" t="str">
            <v>VOLUME PEKERJAAN YANG DIPERLUKAN</v>
          </cell>
        </row>
        <row r="1711">
          <cell r="C1711" t="str">
            <v>Volume pekerjaan  :</v>
          </cell>
          <cell r="D1711" t="e">
            <v>#REF!</v>
          </cell>
          <cell r="E1711" t="str">
            <v>M2</v>
          </cell>
        </row>
        <row r="1734">
          <cell r="A1734" t="str">
            <v>ITEM PEMBAYARAN NO.</v>
          </cell>
          <cell r="D1734" t="str">
            <v>:  8.4 (4)</v>
          </cell>
          <cell r="J1734" t="str">
            <v>Analisa LI-844</v>
          </cell>
          <cell r="T1734" t="str">
            <v>Analisa LI-844</v>
          </cell>
        </row>
        <row r="1735">
          <cell r="A1735" t="str">
            <v>JENIS PEKERJAAN</v>
          </cell>
          <cell r="D1735" t="str">
            <v>:  Rambu Jalan (Engineering Grade)</v>
          </cell>
        </row>
        <row r="1736">
          <cell r="A1736" t="str">
            <v>SATUAN PEMBAYARAN</v>
          </cell>
          <cell r="D1736" t="str">
            <v>:  BH</v>
          </cell>
          <cell r="H1736" t="str">
            <v xml:space="preserve">        URAIAN ANALISA HARGA SATUAN</v>
          </cell>
          <cell r="L1736" t="str">
            <v>FORMULIR STANDAR UNTUK</v>
          </cell>
        </row>
        <row r="1737">
          <cell r="L1737" t="str">
            <v>PEREKAMAN ANALISA MASING-MASING HARGA SATUAN</v>
          </cell>
        </row>
        <row r="1738">
          <cell r="L1738">
            <v>0</v>
          </cell>
        </row>
        <row r="1739">
          <cell r="A1739" t="str">
            <v>No.</v>
          </cell>
          <cell r="C1739" t="str">
            <v>U R A I A N</v>
          </cell>
          <cell r="G1739" t="str">
            <v>KODE</v>
          </cell>
          <cell r="H1739" t="str">
            <v>KOEF.</v>
          </cell>
          <cell r="I1739" t="str">
            <v>SATUAN</v>
          </cell>
          <cell r="J1739" t="str">
            <v>KETERANGAN</v>
          </cell>
        </row>
        <row r="1741">
          <cell r="L1741" t="str">
            <v>PROYEK</v>
          </cell>
          <cell r="O1741" t="str">
            <v>:</v>
          </cell>
        </row>
        <row r="1742">
          <cell r="A1742" t="str">
            <v>I.</v>
          </cell>
          <cell r="C1742" t="str">
            <v>ASUMSI</v>
          </cell>
          <cell r="L1742" t="str">
            <v>No. PAKET KONTRAK</v>
          </cell>
          <cell r="O1742" t="str">
            <v>:</v>
          </cell>
        </row>
        <row r="1743">
          <cell r="A1743">
            <v>1</v>
          </cell>
          <cell r="C1743" t="str">
            <v>Menggunakan cara manual</v>
          </cell>
          <cell r="L1743" t="str">
            <v>NAMA PAKET</v>
          </cell>
          <cell r="O1743" t="str">
            <v>:</v>
          </cell>
        </row>
        <row r="1744">
          <cell r="A1744">
            <v>2</v>
          </cell>
          <cell r="C1744" t="str">
            <v>Lokasi pekerjaan : sepanjang jalan</v>
          </cell>
          <cell r="L1744" t="str">
            <v>PROP / KAB / KODYA</v>
          </cell>
          <cell r="O1744" t="str">
            <v>:</v>
          </cell>
        </row>
        <row r="1745">
          <cell r="A1745">
            <v>3</v>
          </cell>
          <cell r="C1745" t="str">
            <v>Bahan dasar (plat rambu jadi, pipa dan beton cetak)</v>
          </cell>
          <cell r="L1745" t="str">
            <v>ITEM PEMBAYARAN NO.</v>
          </cell>
          <cell r="O1745" t="str">
            <v>:  8.4 (4)</v>
          </cell>
          <cell r="R1745" t="str">
            <v>PERKIRAAN VOL. PEK.</v>
          </cell>
          <cell r="T1745" t="str">
            <v>:</v>
          </cell>
          <cell r="U1745" t="e">
            <v>#REF!</v>
          </cell>
        </row>
        <row r="1746">
          <cell r="C1746" t="str">
            <v>diangkut dengan Truk ke lokasi pekerjaan</v>
          </cell>
          <cell r="L1746" t="str">
            <v>JENIS PEKERJAAN</v>
          </cell>
          <cell r="O1746" t="str">
            <v>:  Rambu Jalan (Engineering Grade)</v>
          </cell>
          <cell r="R1746" t="str">
            <v>TOTAL HARGA (Rp.)</v>
          </cell>
          <cell r="T1746" t="str">
            <v>:</v>
          </cell>
          <cell r="U1746" t="e">
            <v>#REF!</v>
          </cell>
        </row>
        <row r="1747">
          <cell r="A1747">
            <v>4</v>
          </cell>
          <cell r="C1747" t="str">
            <v>Jarak rata-rata Base camp ke lokasi pekerjaan</v>
          </cell>
          <cell r="G1747" t="str">
            <v>L</v>
          </cell>
          <cell r="H1747">
            <v>19.991228070175438</v>
          </cell>
          <cell r="I1747" t="str">
            <v>KM</v>
          </cell>
          <cell r="L1747" t="str">
            <v>SATUAN PEMBAYARAN</v>
          </cell>
          <cell r="O1747" t="str">
            <v>:  BH</v>
          </cell>
          <cell r="R1747" t="str">
            <v>% THD. BIAYA PROYEK</v>
          </cell>
          <cell r="T1747" t="str">
            <v>:</v>
          </cell>
          <cell r="U1747" t="e">
            <v>#REF!</v>
          </cell>
        </row>
        <row r="1748">
          <cell r="A1748">
            <v>5</v>
          </cell>
          <cell r="C1748" t="str">
            <v>Jam kerja efektif per-hari</v>
          </cell>
          <cell r="G1748" t="str">
            <v>Tk</v>
          </cell>
          <cell r="H1748">
            <v>7</v>
          </cell>
          <cell r="I1748" t="str">
            <v>jam</v>
          </cell>
        </row>
        <row r="1750">
          <cell r="A1750" t="str">
            <v>II.</v>
          </cell>
          <cell r="C1750" t="str">
            <v>URUTAN KERJA</v>
          </cell>
          <cell r="Q1750" t="str">
            <v>PERKIRAAN</v>
          </cell>
          <cell r="R1750" t="str">
            <v>HARGA</v>
          </cell>
          <cell r="S1750" t="str">
            <v>JUMLAH</v>
          </cell>
        </row>
        <row r="1751">
          <cell r="A1751">
            <v>1</v>
          </cell>
          <cell r="C1751" t="str">
            <v>Kesatuan pondasi, pelat &amp; tiang rambu disiapkan dan</v>
          </cell>
          <cell r="L1751" t="str">
            <v>NO.</v>
          </cell>
          <cell r="N1751" t="str">
            <v>KOMPONEN</v>
          </cell>
          <cell r="P1751" t="str">
            <v>SATUAN</v>
          </cell>
          <cell r="Q1751" t="str">
            <v>KUANTITAS</v>
          </cell>
          <cell r="R1751" t="str">
            <v>SATUAN</v>
          </cell>
          <cell r="S1751" t="str">
            <v>HARGA</v>
          </cell>
        </row>
        <row r="1752">
          <cell r="C1752" t="str">
            <v>dipasang di tempat yang telah ditentukan</v>
          </cell>
          <cell r="R1752" t="str">
            <v>(Rp.)</v>
          </cell>
          <cell r="S1752" t="str">
            <v>(Rp.)</v>
          </cell>
        </row>
        <row r="1754">
          <cell r="A1754" t="str">
            <v>III.</v>
          </cell>
          <cell r="C1754" t="str">
            <v>PEMAKAIAN BAHAN, ALAT DAN TENAGA</v>
          </cell>
        </row>
        <row r="1755">
          <cell r="L1755" t="str">
            <v>A.</v>
          </cell>
          <cell r="N1755" t="str">
            <v>TENAGA</v>
          </cell>
        </row>
        <row r="1756">
          <cell r="A1756" t="str">
            <v xml:space="preserve">   1.</v>
          </cell>
          <cell r="C1756" t="str">
            <v>BAHAN</v>
          </cell>
        </row>
        <row r="1757">
          <cell r="A1757" t="str">
            <v>1.a.</v>
          </cell>
          <cell r="C1757" t="str">
            <v>Pelat Rambu Jadi (Engineering Grade)</v>
          </cell>
          <cell r="G1757" t="str">
            <v>(M35a)</v>
          </cell>
          <cell r="H1757">
            <v>1</v>
          </cell>
          <cell r="I1757" t="str">
            <v>BH</v>
          </cell>
          <cell r="L1757" t="str">
            <v>1.</v>
          </cell>
          <cell r="N1757" t="str">
            <v>Pekerja Biasa</v>
          </cell>
          <cell r="O1757" t="str">
            <v>(L01)</v>
          </cell>
          <cell r="P1757" t="str">
            <v>jam</v>
          </cell>
          <cell r="Q1757">
            <v>1.0747660818713449</v>
          </cell>
          <cell r="R1757">
            <v>1800</v>
          </cell>
          <cell r="U1757">
            <v>1934.5789473684208</v>
          </cell>
        </row>
        <row r="1758">
          <cell r="A1758" t="str">
            <v>1.b.</v>
          </cell>
          <cell r="C1758" t="str">
            <v>Pipa Galvanis Dia.1,6"</v>
          </cell>
          <cell r="G1758" t="str">
            <v>(M24)</v>
          </cell>
          <cell r="H1758">
            <v>1</v>
          </cell>
          <cell r="I1758" t="str">
            <v>Batang</v>
          </cell>
          <cell r="L1758" t="str">
            <v>2.</v>
          </cell>
          <cell r="N1758" t="str">
            <v>Tukang</v>
          </cell>
          <cell r="O1758" t="str">
            <v>(L02)</v>
          </cell>
          <cell r="P1758" t="str">
            <v>jam</v>
          </cell>
          <cell r="Q1758">
            <v>0.64485964912280691</v>
          </cell>
          <cell r="R1758">
            <v>2500</v>
          </cell>
          <cell r="U1758">
            <v>1612.1491228070172</v>
          </cell>
        </row>
        <row r="1759">
          <cell r="A1759" t="str">
            <v>1.c.</v>
          </cell>
          <cell r="C1759" t="str">
            <v>Beton K-225</v>
          </cell>
          <cell r="G1759" t="str">
            <v>(M38)</v>
          </cell>
          <cell r="H1759">
            <v>1.6000000000000004E-2</v>
          </cell>
          <cell r="I1759" t="str">
            <v>M3</v>
          </cell>
          <cell r="L1759" t="str">
            <v>3.</v>
          </cell>
          <cell r="N1759" t="str">
            <v>Mandor</v>
          </cell>
          <cell r="O1759" t="str">
            <v>(L03)</v>
          </cell>
          <cell r="P1759" t="str">
            <v>jam</v>
          </cell>
          <cell r="Q1759">
            <v>0.21495321637426898</v>
          </cell>
          <cell r="R1759">
            <v>2750</v>
          </cell>
          <cell r="U1759">
            <v>591.12134502923971</v>
          </cell>
        </row>
        <row r="1760">
          <cell r="A1760" t="str">
            <v>1.d.</v>
          </cell>
          <cell r="C1760" t="str">
            <v>Cat, dan bahan lainnya</v>
          </cell>
          <cell r="G1760" t="str">
            <v>-</v>
          </cell>
          <cell r="H1760">
            <v>1</v>
          </cell>
          <cell r="I1760" t="str">
            <v>Ls</v>
          </cell>
        </row>
        <row r="1761">
          <cell r="A1761" t="str">
            <v>2.</v>
          </cell>
          <cell r="C1761" t="str">
            <v>ALAT</v>
          </cell>
          <cell r="Q1761" t="str">
            <v xml:space="preserve">JUMLAH HARGA TENAGA   </v>
          </cell>
          <cell r="U1761">
            <v>4137.8494152046778</v>
          </cell>
        </row>
        <row r="1762">
          <cell r="A1762" t="str">
            <v>2.a.</v>
          </cell>
          <cell r="C1762" t="str">
            <v>DUMP TRUCK</v>
          </cell>
          <cell r="G1762" t="str">
            <v>(E08)</v>
          </cell>
        </row>
        <row r="1763">
          <cell r="C1763" t="str">
            <v>Kapasitas 1 kali Angkut</v>
          </cell>
          <cell r="G1763" t="str">
            <v>Cp</v>
          </cell>
          <cell r="H1763">
            <v>15</v>
          </cell>
          <cell r="I1763" t="str">
            <v>Buah</v>
          </cell>
          <cell r="L1763" t="str">
            <v>B.</v>
          </cell>
          <cell r="N1763" t="str">
            <v>BAHAN</v>
          </cell>
        </row>
        <row r="1764">
          <cell r="C1764" t="str">
            <v>Waktu Siklus  :</v>
          </cell>
          <cell r="G1764" t="str">
            <v>Ts</v>
          </cell>
        </row>
        <row r="1765">
          <cell r="C1765" t="str">
            <v>- Memuat</v>
          </cell>
          <cell r="D1765" t="str">
            <v xml:space="preserve"> =  atur, ikat, dll.</v>
          </cell>
          <cell r="G1765" t="str">
            <v>T1</v>
          </cell>
          <cell r="H1765">
            <v>30</v>
          </cell>
          <cell r="I1765" t="str">
            <v>menit</v>
          </cell>
          <cell r="L1765" t="str">
            <v>1.</v>
          </cell>
          <cell r="N1765" t="str">
            <v>Pelat Rambu</v>
          </cell>
          <cell r="O1765" t="str">
            <v>(M35a)</v>
          </cell>
          <cell r="P1765" t="str">
            <v>BH</v>
          </cell>
          <cell r="Q1765">
            <v>1</v>
          </cell>
          <cell r="R1765">
            <v>75000</v>
          </cell>
          <cell r="U1765">
            <v>75000</v>
          </cell>
        </row>
        <row r="1766">
          <cell r="C1766" t="str">
            <v>- Angkut</v>
          </cell>
          <cell r="D1766" t="str">
            <v xml:space="preserve"> =  (2 x L : 25 Km/Jam) x 60 menit</v>
          </cell>
          <cell r="G1766" t="str">
            <v>T2</v>
          </cell>
          <cell r="H1766">
            <v>95.957894736842093</v>
          </cell>
          <cell r="I1766" t="str">
            <v>menit</v>
          </cell>
          <cell r="L1766" t="str">
            <v>2.</v>
          </cell>
          <cell r="N1766" t="str">
            <v>Pipa Galvanis</v>
          </cell>
          <cell r="O1766" t="str">
            <v>(M24)</v>
          </cell>
          <cell r="P1766" t="str">
            <v>Batang</v>
          </cell>
          <cell r="Q1766">
            <v>1</v>
          </cell>
          <cell r="R1766">
            <v>76000</v>
          </cell>
          <cell r="U1766">
            <v>76000</v>
          </cell>
        </row>
        <row r="1767">
          <cell r="C1767" t="str">
            <v>- Menurunkan</v>
          </cell>
          <cell r="D1767" t="str">
            <v xml:space="preserve"> =  Rata-rata  2.5  menit / buah</v>
          </cell>
          <cell r="G1767" t="str">
            <v>T3</v>
          </cell>
          <cell r="H1767">
            <v>37.5</v>
          </cell>
          <cell r="I1767" t="str">
            <v>menit</v>
          </cell>
          <cell r="L1767" t="str">
            <v>3.</v>
          </cell>
          <cell r="N1767" t="str">
            <v>Beton K-225</v>
          </cell>
          <cell r="O1767" t="str">
            <v>(M38)</v>
          </cell>
          <cell r="P1767" t="str">
            <v>M3</v>
          </cell>
          <cell r="Q1767">
            <v>1.6000000000000004E-2</v>
          </cell>
          <cell r="R1767">
            <v>345293.45562294405</v>
          </cell>
          <cell r="U1767">
            <v>5524.695289967106</v>
          </cell>
        </row>
        <row r="1768">
          <cell r="C1768" t="str">
            <v>- Lain-lain</v>
          </cell>
          <cell r="D1768" t="str">
            <v xml:space="preserve"> =  geser, atur, tunggu, dll.</v>
          </cell>
          <cell r="G1768" t="str">
            <v>T4</v>
          </cell>
          <cell r="H1768">
            <v>30</v>
          </cell>
          <cell r="I1768" t="str">
            <v>menit</v>
          </cell>
          <cell r="L1768" t="str">
            <v>4.</v>
          </cell>
          <cell r="N1768" t="str">
            <v>Cat, dan bahan lainnya</v>
          </cell>
          <cell r="P1768" t="str">
            <v>Ls</v>
          </cell>
          <cell r="Q1768">
            <v>1</v>
          </cell>
          <cell r="R1768">
            <v>150</v>
          </cell>
          <cell r="U1768">
            <v>150</v>
          </cell>
        </row>
        <row r="1769">
          <cell r="G1769" t="str">
            <v>Ts</v>
          </cell>
          <cell r="H1769">
            <v>193.45789473684209</v>
          </cell>
          <cell r="I1769" t="str">
            <v>menit</v>
          </cell>
        </row>
        <row r="1771">
          <cell r="C1771" t="str">
            <v>Kap. Prod. / Jam  =</v>
          </cell>
          <cell r="D1771" t="str">
            <v>Cp</v>
          </cell>
          <cell r="G1771" t="str">
            <v>Q1</v>
          </cell>
          <cell r="H1771">
            <v>4.6521750959001009</v>
          </cell>
          <cell r="I1771" t="str">
            <v>Buah</v>
          </cell>
          <cell r="Q1771" t="str">
            <v xml:space="preserve">JUMLAH HARGA BAHAN   </v>
          </cell>
          <cell r="U1771">
            <v>156674.69528996712</v>
          </cell>
        </row>
        <row r="1772">
          <cell r="D1772" t="str">
            <v>Ts : 60</v>
          </cell>
        </row>
        <row r="1773">
          <cell r="L1773" t="str">
            <v>C.</v>
          </cell>
          <cell r="N1773" t="str">
            <v>PERALATAN</v>
          </cell>
        </row>
        <row r="1774">
          <cell r="C1774" t="str">
            <v>Koefisien Alat / Buah   =  1  :  Q1</v>
          </cell>
          <cell r="G1774" t="str">
            <v>(E08)</v>
          </cell>
          <cell r="H1774">
            <v>0.21495321637426901</v>
          </cell>
          <cell r="I1774" t="str">
            <v>Jam</v>
          </cell>
        </row>
        <row r="1775">
          <cell r="L1775" t="str">
            <v>1.</v>
          </cell>
          <cell r="N1775" t="str">
            <v>Dump Truck</v>
          </cell>
          <cell r="O1775" t="str">
            <v>(E08)</v>
          </cell>
          <cell r="P1775" t="str">
            <v>Jam</v>
          </cell>
          <cell r="Q1775">
            <v>0.21495321637426901</v>
          </cell>
          <cell r="R1775">
            <v>32323.54332401634</v>
          </cell>
          <cell r="U1775">
            <v>6948.0496021103427</v>
          </cell>
        </row>
        <row r="1776">
          <cell r="L1776" t="str">
            <v>2.</v>
          </cell>
          <cell r="N1776" t="str">
            <v>Alat Bantu</v>
          </cell>
          <cell r="P1776" t="str">
            <v>Ls</v>
          </cell>
          <cell r="Q1776">
            <v>1</v>
          </cell>
          <cell r="R1776">
            <v>350</v>
          </cell>
          <cell r="U1776">
            <v>350</v>
          </cell>
        </row>
        <row r="1777">
          <cell r="A1777" t="str">
            <v>2.b.</v>
          </cell>
          <cell r="C1777" t="str">
            <v>ALAT BANTU</v>
          </cell>
        </row>
        <row r="1778">
          <cell r="C1778" t="str">
            <v>- Tang, Obeng, dll</v>
          </cell>
          <cell r="D1778" t="str">
            <v>=  2  set</v>
          </cell>
        </row>
        <row r="1779">
          <cell r="C1779" t="str">
            <v>- Pacul / Sekop</v>
          </cell>
          <cell r="D1779" t="str">
            <v>=  4  buah</v>
          </cell>
        </row>
        <row r="1782">
          <cell r="A1782" t="str">
            <v>3.</v>
          </cell>
          <cell r="C1782" t="str">
            <v>TENAGA</v>
          </cell>
        </row>
        <row r="1783">
          <cell r="C1783" t="str">
            <v>Produksi pemasangan rambu dalam 1 hari  =  Tk x Q1</v>
          </cell>
          <cell r="G1783" t="str">
            <v>Qt</v>
          </cell>
          <cell r="H1783">
            <v>32.565225671300709</v>
          </cell>
          <cell r="I1783" t="str">
            <v>Buah</v>
          </cell>
          <cell r="Q1783" t="str">
            <v xml:space="preserve">JUMLAH HARGA PERALATAN   </v>
          </cell>
          <cell r="U1783">
            <v>7298.0496021103427</v>
          </cell>
        </row>
        <row r="1784">
          <cell r="C1784" t="str">
            <v>Kebutuhan tenaga :</v>
          </cell>
          <cell r="D1784" t="str">
            <v>- Mandor</v>
          </cell>
          <cell r="G1784" t="str">
            <v>M</v>
          </cell>
          <cell r="H1784">
            <v>1</v>
          </cell>
          <cell r="I1784" t="str">
            <v>orang</v>
          </cell>
        </row>
        <row r="1785">
          <cell r="D1785" t="str">
            <v>- Tukang</v>
          </cell>
          <cell r="G1785" t="str">
            <v>Tb</v>
          </cell>
          <cell r="H1785">
            <v>3</v>
          </cell>
          <cell r="I1785" t="str">
            <v>orang</v>
          </cell>
          <cell r="L1785" t="str">
            <v>D.</v>
          </cell>
          <cell r="N1785" t="str">
            <v>JUMLAH HARGA TENAGA, BAHAN DAN PERALATAN  ( A + B + C )</v>
          </cell>
          <cell r="U1785">
            <v>168110.59430728215</v>
          </cell>
        </row>
        <row r="1786">
          <cell r="D1786" t="str">
            <v>- Pekerja</v>
          </cell>
          <cell r="G1786" t="str">
            <v>P</v>
          </cell>
          <cell r="H1786">
            <v>5</v>
          </cell>
          <cell r="I1786" t="str">
            <v>orang</v>
          </cell>
          <cell r="L1786" t="str">
            <v>E.</v>
          </cell>
          <cell r="N1786" t="str">
            <v>OVERHEAD &amp; PROFIT</v>
          </cell>
          <cell r="P1786">
            <v>10</v>
          </cell>
          <cell r="Q1786" t="str">
            <v>%  x  D</v>
          </cell>
          <cell r="U1786">
            <v>16811.059430728215</v>
          </cell>
        </row>
        <row r="1787">
          <cell r="C1787" t="str">
            <v>Koefisien Tenaga / Bh   :</v>
          </cell>
          <cell r="L1787" t="str">
            <v>F.</v>
          </cell>
          <cell r="N1787" t="str">
            <v>HARGA SATUAN PEKERJAAN  ( D + E )</v>
          </cell>
          <cell r="U1787">
            <v>184921.65373801038</v>
          </cell>
        </row>
        <row r="1788">
          <cell r="D1788" t="str">
            <v>-  Mandor</v>
          </cell>
          <cell r="E1788" t="str">
            <v>= (Tk x M) : Qt</v>
          </cell>
          <cell r="G1788" t="str">
            <v>(L03)</v>
          </cell>
          <cell r="H1788">
            <v>0.21495321637426898</v>
          </cell>
          <cell r="I1788" t="str">
            <v>jam</v>
          </cell>
          <cell r="L1788" t="str">
            <v>Note: 1</v>
          </cell>
          <cell r="N1788" t="str">
            <v>SATUAN dapat berdasarkan atas jam operasi untuk Tenaga Kerja dan Peralatan, volume dan/atau ukuran</v>
          </cell>
        </row>
        <row r="1789">
          <cell r="D1789" t="str">
            <v>-  Tukang</v>
          </cell>
          <cell r="E1789" t="str">
            <v>= (Tk x Tb) : Qt</v>
          </cell>
          <cell r="G1789" t="str">
            <v>(L02)</v>
          </cell>
          <cell r="H1789">
            <v>0.64485964912280691</v>
          </cell>
          <cell r="I1789" t="str">
            <v>jam</v>
          </cell>
          <cell r="N1789" t="str">
            <v>berat untuk bahan-bahan.</v>
          </cell>
        </row>
        <row r="1790">
          <cell r="D1790" t="str">
            <v>-  Pekerja</v>
          </cell>
          <cell r="E1790" t="str">
            <v>= (Tk x P) : Qt</v>
          </cell>
          <cell r="G1790" t="str">
            <v>(L01)</v>
          </cell>
          <cell r="H1790">
            <v>1.0747660818713449</v>
          </cell>
          <cell r="I1790" t="str">
            <v>jam</v>
          </cell>
          <cell r="L1790">
            <v>2</v>
          </cell>
          <cell r="N1790" t="str">
            <v>Kuantitas satuan adalah kuantitas setiap komponen untuk menyelesaikan satu satuan pekerjaan dari nomor</v>
          </cell>
        </row>
        <row r="1791">
          <cell r="N1791" t="str">
            <v>mata pembayaran.</v>
          </cell>
        </row>
        <row r="1792">
          <cell r="L1792">
            <v>3</v>
          </cell>
          <cell r="N1792" t="str">
            <v>Biaya satuan untuk peralatan sudah termasuk bahan bakar, bahan habis dipakai dan operator.</v>
          </cell>
        </row>
        <row r="1793">
          <cell r="L1793">
            <v>4</v>
          </cell>
          <cell r="N1793" t="str">
            <v>Biaya satuan sudah termasuk pengeluaran untuk seluruh pajak yang berkaitan (tetapi tidak termasuk PPN</v>
          </cell>
        </row>
        <row r="1794">
          <cell r="J1794" t="str">
            <v>Berlanjut ke hal. berikut.</v>
          </cell>
          <cell r="N1794" t="str">
            <v>yang dibayar dari kontrak) dan biaya-biaya lainnya.</v>
          </cell>
        </row>
        <row r="1795">
          <cell r="A1795" t="str">
            <v>ITEM PEMBAYARAN NO.</v>
          </cell>
          <cell r="D1795" t="str">
            <v>:  8.4 (4)</v>
          </cell>
          <cell r="J1795" t="str">
            <v>Analisa LI-844</v>
          </cell>
        </row>
        <row r="1796">
          <cell r="A1796" t="str">
            <v>JENIS PEKERJAAN</v>
          </cell>
          <cell r="D1796" t="str">
            <v>:  Rambu Jalan (Engineering Grade)</v>
          </cell>
        </row>
        <row r="1797">
          <cell r="A1797" t="str">
            <v>SATUAN PEMBAYARAN</v>
          </cell>
          <cell r="D1797" t="str">
            <v>:  BH</v>
          </cell>
          <cell r="H1797" t="str">
            <v xml:space="preserve">        URAIAN ANALISA HARGA SATUAN</v>
          </cell>
        </row>
        <row r="1798">
          <cell r="J1798" t="str">
            <v>Lanjutan</v>
          </cell>
        </row>
        <row r="1800">
          <cell r="A1800" t="str">
            <v>No.</v>
          </cell>
          <cell r="C1800" t="str">
            <v>U R A I A N</v>
          </cell>
          <cell r="G1800" t="str">
            <v>KODE</v>
          </cell>
          <cell r="H1800" t="str">
            <v>KOEF.</v>
          </cell>
          <cell r="I1800" t="str">
            <v>SATUAN</v>
          </cell>
          <cell r="J1800" t="str">
            <v>KETERANGAN</v>
          </cell>
        </row>
        <row r="1803">
          <cell r="A1803" t="str">
            <v>4.</v>
          </cell>
          <cell r="C1803" t="str">
            <v>HARGA DASAR SATUAN UPAH, BAHAN DAN ALAT</v>
          </cell>
        </row>
        <row r="1804">
          <cell r="C1804" t="str">
            <v>Lihat lampiran.</v>
          </cell>
        </row>
        <row r="1806">
          <cell r="A1806" t="str">
            <v>5.</v>
          </cell>
          <cell r="C1806" t="str">
            <v>ANALISA HARGA SATUAN PEKERJAAN</v>
          </cell>
        </row>
        <row r="1807">
          <cell r="C1807" t="str">
            <v>Lihat perhitungan dalam FORMULIR STANDAR UNTUK</v>
          </cell>
        </row>
        <row r="1808">
          <cell r="C1808" t="str">
            <v>PEREKEMAN ANALISA MASING-MASING HARGA</v>
          </cell>
        </row>
        <row r="1809">
          <cell r="C1809" t="str">
            <v>SATUAN.</v>
          </cell>
        </row>
        <row r="1810">
          <cell r="C1810" t="str">
            <v>Didapat Harga Satuan Pekerjaan :</v>
          </cell>
        </row>
        <row r="1812">
          <cell r="C1812" t="str">
            <v xml:space="preserve">Rp.  </v>
          </cell>
          <cell r="D1812">
            <v>184921.65373801038</v>
          </cell>
          <cell r="E1812" t="str">
            <v xml:space="preserve"> / Buah</v>
          </cell>
        </row>
        <row r="1815">
          <cell r="A1815" t="str">
            <v>6.</v>
          </cell>
          <cell r="C1815" t="str">
            <v>MASA PELAKSANAAN YANG DIPERLUKAN</v>
          </cell>
        </row>
        <row r="1816">
          <cell r="C1816" t="str">
            <v>Masa Pelaksanaan :</v>
          </cell>
          <cell r="D1816" t="str">
            <v>. . . . . . . . . . .</v>
          </cell>
          <cell r="E1816" t="str">
            <v>bulan</v>
          </cell>
        </row>
        <row r="1818">
          <cell r="A1818" t="str">
            <v>7.</v>
          </cell>
          <cell r="C1818" t="str">
            <v>VOLUME PEKERJAAN YANG DIPERLUKAN</v>
          </cell>
        </row>
        <row r="1819">
          <cell r="C1819" t="str">
            <v>Volume pekerjaan  :</v>
          </cell>
          <cell r="D1819" t="e">
            <v>#REF!</v>
          </cell>
          <cell r="E1819" t="str">
            <v>Buah</v>
          </cell>
        </row>
        <row r="1856">
          <cell r="A1856" t="str">
            <v>ITEM PEMBAYARAN NO.</v>
          </cell>
          <cell r="D1856" t="str">
            <v>:  8.4 (5)</v>
          </cell>
          <cell r="J1856" t="str">
            <v>Analisa LI-845</v>
          </cell>
          <cell r="T1856" t="str">
            <v>Analisa LI-845</v>
          </cell>
        </row>
        <row r="1857">
          <cell r="A1857" t="str">
            <v>JENIS PEKERJAAN</v>
          </cell>
          <cell r="D1857" t="str">
            <v>:  Rambu Jalan (High Int. Grade)</v>
          </cell>
        </row>
        <row r="1858">
          <cell r="A1858" t="str">
            <v>SATUAN PEMBAYARAN</v>
          </cell>
          <cell r="D1858" t="str">
            <v>:  BH</v>
          </cell>
          <cell r="H1858" t="str">
            <v xml:space="preserve">        URAIAN ANALISA HARGA SATUAN</v>
          </cell>
          <cell r="L1858" t="str">
            <v>FORMULIR STANDAR UNTUK</v>
          </cell>
        </row>
        <row r="1859">
          <cell r="L1859" t="str">
            <v>PEREKAMAN ANALISA MASING-MASING HARGA SATUAN</v>
          </cell>
        </row>
        <row r="1860">
          <cell r="L1860">
            <v>0</v>
          </cell>
        </row>
        <row r="1861">
          <cell r="A1861" t="str">
            <v>No.</v>
          </cell>
          <cell r="C1861" t="str">
            <v>U R A I A N</v>
          </cell>
          <cell r="G1861" t="str">
            <v>KODE</v>
          </cell>
          <cell r="H1861" t="str">
            <v>KOEF.</v>
          </cell>
          <cell r="I1861" t="str">
            <v>SATUAN</v>
          </cell>
          <cell r="J1861" t="str">
            <v>KETERANGAN</v>
          </cell>
        </row>
        <row r="1863">
          <cell r="L1863" t="str">
            <v>PROYEK</v>
          </cell>
          <cell r="O1863" t="str">
            <v>:</v>
          </cell>
        </row>
        <row r="1864">
          <cell r="A1864" t="str">
            <v>I.</v>
          </cell>
          <cell r="C1864" t="str">
            <v>ASUMSI</v>
          </cell>
          <cell r="L1864" t="str">
            <v>No. PAKET KONTRAK</v>
          </cell>
          <cell r="O1864" t="str">
            <v>:</v>
          </cell>
        </row>
        <row r="1865">
          <cell r="A1865">
            <v>1</v>
          </cell>
          <cell r="C1865" t="str">
            <v>Menggunakan cara manual</v>
          </cell>
          <cell r="L1865" t="str">
            <v>NAMA PAKET</v>
          </cell>
          <cell r="O1865" t="str">
            <v>:</v>
          </cell>
        </row>
        <row r="1866">
          <cell r="A1866">
            <v>2</v>
          </cell>
          <cell r="C1866" t="str">
            <v>Lokasi pekerjaan : sepanjang jalan</v>
          </cell>
          <cell r="L1866" t="str">
            <v>PROP / KAB / KODYA</v>
          </cell>
          <cell r="O1866" t="str">
            <v>:</v>
          </cell>
        </row>
        <row r="1867">
          <cell r="A1867">
            <v>3</v>
          </cell>
          <cell r="C1867" t="str">
            <v>Bahan dasar (plat rambu jadi, pipa dan beton cetak)</v>
          </cell>
          <cell r="L1867" t="str">
            <v>ITEM PEMBAYARAN NO.</v>
          </cell>
          <cell r="O1867" t="str">
            <v>:  8.4 (5)</v>
          </cell>
          <cell r="R1867" t="str">
            <v>PERKIRAAN VOL. PEK.</v>
          </cell>
          <cell r="T1867" t="str">
            <v>:</v>
          </cell>
          <cell r="U1867" t="e">
            <v>#REF!</v>
          </cell>
        </row>
        <row r="1868">
          <cell r="C1868" t="str">
            <v>diangkut dengan Truk ke lokasi pekerjaan</v>
          </cell>
          <cell r="L1868" t="str">
            <v>JENIS PEKERJAAN</v>
          </cell>
          <cell r="O1868" t="str">
            <v>:  Rambu Jalan (High Int. Grade)</v>
          </cell>
          <cell r="R1868" t="str">
            <v>TOTAL HARGA (Rp.)</v>
          </cell>
          <cell r="T1868" t="str">
            <v>:</v>
          </cell>
          <cell r="U1868" t="e">
            <v>#REF!</v>
          </cell>
        </row>
        <row r="1869">
          <cell r="A1869">
            <v>4</v>
          </cell>
          <cell r="C1869" t="str">
            <v>Jarak rata-rata Base camp ke lokasi pekerjaan</v>
          </cell>
          <cell r="G1869" t="str">
            <v>L</v>
          </cell>
          <cell r="H1869">
            <v>19.991228070175438</v>
          </cell>
          <cell r="I1869" t="str">
            <v>KM</v>
          </cell>
          <cell r="L1869" t="str">
            <v>SATUAN PEMBAYARAN</v>
          </cell>
          <cell r="O1869" t="str">
            <v>:  BH</v>
          </cell>
          <cell r="R1869" t="str">
            <v>% THD. BIAYA PROYEK</v>
          </cell>
          <cell r="T1869" t="str">
            <v>:</v>
          </cell>
          <cell r="U1869" t="e">
            <v>#REF!</v>
          </cell>
        </row>
        <row r="1870">
          <cell r="A1870">
            <v>5</v>
          </cell>
          <cell r="C1870" t="str">
            <v>Jam kerja efektif per-hari</v>
          </cell>
          <cell r="G1870" t="str">
            <v>Tk</v>
          </cell>
          <cell r="H1870">
            <v>7</v>
          </cell>
          <cell r="I1870" t="str">
            <v>jam</v>
          </cell>
        </row>
        <row r="1872">
          <cell r="A1872" t="str">
            <v>II.</v>
          </cell>
          <cell r="C1872" t="str">
            <v>URUTAN KERJA</v>
          </cell>
          <cell r="Q1872" t="str">
            <v>PERKIRAAN</v>
          </cell>
          <cell r="R1872" t="str">
            <v>HARGA</v>
          </cell>
          <cell r="S1872" t="str">
            <v>JUMLAH</v>
          </cell>
        </row>
        <row r="1873">
          <cell r="A1873">
            <v>1</v>
          </cell>
          <cell r="C1873" t="str">
            <v>Kesatuan pondasi, pelat &amp; tiang rambu disiapkan dan</v>
          </cell>
          <cell r="L1873" t="str">
            <v>NO.</v>
          </cell>
          <cell r="N1873" t="str">
            <v>KOMPONEN</v>
          </cell>
          <cell r="P1873" t="str">
            <v>SATUAN</v>
          </cell>
          <cell r="Q1873" t="str">
            <v>KUANTITAS</v>
          </cell>
          <cell r="R1873" t="str">
            <v>SATUAN</v>
          </cell>
          <cell r="S1873" t="str">
            <v>HARGA</v>
          </cell>
        </row>
        <row r="1874">
          <cell r="C1874" t="str">
            <v>dipasang di tempat yang telah ditentukan</v>
          </cell>
          <cell r="R1874" t="str">
            <v>(Rp.)</v>
          </cell>
          <cell r="S1874" t="str">
            <v>(Rp.)</v>
          </cell>
        </row>
        <row r="1876">
          <cell r="A1876" t="str">
            <v>III.</v>
          </cell>
          <cell r="C1876" t="str">
            <v>PEMAKAIAN BAHAN, ALAT DAN TENAGA</v>
          </cell>
        </row>
        <row r="1877">
          <cell r="L1877" t="str">
            <v>A.</v>
          </cell>
          <cell r="N1877" t="str">
            <v>TENAGA</v>
          </cell>
        </row>
        <row r="1878">
          <cell r="A1878" t="str">
            <v xml:space="preserve">   1.</v>
          </cell>
          <cell r="C1878" t="str">
            <v>BAHAN</v>
          </cell>
        </row>
        <row r="1879">
          <cell r="A1879" t="str">
            <v>1.a.</v>
          </cell>
          <cell r="C1879" t="str">
            <v>Pelat Rambu Jadi (High Intensity Grade)</v>
          </cell>
          <cell r="G1879" t="str">
            <v>(M35b)</v>
          </cell>
          <cell r="H1879">
            <v>1</v>
          </cell>
          <cell r="I1879" t="str">
            <v>BH</v>
          </cell>
          <cell r="L1879" t="str">
            <v>1.</v>
          </cell>
          <cell r="N1879" t="str">
            <v>Pekerja Biasa</v>
          </cell>
          <cell r="O1879" t="str">
            <v>(L01)</v>
          </cell>
          <cell r="P1879" t="str">
            <v>jam</v>
          </cell>
          <cell r="Q1879">
            <v>1.0747660818713449</v>
          </cell>
          <cell r="R1879">
            <v>1800</v>
          </cell>
          <cell r="U1879">
            <v>1934.5789473684208</v>
          </cell>
        </row>
        <row r="1880">
          <cell r="A1880" t="str">
            <v>1.b.</v>
          </cell>
          <cell r="C1880" t="str">
            <v>Pipa Galvanis Dia.1,6"</v>
          </cell>
          <cell r="G1880" t="str">
            <v>(M24)</v>
          </cell>
          <cell r="H1880">
            <v>1</v>
          </cell>
          <cell r="I1880" t="str">
            <v>Batang</v>
          </cell>
          <cell r="L1880" t="str">
            <v>2.</v>
          </cell>
          <cell r="N1880" t="str">
            <v>Tukang</v>
          </cell>
          <cell r="O1880" t="str">
            <v>(L02)</v>
          </cell>
          <cell r="P1880" t="str">
            <v>jam</v>
          </cell>
          <cell r="Q1880">
            <v>0.64485964912280691</v>
          </cell>
          <cell r="R1880">
            <v>2500</v>
          </cell>
          <cell r="U1880">
            <v>1612.1491228070172</v>
          </cell>
        </row>
        <row r="1881">
          <cell r="A1881" t="str">
            <v>1.c.</v>
          </cell>
          <cell r="C1881" t="str">
            <v>Beton K-225</v>
          </cell>
          <cell r="G1881" t="str">
            <v>(M38)</v>
          </cell>
          <cell r="H1881">
            <v>1.6000000000000004E-2</v>
          </cell>
          <cell r="I1881" t="str">
            <v>M3</v>
          </cell>
          <cell r="L1881" t="str">
            <v>3.</v>
          </cell>
          <cell r="N1881" t="str">
            <v>Mandor</v>
          </cell>
          <cell r="O1881" t="str">
            <v>(L03)</v>
          </cell>
          <cell r="P1881" t="str">
            <v>jam</v>
          </cell>
          <cell r="Q1881">
            <v>0.21495321637426898</v>
          </cell>
          <cell r="R1881">
            <v>2750</v>
          </cell>
          <cell r="U1881">
            <v>591.12134502923971</v>
          </cell>
        </row>
        <row r="1882">
          <cell r="A1882" t="str">
            <v>1.d.</v>
          </cell>
          <cell r="C1882" t="str">
            <v>Cat, dan bahan lainnya</v>
          </cell>
          <cell r="G1882" t="str">
            <v>-</v>
          </cell>
          <cell r="H1882">
            <v>1</v>
          </cell>
          <cell r="I1882" t="str">
            <v>Ls</v>
          </cell>
        </row>
        <row r="1883">
          <cell r="A1883" t="str">
            <v>2.</v>
          </cell>
          <cell r="C1883" t="str">
            <v>ALAT</v>
          </cell>
          <cell r="Q1883" t="str">
            <v xml:space="preserve">JUMLAH HARGA TENAGA   </v>
          </cell>
          <cell r="U1883">
            <v>4137.8494152046778</v>
          </cell>
        </row>
        <row r="1884">
          <cell r="A1884" t="str">
            <v>2.a.</v>
          </cell>
          <cell r="C1884" t="str">
            <v>DUMP TRUCK</v>
          </cell>
          <cell r="G1884" t="str">
            <v>(E08)</v>
          </cell>
        </row>
        <row r="1885">
          <cell r="C1885" t="str">
            <v>Kapasitas 1 kali Angkut</v>
          </cell>
          <cell r="G1885" t="str">
            <v>Cp</v>
          </cell>
          <cell r="H1885">
            <v>15</v>
          </cell>
          <cell r="I1885" t="str">
            <v>Buah</v>
          </cell>
          <cell r="L1885" t="str">
            <v>B.</v>
          </cell>
          <cell r="N1885" t="str">
            <v>BAHAN</v>
          </cell>
        </row>
        <row r="1886">
          <cell r="C1886" t="str">
            <v>Waktu Siklus  :</v>
          </cell>
          <cell r="G1886" t="str">
            <v>Ts</v>
          </cell>
        </row>
        <row r="1887">
          <cell r="C1887" t="str">
            <v>- Memuat</v>
          </cell>
          <cell r="D1887" t="str">
            <v xml:space="preserve"> =  atur, ikat, dll.</v>
          </cell>
          <cell r="G1887" t="str">
            <v>T1</v>
          </cell>
          <cell r="H1887">
            <v>30</v>
          </cell>
          <cell r="I1887" t="str">
            <v>menit</v>
          </cell>
          <cell r="L1887" t="str">
            <v>1.</v>
          </cell>
          <cell r="N1887" t="str">
            <v>Pelat Rambu</v>
          </cell>
          <cell r="O1887" t="str">
            <v>(M35b)</v>
          </cell>
          <cell r="P1887" t="str">
            <v>BH</v>
          </cell>
          <cell r="Q1887">
            <v>1</v>
          </cell>
          <cell r="R1887">
            <v>100000</v>
          </cell>
          <cell r="U1887">
            <v>100000</v>
          </cell>
        </row>
        <row r="1888">
          <cell r="C1888" t="str">
            <v>- Angkut</v>
          </cell>
          <cell r="D1888" t="str">
            <v xml:space="preserve"> =  (2 x L : 25 Km/Jam) x 60 menit</v>
          </cell>
          <cell r="G1888" t="str">
            <v>T2</v>
          </cell>
          <cell r="H1888">
            <v>95.957894736842093</v>
          </cell>
          <cell r="I1888" t="str">
            <v>menit</v>
          </cell>
          <cell r="L1888" t="str">
            <v>2.</v>
          </cell>
          <cell r="N1888" t="str">
            <v>Pipa Galvanis</v>
          </cell>
          <cell r="O1888" t="str">
            <v>(M24)</v>
          </cell>
          <cell r="P1888" t="str">
            <v>Batang</v>
          </cell>
          <cell r="Q1888">
            <v>1</v>
          </cell>
          <cell r="R1888">
            <v>76000</v>
          </cell>
          <cell r="U1888">
            <v>76000</v>
          </cell>
        </row>
        <row r="1889">
          <cell r="C1889" t="str">
            <v>- Menurunkan</v>
          </cell>
          <cell r="D1889" t="str">
            <v xml:space="preserve"> =  Rata-rata  2.5  menit / buah</v>
          </cell>
          <cell r="G1889" t="str">
            <v>T3</v>
          </cell>
          <cell r="H1889">
            <v>37.5</v>
          </cell>
          <cell r="I1889" t="str">
            <v>menit</v>
          </cell>
          <cell r="L1889" t="str">
            <v>3.</v>
          </cell>
          <cell r="N1889" t="str">
            <v>Beton K-225</v>
          </cell>
          <cell r="O1889" t="str">
            <v>(M38)</v>
          </cell>
          <cell r="P1889" t="str">
            <v>M3</v>
          </cell>
          <cell r="Q1889">
            <v>1.6000000000000004E-2</v>
          </cell>
          <cell r="R1889">
            <v>345293.45562294405</v>
          </cell>
          <cell r="U1889">
            <v>5524.695289967106</v>
          </cell>
        </row>
        <row r="1890">
          <cell r="C1890" t="str">
            <v>- Lain-lain</v>
          </cell>
          <cell r="D1890" t="str">
            <v xml:space="preserve"> =  geser, atur, tunggu, dll.</v>
          </cell>
          <cell r="G1890" t="str">
            <v>T4</v>
          </cell>
          <cell r="H1890">
            <v>30</v>
          </cell>
          <cell r="I1890" t="str">
            <v>menit</v>
          </cell>
          <cell r="L1890" t="str">
            <v>4.</v>
          </cell>
          <cell r="N1890" t="str">
            <v>Cat, dan bahan lainnya</v>
          </cell>
          <cell r="P1890" t="str">
            <v>Ls</v>
          </cell>
          <cell r="Q1890">
            <v>1</v>
          </cell>
          <cell r="R1890">
            <v>150</v>
          </cell>
          <cell r="U1890">
            <v>150</v>
          </cell>
        </row>
        <row r="1891">
          <cell r="G1891" t="str">
            <v>Ts</v>
          </cell>
          <cell r="H1891">
            <v>193.45789473684209</v>
          </cell>
          <cell r="I1891" t="str">
            <v>menit</v>
          </cell>
        </row>
        <row r="1893">
          <cell r="C1893" t="str">
            <v>Kap. Prod. / Jam  =</v>
          </cell>
          <cell r="D1893" t="str">
            <v>Cp</v>
          </cell>
          <cell r="G1893" t="str">
            <v>Q1</v>
          </cell>
          <cell r="H1893">
            <v>4.6521750959001009</v>
          </cell>
          <cell r="I1893" t="str">
            <v>Buah</v>
          </cell>
          <cell r="Q1893" t="str">
            <v xml:space="preserve">JUMLAH HARGA BAHAN   </v>
          </cell>
          <cell r="U1893">
            <v>181674.69528996712</v>
          </cell>
        </row>
        <row r="1894">
          <cell r="D1894" t="str">
            <v>Ts : 60</v>
          </cell>
        </row>
        <row r="1895">
          <cell r="L1895" t="str">
            <v>C.</v>
          </cell>
          <cell r="N1895" t="str">
            <v>PERALATAN</v>
          </cell>
        </row>
        <row r="1896">
          <cell r="C1896" t="str">
            <v>Koefisien Alat / Buah   =  1  :  Q1</v>
          </cell>
          <cell r="G1896" t="str">
            <v>(E08)</v>
          </cell>
          <cell r="H1896">
            <v>0.21495321637426901</v>
          </cell>
          <cell r="I1896" t="str">
            <v>Jam</v>
          </cell>
        </row>
        <row r="1897">
          <cell r="L1897" t="str">
            <v>1.</v>
          </cell>
          <cell r="N1897" t="str">
            <v>Dump Truck</v>
          </cell>
          <cell r="O1897" t="str">
            <v>(E08)</v>
          </cell>
          <cell r="P1897" t="str">
            <v>Jam</v>
          </cell>
          <cell r="Q1897">
            <v>0.21495321637426901</v>
          </cell>
          <cell r="R1897">
            <v>32323.54332401634</v>
          </cell>
          <cell r="U1897">
            <v>6948.0496021103427</v>
          </cell>
        </row>
        <row r="1898">
          <cell r="L1898" t="str">
            <v>2.</v>
          </cell>
          <cell r="N1898" t="str">
            <v>Alat Bantu</v>
          </cell>
          <cell r="P1898" t="str">
            <v>Ls</v>
          </cell>
          <cell r="Q1898">
            <v>1</v>
          </cell>
          <cell r="R1898">
            <v>250</v>
          </cell>
          <cell r="U1898">
            <v>250</v>
          </cell>
        </row>
        <row r="1899">
          <cell r="A1899" t="str">
            <v>2.b.</v>
          </cell>
          <cell r="C1899" t="str">
            <v>ALAT BANTU</v>
          </cell>
        </row>
        <row r="1900">
          <cell r="C1900" t="str">
            <v>- Tang, Obeng, dll</v>
          </cell>
          <cell r="D1900" t="str">
            <v>=  2  set</v>
          </cell>
        </row>
        <row r="1901">
          <cell r="C1901" t="str">
            <v>- Pacul / Sekop</v>
          </cell>
          <cell r="D1901" t="str">
            <v>=  4  buah</v>
          </cell>
        </row>
        <row r="1904">
          <cell r="A1904" t="str">
            <v>3.</v>
          </cell>
          <cell r="C1904" t="str">
            <v>TENAGA</v>
          </cell>
        </row>
        <row r="1905">
          <cell r="C1905" t="str">
            <v>Produksi pemasangan rambu dalam 1 hari  =  Tk x Q1</v>
          </cell>
          <cell r="G1905" t="str">
            <v>Qt</v>
          </cell>
          <cell r="H1905">
            <v>32.565225671300709</v>
          </cell>
          <cell r="I1905" t="str">
            <v>Buah</v>
          </cell>
          <cell r="Q1905" t="str">
            <v xml:space="preserve">JUMLAH HARGA PERALATAN   </v>
          </cell>
          <cell r="U1905">
            <v>7198.0496021103427</v>
          </cell>
        </row>
        <row r="1906">
          <cell r="C1906" t="str">
            <v>Kebutuhan tenaga :</v>
          </cell>
          <cell r="D1906" t="str">
            <v>- Mandor</v>
          </cell>
          <cell r="G1906" t="str">
            <v>M</v>
          </cell>
          <cell r="H1906">
            <v>1</v>
          </cell>
          <cell r="I1906" t="str">
            <v>orang</v>
          </cell>
        </row>
        <row r="1907">
          <cell r="D1907" t="str">
            <v>- Tukang</v>
          </cell>
          <cell r="G1907" t="str">
            <v>Tb</v>
          </cell>
          <cell r="H1907">
            <v>3</v>
          </cell>
          <cell r="I1907" t="str">
            <v>orang</v>
          </cell>
          <cell r="L1907" t="str">
            <v>D.</v>
          </cell>
          <cell r="N1907" t="str">
            <v>JUMLAH HARGA TENAGA, BAHAN DAN PERALATAN  ( A + B + C )</v>
          </cell>
          <cell r="U1907">
            <v>193010.59430728215</v>
          </cell>
        </row>
        <row r="1908">
          <cell r="D1908" t="str">
            <v>- Pekerja</v>
          </cell>
          <cell r="G1908" t="str">
            <v>P</v>
          </cell>
          <cell r="H1908">
            <v>5</v>
          </cell>
          <cell r="I1908" t="str">
            <v>orang</v>
          </cell>
          <cell r="L1908" t="str">
            <v>E.</v>
          </cell>
          <cell r="N1908" t="str">
            <v>OVERHEAD &amp; PROFIT</v>
          </cell>
          <cell r="P1908">
            <v>10</v>
          </cell>
          <cell r="Q1908" t="str">
            <v>%  x  D</v>
          </cell>
          <cell r="U1908">
            <v>19301.059430728215</v>
          </cell>
        </row>
        <row r="1909">
          <cell r="C1909" t="str">
            <v>Koefisien Tenaga / Bh   :</v>
          </cell>
          <cell r="L1909" t="str">
            <v>F.</v>
          </cell>
          <cell r="N1909" t="str">
            <v>HARGA SATUAN PEKERJAAN  ( D + E )</v>
          </cell>
          <cell r="U1909">
            <v>212311.65373801038</v>
          </cell>
        </row>
        <row r="1910">
          <cell r="D1910" t="str">
            <v>-  Mandor</v>
          </cell>
          <cell r="E1910" t="str">
            <v>= (Tk x M) : Qt</v>
          </cell>
          <cell r="G1910" t="str">
            <v>(L03)</v>
          </cell>
          <cell r="H1910">
            <v>0.21495321637426898</v>
          </cell>
          <cell r="I1910" t="str">
            <v>jam</v>
          </cell>
          <cell r="L1910" t="str">
            <v>Note: 1</v>
          </cell>
          <cell r="N1910" t="str">
            <v>SATUAN dapat berdasarkan atas jam operasi untuk Tenaga Kerja dan Peralatan, volume dan/atau ukuran</v>
          </cell>
        </row>
        <row r="1911">
          <cell r="D1911" t="str">
            <v>-  Tukang</v>
          </cell>
          <cell r="E1911" t="str">
            <v>= (Tk x Tb) : Qt</v>
          </cell>
          <cell r="G1911" t="str">
            <v>(L02)</v>
          </cell>
          <cell r="H1911">
            <v>0.64485964912280691</v>
          </cell>
          <cell r="I1911" t="str">
            <v>jam</v>
          </cell>
          <cell r="N1911" t="str">
            <v>berat untuk bahan-bahan.</v>
          </cell>
        </row>
        <row r="1912">
          <cell r="D1912" t="str">
            <v>-  Pekerja</v>
          </cell>
          <cell r="E1912" t="str">
            <v>= (Tk x P) : Qt</v>
          </cell>
          <cell r="G1912" t="str">
            <v>(L01)</v>
          </cell>
          <cell r="H1912">
            <v>1.0747660818713449</v>
          </cell>
          <cell r="I1912" t="str">
            <v>jam</v>
          </cell>
          <cell r="L1912">
            <v>2</v>
          </cell>
          <cell r="N1912" t="str">
            <v>Kuantitas satuan adalah kuantitas setiap komponen untuk menyelesaikan satu satuan pekerjaan dari nomor</v>
          </cell>
        </row>
        <row r="1913">
          <cell r="N1913" t="str">
            <v>mata pembayaran.</v>
          </cell>
        </row>
        <row r="1914">
          <cell r="L1914">
            <v>3</v>
          </cell>
          <cell r="N1914" t="str">
            <v>Biaya satuan untuk peralatan sudah termasuk bahan bakar, bahan habis dipakai dan operator.</v>
          </cell>
        </row>
        <row r="1915">
          <cell r="L1915">
            <v>4</v>
          </cell>
          <cell r="N1915" t="str">
            <v>Biaya satuan sudah termasuk pengeluaran untuk seluruh pajak yang berkaitan (tetapi tidak termasuk PPN</v>
          </cell>
        </row>
        <row r="1916">
          <cell r="J1916" t="str">
            <v>Berlanjut ke hal. berikut.</v>
          </cell>
          <cell r="N1916" t="str">
            <v>yang dibayar dari kontrak) dan biaya-biaya lainnya.</v>
          </cell>
        </row>
        <row r="1917">
          <cell r="A1917" t="str">
            <v>ITEM PEMBAYARAN NO.</v>
          </cell>
          <cell r="D1917" t="str">
            <v>:  8.4 (5)</v>
          </cell>
          <cell r="J1917" t="str">
            <v>Analisa LI-845</v>
          </cell>
        </row>
        <row r="1918">
          <cell r="A1918" t="str">
            <v>JENIS PEKERJAAN</v>
          </cell>
          <cell r="D1918" t="str">
            <v>:  Rambu Jalan (High Int. Grade)</v>
          </cell>
        </row>
        <row r="1919">
          <cell r="A1919" t="str">
            <v>SATUAN PEMBAYARAN</v>
          </cell>
          <cell r="D1919" t="str">
            <v>:  BH</v>
          </cell>
          <cell r="H1919" t="str">
            <v xml:space="preserve">        URAIAN ANALISA HARGA SATUAN</v>
          </cell>
        </row>
        <row r="1920">
          <cell r="J1920" t="str">
            <v>Lanjutan</v>
          </cell>
        </row>
        <row r="1922">
          <cell r="A1922" t="str">
            <v>No.</v>
          </cell>
          <cell r="C1922" t="str">
            <v>U R A I A N</v>
          </cell>
          <cell r="G1922" t="str">
            <v>KODE</v>
          </cell>
          <cell r="H1922" t="str">
            <v>KOEF.</v>
          </cell>
          <cell r="I1922" t="str">
            <v>SATUAN</v>
          </cell>
          <cell r="J1922" t="str">
            <v>KETERANGAN</v>
          </cell>
        </row>
        <row r="1925">
          <cell r="A1925" t="str">
            <v>4.</v>
          </cell>
          <cell r="C1925" t="str">
            <v>HARGA DASAR SATUAN UPAH, BAHAN DAN ALAT</v>
          </cell>
        </row>
        <row r="1926">
          <cell r="C1926" t="str">
            <v>Lihat lampiran.</v>
          </cell>
        </row>
        <row r="1928">
          <cell r="A1928" t="str">
            <v>5.</v>
          </cell>
          <cell r="C1928" t="str">
            <v>ANALISA HARGA SATUAN PEKERJAAN</v>
          </cell>
        </row>
        <row r="1929">
          <cell r="C1929" t="str">
            <v>Lihat perhitungan dalam FORMULIR STANDAR UNTUK</v>
          </cell>
        </row>
        <row r="1930">
          <cell r="C1930" t="str">
            <v>PEREKEMAN ANALISA MASING-MASING HARGA</v>
          </cell>
        </row>
        <row r="1931">
          <cell r="C1931" t="str">
            <v>SATUAN.</v>
          </cell>
        </row>
        <row r="1932">
          <cell r="C1932" t="str">
            <v>Didapat Harga Satuan Pekerjaan :</v>
          </cell>
        </row>
        <row r="1934">
          <cell r="C1934" t="str">
            <v xml:space="preserve">Rp.  </v>
          </cell>
          <cell r="D1934">
            <v>212311.65373801038</v>
          </cell>
          <cell r="E1934" t="str">
            <v xml:space="preserve"> / Buah</v>
          </cell>
        </row>
        <row r="1937">
          <cell r="A1937" t="str">
            <v>6.</v>
          </cell>
          <cell r="C1937" t="str">
            <v>MASA PELAKSANAAN YANG DIPERLUKAN</v>
          </cell>
        </row>
        <row r="1938">
          <cell r="C1938" t="str">
            <v>Masa Pelaksanaan :</v>
          </cell>
          <cell r="D1938" t="str">
            <v>. . . . . . . . . . .</v>
          </cell>
          <cell r="E1938" t="str">
            <v>bulan</v>
          </cell>
        </row>
        <row r="1940">
          <cell r="A1940" t="str">
            <v>7.</v>
          </cell>
          <cell r="C1940" t="str">
            <v>VOLUME PEKERJAAN YANG DIPERLUKAN</v>
          </cell>
        </row>
        <row r="1941">
          <cell r="C1941" t="str">
            <v>Volume pekerjaan  :</v>
          </cell>
          <cell r="D1941" t="e">
            <v>#REF!</v>
          </cell>
          <cell r="E1941" t="str">
            <v>Buah</v>
          </cell>
        </row>
        <row r="1978">
          <cell r="A1978" t="str">
            <v>ITEM PEMBAYARAN NO.</v>
          </cell>
          <cell r="D1978" t="str">
            <v>:  8.4 (6)</v>
          </cell>
          <cell r="J1978" t="str">
            <v>Analisa EI-846</v>
          </cell>
          <cell r="T1978" t="str">
            <v>Analisa EI-846</v>
          </cell>
        </row>
        <row r="1979">
          <cell r="A1979" t="str">
            <v>JENIS PEKERJAAN</v>
          </cell>
          <cell r="D1979" t="str">
            <v>:  Patok Pengarah</v>
          </cell>
        </row>
        <row r="1980">
          <cell r="A1980" t="str">
            <v>SATUAN PEMBAYARAN</v>
          </cell>
          <cell r="D1980" t="str">
            <v>:  BH</v>
          </cell>
          <cell r="H1980" t="str">
            <v xml:space="preserve">        URAIAN ANALISA HARGA SATUAN</v>
          </cell>
          <cell r="L1980" t="str">
            <v>FORMULIR STANDAR UNTUK</v>
          </cell>
        </row>
        <row r="1981">
          <cell r="L1981" t="str">
            <v>PEREKAMAN ANALISA MASING-MASING HARGA SATUAN</v>
          </cell>
        </row>
        <row r="1982">
          <cell r="L1982">
            <v>0</v>
          </cell>
        </row>
        <row r="1983">
          <cell r="A1983" t="str">
            <v>No.</v>
          </cell>
          <cell r="C1983" t="str">
            <v>U R A I A N</v>
          </cell>
          <cell r="G1983" t="str">
            <v>KODE</v>
          </cell>
          <cell r="H1983" t="str">
            <v>KOEF.</v>
          </cell>
          <cell r="I1983" t="str">
            <v>SATUAN</v>
          </cell>
          <cell r="J1983" t="str">
            <v>KETERANGAN</v>
          </cell>
        </row>
        <row r="1985">
          <cell r="L1985" t="str">
            <v>PROYEK</v>
          </cell>
          <cell r="O1985" t="str">
            <v>:</v>
          </cell>
        </row>
        <row r="1986">
          <cell r="A1986" t="str">
            <v>I.</v>
          </cell>
          <cell r="C1986" t="str">
            <v>ASUMSI</v>
          </cell>
          <cell r="L1986" t="str">
            <v>No. PAKET KONTRAK</v>
          </cell>
          <cell r="O1986" t="str">
            <v>:</v>
          </cell>
        </row>
        <row r="1987">
          <cell r="A1987">
            <v>1</v>
          </cell>
          <cell r="C1987" t="str">
            <v>Menggunakan cara manual</v>
          </cell>
          <cell r="L1987" t="str">
            <v>NAMA PAKET</v>
          </cell>
          <cell r="O1987" t="str">
            <v>:</v>
          </cell>
        </row>
        <row r="1988">
          <cell r="A1988">
            <v>2</v>
          </cell>
          <cell r="C1988" t="str">
            <v>Lokasi pekerjaan : sepanjang jalan</v>
          </cell>
          <cell r="L1988" t="str">
            <v>PROP / KAB / KODYA</v>
          </cell>
          <cell r="O1988" t="str">
            <v>:</v>
          </cell>
        </row>
        <row r="1989">
          <cell r="A1989">
            <v>3</v>
          </cell>
          <cell r="C1989" t="str">
            <v>Bahan dasar (patok beton cetak, dll) diangkut dengan</v>
          </cell>
          <cell r="L1989" t="str">
            <v>ITEM PEMBAYARAN NO.</v>
          </cell>
          <cell r="O1989" t="str">
            <v>:  8.4 (6)</v>
          </cell>
          <cell r="R1989" t="str">
            <v>PERKIRAAN VOL. PEK.</v>
          </cell>
          <cell r="T1989" t="str">
            <v>:</v>
          </cell>
          <cell r="U1989" t="e">
            <v>#REF!</v>
          </cell>
        </row>
        <row r="1990">
          <cell r="C1990" t="str">
            <v>Truk ke lokasi pekerjaan</v>
          </cell>
          <cell r="L1990" t="str">
            <v>JENIS PEKERJAAN</v>
          </cell>
          <cell r="O1990" t="str">
            <v>:  Patok Pengarah</v>
          </cell>
          <cell r="R1990" t="str">
            <v>TOTAL HARGA (Rp.)</v>
          </cell>
          <cell r="T1990" t="str">
            <v>:</v>
          </cell>
          <cell r="U1990" t="e">
            <v>#REF!</v>
          </cell>
        </row>
        <row r="1991">
          <cell r="A1991">
            <v>4</v>
          </cell>
          <cell r="C1991" t="str">
            <v>Jarak rata-rata Base camp ke lokasi pekerjaan</v>
          </cell>
          <cell r="G1991" t="str">
            <v>L</v>
          </cell>
          <cell r="H1991">
            <v>19.991228070175438</v>
          </cell>
          <cell r="I1991" t="str">
            <v>KM</v>
          </cell>
          <cell r="L1991" t="str">
            <v>SATUAN PEMBAYARAN</v>
          </cell>
          <cell r="O1991" t="str">
            <v>:  BH</v>
          </cell>
          <cell r="R1991" t="str">
            <v>% THD. BIAYA PROYEK</v>
          </cell>
          <cell r="T1991" t="str">
            <v>:</v>
          </cell>
          <cell r="U1991" t="e">
            <v>#REF!</v>
          </cell>
        </row>
        <row r="1992">
          <cell r="A1992">
            <v>5</v>
          </cell>
          <cell r="C1992" t="str">
            <v>Jam kerja efektif per-hari</v>
          </cell>
          <cell r="G1992" t="str">
            <v>Tk</v>
          </cell>
          <cell r="H1992">
            <v>7</v>
          </cell>
          <cell r="I1992" t="str">
            <v>jam</v>
          </cell>
        </row>
        <row r="1993">
          <cell r="A1993">
            <v>6</v>
          </cell>
          <cell r="C1993" t="str">
            <v>Faktor kehilangan bahan</v>
          </cell>
          <cell r="G1993" t="str">
            <v>Fh</v>
          </cell>
          <cell r="H1993">
            <v>1.05</v>
          </cell>
          <cell r="I1993" t="str">
            <v>-</v>
          </cell>
        </row>
        <row r="1994">
          <cell r="A1994">
            <v>7</v>
          </cell>
          <cell r="C1994" t="str">
            <v>Tulangan praktis</v>
          </cell>
          <cell r="G1994" t="str">
            <v>Rc</v>
          </cell>
          <cell r="H1994">
            <v>125</v>
          </cell>
          <cell r="I1994" t="str">
            <v>Kg/M3</v>
          </cell>
          <cell r="Q1994" t="str">
            <v>PERKIRAAN</v>
          </cell>
          <cell r="R1994" t="str">
            <v>HARGA</v>
          </cell>
          <cell r="S1994" t="str">
            <v>JUMLAH</v>
          </cell>
        </row>
        <row r="1995">
          <cell r="L1995" t="str">
            <v>NO.</v>
          </cell>
          <cell r="N1995" t="str">
            <v>KOMPONEN</v>
          </cell>
          <cell r="P1995" t="str">
            <v>SATUAN</v>
          </cell>
          <cell r="Q1995" t="str">
            <v>KUANTITAS</v>
          </cell>
          <cell r="R1995" t="str">
            <v>SATUAN</v>
          </cell>
          <cell r="S1995" t="str">
            <v>HARGA</v>
          </cell>
        </row>
        <row r="1996">
          <cell r="A1996" t="str">
            <v>II.</v>
          </cell>
          <cell r="C1996" t="str">
            <v>URUTAN KERJA</v>
          </cell>
          <cell r="R1996" t="str">
            <v>(Rp.)</v>
          </cell>
          <cell r="S1996" t="str">
            <v>(Rp.)</v>
          </cell>
        </row>
        <row r="1997">
          <cell r="A1997">
            <v>1</v>
          </cell>
          <cell r="C1997" t="str">
            <v>Patok ditanam di tepi luar bahu jalan sesuai dengan</v>
          </cell>
        </row>
        <row r="1998">
          <cell r="C1998" t="str">
            <v>gambar rencana dan di-cat</v>
          </cell>
        </row>
        <row r="1999">
          <cell r="L1999" t="str">
            <v>A.</v>
          </cell>
          <cell r="N1999" t="str">
            <v>TENAGA</v>
          </cell>
        </row>
        <row r="2000">
          <cell r="A2000" t="str">
            <v>III.</v>
          </cell>
          <cell r="C2000" t="str">
            <v>PEMAKAIAN BAHAN, ALAT DAN TENAGA</v>
          </cell>
        </row>
        <row r="2001">
          <cell r="A2001" t="str">
            <v xml:space="preserve">   1.</v>
          </cell>
          <cell r="C2001" t="str">
            <v>BAHAN</v>
          </cell>
          <cell r="L2001" t="str">
            <v>1.</v>
          </cell>
          <cell r="N2001" t="str">
            <v>Pekerja Biasa</v>
          </cell>
          <cell r="O2001" t="str">
            <v>(L01)</v>
          </cell>
          <cell r="P2001" t="str">
            <v>jam</v>
          </cell>
          <cell r="Q2001">
            <v>1.1723525681674065</v>
          </cell>
          <cell r="R2001">
            <v>1800</v>
          </cell>
          <cell r="U2001">
            <v>2110.2346227013318</v>
          </cell>
        </row>
        <row r="2002">
          <cell r="A2002" t="str">
            <v>1.a.</v>
          </cell>
          <cell r="C2002" t="str">
            <v>Beton K-225</v>
          </cell>
          <cell r="D2002" t="str">
            <v>=  (0.15 x 0.15 x 1.50) x Fh</v>
          </cell>
          <cell r="G2002" t="str">
            <v>(M38)</v>
          </cell>
          <cell r="H2002">
            <v>3.5437500000000011E-2</v>
          </cell>
          <cell r="I2002" t="str">
            <v>M3</v>
          </cell>
          <cell r="L2002" t="str">
            <v>2.</v>
          </cell>
          <cell r="N2002" t="str">
            <v>Tukang</v>
          </cell>
          <cell r="O2002" t="str">
            <v>(L02)</v>
          </cell>
          <cell r="P2002" t="str">
            <v>jam</v>
          </cell>
          <cell r="Q2002">
            <v>0.58617628408370326</v>
          </cell>
          <cell r="R2002">
            <v>2500</v>
          </cell>
          <cell r="U2002">
            <v>1465.4407102092582</v>
          </cell>
        </row>
        <row r="2003">
          <cell r="A2003" t="str">
            <v>1.b.</v>
          </cell>
          <cell r="C2003" t="str">
            <v>Baja Tulangan</v>
          </cell>
          <cell r="G2003" t="str">
            <v>(M39)</v>
          </cell>
          <cell r="H2003">
            <v>4.651171875000002</v>
          </cell>
          <cell r="I2003" t="str">
            <v>Kg</v>
          </cell>
          <cell r="L2003" t="str">
            <v>3.</v>
          </cell>
          <cell r="N2003" t="str">
            <v>Mandor</v>
          </cell>
          <cell r="O2003" t="str">
            <v>(L03)</v>
          </cell>
          <cell r="P2003" t="str">
            <v>jam</v>
          </cell>
          <cell r="Q2003">
            <v>0.14654407102092581</v>
          </cell>
          <cell r="R2003">
            <v>2750</v>
          </cell>
          <cell r="U2003">
            <v>402.99619530754597</v>
          </cell>
        </row>
        <row r="2004">
          <cell r="A2004" t="str">
            <v>1.c.</v>
          </cell>
          <cell r="C2004" t="str">
            <v>Cat, dan material lainnya</v>
          </cell>
          <cell r="G2004" t="str">
            <v>-</v>
          </cell>
          <cell r="I2004" t="str">
            <v>Ls</v>
          </cell>
        </row>
        <row r="2005">
          <cell r="Q2005" t="str">
            <v xml:space="preserve">JUMLAH HARGA TENAGA   </v>
          </cell>
          <cell r="U2005">
            <v>3978.6715282181358</v>
          </cell>
        </row>
        <row r="2006">
          <cell r="A2006" t="str">
            <v>2.</v>
          </cell>
          <cell r="C2006" t="str">
            <v>ALAT</v>
          </cell>
        </row>
        <row r="2007">
          <cell r="A2007" t="str">
            <v>2.a.</v>
          </cell>
          <cell r="C2007" t="str">
            <v>DUMP TRUCK</v>
          </cell>
          <cell r="G2007" t="str">
            <v>(E08)</v>
          </cell>
          <cell r="L2007" t="str">
            <v>B.</v>
          </cell>
          <cell r="N2007" t="str">
            <v>BAHAN</v>
          </cell>
        </row>
        <row r="2008">
          <cell r="C2008" t="str">
            <v>Kapasitas 1 kali Angkut</v>
          </cell>
          <cell r="G2008" t="str">
            <v>Cp</v>
          </cell>
          <cell r="H2008">
            <v>20</v>
          </cell>
          <cell r="I2008" t="str">
            <v>Buah</v>
          </cell>
        </row>
        <row r="2009">
          <cell r="C2009" t="str">
            <v>Faktor Efisiensi Alat</v>
          </cell>
          <cell r="G2009" t="str">
            <v>Fa</v>
          </cell>
          <cell r="H2009">
            <v>0.83</v>
          </cell>
          <cell r="I2009" t="str">
            <v>-</v>
          </cell>
          <cell r="L2009" t="str">
            <v>1.</v>
          </cell>
          <cell r="N2009" t="str">
            <v>Beton K-225</v>
          </cell>
          <cell r="O2009" t="str">
            <v>(M38)</v>
          </cell>
          <cell r="P2009" t="str">
            <v>M3</v>
          </cell>
          <cell r="Q2009">
            <v>3.5437500000000011E-2</v>
          </cell>
          <cell r="R2009">
            <v>345293.45562294405</v>
          </cell>
          <cell r="U2009">
            <v>12236.336833638083</v>
          </cell>
        </row>
        <row r="2010">
          <cell r="C2010" t="str">
            <v>Waktu Siklus  :</v>
          </cell>
          <cell r="G2010" t="str">
            <v>Ts</v>
          </cell>
          <cell r="L2010" t="str">
            <v>2.</v>
          </cell>
          <cell r="N2010" t="str">
            <v>Baja Tulangan</v>
          </cell>
          <cell r="O2010" t="str">
            <v>(M39)</v>
          </cell>
          <cell r="P2010" t="str">
            <v>Kg</v>
          </cell>
          <cell r="Q2010">
            <v>4.651171875000002</v>
          </cell>
          <cell r="R2010">
            <v>4000</v>
          </cell>
          <cell r="U2010">
            <v>18604.687500000007</v>
          </cell>
        </row>
        <row r="2011">
          <cell r="C2011" t="str">
            <v>- Memuat</v>
          </cell>
          <cell r="D2011" t="str">
            <v xml:space="preserve"> =  atur, ikat, dll.</v>
          </cell>
          <cell r="G2011" t="str">
            <v>T1</v>
          </cell>
          <cell r="H2011">
            <v>20</v>
          </cell>
          <cell r="I2011" t="str">
            <v>menit</v>
          </cell>
          <cell r="L2011" t="str">
            <v>3.</v>
          </cell>
          <cell r="N2011" t="str">
            <v>Cat, dan material lainnya</v>
          </cell>
          <cell r="P2011" t="str">
            <v>Ls</v>
          </cell>
          <cell r="Q2011">
            <v>1</v>
          </cell>
          <cell r="R2011">
            <v>1500</v>
          </cell>
          <cell r="U2011">
            <v>1500</v>
          </cell>
        </row>
        <row r="2012">
          <cell r="C2012" t="str">
            <v>- Angkut</v>
          </cell>
          <cell r="D2012" t="str">
            <v xml:space="preserve"> =  (2 x L : 25 Km/Jam) x 60 menit</v>
          </cell>
          <cell r="G2012" t="str">
            <v>T2</v>
          </cell>
          <cell r="H2012">
            <v>95.957894736842093</v>
          </cell>
          <cell r="I2012" t="str">
            <v>menit</v>
          </cell>
        </row>
        <row r="2013">
          <cell r="C2013" t="str">
            <v>- Menurunkan</v>
          </cell>
          <cell r="D2013" t="str">
            <v xml:space="preserve"> =  Rata-rata 1 menit / buah</v>
          </cell>
          <cell r="G2013" t="str">
            <v>T3</v>
          </cell>
          <cell r="H2013">
            <v>20</v>
          </cell>
          <cell r="I2013" t="str">
            <v>menit</v>
          </cell>
        </row>
        <row r="2014">
          <cell r="C2014" t="str">
            <v>- Lain-lain</v>
          </cell>
          <cell r="D2014" t="str">
            <v xml:space="preserve"> =  geser, atur, tunggu, dll.</v>
          </cell>
          <cell r="G2014" t="str">
            <v>T4</v>
          </cell>
          <cell r="H2014">
            <v>10</v>
          </cell>
          <cell r="I2014" t="str">
            <v>menit</v>
          </cell>
        </row>
        <row r="2015">
          <cell r="G2015" t="str">
            <v>Ts</v>
          </cell>
          <cell r="H2015">
            <v>145.95789473684209</v>
          </cell>
          <cell r="I2015" t="str">
            <v>menit</v>
          </cell>
          <cell r="Q2015" t="str">
            <v xml:space="preserve">JUMLAH HARGA BAHAN   </v>
          </cell>
          <cell r="U2015">
            <v>32341.024333638088</v>
          </cell>
        </row>
        <row r="2017">
          <cell r="C2017" t="str">
            <v>Kap. Prod. / Jam  =</v>
          </cell>
          <cell r="D2017" t="str">
            <v>Cp x Fa</v>
          </cell>
          <cell r="G2017" t="str">
            <v>Q1</v>
          </cell>
          <cell r="H2017">
            <v>6.8238857637386419</v>
          </cell>
          <cell r="I2017" t="str">
            <v>Buah</v>
          </cell>
          <cell r="L2017" t="str">
            <v>C.</v>
          </cell>
          <cell r="N2017" t="str">
            <v>PERALATAN</v>
          </cell>
        </row>
        <row r="2018">
          <cell r="D2018" t="str">
            <v>Ts : 60</v>
          </cell>
        </row>
        <row r="2019">
          <cell r="L2019" t="str">
            <v>1.</v>
          </cell>
          <cell r="N2019" t="str">
            <v>Dump Truck</v>
          </cell>
          <cell r="O2019" t="str">
            <v>(E08)</v>
          </cell>
          <cell r="P2019" t="str">
            <v>Jam</v>
          </cell>
          <cell r="Q2019">
            <v>0.14654407102092579</v>
          </cell>
          <cell r="R2019">
            <v>32323.54332401634</v>
          </cell>
          <cell r="U2019">
            <v>4736.8236285226221</v>
          </cell>
        </row>
        <row r="2020">
          <cell r="C2020" t="str">
            <v>Koefisien Alat / Buah   =  1  :  Q1</v>
          </cell>
          <cell r="G2020" t="str">
            <v>(E08)</v>
          </cell>
          <cell r="H2020">
            <v>0.14654407102092579</v>
          </cell>
          <cell r="I2020" t="str">
            <v>Jam</v>
          </cell>
          <cell r="L2020" t="str">
            <v>2.</v>
          </cell>
          <cell r="N2020" t="str">
            <v>Alat Bantu</v>
          </cell>
          <cell r="P2020" t="str">
            <v>Ls</v>
          </cell>
          <cell r="Q2020">
            <v>1</v>
          </cell>
          <cell r="R2020">
            <v>350</v>
          </cell>
          <cell r="U2020">
            <v>350</v>
          </cell>
        </row>
        <row r="2022">
          <cell r="A2022" t="str">
            <v>2.b.</v>
          </cell>
          <cell r="C2022" t="str">
            <v>ALAT BANTU</v>
          </cell>
        </row>
        <row r="2023">
          <cell r="C2023" t="str">
            <v>- Pacul / Sekop</v>
          </cell>
          <cell r="D2023" t="str">
            <v>=  4  buah</v>
          </cell>
        </row>
        <row r="2026">
          <cell r="A2026" t="str">
            <v>3.</v>
          </cell>
          <cell r="C2026" t="str">
            <v>TENAGA</v>
          </cell>
        </row>
        <row r="2027">
          <cell r="C2027" t="str">
            <v>Produksi pasang patok pengarah / hari  =  Tk x Q1</v>
          </cell>
          <cell r="G2027" t="str">
            <v>Qt</v>
          </cell>
          <cell r="H2027">
            <v>47.76720034617049</v>
          </cell>
          <cell r="I2027" t="str">
            <v>Buah</v>
          </cell>
          <cell r="Q2027" t="str">
            <v xml:space="preserve">JUMLAH HARGA PERALATAN   </v>
          </cell>
          <cell r="U2027">
            <v>5086.8236285226221</v>
          </cell>
        </row>
        <row r="2028">
          <cell r="C2028" t="str">
            <v>Kebutuhan tenaga :</v>
          </cell>
          <cell r="D2028" t="str">
            <v>- Mandor</v>
          </cell>
          <cell r="G2028" t="str">
            <v>M</v>
          </cell>
          <cell r="H2028">
            <v>1</v>
          </cell>
          <cell r="I2028" t="str">
            <v>orang</v>
          </cell>
        </row>
        <row r="2029">
          <cell r="D2029" t="str">
            <v>- Tukang</v>
          </cell>
          <cell r="G2029" t="str">
            <v>Tb</v>
          </cell>
          <cell r="H2029">
            <v>4</v>
          </cell>
          <cell r="I2029" t="str">
            <v>orang</v>
          </cell>
          <cell r="L2029" t="str">
            <v>D.</v>
          </cell>
          <cell r="N2029" t="str">
            <v>JUMLAH HARGA TENAGA, BAHAN DAN PERALATAN  ( A + B + C )</v>
          </cell>
          <cell r="U2029">
            <v>41406.519490378851</v>
          </cell>
        </row>
        <row r="2030">
          <cell r="D2030" t="str">
            <v>- Pekerja</v>
          </cell>
          <cell r="G2030" t="str">
            <v>P</v>
          </cell>
          <cell r="H2030">
            <v>8</v>
          </cell>
          <cell r="I2030" t="str">
            <v>orang</v>
          </cell>
          <cell r="L2030" t="str">
            <v>E.</v>
          </cell>
          <cell r="N2030" t="str">
            <v>OVERHEAD &amp; PROFIT</v>
          </cell>
          <cell r="P2030">
            <v>10</v>
          </cell>
          <cell r="Q2030" t="str">
            <v>%  x  D</v>
          </cell>
          <cell r="U2030">
            <v>4140.6519490378851</v>
          </cell>
        </row>
        <row r="2031">
          <cell r="C2031" t="str">
            <v>Koefisien Tenaga / Bh   :</v>
          </cell>
          <cell r="L2031" t="str">
            <v>F.</v>
          </cell>
          <cell r="N2031" t="str">
            <v>HARGA SATUAN PEKERJAAN  ( D + E )</v>
          </cell>
          <cell r="U2031">
            <v>45547.171439416736</v>
          </cell>
        </row>
        <row r="2032">
          <cell r="D2032" t="str">
            <v>-  Mandor</v>
          </cell>
          <cell r="E2032" t="str">
            <v>= (Tk x M) : Qt</v>
          </cell>
          <cell r="G2032" t="str">
            <v>(L03)</v>
          </cell>
          <cell r="H2032">
            <v>0.14654407102092581</v>
          </cell>
          <cell r="I2032" t="str">
            <v>jam</v>
          </cell>
          <cell r="L2032" t="str">
            <v>Note: 1</v>
          </cell>
          <cell r="N2032" t="str">
            <v>SATUAN dapat berdasarkan atas jam operasi untuk Tenaga Kerja dan Peralatan, volume dan/atau ukuran</v>
          </cell>
        </row>
        <row r="2033">
          <cell r="D2033" t="str">
            <v>-  Tukang</v>
          </cell>
          <cell r="E2033" t="str">
            <v>= (Tk x Tb) : Qt</v>
          </cell>
          <cell r="G2033" t="str">
            <v>(L02)</v>
          </cell>
          <cell r="H2033">
            <v>0.58617628408370326</v>
          </cell>
          <cell r="I2033" t="str">
            <v>jam</v>
          </cell>
          <cell r="N2033" t="str">
            <v>berat untuk bahan-bahan.</v>
          </cell>
        </row>
        <row r="2034">
          <cell r="D2034" t="str">
            <v>-  Pekerja</v>
          </cell>
          <cell r="E2034" t="str">
            <v>= (Tk x P) : Qt</v>
          </cell>
          <cell r="G2034" t="str">
            <v>(L01)</v>
          </cell>
          <cell r="H2034">
            <v>1.1723525681674065</v>
          </cell>
          <cell r="I2034" t="str">
            <v>jam</v>
          </cell>
          <cell r="L2034">
            <v>2</v>
          </cell>
          <cell r="N2034" t="str">
            <v>Kuantitas satuan adalah kuantitas setiap komponen untuk menyelesaikan satu satuan pekerjaan dari nomor</v>
          </cell>
        </row>
        <row r="2035">
          <cell r="N2035" t="str">
            <v>mata pembayaran.</v>
          </cell>
        </row>
        <row r="2036">
          <cell r="L2036">
            <v>3</v>
          </cell>
          <cell r="N2036" t="str">
            <v>Biaya satuan untuk peralatan sudah termasuk bahan bakar, bahan habis dipakai dan operator.</v>
          </cell>
        </row>
        <row r="2037">
          <cell r="L2037">
            <v>4</v>
          </cell>
          <cell r="N2037" t="str">
            <v>Biaya satuan sudah termasuk pengeluaran untuk seluruh pajak yang berkaitan (tetapi tidak termasuk PPN</v>
          </cell>
        </row>
        <row r="2038">
          <cell r="J2038" t="str">
            <v>Berlanjut ke hal. berikut.</v>
          </cell>
          <cell r="N2038" t="str">
            <v>yang dibayar dari kontrak) dan biaya-biaya lainnya.</v>
          </cell>
        </row>
        <row r="2039">
          <cell r="A2039" t="str">
            <v>ITEM PEMBAYARAN NO.</v>
          </cell>
          <cell r="D2039" t="str">
            <v>:  8.4 (6)</v>
          </cell>
          <cell r="J2039" t="str">
            <v>Analisa EI-846</v>
          </cell>
        </row>
        <row r="2040">
          <cell r="A2040" t="str">
            <v>JENIS PEKERJAAN</v>
          </cell>
          <cell r="D2040" t="str">
            <v>:  Patok Pengarah</v>
          </cell>
        </row>
        <row r="2041">
          <cell r="A2041" t="str">
            <v>SATUAN PEMBAYARAN</v>
          </cell>
          <cell r="D2041" t="str">
            <v>:  BH</v>
          </cell>
          <cell r="H2041" t="str">
            <v xml:space="preserve">        URAIAN ANALISA HARGA SATUAN</v>
          </cell>
        </row>
        <row r="2042">
          <cell r="J2042" t="str">
            <v>Lanjutan</v>
          </cell>
        </row>
        <row r="2044">
          <cell r="A2044" t="str">
            <v>No.</v>
          </cell>
          <cell r="C2044" t="str">
            <v>U R A I A N</v>
          </cell>
          <cell r="G2044" t="str">
            <v>KODE</v>
          </cell>
          <cell r="H2044" t="str">
            <v>KOEF.</v>
          </cell>
          <cell r="I2044" t="str">
            <v>SATUAN</v>
          </cell>
          <cell r="J2044" t="str">
            <v>KETERANGAN</v>
          </cell>
        </row>
        <row r="2047">
          <cell r="A2047" t="str">
            <v>4.</v>
          </cell>
          <cell r="C2047" t="str">
            <v>HARGA DASAR SATUAN UPAH, BAHAN DAN ALAT</v>
          </cell>
        </row>
        <row r="2048">
          <cell r="C2048" t="str">
            <v>Lihat lampiran.</v>
          </cell>
        </row>
        <row r="2050">
          <cell r="A2050" t="str">
            <v>5.</v>
          </cell>
          <cell r="C2050" t="str">
            <v>ANALISA HARGA SATUAN PEKERJAAN</v>
          </cell>
        </row>
        <row r="2051">
          <cell r="C2051" t="str">
            <v>Lihat perhitungan dalam FORMULIR STANDAR UNTUK</v>
          </cell>
        </row>
        <row r="2052">
          <cell r="C2052" t="str">
            <v>PEREKEMAN ANALISA MASING-MASING HARGA</v>
          </cell>
        </row>
        <row r="2053">
          <cell r="C2053" t="str">
            <v>SATUAN.</v>
          </cell>
        </row>
        <row r="2054">
          <cell r="C2054" t="str">
            <v>Didapat Harga Satuan Pekerjaan :</v>
          </cell>
        </row>
        <row r="2056">
          <cell r="C2056" t="str">
            <v xml:space="preserve">Rp.  </v>
          </cell>
          <cell r="D2056">
            <v>45547.171439416736</v>
          </cell>
          <cell r="E2056" t="str">
            <v xml:space="preserve"> / Buah</v>
          </cell>
        </row>
        <row r="2059">
          <cell r="A2059" t="str">
            <v>6.</v>
          </cell>
          <cell r="C2059" t="str">
            <v>MASA PELAKSANAAN YANG DIPERLUKAN</v>
          </cell>
        </row>
        <row r="2060">
          <cell r="C2060" t="str">
            <v>Masa Pelaksanaan :</v>
          </cell>
          <cell r="D2060" t="str">
            <v>. . . . . . . . . . .</v>
          </cell>
          <cell r="E2060" t="str">
            <v>bulan</v>
          </cell>
        </row>
        <row r="2062">
          <cell r="A2062" t="str">
            <v>7.</v>
          </cell>
          <cell r="C2062" t="str">
            <v>VOLUME PEKERJAAN YANG DIPERLUKAN</v>
          </cell>
        </row>
        <row r="2063">
          <cell r="C2063" t="str">
            <v>Volume pekerjaan  :</v>
          </cell>
          <cell r="D2063" t="e">
            <v>#REF!</v>
          </cell>
          <cell r="E2063" t="str">
            <v>Buah</v>
          </cell>
        </row>
        <row r="2100">
          <cell r="A2100" t="str">
            <v>ITEM PEMBAYARAN NO.</v>
          </cell>
          <cell r="D2100" t="str">
            <v>:  8.4 (7)</v>
          </cell>
          <cell r="J2100" t="str">
            <v>Analisa EI-847</v>
          </cell>
          <cell r="T2100" t="str">
            <v>Analisa EI-847</v>
          </cell>
        </row>
        <row r="2101">
          <cell r="A2101" t="str">
            <v>JENIS PEKERJAAN</v>
          </cell>
          <cell r="D2101" t="str">
            <v>:  Patok Kilometer</v>
          </cell>
        </row>
        <row r="2102">
          <cell r="A2102" t="str">
            <v>SATUAN PEMBAYARAN</v>
          </cell>
          <cell r="D2102" t="str">
            <v>:  BH</v>
          </cell>
          <cell r="H2102" t="str">
            <v xml:space="preserve">        URAIAN ANALISA HARGA SATUAN</v>
          </cell>
          <cell r="L2102" t="str">
            <v>FORMULIR STANDAR UNTUK</v>
          </cell>
        </row>
        <row r="2103">
          <cell r="L2103" t="str">
            <v>PEREKAMAN ANALISA MASING-MASING HARGA SATUAN</v>
          </cell>
        </row>
        <row r="2104">
          <cell r="L2104">
            <v>0</v>
          </cell>
        </row>
        <row r="2105">
          <cell r="A2105" t="str">
            <v>No.</v>
          </cell>
          <cell r="C2105" t="str">
            <v>U R A I A N</v>
          </cell>
          <cell r="G2105" t="str">
            <v>KODE</v>
          </cell>
          <cell r="H2105" t="str">
            <v>KOEF.</v>
          </cell>
          <cell r="I2105" t="str">
            <v>SATUAN</v>
          </cell>
          <cell r="J2105" t="str">
            <v>KETERANGAN</v>
          </cell>
        </row>
        <row r="2107">
          <cell r="L2107" t="str">
            <v>PROYEK</v>
          </cell>
          <cell r="O2107" t="str">
            <v>:</v>
          </cell>
        </row>
        <row r="2108">
          <cell r="A2108" t="str">
            <v>I.</v>
          </cell>
          <cell r="C2108" t="str">
            <v>ASUMSI</v>
          </cell>
          <cell r="L2108" t="str">
            <v>No. PAKET KONTRAK</v>
          </cell>
          <cell r="O2108" t="str">
            <v>:</v>
          </cell>
        </row>
        <row r="2109">
          <cell r="A2109">
            <v>1</v>
          </cell>
          <cell r="C2109" t="str">
            <v>Menggunakan cara manual</v>
          </cell>
          <cell r="L2109" t="str">
            <v>NAMA PAKET</v>
          </cell>
          <cell r="O2109" t="str">
            <v>:</v>
          </cell>
        </row>
        <row r="2110">
          <cell r="A2110">
            <v>2</v>
          </cell>
          <cell r="C2110" t="str">
            <v>Lokasi pekerjaan : sepanjang jalan</v>
          </cell>
          <cell r="L2110" t="str">
            <v>PROP / KAB / KODYA</v>
          </cell>
          <cell r="O2110" t="str">
            <v>:</v>
          </cell>
        </row>
        <row r="2111">
          <cell r="A2111">
            <v>3</v>
          </cell>
          <cell r="C2111" t="str">
            <v>Bahan dasar (patok kilometer beton cetak)</v>
          </cell>
          <cell r="L2111" t="str">
            <v>ITEM PEMBAYARAN NO.</v>
          </cell>
          <cell r="O2111" t="str">
            <v>:  8.4 (7)</v>
          </cell>
          <cell r="R2111" t="str">
            <v>PERKIRAAN VOL. PEK.</v>
          </cell>
          <cell r="T2111" t="str">
            <v>:</v>
          </cell>
          <cell r="U2111" t="e">
            <v>#REF!</v>
          </cell>
        </row>
        <row r="2112">
          <cell r="C2112" t="str">
            <v>diangkut dengan Truk ke lokasi pekerjaan</v>
          </cell>
          <cell r="L2112" t="str">
            <v>JENIS PEKERJAAN</v>
          </cell>
          <cell r="O2112" t="str">
            <v>:  Patok Kilometer</v>
          </cell>
          <cell r="R2112" t="str">
            <v>TOTAL HARGA (Rp.)</v>
          </cell>
          <cell r="T2112" t="str">
            <v>:</v>
          </cell>
          <cell r="U2112" t="e">
            <v>#REF!</v>
          </cell>
        </row>
        <row r="2113">
          <cell r="A2113">
            <v>4</v>
          </cell>
          <cell r="C2113" t="str">
            <v>Jarak rata-rata Base camp ke lokasi pekerjaan</v>
          </cell>
          <cell r="G2113" t="str">
            <v>L</v>
          </cell>
          <cell r="H2113">
            <v>19.991228070175438</v>
          </cell>
          <cell r="I2113" t="str">
            <v>KM</v>
          </cell>
          <cell r="L2113" t="str">
            <v>SATUAN PEMBAYARAN</v>
          </cell>
          <cell r="O2113" t="str">
            <v>:  BH</v>
          </cell>
          <cell r="R2113" t="str">
            <v>% THD. BIAYA PROYEK</v>
          </cell>
          <cell r="T2113" t="str">
            <v>:</v>
          </cell>
          <cell r="U2113" t="e">
            <v>#REF!</v>
          </cell>
        </row>
        <row r="2114">
          <cell r="A2114">
            <v>5</v>
          </cell>
          <cell r="C2114" t="str">
            <v>Jam kerja efektif per-hari</v>
          </cell>
          <cell r="G2114" t="str">
            <v>Tk</v>
          </cell>
          <cell r="H2114">
            <v>7</v>
          </cell>
          <cell r="I2114" t="str">
            <v>jam</v>
          </cell>
        </row>
        <row r="2115">
          <cell r="A2115">
            <v>6</v>
          </cell>
          <cell r="C2115" t="str">
            <v>Faktor kehilangan bahan</v>
          </cell>
          <cell r="G2115" t="str">
            <v>Fh</v>
          </cell>
          <cell r="H2115">
            <v>1.05</v>
          </cell>
          <cell r="I2115" t="str">
            <v>-</v>
          </cell>
        </row>
        <row r="2116">
          <cell r="A2116">
            <v>7</v>
          </cell>
          <cell r="C2116" t="str">
            <v>Tulangan praktis</v>
          </cell>
          <cell r="G2116" t="str">
            <v>Rc</v>
          </cell>
          <cell r="H2116">
            <v>125</v>
          </cell>
          <cell r="I2116" t="str">
            <v>Kg/M3</v>
          </cell>
          <cell r="Q2116" t="str">
            <v>PERKIRAAN</v>
          </cell>
          <cell r="R2116" t="str">
            <v>HARGA</v>
          </cell>
          <cell r="S2116" t="str">
            <v>JUMLAH</v>
          </cell>
        </row>
        <row r="2117">
          <cell r="L2117" t="str">
            <v>NO.</v>
          </cell>
          <cell r="N2117" t="str">
            <v>KOMPONEN</v>
          </cell>
          <cell r="P2117" t="str">
            <v>SATUAN</v>
          </cell>
          <cell r="Q2117" t="str">
            <v>KUANTITAS</v>
          </cell>
          <cell r="R2117" t="str">
            <v>SATUAN</v>
          </cell>
          <cell r="S2117" t="str">
            <v>HARGA</v>
          </cell>
        </row>
        <row r="2118">
          <cell r="A2118" t="str">
            <v>II.</v>
          </cell>
          <cell r="C2118" t="str">
            <v>URUTAN KERJA</v>
          </cell>
          <cell r="R2118" t="str">
            <v>(Rp.)</v>
          </cell>
          <cell r="S2118" t="str">
            <v>(Rp.)</v>
          </cell>
        </row>
        <row r="2119">
          <cell r="A2119">
            <v>1</v>
          </cell>
          <cell r="C2119" t="str">
            <v>Tempat penanaman patok disiapkan / digali</v>
          </cell>
        </row>
        <row r="2120">
          <cell r="A2120">
            <v>2</v>
          </cell>
          <cell r="C2120" t="str">
            <v>Patok Kilometer ditanam ke dalam tanah dengan</v>
          </cell>
        </row>
        <row r="2121">
          <cell r="C2121" t="str">
            <v>elevasi puncak patok sesuai dgn. ketentuan dan dicat</v>
          </cell>
          <cell r="L2121" t="str">
            <v>A.</v>
          </cell>
          <cell r="N2121" t="str">
            <v>TENAGA</v>
          </cell>
        </row>
        <row r="2123">
          <cell r="A2123" t="str">
            <v>III.</v>
          </cell>
          <cell r="C2123" t="str">
            <v>PEMAKAIAN BAHAN, ALAT DAN TENAGA</v>
          </cell>
          <cell r="L2123" t="str">
            <v>1.</v>
          </cell>
          <cell r="N2123" t="str">
            <v>Pekerja Biasa</v>
          </cell>
          <cell r="O2123" t="str">
            <v>(L01)</v>
          </cell>
          <cell r="P2123" t="str">
            <v>jam</v>
          </cell>
          <cell r="Q2123">
            <v>0.82476608187134492</v>
          </cell>
          <cell r="R2123">
            <v>1800</v>
          </cell>
          <cell r="U2123">
            <v>1484.5789473684208</v>
          </cell>
        </row>
        <row r="2124">
          <cell r="A2124" t="str">
            <v xml:space="preserve">   1.</v>
          </cell>
          <cell r="C2124" t="str">
            <v>BAHAN</v>
          </cell>
          <cell r="L2124" t="str">
            <v>2.</v>
          </cell>
          <cell r="N2124" t="str">
            <v>Tukang</v>
          </cell>
          <cell r="O2124" t="str">
            <v>(L02)</v>
          </cell>
          <cell r="P2124" t="str">
            <v>jam</v>
          </cell>
          <cell r="Q2124">
            <v>0.32990643274853798</v>
          </cell>
          <cell r="R2124">
            <v>2500</v>
          </cell>
          <cell r="U2124">
            <v>824.76608187134491</v>
          </cell>
        </row>
        <row r="2125">
          <cell r="A2125" t="str">
            <v>1.a.</v>
          </cell>
          <cell r="C2125" t="str">
            <v>Beton K-225</v>
          </cell>
          <cell r="D2125" t="str">
            <v>=  (0.30 x 0.30 x 1.60) x Fh</v>
          </cell>
          <cell r="G2125" t="str">
            <v>(M38)</v>
          </cell>
          <cell r="H2125">
            <v>0.1512</v>
          </cell>
          <cell r="I2125" t="str">
            <v>M3</v>
          </cell>
          <cell r="L2125" t="str">
            <v>3.</v>
          </cell>
          <cell r="N2125" t="str">
            <v>Mandor</v>
          </cell>
          <cell r="O2125" t="str">
            <v>(L03)</v>
          </cell>
          <cell r="P2125" t="str">
            <v>jam</v>
          </cell>
          <cell r="Q2125">
            <v>0.16495321637426899</v>
          </cell>
          <cell r="R2125">
            <v>2750</v>
          </cell>
          <cell r="U2125">
            <v>453.62134502923971</v>
          </cell>
        </row>
        <row r="2126">
          <cell r="A2126" t="str">
            <v>1.b.</v>
          </cell>
          <cell r="C2126" t="str">
            <v>Baja Tulangan</v>
          </cell>
          <cell r="G2126" t="str">
            <v>(M39)</v>
          </cell>
          <cell r="H2126">
            <v>18.899999999999999</v>
          </cell>
          <cell r="I2126" t="str">
            <v>Kg</v>
          </cell>
        </row>
        <row r="2127">
          <cell r="A2127" t="str">
            <v>1.c.</v>
          </cell>
          <cell r="C2127" t="str">
            <v>Cat, dan material lainnya</v>
          </cell>
          <cell r="G2127" t="str">
            <v>-</v>
          </cell>
          <cell r="I2127" t="str">
            <v>Ls</v>
          </cell>
          <cell r="Q2127" t="str">
            <v xml:space="preserve">JUMLAH HARGA TENAGA   </v>
          </cell>
          <cell r="U2127">
            <v>2762.9663742690054</v>
          </cell>
        </row>
        <row r="2129">
          <cell r="A2129" t="str">
            <v>2.</v>
          </cell>
          <cell r="C2129" t="str">
            <v>ALAT</v>
          </cell>
          <cell r="L2129" t="str">
            <v>B.</v>
          </cell>
          <cell r="N2129" t="str">
            <v>BAHAN</v>
          </cell>
        </row>
        <row r="2130">
          <cell r="A2130" t="str">
            <v>2.a.</v>
          </cell>
          <cell r="C2130" t="str">
            <v>DUMP TRUCK</v>
          </cell>
          <cell r="G2130" t="str">
            <v>(E08)</v>
          </cell>
        </row>
        <row r="2131">
          <cell r="C2131" t="str">
            <v>Kapasitas 1 kali Angkut</v>
          </cell>
          <cell r="G2131" t="str">
            <v>Cp</v>
          </cell>
          <cell r="H2131">
            <v>15</v>
          </cell>
          <cell r="I2131" t="str">
            <v>Buah</v>
          </cell>
          <cell r="L2131" t="str">
            <v>1.</v>
          </cell>
          <cell r="N2131" t="str">
            <v>Beton K-225</v>
          </cell>
          <cell r="O2131" t="str">
            <v>(M38)</v>
          </cell>
          <cell r="P2131" t="str">
            <v>M3</v>
          </cell>
          <cell r="Q2131">
            <v>0.1512</v>
          </cell>
          <cell r="R2131">
            <v>345293.45562294405</v>
          </cell>
          <cell r="U2131">
            <v>52208.37049018914</v>
          </cell>
        </row>
        <row r="2132">
          <cell r="C2132" t="str">
            <v>Waktu Siklus  :</v>
          </cell>
          <cell r="G2132" t="str">
            <v>Ts</v>
          </cell>
          <cell r="L2132" t="str">
            <v>2.</v>
          </cell>
          <cell r="N2132" t="str">
            <v>Baja Tulangan</v>
          </cell>
          <cell r="O2132" t="str">
            <v>(M39)</v>
          </cell>
          <cell r="P2132" t="str">
            <v>Kg</v>
          </cell>
          <cell r="Q2132">
            <v>18.899999999999999</v>
          </cell>
          <cell r="R2132">
            <v>4000</v>
          </cell>
          <cell r="U2132">
            <v>75600</v>
          </cell>
        </row>
        <row r="2133">
          <cell r="C2133" t="str">
            <v>- Memuat</v>
          </cell>
          <cell r="D2133" t="str">
            <v xml:space="preserve"> =  muat, atur, ikat, dll</v>
          </cell>
          <cell r="G2133" t="str">
            <v>T1</v>
          </cell>
          <cell r="H2133">
            <v>20</v>
          </cell>
          <cell r="I2133" t="str">
            <v>menit</v>
          </cell>
          <cell r="L2133" t="str">
            <v>3.</v>
          </cell>
          <cell r="N2133" t="str">
            <v>Cat, dan material lainnya</v>
          </cell>
          <cell r="P2133" t="str">
            <v>Ls</v>
          </cell>
          <cell r="Q2133">
            <v>1</v>
          </cell>
          <cell r="R2133">
            <v>5500</v>
          </cell>
          <cell r="U2133">
            <v>5500</v>
          </cell>
        </row>
        <row r="2134">
          <cell r="C2134" t="str">
            <v>- Angkut</v>
          </cell>
          <cell r="D2134" t="str">
            <v xml:space="preserve"> =  (2 x L : 25 Km/Jam) x 60</v>
          </cell>
          <cell r="G2134" t="str">
            <v>T2</v>
          </cell>
          <cell r="H2134">
            <v>95.957894736842093</v>
          </cell>
          <cell r="I2134" t="str">
            <v>menit</v>
          </cell>
        </row>
        <row r="2135">
          <cell r="C2135" t="str">
            <v>- Menurunkan</v>
          </cell>
          <cell r="D2135" t="str">
            <v xml:space="preserve"> =  Rata-rata  1.5 menit / buah</v>
          </cell>
          <cell r="G2135" t="str">
            <v>T3</v>
          </cell>
          <cell r="H2135">
            <v>22.5</v>
          </cell>
          <cell r="I2135" t="str">
            <v>menit</v>
          </cell>
        </row>
        <row r="2136">
          <cell r="C2136" t="str">
            <v>- Lain-lain</v>
          </cell>
          <cell r="D2136" t="str">
            <v xml:space="preserve"> =  geser, tunggu, dll</v>
          </cell>
          <cell r="G2136" t="str">
            <v>T4</v>
          </cell>
          <cell r="H2136">
            <v>10</v>
          </cell>
          <cell r="I2136" t="str">
            <v>menit</v>
          </cell>
        </row>
        <row r="2137">
          <cell r="G2137" t="str">
            <v>Ts</v>
          </cell>
          <cell r="H2137">
            <v>148.45789473684209</v>
          </cell>
          <cell r="I2137" t="str">
            <v>menit</v>
          </cell>
          <cell r="Q2137" t="str">
            <v xml:space="preserve">JUMLAH HARGA BAHAN   </v>
          </cell>
          <cell r="U2137">
            <v>133308.37049018915</v>
          </cell>
        </row>
        <row r="2139">
          <cell r="C2139" t="str">
            <v>Kap. Prod. / Jam  =</v>
          </cell>
          <cell r="D2139" t="str">
            <v>Cp</v>
          </cell>
          <cell r="G2139" t="str">
            <v>Q1</v>
          </cell>
          <cell r="H2139">
            <v>6.0623249547984548</v>
          </cell>
          <cell r="I2139" t="str">
            <v>Buah</v>
          </cell>
          <cell r="L2139" t="str">
            <v>C.</v>
          </cell>
          <cell r="N2139" t="str">
            <v>PERALATAN</v>
          </cell>
        </row>
        <row r="2140">
          <cell r="D2140" t="str">
            <v>Ts : 60</v>
          </cell>
        </row>
        <row r="2141">
          <cell r="L2141" t="str">
            <v>1.</v>
          </cell>
          <cell r="N2141" t="str">
            <v>Dump Truck</v>
          </cell>
          <cell r="O2141" t="str">
            <v>(E08)</v>
          </cell>
          <cell r="P2141" t="str">
            <v>Jam</v>
          </cell>
          <cell r="Q2141">
            <v>0.16495321637426899</v>
          </cell>
          <cell r="R2141">
            <v>32323.54332401634</v>
          </cell>
          <cell r="U2141">
            <v>5331.8724359095249</v>
          </cell>
        </row>
        <row r="2142">
          <cell r="C2142" t="str">
            <v>Koefisien Alat / Buah   =  1  :  Q1</v>
          </cell>
          <cell r="G2142" t="str">
            <v>(E08)</v>
          </cell>
          <cell r="H2142">
            <v>0.16495321637426899</v>
          </cell>
          <cell r="I2142" t="str">
            <v>Jam</v>
          </cell>
          <cell r="L2142" t="str">
            <v>2.</v>
          </cell>
          <cell r="N2142" t="str">
            <v>Alat Bantu</v>
          </cell>
          <cell r="P2142" t="str">
            <v>Ls</v>
          </cell>
          <cell r="Q2142">
            <v>1</v>
          </cell>
          <cell r="R2142">
            <v>250</v>
          </cell>
          <cell r="U2142">
            <v>250</v>
          </cell>
        </row>
        <row r="2144">
          <cell r="A2144" t="str">
            <v>2.b.</v>
          </cell>
          <cell r="C2144" t="str">
            <v>ALAT BANTU</v>
          </cell>
        </row>
        <row r="2145">
          <cell r="C2145" t="str">
            <v>- Pacul / Sekop</v>
          </cell>
          <cell r="D2145" t="str">
            <v>=  4  buah</v>
          </cell>
        </row>
        <row r="2146">
          <cell r="C2146" t="str">
            <v>- Kunci Baut</v>
          </cell>
          <cell r="D2146" t="str">
            <v>=  2  buah</v>
          </cell>
        </row>
        <row r="2149">
          <cell r="A2149" t="str">
            <v>3.</v>
          </cell>
          <cell r="C2149" t="str">
            <v>TENAGA</v>
          </cell>
          <cell r="Q2149" t="str">
            <v xml:space="preserve">JUMLAH HARGA PERALATAN   </v>
          </cell>
          <cell r="U2149">
            <v>5581.8724359095249</v>
          </cell>
        </row>
        <row r="2150">
          <cell r="C2150" t="str">
            <v>Produksi pasang patok kilometer / hari  =  Tk x Q1</v>
          </cell>
          <cell r="G2150" t="str">
            <v>Qt</v>
          </cell>
          <cell r="H2150">
            <v>42.436274683589183</v>
          </cell>
          <cell r="I2150" t="str">
            <v>Buah</v>
          </cell>
        </row>
        <row r="2151">
          <cell r="C2151" t="str">
            <v>Kebutuhan tenaga :</v>
          </cell>
          <cell r="D2151" t="str">
            <v>- Mandor</v>
          </cell>
          <cell r="G2151" t="str">
            <v>M</v>
          </cell>
          <cell r="H2151">
            <v>1</v>
          </cell>
          <cell r="I2151" t="str">
            <v>orang</v>
          </cell>
          <cell r="L2151" t="str">
            <v>D.</v>
          </cell>
          <cell r="N2151" t="str">
            <v>JUMLAH HARGA TENAGA, BAHAN DAN PERALATAN  ( A + B + C )</v>
          </cell>
          <cell r="U2151">
            <v>141653.20930036769</v>
          </cell>
        </row>
        <row r="2152">
          <cell r="D2152" t="str">
            <v>- Tukang</v>
          </cell>
          <cell r="G2152" t="str">
            <v>Tb</v>
          </cell>
          <cell r="H2152">
            <v>2</v>
          </cell>
          <cell r="I2152" t="str">
            <v>orang</v>
          </cell>
          <cell r="L2152" t="str">
            <v>E.</v>
          </cell>
          <cell r="N2152" t="str">
            <v>OVERHEAD &amp; PROFIT</v>
          </cell>
          <cell r="P2152">
            <v>10</v>
          </cell>
          <cell r="Q2152" t="str">
            <v>%  x  D</v>
          </cell>
          <cell r="U2152">
            <v>14165.320930036769</v>
          </cell>
        </row>
        <row r="2153">
          <cell r="D2153" t="str">
            <v>- Pekerja</v>
          </cell>
          <cell r="G2153" t="str">
            <v>P</v>
          </cell>
          <cell r="H2153">
            <v>5</v>
          </cell>
          <cell r="I2153" t="str">
            <v>orang</v>
          </cell>
          <cell r="L2153" t="str">
            <v>F.</v>
          </cell>
          <cell r="N2153" t="str">
            <v>HARGA SATUAN PEKERJAAN  ( D + E )</v>
          </cell>
          <cell r="U2153">
            <v>155818.53023040446</v>
          </cell>
        </row>
        <row r="2154">
          <cell r="C2154" t="str">
            <v>Koefisien Tenaga / Bh   :</v>
          </cell>
          <cell r="L2154" t="str">
            <v>Note: 1</v>
          </cell>
          <cell r="N2154" t="str">
            <v>SATUAN dapat berdasarkan atas jam operasi untuk Tenaga Kerja dan Peralatan, volume dan/atau ukuran</v>
          </cell>
        </row>
        <row r="2155">
          <cell r="D2155" t="str">
            <v>-  Mandor</v>
          </cell>
          <cell r="E2155" t="str">
            <v>= (Tk x M) : Qt</v>
          </cell>
          <cell r="G2155" t="str">
            <v>(L03)</v>
          </cell>
          <cell r="H2155">
            <v>0.16495321637426899</v>
          </cell>
          <cell r="I2155" t="str">
            <v>jam</v>
          </cell>
          <cell r="N2155" t="str">
            <v>berat untuk bahan-bahan.</v>
          </cell>
        </row>
        <row r="2156">
          <cell r="D2156" t="str">
            <v>-  Tukang</v>
          </cell>
          <cell r="E2156" t="str">
            <v>= (Tk x Tb) : Qt</v>
          </cell>
          <cell r="G2156" t="str">
            <v>(L02)</v>
          </cell>
          <cell r="H2156">
            <v>0.32990643274853798</v>
          </cell>
          <cell r="I2156" t="str">
            <v>jam</v>
          </cell>
          <cell r="L2156">
            <v>2</v>
          </cell>
          <cell r="N2156" t="str">
            <v>Kuantitas satuan adalah kuantitas setiap komponen untuk menyelesaikan satu satuan pekerjaan dari nomor</v>
          </cell>
        </row>
        <row r="2157">
          <cell r="D2157" t="str">
            <v>-  Pekerja</v>
          </cell>
          <cell r="E2157" t="str">
            <v>= (Tk x P) : Qt</v>
          </cell>
          <cell r="G2157" t="str">
            <v>(L01)</v>
          </cell>
          <cell r="H2157">
            <v>0.82476608187134492</v>
          </cell>
          <cell r="I2157" t="str">
            <v>jam</v>
          </cell>
          <cell r="N2157" t="str">
            <v>mata pembayaran.</v>
          </cell>
        </row>
        <row r="2158">
          <cell r="L2158">
            <v>3</v>
          </cell>
          <cell r="N2158" t="str">
            <v>Biaya satuan untuk peralatan sudah termasuk bahan bakar, bahan habis dipakai dan operator.</v>
          </cell>
        </row>
        <row r="2159">
          <cell r="L2159">
            <v>4</v>
          </cell>
          <cell r="N2159" t="str">
            <v>Biaya satuan sudah termasuk pengeluaran untuk seluruh pajak yang berkaitan (tetapi tidak termasuk PPN</v>
          </cell>
        </row>
        <row r="2160">
          <cell r="J2160" t="str">
            <v>Berlanjut ke hal. berikut.</v>
          </cell>
          <cell r="N2160" t="str">
            <v>yang dibayar dari kontrak) dan biaya-biaya lainnya.</v>
          </cell>
        </row>
        <row r="2161">
          <cell r="A2161" t="str">
            <v>ITEM PEMBAYARAN NO.</v>
          </cell>
          <cell r="D2161" t="str">
            <v>:  8.4 (7)</v>
          </cell>
          <cell r="J2161" t="str">
            <v>Analisa EI-847</v>
          </cell>
        </row>
        <row r="2162">
          <cell r="A2162" t="str">
            <v>JENIS PEKERJAAN</v>
          </cell>
          <cell r="D2162" t="str">
            <v>:  Patok Kilometer</v>
          </cell>
        </row>
        <row r="2163">
          <cell r="A2163" t="str">
            <v>SATUAN PEMBAYARAN</v>
          </cell>
          <cell r="D2163" t="str">
            <v>:  BH</v>
          </cell>
          <cell r="H2163" t="str">
            <v xml:space="preserve">        URAIAN ANALISA HARGA SATUAN</v>
          </cell>
        </row>
        <row r="2164">
          <cell r="J2164" t="str">
            <v>Lanjutan</v>
          </cell>
        </row>
        <row r="2166">
          <cell r="A2166" t="str">
            <v>No.</v>
          </cell>
          <cell r="C2166" t="str">
            <v>U R A I A N</v>
          </cell>
          <cell r="G2166" t="str">
            <v>KODE</v>
          </cell>
          <cell r="H2166" t="str">
            <v>KOEF.</v>
          </cell>
          <cell r="I2166" t="str">
            <v>SATUAN</v>
          </cell>
          <cell r="J2166" t="str">
            <v>KETERANGAN</v>
          </cell>
        </row>
        <row r="2169">
          <cell r="A2169" t="str">
            <v>4.</v>
          </cell>
          <cell r="C2169" t="str">
            <v>HARGA DASAR SATUAN UPAH, BAHAN DAN ALAT</v>
          </cell>
        </row>
        <row r="2170">
          <cell r="C2170" t="str">
            <v>Lihat lampiran.</v>
          </cell>
        </row>
        <row r="2172">
          <cell r="A2172" t="str">
            <v>5.</v>
          </cell>
          <cell r="C2172" t="str">
            <v>ANALISA HARGA SATUAN PEKERJAAN</v>
          </cell>
        </row>
        <row r="2173">
          <cell r="C2173" t="str">
            <v>Lihat perhitungan dalam FORMULIR STANDAR UNTUK</v>
          </cell>
        </row>
        <row r="2174">
          <cell r="C2174" t="str">
            <v>PEREKEMAN ANALISA MASING-MASING HARGA</v>
          </cell>
        </row>
        <row r="2175">
          <cell r="C2175" t="str">
            <v>SATUAN.</v>
          </cell>
        </row>
        <row r="2176">
          <cell r="C2176" t="str">
            <v>Didapat Harga Satuan Pekerjaan :</v>
          </cell>
        </row>
        <row r="2178">
          <cell r="C2178" t="str">
            <v xml:space="preserve">Rp.  </v>
          </cell>
          <cell r="D2178">
            <v>155818.53023040446</v>
          </cell>
          <cell r="E2178" t="str">
            <v xml:space="preserve"> / Buah</v>
          </cell>
        </row>
        <row r="2181">
          <cell r="A2181" t="str">
            <v>6.</v>
          </cell>
          <cell r="C2181" t="str">
            <v>MASA PELAKSANAAN YANG DIPERLUKAN</v>
          </cell>
        </row>
        <row r="2182">
          <cell r="C2182" t="str">
            <v>Masa Pelaksanaan :</v>
          </cell>
          <cell r="D2182" t="str">
            <v>. . . . . . . . . . .</v>
          </cell>
          <cell r="E2182" t="str">
            <v>bulan</v>
          </cell>
        </row>
        <row r="2184">
          <cell r="A2184" t="str">
            <v>7.</v>
          </cell>
          <cell r="C2184" t="str">
            <v>VOLUME PEKERJAAN YANG DIPERLUKAN</v>
          </cell>
        </row>
        <row r="2185">
          <cell r="C2185" t="str">
            <v>Volume pekerjaan  :</v>
          </cell>
          <cell r="D2185" t="e">
            <v>#REF!</v>
          </cell>
          <cell r="E2185" t="str">
            <v>Buah</v>
          </cell>
        </row>
        <row r="2222">
          <cell r="A2222" t="str">
            <v>ITEM PEMBAYARAN NO.</v>
          </cell>
          <cell r="D2222" t="str">
            <v>:  8.4 (10)</v>
          </cell>
          <cell r="J2222" t="str">
            <v>Analisa EI-8410</v>
          </cell>
          <cell r="T2222" t="str">
            <v>Analisa EI-8410</v>
          </cell>
        </row>
        <row r="2223">
          <cell r="A2223" t="str">
            <v>JENIS PEKERJAAN</v>
          </cell>
          <cell r="D2223" t="str">
            <v>:  Rel Pengaman</v>
          </cell>
        </row>
        <row r="2224">
          <cell r="A2224" t="str">
            <v>SATUAN PEMBAYARAN</v>
          </cell>
          <cell r="D2224" t="str">
            <v>:  M'</v>
          </cell>
          <cell r="H2224" t="str">
            <v xml:space="preserve">        URAIAN ANALISA HARGA SATUAN</v>
          </cell>
          <cell r="L2224" t="str">
            <v>FORMULIR STANDAR UNTUK</v>
          </cell>
        </row>
        <row r="2225">
          <cell r="L2225" t="str">
            <v>PEREKAMAN ANALISA MASING-MASING HARGA SATUAN</v>
          </cell>
        </row>
        <row r="2226">
          <cell r="L2226">
            <v>0</v>
          </cell>
        </row>
        <row r="2227">
          <cell r="A2227" t="str">
            <v>No.</v>
          </cell>
          <cell r="C2227" t="str">
            <v>U R A I A N</v>
          </cell>
          <cell r="G2227" t="str">
            <v>KODE</v>
          </cell>
          <cell r="H2227" t="str">
            <v>KOEF.</v>
          </cell>
          <cell r="I2227" t="str">
            <v>SATUAN</v>
          </cell>
          <cell r="J2227" t="str">
            <v>KETERANGAN</v>
          </cell>
        </row>
        <row r="2229">
          <cell r="L2229" t="str">
            <v>PROYEK</v>
          </cell>
          <cell r="O2229" t="str">
            <v>:</v>
          </cell>
        </row>
        <row r="2230">
          <cell r="A2230" t="str">
            <v>I.</v>
          </cell>
          <cell r="C2230" t="str">
            <v>ASUMSI</v>
          </cell>
          <cell r="L2230" t="str">
            <v>No. PAKET KONTRAK</v>
          </cell>
          <cell r="O2230" t="str">
            <v>:</v>
          </cell>
        </row>
        <row r="2231">
          <cell r="A2231">
            <v>1</v>
          </cell>
          <cell r="C2231" t="str">
            <v>Menggunakan cara manual</v>
          </cell>
          <cell r="L2231" t="str">
            <v>NAMA PAKET</v>
          </cell>
          <cell r="O2231" t="str">
            <v>:</v>
          </cell>
        </row>
        <row r="2232">
          <cell r="A2232">
            <v>2</v>
          </cell>
          <cell r="C2232" t="str">
            <v>Lokasi pekerjaan : sepanjang jalan</v>
          </cell>
          <cell r="L2232" t="str">
            <v>PROP / KAB / KODYA</v>
          </cell>
          <cell r="O2232" t="str">
            <v>:</v>
          </cell>
        </row>
        <row r="2233">
          <cell r="A2233">
            <v>3</v>
          </cell>
          <cell r="C2233" t="str">
            <v>Bahan dasar (patok tambatan beton) diangkut</v>
          </cell>
          <cell r="J2233" t="str">
            <v xml:space="preserve"> Ukuran sesuai</v>
          </cell>
          <cell r="L2233" t="str">
            <v>ITEM PEMBAYARAN NO.</v>
          </cell>
          <cell r="O2233" t="str">
            <v>:  8.4 (10)</v>
          </cell>
          <cell r="R2233" t="str">
            <v>PERKIRAAN VOL. PEK.</v>
          </cell>
          <cell r="T2233" t="str">
            <v>:</v>
          </cell>
          <cell r="U2233" t="e">
            <v>#REF!</v>
          </cell>
        </row>
        <row r="2234">
          <cell r="C2234" t="str">
            <v>dengan Truk ke lokasi pekerjaan</v>
          </cell>
          <cell r="J2234" t="str">
            <v xml:space="preserve"> Drawings</v>
          </cell>
          <cell r="L2234" t="str">
            <v>JENIS PEKERJAAN</v>
          </cell>
          <cell r="O2234" t="str">
            <v>:  Rel Pengaman</v>
          </cell>
          <cell r="R2234" t="str">
            <v>TOTAL HARGA (Rp.)</v>
          </cell>
          <cell r="T2234" t="str">
            <v>:</v>
          </cell>
          <cell r="U2234" t="e">
            <v>#REF!</v>
          </cell>
        </row>
        <row r="2235">
          <cell r="A2235">
            <v>4</v>
          </cell>
          <cell r="C2235" t="str">
            <v>Jarak rata-rata Base camp ke lokasi pekerjaan</v>
          </cell>
          <cell r="G2235" t="str">
            <v>L</v>
          </cell>
          <cell r="H2235">
            <v>19.991228070175438</v>
          </cell>
          <cell r="I2235" t="str">
            <v>KM</v>
          </cell>
          <cell r="L2235" t="str">
            <v>SATUAN PEMBAYARAN</v>
          </cell>
          <cell r="O2235" t="str">
            <v>:  M'</v>
          </cell>
          <cell r="R2235" t="str">
            <v>% THD. BIAYA PROYEK</v>
          </cell>
          <cell r="T2235" t="str">
            <v>:</v>
          </cell>
          <cell r="U2235" t="e">
            <v>#REF!</v>
          </cell>
        </row>
        <row r="2236">
          <cell r="A2236">
            <v>5</v>
          </cell>
          <cell r="C2236" t="str">
            <v>Jam kerja efektif per-hari</v>
          </cell>
          <cell r="G2236" t="str">
            <v>Tk</v>
          </cell>
          <cell r="H2236">
            <v>7</v>
          </cell>
          <cell r="I2236" t="str">
            <v>jam</v>
          </cell>
        </row>
        <row r="2237">
          <cell r="A2237">
            <v>6</v>
          </cell>
          <cell r="C2237" t="str">
            <v>Faktor kehilangan bahan</v>
          </cell>
          <cell r="G2237" t="str">
            <v>Fh</v>
          </cell>
          <cell r="H2237">
            <v>1.05</v>
          </cell>
          <cell r="I2237" t="str">
            <v>-</v>
          </cell>
        </row>
        <row r="2238">
          <cell r="A2238">
            <v>7</v>
          </cell>
          <cell r="C2238" t="str">
            <v>Tulangan praktis</v>
          </cell>
          <cell r="G2238" t="str">
            <v>Rc</v>
          </cell>
          <cell r="H2238">
            <v>50</v>
          </cell>
          <cell r="I2238" t="str">
            <v>Kg/M3</v>
          </cell>
          <cell r="Q2238" t="str">
            <v>PERKIRAAN</v>
          </cell>
          <cell r="R2238" t="str">
            <v>HARGA</v>
          </cell>
          <cell r="S2238" t="str">
            <v>JUMLAH</v>
          </cell>
        </row>
        <row r="2239">
          <cell r="L2239" t="str">
            <v>NO.</v>
          </cell>
          <cell r="N2239" t="str">
            <v>KOMPONEN</v>
          </cell>
          <cell r="P2239" t="str">
            <v>SATUAN</v>
          </cell>
          <cell r="Q2239" t="str">
            <v>KUANTITAS</v>
          </cell>
          <cell r="R2239" t="str">
            <v>SATUAN</v>
          </cell>
          <cell r="S2239" t="str">
            <v>HARGA</v>
          </cell>
        </row>
        <row r="2240">
          <cell r="A2240" t="str">
            <v>II.</v>
          </cell>
          <cell r="C2240" t="str">
            <v>URUTAN KERJA</v>
          </cell>
          <cell r="R2240" t="str">
            <v>(Rp.)</v>
          </cell>
          <cell r="S2240" t="str">
            <v>(Rp.)</v>
          </cell>
        </row>
        <row r="2241">
          <cell r="A2241">
            <v>1</v>
          </cell>
          <cell r="C2241" t="str">
            <v>Kesatuan pondasi, pelat &amp; tiang rambu disiapkan dan</v>
          </cell>
        </row>
        <row r="2242">
          <cell r="C2242" t="str">
            <v>dipasang di tempat yang telah ditentukan</v>
          </cell>
        </row>
        <row r="2243">
          <cell r="L2243" t="str">
            <v>A.</v>
          </cell>
          <cell r="N2243" t="str">
            <v>PEKERJA</v>
          </cell>
        </row>
        <row r="2244">
          <cell r="A2244" t="str">
            <v>III.</v>
          </cell>
          <cell r="C2244" t="str">
            <v>PEMAKAIAN BAHAN, ALAT DAN TENAGA</v>
          </cell>
        </row>
        <row r="2245">
          <cell r="A2245" t="str">
            <v xml:space="preserve">   1.</v>
          </cell>
          <cell r="C2245" t="str">
            <v>BAHAN</v>
          </cell>
          <cell r="L2245" t="str">
            <v>1.</v>
          </cell>
          <cell r="N2245" t="str">
            <v>Pekerja Biasa</v>
          </cell>
          <cell r="O2245" t="str">
            <v>(L01)</v>
          </cell>
          <cell r="P2245" t="str">
            <v>jam</v>
          </cell>
          <cell r="Q2245">
            <v>1.2531929824561403</v>
          </cell>
          <cell r="R2245">
            <v>1800</v>
          </cell>
          <cell r="U2245">
            <v>2255.7473684210527</v>
          </cell>
        </row>
        <row r="2246">
          <cell r="A2246" t="str">
            <v>1.a.</v>
          </cell>
          <cell r="C2246" t="str">
            <v>Rel Pengaman</v>
          </cell>
          <cell r="G2246" t="str">
            <v>(M36)</v>
          </cell>
          <cell r="H2246">
            <v>1.05</v>
          </cell>
          <cell r="I2246" t="str">
            <v>M'</v>
          </cell>
          <cell r="L2246" t="str">
            <v>2.</v>
          </cell>
          <cell r="N2246" t="str">
            <v>Tukang</v>
          </cell>
          <cell r="O2246" t="str">
            <v>(L02)</v>
          </cell>
          <cell r="P2246" t="str">
            <v>jam</v>
          </cell>
          <cell r="Q2246">
            <v>0.31329824561403508</v>
          </cell>
          <cell r="R2246">
            <v>2500</v>
          </cell>
          <cell r="U2246">
            <v>783.24561403508767</v>
          </cell>
        </row>
        <row r="2247">
          <cell r="A2247" t="str">
            <v>1.b.</v>
          </cell>
          <cell r="C2247" t="str">
            <v>Patok Beton K-225</v>
          </cell>
          <cell r="G2247" t="str">
            <v>(M38)</v>
          </cell>
          <cell r="H2247">
            <v>9.290304000000002E-2</v>
          </cell>
          <cell r="I2247" t="str">
            <v>M3</v>
          </cell>
          <cell r="L2247" t="str">
            <v>3.</v>
          </cell>
          <cell r="N2247" t="str">
            <v>Mandor</v>
          </cell>
          <cell r="O2247" t="str">
            <v>(L03)</v>
          </cell>
          <cell r="P2247" t="str">
            <v>jam</v>
          </cell>
          <cell r="Q2247">
            <v>0.15664912280701754</v>
          </cell>
          <cell r="R2247">
            <v>2750</v>
          </cell>
          <cell r="U2247">
            <v>430.78508771929825</v>
          </cell>
        </row>
        <row r="2248">
          <cell r="A2248" t="str">
            <v>1.c.</v>
          </cell>
          <cell r="C2248" t="str">
            <v>Baja Tulangan</v>
          </cell>
          <cell r="G2248" t="str">
            <v>(M39)</v>
          </cell>
          <cell r="H2248">
            <v>4.6451520000000013</v>
          </cell>
          <cell r="I2248" t="str">
            <v>Kg</v>
          </cell>
        </row>
        <row r="2249">
          <cell r="A2249" t="str">
            <v>1.d.</v>
          </cell>
          <cell r="C2249" t="str">
            <v>Baut, dan material lain</v>
          </cell>
          <cell r="G2249" t="str">
            <v>-</v>
          </cell>
          <cell r="I2249" t="str">
            <v>Ls</v>
          </cell>
          <cell r="Q2249" t="str">
            <v xml:space="preserve">JUMLAH HARGA TENAGA   </v>
          </cell>
          <cell r="U2249">
            <v>3469.7780701754386</v>
          </cell>
        </row>
        <row r="2251">
          <cell r="A2251" t="str">
            <v>2.</v>
          </cell>
          <cell r="C2251" t="str">
            <v>ALAT</v>
          </cell>
          <cell r="L2251" t="str">
            <v>B.</v>
          </cell>
          <cell r="N2251" t="str">
            <v>BAHAN</v>
          </cell>
        </row>
        <row r="2252">
          <cell r="A2252" t="str">
            <v>2.a.</v>
          </cell>
          <cell r="C2252" t="str">
            <v>DUMP TRUCK</v>
          </cell>
          <cell r="G2252" t="str">
            <v>(E08)</v>
          </cell>
        </row>
        <row r="2253">
          <cell r="C2253" t="str">
            <v>Kapasitas 1 kali Angkut</v>
          </cell>
          <cell r="G2253" t="str">
            <v>Cp</v>
          </cell>
          <cell r="H2253">
            <v>20</v>
          </cell>
          <cell r="I2253" t="str">
            <v>M'</v>
          </cell>
          <cell r="L2253" t="str">
            <v>1.</v>
          </cell>
          <cell r="N2253" t="str">
            <v>Rel Pengaman</v>
          </cell>
          <cell r="O2253" t="str">
            <v>(M36)</v>
          </cell>
          <cell r="P2253" t="str">
            <v>M'</v>
          </cell>
          <cell r="Q2253">
            <v>1.05</v>
          </cell>
          <cell r="R2253">
            <v>55000</v>
          </cell>
          <cell r="U2253">
            <v>57750</v>
          </cell>
        </row>
        <row r="2254">
          <cell r="C2254" t="str">
            <v>Waktu Siklus  :</v>
          </cell>
          <cell r="G2254" t="str">
            <v>Ts</v>
          </cell>
          <cell r="L2254" t="str">
            <v>2.</v>
          </cell>
          <cell r="N2254" t="str">
            <v>Beton K-225</v>
          </cell>
          <cell r="O2254" t="str">
            <v>(M38)</v>
          </cell>
          <cell r="P2254" t="str">
            <v>M3</v>
          </cell>
          <cell r="Q2254">
            <v>9.290304000000002E-2</v>
          </cell>
          <cell r="R2254">
            <v>345293.45562294405</v>
          </cell>
          <cell r="U2254">
            <v>32078.811719476602</v>
          </cell>
        </row>
        <row r="2255">
          <cell r="C2255" t="str">
            <v>- Memuat</v>
          </cell>
          <cell r="G2255" t="str">
            <v>T1</v>
          </cell>
          <cell r="H2255">
            <v>50</v>
          </cell>
          <cell r="I2255" t="str">
            <v>menit</v>
          </cell>
          <cell r="L2255" t="str">
            <v>3.</v>
          </cell>
          <cell r="N2255" t="str">
            <v>Baja Tulangan</v>
          </cell>
          <cell r="O2255" t="str">
            <v>(M39)</v>
          </cell>
          <cell r="P2255" t="str">
            <v>Kg</v>
          </cell>
          <cell r="Q2255">
            <v>4.6451520000000013</v>
          </cell>
          <cell r="R2255">
            <v>4000</v>
          </cell>
          <cell r="U2255">
            <v>18580.608000000004</v>
          </cell>
        </row>
        <row r="2256">
          <cell r="C2256" t="str">
            <v>- Angkut</v>
          </cell>
          <cell r="D2256" t="str">
            <v xml:space="preserve"> =  (L : 25 Km/Jam) x 60</v>
          </cell>
          <cell r="G2256" t="str">
            <v>T2</v>
          </cell>
          <cell r="H2256">
            <v>47.978947368421046</v>
          </cell>
          <cell r="I2256" t="str">
            <v>menit</v>
          </cell>
          <cell r="L2256" t="str">
            <v>4.</v>
          </cell>
          <cell r="N2256" t="str">
            <v>Cat, baut, dan lain-lain</v>
          </cell>
          <cell r="P2256" t="str">
            <v>Ls</v>
          </cell>
          <cell r="Q2256">
            <v>1</v>
          </cell>
          <cell r="R2256">
            <v>2000</v>
          </cell>
          <cell r="U2256">
            <v>2000</v>
          </cell>
        </row>
        <row r="2257">
          <cell r="C2257" t="str">
            <v>- Menurunkan</v>
          </cell>
          <cell r="G2257" t="str">
            <v>T3</v>
          </cell>
          <cell r="H2257">
            <v>60</v>
          </cell>
          <cell r="I2257" t="str">
            <v>menit</v>
          </cell>
        </row>
        <row r="2258">
          <cell r="C2258" t="str">
            <v>- Lain-lain</v>
          </cell>
          <cell r="G2258" t="str">
            <v>T4</v>
          </cell>
          <cell r="H2258">
            <v>30</v>
          </cell>
          <cell r="I2258" t="str">
            <v>menit</v>
          </cell>
        </row>
        <row r="2259">
          <cell r="G2259" t="str">
            <v>Ts</v>
          </cell>
          <cell r="H2259">
            <v>187.97894736842105</v>
          </cell>
          <cell r="I2259" t="str">
            <v>menit</v>
          </cell>
          <cell r="Q2259" t="str">
            <v xml:space="preserve">JUMLAH HARGA BAHAN   </v>
          </cell>
          <cell r="U2259">
            <v>110409.4197194766</v>
          </cell>
        </row>
        <row r="2261">
          <cell r="C2261" t="str">
            <v>Kap. Prod. / Jam  =</v>
          </cell>
          <cell r="D2261" t="str">
            <v>Cp</v>
          </cell>
          <cell r="G2261" t="str">
            <v>Q1</v>
          </cell>
          <cell r="H2261">
            <v>6.3836935827080294</v>
          </cell>
          <cell r="I2261" t="str">
            <v>M'</v>
          </cell>
          <cell r="L2261" t="str">
            <v>C.</v>
          </cell>
          <cell r="N2261" t="str">
            <v>PERALATAN</v>
          </cell>
        </row>
        <row r="2262">
          <cell r="D2262" t="str">
            <v>Ts : 60</v>
          </cell>
        </row>
        <row r="2263">
          <cell r="L2263" t="str">
            <v>1.</v>
          </cell>
          <cell r="N2263" t="str">
            <v>Dump Truck</v>
          </cell>
          <cell r="O2263" t="str">
            <v>(E08)</v>
          </cell>
          <cell r="P2263" t="str">
            <v>Jam</v>
          </cell>
          <cell r="Q2263">
            <v>0.15664912280701757</v>
          </cell>
          <cell r="R2263">
            <v>32323.54332401634</v>
          </cell>
          <cell r="U2263">
            <v>5063.4547077217885</v>
          </cell>
        </row>
        <row r="2264">
          <cell r="C2264" t="str">
            <v>Koefisien Alat / M'</v>
          </cell>
          <cell r="D2264" t="str">
            <v xml:space="preserve">   =  1  :  Q1</v>
          </cell>
          <cell r="G2264" t="str">
            <v>(E08)</v>
          </cell>
          <cell r="H2264">
            <v>0.15664912280701757</v>
          </cell>
          <cell r="I2264" t="str">
            <v>Jam</v>
          </cell>
          <cell r="L2264" t="str">
            <v>2.</v>
          </cell>
          <cell r="N2264" t="str">
            <v>Alat Bantu</v>
          </cell>
          <cell r="P2264" t="str">
            <v>Ls</v>
          </cell>
          <cell r="Q2264">
            <v>1</v>
          </cell>
          <cell r="R2264">
            <v>300</v>
          </cell>
          <cell r="U2264">
            <v>300</v>
          </cell>
        </row>
        <row r="2266">
          <cell r="A2266" t="str">
            <v>2.b.</v>
          </cell>
          <cell r="C2266" t="str">
            <v>ALAT BANTU</v>
          </cell>
        </row>
        <row r="2267">
          <cell r="C2267" t="str">
            <v>- Linggis / Sekop</v>
          </cell>
          <cell r="D2267" t="str">
            <v>=  4  buah</v>
          </cell>
        </row>
        <row r="2268">
          <cell r="C2268" t="str">
            <v>- Kunci Baut</v>
          </cell>
          <cell r="D2268" t="str">
            <v>=  2  buah</v>
          </cell>
        </row>
        <row r="2271">
          <cell r="A2271" t="str">
            <v>3.</v>
          </cell>
          <cell r="C2271" t="str">
            <v>TENAGA</v>
          </cell>
          <cell r="Q2271" t="str">
            <v xml:space="preserve">JUMLAH HARGA PERALATAN   </v>
          </cell>
          <cell r="U2271">
            <v>5363.4547077217885</v>
          </cell>
        </row>
        <row r="2272">
          <cell r="C2272" t="str">
            <v>Produksi pasang pagar pengaman / hari  =  Tk x Q1</v>
          </cell>
          <cell r="G2272" t="str">
            <v>Qt</v>
          </cell>
          <cell r="H2272">
            <v>44.685855078956209</v>
          </cell>
          <cell r="I2272" t="str">
            <v>M'</v>
          </cell>
        </row>
        <row r="2273">
          <cell r="C2273" t="str">
            <v>Kebutuhan tenaga :</v>
          </cell>
          <cell r="D2273" t="str">
            <v>- Mandor</v>
          </cell>
          <cell r="G2273" t="str">
            <v>M</v>
          </cell>
          <cell r="H2273">
            <v>1</v>
          </cell>
          <cell r="I2273" t="str">
            <v>orang</v>
          </cell>
          <cell r="L2273" t="str">
            <v>D.</v>
          </cell>
          <cell r="N2273" t="str">
            <v>JUMLAH HARGA TENAGA, BAHAN DAN PERALATAN  ( A + B + C )</v>
          </cell>
          <cell r="U2273">
            <v>119242.65249737383</v>
          </cell>
        </row>
        <row r="2274">
          <cell r="D2274" t="str">
            <v>- Tukang</v>
          </cell>
          <cell r="G2274" t="str">
            <v>Tb</v>
          </cell>
          <cell r="H2274">
            <v>2</v>
          </cell>
          <cell r="I2274" t="str">
            <v>orang</v>
          </cell>
          <cell r="L2274" t="str">
            <v>E.</v>
          </cell>
          <cell r="N2274" t="str">
            <v>OVERHEAD &amp; PROFIT</v>
          </cell>
          <cell r="P2274">
            <v>10</v>
          </cell>
          <cell r="Q2274" t="str">
            <v>%  x  D</v>
          </cell>
          <cell r="U2274">
            <v>11924.265249737384</v>
          </cell>
        </row>
        <row r="2275">
          <cell r="D2275" t="str">
            <v>- Pekerja</v>
          </cell>
          <cell r="G2275" t="str">
            <v>P</v>
          </cell>
          <cell r="H2275">
            <v>8</v>
          </cell>
          <cell r="I2275" t="str">
            <v>orang</v>
          </cell>
          <cell r="L2275" t="str">
            <v>F.</v>
          </cell>
          <cell r="N2275" t="str">
            <v>HARGA SATUAN PEKERJAAN  ( D + E )</v>
          </cell>
          <cell r="U2275">
            <v>131166.91774711121</v>
          </cell>
        </row>
        <row r="2276">
          <cell r="C2276" t="str">
            <v>Koefisien Tenaga / M'   :</v>
          </cell>
          <cell r="L2276" t="str">
            <v>Note: 1</v>
          </cell>
          <cell r="N2276" t="str">
            <v>SATUAN dapat berdasarkan atas jam operasi untuk Tenaga Kerja dan Peralatan, volume dan/atau ukuran</v>
          </cell>
        </row>
        <row r="2277">
          <cell r="D2277" t="str">
            <v>-  Mandor</v>
          </cell>
          <cell r="E2277" t="str">
            <v>= (Tk x M) : Qt</v>
          </cell>
          <cell r="G2277" t="str">
            <v>(L03)</v>
          </cell>
          <cell r="H2277">
            <v>0.15664912280701754</v>
          </cell>
          <cell r="I2277" t="str">
            <v>jam</v>
          </cell>
          <cell r="N2277" t="str">
            <v>berat untuk bahan-bahan.</v>
          </cell>
        </row>
        <row r="2278">
          <cell r="D2278" t="str">
            <v>-  Tukang</v>
          </cell>
          <cell r="E2278" t="str">
            <v>= (Tk x Tb) : Qt</v>
          </cell>
          <cell r="G2278" t="str">
            <v>(L02)</v>
          </cell>
          <cell r="H2278">
            <v>0.31329824561403508</v>
          </cell>
          <cell r="I2278" t="str">
            <v>jam</v>
          </cell>
          <cell r="L2278">
            <v>2</v>
          </cell>
          <cell r="N2278" t="str">
            <v>Kuantitas satuan adalah kuantitas setiap komponen untuk menyelesaikan satu satuan pekerjaan dari nomor</v>
          </cell>
        </row>
        <row r="2279">
          <cell r="D2279" t="str">
            <v>-  Pekerja</v>
          </cell>
          <cell r="E2279" t="str">
            <v>= (Tk x P) : Qt</v>
          </cell>
          <cell r="G2279" t="str">
            <v>(L01)</v>
          </cell>
          <cell r="H2279">
            <v>1.2531929824561403</v>
          </cell>
          <cell r="I2279" t="str">
            <v>jam</v>
          </cell>
          <cell r="N2279" t="str">
            <v>mata pembayaran.</v>
          </cell>
        </row>
        <row r="2280">
          <cell r="L2280">
            <v>3</v>
          </cell>
          <cell r="N2280" t="str">
            <v>Biaya satuan untuk peralatan sudah termasuk bahan bakar, bahan habis dipakai dan operator.</v>
          </cell>
        </row>
        <row r="2281">
          <cell r="L2281">
            <v>4</v>
          </cell>
          <cell r="N2281" t="str">
            <v>Biaya satuan sudah termasuk pengeluaran untuk seluruh pajak yang berkaitan (tetapi tidak termasuk PPN</v>
          </cell>
        </row>
        <row r="2282">
          <cell r="J2282" t="str">
            <v>Berlanjut ke hal. berikut.</v>
          </cell>
          <cell r="N2282" t="str">
            <v>yang dibayar dari kontrak) dan biaya-biaya lainnya.</v>
          </cell>
        </row>
        <row r="2283">
          <cell r="A2283" t="str">
            <v>ITEM PEMBAYARAN NO.</v>
          </cell>
          <cell r="D2283" t="str">
            <v>:  8.4 (10)</v>
          </cell>
          <cell r="J2283" t="str">
            <v>Analisa EI-8410</v>
          </cell>
        </row>
        <row r="2284">
          <cell r="A2284" t="str">
            <v>JENIS PEKERJAAN</v>
          </cell>
          <cell r="D2284" t="str">
            <v>:  Rel Pengaman</v>
          </cell>
        </row>
        <row r="2285">
          <cell r="A2285" t="str">
            <v>SATUAN PEMBAYARAN</v>
          </cell>
          <cell r="D2285" t="str">
            <v>:  M'</v>
          </cell>
          <cell r="H2285" t="str">
            <v xml:space="preserve">        URAIAN ANALISA HARGA SATUAN</v>
          </cell>
        </row>
        <row r="2286">
          <cell r="J2286" t="str">
            <v>Lanjutan</v>
          </cell>
        </row>
        <row r="2288">
          <cell r="A2288" t="str">
            <v>No.</v>
          </cell>
          <cell r="C2288" t="str">
            <v>U R A I A N</v>
          </cell>
          <cell r="G2288" t="str">
            <v>KODE</v>
          </cell>
          <cell r="H2288" t="str">
            <v>KOEF.</v>
          </cell>
          <cell r="I2288" t="str">
            <v>SATUAN</v>
          </cell>
          <cell r="J2288" t="str">
            <v>KETERANGAN</v>
          </cell>
        </row>
        <row r="2291">
          <cell r="A2291" t="str">
            <v>4.</v>
          </cell>
          <cell r="C2291" t="str">
            <v>HARGA DASAR SATUAN UPAH, BAHAN DAN ALAT</v>
          </cell>
        </row>
        <row r="2292">
          <cell r="C2292" t="str">
            <v>Lihat lampiran.</v>
          </cell>
        </row>
        <row r="2294">
          <cell r="A2294" t="str">
            <v>5.</v>
          </cell>
          <cell r="C2294" t="str">
            <v>ANALISA HARGA SATUAN PEKERJAAN</v>
          </cell>
        </row>
        <row r="2295">
          <cell r="C2295" t="str">
            <v>Lihat perhitungan dalam FORMULIR STANDAR UNTUK</v>
          </cell>
        </row>
        <row r="2296">
          <cell r="C2296" t="str">
            <v>PEREKEMAN ANALISA MASING-MASING HARGA</v>
          </cell>
        </row>
        <row r="2297">
          <cell r="C2297" t="str">
            <v>SATUAN.</v>
          </cell>
        </row>
        <row r="2298">
          <cell r="C2298" t="str">
            <v>Didapat Harga Satuan Pekerjaan :</v>
          </cell>
        </row>
        <row r="2300">
          <cell r="C2300" t="str">
            <v xml:space="preserve">Rp.  </v>
          </cell>
          <cell r="D2300">
            <v>131166.91774711121</v>
          </cell>
          <cell r="E2300" t="str">
            <v xml:space="preserve"> / M'</v>
          </cell>
        </row>
        <row r="2303">
          <cell r="A2303" t="str">
            <v>6.</v>
          </cell>
          <cell r="C2303" t="str">
            <v>MASA PELAKSANAAN YANG DIPERLUKAN</v>
          </cell>
        </row>
        <row r="2304">
          <cell r="C2304" t="str">
            <v>Masa Pelaksanaan :</v>
          </cell>
          <cell r="D2304" t="str">
            <v>. . . . . . . . . . .</v>
          </cell>
          <cell r="E2304" t="str">
            <v>bulan</v>
          </cell>
        </row>
        <row r="2306">
          <cell r="A2306" t="str">
            <v>7.</v>
          </cell>
          <cell r="C2306" t="str">
            <v>VOLUME PEKERJAAN YANG DIPERLUKAN</v>
          </cell>
        </row>
        <row r="2307">
          <cell r="C2307" t="str">
            <v>Volume pekerjaan  :</v>
          </cell>
          <cell r="D2307" t="e">
            <v>#REF!</v>
          </cell>
          <cell r="E2307" t="str">
            <v>M'</v>
          </cell>
        </row>
      </sheetData>
      <sheetData sheetId="31" refreshError="1">
        <row r="1">
          <cell r="A1" t="str">
            <v>ITEM PEMBAYARAN No.</v>
          </cell>
          <cell r="D1" t="str">
            <v>:  9.4</v>
          </cell>
          <cell r="U1" t="str">
            <v>Analisa EI-94</v>
          </cell>
        </row>
        <row r="2">
          <cell r="A2" t="str">
            <v>JENIS PEKERJAAN</v>
          </cell>
          <cell r="D2" t="str">
            <v>:  PEKERJAAN HARIAN</v>
          </cell>
        </row>
        <row r="3">
          <cell r="A3" t="str">
            <v>SATUAN PEMBAYARAN</v>
          </cell>
          <cell r="D3" t="str">
            <v>:  JAM</v>
          </cell>
          <cell r="J3" t="str">
            <v xml:space="preserve">         URAIAN ANALISA HARGA SATUAN</v>
          </cell>
          <cell r="L3" t="str">
            <v>FORMULIR STANDAR UNTUK</v>
          </cell>
        </row>
        <row r="4">
          <cell r="L4" t="str">
            <v>PEREKAMAN ANALISA MASING-MASING HARGA SATUAN</v>
          </cell>
        </row>
        <row r="5">
          <cell r="L5">
            <v>0</v>
          </cell>
        </row>
        <row r="6">
          <cell r="A6" t="str">
            <v>No.</v>
          </cell>
          <cell r="C6" t="str">
            <v>U R A I A N</v>
          </cell>
          <cell r="G6" t="str">
            <v>KODE</v>
          </cell>
          <cell r="H6" t="str">
            <v>KOEF.</v>
          </cell>
          <cell r="I6" t="str">
            <v>SATUAN</v>
          </cell>
          <cell r="J6" t="str">
            <v>KET.</v>
          </cell>
        </row>
        <row r="8">
          <cell r="L8" t="str">
            <v>PROYEK</v>
          </cell>
          <cell r="O8" t="str">
            <v>:</v>
          </cell>
        </row>
        <row r="9">
          <cell r="A9" t="str">
            <v>A.</v>
          </cell>
          <cell r="C9" t="str">
            <v>URAIAN PERALATAN</v>
          </cell>
          <cell r="L9" t="str">
            <v>No. PAKET KONTRAK</v>
          </cell>
          <cell r="O9" t="str">
            <v>:</v>
          </cell>
        </row>
        <row r="10">
          <cell r="L10" t="str">
            <v>NAMA PAKET</v>
          </cell>
          <cell r="O10" t="str">
            <v>:</v>
          </cell>
        </row>
        <row r="11">
          <cell r="A11" t="str">
            <v xml:space="preserve">1. </v>
          </cell>
          <cell r="C11" t="str">
            <v>Jenis Peralatan</v>
          </cell>
          <cell r="G11" t="str">
            <v>DUMP TRUCK 3-4 M3</v>
          </cell>
          <cell r="J11" t="str">
            <v>(E08)</v>
          </cell>
          <cell r="L11" t="str">
            <v>PROP / KAB / KODYA</v>
          </cell>
          <cell r="O11" t="str">
            <v>:</v>
          </cell>
        </row>
        <row r="12">
          <cell r="A12" t="str">
            <v xml:space="preserve">2. </v>
          </cell>
          <cell r="C12" t="str">
            <v>Tenaga</v>
          </cell>
          <cell r="G12" t="str">
            <v>Pw</v>
          </cell>
          <cell r="H12">
            <v>100</v>
          </cell>
          <cell r="I12" t="str">
            <v>HP</v>
          </cell>
          <cell r="L12" t="str">
            <v>ITEM PEMBAYARAN NO.</v>
          </cell>
          <cell r="O12" t="str">
            <v>:  9.4</v>
          </cell>
          <cell r="S12" t="str">
            <v>PERKIRAAN VOL. PEK.</v>
          </cell>
          <cell r="U12" t="str">
            <v>:</v>
          </cell>
          <cell r="V12" t="e">
            <v>#REF!</v>
          </cell>
        </row>
        <row r="13">
          <cell r="A13" t="str">
            <v xml:space="preserve">3. </v>
          </cell>
          <cell r="C13" t="str">
            <v>Kapasitas</v>
          </cell>
          <cell r="G13" t="str">
            <v>Cp</v>
          </cell>
          <cell r="H13">
            <v>6</v>
          </cell>
          <cell r="I13" t="str">
            <v>Ton</v>
          </cell>
          <cell r="L13" t="str">
            <v>JENIS PEKERJAAN</v>
          </cell>
          <cell r="O13" t="str">
            <v>:  PEKERJAAN HARIAN</v>
          </cell>
          <cell r="S13" t="str">
            <v>TOTAL HARGA (Rp.)</v>
          </cell>
          <cell r="U13" t="str">
            <v>:</v>
          </cell>
          <cell r="V13" t="e">
            <v>#REF!</v>
          </cell>
        </row>
        <row r="14">
          <cell r="A14" t="str">
            <v xml:space="preserve">4. </v>
          </cell>
          <cell r="C14" t="str">
            <v>Umur Ekonomis</v>
          </cell>
          <cell r="G14" t="str">
            <v>A</v>
          </cell>
          <cell r="H14">
            <v>5</v>
          </cell>
          <cell r="I14" t="str">
            <v>Tahun</v>
          </cell>
          <cell r="J14" t="str">
            <v xml:space="preserve"> Alat Baru</v>
          </cell>
          <cell r="P14" t="str">
            <v>DUMP TRUCK 3-4 M3</v>
          </cell>
          <cell r="S14" t="str">
            <v>% THD. BIAYA PROYEK</v>
          </cell>
          <cell r="U14" t="str">
            <v>:</v>
          </cell>
          <cell r="V14" t="e">
            <v>#REF!</v>
          </cell>
        </row>
        <row r="15">
          <cell r="A15" t="str">
            <v xml:space="preserve">5. </v>
          </cell>
          <cell r="C15" t="str">
            <v>Jam Operasi Dalam 1 Tahun</v>
          </cell>
          <cell r="G15" t="str">
            <v>W</v>
          </cell>
          <cell r="H15">
            <v>2000</v>
          </cell>
          <cell r="I15" t="str">
            <v>Jam</v>
          </cell>
          <cell r="J15" t="str">
            <v xml:space="preserve"> Alat Baru</v>
          </cell>
          <cell r="L15" t="str">
            <v>SATUAN PEMBAYARAN</v>
          </cell>
          <cell r="O15" t="str">
            <v>:  JAM</v>
          </cell>
          <cell r="Q15" t="str">
            <v>(E08)</v>
          </cell>
        </row>
        <row r="16">
          <cell r="A16" t="str">
            <v xml:space="preserve">6. </v>
          </cell>
          <cell r="C16" t="str">
            <v>Harga Alat</v>
          </cell>
          <cell r="G16" t="str">
            <v>B</v>
          </cell>
          <cell r="H16">
            <v>50000000</v>
          </cell>
          <cell r="I16" t="str">
            <v>Rupiah</v>
          </cell>
          <cell r="J16" t="str">
            <v xml:space="preserve"> Alat Baru</v>
          </cell>
        </row>
        <row r="18">
          <cell r="R18" t="str">
            <v>PERKIRAAN</v>
          </cell>
          <cell r="S18" t="str">
            <v>HARGA</v>
          </cell>
          <cell r="T18" t="str">
            <v>JUMLAH</v>
          </cell>
        </row>
        <row r="19">
          <cell r="A19" t="str">
            <v>B.</v>
          </cell>
          <cell r="C19" t="str">
            <v>BIAYA PASTI PER JAM KERJA</v>
          </cell>
          <cell r="L19" t="str">
            <v>NO.</v>
          </cell>
          <cell r="N19" t="str">
            <v>KOMPONEN</v>
          </cell>
          <cell r="Q19" t="str">
            <v>SATUAN</v>
          </cell>
          <cell r="R19" t="str">
            <v>KUANTITAS</v>
          </cell>
          <cell r="S19" t="str">
            <v>SATUAN</v>
          </cell>
          <cell r="T19" t="str">
            <v>HARGA</v>
          </cell>
        </row>
        <row r="20">
          <cell r="S20" t="str">
            <v>(Rp.)</v>
          </cell>
          <cell r="T20" t="str">
            <v>(Rp.)</v>
          </cell>
        </row>
        <row r="21">
          <cell r="A21" t="str">
            <v xml:space="preserve">1. </v>
          </cell>
          <cell r="C21" t="str">
            <v>Nilai Sisa Alat</v>
          </cell>
          <cell r="D21" t="str">
            <v>=  10 % x Harga Alat Baru</v>
          </cell>
          <cell r="G21" t="str">
            <v>C</v>
          </cell>
          <cell r="H21">
            <v>5000000</v>
          </cell>
          <cell r="I21" t="str">
            <v>Rupiah</v>
          </cell>
        </row>
        <row r="23">
          <cell r="A23" t="str">
            <v xml:space="preserve">2. </v>
          </cell>
          <cell r="C23" t="str">
            <v>Faktor Angsuran Modal    =</v>
          </cell>
          <cell r="E23" t="str">
            <v>i x (1 + i)^A</v>
          </cell>
          <cell r="G23" t="str">
            <v>D</v>
          </cell>
          <cell r="H23">
            <v>0.33437970328961514</v>
          </cell>
          <cell r="I23" t="str">
            <v>-</v>
          </cell>
          <cell r="L23" t="str">
            <v>A.</v>
          </cell>
          <cell r="N23" t="str">
            <v>PEKERJA</v>
          </cell>
        </row>
        <row r="24">
          <cell r="E24" t="str">
            <v>(1 + i)^A - 1</v>
          </cell>
        </row>
        <row r="25">
          <cell r="A25" t="str">
            <v xml:space="preserve">3. </v>
          </cell>
          <cell r="C25" t="str">
            <v>Biaya Pasti per Jam  :</v>
          </cell>
          <cell r="L25" t="str">
            <v>1.</v>
          </cell>
          <cell r="N25" t="str">
            <v>-</v>
          </cell>
          <cell r="R25" t="str">
            <v xml:space="preserve">-  </v>
          </cell>
          <cell r="S25" t="str">
            <v xml:space="preserve">-   </v>
          </cell>
          <cell r="V25" t="str">
            <v>-</v>
          </cell>
        </row>
        <row r="26">
          <cell r="C26" t="str">
            <v>a.  Biaya Pengembalian Modal  =</v>
          </cell>
          <cell r="E26" t="str">
            <v>( B - C ) x D</v>
          </cell>
          <cell r="G26" t="str">
            <v>E</v>
          </cell>
          <cell r="H26">
            <v>7523.5433240163411</v>
          </cell>
          <cell r="I26" t="str">
            <v>Rupiah</v>
          </cell>
          <cell r="L26" t="str">
            <v>2.</v>
          </cell>
          <cell r="N26" t="str">
            <v>-</v>
          </cell>
          <cell r="R26" t="str">
            <v xml:space="preserve">-  </v>
          </cell>
          <cell r="S26" t="str">
            <v xml:space="preserve">-   </v>
          </cell>
          <cell r="V26" t="str">
            <v>-</v>
          </cell>
        </row>
        <row r="27">
          <cell r="E27" t="str">
            <v>W</v>
          </cell>
        </row>
        <row r="29">
          <cell r="C29" t="str">
            <v>b.  Asuransi, dll =</v>
          </cell>
          <cell r="D29">
            <v>2E-3</v>
          </cell>
          <cell r="E29" t="str">
            <v xml:space="preserve">  x   B</v>
          </cell>
          <cell r="G29" t="str">
            <v>F</v>
          </cell>
          <cell r="H29">
            <v>50</v>
          </cell>
          <cell r="I29" t="str">
            <v>Rupiah</v>
          </cell>
        </row>
        <row r="30">
          <cell r="E30" t="str">
            <v>W</v>
          </cell>
        </row>
        <row r="31">
          <cell r="L31" t="str">
            <v>B.</v>
          </cell>
          <cell r="N31" t="str">
            <v>BAHAN</v>
          </cell>
        </row>
        <row r="32">
          <cell r="C32" t="str">
            <v>Biaya Pasti per Jam             =</v>
          </cell>
          <cell r="E32" t="str">
            <v>( E + F )</v>
          </cell>
          <cell r="G32" t="str">
            <v>G</v>
          </cell>
          <cell r="H32">
            <v>7573.5433240163411</v>
          </cell>
          <cell r="I32" t="str">
            <v>Rupiah</v>
          </cell>
        </row>
        <row r="33">
          <cell r="L33" t="str">
            <v>1.</v>
          </cell>
          <cell r="N33" t="str">
            <v>-</v>
          </cell>
          <cell r="R33" t="str">
            <v xml:space="preserve">-  </v>
          </cell>
          <cell r="S33" t="str">
            <v xml:space="preserve">-   </v>
          </cell>
          <cell r="V33" t="str">
            <v>-</v>
          </cell>
        </row>
        <row r="34">
          <cell r="A34" t="str">
            <v>C.</v>
          </cell>
          <cell r="C34" t="str">
            <v>BIAYA OPERASI PER JAM KERJA</v>
          </cell>
          <cell r="L34" t="str">
            <v>2.</v>
          </cell>
          <cell r="N34" t="str">
            <v>-</v>
          </cell>
          <cell r="R34" t="str">
            <v xml:space="preserve">-  </v>
          </cell>
          <cell r="S34" t="str">
            <v xml:space="preserve">-   </v>
          </cell>
          <cell r="V34" t="str">
            <v>-</v>
          </cell>
        </row>
        <row r="36">
          <cell r="A36" t="str">
            <v xml:space="preserve">1. </v>
          </cell>
          <cell r="C36" t="str">
            <v xml:space="preserve">Bahan Bakar  =  (0.125-0.175 Ltr/HP/Jam)   x Pw x Ms </v>
          </cell>
          <cell r="G36" t="str">
            <v>H</v>
          </cell>
          <cell r="H36">
            <v>8125</v>
          </cell>
          <cell r="I36" t="str">
            <v>Rupiah</v>
          </cell>
        </row>
        <row r="38">
          <cell r="A38" t="str">
            <v xml:space="preserve">2. </v>
          </cell>
          <cell r="C38" t="str">
            <v>Pelumas         =  (0.01-0.02 Ltr/HP/Jam) x Pw x Mp</v>
          </cell>
          <cell r="G38" t="str">
            <v>I</v>
          </cell>
          <cell r="H38">
            <v>9000</v>
          </cell>
          <cell r="I38" t="str">
            <v>Rupiah</v>
          </cell>
        </row>
        <row r="40">
          <cell r="A40" t="str">
            <v xml:space="preserve">3. </v>
          </cell>
          <cell r="C40" t="str">
            <v>Perawatan dan</v>
          </cell>
          <cell r="D40" t="str">
            <v>(12,5 % - 17,5 %)  x  B</v>
          </cell>
          <cell r="G40" t="str">
            <v>K</v>
          </cell>
          <cell r="H40">
            <v>3125</v>
          </cell>
          <cell r="I40" t="str">
            <v>Rupiah</v>
          </cell>
        </row>
        <row r="41">
          <cell r="C41" t="str">
            <v xml:space="preserve">        perbaikan    =</v>
          </cell>
          <cell r="D41" t="str">
            <v>W</v>
          </cell>
        </row>
        <row r="42">
          <cell r="L42" t="str">
            <v>C.</v>
          </cell>
          <cell r="N42" t="str">
            <v>ALAT</v>
          </cell>
        </row>
        <row r="43">
          <cell r="A43" t="str">
            <v xml:space="preserve">4. </v>
          </cell>
          <cell r="C43" t="str">
            <v>Operator</v>
          </cell>
          <cell r="D43" t="str">
            <v>=   ( 1  Orang / Jam )  x  U1</v>
          </cell>
          <cell r="G43" t="str">
            <v>L</v>
          </cell>
          <cell r="H43">
            <v>2500</v>
          </cell>
          <cell r="I43" t="str">
            <v>Rupiah</v>
          </cell>
        </row>
        <row r="44">
          <cell r="A44" t="str">
            <v xml:space="preserve">5. </v>
          </cell>
          <cell r="C44" t="str">
            <v>Pembantu Operator</v>
          </cell>
          <cell r="D44" t="str">
            <v>=   ( 1  Orang / Jam )  x  U2</v>
          </cell>
          <cell r="G44" t="str">
            <v>M</v>
          </cell>
          <cell r="H44">
            <v>2000</v>
          </cell>
          <cell r="I44" t="str">
            <v>Rupiah</v>
          </cell>
          <cell r="L44" t="str">
            <v>1.</v>
          </cell>
          <cell r="N44" t="str">
            <v>DUMP TRUCK 3-4 M3</v>
          </cell>
          <cell r="Q44" t="str">
            <v>jam</v>
          </cell>
          <cell r="R44">
            <v>1</v>
          </cell>
          <cell r="S44">
            <v>32323.54332401634</v>
          </cell>
          <cell r="V44">
            <v>32323.54332401634</v>
          </cell>
        </row>
        <row r="45">
          <cell r="L45" t="str">
            <v>2.</v>
          </cell>
          <cell r="N45" t="str">
            <v>-</v>
          </cell>
          <cell r="Q45" t="str">
            <v>jam</v>
          </cell>
          <cell r="R45" t="str">
            <v xml:space="preserve">-  </v>
          </cell>
          <cell r="S45" t="str">
            <v xml:space="preserve">-   </v>
          </cell>
          <cell r="V45" t="str">
            <v>-</v>
          </cell>
        </row>
        <row r="46">
          <cell r="C46" t="str">
            <v>Biaya Operasi per Jam        =</v>
          </cell>
          <cell r="E46" t="str">
            <v>(H+I+K+L+M)</v>
          </cell>
          <cell r="G46" t="str">
            <v>P</v>
          </cell>
          <cell r="H46">
            <v>24750</v>
          </cell>
          <cell r="I46" t="str">
            <v>Rupiah</v>
          </cell>
        </row>
        <row r="48">
          <cell r="A48" t="str">
            <v>D.</v>
          </cell>
          <cell r="C48" t="str">
            <v>TOTAL BIAYA SEWA ALAT / JAM   =   ( G + P )</v>
          </cell>
          <cell r="G48" t="str">
            <v>S</v>
          </cell>
          <cell r="H48">
            <v>32323.54332401634</v>
          </cell>
          <cell r="I48" t="str">
            <v>Rupiah</v>
          </cell>
        </row>
        <row r="52">
          <cell r="A52" t="str">
            <v>E.</v>
          </cell>
          <cell r="C52" t="str">
            <v>LAIN - LAIN</v>
          </cell>
        </row>
        <row r="53">
          <cell r="L53" t="str">
            <v>D.</v>
          </cell>
          <cell r="N53" t="str">
            <v>JUMLAH HARGA TENAGA, BAHAN DAN ALAT  ( A + B + C )</v>
          </cell>
          <cell r="V53">
            <v>32323.54332401634</v>
          </cell>
        </row>
        <row r="54">
          <cell r="A54" t="str">
            <v xml:space="preserve">1. </v>
          </cell>
          <cell r="C54" t="str">
            <v>Tingkat Suku Bunga</v>
          </cell>
          <cell r="G54" t="str">
            <v>i</v>
          </cell>
          <cell r="H54">
            <v>20</v>
          </cell>
          <cell r="I54" t="str">
            <v>% / Tahun</v>
          </cell>
          <cell r="L54" t="str">
            <v>E.</v>
          </cell>
          <cell r="N54" t="str">
            <v>OVERHEAD &amp; PROFIT</v>
          </cell>
          <cell r="Q54">
            <v>10</v>
          </cell>
          <cell r="R54" t="str">
            <v>%  x  D</v>
          </cell>
          <cell r="V54">
            <v>3232.3543324016341</v>
          </cell>
        </row>
        <row r="55">
          <cell r="A55" t="str">
            <v xml:space="preserve">2. </v>
          </cell>
          <cell r="C55" t="str">
            <v>Upah Operator / Sopir</v>
          </cell>
          <cell r="G55" t="str">
            <v>U1</v>
          </cell>
          <cell r="H55">
            <v>2500</v>
          </cell>
          <cell r="I55" t="str">
            <v>Rp./Jam</v>
          </cell>
          <cell r="L55" t="str">
            <v>F.</v>
          </cell>
          <cell r="N55" t="str">
            <v>HARGA SATUAN PEKERJAAN  ( D + E )</v>
          </cell>
          <cell r="V55">
            <v>35555.897656417976</v>
          </cell>
        </row>
        <row r="56">
          <cell r="A56" t="str">
            <v xml:space="preserve">3. </v>
          </cell>
          <cell r="C56" t="str">
            <v>Upah Pembantu Operator / Pmb.Sopir</v>
          </cell>
          <cell r="G56" t="str">
            <v>U2</v>
          </cell>
          <cell r="H56">
            <v>2000</v>
          </cell>
          <cell r="I56" t="str">
            <v>Rp./Jam</v>
          </cell>
          <cell r="L56" t="str">
            <v>Note: 1</v>
          </cell>
          <cell r="N56" t="str">
            <v>SATUAN dapat berdasarkan atas jam operasi untuk Tenaga Kerja dan Peralatan, volume dan/atau ukuran</v>
          </cell>
        </row>
        <row r="57">
          <cell r="A57" t="str">
            <v xml:space="preserve">4. </v>
          </cell>
          <cell r="C57" t="str">
            <v>Bahan Bakar Bensin</v>
          </cell>
          <cell r="G57" t="str">
            <v>Mb</v>
          </cell>
          <cell r="H57">
            <v>1150</v>
          </cell>
          <cell r="I57" t="str">
            <v>Liter</v>
          </cell>
          <cell r="N57" t="str">
            <v>berat untuk bahan-bahan.</v>
          </cell>
        </row>
        <row r="58">
          <cell r="A58" t="str">
            <v xml:space="preserve">5. </v>
          </cell>
          <cell r="C58" t="str">
            <v>Bahan Bakar Solar</v>
          </cell>
          <cell r="G58" t="str">
            <v>Ms</v>
          </cell>
          <cell r="H58">
            <v>650</v>
          </cell>
          <cell r="I58" t="str">
            <v>Liter</v>
          </cell>
          <cell r="L58">
            <v>2</v>
          </cell>
          <cell r="N58" t="str">
            <v>Kuantitas satuan adalah kuantitas setiap komponen untuk menyelesaikan satu satuan pekerjaan dari nomor</v>
          </cell>
        </row>
        <row r="59">
          <cell r="A59" t="str">
            <v xml:space="preserve">6. </v>
          </cell>
          <cell r="C59" t="str">
            <v>Minyak Pelumas</v>
          </cell>
          <cell r="G59" t="str">
            <v>Mp</v>
          </cell>
          <cell r="H59">
            <v>9000</v>
          </cell>
          <cell r="I59" t="str">
            <v>Liter</v>
          </cell>
          <cell r="N59" t="str">
            <v>mata pembayaran.</v>
          </cell>
        </row>
        <row r="60">
          <cell r="L60">
            <v>3</v>
          </cell>
          <cell r="N60" t="str">
            <v>Biaya satuan untuk peralatan sudah termasuk bahan bakar, bahan habis dipakai dan operator.</v>
          </cell>
        </row>
        <row r="61">
          <cell r="L61">
            <v>4</v>
          </cell>
          <cell r="N61" t="str">
            <v>Biaya satuan sudah termasuk pengeluaran untuk seluruh pajak yang berkaitan (tetapi tidak termasuk PPN</v>
          </cell>
        </row>
        <row r="62">
          <cell r="N62" t="str">
            <v>yang dibayar dari kontrak) dan biaya-biaya lainnya.</v>
          </cell>
        </row>
        <row r="63">
          <cell r="A63" t="str">
            <v>ITEM PEMBAYARAN No.</v>
          </cell>
          <cell r="D63" t="str">
            <v>:  9.5</v>
          </cell>
          <cell r="U63" t="str">
            <v>Analisa EI-95</v>
          </cell>
        </row>
        <row r="64">
          <cell r="A64" t="str">
            <v>JENIS PEKERJAAN</v>
          </cell>
          <cell r="D64" t="str">
            <v>:  PEKERJAAN HARIAN</v>
          </cell>
        </row>
        <row r="65">
          <cell r="A65" t="str">
            <v>SATUAN PEMBAYARAN</v>
          </cell>
          <cell r="D65" t="str">
            <v>:  JAM</v>
          </cell>
          <cell r="J65" t="str">
            <v xml:space="preserve">         URAIAN ANALISA HARGA SATUAN</v>
          </cell>
          <cell r="L65" t="str">
            <v>FORMULIR STANDAR UNTUK</v>
          </cell>
        </row>
        <row r="66">
          <cell r="L66" t="str">
            <v>PEREKAMAN ANALISA MASING-MASING HARGA SATUAN</v>
          </cell>
        </row>
        <row r="67">
          <cell r="L67">
            <v>0</v>
          </cell>
        </row>
        <row r="68">
          <cell r="A68" t="str">
            <v>No.</v>
          </cell>
          <cell r="C68" t="str">
            <v>U R A I A N</v>
          </cell>
          <cell r="G68" t="str">
            <v>KODE</v>
          </cell>
          <cell r="H68" t="str">
            <v>KOEF.</v>
          </cell>
          <cell r="I68" t="str">
            <v>SATUAN</v>
          </cell>
          <cell r="J68" t="str">
            <v>KETERANGAN</v>
          </cell>
        </row>
        <row r="70">
          <cell r="L70" t="str">
            <v>PROYEK</v>
          </cell>
          <cell r="O70" t="str">
            <v>:</v>
          </cell>
        </row>
        <row r="71">
          <cell r="A71" t="str">
            <v>A.</v>
          </cell>
          <cell r="C71" t="str">
            <v>URAIAN PERALATAN</v>
          </cell>
          <cell r="L71" t="str">
            <v>No. PAKET KONTRAK</v>
          </cell>
          <cell r="O71" t="str">
            <v>:</v>
          </cell>
        </row>
        <row r="72">
          <cell r="L72" t="str">
            <v>NAMA PAKET</v>
          </cell>
          <cell r="O72" t="str">
            <v>:</v>
          </cell>
        </row>
        <row r="73">
          <cell r="A73" t="str">
            <v xml:space="preserve">1. </v>
          </cell>
          <cell r="C73" t="str">
            <v>Jenis Peralatan</v>
          </cell>
          <cell r="G73" t="str">
            <v>FLAT BED TRUCK 3-4 M3</v>
          </cell>
          <cell r="J73" t="str">
            <v>(E11)</v>
          </cell>
          <cell r="L73" t="str">
            <v>PROP / KAB / KODYA</v>
          </cell>
          <cell r="O73" t="str">
            <v>:</v>
          </cell>
        </row>
        <row r="74">
          <cell r="A74" t="str">
            <v xml:space="preserve">2. </v>
          </cell>
          <cell r="C74" t="str">
            <v>Tenaga</v>
          </cell>
          <cell r="G74" t="str">
            <v>Pw</v>
          </cell>
          <cell r="H74">
            <v>100</v>
          </cell>
          <cell r="I74" t="str">
            <v>HP</v>
          </cell>
          <cell r="L74" t="str">
            <v>ITEM PEMBAYARAN NO.</v>
          </cell>
          <cell r="O74" t="str">
            <v>:  9.5</v>
          </cell>
          <cell r="S74" t="str">
            <v>PERKIRAAN VOL. PEK.</v>
          </cell>
          <cell r="U74" t="str">
            <v>:</v>
          </cell>
          <cell r="V74" t="e">
            <v>#REF!</v>
          </cell>
        </row>
        <row r="75">
          <cell r="A75" t="str">
            <v xml:space="preserve">3. </v>
          </cell>
          <cell r="C75" t="str">
            <v>Kapasitas</v>
          </cell>
          <cell r="G75" t="str">
            <v>Cp</v>
          </cell>
          <cell r="H75">
            <v>4</v>
          </cell>
          <cell r="I75" t="str">
            <v>M3</v>
          </cell>
          <cell r="L75" t="str">
            <v>JENIS PEKERJAAN</v>
          </cell>
          <cell r="O75" t="str">
            <v>:  PEKERJAAN HARIAN</v>
          </cell>
          <cell r="S75" t="str">
            <v>TOTAL HARGA (Rp.)</v>
          </cell>
          <cell r="U75" t="str">
            <v>:</v>
          </cell>
          <cell r="V75" t="e">
            <v>#REF!</v>
          </cell>
        </row>
        <row r="76">
          <cell r="A76" t="str">
            <v xml:space="preserve">4. </v>
          </cell>
          <cell r="C76" t="str">
            <v>Umur Ekonomis</v>
          </cell>
          <cell r="G76" t="str">
            <v>A</v>
          </cell>
          <cell r="H76">
            <v>5</v>
          </cell>
          <cell r="I76" t="str">
            <v>Tahun</v>
          </cell>
          <cell r="J76" t="str">
            <v xml:space="preserve"> Alat Baru</v>
          </cell>
          <cell r="P76" t="str">
            <v>FLAT BED TRUCK 3-4 M3</v>
          </cell>
          <cell r="S76" t="str">
            <v>% THD. BIAYA PROYEK</v>
          </cell>
          <cell r="U76" t="str">
            <v>:</v>
          </cell>
          <cell r="V76" t="e">
            <v>#REF!</v>
          </cell>
        </row>
        <row r="77">
          <cell r="A77" t="str">
            <v xml:space="preserve">5. </v>
          </cell>
          <cell r="C77" t="str">
            <v>Jam Operasi Dalam 1 Tahun</v>
          </cell>
          <cell r="G77" t="str">
            <v>W</v>
          </cell>
          <cell r="H77">
            <v>2000</v>
          </cell>
          <cell r="I77" t="str">
            <v>Jam</v>
          </cell>
          <cell r="J77" t="str">
            <v xml:space="preserve"> Alat Baru</v>
          </cell>
          <cell r="L77" t="str">
            <v>SATUAN PEMBAYARAN</v>
          </cell>
          <cell r="O77" t="str">
            <v>:  JAM</v>
          </cell>
          <cell r="Q77" t="str">
            <v>(E11)</v>
          </cell>
        </row>
        <row r="78">
          <cell r="A78" t="str">
            <v xml:space="preserve">6. </v>
          </cell>
          <cell r="C78" t="str">
            <v>Harga Alat</v>
          </cell>
          <cell r="G78" t="str">
            <v>B</v>
          </cell>
          <cell r="H78">
            <v>133000000</v>
          </cell>
          <cell r="I78" t="str">
            <v>Rupiah</v>
          </cell>
          <cell r="J78" t="str">
            <v xml:space="preserve"> Alat Baru</v>
          </cell>
        </row>
        <row r="80">
          <cell r="R80" t="str">
            <v>PERKIRAAN</v>
          </cell>
          <cell r="S80" t="str">
            <v>HARGA</v>
          </cell>
          <cell r="T80" t="str">
            <v>JUMLAH</v>
          </cell>
        </row>
        <row r="81">
          <cell r="A81" t="str">
            <v>B.</v>
          </cell>
          <cell r="C81" t="str">
            <v>BIAYA PASTI PER JAM KERJA</v>
          </cell>
          <cell r="L81" t="str">
            <v>NO.</v>
          </cell>
          <cell r="N81" t="str">
            <v>KOMPONEN</v>
          </cell>
          <cell r="Q81" t="str">
            <v>SATUAN</v>
          </cell>
          <cell r="R81" t="str">
            <v>KUANTITAS</v>
          </cell>
          <cell r="S81" t="str">
            <v>SATUAN</v>
          </cell>
          <cell r="T81" t="str">
            <v>HARGA</v>
          </cell>
        </row>
        <row r="82">
          <cell r="S82" t="str">
            <v>(Rp.)</v>
          </cell>
          <cell r="T82" t="str">
            <v>(Rp.)</v>
          </cell>
        </row>
        <row r="83">
          <cell r="A83" t="str">
            <v xml:space="preserve">1. </v>
          </cell>
          <cell r="C83" t="str">
            <v>Nilai Sisa Alat</v>
          </cell>
          <cell r="D83" t="str">
            <v>=  10 % x Harga Alat Baru</v>
          </cell>
          <cell r="G83" t="str">
            <v>C</v>
          </cell>
          <cell r="H83">
            <v>13300000</v>
          </cell>
          <cell r="I83" t="str">
            <v>Rupiah</v>
          </cell>
        </row>
        <row r="85">
          <cell r="A85" t="str">
            <v xml:space="preserve">2. </v>
          </cell>
          <cell r="C85" t="str">
            <v>Faktor Angsuran Modal    =</v>
          </cell>
          <cell r="E85" t="str">
            <v>i x (1 + i)^A</v>
          </cell>
          <cell r="G85" t="str">
            <v>D</v>
          </cell>
          <cell r="H85">
            <v>0.33437970328961514</v>
          </cell>
          <cell r="I85" t="str">
            <v>-</v>
          </cell>
          <cell r="L85" t="str">
            <v>A.</v>
          </cell>
          <cell r="N85" t="str">
            <v>PEKERJA</v>
          </cell>
        </row>
        <row r="86">
          <cell r="E86" t="str">
            <v>(1 + i)^A - 1</v>
          </cell>
        </row>
        <row r="87">
          <cell r="A87" t="str">
            <v xml:space="preserve">3. </v>
          </cell>
          <cell r="C87" t="str">
            <v>Biaya Pasti per Jam  :</v>
          </cell>
          <cell r="L87" t="str">
            <v>1.</v>
          </cell>
          <cell r="N87" t="str">
            <v>-</v>
          </cell>
          <cell r="R87" t="str">
            <v xml:space="preserve">-  </v>
          </cell>
          <cell r="S87" t="str">
            <v xml:space="preserve">-   </v>
          </cell>
          <cell r="V87" t="str">
            <v>-</v>
          </cell>
        </row>
        <row r="88">
          <cell r="C88" t="str">
            <v>a.  Biaya Pengembalian Modal  =</v>
          </cell>
          <cell r="E88" t="str">
            <v>( B - C ) x D</v>
          </cell>
          <cell r="G88" t="str">
            <v>E</v>
          </cell>
          <cell r="H88">
            <v>20012.625241883463</v>
          </cell>
          <cell r="I88" t="str">
            <v>Rupiah</v>
          </cell>
          <cell r="L88" t="str">
            <v>2.</v>
          </cell>
          <cell r="N88" t="str">
            <v>-</v>
          </cell>
          <cell r="R88" t="str">
            <v xml:space="preserve">-  </v>
          </cell>
          <cell r="S88" t="str">
            <v xml:space="preserve">-   </v>
          </cell>
          <cell r="V88" t="str">
            <v>-</v>
          </cell>
        </row>
        <row r="89">
          <cell r="E89" t="str">
            <v>W</v>
          </cell>
        </row>
        <row r="91">
          <cell r="C91" t="str">
            <v>b.  Asuransi, dll =</v>
          </cell>
          <cell r="D91">
            <v>2E-3</v>
          </cell>
          <cell r="E91" t="str">
            <v xml:space="preserve">  x   B</v>
          </cell>
          <cell r="G91" t="str">
            <v>F</v>
          </cell>
          <cell r="H91">
            <v>133</v>
          </cell>
          <cell r="I91" t="str">
            <v>Rupiah</v>
          </cell>
        </row>
        <row r="92">
          <cell r="E92" t="str">
            <v>W</v>
          </cell>
        </row>
        <row r="93">
          <cell r="L93" t="str">
            <v>B.</v>
          </cell>
          <cell r="N93" t="str">
            <v>BAHAN</v>
          </cell>
        </row>
        <row r="94">
          <cell r="C94" t="str">
            <v>Biaya Pasti per Jam             =</v>
          </cell>
          <cell r="E94" t="str">
            <v>( E + F )</v>
          </cell>
          <cell r="G94" t="str">
            <v>G</v>
          </cell>
          <cell r="H94">
            <v>20145.625241883463</v>
          </cell>
          <cell r="I94" t="str">
            <v>Rupiah</v>
          </cell>
        </row>
        <row r="95">
          <cell r="L95" t="str">
            <v>1.</v>
          </cell>
          <cell r="N95" t="str">
            <v>-</v>
          </cell>
          <cell r="R95" t="str">
            <v xml:space="preserve">-  </v>
          </cell>
          <cell r="S95" t="str">
            <v xml:space="preserve">-   </v>
          </cell>
          <cell r="V95" t="str">
            <v>-</v>
          </cell>
        </row>
        <row r="96">
          <cell r="A96" t="str">
            <v>C.</v>
          </cell>
          <cell r="C96" t="str">
            <v>BIAYA OPERASI PER JAM KERJA</v>
          </cell>
          <cell r="L96" t="str">
            <v>2.</v>
          </cell>
          <cell r="N96" t="str">
            <v>-</v>
          </cell>
          <cell r="R96" t="str">
            <v xml:space="preserve">-  </v>
          </cell>
          <cell r="S96" t="str">
            <v xml:space="preserve">-   </v>
          </cell>
          <cell r="V96" t="str">
            <v>-</v>
          </cell>
        </row>
        <row r="98">
          <cell r="A98" t="str">
            <v xml:space="preserve">1. </v>
          </cell>
          <cell r="C98" t="str">
            <v xml:space="preserve">Bahan Bakar  =  (0.125-0.175 Ltr/HP/Jam)   x Pw x Ms </v>
          </cell>
          <cell r="G98" t="str">
            <v>H</v>
          </cell>
          <cell r="H98">
            <v>8125</v>
          </cell>
          <cell r="I98" t="str">
            <v>Rupiah</v>
          </cell>
        </row>
        <row r="100">
          <cell r="A100" t="str">
            <v xml:space="preserve">2. </v>
          </cell>
          <cell r="C100" t="str">
            <v>Pelumas         =  (0.01-0.02 Ltr/HP/Jam) x Pw x Mp</v>
          </cell>
          <cell r="G100" t="str">
            <v>I</v>
          </cell>
          <cell r="H100">
            <v>9000</v>
          </cell>
          <cell r="I100" t="str">
            <v>Rupiah</v>
          </cell>
        </row>
        <row r="102">
          <cell r="A102" t="str">
            <v xml:space="preserve">3. </v>
          </cell>
          <cell r="C102" t="str">
            <v>Perawatan dan</v>
          </cell>
          <cell r="D102" t="str">
            <v>(12,5 % - 17,5 %)  x  B</v>
          </cell>
          <cell r="G102" t="str">
            <v>K</v>
          </cell>
          <cell r="H102">
            <v>8312.5</v>
          </cell>
          <cell r="I102" t="str">
            <v>Rupiah</v>
          </cell>
        </row>
        <row r="103">
          <cell r="C103" t="str">
            <v xml:space="preserve">        perbaikan    =</v>
          </cell>
          <cell r="D103" t="str">
            <v>W</v>
          </cell>
        </row>
        <row r="104">
          <cell r="L104" t="str">
            <v>C.</v>
          </cell>
          <cell r="N104" t="str">
            <v>ALAT</v>
          </cell>
        </row>
        <row r="105">
          <cell r="A105" t="str">
            <v xml:space="preserve">4. </v>
          </cell>
          <cell r="C105" t="str">
            <v>Operator</v>
          </cell>
          <cell r="D105" t="str">
            <v>=   ( 1  Orang / Jam )  x  U1</v>
          </cell>
          <cell r="G105" t="str">
            <v>L</v>
          </cell>
          <cell r="H105">
            <v>2500</v>
          </cell>
          <cell r="I105" t="str">
            <v>Rupiah</v>
          </cell>
        </row>
        <row r="106">
          <cell r="A106" t="str">
            <v xml:space="preserve">5. </v>
          </cell>
          <cell r="C106" t="str">
            <v>Pembantu Operator</v>
          </cell>
          <cell r="D106" t="str">
            <v>=   ( 1  Orang / Jam )  x  U2</v>
          </cell>
          <cell r="G106" t="str">
            <v>M</v>
          </cell>
          <cell r="H106">
            <v>2000</v>
          </cell>
          <cell r="I106" t="str">
            <v>Rupiah</v>
          </cell>
          <cell r="L106" t="str">
            <v>1.</v>
          </cell>
          <cell r="N106" t="str">
            <v>FLAT BED TRUCK 3-4 M3</v>
          </cell>
          <cell r="Q106" t="str">
            <v>jam</v>
          </cell>
          <cell r="R106">
            <v>1</v>
          </cell>
          <cell r="S106">
            <v>50083.125241883463</v>
          </cell>
          <cell r="V106">
            <v>50083.125241883463</v>
          </cell>
        </row>
        <row r="107">
          <cell r="L107" t="str">
            <v>2.</v>
          </cell>
          <cell r="N107" t="str">
            <v>-</v>
          </cell>
          <cell r="Q107" t="str">
            <v>jam</v>
          </cell>
          <cell r="R107" t="str">
            <v xml:space="preserve">-  </v>
          </cell>
          <cell r="S107" t="str">
            <v xml:space="preserve">-   </v>
          </cell>
          <cell r="V107" t="str">
            <v>-</v>
          </cell>
        </row>
        <row r="108">
          <cell r="C108" t="str">
            <v>Biaya Operasi per Jam        =</v>
          </cell>
          <cell r="E108" t="str">
            <v>(H+I+K+L+M)</v>
          </cell>
          <cell r="G108" t="str">
            <v>P</v>
          </cell>
          <cell r="H108">
            <v>29937.5</v>
          </cell>
          <cell r="I108" t="str">
            <v>Rupiah</v>
          </cell>
        </row>
        <row r="110">
          <cell r="A110" t="str">
            <v>D.</v>
          </cell>
          <cell r="C110" t="str">
            <v>TOTAL BIAYA SEWA ALAT / JAM   =   ( G + P )</v>
          </cell>
          <cell r="G110" t="str">
            <v>S</v>
          </cell>
          <cell r="H110">
            <v>50083.125241883463</v>
          </cell>
          <cell r="I110" t="str">
            <v>Rupiah</v>
          </cell>
        </row>
        <row r="114">
          <cell r="A114" t="str">
            <v>E.</v>
          </cell>
          <cell r="C114" t="str">
            <v>LAIN - LAIN</v>
          </cell>
        </row>
        <row r="115">
          <cell r="L115" t="str">
            <v>D.</v>
          </cell>
          <cell r="N115" t="str">
            <v>JUMLAH HARGA TENAGA, BAHAN DAN ALAT  ( A + B + C )</v>
          </cell>
          <cell r="V115">
            <v>50083.125241883463</v>
          </cell>
        </row>
        <row r="116">
          <cell r="A116" t="str">
            <v xml:space="preserve">1. </v>
          </cell>
          <cell r="C116" t="str">
            <v>Tingkat Suku Bunga</v>
          </cell>
          <cell r="G116" t="str">
            <v>i</v>
          </cell>
          <cell r="H116">
            <v>20</v>
          </cell>
          <cell r="I116" t="str">
            <v>% / Tahun</v>
          </cell>
          <cell r="L116" t="str">
            <v>E.</v>
          </cell>
          <cell r="N116" t="str">
            <v>OVERHEAD &amp; PROFIT</v>
          </cell>
          <cell r="Q116">
            <v>10</v>
          </cell>
          <cell r="R116" t="str">
            <v>%  x  D</v>
          </cell>
          <cell r="V116">
            <v>5008.3125241883463</v>
          </cell>
        </row>
        <row r="117">
          <cell r="A117" t="str">
            <v xml:space="preserve">2. </v>
          </cell>
          <cell r="C117" t="str">
            <v>Upah Operator / Sopir</v>
          </cell>
          <cell r="G117" t="str">
            <v>U1</v>
          </cell>
          <cell r="H117">
            <v>2500</v>
          </cell>
          <cell r="I117" t="str">
            <v>Rp./Jam</v>
          </cell>
          <cell r="L117" t="str">
            <v>F.</v>
          </cell>
          <cell r="N117" t="str">
            <v>HARGA SATUAN PEKERJAAN  ( D + E )</v>
          </cell>
          <cell r="V117">
            <v>55091.437766071809</v>
          </cell>
        </row>
        <row r="118">
          <cell r="A118" t="str">
            <v xml:space="preserve">3. </v>
          </cell>
          <cell r="C118" t="str">
            <v>Upah Pembantu Operator / Pmb.Sopir</v>
          </cell>
          <cell r="G118" t="str">
            <v>U2</v>
          </cell>
          <cell r="H118">
            <v>2000</v>
          </cell>
          <cell r="I118" t="str">
            <v>Rp./Jam</v>
          </cell>
          <cell r="L118" t="str">
            <v>Note: 1</v>
          </cell>
          <cell r="N118" t="str">
            <v>SATUAN dapat berdasarkan atas jam operasi untuk Tenaga Kerja dan Peralatan, volume dan/atau ukuran</v>
          </cell>
        </row>
        <row r="119">
          <cell r="A119" t="str">
            <v xml:space="preserve">4. </v>
          </cell>
          <cell r="C119" t="str">
            <v>Bahan Bakar Bensin</v>
          </cell>
          <cell r="G119" t="str">
            <v>Mb</v>
          </cell>
          <cell r="H119">
            <v>1150</v>
          </cell>
          <cell r="I119" t="str">
            <v>Liter</v>
          </cell>
          <cell r="N119" t="str">
            <v>berat untuk bahan-bahan.</v>
          </cell>
        </row>
        <row r="120">
          <cell r="A120" t="str">
            <v xml:space="preserve">5. </v>
          </cell>
          <cell r="C120" t="str">
            <v>Bahan Bakar Solar</v>
          </cell>
          <cell r="G120" t="str">
            <v>Ms</v>
          </cell>
          <cell r="H120">
            <v>650</v>
          </cell>
          <cell r="I120" t="str">
            <v>Liter</v>
          </cell>
          <cell r="L120">
            <v>2</v>
          </cell>
          <cell r="N120" t="str">
            <v>Kuantitas satuan adalah kuantitas setiap komponen untuk menyelesaikan satu satuan pekerjaan dari nomor</v>
          </cell>
        </row>
        <row r="121">
          <cell r="A121" t="str">
            <v xml:space="preserve">6. </v>
          </cell>
          <cell r="C121" t="str">
            <v>Minyak Pelumas</v>
          </cell>
          <cell r="G121" t="str">
            <v>Mp</v>
          </cell>
          <cell r="H121">
            <v>9000</v>
          </cell>
          <cell r="I121" t="str">
            <v>Liter</v>
          </cell>
          <cell r="N121" t="str">
            <v>mata pembayaran.</v>
          </cell>
        </row>
        <row r="122">
          <cell r="L122">
            <v>3</v>
          </cell>
          <cell r="N122" t="str">
            <v>Biaya satuan untuk peralatan sudah termasuk bahan bakar, bahan habis dipakai dan operator.</v>
          </cell>
        </row>
        <row r="123">
          <cell r="L123">
            <v>4</v>
          </cell>
          <cell r="N123" t="str">
            <v>Biaya satuan sudah termasuk pengeluaran untuk seluruh pajak yang berkaitan (tetapi tidak termasuk PPN</v>
          </cell>
        </row>
        <row r="124">
          <cell r="N124" t="str">
            <v>yang dibayar dari kontrak) dan biaya-biaya lainnya.</v>
          </cell>
        </row>
        <row r="125">
          <cell r="A125" t="str">
            <v>ITEM PEMBAYARAN No.</v>
          </cell>
          <cell r="D125" t="str">
            <v>:  9.6</v>
          </cell>
          <cell r="U125" t="str">
            <v>Analisa EI-96</v>
          </cell>
        </row>
        <row r="126">
          <cell r="A126" t="str">
            <v>JENIS PEKERJAAN</v>
          </cell>
          <cell r="D126" t="str">
            <v>:  PEKERJAAN HARIAN</v>
          </cell>
        </row>
        <row r="127">
          <cell r="A127" t="str">
            <v>SATUAN PEMBAYARAN</v>
          </cell>
          <cell r="D127" t="str">
            <v>:  JAM</v>
          </cell>
          <cell r="J127" t="str">
            <v xml:space="preserve">         URAIAN ANALISA HARGA SATUAN</v>
          </cell>
          <cell r="L127" t="str">
            <v>FORMULIR STANDAR UNTUK</v>
          </cell>
        </row>
        <row r="128">
          <cell r="L128" t="str">
            <v>PEREKAMAN ANALISA MASING-MASING HARGA SATUAN</v>
          </cell>
        </row>
        <row r="129">
          <cell r="L129">
            <v>0</v>
          </cell>
        </row>
        <row r="130">
          <cell r="A130" t="str">
            <v>No.</v>
          </cell>
          <cell r="C130" t="str">
            <v>U R A I A N</v>
          </cell>
          <cell r="G130" t="str">
            <v>KODE</v>
          </cell>
          <cell r="H130" t="str">
            <v>KOEF.</v>
          </cell>
          <cell r="I130" t="str">
            <v>SATUAN</v>
          </cell>
          <cell r="J130" t="str">
            <v>KETERANGAN</v>
          </cell>
        </row>
        <row r="132">
          <cell r="L132" t="str">
            <v>PROYEK</v>
          </cell>
          <cell r="O132" t="str">
            <v>:</v>
          </cell>
        </row>
        <row r="133">
          <cell r="A133" t="str">
            <v>A.</v>
          </cell>
          <cell r="C133" t="str">
            <v>URAIAN PERALATAN</v>
          </cell>
          <cell r="L133" t="str">
            <v>No. PAKET KONTRAK</v>
          </cell>
          <cell r="O133" t="str">
            <v>:</v>
          </cell>
        </row>
        <row r="134">
          <cell r="L134" t="str">
            <v>NAMA PAKET</v>
          </cell>
          <cell r="O134" t="str">
            <v>:</v>
          </cell>
        </row>
        <row r="135">
          <cell r="A135" t="str">
            <v xml:space="preserve">1. </v>
          </cell>
          <cell r="C135" t="str">
            <v>Jenis Peralatan</v>
          </cell>
          <cell r="G135" t="str">
            <v>WATER TANKER 3000-4500 L.</v>
          </cell>
          <cell r="J135" t="str">
            <v>(E23)</v>
          </cell>
          <cell r="L135" t="str">
            <v>PROP / KAB / KODYA</v>
          </cell>
          <cell r="O135" t="str">
            <v>:</v>
          </cell>
        </row>
        <row r="136">
          <cell r="A136" t="str">
            <v xml:space="preserve">2. </v>
          </cell>
          <cell r="C136" t="str">
            <v>Tenaga</v>
          </cell>
          <cell r="G136" t="str">
            <v>Pw</v>
          </cell>
          <cell r="H136">
            <v>100</v>
          </cell>
          <cell r="I136" t="str">
            <v>HP</v>
          </cell>
          <cell r="L136" t="str">
            <v>ITEM PEMBAYARAN NO.</v>
          </cell>
          <cell r="O136" t="str">
            <v>:  9.6</v>
          </cell>
          <cell r="S136" t="str">
            <v>PERKIRAAN VOL. PEK.</v>
          </cell>
          <cell r="U136" t="str">
            <v>:</v>
          </cell>
          <cell r="V136" t="e">
            <v>#REF!</v>
          </cell>
        </row>
        <row r="137">
          <cell r="A137" t="str">
            <v xml:space="preserve">3. </v>
          </cell>
          <cell r="C137" t="str">
            <v>Kapasitas</v>
          </cell>
          <cell r="G137" t="str">
            <v>Cp</v>
          </cell>
          <cell r="H137">
            <v>4000</v>
          </cell>
          <cell r="I137" t="str">
            <v>Liter</v>
          </cell>
          <cell r="L137" t="str">
            <v>JENIS PEKERJAAN</v>
          </cell>
          <cell r="O137" t="str">
            <v>:  PEKERJAAN HARIAN</v>
          </cell>
          <cell r="S137" t="str">
            <v>TOTAL HARGA (Rp.)</v>
          </cell>
          <cell r="U137" t="str">
            <v>:</v>
          </cell>
          <cell r="V137" t="e">
            <v>#REF!</v>
          </cell>
        </row>
        <row r="138">
          <cell r="A138" t="str">
            <v xml:space="preserve">4. </v>
          </cell>
          <cell r="C138" t="str">
            <v>Umur Ekonomis</v>
          </cell>
          <cell r="G138" t="str">
            <v>A</v>
          </cell>
          <cell r="H138">
            <v>5</v>
          </cell>
          <cell r="I138" t="str">
            <v>Tahun</v>
          </cell>
          <cell r="J138" t="str">
            <v xml:space="preserve"> Alat Baru</v>
          </cell>
          <cell r="P138" t="str">
            <v>WATER TANKER 3000-4500 L.</v>
          </cell>
          <cell r="S138" t="str">
            <v>% THD. BIAYA PROYEK</v>
          </cell>
          <cell r="U138" t="str">
            <v>:</v>
          </cell>
          <cell r="V138" t="e">
            <v>#REF!</v>
          </cell>
        </row>
        <row r="139">
          <cell r="A139" t="str">
            <v xml:space="preserve">5. </v>
          </cell>
          <cell r="C139" t="str">
            <v>Jam Operasi Dalam 1 Tahun</v>
          </cell>
          <cell r="G139" t="str">
            <v>W</v>
          </cell>
          <cell r="H139">
            <v>2000</v>
          </cell>
          <cell r="I139" t="str">
            <v>Jam</v>
          </cell>
          <cell r="J139" t="str">
            <v xml:space="preserve"> Alat Baru</v>
          </cell>
          <cell r="L139" t="str">
            <v>SATUAN PEMBAYARAN</v>
          </cell>
          <cell r="O139" t="str">
            <v>:  JAM</v>
          </cell>
          <cell r="Q139" t="str">
            <v>(E23)</v>
          </cell>
        </row>
        <row r="140">
          <cell r="A140" t="str">
            <v xml:space="preserve">6. </v>
          </cell>
          <cell r="C140" t="str">
            <v>Harga Alat</v>
          </cell>
          <cell r="G140" t="str">
            <v>B</v>
          </cell>
          <cell r="H140">
            <v>36000000</v>
          </cell>
          <cell r="I140" t="str">
            <v>Rupiah</v>
          </cell>
          <cell r="J140" t="str">
            <v xml:space="preserve"> Alat Baru</v>
          </cell>
        </row>
        <row r="142">
          <cell r="R142" t="str">
            <v>PERKIRAAN</v>
          </cell>
          <cell r="S142" t="str">
            <v>HARGA</v>
          </cell>
          <cell r="T142" t="str">
            <v>JUMLAH</v>
          </cell>
        </row>
        <row r="143">
          <cell r="A143" t="str">
            <v>B.</v>
          </cell>
          <cell r="C143" t="str">
            <v>BIAYA PASTI PER JAM KERJA</v>
          </cell>
          <cell r="L143" t="str">
            <v>NO.</v>
          </cell>
          <cell r="N143" t="str">
            <v>KOMPONEN</v>
          </cell>
          <cell r="Q143" t="str">
            <v>SATUAN</v>
          </cell>
          <cell r="R143" t="str">
            <v>KUANTITAS</v>
          </cell>
          <cell r="S143" t="str">
            <v>SATUAN</v>
          </cell>
          <cell r="T143" t="str">
            <v>HARGA</v>
          </cell>
        </row>
        <row r="144">
          <cell r="S144" t="str">
            <v>(Rp.)</v>
          </cell>
          <cell r="T144" t="str">
            <v>(Rp.)</v>
          </cell>
        </row>
        <row r="145">
          <cell r="A145" t="str">
            <v xml:space="preserve">1. </v>
          </cell>
          <cell r="C145" t="str">
            <v>Nilai Sisa Alat</v>
          </cell>
          <cell r="D145" t="str">
            <v>=  10 % x Harga Alat Baru</v>
          </cell>
          <cell r="G145" t="str">
            <v>C</v>
          </cell>
          <cell r="H145">
            <v>3600000</v>
          </cell>
          <cell r="I145" t="str">
            <v>Rupiah</v>
          </cell>
        </row>
        <row r="147">
          <cell r="A147" t="str">
            <v xml:space="preserve">2. </v>
          </cell>
          <cell r="C147" t="str">
            <v>Faktor Angsuran Modal    =</v>
          </cell>
          <cell r="E147" t="str">
            <v>i x (1 + i)^A</v>
          </cell>
          <cell r="G147" t="str">
            <v>D</v>
          </cell>
          <cell r="H147">
            <v>0.33437970328961514</v>
          </cell>
          <cell r="I147" t="str">
            <v>-</v>
          </cell>
          <cell r="L147" t="str">
            <v>A.</v>
          </cell>
          <cell r="N147" t="str">
            <v>PEKERJA</v>
          </cell>
        </row>
        <row r="148">
          <cell r="E148" t="str">
            <v>(1 + i)^A - 1</v>
          </cell>
        </row>
        <row r="149">
          <cell r="A149" t="str">
            <v xml:space="preserve">3. </v>
          </cell>
          <cell r="C149" t="str">
            <v>Biaya Pasti per Jam  :</v>
          </cell>
          <cell r="L149" t="str">
            <v>1.</v>
          </cell>
          <cell r="N149" t="str">
            <v>-</v>
          </cell>
          <cell r="R149" t="str">
            <v xml:space="preserve">-  </v>
          </cell>
          <cell r="S149" t="str">
            <v xml:space="preserve">-   </v>
          </cell>
          <cell r="V149" t="str">
            <v>-</v>
          </cell>
        </row>
        <row r="150">
          <cell r="C150" t="str">
            <v>a.  Biaya Pengembalian Modal  =</v>
          </cell>
          <cell r="E150" t="str">
            <v>( B - C ) x D</v>
          </cell>
          <cell r="G150" t="str">
            <v>E</v>
          </cell>
          <cell r="H150">
            <v>5416.9511932917658</v>
          </cell>
          <cell r="I150" t="str">
            <v>Rupiah</v>
          </cell>
          <cell r="L150" t="str">
            <v>2.</v>
          </cell>
          <cell r="N150" t="str">
            <v>-</v>
          </cell>
          <cell r="R150" t="str">
            <v xml:space="preserve">-  </v>
          </cell>
          <cell r="S150" t="str">
            <v xml:space="preserve">-   </v>
          </cell>
          <cell r="V150" t="str">
            <v>-</v>
          </cell>
        </row>
        <row r="151">
          <cell r="E151" t="str">
            <v>W</v>
          </cell>
        </row>
        <row r="153">
          <cell r="C153" t="str">
            <v>b.  Asuransi, dll =</v>
          </cell>
          <cell r="D153">
            <v>2E-3</v>
          </cell>
          <cell r="E153" t="str">
            <v xml:space="preserve">  x   B</v>
          </cell>
          <cell r="G153" t="str">
            <v>F</v>
          </cell>
          <cell r="H153">
            <v>36</v>
          </cell>
          <cell r="I153" t="str">
            <v>Rupiah</v>
          </cell>
        </row>
        <row r="154">
          <cell r="E154" t="str">
            <v>W</v>
          </cell>
        </row>
        <row r="155">
          <cell r="L155" t="str">
            <v>B.</v>
          </cell>
          <cell r="N155" t="str">
            <v>BAHAN</v>
          </cell>
        </row>
        <row r="156">
          <cell r="C156" t="str">
            <v>Biaya Pasti per Jam             =</v>
          </cell>
          <cell r="E156" t="str">
            <v>( E + F )</v>
          </cell>
          <cell r="G156" t="str">
            <v>G</v>
          </cell>
          <cell r="H156">
            <v>5452.9511932917658</v>
          </cell>
          <cell r="I156" t="str">
            <v>Rupiah</v>
          </cell>
        </row>
        <row r="157">
          <cell r="L157" t="str">
            <v>1.</v>
          </cell>
          <cell r="N157" t="str">
            <v>-</v>
          </cell>
          <cell r="R157" t="str">
            <v xml:space="preserve">-  </v>
          </cell>
          <cell r="S157" t="str">
            <v xml:space="preserve">-   </v>
          </cell>
          <cell r="V157" t="str">
            <v>-</v>
          </cell>
        </row>
        <row r="158">
          <cell r="A158" t="str">
            <v>C.</v>
          </cell>
          <cell r="C158" t="str">
            <v>BIAYA OPERASI PER JAM KERJA</v>
          </cell>
          <cell r="L158" t="str">
            <v>2.</v>
          </cell>
          <cell r="N158" t="str">
            <v>-</v>
          </cell>
          <cell r="R158" t="str">
            <v xml:space="preserve">-  </v>
          </cell>
          <cell r="S158" t="str">
            <v xml:space="preserve">-   </v>
          </cell>
          <cell r="V158" t="str">
            <v>-</v>
          </cell>
        </row>
        <row r="160">
          <cell r="A160" t="str">
            <v xml:space="preserve">1. </v>
          </cell>
          <cell r="C160" t="str">
            <v xml:space="preserve">Bahan Bakar  =  (0.125-0.175 Ltr/HP/Jam)   x Pw x Ms </v>
          </cell>
          <cell r="G160" t="str">
            <v>H</v>
          </cell>
          <cell r="H160">
            <v>8125</v>
          </cell>
          <cell r="I160" t="str">
            <v>Rupiah</v>
          </cell>
        </row>
        <row r="162">
          <cell r="A162" t="str">
            <v xml:space="preserve">2. </v>
          </cell>
          <cell r="C162" t="str">
            <v>Pelumas         =  (0.01-0.02 Ltr/HP/Jam) x Pw x Mp</v>
          </cell>
          <cell r="G162" t="str">
            <v>I</v>
          </cell>
          <cell r="H162">
            <v>9000</v>
          </cell>
          <cell r="I162" t="str">
            <v>Rupiah</v>
          </cell>
        </row>
        <row r="164">
          <cell r="A164" t="str">
            <v xml:space="preserve">3. </v>
          </cell>
          <cell r="C164" t="str">
            <v>Perawatan dan</v>
          </cell>
          <cell r="D164" t="str">
            <v>(12,5 % - 17,5 %)  x  B</v>
          </cell>
          <cell r="G164" t="str">
            <v>K</v>
          </cell>
          <cell r="H164">
            <v>2250</v>
          </cell>
          <cell r="I164" t="str">
            <v>Rupiah</v>
          </cell>
        </row>
        <row r="165">
          <cell r="C165" t="str">
            <v xml:space="preserve">        perbaikan    =</v>
          </cell>
          <cell r="D165" t="str">
            <v>W</v>
          </cell>
        </row>
        <row r="166">
          <cell r="L166" t="str">
            <v>C.</v>
          </cell>
          <cell r="N166" t="str">
            <v>ALAT</v>
          </cell>
        </row>
        <row r="167">
          <cell r="A167" t="str">
            <v xml:space="preserve">4. </v>
          </cell>
          <cell r="C167" t="str">
            <v>Operator</v>
          </cell>
          <cell r="D167" t="str">
            <v>=   ( 1  Orang / Jam )  x  U1</v>
          </cell>
          <cell r="G167" t="str">
            <v>L</v>
          </cell>
          <cell r="H167">
            <v>2500</v>
          </cell>
          <cell r="I167" t="str">
            <v>Rupiah</v>
          </cell>
        </row>
        <row r="168">
          <cell r="A168" t="str">
            <v xml:space="preserve">5. </v>
          </cell>
          <cell r="C168" t="str">
            <v>Pembantu Operator</v>
          </cell>
          <cell r="D168" t="str">
            <v>=   ( 1  Orang / Jam )  x  U2</v>
          </cell>
          <cell r="G168" t="str">
            <v>M</v>
          </cell>
          <cell r="H168">
            <v>2000</v>
          </cell>
          <cell r="I168" t="str">
            <v>Rupiah</v>
          </cell>
          <cell r="L168" t="str">
            <v>1.</v>
          </cell>
          <cell r="N168" t="str">
            <v>WATER TANKER 3000-4500 L.</v>
          </cell>
          <cell r="Q168" t="str">
            <v>jam</v>
          </cell>
          <cell r="R168">
            <v>1</v>
          </cell>
          <cell r="S168">
            <v>29327.951193291767</v>
          </cell>
          <cell r="V168">
            <v>29327.951193291767</v>
          </cell>
        </row>
        <row r="169">
          <cell r="L169" t="str">
            <v>2.</v>
          </cell>
          <cell r="N169" t="str">
            <v>-</v>
          </cell>
          <cell r="Q169" t="str">
            <v>jam</v>
          </cell>
          <cell r="R169" t="str">
            <v xml:space="preserve">-  </v>
          </cell>
          <cell r="S169" t="str">
            <v xml:space="preserve">-   </v>
          </cell>
          <cell r="V169" t="str">
            <v>-</v>
          </cell>
        </row>
        <row r="170">
          <cell r="C170" t="str">
            <v>Biaya Operasi per Jam        =</v>
          </cell>
          <cell r="E170" t="str">
            <v>(H+I+K+L+M)</v>
          </cell>
          <cell r="G170" t="str">
            <v>P</v>
          </cell>
          <cell r="H170">
            <v>23875</v>
          </cell>
          <cell r="I170" t="str">
            <v>Rupiah</v>
          </cell>
        </row>
        <row r="172">
          <cell r="A172" t="str">
            <v>D.</v>
          </cell>
          <cell r="C172" t="str">
            <v>TOTAL BIAYA SEWA ALAT / JAM   =   ( G + P )</v>
          </cell>
          <cell r="G172" t="str">
            <v>S</v>
          </cell>
          <cell r="H172">
            <v>29327.951193291767</v>
          </cell>
          <cell r="I172" t="str">
            <v>Rupiah</v>
          </cell>
        </row>
        <row r="176">
          <cell r="A176" t="str">
            <v>E.</v>
          </cell>
          <cell r="C176" t="str">
            <v>LAIN - LAIN</v>
          </cell>
        </row>
        <row r="177">
          <cell r="L177" t="str">
            <v>D.</v>
          </cell>
          <cell r="N177" t="str">
            <v>JUMLAH HARGA TENAGA, BAHAN DAN ALAT  ( A + B + C )</v>
          </cell>
          <cell r="V177">
            <v>29327.951193291767</v>
          </cell>
        </row>
        <row r="178">
          <cell r="A178" t="str">
            <v xml:space="preserve">1. </v>
          </cell>
          <cell r="C178" t="str">
            <v>Tingkat Suku Bunga</v>
          </cell>
          <cell r="G178" t="str">
            <v>i</v>
          </cell>
          <cell r="H178">
            <v>20</v>
          </cell>
          <cell r="I178" t="str">
            <v>% / Tahun</v>
          </cell>
          <cell r="L178" t="str">
            <v>E.</v>
          </cell>
          <cell r="N178" t="str">
            <v>OVERHEAD &amp; PROFIT</v>
          </cell>
          <cell r="Q178">
            <v>10</v>
          </cell>
          <cell r="R178" t="str">
            <v>%  x  D</v>
          </cell>
          <cell r="V178">
            <v>2932.7951193291769</v>
          </cell>
        </row>
        <row r="179">
          <cell r="A179" t="str">
            <v xml:space="preserve">2. </v>
          </cell>
          <cell r="C179" t="str">
            <v>Upah Operator / Sopir</v>
          </cell>
          <cell r="G179" t="str">
            <v>U1</v>
          </cell>
          <cell r="H179">
            <v>2500</v>
          </cell>
          <cell r="I179" t="str">
            <v>Rp./Jam</v>
          </cell>
          <cell r="L179" t="str">
            <v>F.</v>
          </cell>
          <cell r="N179" t="str">
            <v>HARGA SATUAN PEKERJAAN  ( D + E )</v>
          </cell>
          <cell r="V179">
            <v>32260.746312620944</v>
          </cell>
        </row>
        <row r="180">
          <cell r="A180" t="str">
            <v xml:space="preserve">3. </v>
          </cell>
          <cell r="C180" t="str">
            <v>Upah Pembantu Operator / Pmb.Sopir</v>
          </cell>
          <cell r="G180" t="str">
            <v>U2</v>
          </cell>
          <cell r="H180">
            <v>2000</v>
          </cell>
          <cell r="I180" t="str">
            <v>Rp./Jam</v>
          </cell>
          <cell r="L180" t="str">
            <v>Note: 1</v>
          </cell>
          <cell r="N180" t="str">
            <v>SATUAN dapat berdasarkan atas jam operasi untuk Tenaga Kerja dan Peralatan, volume dan/atau ukuran</v>
          </cell>
        </row>
        <row r="181">
          <cell r="A181" t="str">
            <v xml:space="preserve">4. </v>
          </cell>
          <cell r="C181" t="str">
            <v>Bahan Bakar Bensin</v>
          </cell>
          <cell r="G181" t="str">
            <v>Mb</v>
          </cell>
          <cell r="H181">
            <v>1150</v>
          </cell>
          <cell r="I181" t="str">
            <v>Liter</v>
          </cell>
          <cell r="N181" t="str">
            <v>berat untuk bahan-bahan.</v>
          </cell>
        </row>
        <row r="182">
          <cell r="A182" t="str">
            <v xml:space="preserve">5. </v>
          </cell>
          <cell r="C182" t="str">
            <v>Bahan Bakar Solar</v>
          </cell>
          <cell r="G182" t="str">
            <v>Ms</v>
          </cell>
          <cell r="H182">
            <v>650</v>
          </cell>
          <cell r="I182" t="str">
            <v>Liter</v>
          </cell>
          <cell r="L182">
            <v>2</v>
          </cell>
          <cell r="N182" t="str">
            <v>Kuantitas satuan adalah kuantitas setiap komponen untuk menyelesaikan satu satuan pekerjaan dari nomor</v>
          </cell>
        </row>
        <row r="183">
          <cell r="A183" t="str">
            <v xml:space="preserve">6. </v>
          </cell>
          <cell r="C183" t="str">
            <v>Minyak Pelumas</v>
          </cell>
          <cell r="G183" t="str">
            <v>Mp</v>
          </cell>
          <cell r="H183">
            <v>9000</v>
          </cell>
          <cell r="I183" t="str">
            <v>Liter</v>
          </cell>
          <cell r="N183" t="str">
            <v>mata pembayaran.</v>
          </cell>
        </row>
        <row r="184">
          <cell r="L184">
            <v>3</v>
          </cell>
          <cell r="N184" t="str">
            <v>Biaya satuan untuk peralatan sudah termasuk bahan bakar, bahan habis dipakai dan operator.</v>
          </cell>
        </row>
        <row r="185">
          <cell r="L185">
            <v>4</v>
          </cell>
          <cell r="N185" t="str">
            <v>Biaya satuan sudah termasuk pengeluaran untuk seluruh pajak yang berkaitan (tetapi tidak termasuk PPN</v>
          </cell>
        </row>
        <row r="186">
          <cell r="N186" t="str">
            <v>yang dibayar dari kontrak) dan biaya-biaya lainnya.</v>
          </cell>
        </row>
        <row r="187">
          <cell r="A187" t="str">
            <v>ITEM PEMBAYARAN No.</v>
          </cell>
          <cell r="D187" t="str">
            <v>:  9.7</v>
          </cell>
          <cell r="U187" t="str">
            <v>Analisa EI-97</v>
          </cell>
        </row>
        <row r="188">
          <cell r="A188" t="str">
            <v>JENIS PEKERJAAN</v>
          </cell>
          <cell r="D188" t="str">
            <v>:  PEKERJAAN HARIAN</v>
          </cell>
        </row>
        <row r="189">
          <cell r="A189" t="str">
            <v>SATUAN PEMBAYARAN</v>
          </cell>
          <cell r="D189" t="str">
            <v>:  JAM</v>
          </cell>
          <cell r="J189" t="str">
            <v xml:space="preserve">         URAIAN ANALISA HARGA SATUAN</v>
          </cell>
          <cell r="L189" t="str">
            <v>FORMULIR STANDAR UNTUK</v>
          </cell>
        </row>
        <row r="190">
          <cell r="L190" t="str">
            <v>PEREKAMAN ANALISA MASING-MASING HARGA SATUAN</v>
          </cell>
        </row>
        <row r="191">
          <cell r="L191">
            <v>0</v>
          </cell>
        </row>
        <row r="192">
          <cell r="A192" t="str">
            <v>No.</v>
          </cell>
          <cell r="C192" t="str">
            <v>U R A I A N</v>
          </cell>
          <cell r="G192" t="str">
            <v>KODE</v>
          </cell>
          <cell r="H192" t="str">
            <v>KOEF.</v>
          </cell>
          <cell r="I192" t="str">
            <v>SATUAN</v>
          </cell>
          <cell r="J192" t="str">
            <v>KETERANGAN</v>
          </cell>
        </row>
        <row r="194">
          <cell r="L194" t="str">
            <v>PROYEK</v>
          </cell>
          <cell r="O194" t="str">
            <v>:</v>
          </cell>
        </row>
        <row r="195">
          <cell r="A195" t="str">
            <v>A.</v>
          </cell>
          <cell r="C195" t="str">
            <v>URAIAN PERALATAN</v>
          </cell>
          <cell r="L195" t="str">
            <v>No. PAKET KONTRAK</v>
          </cell>
          <cell r="O195" t="str">
            <v>:</v>
          </cell>
        </row>
        <row r="196">
          <cell r="L196" t="str">
            <v>NAMA PAKET</v>
          </cell>
          <cell r="O196" t="str">
            <v>:</v>
          </cell>
        </row>
        <row r="197">
          <cell r="A197" t="str">
            <v xml:space="preserve">1. </v>
          </cell>
          <cell r="C197" t="str">
            <v>Jenis Peralatan</v>
          </cell>
          <cell r="G197" t="str">
            <v>BULLDOZER 100-150 HP</v>
          </cell>
          <cell r="J197" t="str">
            <v>(E04)</v>
          </cell>
          <cell r="L197" t="str">
            <v>PROP / KAB / KODYA</v>
          </cell>
          <cell r="O197" t="str">
            <v>:</v>
          </cell>
        </row>
        <row r="198">
          <cell r="A198" t="str">
            <v xml:space="preserve">2. </v>
          </cell>
          <cell r="C198" t="str">
            <v>Tenaga</v>
          </cell>
          <cell r="G198" t="str">
            <v>Pw</v>
          </cell>
          <cell r="H198">
            <v>140</v>
          </cell>
          <cell r="I198" t="str">
            <v>HP</v>
          </cell>
          <cell r="L198" t="str">
            <v>ITEM PEMBAYARAN NO.</v>
          </cell>
          <cell r="O198" t="str">
            <v>:  9.7</v>
          </cell>
          <cell r="S198" t="str">
            <v>PERKIRAAN VOL. PEK.</v>
          </cell>
          <cell r="U198" t="str">
            <v>:</v>
          </cell>
          <cell r="V198" t="e">
            <v>#REF!</v>
          </cell>
        </row>
        <row r="199">
          <cell r="A199" t="str">
            <v xml:space="preserve">3. </v>
          </cell>
          <cell r="C199" t="str">
            <v>Kapasitas</v>
          </cell>
          <cell r="G199" t="str">
            <v>Cp</v>
          </cell>
          <cell r="H199" t="str">
            <v xml:space="preserve">-  </v>
          </cell>
          <cell r="I199" t="str">
            <v>-</v>
          </cell>
          <cell r="L199" t="str">
            <v>JENIS PEKERJAAN</v>
          </cell>
          <cell r="O199" t="str">
            <v>:  PEKERJAAN HARIAN</v>
          </cell>
          <cell r="S199" t="str">
            <v>TOTAL HARGA (Rp.)</v>
          </cell>
          <cell r="U199" t="str">
            <v>:</v>
          </cell>
          <cell r="V199" t="e">
            <v>#REF!</v>
          </cell>
        </row>
        <row r="200">
          <cell r="A200" t="str">
            <v xml:space="preserve">4. </v>
          </cell>
          <cell r="C200" t="str">
            <v>Umur Ekonomis</v>
          </cell>
          <cell r="G200" t="str">
            <v>A</v>
          </cell>
          <cell r="H200">
            <v>5</v>
          </cell>
          <cell r="I200" t="str">
            <v>Tahun</v>
          </cell>
          <cell r="J200" t="str">
            <v xml:space="preserve"> Alat Baru</v>
          </cell>
          <cell r="P200" t="str">
            <v>BULLDOZER 100-150 HP</v>
          </cell>
          <cell r="S200" t="str">
            <v>% THD. BIAYA PROYEK</v>
          </cell>
          <cell r="U200" t="str">
            <v>:</v>
          </cell>
          <cell r="V200" t="e">
            <v>#REF!</v>
          </cell>
        </row>
        <row r="201">
          <cell r="A201" t="str">
            <v xml:space="preserve">5. </v>
          </cell>
          <cell r="C201" t="str">
            <v>Jam Operasi Dalam 1 Tahun</v>
          </cell>
          <cell r="G201" t="str">
            <v>W</v>
          </cell>
          <cell r="H201">
            <v>2000</v>
          </cell>
          <cell r="I201" t="str">
            <v>Jam</v>
          </cell>
          <cell r="J201" t="str">
            <v xml:space="preserve"> Alat Baru</v>
          </cell>
          <cell r="L201" t="str">
            <v>SATUAN PEMBAYARAN</v>
          </cell>
          <cell r="O201" t="str">
            <v>:  JAM</v>
          </cell>
          <cell r="Q201" t="str">
            <v>(E04)</v>
          </cell>
        </row>
        <row r="202">
          <cell r="A202" t="str">
            <v xml:space="preserve">6. </v>
          </cell>
          <cell r="C202" t="str">
            <v>Harga Alat</v>
          </cell>
          <cell r="G202" t="str">
            <v>B</v>
          </cell>
          <cell r="H202">
            <v>242000000</v>
          </cell>
          <cell r="I202" t="str">
            <v>Rupiah</v>
          </cell>
          <cell r="J202" t="str">
            <v xml:space="preserve"> Alat Baru</v>
          </cell>
        </row>
        <row r="204">
          <cell r="R204" t="str">
            <v>PERKIRAAN</v>
          </cell>
          <cell r="S204" t="str">
            <v>HARGA</v>
          </cell>
          <cell r="T204" t="str">
            <v>JUMLAH</v>
          </cell>
        </row>
        <row r="205">
          <cell r="A205" t="str">
            <v>B.</v>
          </cell>
          <cell r="C205" t="str">
            <v>BIAYA PASTI PER JAM KERJA</v>
          </cell>
          <cell r="L205" t="str">
            <v>NO.</v>
          </cell>
          <cell r="N205" t="str">
            <v>KOMPONEN</v>
          </cell>
          <cell r="Q205" t="str">
            <v>SATUAN</v>
          </cell>
          <cell r="R205" t="str">
            <v>KUANTITAS</v>
          </cell>
          <cell r="S205" t="str">
            <v>SATUAN</v>
          </cell>
          <cell r="T205" t="str">
            <v>HARGA</v>
          </cell>
        </row>
        <row r="206">
          <cell r="S206" t="str">
            <v>(Rp.)</v>
          </cell>
          <cell r="T206" t="str">
            <v>(Rp.)</v>
          </cell>
        </row>
        <row r="207">
          <cell r="A207" t="str">
            <v xml:space="preserve">1. </v>
          </cell>
          <cell r="C207" t="str">
            <v>Nilai Sisa Alat</v>
          </cell>
          <cell r="D207" t="str">
            <v>=  10 % x Harga Alat Baru</v>
          </cell>
          <cell r="G207" t="str">
            <v>C</v>
          </cell>
          <cell r="H207">
            <v>24200000</v>
          </cell>
          <cell r="I207" t="str">
            <v>Rupiah</v>
          </cell>
        </row>
        <row r="209">
          <cell r="A209" t="str">
            <v xml:space="preserve">2. </v>
          </cell>
          <cell r="C209" t="str">
            <v>Faktor Angsuran Modal    =</v>
          </cell>
          <cell r="E209" t="str">
            <v>i x (1 + i)^A</v>
          </cell>
          <cell r="G209" t="str">
            <v>D</v>
          </cell>
          <cell r="H209">
            <v>0.33437970328961514</v>
          </cell>
          <cell r="I209" t="str">
            <v>-</v>
          </cell>
          <cell r="L209" t="str">
            <v>A.</v>
          </cell>
          <cell r="N209" t="str">
            <v>PEKERJA</v>
          </cell>
        </row>
        <row r="210">
          <cell r="E210" t="str">
            <v>(1 + i)^A - 1</v>
          </cell>
        </row>
        <row r="211">
          <cell r="A211" t="str">
            <v xml:space="preserve">3. </v>
          </cell>
          <cell r="C211" t="str">
            <v>Biaya Pasti per Jam  :</v>
          </cell>
          <cell r="L211" t="str">
            <v>1.</v>
          </cell>
          <cell r="N211" t="str">
            <v>-</v>
          </cell>
          <cell r="R211" t="str">
            <v xml:space="preserve">-  </v>
          </cell>
          <cell r="S211" t="str">
            <v xml:space="preserve">-   </v>
          </cell>
          <cell r="V211" t="str">
            <v>-</v>
          </cell>
        </row>
        <row r="212">
          <cell r="C212" t="str">
            <v>a.  Biaya Pengembalian Modal  =</v>
          </cell>
          <cell r="E212" t="str">
            <v>( B - C ) x D</v>
          </cell>
          <cell r="G212" t="str">
            <v>E</v>
          </cell>
          <cell r="H212">
            <v>36413.949688239089</v>
          </cell>
          <cell r="I212" t="str">
            <v>Rupiah</v>
          </cell>
          <cell r="L212" t="str">
            <v>2.</v>
          </cell>
          <cell r="N212" t="str">
            <v>-</v>
          </cell>
          <cell r="R212" t="str">
            <v xml:space="preserve">-  </v>
          </cell>
          <cell r="S212" t="str">
            <v xml:space="preserve">-   </v>
          </cell>
          <cell r="V212" t="str">
            <v>-</v>
          </cell>
        </row>
        <row r="213">
          <cell r="E213" t="str">
            <v>W</v>
          </cell>
        </row>
        <row r="215">
          <cell r="C215" t="str">
            <v>b.  Asuransi, dll =</v>
          </cell>
          <cell r="D215">
            <v>2E-3</v>
          </cell>
          <cell r="E215" t="str">
            <v xml:space="preserve">  x   B</v>
          </cell>
          <cell r="G215" t="str">
            <v>F</v>
          </cell>
          <cell r="H215">
            <v>242</v>
          </cell>
          <cell r="I215" t="str">
            <v>Rupiah</v>
          </cell>
        </row>
        <row r="216">
          <cell r="E216" t="str">
            <v>W</v>
          </cell>
        </row>
        <row r="217">
          <cell r="L217" t="str">
            <v>B.</v>
          </cell>
          <cell r="N217" t="str">
            <v>BAHAN</v>
          </cell>
        </row>
        <row r="218">
          <cell r="C218" t="str">
            <v>Biaya Pasti per Jam             =</v>
          </cell>
          <cell r="E218" t="str">
            <v>( E + F )</v>
          </cell>
          <cell r="G218" t="str">
            <v>G</v>
          </cell>
          <cell r="H218">
            <v>36655.949688239089</v>
          </cell>
          <cell r="I218" t="str">
            <v>Rupiah</v>
          </cell>
        </row>
        <row r="219">
          <cell r="L219" t="str">
            <v>1.</v>
          </cell>
          <cell r="N219" t="str">
            <v>-</v>
          </cell>
          <cell r="R219" t="str">
            <v xml:space="preserve">-  </v>
          </cell>
          <cell r="S219" t="str">
            <v xml:space="preserve">-   </v>
          </cell>
          <cell r="V219" t="str">
            <v>-</v>
          </cell>
        </row>
        <row r="220">
          <cell r="A220" t="str">
            <v>C.</v>
          </cell>
          <cell r="C220" t="str">
            <v>BIAYA OPERASI PER JAM KERJA</v>
          </cell>
          <cell r="L220" t="str">
            <v>2.</v>
          </cell>
          <cell r="N220" t="str">
            <v>-</v>
          </cell>
          <cell r="R220" t="str">
            <v xml:space="preserve">-  </v>
          </cell>
          <cell r="S220" t="str">
            <v xml:space="preserve">-   </v>
          </cell>
          <cell r="V220" t="str">
            <v>-</v>
          </cell>
        </row>
        <row r="222">
          <cell r="A222" t="str">
            <v xml:space="preserve">1. </v>
          </cell>
          <cell r="C222" t="str">
            <v xml:space="preserve">Bahan Bakar  =  (0.125-0.175 Ltr/HP/Jam)   x Pw x Ms </v>
          </cell>
          <cell r="G222" t="str">
            <v>H</v>
          </cell>
          <cell r="H222">
            <v>11375</v>
          </cell>
          <cell r="I222" t="str">
            <v>Rupiah</v>
          </cell>
        </row>
        <row r="224">
          <cell r="A224" t="str">
            <v xml:space="preserve">2. </v>
          </cell>
          <cell r="C224" t="str">
            <v>Pelumas         =  (0.01-0.02 Ltr/HP/Jam) x Pw x Mp</v>
          </cell>
          <cell r="G224" t="str">
            <v>I</v>
          </cell>
          <cell r="H224">
            <v>12600.000000000002</v>
          </cell>
          <cell r="I224" t="str">
            <v>Rupiah</v>
          </cell>
        </row>
        <row r="226">
          <cell r="A226" t="str">
            <v xml:space="preserve">3. </v>
          </cell>
          <cell r="C226" t="str">
            <v>Perawatan dan</v>
          </cell>
          <cell r="D226" t="str">
            <v>(12,5 % - 17,5 %)  x  B</v>
          </cell>
          <cell r="G226" t="str">
            <v>K</v>
          </cell>
          <cell r="H226">
            <v>15125</v>
          </cell>
          <cell r="I226" t="str">
            <v>Rupiah</v>
          </cell>
        </row>
        <row r="227">
          <cell r="C227" t="str">
            <v xml:space="preserve">        perbaikan    =</v>
          </cell>
          <cell r="D227" t="str">
            <v>W</v>
          </cell>
        </row>
        <row r="228">
          <cell r="L228" t="str">
            <v>C.</v>
          </cell>
          <cell r="N228" t="str">
            <v>ALAT</v>
          </cell>
        </row>
        <row r="229">
          <cell r="A229" t="str">
            <v xml:space="preserve">4. </v>
          </cell>
          <cell r="C229" t="str">
            <v>Operator</v>
          </cell>
          <cell r="D229" t="str">
            <v>=   ( 1  Orang / Jam )  x  U1</v>
          </cell>
          <cell r="G229" t="str">
            <v>L</v>
          </cell>
          <cell r="H229">
            <v>2500</v>
          </cell>
          <cell r="I229" t="str">
            <v>Rupiah</v>
          </cell>
        </row>
        <row r="230">
          <cell r="A230" t="str">
            <v xml:space="preserve">5. </v>
          </cell>
          <cell r="C230" t="str">
            <v>Pembantu Operator</v>
          </cell>
          <cell r="D230" t="str">
            <v>=   ( 1  Orang / Jam )  x  U2</v>
          </cell>
          <cell r="G230" t="str">
            <v>M</v>
          </cell>
          <cell r="H230">
            <v>2000</v>
          </cell>
          <cell r="I230" t="str">
            <v>Rupiah</v>
          </cell>
          <cell r="L230" t="str">
            <v>1.</v>
          </cell>
          <cell r="N230" t="str">
            <v>BULLDOZER 100-150 HP</v>
          </cell>
          <cell r="Q230" t="str">
            <v>jam</v>
          </cell>
          <cell r="R230">
            <v>1</v>
          </cell>
          <cell r="S230">
            <v>80255.949688239081</v>
          </cell>
          <cell r="V230">
            <v>80255.949688239081</v>
          </cell>
        </row>
        <row r="231">
          <cell r="L231" t="str">
            <v>2.</v>
          </cell>
          <cell r="N231" t="str">
            <v>-</v>
          </cell>
          <cell r="Q231" t="str">
            <v>jam</v>
          </cell>
          <cell r="R231" t="str">
            <v xml:space="preserve">-  </v>
          </cell>
          <cell r="S231" t="str">
            <v xml:space="preserve">-   </v>
          </cell>
          <cell r="V231" t="str">
            <v>-</v>
          </cell>
        </row>
        <row r="232">
          <cell r="C232" t="str">
            <v>Biaya Operasi per Jam        =</v>
          </cell>
          <cell r="E232" t="str">
            <v>(H+I+K+L+M)</v>
          </cell>
          <cell r="G232" t="str">
            <v>P</v>
          </cell>
          <cell r="H232">
            <v>43600</v>
          </cell>
          <cell r="I232" t="str">
            <v>Rupiah</v>
          </cell>
        </row>
        <row r="234">
          <cell r="A234" t="str">
            <v>D.</v>
          </cell>
          <cell r="C234" t="str">
            <v>TOTAL BIAYA SEWA ALAT / JAM   =   ( G + P )</v>
          </cell>
          <cell r="G234" t="str">
            <v>S</v>
          </cell>
          <cell r="H234">
            <v>80255.949688239081</v>
          </cell>
          <cell r="I234" t="str">
            <v>Rupiah</v>
          </cell>
        </row>
        <row r="238">
          <cell r="A238" t="str">
            <v>E.</v>
          </cell>
          <cell r="C238" t="str">
            <v>LAIN - LAIN</v>
          </cell>
        </row>
        <row r="239">
          <cell r="L239" t="str">
            <v>D.</v>
          </cell>
          <cell r="N239" t="str">
            <v>JUMLAH HARGA TENAGA, BAHAN DAN ALAT  ( A + B + C )</v>
          </cell>
          <cell r="V239">
            <v>80255.949688239081</v>
          </cell>
        </row>
        <row r="240">
          <cell r="A240" t="str">
            <v xml:space="preserve">1. </v>
          </cell>
          <cell r="C240" t="str">
            <v>Tingkat Suku Bunga</v>
          </cell>
          <cell r="G240" t="str">
            <v>i</v>
          </cell>
          <cell r="H240">
            <v>20</v>
          </cell>
          <cell r="I240" t="str">
            <v>% / Tahun</v>
          </cell>
          <cell r="L240" t="str">
            <v>E.</v>
          </cell>
          <cell r="N240" t="str">
            <v>OVERHEAD &amp; PROFIT</v>
          </cell>
          <cell r="Q240">
            <v>10</v>
          </cell>
          <cell r="R240" t="str">
            <v>%  x  D</v>
          </cell>
          <cell r="V240">
            <v>8025.5949688239089</v>
          </cell>
        </row>
        <row r="241">
          <cell r="A241" t="str">
            <v xml:space="preserve">2. </v>
          </cell>
          <cell r="C241" t="str">
            <v>Upah Operator / Sopir</v>
          </cell>
          <cell r="G241" t="str">
            <v>U1</v>
          </cell>
          <cell r="H241">
            <v>2500</v>
          </cell>
          <cell r="I241" t="str">
            <v>Rp./Jam</v>
          </cell>
          <cell r="L241" t="str">
            <v>F.</v>
          </cell>
          <cell r="N241" t="str">
            <v>HARGA SATUAN PEKERJAAN  ( D + E )</v>
          </cell>
          <cell r="V241">
            <v>88281.544657062987</v>
          </cell>
        </row>
        <row r="242">
          <cell r="A242" t="str">
            <v xml:space="preserve">3. </v>
          </cell>
          <cell r="C242" t="str">
            <v>Upah Pembantu Operator / Pmb.Sopir</v>
          </cell>
          <cell r="G242" t="str">
            <v>U2</v>
          </cell>
          <cell r="H242">
            <v>2000</v>
          </cell>
          <cell r="I242" t="str">
            <v>Rp./Jam</v>
          </cell>
          <cell r="L242" t="str">
            <v>Note: 1</v>
          </cell>
          <cell r="N242" t="str">
            <v>SATUAN dapat berdasarkan atas jam operasi untuk Tenaga Kerja dan Peralatan, volume dan/atau ukuran</v>
          </cell>
        </row>
        <row r="243">
          <cell r="A243" t="str">
            <v xml:space="preserve">4. </v>
          </cell>
          <cell r="C243" t="str">
            <v>Bahan Bakar Bensin</v>
          </cell>
          <cell r="G243" t="str">
            <v>Mb</v>
          </cell>
          <cell r="H243">
            <v>1150</v>
          </cell>
          <cell r="I243" t="str">
            <v>Liter</v>
          </cell>
          <cell r="N243" t="str">
            <v>berat untuk bahan-bahan.</v>
          </cell>
        </row>
        <row r="244">
          <cell r="A244" t="str">
            <v xml:space="preserve">5. </v>
          </cell>
          <cell r="C244" t="str">
            <v>Bahan Bakar Solar</v>
          </cell>
          <cell r="G244" t="str">
            <v>Ms</v>
          </cell>
          <cell r="H244">
            <v>650</v>
          </cell>
          <cell r="I244" t="str">
            <v>Liter</v>
          </cell>
          <cell r="L244">
            <v>2</v>
          </cell>
          <cell r="N244" t="str">
            <v>Kuantitas satuan adalah kuantitas setiap komponen untuk menyelesaikan satu satuan pekerjaan dari nomor</v>
          </cell>
        </row>
        <row r="245">
          <cell r="A245" t="str">
            <v xml:space="preserve">6. </v>
          </cell>
          <cell r="C245" t="str">
            <v>Minyak Pelumas</v>
          </cell>
          <cell r="G245" t="str">
            <v>Mp</v>
          </cell>
          <cell r="H245">
            <v>9000</v>
          </cell>
          <cell r="I245" t="str">
            <v>Liter</v>
          </cell>
          <cell r="N245" t="str">
            <v>mata pembayaran.</v>
          </cell>
        </row>
        <row r="246">
          <cell r="L246">
            <v>3</v>
          </cell>
          <cell r="N246" t="str">
            <v>Biaya satuan untuk peralatan sudah termasuk bahan bakar, bahan habis dipakai dan operator.</v>
          </cell>
        </row>
        <row r="247">
          <cell r="L247">
            <v>4</v>
          </cell>
          <cell r="N247" t="str">
            <v>Biaya satuan sudah termasuk pengeluaran untuk seluruh pajak yang berkaitan (tetapi tidak termasuk PPN</v>
          </cell>
        </row>
        <row r="248">
          <cell r="N248" t="str">
            <v>yang dibayar dari kontrak) dan biaya-biaya lainnya.</v>
          </cell>
        </row>
        <row r="249">
          <cell r="A249" t="str">
            <v>ITEM PEMBAYARAN No.</v>
          </cell>
          <cell r="D249" t="str">
            <v>:  9.8</v>
          </cell>
          <cell r="U249" t="str">
            <v>Analisa EI-98</v>
          </cell>
        </row>
        <row r="250">
          <cell r="A250" t="str">
            <v>JENIS PEKERJAAN</v>
          </cell>
          <cell r="D250" t="str">
            <v>:  PEKERJAAN HARIAN</v>
          </cell>
        </row>
        <row r="251">
          <cell r="A251" t="str">
            <v>SATUAN PEMBAYARAN</v>
          </cell>
          <cell r="D251" t="str">
            <v>:  JAM</v>
          </cell>
          <cell r="J251" t="str">
            <v xml:space="preserve">         URAIAN ANALISA HARGA SATUAN</v>
          </cell>
          <cell r="L251" t="str">
            <v>FORMULIR STANDAR UNTUK</v>
          </cell>
        </row>
        <row r="252">
          <cell r="L252" t="str">
            <v>PEREKAMAN ANALISA MASING-MASING HARGA SATUAN</v>
          </cell>
        </row>
        <row r="253">
          <cell r="L253">
            <v>0</v>
          </cell>
        </row>
        <row r="254">
          <cell r="A254" t="str">
            <v>No.</v>
          </cell>
          <cell r="C254" t="str">
            <v>U R A I A N</v>
          </cell>
          <cell r="G254" t="str">
            <v>KODE</v>
          </cell>
          <cell r="H254" t="str">
            <v>KOEF.</v>
          </cell>
          <cell r="I254" t="str">
            <v>SATUAN</v>
          </cell>
          <cell r="J254" t="str">
            <v>KETERANGAN</v>
          </cell>
        </row>
        <row r="256">
          <cell r="L256" t="str">
            <v>PROYEK</v>
          </cell>
          <cell r="O256" t="str">
            <v>:</v>
          </cell>
        </row>
        <row r="257">
          <cell r="A257" t="str">
            <v>A.</v>
          </cell>
          <cell r="C257" t="str">
            <v>URAIAN PERALATAN</v>
          </cell>
          <cell r="L257" t="str">
            <v>No. PAKET KONTRAK</v>
          </cell>
          <cell r="O257" t="str">
            <v>:</v>
          </cell>
        </row>
        <row r="258">
          <cell r="L258" t="str">
            <v>NAMA PAKET</v>
          </cell>
          <cell r="O258" t="str">
            <v>:</v>
          </cell>
        </row>
        <row r="259">
          <cell r="A259" t="str">
            <v xml:space="preserve">1. </v>
          </cell>
          <cell r="C259" t="str">
            <v>Jenis Peralatan</v>
          </cell>
          <cell r="G259" t="str">
            <v>MOTOR GRADER &gt;100 HP</v>
          </cell>
          <cell r="J259" t="str">
            <v>(E13)</v>
          </cell>
          <cell r="L259" t="str">
            <v>PROP / KAB / KODYA</v>
          </cell>
          <cell r="O259" t="str">
            <v>:</v>
          </cell>
        </row>
        <row r="260">
          <cell r="A260" t="str">
            <v xml:space="preserve">2. </v>
          </cell>
          <cell r="C260" t="str">
            <v>Tenaga</v>
          </cell>
          <cell r="G260" t="str">
            <v>Pw</v>
          </cell>
          <cell r="H260">
            <v>125</v>
          </cell>
          <cell r="I260" t="str">
            <v>HP</v>
          </cell>
          <cell r="L260" t="str">
            <v>ITEM PEMBAYARAN NO.</v>
          </cell>
          <cell r="O260" t="str">
            <v>:  9.8</v>
          </cell>
          <cell r="S260" t="str">
            <v>PERKIRAAN VOL. PEK.</v>
          </cell>
          <cell r="U260" t="str">
            <v>:</v>
          </cell>
          <cell r="V260" t="e">
            <v>#REF!</v>
          </cell>
        </row>
        <row r="261">
          <cell r="A261" t="str">
            <v xml:space="preserve">3. </v>
          </cell>
          <cell r="C261" t="str">
            <v>Kapasitas</v>
          </cell>
          <cell r="G261" t="str">
            <v>Cp</v>
          </cell>
          <cell r="H261" t="str">
            <v xml:space="preserve">-  </v>
          </cell>
          <cell r="I261" t="str">
            <v>-</v>
          </cell>
          <cell r="L261" t="str">
            <v>JENIS PEKERJAAN</v>
          </cell>
          <cell r="O261" t="str">
            <v>:  PEKERJAAN HARIAN</v>
          </cell>
          <cell r="S261" t="str">
            <v>TOTAL HARGA (Rp.)</v>
          </cell>
          <cell r="U261" t="str">
            <v>:</v>
          </cell>
          <cell r="V261" t="e">
            <v>#REF!</v>
          </cell>
        </row>
        <row r="262">
          <cell r="A262" t="str">
            <v xml:space="preserve">4. </v>
          </cell>
          <cell r="C262" t="str">
            <v>Umur Ekonomis</v>
          </cell>
          <cell r="G262" t="str">
            <v>A</v>
          </cell>
          <cell r="H262">
            <v>5</v>
          </cell>
          <cell r="I262" t="str">
            <v>Tahun</v>
          </cell>
          <cell r="J262" t="str">
            <v xml:space="preserve"> Alat Baru</v>
          </cell>
          <cell r="P262" t="str">
            <v>MOTOR GRADER &gt;100 HP</v>
          </cell>
          <cell r="S262" t="str">
            <v>% THD. BIAYA PROYEK</v>
          </cell>
          <cell r="U262" t="str">
            <v>:</v>
          </cell>
          <cell r="V262" t="e">
            <v>#REF!</v>
          </cell>
        </row>
        <row r="263">
          <cell r="A263" t="str">
            <v xml:space="preserve">5. </v>
          </cell>
          <cell r="C263" t="str">
            <v>Jam Operasi Dalam 1 Tahun</v>
          </cell>
          <cell r="G263" t="str">
            <v>W</v>
          </cell>
          <cell r="H263">
            <v>2000</v>
          </cell>
          <cell r="I263" t="str">
            <v>Jam</v>
          </cell>
          <cell r="J263" t="str">
            <v xml:space="preserve"> Alat Baru</v>
          </cell>
          <cell r="L263" t="str">
            <v>SATUAN PEMBAYARAN</v>
          </cell>
          <cell r="O263" t="str">
            <v>:  JAM</v>
          </cell>
          <cell r="Q263" t="str">
            <v>(E13)</v>
          </cell>
        </row>
        <row r="264">
          <cell r="A264" t="str">
            <v xml:space="preserve">6. </v>
          </cell>
          <cell r="C264" t="str">
            <v>Harga Alat</v>
          </cell>
          <cell r="G264" t="str">
            <v>B</v>
          </cell>
          <cell r="H264">
            <v>183000000</v>
          </cell>
          <cell r="I264" t="str">
            <v>Rupiah</v>
          </cell>
          <cell r="J264" t="str">
            <v xml:space="preserve"> Alat Baru</v>
          </cell>
        </row>
        <row r="266">
          <cell r="R266" t="str">
            <v>PERKIRAAN</v>
          </cell>
          <cell r="S266" t="str">
            <v>HARGA</v>
          </cell>
          <cell r="T266" t="str">
            <v>JUMLAH</v>
          </cell>
        </row>
        <row r="267">
          <cell r="A267" t="str">
            <v>B.</v>
          </cell>
          <cell r="C267" t="str">
            <v>BIAYA PASTI PER JAM KERJA</v>
          </cell>
          <cell r="L267" t="str">
            <v>NO.</v>
          </cell>
          <cell r="N267" t="str">
            <v>KOMPONEN</v>
          </cell>
          <cell r="Q267" t="str">
            <v>SATUAN</v>
          </cell>
          <cell r="R267" t="str">
            <v>KUANTITAS</v>
          </cell>
          <cell r="S267" t="str">
            <v>SATUAN</v>
          </cell>
          <cell r="T267" t="str">
            <v>HARGA</v>
          </cell>
        </row>
        <row r="268">
          <cell r="S268" t="str">
            <v>(Rp.)</v>
          </cell>
          <cell r="T268" t="str">
            <v>(Rp.)</v>
          </cell>
        </row>
        <row r="269">
          <cell r="A269" t="str">
            <v xml:space="preserve">1. </v>
          </cell>
          <cell r="C269" t="str">
            <v>Nilai Sisa Alat</v>
          </cell>
          <cell r="D269" t="str">
            <v>=  10 % x Harga Alat Baru</v>
          </cell>
          <cell r="G269" t="str">
            <v>C</v>
          </cell>
          <cell r="H269">
            <v>18300000</v>
          </cell>
          <cell r="I269" t="str">
            <v>Rupiah</v>
          </cell>
        </row>
        <row r="271">
          <cell r="A271" t="str">
            <v xml:space="preserve">2. </v>
          </cell>
          <cell r="C271" t="str">
            <v>Faktor Angsuran Modal    =</v>
          </cell>
          <cell r="E271" t="str">
            <v>i x (1 + i)^A</v>
          </cell>
          <cell r="G271" t="str">
            <v>D</v>
          </cell>
          <cell r="H271">
            <v>0.33437970328961514</v>
          </cell>
          <cell r="I271" t="str">
            <v>-</v>
          </cell>
          <cell r="L271" t="str">
            <v>A.</v>
          </cell>
          <cell r="N271" t="str">
            <v>PEKERJA</v>
          </cell>
        </row>
        <row r="272">
          <cell r="E272" t="str">
            <v>(1 + i)^A - 1</v>
          </cell>
        </row>
        <row r="273">
          <cell r="A273" t="str">
            <v xml:space="preserve">3. </v>
          </cell>
          <cell r="C273" t="str">
            <v>Biaya Pasti per Jam  :</v>
          </cell>
          <cell r="L273" t="str">
            <v>1.</v>
          </cell>
          <cell r="N273" t="str">
            <v>-</v>
          </cell>
          <cell r="R273" t="str">
            <v xml:space="preserve">-  </v>
          </cell>
          <cell r="S273" t="str">
            <v xml:space="preserve">-   </v>
          </cell>
          <cell r="V273" t="str">
            <v>-</v>
          </cell>
        </row>
        <row r="274">
          <cell r="C274" t="str">
            <v>a.  Biaya Pengembalian Modal  =</v>
          </cell>
          <cell r="E274" t="str">
            <v>( B - C ) x D</v>
          </cell>
          <cell r="G274" t="str">
            <v>E</v>
          </cell>
          <cell r="H274">
            <v>27536.168565899807</v>
          </cell>
          <cell r="I274" t="str">
            <v>Rupiah</v>
          </cell>
          <cell r="L274" t="str">
            <v>2.</v>
          </cell>
          <cell r="N274" t="str">
            <v>-</v>
          </cell>
          <cell r="R274" t="str">
            <v xml:space="preserve">-  </v>
          </cell>
          <cell r="S274" t="str">
            <v xml:space="preserve">-   </v>
          </cell>
          <cell r="V274" t="str">
            <v>-</v>
          </cell>
        </row>
        <row r="275">
          <cell r="E275" t="str">
            <v>W</v>
          </cell>
        </row>
        <row r="277">
          <cell r="C277" t="str">
            <v>b.  Asuransi, dll =</v>
          </cell>
          <cell r="D277">
            <v>2E-3</v>
          </cell>
          <cell r="E277" t="str">
            <v xml:space="preserve">  x   B</v>
          </cell>
          <cell r="G277" t="str">
            <v>F</v>
          </cell>
          <cell r="H277">
            <v>183</v>
          </cell>
          <cell r="I277" t="str">
            <v>Rupiah</v>
          </cell>
        </row>
        <row r="278">
          <cell r="E278" t="str">
            <v>W</v>
          </cell>
        </row>
        <row r="279">
          <cell r="L279" t="str">
            <v>B.</v>
          </cell>
          <cell r="N279" t="str">
            <v>BAHAN</v>
          </cell>
        </row>
        <row r="280">
          <cell r="C280" t="str">
            <v>Biaya Pasti per Jam             =</v>
          </cell>
          <cell r="E280" t="str">
            <v>( E + F )</v>
          </cell>
          <cell r="G280" t="str">
            <v>G</v>
          </cell>
          <cell r="H280">
            <v>27719.168565899807</v>
          </cell>
          <cell r="I280" t="str">
            <v>Rupiah</v>
          </cell>
        </row>
        <row r="281">
          <cell r="L281" t="str">
            <v>1.</v>
          </cell>
          <cell r="N281" t="str">
            <v>-</v>
          </cell>
          <cell r="R281" t="str">
            <v xml:space="preserve">-  </v>
          </cell>
          <cell r="S281" t="str">
            <v xml:space="preserve">-   </v>
          </cell>
          <cell r="V281" t="str">
            <v>-</v>
          </cell>
        </row>
        <row r="282">
          <cell r="A282" t="str">
            <v>C.</v>
          </cell>
          <cell r="C282" t="str">
            <v>BIAYA OPERASI PER JAM KERJA</v>
          </cell>
          <cell r="L282" t="str">
            <v>2.</v>
          </cell>
          <cell r="N282" t="str">
            <v>-</v>
          </cell>
          <cell r="R282" t="str">
            <v xml:space="preserve">-  </v>
          </cell>
          <cell r="S282" t="str">
            <v xml:space="preserve">-   </v>
          </cell>
          <cell r="V282" t="str">
            <v>-</v>
          </cell>
        </row>
        <row r="284">
          <cell r="A284" t="str">
            <v xml:space="preserve">1. </v>
          </cell>
          <cell r="C284" t="str">
            <v xml:space="preserve">Bahan Bakar  =  (0.125-0.175 Ltr/HP/Jam)   x Pw x Ms </v>
          </cell>
          <cell r="G284" t="str">
            <v>H</v>
          </cell>
          <cell r="H284">
            <v>10156.25</v>
          </cell>
          <cell r="I284" t="str">
            <v>Rupiah</v>
          </cell>
        </row>
        <row r="286">
          <cell r="A286" t="str">
            <v xml:space="preserve">2. </v>
          </cell>
          <cell r="C286" t="str">
            <v>Pelumas         =  (0.01-0.02 Ltr/HP/Jam) x Pw x Mp</v>
          </cell>
          <cell r="G286" t="str">
            <v>I</v>
          </cell>
          <cell r="H286">
            <v>11250</v>
          </cell>
          <cell r="I286" t="str">
            <v>Rupiah</v>
          </cell>
        </row>
        <row r="288">
          <cell r="A288" t="str">
            <v xml:space="preserve">3. </v>
          </cell>
          <cell r="C288" t="str">
            <v>Perawatan dan</v>
          </cell>
          <cell r="D288" t="str">
            <v>(12,5 % - 17,5 %)  x  B</v>
          </cell>
          <cell r="G288" t="str">
            <v>K</v>
          </cell>
          <cell r="H288">
            <v>11437.5</v>
          </cell>
          <cell r="I288" t="str">
            <v>Rupiah</v>
          </cell>
        </row>
        <row r="289">
          <cell r="C289" t="str">
            <v xml:space="preserve">        perbaikan    =</v>
          </cell>
          <cell r="D289" t="str">
            <v>W</v>
          </cell>
        </row>
        <row r="290">
          <cell r="L290" t="str">
            <v>C.</v>
          </cell>
          <cell r="N290" t="str">
            <v>ALAT</v>
          </cell>
        </row>
        <row r="291">
          <cell r="A291" t="str">
            <v xml:space="preserve">4. </v>
          </cell>
          <cell r="C291" t="str">
            <v>Operator</v>
          </cell>
          <cell r="D291" t="str">
            <v>=   ( 1  Orang / Jam )  x  U1</v>
          </cell>
          <cell r="G291" t="str">
            <v>L</v>
          </cell>
          <cell r="H291">
            <v>2500</v>
          </cell>
          <cell r="I291" t="str">
            <v>Rupiah</v>
          </cell>
        </row>
        <row r="292">
          <cell r="A292" t="str">
            <v xml:space="preserve">5. </v>
          </cell>
          <cell r="C292" t="str">
            <v>Pembantu Operator</v>
          </cell>
          <cell r="D292" t="str">
            <v>=   ( 1  Orang / Jam )  x  U2</v>
          </cell>
          <cell r="G292" t="str">
            <v>M</v>
          </cell>
          <cell r="H292">
            <v>2000</v>
          </cell>
          <cell r="I292" t="str">
            <v>Rupiah</v>
          </cell>
          <cell r="L292" t="str">
            <v>1.</v>
          </cell>
          <cell r="N292" t="str">
            <v>MOTOR GRADER &gt;100 HP</v>
          </cell>
          <cell r="Q292" t="str">
            <v>jam</v>
          </cell>
          <cell r="R292">
            <v>1</v>
          </cell>
          <cell r="S292">
            <v>65062.918565899803</v>
          </cell>
          <cell r="V292">
            <v>65062.918565899803</v>
          </cell>
        </row>
        <row r="293">
          <cell r="L293" t="str">
            <v>2.</v>
          </cell>
          <cell r="N293" t="str">
            <v>-</v>
          </cell>
          <cell r="Q293" t="str">
            <v>jam</v>
          </cell>
          <cell r="R293" t="str">
            <v xml:space="preserve">-  </v>
          </cell>
          <cell r="S293" t="str">
            <v xml:space="preserve">-   </v>
          </cell>
          <cell r="V293" t="str">
            <v>-</v>
          </cell>
        </row>
        <row r="294">
          <cell r="C294" t="str">
            <v>Biaya Operasi per Jam        =</v>
          </cell>
          <cell r="E294" t="str">
            <v>(H+I+K+L+M)</v>
          </cell>
          <cell r="G294" t="str">
            <v>P</v>
          </cell>
          <cell r="H294">
            <v>37343.75</v>
          </cell>
          <cell r="I294" t="str">
            <v>Rupiah</v>
          </cell>
        </row>
        <row r="296">
          <cell r="A296" t="str">
            <v>D.</v>
          </cell>
          <cell r="C296" t="str">
            <v>TOTAL BIAYA SEWA ALAT / JAM   =   ( G + P )</v>
          </cell>
          <cell r="G296" t="str">
            <v>S</v>
          </cell>
          <cell r="H296">
            <v>65062.918565899803</v>
          </cell>
          <cell r="I296" t="str">
            <v>Rupiah</v>
          </cell>
        </row>
        <row r="300">
          <cell r="A300" t="str">
            <v>E.</v>
          </cell>
          <cell r="C300" t="str">
            <v>LAIN - LAIN</v>
          </cell>
        </row>
        <row r="301">
          <cell r="L301" t="str">
            <v>D.</v>
          </cell>
          <cell r="N301" t="str">
            <v>JUMLAH HARGA TENAGA, BAHAN DAN ALAT  ( A + B + C )</v>
          </cell>
          <cell r="V301">
            <v>65062.918565899803</v>
          </cell>
        </row>
        <row r="302">
          <cell r="A302" t="str">
            <v xml:space="preserve">1. </v>
          </cell>
          <cell r="C302" t="str">
            <v>Tingkat Suku Bunga</v>
          </cell>
          <cell r="G302" t="str">
            <v>i</v>
          </cell>
          <cell r="H302">
            <v>20</v>
          </cell>
          <cell r="I302" t="str">
            <v>% / Tahun</v>
          </cell>
          <cell r="L302" t="str">
            <v>E.</v>
          </cell>
          <cell r="N302" t="str">
            <v>OVERHEAD &amp; PROFIT</v>
          </cell>
          <cell r="Q302">
            <v>10</v>
          </cell>
          <cell r="R302" t="str">
            <v>%  x  D</v>
          </cell>
          <cell r="V302">
            <v>6506.2918565899809</v>
          </cell>
        </row>
        <row r="303">
          <cell r="A303" t="str">
            <v xml:space="preserve">2. </v>
          </cell>
          <cell r="C303" t="str">
            <v>Upah Operator / Sopir</v>
          </cell>
          <cell r="G303" t="str">
            <v>U1</v>
          </cell>
          <cell r="H303">
            <v>2500</v>
          </cell>
          <cell r="I303" t="str">
            <v>Rp./Jam</v>
          </cell>
          <cell r="L303" t="str">
            <v>F.</v>
          </cell>
          <cell r="N303" t="str">
            <v>HARGA SATUAN PEKERJAAN  ( D + E )</v>
          </cell>
          <cell r="V303">
            <v>71569.210422489778</v>
          </cell>
        </row>
        <row r="304">
          <cell r="A304" t="str">
            <v xml:space="preserve">3. </v>
          </cell>
          <cell r="C304" t="str">
            <v>Upah Pembantu Operator / Pmb.Sopir</v>
          </cell>
          <cell r="G304" t="str">
            <v>U2</v>
          </cell>
          <cell r="H304">
            <v>2000</v>
          </cell>
          <cell r="I304" t="str">
            <v>Rp./Jam</v>
          </cell>
          <cell r="L304" t="str">
            <v>Note: 1</v>
          </cell>
          <cell r="N304" t="str">
            <v>SATUAN dapat berdasarkan atas jam operasi untuk Tenaga Kerja dan Peralatan, volume dan/atau ukuran</v>
          </cell>
        </row>
        <row r="305">
          <cell r="A305" t="str">
            <v xml:space="preserve">4. </v>
          </cell>
          <cell r="C305" t="str">
            <v>Bahan Bakar Bensin</v>
          </cell>
          <cell r="G305" t="str">
            <v>Mb</v>
          </cell>
          <cell r="H305">
            <v>1150</v>
          </cell>
          <cell r="I305" t="str">
            <v>Liter</v>
          </cell>
          <cell r="N305" t="str">
            <v>berat untuk bahan-bahan.</v>
          </cell>
        </row>
        <row r="306">
          <cell r="A306" t="str">
            <v xml:space="preserve">5. </v>
          </cell>
          <cell r="C306" t="str">
            <v>Bahan Bakar Solar</v>
          </cell>
          <cell r="G306" t="str">
            <v>Ms</v>
          </cell>
          <cell r="H306">
            <v>650</v>
          </cell>
          <cell r="I306" t="str">
            <v>Liter</v>
          </cell>
          <cell r="L306">
            <v>2</v>
          </cell>
          <cell r="N306" t="str">
            <v>Kuantitas satuan adalah kuantitas setiap komponen untuk menyelesaikan satu satuan pekerjaan dari nomor</v>
          </cell>
        </row>
        <row r="307">
          <cell r="A307" t="str">
            <v xml:space="preserve">6. </v>
          </cell>
          <cell r="C307" t="str">
            <v>Minyak Pelumas</v>
          </cell>
          <cell r="G307" t="str">
            <v>Mp</v>
          </cell>
          <cell r="H307">
            <v>9000</v>
          </cell>
          <cell r="I307" t="str">
            <v>Liter</v>
          </cell>
          <cell r="N307" t="str">
            <v>mata pembayaran.</v>
          </cell>
        </row>
        <row r="308">
          <cell r="L308">
            <v>3</v>
          </cell>
          <cell r="N308" t="str">
            <v>Biaya satuan untuk peralatan sudah termasuk bahan bakar, bahan habis dipakai dan operator.</v>
          </cell>
        </row>
        <row r="309">
          <cell r="L309">
            <v>4</v>
          </cell>
          <cell r="N309" t="str">
            <v>Biaya satuan sudah termasuk pengeluaran untuk seluruh pajak yang berkaitan (tetapi tidak termasuk PPN</v>
          </cell>
        </row>
        <row r="310">
          <cell r="N310" t="str">
            <v>yang dibayar dari kontrak) dan biaya-biaya lainnya.</v>
          </cell>
        </row>
        <row r="311">
          <cell r="A311" t="str">
            <v>ITEM PEMBAYARAN No.</v>
          </cell>
          <cell r="D311" t="str">
            <v>:  9.9</v>
          </cell>
          <cell r="U311" t="str">
            <v>Analisa EI-99</v>
          </cell>
        </row>
        <row r="312">
          <cell r="A312" t="str">
            <v>JENIS PEKERJAAN</v>
          </cell>
          <cell r="D312" t="str">
            <v>:  PEKERJAAN HARIAN</v>
          </cell>
        </row>
        <row r="313">
          <cell r="A313" t="str">
            <v>SATUAN PEMBAYARAN</v>
          </cell>
          <cell r="D313" t="str">
            <v>:  JAM</v>
          </cell>
          <cell r="J313" t="str">
            <v xml:space="preserve">         URAIAN ANALISA HARGA SATUAN</v>
          </cell>
          <cell r="L313" t="str">
            <v>FORMULIR STANDAR UNTUK</v>
          </cell>
        </row>
        <row r="314">
          <cell r="L314" t="str">
            <v>PEREKAMAN ANALISA MASING-MASING HARGA SATUAN</v>
          </cell>
        </row>
        <row r="315">
          <cell r="L315">
            <v>0</v>
          </cell>
        </row>
        <row r="316">
          <cell r="A316" t="str">
            <v>No.</v>
          </cell>
          <cell r="C316" t="str">
            <v>U R A I A N</v>
          </cell>
          <cell r="G316" t="str">
            <v>KODE</v>
          </cell>
          <cell r="H316" t="str">
            <v>KOEF.</v>
          </cell>
          <cell r="I316" t="str">
            <v>SATUAN</v>
          </cell>
          <cell r="J316" t="str">
            <v>KETERANGAN</v>
          </cell>
        </row>
        <row r="318">
          <cell r="L318" t="str">
            <v>PROYEK</v>
          </cell>
          <cell r="O318" t="str">
            <v>:</v>
          </cell>
        </row>
        <row r="319">
          <cell r="A319" t="str">
            <v>A.</v>
          </cell>
          <cell r="C319" t="str">
            <v>URAIAN PERALATAN</v>
          </cell>
          <cell r="L319" t="str">
            <v>No. PAKET KONTRAK</v>
          </cell>
          <cell r="O319" t="str">
            <v>:</v>
          </cell>
        </row>
        <row r="320">
          <cell r="L320" t="str">
            <v>NAMA PAKET</v>
          </cell>
          <cell r="O320" t="str">
            <v>:</v>
          </cell>
        </row>
        <row r="321">
          <cell r="A321" t="str">
            <v xml:space="preserve">1. </v>
          </cell>
          <cell r="C321" t="str">
            <v>Jenis Peralatan</v>
          </cell>
          <cell r="G321" t="str">
            <v>WHEEL LOADER 1.0-1.6 M3</v>
          </cell>
          <cell r="J321" t="str">
            <v>(E15)</v>
          </cell>
          <cell r="L321" t="str">
            <v>PROP / KAB / KODYA</v>
          </cell>
          <cell r="O321" t="str">
            <v>:</v>
          </cell>
        </row>
        <row r="322">
          <cell r="A322" t="str">
            <v xml:space="preserve">2. </v>
          </cell>
          <cell r="C322" t="str">
            <v>Tenaga</v>
          </cell>
          <cell r="G322" t="str">
            <v>Pw</v>
          </cell>
          <cell r="H322">
            <v>105</v>
          </cell>
          <cell r="I322" t="str">
            <v>HP</v>
          </cell>
          <cell r="L322" t="str">
            <v>ITEM PEMBAYARAN NO.</v>
          </cell>
          <cell r="O322" t="str">
            <v>:  9.9</v>
          </cell>
          <cell r="S322" t="str">
            <v>PERKIRAAN VOL. PEK.</v>
          </cell>
          <cell r="U322" t="str">
            <v>:</v>
          </cell>
          <cell r="V322" t="e">
            <v>#REF!</v>
          </cell>
        </row>
        <row r="323">
          <cell r="A323" t="str">
            <v xml:space="preserve">3. </v>
          </cell>
          <cell r="C323" t="str">
            <v>Kapasitas</v>
          </cell>
          <cell r="G323" t="str">
            <v>Cp</v>
          </cell>
          <cell r="H323">
            <v>1.5</v>
          </cell>
          <cell r="I323" t="str">
            <v>M3</v>
          </cell>
          <cell r="L323" t="str">
            <v>JENIS PEKERJAAN</v>
          </cell>
          <cell r="O323" t="str">
            <v>:  PEKERJAAN HARIAN</v>
          </cell>
          <cell r="S323" t="str">
            <v>TOTAL HARGA (Rp.)</v>
          </cell>
          <cell r="U323" t="str">
            <v>:</v>
          </cell>
          <cell r="V323" t="e">
            <v>#REF!</v>
          </cell>
        </row>
        <row r="324">
          <cell r="A324" t="str">
            <v xml:space="preserve">4. </v>
          </cell>
          <cell r="C324" t="str">
            <v>Umur Ekonomis</v>
          </cell>
          <cell r="G324" t="str">
            <v>A</v>
          </cell>
          <cell r="H324">
            <v>5</v>
          </cell>
          <cell r="I324" t="str">
            <v>Tahun</v>
          </cell>
          <cell r="J324" t="str">
            <v xml:space="preserve"> Alat Baru</v>
          </cell>
          <cell r="P324" t="str">
            <v>WHEEL LOADER 1.0-1.6 M3</v>
          </cell>
          <cell r="S324" t="str">
            <v>% THD. BIAYA PROYEK</v>
          </cell>
          <cell r="U324" t="str">
            <v>:</v>
          </cell>
          <cell r="V324" t="e">
            <v>#REF!</v>
          </cell>
        </row>
        <row r="325">
          <cell r="A325" t="str">
            <v xml:space="preserve">5. </v>
          </cell>
          <cell r="C325" t="str">
            <v>Jam Operasi Dalam 1 Tahun</v>
          </cell>
          <cell r="G325" t="str">
            <v>W</v>
          </cell>
          <cell r="H325">
            <v>2000</v>
          </cell>
          <cell r="I325" t="str">
            <v>Jam</v>
          </cell>
          <cell r="J325" t="str">
            <v xml:space="preserve"> Alat Baru</v>
          </cell>
          <cell r="L325" t="str">
            <v>SATUAN PEMBAYARAN</v>
          </cell>
          <cell r="O325" t="str">
            <v>:  JAM</v>
          </cell>
          <cell r="Q325" t="str">
            <v>(E15)</v>
          </cell>
        </row>
        <row r="326">
          <cell r="A326" t="str">
            <v xml:space="preserve">6. </v>
          </cell>
          <cell r="C326" t="str">
            <v>Harga Alat</v>
          </cell>
          <cell r="G326" t="str">
            <v>B</v>
          </cell>
          <cell r="H326">
            <v>154000000</v>
          </cell>
          <cell r="I326" t="str">
            <v>Rupiah</v>
          </cell>
          <cell r="J326" t="str">
            <v xml:space="preserve"> Alat Baru</v>
          </cell>
        </row>
        <row r="328">
          <cell r="R328" t="str">
            <v>PERKIRAAN</v>
          </cell>
          <cell r="S328" t="str">
            <v>HARGA</v>
          </cell>
          <cell r="T328" t="str">
            <v>JUMLAH</v>
          </cell>
        </row>
        <row r="329">
          <cell r="A329" t="str">
            <v>B.</v>
          </cell>
          <cell r="C329" t="str">
            <v>BIAYA PASTI PER JAM KERJA</v>
          </cell>
          <cell r="L329" t="str">
            <v>NO.</v>
          </cell>
          <cell r="N329" t="str">
            <v>KOMPONEN</v>
          </cell>
          <cell r="Q329" t="str">
            <v>SATUAN</v>
          </cell>
          <cell r="R329" t="str">
            <v>KUANTITAS</v>
          </cell>
          <cell r="S329" t="str">
            <v>SATUAN</v>
          </cell>
          <cell r="T329" t="str">
            <v>HARGA</v>
          </cell>
        </row>
        <row r="330">
          <cell r="S330" t="str">
            <v>(Rp.)</v>
          </cell>
          <cell r="T330" t="str">
            <v>(Rp.)</v>
          </cell>
        </row>
        <row r="331">
          <cell r="A331" t="str">
            <v xml:space="preserve">1. </v>
          </cell>
          <cell r="C331" t="str">
            <v>Nilai Sisa Alat</v>
          </cell>
          <cell r="D331" t="str">
            <v>=  10 % x Harga Alat Baru</v>
          </cell>
          <cell r="G331" t="str">
            <v>C</v>
          </cell>
          <cell r="H331">
            <v>15400000</v>
          </cell>
          <cell r="I331" t="str">
            <v>Rupiah</v>
          </cell>
        </row>
        <row r="333">
          <cell r="A333" t="str">
            <v xml:space="preserve">2. </v>
          </cell>
          <cell r="C333" t="str">
            <v>Faktor Angsuran Modal    =</v>
          </cell>
          <cell r="E333" t="str">
            <v>i x (1 + i)^A</v>
          </cell>
          <cell r="G333" t="str">
            <v>D</v>
          </cell>
          <cell r="H333">
            <v>0.33437970328961514</v>
          </cell>
          <cell r="I333" t="str">
            <v>-</v>
          </cell>
          <cell r="L333" t="str">
            <v>A.</v>
          </cell>
          <cell r="N333" t="str">
            <v>PEKERJA</v>
          </cell>
        </row>
        <row r="334">
          <cell r="E334" t="str">
            <v>(1 + i)^A - 1</v>
          </cell>
        </row>
        <row r="335">
          <cell r="A335" t="str">
            <v xml:space="preserve">3. </v>
          </cell>
          <cell r="C335" t="str">
            <v>Biaya Pasti per Jam  :</v>
          </cell>
          <cell r="L335" t="str">
            <v>1.</v>
          </cell>
          <cell r="N335" t="str">
            <v>-</v>
          </cell>
          <cell r="R335" t="str">
            <v xml:space="preserve">-  </v>
          </cell>
          <cell r="S335" t="str">
            <v xml:space="preserve">-   </v>
          </cell>
          <cell r="V335" t="str">
            <v>-</v>
          </cell>
        </row>
        <row r="336">
          <cell r="C336" t="str">
            <v>a.  Biaya Pengembalian Modal  =</v>
          </cell>
          <cell r="E336" t="str">
            <v>( B - C ) x D</v>
          </cell>
          <cell r="G336" t="str">
            <v>E</v>
          </cell>
          <cell r="H336">
            <v>23172.51343797033</v>
          </cell>
          <cell r="I336" t="str">
            <v>Rupiah</v>
          </cell>
          <cell r="L336" t="str">
            <v>2.</v>
          </cell>
          <cell r="N336" t="str">
            <v>-</v>
          </cell>
          <cell r="R336" t="str">
            <v xml:space="preserve">-  </v>
          </cell>
          <cell r="S336" t="str">
            <v xml:space="preserve">-   </v>
          </cell>
          <cell r="V336" t="str">
            <v>-</v>
          </cell>
        </row>
        <row r="337">
          <cell r="E337" t="str">
            <v>W</v>
          </cell>
        </row>
        <row r="339">
          <cell r="C339" t="str">
            <v>b.  Asuransi, dll =</v>
          </cell>
          <cell r="D339">
            <v>2E-3</v>
          </cell>
          <cell r="E339" t="str">
            <v xml:space="preserve">  x   B</v>
          </cell>
          <cell r="G339" t="str">
            <v>F</v>
          </cell>
          <cell r="H339">
            <v>154</v>
          </cell>
          <cell r="I339" t="str">
            <v>Rupiah</v>
          </cell>
        </row>
        <row r="340">
          <cell r="E340" t="str">
            <v>W</v>
          </cell>
        </row>
        <row r="341">
          <cell r="L341" t="str">
            <v>B.</v>
          </cell>
          <cell r="N341" t="str">
            <v>BAHAN</v>
          </cell>
        </row>
        <row r="342">
          <cell r="C342" t="str">
            <v>Biaya Pasti per Jam             =</v>
          </cell>
          <cell r="E342" t="str">
            <v>( E + F )</v>
          </cell>
          <cell r="G342" t="str">
            <v>G</v>
          </cell>
          <cell r="H342">
            <v>23326.51343797033</v>
          </cell>
          <cell r="I342" t="str">
            <v>Rupiah</v>
          </cell>
        </row>
        <row r="343">
          <cell r="L343" t="str">
            <v>1.</v>
          </cell>
          <cell r="N343" t="str">
            <v>-</v>
          </cell>
          <cell r="R343" t="str">
            <v xml:space="preserve">-  </v>
          </cell>
          <cell r="S343" t="str">
            <v xml:space="preserve">-   </v>
          </cell>
          <cell r="V343" t="str">
            <v>-</v>
          </cell>
        </row>
        <row r="344">
          <cell r="A344" t="str">
            <v>C.</v>
          </cell>
          <cell r="C344" t="str">
            <v>BIAYA OPERASI PER JAM KERJA</v>
          </cell>
          <cell r="L344" t="str">
            <v>2.</v>
          </cell>
          <cell r="N344" t="str">
            <v>-</v>
          </cell>
          <cell r="R344" t="str">
            <v xml:space="preserve">-  </v>
          </cell>
          <cell r="S344" t="str">
            <v xml:space="preserve">-   </v>
          </cell>
          <cell r="V344" t="str">
            <v>-</v>
          </cell>
        </row>
        <row r="346">
          <cell r="A346" t="str">
            <v xml:space="preserve">1. </v>
          </cell>
          <cell r="C346" t="str">
            <v xml:space="preserve">Bahan Bakar  =  (0.125-0.175 Ltr/HP/Jam)   x Pw x Ms </v>
          </cell>
          <cell r="G346" t="str">
            <v>H</v>
          </cell>
          <cell r="H346">
            <v>8531.25</v>
          </cell>
          <cell r="I346" t="str">
            <v>Rupiah</v>
          </cell>
        </row>
        <row r="348">
          <cell r="A348" t="str">
            <v xml:space="preserve">2. </v>
          </cell>
          <cell r="C348" t="str">
            <v>Pelumas         =  (0.01-0.02 Ltr/HP/Jam) x Pw x Mp</v>
          </cell>
          <cell r="G348" t="str">
            <v>I</v>
          </cell>
          <cell r="H348">
            <v>9450</v>
          </cell>
          <cell r="I348" t="str">
            <v>Rupiah</v>
          </cell>
        </row>
        <row r="350">
          <cell r="A350" t="str">
            <v xml:space="preserve">3. </v>
          </cell>
          <cell r="C350" t="str">
            <v>Perawatan dan</v>
          </cell>
          <cell r="D350" t="str">
            <v>(12,5 % - 17,5 %)  x  B</v>
          </cell>
          <cell r="G350" t="str">
            <v>K</v>
          </cell>
          <cell r="H350">
            <v>9625</v>
          </cell>
          <cell r="I350" t="str">
            <v>Rupiah</v>
          </cell>
        </row>
        <row r="351">
          <cell r="C351" t="str">
            <v xml:space="preserve">        perbaikan    =</v>
          </cell>
          <cell r="D351" t="str">
            <v>W</v>
          </cell>
        </row>
        <row r="352">
          <cell r="L352" t="str">
            <v>C.</v>
          </cell>
          <cell r="N352" t="str">
            <v>ALAT</v>
          </cell>
        </row>
        <row r="353">
          <cell r="A353" t="str">
            <v xml:space="preserve">4. </v>
          </cell>
          <cell r="C353" t="str">
            <v>Operator</v>
          </cell>
          <cell r="D353" t="str">
            <v>=   ( 1  Orang / Jam )  x  U1</v>
          </cell>
          <cell r="G353" t="str">
            <v>L</v>
          </cell>
          <cell r="H353">
            <v>2500</v>
          </cell>
          <cell r="I353" t="str">
            <v>Rupiah</v>
          </cell>
        </row>
        <row r="354">
          <cell r="A354" t="str">
            <v xml:space="preserve">5. </v>
          </cell>
          <cell r="C354" t="str">
            <v>Pembantu Operator</v>
          </cell>
          <cell r="D354" t="str">
            <v>=   ( 1  Orang / Jam )  x  U2</v>
          </cell>
          <cell r="G354" t="str">
            <v>M</v>
          </cell>
          <cell r="H354">
            <v>2000</v>
          </cell>
          <cell r="I354" t="str">
            <v>Rupiah</v>
          </cell>
          <cell r="L354" t="str">
            <v>1.</v>
          </cell>
          <cell r="N354" t="str">
            <v>WHEEL LOADER 1.0-1.6 M3</v>
          </cell>
          <cell r="Q354" t="str">
            <v>jam</v>
          </cell>
          <cell r="R354">
            <v>1</v>
          </cell>
          <cell r="S354">
            <v>55432.76343797033</v>
          </cell>
          <cell r="V354">
            <v>55432.76343797033</v>
          </cell>
        </row>
        <row r="355">
          <cell r="L355" t="str">
            <v>2.</v>
          </cell>
          <cell r="N355" t="str">
            <v>-</v>
          </cell>
          <cell r="Q355" t="str">
            <v>jam</v>
          </cell>
          <cell r="R355" t="str">
            <v xml:space="preserve">-  </v>
          </cell>
          <cell r="S355" t="str">
            <v xml:space="preserve">-   </v>
          </cell>
          <cell r="V355" t="str">
            <v>-</v>
          </cell>
        </row>
        <row r="356">
          <cell r="C356" t="str">
            <v>Biaya Operasi per Jam        =</v>
          </cell>
          <cell r="E356" t="str">
            <v>(H+I+K+L+M)</v>
          </cell>
          <cell r="G356" t="str">
            <v>P</v>
          </cell>
          <cell r="H356">
            <v>32106.25</v>
          </cell>
          <cell r="I356" t="str">
            <v>Rupiah</v>
          </cell>
        </row>
        <row r="358">
          <cell r="A358" t="str">
            <v>D.</v>
          </cell>
          <cell r="C358" t="str">
            <v>TOTAL BIAYA SEWA ALAT / JAM   =   ( G + P )</v>
          </cell>
          <cell r="G358" t="str">
            <v>S</v>
          </cell>
          <cell r="H358">
            <v>55432.76343797033</v>
          </cell>
          <cell r="I358" t="str">
            <v>Rupiah</v>
          </cell>
        </row>
        <row r="362">
          <cell r="A362" t="str">
            <v>E.</v>
          </cell>
          <cell r="C362" t="str">
            <v>LAIN - LAIN</v>
          </cell>
        </row>
        <row r="363">
          <cell r="L363" t="str">
            <v>D.</v>
          </cell>
          <cell r="N363" t="str">
            <v>JUMLAH HARGA TENAGA, BAHAN DAN ALAT  ( A + B + C )</v>
          </cell>
          <cell r="V363">
            <v>55432.76343797033</v>
          </cell>
        </row>
        <row r="364">
          <cell r="A364" t="str">
            <v xml:space="preserve">1. </v>
          </cell>
          <cell r="C364" t="str">
            <v>Tingkat Suku Bunga</v>
          </cell>
          <cell r="G364" t="str">
            <v>i</v>
          </cell>
          <cell r="H364">
            <v>20</v>
          </cell>
          <cell r="I364" t="str">
            <v>% / Tahun</v>
          </cell>
          <cell r="L364" t="str">
            <v>E.</v>
          </cell>
          <cell r="N364" t="str">
            <v>OVERHEAD &amp; PROFIT</v>
          </cell>
          <cell r="Q364">
            <v>10</v>
          </cell>
          <cell r="R364" t="str">
            <v>%  x  D</v>
          </cell>
          <cell r="V364">
            <v>5543.2763437970334</v>
          </cell>
        </row>
        <row r="365">
          <cell r="A365" t="str">
            <v xml:space="preserve">2. </v>
          </cell>
          <cell r="C365" t="str">
            <v>Upah Operator / Sopir</v>
          </cell>
          <cell r="G365" t="str">
            <v>U1</v>
          </cell>
          <cell r="H365">
            <v>2500</v>
          </cell>
          <cell r="I365" t="str">
            <v>Rp./Jam</v>
          </cell>
          <cell r="L365" t="str">
            <v>F.</v>
          </cell>
          <cell r="N365" t="str">
            <v>HARGA SATUAN PEKERJAAN  ( D + E )</v>
          </cell>
          <cell r="V365">
            <v>60976.039781767366</v>
          </cell>
        </row>
        <row r="366">
          <cell r="A366" t="str">
            <v xml:space="preserve">3. </v>
          </cell>
          <cell r="C366" t="str">
            <v>Upah Pembantu Operator / Pmb.Sopir</v>
          </cell>
          <cell r="G366" t="str">
            <v>U2</v>
          </cell>
          <cell r="H366">
            <v>2000</v>
          </cell>
          <cell r="I366" t="str">
            <v>Rp./Jam</v>
          </cell>
          <cell r="L366" t="str">
            <v>Note: 1</v>
          </cell>
          <cell r="N366" t="str">
            <v>SATUAN dapat berdasarkan atas jam operasi untuk Tenaga Kerja dan Peralatan, volume dan/atau ukuran</v>
          </cell>
        </row>
        <row r="367">
          <cell r="A367" t="str">
            <v xml:space="preserve">4. </v>
          </cell>
          <cell r="C367" t="str">
            <v>Bahan Bakar Bensin</v>
          </cell>
          <cell r="G367" t="str">
            <v>Mb</v>
          </cell>
          <cell r="H367">
            <v>1150</v>
          </cell>
          <cell r="I367" t="str">
            <v>Liter</v>
          </cell>
          <cell r="N367" t="str">
            <v>berat untuk bahan-bahan.</v>
          </cell>
        </row>
        <row r="368">
          <cell r="A368" t="str">
            <v xml:space="preserve">5. </v>
          </cell>
          <cell r="C368" t="str">
            <v>Bahan Bakar Solar</v>
          </cell>
          <cell r="G368" t="str">
            <v>Ms</v>
          </cell>
          <cell r="H368">
            <v>650</v>
          </cell>
          <cell r="I368" t="str">
            <v>Liter</v>
          </cell>
          <cell r="L368">
            <v>2</v>
          </cell>
          <cell r="N368" t="str">
            <v>Kuantitas satuan adalah kuantitas setiap komponen untuk menyelesaikan satu satuan pekerjaan dari nomor</v>
          </cell>
        </row>
        <row r="369">
          <cell r="A369" t="str">
            <v xml:space="preserve">6. </v>
          </cell>
          <cell r="C369" t="str">
            <v>Minyak Pelumas</v>
          </cell>
          <cell r="G369" t="str">
            <v>Mp</v>
          </cell>
          <cell r="H369">
            <v>9000</v>
          </cell>
          <cell r="I369" t="str">
            <v>Liter</v>
          </cell>
          <cell r="N369" t="str">
            <v>mata pembayaran.</v>
          </cell>
        </row>
        <row r="370">
          <cell r="L370">
            <v>3</v>
          </cell>
          <cell r="N370" t="str">
            <v>Biaya satuan untuk peralatan sudah termasuk bahan bakar, bahan habis dipakai dan operator.</v>
          </cell>
        </row>
        <row r="371">
          <cell r="L371">
            <v>4</v>
          </cell>
          <cell r="N371" t="str">
            <v>Biaya satuan sudah termasuk pengeluaran untuk seluruh pajak yang berkaitan (tetapi tidak termasuk PPN</v>
          </cell>
        </row>
        <row r="372">
          <cell r="N372" t="str">
            <v>yang dibayar dari kontrak) dan biaya-biaya lainnya.</v>
          </cell>
        </row>
        <row r="373">
          <cell r="A373" t="str">
            <v>ITEM PEMBAYARAN No.</v>
          </cell>
          <cell r="D373" t="str">
            <v>:  9.10</v>
          </cell>
          <cell r="U373" t="str">
            <v>Analisa EI-910</v>
          </cell>
        </row>
        <row r="374">
          <cell r="A374" t="str">
            <v>JENIS PEKERJAAN</v>
          </cell>
          <cell r="D374" t="str">
            <v>:  PEKERJAAN HARIAN</v>
          </cell>
        </row>
        <row r="375">
          <cell r="A375" t="str">
            <v>SATUAN PEMBAYARAN</v>
          </cell>
          <cell r="D375" t="str">
            <v>:  JAM</v>
          </cell>
          <cell r="J375" t="str">
            <v xml:space="preserve">         URAIAN ANALISA HARGA SATUAN</v>
          </cell>
          <cell r="L375" t="str">
            <v>FORMULIR STANDAR UNTUK</v>
          </cell>
        </row>
        <row r="376">
          <cell r="L376" t="str">
            <v>PEREKAMAN ANALISA MASING-MASING HARGA SATUAN</v>
          </cell>
        </row>
        <row r="377">
          <cell r="L377">
            <v>0</v>
          </cell>
        </row>
        <row r="378">
          <cell r="A378" t="str">
            <v>No.</v>
          </cell>
          <cell r="C378" t="str">
            <v>U R A I A N</v>
          </cell>
          <cell r="G378" t="str">
            <v>KODE</v>
          </cell>
          <cell r="H378" t="str">
            <v>KOEF.</v>
          </cell>
          <cell r="I378" t="str">
            <v>SATUAN</v>
          </cell>
          <cell r="J378" t="str">
            <v>KETERANGAN</v>
          </cell>
        </row>
        <row r="380">
          <cell r="L380" t="str">
            <v>PROYEK</v>
          </cell>
          <cell r="O380" t="str">
            <v>:</v>
          </cell>
        </row>
        <row r="381">
          <cell r="A381" t="str">
            <v>A.</v>
          </cell>
          <cell r="C381" t="str">
            <v>URAIAN PERALATAN</v>
          </cell>
          <cell r="L381" t="str">
            <v>No. PAKET KONTRAK</v>
          </cell>
          <cell r="O381" t="str">
            <v>:</v>
          </cell>
        </row>
        <row r="382">
          <cell r="L382" t="str">
            <v>NAMA PAKET</v>
          </cell>
          <cell r="O382" t="str">
            <v>:</v>
          </cell>
        </row>
        <row r="383">
          <cell r="A383" t="str">
            <v xml:space="preserve">1. </v>
          </cell>
          <cell r="C383" t="str">
            <v>Jenis Peralatan</v>
          </cell>
          <cell r="G383" t="str">
            <v>TRACK LOADER 75-100 HP</v>
          </cell>
          <cell r="J383" t="str">
            <v>(E14)</v>
          </cell>
          <cell r="L383" t="str">
            <v>PROP / KAB / KODYA</v>
          </cell>
          <cell r="O383" t="str">
            <v>:</v>
          </cell>
        </row>
        <row r="384">
          <cell r="A384" t="str">
            <v xml:space="preserve">2. </v>
          </cell>
          <cell r="C384" t="str">
            <v>Tenaga</v>
          </cell>
          <cell r="G384" t="str">
            <v>Pw</v>
          </cell>
          <cell r="H384">
            <v>90</v>
          </cell>
          <cell r="I384" t="str">
            <v>HP</v>
          </cell>
          <cell r="L384" t="str">
            <v>ITEM PEMBAYARAN NO.</v>
          </cell>
          <cell r="O384" t="str">
            <v>:  9.10</v>
          </cell>
          <cell r="S384" t="str">
            <v>PERKIRAAN VOL. PEK.</v>
          </cell>
          <cell r="U384" t="str">
            <v>:</v>
          </cell>
          <cell r="V384" t="e">
            <v>#REF!</v>
          </cell>
        </row>
        <row r="385">
          <cell r="A385" t="str">
            <v xml:space="preserve">3. </v>
          </cell>
          <cell r="C385" t="str">
            <v>Kapasitas</v>
          </cell>
          <cell r="G385" t="str">
            <v>Cp</v>
          </cell>
          <cell r="H385">
            <v>1.6</v>
          </cell>
          <cell r="I385" t="str">
            <v>M3</v>
          </cell>
          <cell r="L385" t="str">
            <v>JENIS PEKERJAAN</v>
          </cell>
          <cell r="O385" t="str">
            <v>:  PEKERJAAN HARIAN</v>
          </cell>
          <cell r="S385" t="str">
            <v>TOTAL HARGA (Rp.)</v>
          </cell>
          <cell r="U385" t="str">
            <v>:</v>
          </cell>
          <cell r="V385" t="e">
            <v>#REF!</v>
          </cell>
        </row>
        <row r="386">
          <cell r="A386" t="str">
            <v xml:space="preserve">4. </v>
          </cell>
          <cell r="C386" t="str">
            <v>Umur Ekonomis</v>
          </cell>
          <cell r="G386" t="str">
            <v>A</v>
          </cell>
          <cell r="H386">
            <v>5</v>
          </cell>
          <cell r="I386" t="str">
            <v>Tahun</v>
          </cell>
          <cell r="J386" t="str">
            <v xml:space="preserve"> Alat Baru</v>
          </cell>
          <cell r="P386" t="str">
            <v>TRACK LOADER 75-100 HP</v>
          </cell>
          <cell r="S386" t="str">
            <v>% THD. BIAYA PROYEK</v>
          </cell>
          <cell r="U386" t="str">
            <v>:</v>
          </cell>
          <cell r="V386" t="e">
            <v>#REF!</v>
          </cell>
        </row>
        <row r="387">
          <cell r="A387" t="str">
            <v xml:space="preserve">5. </v>
          </cell>
          <cell r="C387" t="str">
            <v>Jam Operasi Dalam 1 Tahun</v>
          </cell>
          <cell r="G387" t="str">
            <v>W</v>
          </cell>
          <cell r="H387">
            <v>2000</v>
          </cell>
          <cell r="I387" t="str">
            <v>Jam</v>
          </cell>
          <cell r="J387" t="str">
            <v xml:space="preserve"> Alat Baru</v>
          </cell>
          <cell r="L387" t="str">
            <v>SATUAN PEMBAYARAN</v>
          </cell>
          <cell r="O387" t="str">
            <v>:  JAM</v>
          </cell>
          <cell r="Q387" t="str">
            <v>(E14)</v>
          </cell>
        </row>
        <row r="388">
          <cell r="A388" t="str">
            <v xml:space="preserve">6. </v>
          </cell>
          <cell r="C388" t="str">
            <v>Harga Alat</v>
          </cell>
          <cell r="G388" t="str">
            <v>B</v>
          </cell>
          <cell r="H388">
            <v>189000000</v>
          </cell>
          <cell r="I388" t="str">
            <v>Rupiah</v>
          </cell>
          <cell r="J388" t="str">
            <v xml:space="preserve"> Alat Baru</v>
          </cell>
        </row>
        <row r="390">
          <cell r="R390" t="str">
            <v>PERKIRAAN</v>
          </cell>
          <cell r="S390" t="str">
            <v>HARGA</v>
          </cell>
          <cell r="T390" t="str">
            <v>JUMLAH</v>
          </cell>
        </row>
        <row r="391">
          <cell r="A391" t="str">
            <v>B.</v>
          </cell>
          <cell r="C391" t="str">
            <v>BIAYA PASTI PER JAM KERJA</v>
          </cell>
          <cell r="L391" t="str">
            <v>NO.</v>
          </cell>
          <cell r="N391" t="str">
            <v>KOMPONEN</v>
          </cell>
          <cell r="Q391" t="str">
            <v>SATUAN</v>
          </cell>
          <cell r="R391" t="str">
            <v>KUANTITAS</v>
          </cell>
          <cell r="S391" t="str">
            <v>SATUAN</v>
          </cell>
          <cell r="T391" t="str">
            <v>HARGA</v>
          </cell>
        </row>
        <row r="392">
          <cell r="S392" t="str">
            <v>(Rp.)</v>
          </cell>
          <cell r="T392" t="str">
            <v>(Rp.)</v>
          </cell>
        </row>
        <row r="393">
          <cell r="A393" t="str">
            <v xml:space="preserve">1. </v>
          </cell>
          <cell r="C393" t="str">
            <v>Nilai Sisa Alat</v>
          </cell>
          <cell r="D393" t="str">
            <v>=  10 % x Harga Alat Baru</v>
          </cell>
          <cell r="G393" t="str">
            <v>C</v>
          </cell>
          <cell r="H393">
            <v>18900000</v>
          </cell>
          <cell r="I393" t="str">
            <v>Rupiah</v>
          </cell>
        </row>
        <row r="395">
          <cell r="A395" t="str">
            <v xml:space="preserve">2. </v>
          </cell>
          <cell r="C395" t="str">
            <v>Faktor Angsuran Modal    =</v>
          </cell>
          <cell r="E395" t="str">
            <v>i x (1 + i)^A</v>
          </cell>
          <cell r="G395" t="str">
            <v>D</v>
          </cell>
          <cell r="H395">
            <v>0.33437970328961514</v>
          </cell>
          <cell r="I395" t="str">
            <v>-</v>
          </cell>
          <cell r="L395" t="str">
            <v>A.</v>
          </cell>
          <cell r="N395" t="str">
            <v>PEKERJA</v>
          </cell>
        </row>
        <row r="396">
          <cell r="E396" t="str">
            <v>(1 + i)^A - 1</v>
          </cell>
        </row>
        <row r="397">
          <cell r="A397" t="str">
            <v xml:space="preserve">3. </v>
          </cell>
          <cell r="C397" t="str">
            <v>Biaya Pasti per Jam  :</v>
          </cell>
          <cell r="L397" t="str">
            <v>1.</v>
          </cell>
          <cell r="N397" t="str">
            <v>-</v>
          </cell>
          <cell r="R397" t="str">
            <v xml:space="preserve">-  </v>
          </cell>
          <cell r="S397" t="str">
            <v xml:space="preserve">-   </v>
          </cell>
          <cell r="V397" t="str">
            <v>-</v>
          </cell>
        </row>
        <row r="398">
          <cell r="C398" t="str">
            <v>a.  Biaya Pengembalian Modal  =</v>
          </cell>
          <cell r="E398" t="str">
            <v>( B - C ) x D</v>
          </cell>
          <cell r="G398" t="str">
            <v>E</v>
          </cell>
          <cell r="H398">
            <v>28438.993764781764</v>
          </cell>
          <cell r="I398" t="str">
            <v>Rupiah</v>
          </cell>
          <cell r="L398" t="str">
            <v>2.</v>
          </cell>
          <cell r="N398" t="str">
            <v>-</v>
          </cell>
          <cell r="R398" t="str">
            <v xml:space="preserve">-  </v>
          </cell>
          <cell r="S398" t="str">
            <v xml:space="preserve">-   </v>
          </cell>
          <cell r="V398" t="str">
            <v>-</v>
          </cell>
        </row>
        <row r="399">
          <cell r="E399" t="str">
            <v>W</v>
          </cell>
        </row>
        <row r="401">
          <cell r="C401" t="str">
            <v>b.  Asuransi, dll =</v>
          </cell>
          <cell r="D401">
            <v>2E-3</v>
          </cell>
          <cell r="E401" t="str">
            <v xml:space="preserve">  x   B</v>
          </cell>
          <cell r="G401" t="str">
            <v>F</v>
          </cell>
          <cell r="H401">
            <v>189</v>
          </cell>
          <cell r="I401" t="str">
            <v>Rupiah</v>
          </cell>
        </row>
        <row r="402">
          <cell r="E402" t="str">
            <v>W</v>
          </cell>
        </row>
        <row r="403">
          <cell r="L403" t="str">
            <v>B.</v>
          </cell>
          <cell r="N403" t="str">
            <v>BAHAN</v>
          </cell>
        </row>
        <row r="404">
          <cell r="C404" t="str">
            <v>Biaya Pasti per Jam             =</v>
          </cell>
          <cell r="E404" t="str">
            <v>( E + F )</v>
          </cell>
          <cell r="G404" t="str">
            <v>G</v>
          </cell>
          <cell r="H404">
            <v>28627.993764781764</v>
          </cell>
          <cell r="I404" t="str">
            <v>Rupiah</v>
          </cell>
        </row>
        <row r="405">
          <cell r="L405" t="str">
            <v>1.</v>
          </cell>
          <cell r="N405" t="str">
            <v>-</v>
          </cell>
          <cell r="R405" t="str">
            <v xml:space="preserve">-  </v>
          </cell>
          <cell r="S405" t="str">
            <v xml:space="preserve">-   </v>
          </cell>
          <cell r="V405" t="str">
            <v>-</v>
          </cell>
        </row>
        <row r="406">
          <cell r="A406" t="str">
            <v>C.</v>
          </cell>
          <cell r="C406" t="str">
            <v>BIAYA OPERASI PER JAM KERJA</v>
          </cell>
          <cell r="L406" t="str">
            <v>2.</v>
          </cell>
          <cell r="N406" t="str">
            <v>-</v>
          </cell>
          <cell r="R406" t="str">
            <v xml:space="preserve">-  </v>
          </cell>
          <cell r="S406" t="str">
            <v xml:space="preserve">-   </v>
          </cell>
          <cell r="V406" t="str">
            <v>-</v>
          </cell>
        </row>
        <row r="408">
          <cell r="A408" t="str">
            <v xml:space="preserve">1. </v>
          </cell>
          <cell r="C408" t="str">
            <v xml:space="preserve">Bahan Bakar  =  (0.125-0.175 Ltr/HP/Jam)   x Pw x Ms </v>
          </cell>
          <cell r="G408" t="str">
            <v>H</v>
          </cell>
          <cell r="H408">
            <v>7312.5</v>
          </cell>
          <cell r="I408" t="str">
            <v>Rupiah</v>
          </cell>
        </row>
        <row r="410">
          <cell r="A410" t="str">
            <v xml:space="preserve">2. </v>
          </cell>
          <cell r="C410" t="str">
            <v>Pelumas         =  (0.01-0.02 Ltr/HP/Jam) x Pw x Mp</v>
          </cell>
          <cell r="G410" t="str">
            <v>I</v>
          </cell>
          <cell r="H410">
            <v>8100</v>
          </cell>
          <cell r="I410" t="str">
            <v>Rupiah</v>
          </cell>
        </row>
        <row r="412">
          <cell r="A412" t="str">
            <v xml:space="preserve">3. </v>
          </cell>
          <cell r="C412" t="str">
            <v>Perawatan dan</v>
          </cell>
          <cell r="D412" t="str">
            <v>(12,5 % - 17,5 %)  x  B</v>
          </cell>
          <cell r="G412" t="str">
            <v>K</v>
          </cell>
          <cell r="H412">
            <v>11812.5</v>
          </cell>
          <cell r="I412" t="str">
            <v>Rupiah</v>
          </cell>
        </row>
        <row r="413">
          <cell r="C413" t="str">
            <v xml:space="preserve">        perbaikan    =</v>
          </cell>
          <cell r="D413" t="str">
            <v>W</v>
          </cell>
        </row>
        <row r="414">
          <cell r="L414" t="str">
            <v>C.</v>
          </cell>
          <cell r="N414" t="str">
            <v>ALAT</v>
          </cell>
        </row>
        <row r="415">
          <cell r="A415" t="str">
            <v xml:space="preserve">4. </v>
          </cell>
          <cell r="C415" t="str">
            <v>Operator</v>
          </cell>
          <cell r="D415" t="str">
            <v>=   ( 1  Orang / Jam )  x  U1</v>
          </cell>
          <cell r="G415" t="str">
            <v>L</v>
          </cell>
          <cell r="H415">
            <v>2500</v>
          </cell>
          <cell r="I415" t="str">
            <v>Rupiah</v>
          </cell>
        </row>
        <row r="416">
          <cell r="A416" t="str">
            <v xml:space="preserve">5. </v>
          </cell>
          <cell r="C416" t="str">
            <v>Pembantu Operator</v>
          </cell>
          <cell r="D416" t="str">
            <v>=   ( 1  Orang / Jam )  x  U2</v>
          </cell>
          <cell r="G416" t="str">
            <v>M</v>
          </cell>
          <cell r="H416">
            <v>2000</v>
          </cell>
          <cell r="I416" t="str">
            <v>Rupiah</v>
          </cell>
          <cell r="L416" t="str">
            <v>1.</v>
          </cell>
          <cell r="N416" t="str">
            <v>TRACK LOADER 75-100 HP</v>
          </cell>
          <cell r="Q416" t="str">
            <v>jam</v>
          </cell>
          <cell r="R416">
            <v>1</v>
          </cell>
          <cell r="S416">
            <v>60352.993764781764</v>
          </cell>
          <cell r="V416">
            <v>60352.993764781764</v>
          </cell>
        </row>
        <row r="417">
          <cell r="L417" t="str">
            <v>2.</v>
          </cell>
          <cell r="N417" t="str">
            <v>-</v>
          </cell>
          <cell r="Q417" t="str">
            <v>jam</v>
          </cell>
          <cell r="R417" t="str">
            <v xml:space="preserve">-  </v>
          </cell>
          <cell r="S417" t="str">
            <v xml:space="preserve">-   </v>
          </cell>
          <cell r="V417" t="str">
            <v>-</v>
          </cell>
        </row>
        <row r="418">
          <cell r="C418" t="str">
            <v>Biaya Operasi per Jam        =</v>
          </cell>
          <cell r="E418" t="str">
            <v>(H+I+K+L+M)</v>
          </cell>
          <cell r="G418" t="str">
            <v>P</v>
          </cell>
          <cell r="H418">
            <v>31725</v>
          </cell>
          <cell r="I418" t="str">
            <v>Rupiah</v>
          </cell>
        </row>
        <row r="420">
          <cell r="A420" t="str">
            <v>D.</v>
          </cell>
          <cell r="C420" t="str">
            <v>TOTAL BIAYA SEWA ALAT / JAM   =   ( G + P )</v>
          </cell>
          <cell r="G420" t="str">
            <v>S</v>
          </cell>
          <cell r="H420">
            <v>60352.993764781764</v>
          </cell>
          <cell r="I420" t="str">
            <v>Rupiah</v>
          </cell>
        </row>
        <row r="424">
          <cell r="A424" t="str">
            <v>E.</v>
          </cell>
          <cell r="C424" t="str">
            <v>LAIN - LAIN</v>
          </cell>
        </row>
        <row r="425">
          <cell r="L425" t="str">
            <v>D.</v>
          </cell>
          <cell r="N425" t="str">
            <v>JUMLAH HARGA TENAGA, BAHAN DAN ALAT  ( A + B + C )</v>
          </cell>
          <cell r="V425">
            <v>60352.993764781764</v>
          </cell>
        </row>
        <row r="426">
          <cell r="A426" t="str">
            <v xml:space="preserve">1. </v>
          </cell>
          <cell r="C426" t="str">
            <v>Tingkat Suku Bunga</v>
          </cell>
          <cell r="G426" t="str">
            <v>i</v>
          </cell>
          <cell r="H426">
            <v>20</v>
          </cell>
          <cell r="I426" t="str">
            <v>% / Tahun</v>
          </cell>
          <cell r="L426" t="str">
            <v>E.</v>
          </cell>
          <cell r="N426" t="str">
            <v>OVERHEAD &amp; PROFIT</v>
          </cell>
          <cell r="Q426">
            <v>10</v>
          </cell>
          <cell r="R426" t="str">
            <v>%  x  D</v>
          </cell>
          <cell r="V426">
            <v>6035.2993764781768</v>
          </cell>
        </row>
        <row r="427">
          <cell r="A427" t="str">
            <v xml:space="preserve">2. </v>
          </cell>
          <cell r="C427" t="str">
            <v>Upah Operator / Sopir</v>
          </cell>
          <cell r="G427" t="str">
            <v>U1</v>
          </cell>
          <cell r="H427">
            <v>2500</v>
          </cell>
          <cell r="I427" t="str">
            <v>Rp./Jam</v>
          </cell>
          <cell r="L427" t="str">
            <v>F.</v>
          </cell>
          <cell r="N427" t="str">
            <v>HARGA SATUAN PEKERJAAN  ( D + E )</v>
          </cell>
          <cell r="V427">
            <v>66388.293141259943</v>
          </cell>
        </row>
        <row r="428">
          <cell r="A428" t="str">
            <v xml:space="preserve">3. </v>
          </cell>
          <cell r="C428" t="str">
            <v>Upah Pembantu Operator / Pmb.Sopir</v>
          </cell>
          <cell r="G428" t="str">
            <v>U2</v>
          </cell>
          <cell r="H428">
            <v>2000</v>
          </cell>
          <cell r="I428" t="str">
            <v>Rp./Jam</v>
          </cell>
          <cell r="L428" t="str">
            <v>Note: 1</v>
          </cell>
          <cell r="N428" t="str">
            <v>SATUAN dapat berdasarkan atas jam operasi untuk Tenaga Kerja dan Peralatan, volume dan/atau ukuran</v>
          </cell>
        </row>
        <row r="429">
          <cell r="A429" t="str">
            <v xml:space="preserve">4. </v>
          </cell>
          <cell r="C429" t="str">
            <v>Bahan Bakar Bensin</v>
          </cell>
          <cell r="G429" t="str">
            <v>Mb</v>
          </cell>
          <cell r="H429">
            <v>1150</v>
          </cell>
          <cell r="I429" t="str">
            <v>Liter</v>
          </cell>
          <cell r="N429" t="str">
            <v>berat untuk bahan-bahan.</v>
          </cell>
        </row>
        <row r="430">
          <cell r="A430" t="str">
            <v xml:space="preserve">5. </v>
          </cell>
          <cell r="C430" t="str">
            <v>Bahan Bakar Solar</v>
          </cell>
          <cell r="G430" t="str">
            <v>Ms</v>
          </cell>
          <cell r="H430">
            <v>650</v>
          </cell>
          <cell r="I430" t="str">
            <v>Liter</v>
          </cell>
          <cell r="L430">
            <v>2</v>
          </cell>
          <cell r="N430" t="str">
            <v>Kuantitas satuan adalah kuantitas setiap komponen untuk menyelesaikan satu satuan pekerjaan dari nomor</v>
          </cell>
        </row>
        <row r="431">
          <cell r="A431" t="str">
            <v xml:space="preserve">6. </v>
          </cell>
          <cell r="C431" t="str">
            <v>Minyak Pelumas</v>
          </cell>
          <cell r="G431" t="str">
            <v>Mp</v>
          </cell>
          <cell r="H431">
            <v>9000</v>
          </cell>
          <cell r="I431" t="str">
            <v>Liter</v>
          </cell>
          <cell r="N431" t="str">
            <v>mata pembayaran.</v>
          </cell>
        </row>
        <row r="432">
          <cell r="L432">
            <v>3</v>
          </cell>
          <cell r="N432" t="str">
            <v>Biaya satuan untuk peralatan sudah termasuk bahan bakar, bahan habis dipakai dan operator.</v>
          </cell>
        </row>
        <row r="433">
          <cell r="L433">
            <v>4</v>
          </cell>
          <cell r="N433" t="str">
            <v>Biaya satuan sudah termasuk pengeluaran untuk seluruh pajak yang berkaitan (tetapi tidak termasuk PPN</v>
          </cell>
        </row>
        <row r="434">
          <cell r="N434" t="str">
            <v>yang dibayar dari kontrak) dan biaya-biaya lainnya.</v>
          </cell>
        </row>
        <row r="435">
          <cell r="A435" t="str">
            <v>ITEM PEMBAYARAN No.</v>
          </cell>
          <cell r="D435" t="str">
            <v>:  9.11</v>
          </cell>
          <cell r="U435" t="str">
            <v>Analisa EI-911</v>
          </cell>
        </row>
        <row r="436">
          <cell r="A436" t="str">
            <v>JENIS PEKERJAAN</v>
          </cell>
          <cell r="D436" t="str">
            <v>:  PEKERJAAN HARIAN</v>
          </cell>
        </row>
        <row r="437">
          <cell r="A437" t="str">
            <v>SATUAN PEMBAYARAN</v>
          </cell>
          <cell r="D437" t="str">
            <v>:  JAM</v>
          </cell>
          <cell r="J437" t="str">
            <v xml:space="preserve">         URAIAN ANALISA HARGA SATUAN</v>
          </cell>
          <cell r="L437" t="str">
            <v>FORMULIR STANDAR UNTUK</v>
          </cell>
        </row>
        <row r="438">
          <cell r="L438" t="str">
            <v>PEREKAMAN ANALISA MASING-MASING HARGA SATUAN</v>
          </cell>
        </row>
        <row r="439">
          <cell r="L439">
            <v>0</v>
          </cell>
        </row>
        <row r="440">
          <cell r="A440" t="str">
            <v>No.</v>
          </cell>
          <cell r="C440" t="str">
            <v>U R A I A N</v>
          </cell>
          <cell r="G440" t="str">
            <v>KODE</v>
          </cell>
          <cell r="H440" t="str">
            <v>KOEF.</v>
          </cell>
          <cell r="I440" t="str">
            <v>SATUAN</v>
          </cell>
          <cell r="J440" t="str">
            <v>KETERANGAN</v>
          </cell>
        </row>
        <row r="442">
          <cell r="L442" t="str">
            <v>PROYEK</v>
          </cell>
          <cell r="O442" t="str">
            <v>:</v>
          </cell>
        </row>
        <row r="443">
          <cell r="A443" t="str">
            <v>A.</v>
          </cell>
          <cell r="C443" t="str">
            <v>URAIAN PERALATAN</v>
          </cell>
          <cell r="L443" t="str">
            <v>No. PAKET KONTRAK</v>
          </cell>
          <cell r="O443" t="str">
            <v>:</v>
          </cell>
        </row>
        <row r="444">
          <cell r="L444" t="str">
            <v>NAMA PAKET</v>
          </cell>
          <cell r="O444" t="str">
            <v>:</v>
          </cell>
        </row>
        <row r="445">
          <cell r="A445" t="str">
            <v xml:space="preserve">1. </v>
          </cell>
          <cell r="C445" t="str">
            <v>Jenis Peralatan</v>
          </cell>
          <cell r="G445" t="str">
            <v>EXCAVATOR 80-140 HP</v>
          </cell>
          <cell r="J445" t="str">
            <v>(E10)</v>
          </cell>
          <cell r="L445" t="str">
            <v>PROP / KAB / KODYA</v>
          </cell>
          <cell r="O445" t="str">
            <v>:</v>
          </cell>
        </row>
        <row r="446">
          <cell r="A446" t="str">
            <v xml:space="preserve">2. </v>
          </cell>
          <cell r="C446" t="str">
            <v>Tenaga</v>
          </cell>
          <cell r="G446" t="str">
            <v>Pw</v>
          </cell>
          <cell r="H446">
            <v>80</v>
          </cell>
          <cell r="I446" t="str">
            <v>HP</v>
          </cell>
          <cell r="L446" t="str">
            <v>ITEM PEMBAYARAN NO.</v>
          </cell>
          <cell r="O446" t="str">
            <v>:  9.11</v>
          </cell>
          <cell r="S446" t="str">
            <v>PERKIRAAN VOL. PEK.</v>
          </cell>
          <cell r="U446" t="str">
            <v>:</v>
          </cell>
          <cell r="V446" t="e">
            <v>#REF!</v>
          </cell>
        </row>
        <row r="447">
          <cell r="A447" t="str">
            <v xml:space="preserve">3. </v>
          </cell>
          <cell r="C447" t="str">
            <v>Kapasitas</v>
          </cell>
          <cell r="G447" t="str">
            <v>Cp</v>
          </cell>
          <cell r="H447">
            <v>0.5</v>
          </cell>
          <cell r="I447" t="str">
            <v>M3</v>
          </cell>
          <cell r="L447" t="str">
            <v>JENIS PEKERJAAN</v>
          </cell>
          <cell r="O447" t="str">
            <v>:  PEKERJAAN HARIAN</v>
          </cell>
          <cell r="S447" t="str">
            <v>TOTAL HARGA (Rp.)</v>
          </cell>
          <cell r="U447" t="str">
            <v>:</v>
          </cell>
          <cell r="V447" t="e">
            <v>#REF!</v>
          </cell>
        </row>
        <row r="448">
          <cell r="A448" t="str">
            <v xml:space="preserve">4. </v>
          </cell>
          <cell r="C448" t="str">
            <v>Umur Ekonomis</v>
          </cell>
          <cell r="G448" t="str">
            <v>A</v>
          </cell>
          <cell r="H448">
            <v>5</v>
          </cell>
          <cell r="I448" t="str">
            <v>Tahun</v>
          </cell>
          <cell r="J448" t="str">
            <v xml:space="preserve"> Alat Baru</v>
          </cell>
          <cell r="P448" t="str">
            <v>EXCAVATOR 80-140 HP</v>
          </cell>
          <cell r="S448" t="str">
            <v>% THD. BIAYA PROYEK</v>
          </cell>
          <cell r="U448" t="str">
            <v>:</v>
          </cell>
          <cell r="V448" t="e">
            <v>#REF!</v>
          </cell>
        </row>
        <row r="449">
          <cell r="A449" t="str">
            <v xml:space="preserve">5. </v>
          </cell>
          <cell r="C449" t="str">
            <v>Jam Operasi Dalam 1 Tahun</v>
          </cell>
          <cell r="G449" t="str">
            <v>W</v>
          </cell>
          <cell r="H449">
            <v>2000</v>
          </cell>
          <cell r="I449" t="str">
            <v>Jam</v>
          </cell>
          <cell r="J449" t="str">
            <v xml:space="preserve"> Alat Baru</v>
          </cell>
          <cell r="L449" t="str">
            <v>SATUAN PEMBAYARAN</v>
          </cell>
          <cell r="O449" t="str">
            <v>:  JAM</v>
          </cell>
          <cell r="Q449" t="str">
            <v>(E10)</v>
          </cell>
        </row>
        <row r="450">
          <cell r="A450" t="str">
            <v xml:space="preserve">6. </v>
          </cell>
          <cell r="C450" t="str">
            <v>Harga Alat</v>
          </cell>
          <cell r="G450" t="str">
            <v>B</v>
          </cell>
          <cell r="H450">
            <v>120000000</v>
          </cell>
          <cell r="I450" t="str">
            <v>Rupiah</v>
          </cell>
          <cell r="J450" t="str">
            <v xml:space="preserve"> Alat Baru</v>
          </cell>
        </row>
        <row r="452">
          <cell r="R452" t="str">
            <v>PERKIRAAN</v>
          </cell>
          <cell r="S452" t="str">
            <v>HARGA</v>
          </cell>
          <cell r="T452" t="str">
            <v>JUMLAH</v>
          </cell>
        </row>
        <row r="453">
          <cell r="A453" t="str">
            <v>B.</v>
          </cell>
          <cell r="C453" t="str">
            <v>BIAYA PASTI PER JAM KERJA</v>
          </cell>
          <cell r="L453" t="str">
            <v>NO.</v>
          </cell>
          <cell r="N453" t="str">
            <v>KOMPONEN</v>
          </cell>
          <cell r="Q453" t="str">
            <v>SATUAN</v>
          </cell>
          <cell r="R453" t="str">
            <v>KUANTITAS</v>
          </cell>
          <cell r="S453" t="str">
            <v>SATUAN</v>
          </cell>
          <cell r="T453" t="str">
            <v>HARGA</v>
          </cell>
        </row>
        <row r="454">
          <cell r="S454" t="str">
            <v>(Rp.)</v>
          </cell>
          <cell r="T454" t="str">
            <v>(Rp.)</v>
          </cell>
        </row>
        <row r="455">
          <cell r="A455" t="str">
            <v xml:space="preserve">1. </v>
          </cell>
          <cell r="C455" t="str">
            <v>Nilai Sisa Alat</v>
          </cell>
          <cell r="D455" t="str">
            <v>=  10 % x Harga Alat Baru</v>
          </cell>
          <cell r="G455" t="str">
            <v>C</v>
          </cell>
          <cell r="H455">
            <v>12000000</v>
          </cell>
          <cell r="I455" t="str">
            <v>Rupiah</v>
          </cell>
        </row>
        <row r="457">
          <cell r="A457" t="str">
            <v xml:space="preserve">2. </v>
          </cell>
          <cell r="C457" t="str">
            <v>Faktor Angsuran Modal    =</v>
          </cell>
          <cell r="E457" t="str">
            <v>i x (1 + i)^A</v>
          </cell>
          <cell r="G457" t="str">
            <v>D</v>
          </cell>
          <cell r="H457">
            <v>0.33437970328961514</v>
          </cell>
          <cell r="I457" t="str">
            <v>-</v>
          </cell>
          <cell r="L457" t="str">
            <v>A.</v>
          </cell>
          <cell r="N457" t="str">
            <v>PEKERJA</v>
          </cell>
        </row>
        <row r="458">
          <cell r="E458" t="str">
            <v>(1 + i)^A - 1</v>
          </cell>
        </row>
        <row r="459">
          <cell r="A459" t="str">
            <v xml:space="preserve">3. </v>
          </cell>
          <cell r="C459" t="str">
            <v>Biaya Pasti per Jam  :</v>
          </cell>
          <cell r="L459" t="str">
            <v>1.</v>
          </cell>
          <cell r="N459" t="str">
            <v>-</v>
          </cell>
          <cell r="R459" t="str">
            <v xml:space="preserve">-  </v>
          </cell>
          <cell r="S459" t="str">
            <v xml:space="preserve">-   </v>
          </cell>
          <cell r="V459" t="str">
            <v>-</v>
          </cell>
        </row>
        <row r="460">
          <cell r="C460" t="str">
            <v>a.  Biaya Pengembalian Modal  =</v>
          </cell>
          <cell r="E460" t="str">
            <v>( B - C ) x D</v>
          </cell>
          <cell r="G460" t="str">
            <v>E</v>
          </cell>
          <cell r="H460">
            <v>18056.503977639219</v>
          </cell>
          <cell r="I460" t="str">
            <v>Rupiah</v>
          </cell>
          <cell r="L460" t="str">
            <v>2.</v>
          </cell>
          <cell r="N460" t="str">
            <v>-</v>
          </cell>
          <cell r="R460" t="str">
            <v xml:space="preserve">-  </v>
          </cell>
          <cell r="S460" t="str">
            <v xml:space="preserve">-   </v>
          </cell>
          <cell r="V460" t="str">
            <v>-</v>
          </cell>
        </row>
        <row r="461">
          <cell r="E461" t="str">
            <v>W</v>
          </cell>
        </row>
        <row r="463">
          <cell r="C463" t="str">
            <v>b.  Asuransi, dll =</v>
          </cell>
          <cell r="D463">
            <v>2E-3</v>
          </cell>
          <cell r="E463" t="str">
            <v xml:space="preserve">  x   B</v>
          </cell>
          <cell r="G463" t="str">
            <v>F</v>
          </cell>
          <cell r="H463">
            <v>120</v>
          </cell>
          <cell r="I463" t="str">
            <v>Rupiah</v>
          </cell>
        </row>
        <row r="464">
          <cell r="E464" t="str">
            <v>W</v>
          </cell>
        </row>
        <row r="465">
          <cell r="L465" t="str">
            <v>B.</v>
          </cell>
          <cell r="N465" t="str">
            <v>BAHAN</v>
          </cell>
        </row>
        <row r="466">
          <cell r="C466" t="str">
            <v>Biaya Pasti per Jam             =</v>
          </cell>
          <cell r="E466" t="str">
            <v>( E + F )</v>
          </cell>
          <cell r="G466" t="str">
            <v>G</v>
          </cell>
          <cell r="H466">
            <v>18176.503977639219</v>
          </cell>
          <cell r="I466" t="str">
            <v>Rupiah</v>
          </cell>
        </row>
        <row r="467">
          <cell r="L467" t="str">
            <v>1.</v>
          </cell>
          <cell r="N467" t="str">
            <v>-</v>
          </cell>
          <cell r="R467" t="str">
            <v xml:space="preserve">-  </v>
          </cell>
          <cell r="S467" t="str">
            <v xml:space="preserve">-   </v>
          </cell>
          <cell r="V467" t="str">
            <v>-</v>
          </cell>
        </row>
        <row r="468">
          <cell r="A468" t="str">
            <v>C.</v>
          </cell>
          <cell r="C468" t="str">
            <v>BIAYA OPERASI PER JAM KERJA</v>
          </cell>
          <cell r="L468" t="str">
            <v>2.</v>
          </cell>
          <cell r="N468" t="str">
            <v>-</v>
          </cell>
          <cell r="R468" t="str">
            <v xml:space="preserve">-  </v>
          </cell>
          <cell r="S468" t="str">
            <v xml:space="preserve">-   </v>
          </cell>
          <cell r="V468" t="str">
            <v>-</v>
          </cell>
        </row>
        <row r="470">
          <cell r="A470" t="str">
            <v xml:space="preserve">1. </v>
          </cell>
          <cell r="C470" t="str">
            <v xml:space="preserve">Bahan Bakar  =  (0.125-0.175 Ltr/HP/Jam)   x Pw x Ms </v>
          </cell>
          <cell r="G470" t="str">
            <v>H</v>
          </cell>
          <cell r="H470">
            <v>6500</v>
          </cell>
          <cell r="I470" t="str">
            <v>Rupiah</v>
          </cell>
        </row>
        <row r="472">
          <cell r="A472" t="str">
            <v xml:space="preserve">2. </v>
          </cell>
          <cell r="C472" t="str">
            <v>Pelumas         =  (0.01-0.02 Ltr/HP/Jam) x Pw x Mp</v>
          </cell>
          <cell r="G472" t="str">
            <v>I</v>
          </cell>
          <cell r="H472">
            <v>7200</v>
          </cell>
          <cell r="I472" t="str">
            <v>Rupiah</v>
          </cell>
        </row>
        <row r="474">
          <cell r="A474" t="str">
            <v xml:space="preserve">3. </v>
          </cell>
          <cell r="C474" t="str">
            <v>Perawatan dan</v>
          </cell>
          <cell r="D474" t="str">
            <v>(12,5 % - 17,5 %)  x  B</v>
          </cell>
          <cell r="G474" t="str">
            <v>K</v>
          </cell>
          <cell r="H474">
            <v>7500</v>
          </cell>
          <cell r="I474" t="str">
            <v>Rupiah</v>
          </cell>
        </row>
        <row r="475">
          <cell r="C475" t="str">
            <v xml:space="preserve">        perbaikan    =</v>
          </cell>
          <cell r="D475" t="str">
            <v>W</v>
          </cell>
        </row>
        <row r="476">
          <cell r="L476" t="str">
            <v>C.</v>
          </cell>
          <cell r="N476" t="str">
            <v>ALAT</v>
          </cell>
        </row>
        <row r="477">
          <cell r="A477" t="str">
            <v xml:space="preserve">4. </v>
          </cell>
          <cell r="C477" t="str">
            <v>Operator</v>
          </cell>
          <cell r="D477" t="str">
            <v>=   ( 1  Orang / Jam )  x  U1</v>
          </cell>
          <cell r="G477" t="str">
            <v>L</v>
          </cell>
          <cell r="H477">
            <v>2500</v>
          </cell>
          <cell r="I477" t="str">
            <v>Rupiah</v>
          </cell>
        </row>
        <row r="478">
          <cell r="A478" t="str">
            <v xml:space="preserve">5. </v>
          </cell>
          <cell r="C478" t="str">
            <v>Pembantu Operator</v>
          </cell>
          <cell r="D478" t="str">
            <v>=   ( 1  Orang / Jam )  x  U2</v>
          </cell>
          <cell r="G478" t="str">
            <v>M</v>
          </cell>
          <cell r="H478">
            <v>2000</v>
          </cell>
          <cell r="I478" t="str">
            <v>Rupiah</v>
          </cell>
          <cell r="L478" t="str">
            <v>1.</v>
          </cell>
          <cell r="N478" t="str">
            <v>EXCAVATOR 80-140 HP</v>
          </cell>
          <cell r="Q478" t="str">
            <v>jam</v>
          </cell>
          <cell r="R478">
            <v>1</v>
          </cell>
          <cell r="S478">
            <v>43876.503977639222</v>
          </cell>
          <cell r="V478">
            <v>43876.503977639222</v>
          </cell>
        </row>
        <row r="479">
          <cell r="L479" t="str">
            <v>2.</v>
          </cell>
          <cell r="N479" t="str">
            <v>-</v>
          </cell>
          <cell r="Q479" t="str">
            <v>jam</v>
          </cell>
          <cell r="R479" t="str">
            <v xml:space="preserve">-  </v>
          </cell>
          <cell r="S479" t="str">
            <v xml:space="preserve">-   </v>
          </cell>
          <cell r="V479" t="str">
            <v>-</v>
          </cell>
        </row>
        <row r="480">
          <cell r="C480" t="str">
            <v>Biaya Operasi per Jam        =</v>
          </cell>
          <cell r="E480" t="str">
            <v>(H+I+K+L+M)</v>
          </cell>
          <cell r="G480" t="str">
            <v>P</v>
          </cell>
          <cell r="H480">
            <v>25700</v>
          </cell>
          <cell r="I480" t="str">
            <v>Rupiah</v>
          </cell>
        </row>
        <row r="482">
          <cell r="A482" t="str">
            <v>D.</v>
          </cell>
          <cell r="C482" t="str">
            <v>TOTAL BIAYA SEWA ALAT / JAM   =   ( G + P )</v>
          </cell>
          <cell r="G482" t="str">
            <v>S</v>
          </cell>
          <cell r="H482">
            <v>43876.503977639222</v>
          </cell>
          <cell r="I482" t="str">
            <v>Rupiah</v>
          </cell>
        </row>
        <row r="486">
          <cell r="A486" t="str">
            <v>E.</v>
          </cell>
          <cell r="C486" t="str">
            <v>LAIN - LAIN</v>
          </cell>
        </row>
        <row r="487">
          <cell r="L487" t="str">
            <v>D.</v>
          </cell>
          <cell r="N487" t="str">
            <v>JUMLAH HARGA TENAGA, BAHAN DAN ALAT  ( A + B + C )</v>
          </cell>
          <cell r="V487">
            <v>43876.503977639222</v>
          </cell>
        </row>
        <row r="488">
          <cell r="A488" t="str">
            <v xml:space="preserve">1. </v>
          </cell>
          <cell r="C488" t="str">
            <v>Tingkat Suku Bunga</v>
          </cell>
          <cell r="G488" t="str">
            <v>i</v>
          </cell>
          <cell r="H488">
            <v>20</v>
          </cell>
          <cell r="I488" t="str">
            <v>% / Tahun</v>
          </cell>
          <cell r="L488" t="str">
            <v>E.</v>
          </cell>
          <cell r="N488" t="str">
            <v>OVERHEAD &amp; PROFIT</v>
          </cell>
          <cell r="Q488">
            <v>10</v>
          </cell>
          <cell r="R488" t="str">
            <v>%  x  D</v>
          </cell>
          <cell r="V488">
            <v>4387.6503977639222</v>
          </cell>
        </row>
        <row r="489">
          <cell r="A489" t="str">
            <v xml:space="preserve">2. </v>
          </cell>
          <cell r="C489" t="str">
            <v>Upah Operator / Sopir</v>
          </cell>
          <cell r="G489" t="str">
            <v>U1</v>
          </cell>
          <cell r="H489">
            <v>2500</v>
          </cell>
          <cell r="I489" t="str">
            <v>Rp./Jam</v>
          </cell>
          <cell r="L489" t="str">
            <v>F.</v>
          </cell>
          <cell r="N489" t="str">
            <v>HARGA SATUAN PEKERJAAN  ( D + E )</v>
          </cell>
          <cell r="V489">
            <v>48264.154375403145</v>
          </cell>
        </row>
        <row r="490">
          <cell r="A490" t="str">
            <v xml:space="preserve">3. </v>
          </cell>
          <cell r="C490" t="str">
            <v>Upah Pembantu Operator / Pmb.Sopir</v>
          </cell>
          <cell r="G490" t="str">
            <v>U2</v>
          </cell>
          <cell r="H490">
            <v>2000</v>
          </cell>
          <cell r="I490" t="str">
            <v>Rp./Jam</v>
          </cell>
          <cell r="L490" t="str">
            <v>Note: 1</v>
          </cell>
          <cell r="N490" t="str">
            <v>SATUAN dapat berdasarkan atas jam operasi untuk Tenaga Kerja dan Peralatan, volume dan/atau ukuran</v>
          </cell>
        </row>
        <row r="491">
          <cell r="A491" t="str">
            <v xml:space="preserve">4. </v>
          </cell>
          <cell r="C491" t="str">
            <v>Bahan Bakar Bensin</v>
          </cell>
          <cell r="G491" t="str">
            <v>Mb</v>
          </cell>
          <cell r="H491">
            <v>1150</v>
          </cell>
          <cell r="I491" t="str">
            <v>Liter</v>
          </cell>
          <cell r="N491" t="str">
            <v>berat untuk bahan-bahan.</v>
          </cell>
        </row>
        <row r="492">
          <cell r="A492" t="str">
            <v xml:space="preserve">5. </v>
          </cell>
          <cell r="C492" t="str">
            <v>Bahan Bakar Solar</v>
          </cell>
          <cell r="G492" t="str">
            <v>Ms</v>
          </cell>
          <cell r="H492">
            <v>650</v>
          </cell>
          <cell r="I492" t="str">
            <v>Liter</v>
          </cell>
          <cell r="L492">
            <v>2</v>
          </cell>
          <cell r="N492" t="str">
            <v>Kuantitas satuan adalah kuantitas setiap komponen untuk menyelesaikan satu satuan pekerjaan dari nomor</v>
          </cell>
        </row>
        <row r="493">
          <cell r="A493" t="str">
            <v xml:space="preserve">6. </v>
          </cell>
          <cell r="C493" t="str">
            <v>Minyak Pelumas</v>
          </cell>
          <cell r="G493" t="str">
            <v>Mp</v>
          </cell>
          <cell r="H493">
            <v>9000</v>
          </cell>
          <cell r="I493" t="str">
            <v>Liter</v>
          </cell>
          <cell r="N493" t="str">
            <v>mata pembayaran.</v>
          </cell>
        </row>
        <row r="494">
          <cell r="L494">
            <v>3</v>
          </cell>
          <cell r="N494" t="str">
            <v>Biaya satuan untuk peralatan sudah termasuk bahan bakar, bahan habis dipakai dan operator.</v>
          </cell>
        </row>
        <row r="495">
          <cell r="L495">
            <v>4</v>
          </cell>
          <cell r="N495" t="str">
            <v>Biaya satuan sudah termasuk pengeluaran untuk seluruh pajak yang berkaitan (tetapi tidak termasuk PPN</v>
          </cell>
        </row>
        <row r="496">
          <cell r="N496" t="str">
            <v>yang dibayar dari kontrak) dan biaya-biaya lainnya.</v>
          </cell>
        </row>
        <row r="497">
          <cell r="A497" t="str">
            <v>ITEM PEMBAYARAN No.</v>
          </cell>
          <cell r="D497" t="str">
            <v>:  9.12</v>
          </cell>
          <cell r="U497" t="str">
            <v>Analisa EI-912</v>
          </cell>
        </row>
        <row r="498">
          <cell r="A498" t="str">
            <v>JENIS PEKERJAAN</v>
          </cell>
          <cell r="D498" t="str">
            <v>:  PEKERJAAN HARIAN</v>
          </cell>
        </row>
        <row r="499">
          <cell r="A499" t="str">
            <v>SATUAN PEMBAYARAN</v>
          </cell>
          <cell r="D499" t="str">
            <v>:  JAM</v>
          </cell>
          <cell r="J499" t="str">
            <v xml:space="preserve">         URAIAN ANALISA HARGA SATUAN</v>
          </cell>
          <cell r="L499" t="str">
            <v>FORMULIR STANDAR UNTUK</v>
          </cell>
        </row>
        <row r="500">
          <cell r="L500" t="str">
            <v>PEREKAMAN ANALISA MASING-MASING HARGA SATUAN</v>
          </cell>
        </row>
        <row r="501">
          <cell r="L501">
            <v>0</v>
          </cell>
        </row>
        <row r="502">
          <cell r="A502" t="str">
            <v>No.</v>
          </cell>
          <cell r="C502" t="str">
            <v>U R A I A N</v>
          </cell>
          <cell r="G502" t="str">
            <v>KODE</v>
          </cell>
          <cell r="H502" t="str">
            <v>KOEF.</v>
          </cell>
          <cell r="I502" t="str">
            <v>SATUAN</v>
          </cell>
          <cell r="J502" t="str">
            <v>KETERANGAN</v>
          </cell>
        </row>
        <row r="504">
          <cell r="L504" t="str">
            <v>PROYEK</v>
          </cell>
          <cell r="O504" t="str">
            <v>:</v>
          </cell>
        </row>
        <row r="505">
          <cell r="A505" t="str">
            <v>A.</v>
          </cell>
          <cell r="C505" t="str">
            <v>URAIAN PERALATAN</v>
          </cell>
          <cell r="L505" t="str">
            <v>No. PAKET KONTRAK</v>
          </cell>
          <cell r="O505" t="str">
            <v>:</v>
          </cell>
        </row>
        <row r="506">
          <cell r="L506" t="str">
            <v>NAMA PAKET</v>
          </cell>
          <cell r="O506" t="str">
            <v>:</v>
          </cell>
        </row>
        <row r="507">
          <cell r="A507" t="str">
            <v xml:space="preserve">1. </v>
          </cell>
          <cell r="C507" t="str">
            <v>Jenis Peralatan</v>
          </cell>
          <cell r="G507" t="str">
            <v>CRANE 10-15 TON</v>
          </cell>
          <cell r="J507" t="str">
            <v>(E07)</v>
          </cell>
          <cell r="L507" t="str">
            <v>PROP / KAB / KODYA</v>
          </cell>
          <cell r="O507" t="str">
            <v>:</v>
          </cell>
        </row>
        <row r="508">
          <cell r="A508" t="str">
            <v xml:space="preserve">2. </v>
          </cell>
          <cell r="C508" t="str">
            <v>Tenaga</v>
          </cell>
          <cell r="G508" t="str">
            <v>Pw</v>
          </cell>
          <cell r="H508">
            <v>150</v>
          </cell>
          <cell r="I508" t="str">
            <v>HP</v>
          </cell>
          <cell r="L508" t="str">
            <v>ITEM PEMBAYARAN NO.</v>
          </cell>
          <cell r="O508" t="str">
            <v>:  9.12</v>
          </cell>
          <cell r="S508" t="str">
            <v>PERKIRAAN VOL. PEK.</v>
          </cell>
          <cell r="U508" t="str">
            <v>:</v>
          </cell>
          <cell r="V508" t="e">
            <v>#REF!</v>
          </cell>
        </row>
        <row r="509">
          <cell r="A509" t="str">
            <v xml:space="preserve">3. </v>
          </cell>
          <cell r="C509" t="str">
            <v>Kapasitas</v>
          </cell>
          <cell r="G509" t="str">
            <v>Cp</v>
          </cell>
          <cell r="H509">
            <v>15</v>
          </cell>
          <cell r="I509" t="str">
            <v>Ton</v>
          </cell>
          <cell r="L509" t="str">
            <v>JENIS PEKERJAAN</v>
          </cell>
          <cell r="O509" t="str">
            <v>:  PEKERJAAN HARIAN</v>
          </cell>
          <cell r="S509" t="str">
            <v>TOTAL HARGA (Rp.)</v>
          </cell>
          <cell r="U509" t="str">
            <v>:</v>
          </cell>
          <cell r="V509" t="e">
            <v>#REF!</v>
          </cell>
        </row>
        <row r="510">
          <cell r="A510" t="str">
            <v xml:space="preserve">4. </v>
          </cell>
          <cell r="C510" t="str">
            <v>Umur Ekonomis</v>
          </cell>
          <cell r="G510" t="str">
            <v>A</v>
          </cell>
          <cell r="H510">
            <v>5</v>
          </cell>
          <cell r="I510" t="str">
            <v>Tahun</v>
          </cell>
          <cell r="J510" t="str">
            <v xml:space="preserve"> Alat Baru</v>
          </cell>
          <cell r="P510" t="str">
            <v>CRANE 10-15 TON</v>
          </cell>
          <cell r="S510" t="str">
            <v>% THD. BIAYA PROYEK</v>
          </cell>
          <cell r="U510" t="str">
            <v>:</v>
          </cell>
          <cell r="V510" t="e">
            <v>#REF!</v>
          </cell>
        </row>
        <row r="511">
          <cell r="A511" t="str">
            <v xml:space="preserve">5. </v>
          </cell>
          <cell r="C511" t="str">
            <v>Jam Operasi Dalam 1 Tahun</v>
          </cell>
          <cell r="G511" t="str">
            <v>W</v>
          </cell>
          <cell r="H511">
            <v>2000</v>
          </cell>
          <cell r="I511" t="str">
            <v>Jam</v>
          </cell>
          <cell r="J511" t="str">
            <v xml:space="preserve"> Alat Baru</v>
          </cell>
          <cell r="L511" t="str">
            <v>SATUAN PEMBAYARAN</v>
          </cell>
          <cell r="O511" t="str">
            <v>:  JAM</v>
          </cell>
          <cell r="Q511" t="str">
            <v>(E07)</v>
          </cell>
        </row>
        <row r="512">
          <cell r="A512" t="str">
            <v xml:space="preserve">6. </v>
          </cell>
          <cell r="C512" t="str">
            <v>Harga Alat</v>
          </cell>
          <cell r="G512" t="str">
            <v>B</v>
          </cell>
          <cell r="H512">
            <v>110000000</v>
          </cell>
          <cell r="I512" t="str">
            <v>Rupiah</v>
          </cell>
          <cell r="J512" t="str">
            <v xml:space="preserve"> Alat Baru</v>
          </cell>
        </row>
        <row r="514">
          <cell r="R514" t="str">
            <v>PERKIRAAN</v>
          </cell>
          <cell r="S514" t="str">
            <v>HARGA</v>
          </cell>
          <cell r="T514" t="str">
            <v>JUMLAH</v>
          </cell>
        </row>
        <row r="515">
          <cell r="A515" t="str">
            <v>B.</v>
          </cell>
          <cell r="C515" t="str">
            <v>BIAYA PASTI PER JAM KERJA</v>
          </cell>
          <cell r="L515" t="str">
            <v>NO.</v>
          </cell>
          <cell r="N515" t="str">
            <v>KOMPONEN</v>
          </cell>
          <cell r="Q515" t="str">
            <v>SATUAN</v>
          </cell>
          <cell r="R515" t="str">
            <v>KUANTITAS</v>
          </cell>
          <cell r="S515" t="str">
            <v>SATUAN</v>
          </cell>
          <cell r="T515" t="str">
            <v>HARGA</v>
          </cell>
        </row>
        <row r="516">
          <cell r="S516" t="str">
            <v>(Rp.)</v>
          </cell>
          <cell r="T516" t="str">
            <v>(Rp.)</v>
          </cell>
        </row>
        <row r="517">
          <cell r="A517" t="str">
            <v xml:space="preserve">1. </v>
          </cell>
          <cell r="C517" t="str">
            <v>Nilai Sisa Alat</v>
          </cell>
          <cell r="D517" t="str">
            <v>=  10 % x Harga Alat Baru</v>
          </cell>
          <cell r="G517" t="str">
            <v>C</v>
          </cell>
          <cell r="H517">
            <v>11000000</v>
          </cell>
          <cell r="I517" t="str">
            <v>Rupiah</v>
          </cell>
        </row>
        <row r="519">
          <cell r="A519" t="str">
            <v xml:space="preserve">2. </v>
          </cell>
          <cell r="C519" t="str">
            <v>Faktor Angsuran Modal    =</v>
          </cell>
          <cell r="E519" t="str">
            <v>i x (1 + i)^A</v>
          </cell>
          <cell r="G519" t="str">
            <v>D</v>
          </cell>
          <cell r="H519">
            <v>0.33437970328961514</v>
          </cell>
          <cell r="I519" t="str">
            <v>-</v>
          </cell>
          <cell r="L519" t="str">
            <v>A.</v>
          </cell>
          <cell r="N519" t="str">
            <v>PEKERJA</v>
          </cell>
        </row>
        <row r="520">
          <cell r="E520" t="str">
            <v>(1 + i)^A - 1</v>
          </cell>
        </row>
        <row r="521">
          <cell r="A521" t="str">
            <v xml:space="preserve">3. </v>
          </cell>
          <cell r="C521" t="str">
            <v>Biaya Pasti per Jam  :</v>
          </cell>
          <cell r="L521" t="str">
            <v>1.</v>
          </cell>
          <cell r="N521" t="str">
            <v>-</v>
          </cell>
          <cell r="R521" t="str">
            <v xml:space="preserve">-  </v>
          </cell>
          <cell r="S521" t="str">
            <v xml:space="preserve">-   </v>
          </cell>
          <cell r="V521" t="str">
            <v>-</v>
          </cell>
        </row>
        <row r="522">
          <cell r="C522" t="str">
            <v>a.  Biaya Pengembalian Modal  =</v>
          </cell>
          <cell r="E522" t="str">
            <v>( B - C ) x D</v>
          </cell>
          <cell r="G522" t="str">
            <v>E</v>
          </cell>
          <cell r="H522">
            <v>16551.795312835948</v>
          </cell>
          <cell r="I522" t="str">
            <v>Rupiah</v>
          </cell>
          <cell r="L522" t="str">
            <v>2.</v>
          </cell>
          <cell r="N522" t="str">
            <v>-</v>
          </cell>
          <cell r="R522" t="str">
            <v xml:space="preserve">-  </v>
          </cell>
          <cell r="S522" t="str">
            <v xml:space="preserve">-   </v>
          </cell>
          <cell r="V522" t="str">
            <v>-</v>
          </cell>
        </row>
        <row r="523">
          <cell r="E523" t="str">
            <v>W</v>
          </cell>
        </row>
        <row r="525">
          <cell r="C525" t="str">
            <v>b.  Asuransi, dll =</v>
          </cell>
          <cell r="D525">
            <v>2E-3</v>
          </cell>
          <cell r="E525" t="str">
            <v xml:space="preserve">  x   B</v>
          </cell>
          <cell r="G525" t="str">
            <v>F</v>
          </cell>
          <cell r="H525">
            <v>110</v>
          </cell>
          <cell r="I525" t="str">
            <v>Rupiah</v>
          </cell>
        </row>
        <row r="526">
          <cell r="E526" t="str">
            <v>W</v>
          </cell>
        </row>
        <row r="527">
          <cell r="L527" t="str">
            <v>B.</v>
          </cell>
          <cell r="N527" t="str">
            <v>BAHAN</v>
          </cell>
        </row>
        <row r="528">
          <cell r="C528" t="str">
            <v>Biaya Pasti per Jam             =</v>
          </cell>
          <cell r="E528" t="str">
            <v>( E + F )</v>
          </cell>
          <cell r="G528" t="str">
            <v>G</v>
          </cell>
          <cell r="H528">
            <v>16661.795312835948</v>
          </cell>
          <cell r="I528" t="str">
            <v>Rupiah</v>
          </cell>
        </row>
        <row r="529">
          <cell r="L529" t="str">
            <v>1.</v>
          </cell>
          <cell r="N529" t="str">
            <v>-</v>
          </cell>
          <cell r="R529" t="str">
            <v xml:space="preserve">-  </v>
          </cell>
          <cell r="S529" t="str">
            <v xml:space="preserve">-   </v>
          </cell>
          <cell r="V529" t="str">
            <v>-</v>
          </cell>
        </row>
        <row r="530">
          <cell r="A530" t="str">
            <v>C.</v>
          </cell>
          <cell r="C530" t="str">
            <v>BIAYA OPERASI PER JAM KERJA</v>
          </cell>
          <cell r="L530" t="str">
            <v>2.</v>
          </cell>
          <cell r="N530" t="str">
            <v>-</v>
          </cell>
          <cell r="R530" t="str">
            <v xml:space="preserve">-  </v>
          </cell>
          <cell r="S530" t="str">
            <v xml:space="preserve">-   </v>
          </cell>
          <cell r="V530" t="str">
            <v>-</v>
          </cell>
        </row>
        <row r="532">
          <cell r="A532" t="str">
            <v xml:space="preserve">1. </v>
          </cell>
          <cell r="C532" t="str">
            <v xml:space="preserve">Bahan Bakar  =  (0.125-0.175 Ltr/HP/Jam)   x Pw x Ms </v>
          </cell>
          <cell r="G532" t="str">
            <v>H</v>
          </cell>
          <cell r="H532">
            <v>12187.5</v>
          </cell>
          <cell r="I532" t="str">
            <v>Rupiah</v>
          </cell>
        </row>
        <row r="534">
          <cell r="A534" t="str">
            <v xml:space="preserve">2. </v>
          </cell>
          <cell r="C534" t="str">
            <v>Pelumas         =  (0.01-0.02 Ltr/HP/Jam) x Pw x Mp</v>
          </cell>
          <cell r="G534" t="str">
            <v>I</v>
          </cell>
          <cell r="H534">
            <v>13500</v>
          </cell>
          <cell r="I534" t="str">
            <v>Rupiah</v>
          </cell>
        </row>
        <row r="536">
          <cell r="A536" t="str">
            <v xml:space="preserve">3. </v>
          </cell>
          <cell r="C536" t="str">
            <v>Perawatan dan</v>
          </cell>
          <cell r="D536" t="str">
            <v>(12,5 % - 17,5 %)  x  B</v>
          </cell>
          <cell r="G536" t="str">
            <v>K</v>
          </cell>
          <cell r="H536">
            <v>6875</v>
          </cell>
          <cell r="I536" t="str">
            <v>Rupiah</v>
          </cell>
        </row>
        <row r="537">
          <cell r="C537" t="str">
            <v xml:space="preserve">        perbaikan    =</v>
          </cell>
          <cell r="D537" t="str">
            <v>W</v>
          </cell>
        </row>
        <row r="538">
          <cell r="L538" t="str">
            <v>C.</v>
          </cell>
          <cell r="N538" t="str">
            <v>ALAT</v>
          </cell>
        </row>
        <row r="539">
          <cell r="A539" t="str">
            <v xml:space="preserve">4. </v>
          </cell>
          <cell r="C539" t="str">
            <v>Operator</v>
          </cell>
          <cell r="D539" t="str">
            <v>=   ( 1  Orang / Jam )  x  U1</v>
          </cell>
          <cell r="G539" t="str">
            <v>L</v>
          </cell>
          <cell r="H539">
            <v>2500</v>
          </cell>
          <cell r="I539" t="str">
            <v>Rupiah</v>
          </cell>
        </row>
        <row r="540">
          <cell r="A540" t="str">
            <v xml:space="preserve">5. </v>
          </cell>
          <cell r="C540" t="str">
            <v>Pembantu Operator</v>
          </cell>
          <cell r="D540" t="str">
            <v>=   ( 1  Orang / Jam )  x  U2</v>
          </cell>
          <cell r="G540" t="str">
            <v>M</v>
          </cell>
          <cell r="H540">
            <v>2000</v>
          </cell>
          <cell r="I540" t="str">
            <v>Rupiah</v>
          </cell>
          <cell r="L540" t="str">
            <v>1.</v>
          </cell>
          <cell r="N540" t="str">
            <v>CRANE 10-15 TON</v>
          </cell>
          <cell r="Q540" t="str">
            <v>jam</v>
          </cell>
          <cell r="R540">
            <v>1</v>
          </cell>
          <cell r="S540">
            <v>53724.295312835951</v>
          </cell>
          <cell r="V540">
            <v>53724.295312835951</v>
          </cell>
        </row>
        <row r="541">
          <cell r="L541" t="str">
            <v>2.</v>
          </cell>
          <cell r="N541" t="str">
            <v>-</v>
          </cell>
          <cell r="Q541" t="str">
            <v>jam</v>
          </cell>
          <cell r="R541" t="str">
            <v xml:space="preserve">-  </v>
          </cell>
          <cell r="S541" t="str">
            <v xml:space="preserve">-   </v>
          </cell>
          <cell r="V541" t="str">
            <v>-</v>
          </cell>
        </row>
        <row r="542">
          <cell r="C542" t="str">
            <v>Biaya Operasi per Jam        =</v>
          </cell>
          <cell r="E542" t="str">
            <v>(H+I+K+L+M)</v>
          </cell>
          <cell r="G542" t="str">
            <v>P</v>
          </cell>
          <cell r="H542">
            <v>37062.5</v>
          </cell>
          <cell r="I542" t="str">
            <v>Rupiah</v>
          </cell>
        </row>
        <row r="544">
          <cell r="A544" t="str">
            <v>D.</v>
          </cell>
          <cell r="C544" t="str">
            <v>TOTAL BIAYA SEWA ALAT / JAM   =   ( G + P )</v>
          </cell>
          <cell r="G544" t="str">
            <v>S</v>
          </cell>
          <cell r="H544">
            <v>53724.295312835951</v>
          </cell>
          <cell r="I544" t="str">
            <v>Rupiah</v>
          </cell>
        </row>
        <row r="548">
          <cell r="A548" t="str">
            <v>E.</v>
          </cell>
          <cell r="C548" t="str">
            <v>LAIN - LAIN</v>
          </cell>
        </row>
        <row r="549">
          <cell r="L549" t="str">
            <v>D.</v>
          </cell>
          <cell r="N549" t="str">
            <v>JUMLAH HARGA TENAGA, BAHAN DAN ALAT  ( A + B + C )</v>
          </cell>
          <cell r="V549">
            <v>53724.295312835951</v>
          </cell>
        </row>
        <row r="550">
          <cell r="A550" t="str">
            <v xml:space="preserve">1. </v>
          </cell>
          <cell r="C550" t="str">
            <v>Tingkat Suku Bunga</v>
          </cell>
          <cell r="G550" t="str">
            <v>i</v>
          </cell>
          <cell r="H550">
            <v>20</v>
          </cell>
          <cell r="I550" t="str">
            <v>% / Tahun</v>
          </cell>
          <cell r="L550" t="str">
            <v>E.</v>
          </cell>
          <cell r="N550" t="str">
            <v>OVERHEAD &amp; PROFIT</v>
          </cell>
          <cell r="Q550">
            <v>10</v>
          </cell>
          <cell r="R550" t="str">
            <v>%  x  D</v>
          </cell>
          <cell r="V550">
            <v>5372.4295312835957</v>
          </cell>
        </row>
        <row r="551">
          <cell r="A551" t="str">
            <v xml:space="preserve">2. </v>
          </cell>
          <cell r="C551" t="str">
            <v>Upah Operator / Sopir</v>
          </cell>
          <cell r="G551" t="str">
            <v>U1</v>
          </cell>
          <cell r="H551">
            <v>2500</v>
          </cell>
          <cell r="I551" t="str">
            <v>Rp./Jam</v>
          </cell>
          <cell r="L551" t="str">
            <v>F.</v>
          </cell>
          <cell r="N551" t="str">
            <v>HARGA SATUAN PEKERJAAN  ( D + E )</v>
          </cell>
          <cell r="V551">
            <v>59096.724844119548</v>
          </cell>
        </row>
        <row r="552">
          <cell r="A552" t="str">
            <v xml:space="preserve">3. </v>
          </cell>
          <cell r="C552" t="str">
            <v>Upah Pembantu Operator / Pmb.Sopir</v>
          </cell>
          <cell r="G552" t="str">
            <v>U2</v>
          </cell>
          <cell r="H552">
            <v>2000</v>
          </cell>
          <cell r="I552" t="str">
            <v>Rp./Jam</v>
          </cell>
          <cell r="L552" t="str">
            <v>Note: 1</v>
          </cell>
          <cell r="N552" t="str">
            <v>SATUAN dapat berdasarkan atas jam operasi untuk Tenaga Kerja dan Peralatan, volume dan/atau ukuran</v>
          </cell>
        </row>
        <row r="553">
          <cell r="A553" t="str">
            <v xml:space="preserve">4. </v>
          </cell>
          <cell r="C553" t="str">
            <v>Bahan Bakar Bensin</v>
          </cell>
          <cell r="G553" t="str">
            <v>Mb</v>
          </cell>
          <cell r="H553">
            <v>1150</v>
          </cell>
          <cell r="I553" t="str">
            <v>Liter</v>
          </cell>
          <cell r="N553" t="str">
            <v>berat untuk bahan-bahan.</v>
          </cell>
        </row>
        <row r="554">
          <cell r="A554" t="str">
            <v xml:space="preserve">5. </v>
          </cell>
          <cell r="C554" t="str">
            <v>Bahan Bakar Solar</v>
          </cell>
          <cell r="G554" t="str">
            <v>Ms</v>
          </cell>
          <cell r="H554">
            <v>650</v>
          </cell>
          <cell r="I554" t="str">
            <v>Liter</v>
          </cell>
          <cell r="L554">
            <v>2</v>
          </cell>
          <cell r="N554" t="str">
            <v>Kuantitas satuan adalah kuantitas setiap komponen untuk menyelesaikan satu satuan pekerjaan dari nomor</v>
          </cell>
        </row>
        <row r="555">
          <cell r="A555" t="str">
            <v xml:space="preserve">6. </v>
          </cell>
          <cell r="C555" t="str">
            <v>Minyak Pelumas</v>
          </cell>
          <cell r="G555" t="str">
            <v>Mp</v>
          </cell>
          <cell r="H555">
            <v>9000</v>
          </cell>
          <cell r="I555" t="str">
            <v>Liter</v>
          </cell>
          <cell r="N555" t="str">
            <v>mata pembayaran.</v>
          </cell>
        </row>
        <row r="556">
          <cell r="L556">
            <v>3</v>
          </cell>
          <cell r="N556" t="str">
            <v>Biaya satuan untuk peralatan sudah termasuk bahan bakar, bahan habis dipakai dan operator.</v>
          </cell>
        </row>
        <row r="557">
          <cell r="L557">
            <v>4</v>
          </cell>
          <cell r="N557" t="str">
            <v>Biaya satuan sudah termasuk pengeluaran untuk seluruh pajak yang berkaitan (tetapi tidak termasuk PPN</v>
          </cell>
        </row>
        <row r="558">
          <cell r="N558" t="str">
            <v>yang dibayar dari kontrak) dan biaya-biaya lainnya.</v>
          </cell>
        </row>
        <row r="559">
          <cell r="A559" t="str">
            <v>ITEM PEMBAYARAN No.</v>
          </cell>
          <cell r="D559" t="str">
            <v>:  9.13</v>
          </cell>
          <cell r="U559" t="str">
            <v>Analisa EI-913</v>
          </cell>
        </row>
        <row r="560">
          <cell r="A560" t="str">
            <v>JENIS PEKERJAAN</v>
          </cell>
          <cell r="D560" t="str">
            <v>:  PEKERJAAN HARIAN</v>
          </cell>
        </row>
        <row r="561">
          <cell r="A561" t="str">
            <v>SATUAN PEMBAYARAN</v>
          </cell>
          <cell r="D561" t="str">
            <v>:  JAM</v>
          </cell>
          <cell r="J561" t="str">
            <v xml:space="preserve">         URAIAN ANALISA HARGA SATUAN</v>
          </cell>
          <cell r="L561" t="str">
            <v>FORMULIR STANDAR UNTUK</v>
          </cell>
        </row>
        <row r="562">
          <cell r="L562" t="str">
            <v>PEREKAMAN ANALISA MASING-MASING HARGA SATUAN</v>
          </cell>
        </row>
        <row r="563">
          <cell r="L563">
            <v>0</v>
          </cell>
        </row>
        <row r="564">
          <cell r="A564" t="str">
            <v>No.</v>
          </cell>
          <cell r="C564" t="str">
            <v>U R A I A N</v>
          </cell>
          <cell r="G564" t="str">
            <v>KODE</v>
          </cell>
          <cell r="H564" t="str">
            <v>KOEF.</v>
          </cell>
          <cell r="I564" t="str">
            <v>SATUAN</v>
          </cell>
          <cell r="J564" t="str">
            <v>KETERANGAN</v>
          </cell>
        </row>
        <row r="566">
          <cell r="L566" t="str">
            <v>PROYEK</v>
          </cell>
          <cell r="O566" t="str">
            <v>:</v>
          </cell>
        </row>
        <row r="567">
          <cell r="A567" t="str">
            <v>A.</v>
          </cell>
          <cell r="C567" t="str">
            <v>URAIAN PERALATAN</v>
          </cell>
          <cell r="L567" t="str">
            <v>No. PAKET KONTRAK</v>
          </cell>
          <cell r="O567" t="str">
            <v>:</v>
          </cell>
        </row>
        <row r="568">
          <cell r="L568" t="str">
            <v>NAMA PAKET</v>
          </cell>
          <cell r="O568" t="str">
            <v>:</v>
          </cell>
        </row>
        <row r="569">
          <cell r="A569" t="str">
            <v xml:space="preserve">1. </v>
          </cell>
          <cell r="C569" t="str">
            <v>Jenis Peralatan</v>
          </cell>
          <cell r="G569" t="str">
            <v>STEEL WHEEL ROLLER 6-9 T.</v>
          </cell>
          <cell r="J569" t="str">
            <v>(E16)</v>
          </cell>
          <cell r="L569" t="str">
            <v>PROP / KAB / KODYA</v>
          </cell>
          <cell r="O569" t="str">
            <v>:</v>
          </cell>
        </row>
        <row r="570">
          <cell r="A570" t="str">
            <v xml:space="preserve">2. </v>
          </cell>
          <cell r="C570" t="str">
            <v>Tenaga</v>
          </cell>
          <cell r="G570" t="str">
            <v>Pw</v>
          </cell>
          <cell r="H570">
            <v>50</v>
          </cell>
          <cell r="I570" t="str">
            <v>HP</v>
          </cell>
          <cell r="L570" t="str">
            <v>ITEM PEMBAYARAN NO.</v>
          </cell>
          <cell r="O570" t="str">
            <v>:  9.13</v>
          </cell>
          <cell r="S570" t="str">
            <v>PERKIRAAN VOL. PEK.</v>
          </cell>
          <cell r="U570" t="str">
            <v>:</v>
          </cell>
          <cell r="V570" t="e">
            <v>#REF!</v>
          </cell>
        </row>
        <row r="571">
          <cell r="A571" t="str">
            <v xml:space="preserve">3. </v>
          </cell>
          <cell r="C571" t="str">
            <v>Kapasitas</v>
          </cell>
          <cell r="G571" t="str">
            <v>Cp</v>
          </cell>
          <cell r="H571">
            <v>8</v>
          </cell>
          <cell r="I571" t="str">
            <v>Ton</v>
          </cell>
          <cell r="L571" t="str">
            <v>JENIS PEKERJAAN</v>
          </cell>
          <cell r="O571" t="str">
            <v>:  PEKERJAAN HARIAN</v>
          </cell>
          <cell r="S571" t="str">
            <v>TOTAL HARGA (Rp.)</v>
          </cell>
          <cell r="U571" t="str">
            <v>:</v>
          </cell>
          <cell r="V571" t="e">
            <v>#REF!</v>
          </cell>
        </row>
        <row r="572">
          <cell r="A572" t="str">
            <v xml:space="preserve">4. </v>
          </cell>
          <cell r="C572" t="str">
            <v>Umur Ekonomis</v>
          </cell>
          <cell r="G572" t="str">
            <v>A</v>
          </cell>
          <cell r="H572">
            <v>5</v>
          </cell>
          <cell r="I572" t="str">
            <v>Tahun</v>
          </cell>
          <cell r="J572" t="str">
            <v xml:space="preserve"> Alat Baru</v>
          </cell>
          <cell r="P572" t="str">
            <v>STEEL WHEEL ROLLER 6-9 T.</v>
          </cell>
          <cell r="S572" t="str">
            <v>% THD. BIAYA PROYEK</v>
          </cell>
          <cell r="U572" t="str">
            <v>:</v>
          </cell>
          <cell r="V572" t="e">
            <v>#REF!</v>
          </cell>
        </row>
        <row r="573">
          <cell r="A573" t="str">
            <v xml:space="preserve">5. </v>
          </cell>
          <cell r="C573" t="str">
            <v>Jam Operasi Dalam 1 Tahun</v>
          </cell>
          <cell r="G573" t="str">
            <v>W</v>
          </cell>
          <cell r="H573">
            <v>2000</v>
          </cell>
          <cell r="I573" t="str">
            <v>Jam</v>
          </cell>
          <cell r="J573" t="str">
            <v xml:space="preserve"> Alat Baru</v>
          </cell>
          <cell r="L573" t="str">
            <v>SATUAN PEMBAYARAN</v>
          </cell>
          <cell r="O573" t="str">
            <v>:  JAM</v>
          </cell>
          <cell r="Q573" t="str">
            <v>(E16)</v>
          </cell>
        </row>
        <row r="574">
          <cell r="A574" t="str">
            <v xml:space="preserve">6. </v>
          </cell>
          <cell r="C574" t="str">
            <v>Harga Alat</v>
          </cell>
          <cell r="G574" t="str">
            <v>B</v>
          </cell>
          <cell r="H574">
            <v>84000000</v>
          </cell>
          <cell r="I574" t="str">
            <v>Rupiah</v>
          </cell>
          <cell r="J574" t="str">
            <v xml:space="preserve"> Alat Baru</v>
          </cell>
        </row>
        <row r="576">
          <cell r="R576" t="str">
            <v>PERKIRAAN</v>
          </cell>
          <cell r="S576" t="str">
            <v>HARGA</v>
          </cell>
          <cell r="T576" t="str">
            <v>JUMLAH</v>
          </cell>
        </row>
        <row r="577">
          <cell r="A577" t="str">
            <v>B.</v>
          </cell>
          <cell r="C577" t="str">
            <v>BIAYA PASTI PER JAM KERJA</v>
          </cell>
          <cell r="L577" t="str">
            <v>NO.</v>
          </cell>
          <cell r="N577" t="str">
            <v>KOMPONEN</v>
          </cell>
          <cell r="Q577" t="str">
            <v>SATUAN</v>
          </cell>
          <cell r="R577" t="str">
            <v>KUANTITAS</v>
          </cell>
          <cell r="S577" t="str">
            <v>SATUAN</v>
          </cell>
          <cell r="T577" t="str">
            <v>HARGA</v>
          </cell>
        </row>
        <row r="578">
          <cell r="S578" t="str">
            <v>(Rp.)</v>
          </cell>
          <cell r="T578" t="str">
            <v>(Rp.)</v>
          </cell>
        </row>
        <row r="579">
          <cell r="A579" t="str">
            <v xml:space="preserve">1. </v>
          </cell>
          <cell r="C579" t="str">
            <v>Nilai Sisa Alat</v>
          </cell>
          <cell r="D579" t="str">
            <v>=  10 % x Harga Alat Baru</v>
          </cell>
          <cell r="G579" t="str">
            <v>C</v>
          </cell>
          <cell r="H579">
            <v>8400000</v>
          </cell>
          <cell r="I579" t="str">
            <v>Rupiah</v>
          </cell>
        </row>
        <row r="581">
          <cell r="A581" t="str">
            <v xml:space="preserve">2. </v>
          </cell>
          <cell r="C581" t="str">
            <v>Faktor Angsuran Modal    =</v>
          </cell>
          <cell r="E581" t="str">
            <v>i x (1 + i)^A</v>
          </cell>
          <cell r="G581" t="str">
            <v>D</v>
          </cell>
          <cell r="H581">
            <v>0.33437970328961514</v>
          </cell>
          <cell r="I581" t="str">
            <v>-</v>
          </cell>
          <cell r="L581" t="str">
            <v>A.</v>
          </cell>
          <cell r="N581" t="str">
            <v>PEKERJA</v>
          </cell>
        </row>
        <row r="582">
          <cell r="E582" t="str">
            <v>(1 + i)^A - 1</v>
          </cell>
        </row>
        <row r="583">
          <cell r="A583" t="str">
            <v xml:space="preserve">3. </v>
          </cell>
          <cell r="C583" t="str">
            <v>Biaya Pasti per Jam  :</v>
          </cell>
          <cell r="L583" t="str">
            <v>1.</v>
          </cell>
          <cell r="N583" t="str">
            <v>-</v>
          </cell>
          <cell r="R583" t="str">
            <v xml:space="preserve">-  </v>
          </cell>
          <cell r="S583" t="str">
            <v xml:space="preserve">-   </v>
          </cell>
          <cell r="V583" t="str">
            <v>-</v>
          </cell>
        </row>
        <row r="584">
          <cell r="C584" t="str">
            <v>a.  Biaya Pengembalian Modal  =</v>
          </cell>
          <cell r="E584" t="str">
            <v>( B - C ) x D</v>
          </cell>
          <cell r="G584" t="str">
            <v>E</v>
          </cell>
          <cell r="H584">
            <v>12639.552784347452</v>
          </cell>
          <cell r="I584" t="str">
            <v>Rupiah</v>
          </cell>
          <cell r="L584" t="str">
            <v>2.</v>
          </cell>
          <cell r="N584" t="str">
            <v>-</v>
          </cell>
          <cell r="R584" t="str">
            <v xml:space="preserve">-  </v>
          </cell>
          <cell r="S584" t="str">
            <v xml:space="preserve">-   </v>
          </cell>
          <cell r="V584" t="str">
            <v>-</v>
          </cell>
        </row>
        <row r="585">
          <cell r="E585" t="str">
            <v>W</v>
          </cell>
        </row>
        <row r="587">
          <cell r="C587" t="str">
            <v>b.  Asuransi, dll =</v>
          </cell>
          <cell r="D587">
            <v>2E-3</v>
          </cell>
          <cell r="E587" t="str">
            <v xml:space="preserve">  x   B</v>
          </cell>
          <cell r="G587" t="str">
            <v>F</v>
          </cell>
          <cell r="H587">
            <v>84</v>
          </cell>
          <cell r="I587" t="str">
            <v>Rupiah</v>
          </cell>
        </row>
        <row r="588">
          <cell r="E588" t="str">
            <v>W</v>
          </cell>
        </row>
        <row r="589">
          <cell r="L589" t="str">
            <v>B.</v>
          </cell>
          <cell r="N589" t="str">
            <v>BAHAN</v>
          </cell>
        </row>
        <row r="590">
          <cell r="C590" t="str">
            <v>Biaya Pasti per Jam             =</v>
          </cell>
          <cell r="E590" t="str">
            <v>( E + F )</v>
          </cell>
          <cell r="G590" t="str">
            <v>G</v>
          </cell>
          <cell r="H590">
            <v>12723.552784347452</v>
          </cell>
          <cell r="I590" t="str">
            <v>Rupiah</v>
          </cell>
        </row>
        <row r="591">
          <cell r="L591" t="str">
            <v>1.</v>
          </cell>
          <cell r="N591" t="str">
            <v>-</v>
          </cell>
          <cell r="R591" t="str">
            <v xml:space="preserve">-  </v>
          </cell>
          <cell r="S591" t="str">
            <v xml:space="preserve">-   </v>
          </cell>
          <cell r="V591" t="str">
            <v>-</v>
          </cell>
        </row>
        <row r="592">
          <cell r="A592" t="str">
            <v>C.</v>
          </cell>
          <cell r="C592" t="str">
            <v>BIAYA OPERASI PER JAM KERJA</v>
          </cell>
          <cell r="L592" t="str">
            <v>2.</v>
          </cell>
          <cell r="N592" t="str">
            <v>-</v>
          </cell>
          <cell r="R592" t="str">
            <v xml:space="preserve">-  </v>
          </cell>
          <cell r="S592" t="str">
            <v xml:space="preserve">-   </v>
          </cell>
          <cell r="V592" t="str">
            <v>-</v>
          </cell>
        </row>
        <row r="594">
          <cell r="A594" t="str">
            <v xml:space="preserve">1. </v>
          </cell>
          <cell r="C594" t="str">
            <v xml:space="preserve">Bahan Bakar  =  (0.125-0.175 Ltr/HP/Jam)   x Pw x Ms </v>
          </cell>
          <cell r="G594" t="str">
            <v>H</v>
          </cell>
          <cell r="H594">
            <v>4062.5</v>
          </cell>
          <cell r="I594" t="str">
            <v>Rupiah</v>
          </cell>
        </row>
        <row r="596">
          <cell r="A596" t="str">
            <v xml:space="preserve">2. </v>
          </cell>
          <cell r="C596" t="str">
            <v>Pelumas         =  (0.01-0.02 Ltr/HP/Jam) x Pw x Mp</v>
          </cell>
          <cell r="G596" t="str">
            <v>I</v>
          </cell>
          <cell r="H596">
            <v>4500</v>
          </cell>
          <cell r="I596" t="str">
            <v>Rupiah</v>
          </cell>
        </row>
        <row r="598">
          <cell r="A598" t="str">
            <v xml:space="preserve">3. </v>
          </cell>
          <cell r="C598" t="str">
            <v>Perawatan dan</v>
          </cell>
          <cell r="D598" t="str">
            <v>(12,5 % - 17,5 %)  x  B</v>
          </cell>
          <cell r="G598" t="str">
            <v>K</v>
          </cell>
          <cell r="H598">
            <v>5250</v>
          </cell>
          <cell r="I598" t="str">
            <v>Rupiah</v>
          </cell>
        </row>
        <row r="599">
          <cell r="C599" t="str">
            <v xml:space="preserve">        perbaikan    =</v>
          </cell>
          <cell r="D599" t="str">
            <v>W</v>
          </cell>
        </row>
        <row r="600">
          <cell r="L600" t="str">
            <v>C.</v>
          </cell>
          <cell r="N600" t="str">
            <v>ALAT</v>
          </cell>
        </row>
        <row r="601">
          <cell r="A601" t="str">
            <v xml:space="preserve">4. </v>
          </cell>
          <cell r="C601" t="str">
            <v>Operator</v>
          </cell>
          <cell r="D601" t="str">
            <v>=   ( 1  Orang / Jam )  x  U1</v>
          </cell>
          <cell r="G601" t="str">
            <v>L</v>
          </cell>
          <cell r="H601">
            <v>2500</v>
          </cell>
          <cell r="I601" t="str">
            <v>Rupiah</v>
          </cell>
        </row>
        <row r="602">
          <cell r="A602" t="str">
            <v xml:space="preserve">5. </v>
          </cell>
          <cell r="C602" t="str">
            <v>Pembantu Operator</v>
          </cell>
          <cell r="D602" t="str">
            <v>=   ( 1  Orang / Jam )  x  U2</v>
          </cell>
          <cell r="G602" t="str">
            <v>M</v>
          </cell>
          <cell r="H602">
            <v>2000</v>
          </cell>
          <cell r="I602" t="str">
            <v>Rupiah</v>
          </cell>
          <cell r="L602" t="str">
            <v>1.</v>
          </cell>
          <cell r="N602" t="str">
            <v>STEEL WHEEL ROLLER 6-9 T.</v>
          </cell>
          <cell r="Q602" t="str">
            <v>jam</v>
          </cell>
          <cell r="R602">
            <v>1</v>
          </cell>
          <cell r="S602">
            <v>31036.052784347452</v>
          </cell>
          <cell r="V602">
            <v>31036.052784347452</v>
          </cell>
        </row>
        <row r="603">
          <cell r="L603" t="str">
            <v>2.</v>
          </cell>
          <cell r="N603" t="str">
            <v>-</v>
          </cell>
          <cell r="Q603" t="str">
            <v>jam</v>
          </cell>
          <cell r="R603" t="str">
            <v xml:space="preserve">-  </v>
          </cell>
          <cell r="S603" t="str">
            <v xml:space="preserve">-   </v>
          </cell>
          <cell r="V603" t="str">
            <v>-</v>
          </cell>
        </row>
        <row r="604">
          <cell r="C604" t="str">
            <v>Biaya Operasi per Jam        =</v>
          </cell>
          <cell r="E604" t="str">
            <v>(H+I+K+L+M)</v>
          </cell>
          <cell r="G604" t="str">
            <v>P</v>
          </cell>
          <cell r="H604">
            <v>18312.5</v>
          </cell>
          <cell r="I604" t="str">
            <v>Rupiah</v>
          </cell>
        </row>
        <row r="606">
          <cell r="A606" t="str">
            <v>D.</v>
          </cell>
          <cell r="C606" t="str">
            <v>TOTAL BIAYA SEWA ALAT / JAM   =   ( G + P )</v>
          </cell>
          <cell r="G606" t="str">
            <v>S</v>
          </cell>
          <cell r="H606">
            <v>31036.052784347452</v>
          </cell>
          <cell r="I606" t="str">
            <v>Rupiah</v>
          </cell>
        </row>
        <row r="610">
          <cell r="A610" t="str">
            <v>E.</v>
          </cell>
          <cell r="C610" t="str">
            <v>LAIN - LAIN</v>
          </cell>
        </row>
        <row r="611">
          <cell r="L611" t="str">
            <v>D.</v>
          </cell>
          <cell r="N611" t="str">
            <v>JUMLAH HARGA TENAGA, BAHAN DAN ALAT  ( A + B + C )</v>
          </cell>
          <cell r="V611">
            <v>31036.052784347452</v>
          </cell>
        </row>
        <row r="612">
          <cell r="A612" t="str">
            <v xml:space="preserve">1. </v>
          </cell>
          <cell r="C612" t="str">
            <v>Tingkat Suku Bunga</v>
          </cell>
          <cell r="G612" t="str">
            <v>i</v>
          </cell>
          <cell r="H612">
            <v>20</v>
          </cell>
          <cell r="I612" t="str">
            <v>% / Tahun</v>
          </cell>
          <cell r="L612" t="str">
            <v>E.</v>
          </cell>
          <cell r="N612" t="str">
            <v>OVERHEAD &amp; PROFIT</v>
          </cell>
          <cell r="Q612">
            <v>10</v>
          </cell>
          <cell r="R612" t="str">
            <v>%  x  D</v>
          </cell>
          <cell r="V612">
            <v>3103.6052784347453</v>
          </cell>
        </row>
        <row r="613">
          <cell r="A613" t="str">
            <v xml:space="preserve">2. </v>
          </cell>
          <cell r="C613" t="str">
            <v>Upah Operator / Sopir</v>
          </cell>
          <cell r="G613" t="str">
            <v>U1</v>
          </cell>
          <cell r="H613">
            <v>2500</v>
          </cell>
          <cell r="I613" t="str">
            <v>Rp./Jam</v>
          </cell>
          <cell r="L613" t="str">
            <v>F.</v>
          </cell>
          <cell r="N613" t="str">
            <v>HARGA SATUAN PEKERJAAN  ( D + E )</v>
          </cell>
          <cell r="V613">
            <v>34139.658062782197</v>
          </cell>
        </row>
        <row r="614">
          <cell r="A614" t="str">
            <v xml:space="preserve">3. </v>
          </cell>
          <cell r="C614" t="str">
            <v>Upah Pembantu Operator / Pmb.Sopir</v>
          </cell>
          <cell r="G614" t="str">
            <v>U2</v>
          </cell>
          <cell r="H614">
            <v>2000</v>
          </cell>
          <cell r="I614" t="str">
            <v>Rp./Jam</v>
          </cell>
          <cell r="L614" t="str">
            <v>Note: 1</v>
          </cell>
          <cell r="N614" t="str">
            <v>SATUAN dapat berdasarkan atas jam operasi untuk Tenaga Kerja dan Peralatan, volume dan/atau ukuran</v>
          </cell>
        </row>
        <row r="615">
          <cell r="A615" t="str">
            <v xml:space="preserve">4. </v>
          </cell>
          <cell r="C615" t="str">
            <v>Bahan Bakar Bensin</v>
          </cell>
          <cell r="G615" t="str">
            <v>Mb</v>
          </cell>
          <cell r="H615">
            <v>1150</v>
          </cell>
          <cell r="I615" t="str">
            <v>Liter</v>
          </cell>
          <cell r="N615" t="str">
            <v>berat untuk bahan-bahan.</v>
          </cell>
        </row>
        <row r="616">
          <cell r="A616" t="str">
            <v xml:space="preserve">5. </v>
          </cell>
          <cell r="C616" t="str">
            <v>Bahan Bakar Solar</v>
          </cell>
          <cell r="G616" t="str">
            <v>Ms</v>
          </cell>
          <cell r="H616">
            <v>650</v>
          </cell>
          <cell r="I616" t="str">
            <v>Liter</v>
          </cell>
          <cell r="L616">
            <v>2</v>
          </cell>
          <cell r="N616" t="str">
            <v>Kuantitas satuan adalah kuantitas setiap komponen untuk menyelesaikan satu satuan pekerjaan dari nomor</v>
          </cell>
        </row>
        <row r="617">
          <cell r="A617" t="str">
            <v xml:space="preserve">6. </v>
          </cell>
          <cell r="C617" t="str">
            <v>Minyak Pelumas</v>
          </cell>
          <cell r="G617" t="str">
            <v>Mp</v>
          </cell>
          <cell r="H617">
            <v>9000</v>
          </cell>
          <cell r="I617" t="str">
            <v>Liter</v>
          </cell>
          <cell r="N617" t="str">
            <v>mata pembayaran.</v>
          </cell>
        </row>
        <row r="618">
          <cell r="L618">
            <v>3</v>
          </cell>
          <cell r="N618" t="str">
            <v>Biaya satuan untuk peralatan sudah termasuk bahan bakar, bahan habis dipakai dan operator.</v>
          </cell>
        </row>
        <row r="619">
          <cell r="L619">
            <v>4</v>
          </cell>
          <cell r="N619" t="str">
            <v>Biaya satuan sudah termasuk pengeluaran untuk seluruh pajak yang berkaitan (tetapi tidak termasuk PPN</v>
          </cell>
        </row>
        <row r="620">
          <cell r="N620" t="str">
            <v>yang dibayar dari kontrak) dan biaya-biaya lainnya.</v>
          </cell>
        </row>
        <row r="621">
          <cell r="A621" t="str">
            <v>ITEM PEMBAYARAN No.</v>
          </cell>
          <cell r="D621" t="str">
            <v>:  9.14</v>
          </cell>
          <cell r="U621" t="str">
            <v>Analisa EI-914</v>
          </cell>
        </row>
        <row r="622">
          <cell r="A622" t="str">
            <v>JENIS PEKERJAAN</v>
          </cell>
          <cell r="D622" t="str">
            <v>:  PEKERJAAN HARIAN</v>
          </cell>
        </row>
        <row r="623">
          <cell r="A623" t="str">
            <v>SATUAN PEMBAYARAN</v>
          </cell>
          <cell r="D623" t="str">
            <v>:  JAM</v>
          </cell>
          <cell r="J623" t="str">
            <v xml:space="preserve">         URAIAN ANALISA HARGA SATUAN</v>
          </cell>
          <cell r="L623" t="str">
            <v>FORMULIR STANDAR UNTUK</v>
          </cell>
        </row>
        <row r="624">
          <cell r="L624" t="str">
            <v>PEREKAMAN ANALISA MASING-MASING HARGA SATUAN</v>
          </cell>
        </row>
        <row r="625">
          <cell r="L625">
            <v>0</v>
          </cell>
        </row>
        <row r="626">
          <cell r="A626" t="str">
            <v>No.</v>
          </cell>
          <cell r="C626" t="str">
            <v>U R A I A N</v>
          </cell>
          <cell r="G626" t="str">
            <v>KODE</v>
          </cell>
          <cell r="H626" t="str">
            <v>KOEF.</v>
          </cell>
          <cell r="I626" t="str">
            <v>SATUAN</v>
          </cell>
          <cell r="J626" t="str">
            <v>KETERANGAN</v>
          </cell>
        </row>
        <row r="628">
          <cell r="L628" t="str">
            <v>PROYEK</v>
          </cell>
          <cell r="O628" t="str">
            <v>:</v>
          </cell>
        </row>
        <row r="629">
          <cell r="A629" t="str">
            <v>A.</v>
          </cell>
          <cell r="C629" t="str">
            <v>URAIAN PERALATAN</v>
          </cell>
          <cell r="L629" t="str">
            <v>No. PAKET KONTRAK</v>
          </cell>
          <cell r="O629" t="str">
            <v>:</v>
          </cell>
        </row>
        <row r="630">
          <cell r="L630" t="str">
            <v>NAMA PAKET</v>
          </cell>
          <cell r="O630" t="str">
            <v>:</v>
          </cell>
        </row>
        <row r="631">
          <cell r="A631" t="str">
            <v xml:space="preserve">1. </v>
          </cell>
          <cell r="C631" t="str">
            <v>Jenis Peralatan</v>
          </cell>
          <cell r="G631" t="str">
            <v>VIBRATORY ROLLER 5-8 T.</v>
          </cell>
          <cell r="J631" t="str">
            <v>(E19)</v>
          </cell>
          <cell r="L631" t="str">
            <v>PROP / KAB / KODYA</v>
          </cell>
          <cell r="O631" t="str">
            <v>:</v>
          </cell>
        </row>
        <row r="632">
          <cell r="A632" t="str">
            <v xml:space="preserve">2. </v>
          </cell>
          <cell r="C632" t="str">
            <v>Tenaga</v>
          </cell>
          <cell r="G632" t="str">
            <v>Pw</v>
          </cell>
          <cell r="H632">
            <v>75</v>
          </cell>
          <cell r="I632" t="str">
            <v>HP</v>
          </cell>
          <cell r="L632" t="str">
            <v>ITEM PEMBAYARAN NO.</v>
          </cell>
          <cell r="O632" t="str">
            <v>:  9.14</v>
          </cell>
          <cell r="S632" t="str">
            <v>PERKIRAAN VOL. PEK.</v>
          </cell>
          <cell r="U632" t="str">
            <v>:</v>
          </cell>
          <cell r="V632" t="e">
            <v>#REF!</v>
          </cell>
        </row>
        <row r="633">
          <cell r="A633" t="str">
            <v xml:space="preserve">3. </v>
          </cell>
          <cell r="C633" t="str">
            <v>Kapasitas</v>
          </cell>
          <cell r="G633" t="str">
            <v>Cp</v>
          </cell>
          <cell r="H633">
            <v>7</v>
          </cell>
          <cell r="I633" t="str">
            <v>Ton</v>
          </cell>
          <cell r="L633" t="str">
            <v>JENIS PEKERJAAN</v>
          </cell>
          <cell r="O633" t="str">
            <v>:  PEKERJAAN HARIAN</v>
          </cell>
          <cell r="S633" t="str">
            <v>TOTAL HARGA (Rp.)</v>
          </cell>
          <cell r="U633" t="str">
            <v>:</v>
          </cell>
          <cell r="V633" t="e">
            <v>#REF!</v>
          </cell>
        </row>
        <row r="634">
          <cell r="A634" t="str">
            <v xml:space="preserve">4. </v>
          </cell>
          <cell r="C634" t="str">
            <v>Umur Ekonomis</v>
          </cell>
          <cell r="G634" t="str">
            <v>A</v>
          </cell>
          <cell r="H634">
            <v>4</v>
          </cell>
          <cell r="I634" t="str">
            <v>Tahun</v>
          </cell>
          <cell r="J634" t="str">
            <v xml:space="preserve"> Alat Baru</v>
          </cell>
          <cell r="P634" t="str">
            <v>VIBRATORY ROLLER 5-8 T.</v>
          </cell>
          <cell r="S634" t="str">
            <v>% THD. BIAYA PROYEK</v>
          </cell>
          <cell r="U634" t="str">
            <v>:</v>
          </cell>
          <cell r="V634" t="e">
            <v>#REF!</v>
          </cell>
        </row>
        <row r="635">
          <cell r="A635" t="str">
            <v xml:space="preserve">5. </v>
          </cell>
          <cell r="C635" t="str">
            <v>Jam Operasi Dalam 1 Tahun</v>
          </cell>
          <cell r="G635" t="str">
            <v>W</v>
          </cell>
          <cell r="H635">
            <v>2000</v>
          </cell>
          <cell r="I635" t="str">
            <v>Jam</v>
          </cell>
          <cell r="J635" t="str">
            <v xml:space="preserve"> Alat Baru</v>
          </cell>
          <cell r="L635" t="str">
            <v>SATUAN PEMBAYARAN</v>
          </cell>
          <cell r="O635" t="str">
            <v>:  JAM</v>
          </cell>
          <cell r="Q635" t="str">
            <v>(E19)</v>
          </cell>
        </row>
        <row r="636">
          <cell r="A636" t="str">
            <v xml:space="preserve">6. </v>
          </cell>
          <cell r="C636" t="str">
            <v>Harga Alat</v>
          </cell>
          <cell r="G636" t="str">
            <v>B</v>
          </cell>
          <cell r="H636">
            <v>118000000</v>
          </cell>
          <cell r="I636" t="str">
            <v>Rupiah</v>
          </cell>
          <cell r="J636" t="str">
            <v xml:space="preserve"> Alat Baru</v>
          </cell>
        </row>
        <row r="638">
          <cell r="R638" t="str">
            <v>PERKIRAAN</v>
          </cell>
          <cell r="S638" t="str">
            <v>HARGA</v>
          </cell>
          <cell r="T638" t="str">
            <v>JUMLAH</v>
          </cell>
        </row>
        <row r="639">
          <cell r="A639" t="str">
            <v>B.</v>
          </cell>
          <cell r="C639" t="str">
            <v>BIAYA PASTI PER JAM KERJA</v>
          </cell>
          <cell r="L639" t="str">
            <v>NO.</v>
          </cell>
          <cell r="N639" t="str">
            <v>KOMPONEN</v>
          </cell>
          <cell r="Q639" t="str">
            <v>SATUAN</v>
          </cell>
          <cell r="R639" t="str">
            <v>KUANTITAS</v>
          </cell>
          <cell r="S639" t="str">
            <v>SATUAN</v>
          </cell>
          <cell r="T639" t="str">
            <v>HARGA</v>
          </cell>
        </row>
        <row r="640">
          <cell r="S640" t="str">
            <v>(Rp.)</v>
          </cell>
          <cell r="T640" t="str">
            <v>(Rp.)</v>
          </cell>
        </row>
        <row r="641">
          <cell r="A641" t="str">
            <v xml:space="preserve">1. </v>
          </cell>
          <cell r="C641" t="str">
            <v>Nilai Sisa Alat</v>
          </cell>
          <cell r="D641" t="str">
            <v>=  10 % x Harga Alat Baru</v>
          </cell>
          <cell r="G641" t="str">
            <v>C</v>
          </cell>
          <cell r="H641">
            <v>11800000</v>
          </cell>
          <cell r="I641" t="str">
            <v>Rupiah</v>
          </cell>
        </row>
        <row r="643">
          <cell r="A643" t="str">
            <v xml:space="preserve">2. </v>
          </cell>
          <cell r="C643" t="str">
            <v>Faktor Angsuran Modal    =</v>
          </cell>
          <cell r="E643" t="str">
            <v>i x (1 + i)^A</v>
          </cell>
          <cell r="G643" t="str">
            <v>D</v>
          </cell>
          <cell r="H643">
            <v>0.38628912071535026</v>
          </cell>
          <cell r="I643" t="str">
            <v>-</v>
          </cell>
          <cell r="L643" t="str">
            <v>A.</v>
          </cell>
          <cell r="N643" t="str">
            <v>PEKERJA</v>
          </cell>
        </row>
        <row r="644">
          <cell r="E644" t="str">
            <v>(1 + i)^A - 1</v>
          </cell>
        </row>
        <row r="645">
          <cell r="A645" t="str">
            <v xml:space="preserve">3. </v>
          </cell>
          <cell r="C645" t="str">
            <v>Biaya Pasti per Jam  :</v>
          </cell>
          <cell r="L645" t="str">
            <v>1.</v>
          </cell>
          <cell r="N645" t="str">
            <v>-</v>
          </cell>
          <cell r="R645" t="str">
            <v xml:space="preserve">-  </v>
          </cell>
          <cell r="S645" t="str">
            <v xml:space="preserve">-   </v>
          </cell>
          <cell r="V645" t="str">
            <v>-</v>
          </cell>
        </row>
        <row r="646">
          <cell r="C646" t="str">
            <v>a.  Biaya Pengembalian Modal  =</v>
          </cell>
          <cell r="E646" t="str">
            <v>( B - C ) x D</v>
          </cell>
          <cell r="G646" t="str">
            <v>E</v>
          </cell>
          <cell r="H646">
            <v>20511.952309985096</v>
          </cell>
          <cell r="I646" t="str">
            <v>Rupiah</v>
          </cell>
          <cell r="L646" t="str">
            <v>2.</v>
          </cell>
          <cell r="N646" t="str">
            <v>-</v>
          </cell>
          <cell r="R646" t="str">
            <v xml:space="preserve">-  </v>
          </cell>
          <cell r="S646" t="str">
            <v xml:space="preserve">-   </v>
          </cell>
          <cell r="V646" t="str">
            <v>-</v>
          </cell>
        </row>
        <row r="647">
          <cell r="E647" t="str">
            <v>W</v>
          </cell>
        </row>
        <row r="649">
          <cell r="C649" t="str">
            <v>b.  Asuransi, dll =</v>
          </cell>
          <cell r="D649">
            <v>2E-3</v>
          </cell>
          <cell r="E649" t="str">
            <v xml:space="preserve">  x   B</v>
          </cell>
          <cell r="G649" t="str">
            <v>F</v>
          </cell>
          <cell r="H649">
            <v>118</v>
          </cell>
          <cell r="I649" t="str">
            <v>Rupiah</v>
          </cell>
        </row>
        <row r="650">
          <cell r="E650" t="str">
            <v>W</v>
          </cell>
        </row>
        <row r="651">
          <cell r="L651" t="str">
            <v>B.</v>
          </cell>
          <cell r="N651" t="str">
            <v>BAHAN</v>
          </cell>
        </row>
        <row r="652">
          <cell r="C652" t="str">
            <v>Biaya Pasti per Jam             =</v>
          </cell>
          <cell r="E652" t="str">
            <v>( E + F )</v>
          </cell>
          <cell r="G652" t="str">
            <v>G</v>
          </cell>
          <cell r="H652">
            <v>20629.952309985096</v>
          </cell>
          <cell r="I652" t="str">
            <v>Rupiah</v>
          </cell>
        </row>
        <row r="653">
          <cell r="L653" t="str">
            <v>1.</v>
          </cell>
          <cell r="N653" t="str">
            <v>-</v>
          </cell>
          <cell r="R653" t="str">
            <v xml:space="preserve">-  </v>
          </cell>
          <cell r="S653" t="str">
            <v xml:space="preserve">-   </v>
          </cell>
          <cell r="V653" t="str">
            <v>-</v>
          </cell>
        </row>
        <row r="654">
          <cell r="A654" t="str">
            <v>C.</v>
          </cell>
          <cell r="C654" t="str">
            <v>BIAYA OPERASI PER JAM KERJA</v>
          </cell>
          <cell r="L654" t="str">
            <v>2.</v>
          </cell>
          <cell r="N654" t="str">
            <v>-</v>
          </cell>
          <cell r="R654" t="str">
            <v xml:space="preserve">-  </v>
          </cell>
          <cell r="S654" t="str">
            <v xml:space="preserve">-   </v>
          </cell>
          <cell r="V654" t="str">
            <v>-</v>
          </cell>
        </row>
        <row r="656">
          <cell r="A656" t="str">
            <v xml:space="preserve">1. </v>
          </cell>
          <cell r="C656" t="str">
            <v xml:space="preserve">Bahan Bakar  =  (0.125-0.175 Ltr/HP/Jam)   x Pw x Ms </v>
          </cell>
          <cell r="G656" t="str">
            <v>H</v>
          </cell>
          <cell r="H656">
            <v>6093.75</v>
          </cell>
          <cell r="I656" t="str">
            <v>Rupiah</v>
          </cell>
        </row>
        <row r="658">
          <cell r="A658" t="str">
            <v xml:space="preserve">2. </v>
          </cell>
          <cell r="C658" t="str">
            <v>Pelumas         =  (0.01-0.02 Ltr/HP/Jam) x Pw x Mp</v>
          </cell>
          <cell r="G658" t="str">
            <v>I</v>
          </cell>
          <cell r="H658">
            <v>6750</v>
          </cell>
          <cell r="I658" t="str">
            <v>Rupiah</v>
          </cell>
        </row>
        <row r="660">
          <cell r="A660" t="str">
            <v xml:space="preserve">3. </v>
          </cell>
          <cell r="C660" t="str">
            <v>Perawatan dan</v>
          </cell>
          <cell r="D660" t="str">
            <v>(12,5 % - 17,5 %)  x  B</v>
          </cell>
          <cell r="G660" t="str">
            <v>K</v>
          </cell>
          <cell r="H660">
            <v>7375</v>
          </cell>
          <cell r="I660" t="str">
            <v>Rupiah</v>
          </cell>
        </row>
        <row r="661">
          <cell r="C661" t="str">
            <v xml:space="preserve">        perbaikan    =</v>
          </cell>
          <cell r="D661" t="str">
            <v>W</v>
          </cell>
        </row>
        <row r="662">
          <cell r="L662" t="str">
            <v>C.</v>
          </cell>
          <cell r="N662" t="str">
            <v>ALAT</v>
          </cell>
        </row>
        <row r="663">
          <cell r="A663" t="str">
            <v xml:space="preserve">4. </v>
          </cell>
          <cell r="C663" t="str">
            <v>Operator</v>
          </cell>
          <cell r="D663" t="str">
            <v>=   ( 1  Orang / Jam )  x  U1</v>
          </cell>
          <cell r="G663" t="str">
            <v>L</v>
          </cell>
          <cell r="H663">
            <v>2500</v>
          </cell>
          <cell r="I663" t="str">
            <v>Rupiah</v>
          </cell>
        </row>
        <row r="664">
          <cell r="A664" t="str">
            <v xml:space="preserve">5. </v>
          </cell>
          <cell r="C664" t="str">
            <v>Pembantu Operator</v>
          </cell>
          <cell r="D664" t="str">
            <v>=   ( 1  Orang / Jam )  x  U2</v>
          </cell>
          <cell r="G664" t="str">
            <v>M</v>
          </cell>
          <cell r="H664">
            <v>2000</v>
          </cell>
          <cell r="I664" t="str">
            <v>Rupiah</v>
          </cell>
          <cell r="L664" t="str">
            <v>1.</v>
          </cell>
          <cell r="N664" t="str">
            <v>VIBRATORY ROLLER 5-8 T.</v>
          </cell>
          <cell r="Q664" t="str">
            <v>jam</v>
          </cell>
          <cell r="R664">
            <v>1</v>
          </cell>
          <cell r="S664">
            <v>45348.702309985092</v>
          </cell>
          <cell r="V664">
            <v>45348.702309985092</v>
          </cell>
        </row>
        <row r="665">
          <cell r="L665" t="str">
            <v>2.</v>
          </cell>
          <cell r="N665" t="str">
            <v>-</v>
          </cell>
          <cell r="Q665" t="str">
            <v>jam</v>
          </cell>
          <cell r="R665" t="str">
            <v xml:space="preserve">-  </v>
          </cell>
          <cell r="S665" t="str">
            <v xml:space="preserve">-   </v>
          </cell>
          <cell r="V665" t="str">
            <v>-</v>
          </cell>
        </row>
        <row r="666">
          <cell r="C666" t="str">
            <v>Biaya Operasi per Jam        =</v>
          </cell>
          <cell r="E666" t="str">
            <v>(H+I+K+L+M)</v>
          </cell>
          <cell r="G666" t="str">
            <v>P</v>
          </cell>
          <cell r="H666">
            <v>24718.75</v>
          </cell>
          <cell r="I666" t="str">
            <v>Rupiah</v>
          </cell>
        </row>
        <row r="668">
          <cell r="A668" t="str">
            <v>D.</v>
          </cell>
          <cell r="C668" t="str">
            <v>TOTAL BIAYA SEWA ALAT / JAM   =   ( G + P )</v>
          </cell>
          <cell r="G668" t="str">
            <v>S</v>
          </cell>
          <cell r="H668">
            <v>45348.702309985092</v>
          </cell>
          <cell r="I668" t="str">
            <v>Rupiah</v>
          </cell>
        </row>
        <row r="672">
          <cell r="A672" t="str">
            <v>E.</v>
          </cell>
          <cell r="C672" t="str">
            <v>LAIN - LAIN</v>
          </cell>
        </row>
        <row r="673">
          <cell r="L673" t="str">
            <v>D.</v>
          </cell>
          <cell r="N673" t="str">
            <v>JUMLAH HARGA TENAGA, BAHAN DAN ALAT  ( A + B + C )</v>
          </cell>
          <cell r="V673">
            <v>45348.702309985092</v>
          </cell>
        </row>
        <row r="674">
          <cell r="A674" t="str">
            <v xml:space="preserve">1. </v>
          </cell>
          <cell r="C674" t="str">
            <v>Tingkat Suku Bunga</v>
          </cell>
          <cell r="G674" t="str">
            <v>i</v>
          </cell>
          <cell r="H674">
            <v>20</v>
          </cell>
          <cell r="I674" t="str">
            <v>% / Tahun</v>
          </cell>
          <cell r="L674" t="str">
            <v>E.</v>
          </cell>
          <cell r="N674" t="str">
            <v>OVERHEAD &amp; PROFIT</v>
          </cell>
          <cell r="Q674">
            <v>10</v>
          </cell>
          <cell r="R674" t="str">
            <v>%  x  D</v>
          </cell>
          <cell r="V674">
            <v>4534.8702309985092</v>
          </cell>
        </row>
        <row r="675">
          <cell r="A675" t="str">
            <v xml:space="preserve">2. </v>
          </cell>
          <cell r="C675" t="str">
            <v>Upah Operator / Sopir</v>
          </cell>
          <cell r="G675" t="str">
            <v>U1</v>
          </cell>
          <cell r="H675">
            <v>2500</v>
          </cell>
          <cell r="I675" t="str">
            <v>Rp./Jam</v>
          </cell>
          <cell r="L675" t="str">
            <v>F.</v>
          </cell>
          <cell r="N675" t="str">
            <v>HARGA SATUAN PEKERJAAN  ( D + E )</v>
          </cell>
          <cell r="V675">
            <v>49883.572540983601</v>
          </cell>
        </row>
        <row r="676">
          <cell r="A676" t="str">
            <v xml:space="preserve">3. </v>
          </cell>
          <cell r="C676" t="str">
            <v>Upah Pembantu Operator / Pmb.Sopir</v>
          </cell>
          <cell r="G676" t="str">
            <v>U2</v>
          </cell>
          <cell r="H676">
            <v>2000</v>
          </cell>
          <cell r="I676" t="str">
            <v>Rp./Jam</v>
          </cell>
          <cell r="L676" t="str">
            <v>Note: 1</v>
          </cell>
          <cell r="N676" t="str">
            <v>SATUAN dapat berdasarkan atas jam operasi untuk Tenaga Kerja dan Peralatan, volume dan/atau ukuran</v>
          </cell>
        </row>
        <row r="677">
          <cell r="A677" t="str">
            <v xml:space="preserve">4. </v>
          </cell>
          <cell r="C677" t="str">
            <v>Bahan Bakar Bensin</v>
          </cell>
          <cell r="G677" t="str">
            <v>Mb</v>
          </cell>
          <cell r="H677">
            <v>1150</v>
          </cell>
          <cell r="I677" t="str">
            <v>Liter</v>
          </cell>
          <cell r="N677" t="str">
            <v>berat untuk bahan-bahan.</v>
          </cell>
        </row>
        <row r="678">
          <cell r="A678" t="str">
            <v xml:space="preserve">5. </v>
          </cell>
          <cell r="C678" t="str">
            <v>Bahan Bakar Solar</v>
          </cell>
          <cell r="G678" t="str">
            <v>Ms</v>
          </cell>
          <cell r="H678">
            <v>650</v>
          </cell>
          <cell r="I678" t="str">
            <v>Liter</v>
          </cell>
          <cell r="L678">
            <v>2</v>
          </cell>
          <cell r="N678" t="str">
            <v>Kuantitas satuan adalah kuantitas setiap komponen untuk menyelesaikan satu satuan pekerjaan dari nomor</v>
          </cell>
        </row>
        <row r="679">
          <cell r="A679" t="str">
            <v xml:space="preserve">6. </v>
          </cell>
          <cell r="C679" t="str">
            <v>Minyak Pelumas</v>
          </cell>
          <cell r="G679" t="str">
            <v>Mp</v>
          </cell>
          <cell r="H679">
            <v>9000</v>
          </cell>
          <cell r="I679" t="str">
            <v>Liter</v>
          </cell>
          <cell r="N679" t="str">
            <v>mata pembayaran.</v>
          </cell>
        </row>
        <row r="680">
          <cell r="L680">
            <v>3</v>
          </cell>
          <cell r="N680" t="str">
            <v>Biaya satuan untuk peralatan sudah termasuk bahan bakar, bahan habis dipakai dan operator.</v>
          </cell>
        </row>
        <row r="681">
          <cell r="L681">
            <v>4</v>
          </cell>
          <cell r="N681" t="str">
            <v>Biaya satuan sudah termasuk pengeluaran untuk seluruh pajak yang berkaitan (tetapi tidak termasuk PPN</v>
          </cell>
        </row>
        <row r="682">
          <cell r="N682" t="str">
            <v>yang dibayar dari kontrak) dan biaya-biaya lainnya.</v>
          </cell>
        </row>
        <row r="683">
          <cell r="A683" t="str">
            <v>ITEM PEMBAYARAN No.</v>
          </cell>
          <cell r="D683" t="str">
            <v>:  9.15</v>
          </cell>
          <cell r="U683" t="str">
            <v>Analisa EI-915</v>
          </cell>
        </row>
        <row r="684">
          <cell r="A684" t="str">
            <v>JENIS PEKERJAAN</v>
          </cell>
          <cell r="D684" t="str">
            <v>:  PEKERJAAN HARIAN</v>
          </cell>
        </row>
        <row r="685">
          <cell r="A685" t="str">
            <v>SATUAN PEMBAYARAN</v>
          </cell>
          <cell r="D685" t="str">
            <v>:  JAM</v>
          </cell>
          <cell r="J685" t="str">
            <v xml:space="preserve">         URAIAN ANALISA HARGA SATUAN</v>
          </cell>
          <cell r="L685" t="str">
            <v>FORMULIR STANDAR UNTUK</v>
          </cell>
        </row>
        <row r="686">
          <cell r="L686" t="str">
            <v>PEREKAMAN ANALISA MASING-MASING HARGA SATUAN</v>
          </cell>
        </row>
        <row r="687">
          <cell r="L687">
            <v>0</v>
          </cell>
        </row>
        <row r="688">
          <cell r="A688" t="str">
            <v>No.</v>
          </cell>
          <cell r="C688" t="str">
            <v>U R A I A N</v>
          </cell>
          <cell r="G688" t="str">
            <v>KODE</v>
          </cell>
          <cell r="H688" t="str">
            <v>KOEF.</v>
          </cell>
          <cell r="I688" t="str">
            <v>SATUAN</v>
          </cell>
          <cell r="J688" t="str">
            <v>KETERANGAN</v>
          </cell>
        </row>
        <row r="690">
          <cell r="L690" t="str">
            <v>PROYEK</v>
          </cell>
          <cell r="O690" t="str">
            <v>:</v>
          </cell>
        </row>
        <row r="691">
          <cell r="A691" t="str">
            <v>A.</v>
          </cell>
          <cell r="C691" t="str">
            <v>URAIAN PERALATAN</v>
          </cell>
          <cell r="L691" t="str">
            <v>No. PAKET KONTRAK</v>
          </cell>
          <cell r="O691" t="str">
            <v>:</v>
          </cell>
        </row>
        <row r="692">
          <cell r="L692" t="str">
            <v>NAMA PAKET</v>
          </cell>
          <cell r="O692" t="str">
            <v>:</v>
          </cell>
        </row>
        <row r="693">
          <cell r="A693" t="str">
            <v xml:space="preserve">1. </v>
          </cell>
          <cell r="C693" t="str">
            <v>Jenis Peralatan</v>
          </cell>
          <cell r="G693" t="str">
            <v>VIBRATORY COMPACTOR</v>
          </cell>
          <cell r="J693" t="str">
            <v>(E25)</v>
          </cell>
          <cell r="L693" t="str">
            <v>PROP / KAB / KODYA</v>
          </cell>
          <cell r="O693" t="str">
            <v>:</v>
          </cell>
        </row>
        <row r="694">
          <cell r="A694" t="str">
            <v xml:space="preserve">2. </v>
          </cell>
          <cell r="C694" t="str">
            <v>Tenaga</v>
          </cell>
          <cell r="G694" t="str">
            <v>Pw</v>
          </cell>
          <cell r="H694">
            <v>5</v>
          </cell>
          <cell r="I694" t="str">
            <v>HP</v>
          </cell>
          <cell r="L694" t="str">
            <v>ITEM PEMBAYARAN NO.</v>
          </cell>
          <cell r="O694" t="str">
            <v>:  9.15</v>
          </cell>
          <cell r="S694" t="str">
            <v>PERKIRAAN VOL. PEK.</v>
          </cell>
          <cell r="U694" t="str">
            <v>:</v>
          </cell>
          <cell r="V694" t="e">
            <v>#REF!</v>
          </cell>
        </row>
        <row r="695">
          <cell r="A695" t="str">
            <v xml:space="preserve">3. </v>
          </cell>
          <cell r="C695" t="str">
            <v>Kapasitas</v>
          </cell>
          <cell r="G695" t="str">
            <v>Cp</v>
          </cell>
          <cell r="H695">
            <v>0.17</v>
          </cell>
          <cell r="I695" t="str">
            <v>Ton</v>
          </cell>
          <cell r="L695" t="str">
            <v>JENIS PEKERJAAN</v>
          </cell>
          <cell r="O695" t="str">
            <v>:  PEKERJAAN HARIAN</v>
          </cell>
          <cell r="S695" t="str">
            <v>TOTAL HARGA (Rp.)</v>
          </cell>
          <cell r="U695" t="str">
            <v>:</v>
          </cell>
          <cell r="V695" t="e">
            <v>#REF!</v>
          </cell>
        </row>
        <row r="696">
          <cell r="A696" t="str">
            <v xml:space="preserve">4. </v>
          </cell>
          <cell r="C696" t="str">
            <v>Umur Ekonomis</v>
          </cell>
          <cell r="G696" t="str">
            <v>A</v>
          </cell>
          <cell r="H696">
            <v>4</v>
          </cell>
          <cell r="I696" t="str">
            <v>Tahun</v>
          </cell>
          <cell r="J696" t="str">
            <v xml:space="preserve"> Alat Baru</v>
          </cell>
          <cell r="P696" t="str">
            <v>VIBRATORY COMPACTOR</v>
          </cell>
          <cell r="S696" t="str">
            <v>% THD. BIAYA PROYEK</v>
          </cell>
          <cell r="U696" t="str">
            <v>:</v>
          </cell>
          <cell r="V696" t="e">
            <v>#REF!</v>
          </cell>
        </row>
        <row r="697">
          <cell r="A697" t="str">
            <v xml:space="preserve">5. </v>
          </cell>
          <cell r="C697" t="str">
            <v>Jam Operasi Dalam 1 Tahun</v>
          </cell>
          <cell r="G697" t="str">
            <v>W</v>
          </cell>
          <cell r="H697">
            <v>1000</v>
          </cell>
          <cell r="I697" t="str">
            <v>Jam</v>
          </cell>
          <cell r="J697" t="str">
            <v xml:space="preserve"> Alat Baru</v>
          </cell>
          <cell r="L697" t="str">
            <v>SATUAN PEMBAYARAN</v>
          </cell>
          <cell r="O697" t="str">
            <v>:  JAM</v>
          </cell>
          <cell r="Q697" t="str">
            <v>(E25)</v>
          </cell>
        </row>
        <row r="698">
          <cell r="A698" t="str">
            <v xml:space="preserve">6. </v>
          </cell>
          <cell r="C698" t="str">
            <v>Harga Alat</v>
          </cell>
          <cell r="G698" t="str">
            <v>B</v>
          </cell>
          <cell r="H698">
            <v>3000000</v>
          </cell>
          <cell r="I698" t="str">
            <v>Rupiah</v>
          </cell>
          <cell r="J698" t="str">
            <v xml:space="preserve"> Alat Baru</v>
          </cell>
        </row>
        <row r="700">
          <cell r="R700" t="str">
            <v>PERKIRAAN</v>
          </cell>
          <cell r="S700" t="str">
            <v>HARGA</v>
          </cell>
          <cell r="T700" t="str">
            <v>JUMLAH</v>
          </cell>
        </row>
        <row r="701">
          <cell r="A701" t="str">
            <v>B.</v>
          </cell>
          <cell r="C701" t="str">
            <v>BIAYA PASTI PER JAM KERJA</v>
          </cell>
          <cell r="L701" t="str">
            <v>NO.</v>
          </cell>
          <cell r="N701" t="str">
            <v>KOMPONEN</v>
          </cell>
          <cell r="Q701" t="str">
            <v>SATUAN</v>
          </cell>
          <cell r="R701" t="str">
            <v>KUANTITAS</v>
          </cell>
          <cell r="S701" t="str">
            <v>SATUAN</v>
          </cell>
          <cell r="T701" t="str">
            <v>HARGA</v>
          </cell>
        </row>
        <row r="702">
          <cell r="S702" t="str">
            <v>(Rp.)</v>
          </cell>
          <cell r="T702" t="str">
            <v>(Rp.)</v>
          </cell>
        </row>
        <row r="703">
          <cell r="A703" t="str">
            <v xml:space="preserve">1. </v>
          </cell>
          <cell r="C703" t="str">
            <v>Nilai Sisa Alat</v>
          </cell>
          <cell r="D703" t="str">
            <v>=  10 % x Harga Alat Baru</v>
          </cell>
          <cell r="G703" t="str">
            <v>C</v>
          </cell>
          <cell r="H703">
            <v>300000</v>
          </cell>
          <cell r="I703" t="str">
            <v>Rupiah</v>
          </cell>
        </row>
        <row r="705">
          <cell r="A705" t="str">
            <v xml:space="preserve">2. </v>
          </cell>
          <cell r="C705" t="str">
            <v>Faktor Angsuran Modal    =</v>
          </cell>
          <cell r="E705" t="str">
            <v>i x (1 + i)^A</v>
          </cell>
          <cell r="G705" t="str">
            <v>D</v>
          </cell>
          <cell r="H705">
            <v>0.38628912071535026</v>
          </cell>
          <cell r="I705" t="str">
            <v>-</v>
          </cell>
          <cell r="L705" t="str">
            <v>A.</v>
          </cell>
          <cell r="N705" t="str">
            <v>PEKERJA</v>
          </cell>
        </row>
        <row r="706">
          <cell r="E706" t="str">
            <v>(1 + i)^A - 1</v>
          </cell>
        </row>
        <row r="707">
          <cell r="A707" t="str">
            <v xml:space="preserve">3. </v>
          </cell>
          <cell r="C707" t="str">
            <v>Biaya Pasti per Jam  :</v>
          </cell>
          <cell r="L707" t="str">
            <v>1.</v>
          </cell>
          <cell r="N707" t="str">
            <v>-</v>
          </cell>
          <cell r="R707" t="str">
            <v xml:space="preserve">-  </v>
          </cell>
          <cell r="S707" t="str">
            <v xml:space="preserve">-   </v>
          </cell>
          <cell r="V707" t="str">
            <v>-</v>
          </cell>
        </row>
        <row r="708">
          <cell r="C708" t="str">
            <v>a.  Biaya Pengembalian Modal  =</v>
          </cell>
          <cell r="E708" t="str">
            <v>( B - C ) x D</v>
          </cell>
          <cell r="G708" t="str">
            <v>E</v>
          </cell>
          <cell r="H708">
            <v>1042.9806259314457</v>
          </cell>
          <cell r="I708" t="str">
            <v>Rupiah</v>
          </cell>
          <cell r="L708" t="str">
            <v>2.</v>
          </cell>
          <cell r="N708" t="str">
            <v>-</v>
          </cell>
          <cell r="R708" t="str">
            <v xml:space="preserve">-  </v>
          </cell>
          <cell r="S708" t="str">
            <v xml:space="preserve">-   </v>
          </cell>
          <cell r="V708" t="str">
            <v>-</v>
          </cell>
        </row>
        <row r="709">
          <cell r="E709" t="str">
            <v>W</v>
          </cell>
        </row>
        <row r="711">
          <cell r="C711" t="str">
            <v>b.  Asuransi, dll =</v>
          </cell>
          <cell r="D711">
            <v>2E-3</v>
          </cell>
          <cell r="E711" t="str">
            <v xml:space="preserve">  x   B</v>
          </cell>
          <cell r="G711" t="str">
            <v>F</v>
          </cell>
          <cell r="H711">
            <v>6</v>
          </cell>
          <cell r="I711" t="str">
            <v>Rupiah</v>
          </cell>
        </row>
        <row r="712">
          <cell r="E712" t="str">
            <v>W</v>
          </cell>
        </row>
        <row r="713">
          <cell r="L713" t="str">
            <v>B.</v>
          </cell>
          <cell r="N713" t="str">
            <v>BAHAN</v>
          </cell>
        </row>
        <row r="714">
          <cell r="C714" t="str">
            <v>Biaya Pasti per Jam             =</v>
          </cell>
          <cell r="E714" t="str">
            <v>( E + F )</v>
          </cell>
          <cell r="G714" t="str">
            <v>G</v>
          </cell>
          <cell r="H714">
            <v>1048.9806259314457</v>
          </cell>
          <cell r="I714" t="str">
            <v>Rupiah</v>
          </cell>
        </row>
        <row r="715">
          <cell r="L715" t="str">
            <v>1.</v>
          </cell>
          <cell r="N715" t="str">
            <v>-</v>
          </cell>
          <cell r="R715" t="str">
            <v xml:space="preserve">-  </v>
          </cell>
          <cell r="S715" t="str">
            <v xml:space="preserve">-   </v>
          </cell>
          <cell r="V715" t="str">
            <v>-</v>
          </cell>
        </row>
        <row r="716">
          <cell r="A716" t="str">
            <v>C.</v>
          </cell>
          <cell r="C716" t="str">
            <v>BIAYA OPERASI PER JAM KERJA</v>
          </cell>
          <cell r="L716" t="str">
            <v>2.</v>
          </cell>
          <cell r="N716" t="str">
            <v>-</v>
          </cell>
          <cell r="R716" t="str">
            <v xml:space="preserve">-  </v>
          </cell>
          <cell r="S716" t="str">
            <v xml:space="preserve">-   </v>
          </cell>
          <cell r="V716" t="str">
            <v>-</v>
          </cell>
        </row>
        <row r="718">
          <cell r="A718" t="str">
            <v xml:space="preserve">1. </v>
          </cell>
          <cell r="C718" t="str">
            <v xml:space="preserve">Bahan Bakar  =  (0.125-0.175 Ltr/HP/Jam)   x Pw x Ms </v>
          </cell>
          <cell r="G718" t="str">
            <v>H</v>
          </cell>
          <cell r="H718">
            <v>406.25</v>
          </cell>
          <cell r="I718" t="str">
            <v>Rupiah</v>
          </cell>
        </row>
        <row r="720">
          <cell r="A720" t="str">
            <v xml:space="preserve">2. </v>
          </cell>
          <cell r="C720" t="str">
            <v>Pelumas         =  (0.01-0.02 Ltr/HP/Jam) x Pw x Mp</v>
          </cell>
          <cell r="G720" t="str">
            <v>I</v>
          </cell>
          <cell r="H720">
            <v>450</v>
          </cell>
          <cell r="I720" t="str">
            <v>Rupiah</v>
          </cell>
        </row>
        <row r="722">
          <cell r="A722" t="str">
            <v xml:space="preserve">3. </v>
          </cell>
          <cell r="C722" t="str">
            <v>Perawatan dan</v>
          </cell>
          <cell r="D722" t="str">
            <v>(12,5 % - 17,5 %)  x  B</v>
          </cell>
          <cell r="G722" t="str">
            <v>K</v>
          </cell>
          <cell r="H722">
            <v>375</v>
          </cell>
          <cell r="I722" t="str">
            <v>Rupiah</v>
          </cell>
        </row>
        <row r="723">
          <cell r="C723" t="str">
            <v xml:space="preserve">        perbaikan    =</v>
          </cell>
          <cell r="D723" t="str">
            <v>W</v>
          </cell>
        </row>
        <row r="724">
          <cell r="L724" t="str">
            <v>C.</v>
          </cell>
          <cell r="N724" t="str">
            <v>ALAT</v>
          </cell>
        </row>
        <row r="725">
          <cell r="A725" t="str">
            <v xml:space="preserve">4. </v>
          </cell>
          <cell r="C725" t="str">
            <v>Operator</v>
          </cell>
          <cell r="D725" t="str">
            <v>=   ( 1  Orang / Jam )  x  U1</v>
          </cell>
          <cell r="G725" t="str">
            <v>L</v>
          </cell>
          <cell r="H725">
            <v>2500</v>
          </cell>
          <cell r="I725" t="str">
            <v>Rupiah</v>
          </cell>
        </row>
        <row r="726">
          <cell r="A726" t="str">
            <v xml:space="preserve">5. </v>
          </cell>
          <cell r="C726" t="str">
            <v>Pembantu Operator</v>
          </cell>
          <cell r="D726" t="str">
            <v>=   ( 1  Orang / Jam )  x  U2</v>
          </cell>
          <cell r="G726" t="str">
            <v>M</v>
          </cell>
          <cell r="H726">
            <v>2000</v>
          </cell>
          <cell r="I726" t="str">
            <v>Rupiah</v>
          </cell>
          <cell r="L726" t="str">
            <v>1.</v>
          </cell>
          <cell r="N726" t="str">
            <v>VIBRATORY COMPACTOR</v>
          </cell>
          <cell r="Q726" t="str">
            <v>jam</v>
          </cell>
          <cell r="R726">
            <v>1</v>
          </cell>
          <cell r="S726">
            <v>6780.2306259314455</v>
          </cell>
          <cell r="V726">
            <v>6780.2306259314455</v>
          </cell>
        </row>
        <row r="727">
          <cell r="L727" t="str">
            <v>2.</v>
          </cell>
          <cell r="N727" t="str">
            <v>-</v>
          </cell>
          <cell r="Q727" t="str">
            <v>jam</v>
          </cell>
          <cell r="R727" t="str">
            <v xml:space="preserve">-  </v>
          </cell>
          <cell r="S727" t="str">
            <v xml:space="preserve">-   </v>
          </cell>
          <cell r="V727" t="str">
            <v>-</v>
          </cell>
        </row>
        <row r="728">
          <cell r="C728" t="str">
            <v>Biaya Operasi per Jam        =</v>
          </cell>
          <cell r="E728" t="str">
            <v>(H+I+K+L+M)</v>
          </cell>
          <cell r="G728" t="str">
            <v>P</v>
          </cell>
          <cell r="H728">
            <v>5731.25</v>
          </cell>
          <cell r="I728" t="str">
            <v>Rupiah</v>
          </cell>
        </row>
        <row r="730">
          <cell r="A730" t="str">
            <v>D.</v>
          </cell>
          <cell r="C730" t="str">
            <v>TOTAL BIAYA SEWA ALAT / JAM   =   ( G + P )</v>
          </cell>
          <cell r="G730" t="str">
            <v>S</v>
          </cell>
          <cell r="H730">
            <v>6780.2306259314455</v>
          </cell>
          <cell r="I730" t="str">
            <v>Rupiah</v>
          </cell>
        </row>
        <row r="734">
          <cell r="A734" t="str">
            <v>E.</v>
          </cell>
          <cell r="C734" t="str">
            <v>LAIN - LAIN</v>
          </cell>
        </row>
        <row r="735">
          <cell r="L735" t="str">
            <v>D.</v>
          </cell>
          <cell r="N735" t="str">
            <v>JUMLAH HARGA TENAGA, BAHAN DAN ALAT  ( A + B + C )</v>
          </cell>
          <cell r="V735">
            <v>6780.2306259314455</v>
          </cell>
        </row>
        <row r="736">
          <cell r="A736" t="str">
            <v xml:space="preserve">1. </v>
          </cell>
          <cell r="C736" t="str">
            <v>Tingkat Suku Bunga</v>
          </cell>
          <cell r="G736" t="str">
            <v>i</v>
          </cell>
          <cell r="H736">
            <v>20</v>
          </cell>
          <cell r="I736" t="str">
            <v>% / Tahun</v>
          </cell>
          <cell r="L736" t="str">
            <v>E.</v>
          </cell>
          <cell r="N736" t="str">
            <v>OVERHEAD &amp; PROFIT</v>
          </cell>
          <cell r="Q736">
            <v>10</v>
          </cell>
          <cell r="R736" t="str">
            <v>%  x  D</v>
          </cell>
          <cell r="V736">
            <v>678.02306259314457</v>
          </cell>
        </row>
        <row r="737">
          <cell r="A737" t="str">
            <v xml:space="preserve">2. </v>
          </cell>
          <cell r="C737" t="str">
            <v>Upah Operator / Sopir</v>
          </cell>
          <cell r="G737" t="str">
            <v>U1</v>
          </cell>
          <cell r="H737">
            <v>2500</v>
          </cell>
          <cell r="I737" t="str">
            <v>Rp./Jam</v>
          </cell>
          <cell r="L737" t="str">
            <v>F.</v>
          </cell>
          <cell r="N737" t="str">
            <v>HARGA SATUAN PEKERJAAN  ( D + E )</v>
          </cell>
          <cell r="V737">
            <v>7458.25368852459</v>
          </cell>
        </row>
        <row r="738">
          <cell r="A738" t="str">
            <v xml:space="preserve">3. </v>
          </cell>
          <cell r="C738" t="str">
            <v>Upah Pembantu Operator / Pmb.Sopir</v>
          </cell>
          <cell r="G738" t="str">
            <v>U2</v>
          </cell>
          <cell r="H738">
            <v>2000</v>
          </cell>
          <cell r="I738" t="str">
            <v>Rp./Jam</v>
          </cell>
          <cell r="L738" t="str">
            <v>Note: 1</v>
          </cell>
          <cell r="N738" t="str">
            <v>SATUAN dapat berdasarkan atas jam operasi untuk Tenaga Kerja dan Peralatan, volume dan/atau ukuran</v>
          </cell>
        </row>
        <row r="739">
          <cell r="A739" t="str">
            <v xml:space="preserve">4. </v>
          </cell>
          <cell r="C739" t="str">
            <v>Bahan Bakar Bensin</v>
          </cell>
          <cell r="G739" t="str">
            <v>Mb</v>
          </cell>
          <cell r="H739">
            <v>1150</v>
          </cell>
          <cell r="I739" t="str">
            <v>Liter</v>
          </cell>
          <cell r="N739" t="str">
            <v>berat untuk bahan-bahan.</v>
          </cell>
        </row>
        <row r="740">
          <cell r="A740" t="str">
            <v xml:space="preserve">5. </v>
          </cell>
          <cell r="C740" t="str">
            <v>Bahan Bakar Solar</v>
          </cell>
          <cell r="G740" t="str">
            <v>Ms</v>
          </cell>
          <cell r="H740">
            <v>650</v>
          </cell>
          <cell r="I740" t="str">
            <v>Liter</v>
          </cell>
          <cell r="L740">
            <v>2</v>
          </cell>
          <cell r="N740" t="str">
            <v>Kuantitas satuan adalah kuantitas setiap komponen untuk menyelesaikan satu satuan pekerjaan dari nomor</v>
          </cell>
        </row>
        <row r="741">
          <cell r="A741" t="str">
            <v xml:space="preserve">6. </v>
          </cell>
          <cell r="C741" t="str">
            <v>Minyak Pelumas</v>
          </cell>
          <cell r="G741" t="str">
            <v>Mp</v>
          </cell>
          <cell r="H741">
            <v>9000</v>
          </cell>
          <cell r="I741" t="str">
            <v>Liter</v>
          </cell>
          <cell r="N741" t="str">
            <v>mata pembayaran.</v>
          </cell>
        </row>
        <row r="742">
          <cell r="L742">
            <v>3</v>
          </cell>
          <cell r="N742" t="str">
            <v>Biaya satuan untuk peralatan sudah termasuk bahan bakar, bahan habis dipakai dan operator.</v>
          </cell>
        </row>
        <row r="743">
          <cell r="L743">
            <v>4</v>
          </cell>
          <cell r="N743" t="str">
            <v>Biaya satuan sudah termasuk pengeluaran untuk seluruh pajak yang berkaitan (tetapi tidak termasuk PPN</v>
          </cell>
        </row>
        <row r="744">
          <cell r="N744" t="str">
            <v>yang dibayar dari kontrak) dan biaya-biaya lainnya.</v>
          </cell>
        </row>
        <row r="745">
          <cell r="A745" t="str">
            <v>ITEM PEMBAYARAN No.</v>
          </cell>
          <cell r="D745" t="str">
            <v>:  9.16</v>
          </cell>
          <cell r="U745" t="str">
            <v>Analisa EI-916</v>
          </cell>
        </row>
        <row r="746">
          <cell r="A746" t="str">
            <v>JENIS PEKERJAAN</v>
          </cell>
          <cell r="D746" t="str">
            <v>:  PEKERJAAN HARIAN</v>
          </cell>
        </row>
        <row r="747">
          <cell r="A747" t="str">
            <v>SATUAN PEMBAYARAN</v>
          </cell>
          <cell r="D747" t="str">
            <v>:  JAM</v>
          </cell>
          <cell r="J747" t="str">
            <v xml:space="preserve">         URAIAN ANALISA HARGA SATUAN</v>
          </cell>
          <cell r="L747" t="str">
            <v>FORMULIR STANDAR UNTUK</v>
          </cell>
        </row>
        <row r="748">
          <cell r="L748" t="str">
            <v>PEREKAMAN ANALISA MASING-MASING HARGA SATUAN</v>
          </cell>
        </row>
        <row r="749">
          <cell r="L749">
            <v>0</v>
          </cell>
        </row>
        <row r="750">
          <cell r="A750" t="str">
            <v>No.</v>
          </cell>
          <cell r="C750" t="str">
            <v>U R A I A N</v>
          </cell>
          <cell r="G750" t="str">
            <v>KODE</v>
          </cell>
          <cell r="H750" t="str">
            <v>KOEF.</v>
          </cell>
          <cell r="I750" t="str">
            <v>SATUAN</v>
          </cell>
          <cell r="J750" t="str">
            <v>KETERANGAN</v>
          </cell>
        </row>
        <row r="752">
          <cell r="L752" t="str">
            <v>PROYEK</v>
          </cell>
          <cell r="O752" t="str">
            <v>:</v>
          </cell>
        </row>
        <row r="753">
          <cell r="A753" t="str">
            <v>A.</v>
          </cell>
          <cell r="C753" t="str">
            <v>URAIAN PERALATAN</v>
          </cell>
          <cell r="L753" t="str">
            <v>No. PAKET KONTRAK</v>
          </cell>
          <cell r="O753" t="str">
            <v>:</v>
          </cell>
        </row>
        <row r="754">
          <cell r="L754" t="str">
            <v>NAMA PAKET</v>
          </cell>
          <cell r="O754" t="str">
            <v>:</v>
          </cell>
        </row>
        <row r="755">
          <cell r="A755" t="str">
            <v xml:space="preserve">1. </v>
          </cell>
          <cell r="C755" t="str">
            <v>Jenis Peralatan</v>
          </cell>
          <cell r="G755" t="str">
            <v>TIRE ROLLER 8-10 T.</v>
          </cell>
          <cell r="J755" t="str">
            <v>(E18)</v>
          </cell>
          <cell r="L755" t="str">
            <v>PROP / KAB / KODYA</v>
          </cell>
          <cell r="O755" t="str">
            <v>:</v>
          </cell>
        </row>
        <row r="756">
          <cell r="A756" t="str">
            <v xml:space="preserve">2. </v>
          </cell>
          <cell r="C756" t="str">
            <v>Tenaga</v>
          </cell>
          <cell r="G756" t="str">
            <v>Pw</v>
          </cell>
          <cell r="H756">
            <v>60</v>
          </cell>
          <cell r="I756" t="str">
            <v>HP</v>
          </cell>
          <cell r="L756" t="str">
            <v>ITEM PEMBAYARAN NO.</v>
          </cell>
          <cell r="O756" t="str">
            <v>:  9.16</v>
          </cell>
          <cell r="S756" t="str">
            <v>PERKIRAAN VOL. PEK.</v>
          </cell>
          <cell r="U756" t="str">
            <v>:</v>
          </cell>
          <cell r="V756" t="e">
            <v>#REF!</v>
          </cell>
        </row>
        <row r="757">
          <cell r="A757" t="str">
            <v xml:space="preserve">3. </v>
          </cell>
          <cell r="C757" t="str">
            <v>Kapasitas</v>
          </cell>
          <cell r="G757" t="str">
            <v>Cp</v>
          </cell>
          <cell r="H757">
            <v>10</v>
          </cell>
          <cell r="I757" t="str">
            <v>Ton</v>
          </cell>
          <cell r="L757" t="str">
            <v>JENIS PEKERJAAN</v>
          </cell>
          <cell r="O757" t="str">
            <v>:  PEKERJAAN HARIAN</v>
          </cell>
          <cell r="S757" t="str">
            <v>TOTAL HARGA (Rp.)</v>
          </cell>
          <cell r="U757" t="str">
            <v>:</v>
          </cell>
          <cell r="V757" t="e">
            <v>#REF!</v>
          </cell>
        </row>
        <row r="758">
          <cell r="A758" t="str">
            <v xml:space="preserve">4. </v>
          </cell>
          <cell r="C758" t="str">
            <v>Umur Ekonomis</v>
          </cell>
          <cell r="G758" t="str">
            <v>A</v>
          </cell>
          <cell r="H758">
            <v>5</v>
          </cell>
          <cell r="I758" t="str">
            <v>Tahun</v>
          </cell>
          <cell r="J758" t="str">
            <v xml:space="preserve"> Alat Baru</v>
          </cell>
          <cell r="P758" t="str">
            <v>TIRE ROLLER 8-10 T.</v>
          </cell>
          <cell r="S758" t="str">
            <v>% THD. BIAYA PROYEK</v>
          </cell>
          <cell r="U758" t="str">
            <v>:</v>
          </cell>
          <cell r="V758" t="e">
            <v>#REF!</v>
          </cell>
        </row>
        <row r="759">
          <cell r="A759" t="str">
            <v xml:space="preserve">5. </v>
          </cell>
          <cell r="C759" t="str">
            <v>Jam Operasi Dalam 1 Tahun</v>
          </cell>
          <cell r="G759" t="str">
            <v>W</v>
          </cell>
          <cell r="H759">
            <v>1800</v>
          </cell>
          <cell r="I759" t="str">
            <v>Jam</v>
          </cell>
          <cell r="J759" t="str">
            <v xml:space="preserve"> Alat Baru</v>
          </cell>
          <cell r="L759" t="str">
            <v>SATUAN PEMBAYARAN</v>
          </cell>
          <cell r="O759" t="str">
            <v>:  JAM</v>
          </cell>
          <cell r="Q759" t="str">
            <v>(E18)</v>
          </cell>
        </row>
        <row r="760">
          <cell r="A760" t="str">
            <v xml:space="preserve">6. </v>
          </cell>
          <cell r="C760" t="str">
            <v>Harga Alat</v>
          </cell>
          <cell r="G760" t="str">
            <v>B</v>
          </cell>
          <cell r="H760">
            <v>110000000</v>
          </cell>
          <cell r="I760" t="str">
            <v>Rupiah</v>
          </cell>
          <cell r="J760" t="str">
            <v xml:space="preserve"> Alat Baru</v>
          </cell>
        </row>
        <row r="762">
          <cell r="R762" t="str">
            <v>PERKIRAAN</v>
          </cell>
          <cell r="S762" t="str">
            <v>HARGA</v>
          </cell>
          <cell r="T762" t="str">
            <v>JUMLAH</v>
          </cell>
        </row>
        <row r="763">
          <cell r="A763" t="str">
            <v>B.</v>
          </cell>
          <cell r="C763" t="str">
            <v>BIAYA PASTI PER JAM KERJA</v>
          </cell>
          <cell r="L763" t="str">
            <v>NO.</v>
          </cell>
          <cell r="N763" t="str">
            <v>KOMPONEN</v>
          </cell>
          <cell r="Q763" t="str">
            <v>SATUAN</v>
          </cell>
          <cell r="R763" t="str">
            <v>KUANTITAS</v>
          </cell>
          <cell r="S763" t="str">
            <v>SATUAN</v>
          </cell>
          <cell r="T763" t="str">
            <v>HARGA</v>
          </cell>
        </row>
        <row r="764">
          <cell r="S764" t="str">
            <v>(Rp.)</v>
          </cell>
          <cell r="T764" t="str">
            <v>(Rp.)</v>
          </cell>
        </row>
        <row r="765">
          <cell r="A765" t="str">
            <v xml:space="preserve">1. </v>
          </cell>
          <cell r="C765" t="str">
            <v>Nilai Sisa Alat</v>
          </cell>
          <cell r="D765" t="str">
            <v>=  10 % x Harga Alat Baru</v>
          </cell>
          <cell r="G765" t="str">
            <v>C</v>
          </cell>
          <cell r="H765">
            <v>11000000</v>
          </cell>
          <cell r="I765" t="str">
            <v>Rupiah</v>
          </cell>
        </row>
        <row r="767">
          <cell r="A767" t="str">
            <v xml:space="preserve">2. </v>
          </cell>
          <cell r="C767" t="str">
            <v>Faktor Angsuran Modal    =</v>
          </cell>
          <cell r="E767" t="str">
            <v>i x (1 + i)^A</v>
          </cell>
          <cell r="G767" t="str">
            <v>D</v>
          </cell>
          <cell r="H767">
            <v>0.33437970328961514</v>
          </cell>
          <cell r="I767" t="str">
            <v>-</v>
          </cell>
          <cell r="L767" t="str">
            <v>A.</v>
          </cell>
          <cell r="N767" t="str">
            <v>PEKERJA</v>
          </cell>
        </row>
        <row r="768">
          <cell r="E768" t="str">
            <v>(1 + i)^A - 1</v>
          </cell>
        </row>
        <row r="769">
          <cell r="A769" t="str">
            <v xml:space="preserve">3. </v>
          </cell>
          <cell r="C769" t="str">
            <v>Biaya Pasti per Jam  :</v>
          </cell>
          <cell r="L769" t="str">
            <v>1.</v>
          </cell>
          <cell r="N769" t="str">
            <v>-</v>
          </cell>
          <cell r="R769" t="str">
            <v xml:space="preserve">-  </v>
          </cell>
          <cell r="S769" t="str">
            <v xml:space="preserve">-   </v>
          </cell>
          <cell r="V769" t="str">
            <v>-</v>
          </cell>
        </row>
        <row r="770">
          <cell r="C770" t="str">
            <v>a.  Biaya Pengembalian Modal  =</v>
          </cell>
          <cell r="E770" t="str">
            <v>( B - C ) x D</v>
          </cell>
          <cell r="G770" t="str">
            <v>E</v>
          </cell>
          <cell r="H770">
            <v>18390.883680928833</v>
          </cell>
          <cell r="I770" t="str">
            <v>Rupiah</v>
          </cell>
          <cell r="L770" t="str">
            <v>2.</v>
          </cell>
          <cell r="N770" t="str">
            <v>-</v>
          </cell>
          <cell r="R770" t="str">
            <v xml:space="preserve">-  </v>
          </cell>
          <cell r="S770" t="str">
            <v xml:space="preserve">-   </v>
          </cell>
          <cell r="V770" t="str">
            <v>-</v>
          </cell>
        </row>
        <row r="771">
          <cell r="E771" t="str">
            <v>W</v>
          </cell>
        </row>
        <row r="773">
          <cell r="C773" t="str">
            <v>b.  Asuransi, dll =</v>
          </cell>
          <cell r="D773">
            <v>2E-3</v>
          </cell>
          <cell r="E773" t="str">
            <v xml:space="preserve">  x   B</v>
          </cell>
          <cell r="G773" t="str">
            <v>F</v>
          </cell>
          <cell r="H773">
            <v>122.22222222222223</v>
          </cell>
          <cell r="I773" t="str">
            <v>Rupiah</v>
          </cell>
        </row>
        <row r="774">
          <cell r="E774" t="str">
            <v>W</v>
          </cell>
        </row>
        <row r="775">
          <cell r="L775" t="str">
            <v>B.</v>
          </cell>
          <cell r="N775" t="str">
            <v>BAHAN</v>
          </cell>
        </row>
        <row r="776">
          <cell r="C776" t="str">
            <v>Biaya Pasti per Jam             =</v>
          </cell>
          <cell r="E776" t="str">
            <v>( E + F )</v>
          </cell>
          <cell r="G776" t="str">
            <v>G</v>
          </cell>
          <cell r="H776">
            <v>18513.105903151056</v>
          </cell>
          <cell r="I776" t="str">
            <v>Rupiah</v>
          </cell>
        </row>
        <row r="777">
          <cell r="L777" t="str">
            <v>1.</v>
          </cell>
          <cell r="N777" t="str">
            <v>-</v>
          </cell>
          <cell r="R777" t="str">
            <v xml:space="preserve">-  </v>
          </cell>
          <cell r="S777" t="str">
            <v xml:space="preserve">-   </v>
          </cell>
          <cell r="V777" t="str">
            <v>-</v>
          </cell>
        </row>
        <row r="778">
          <cell r="A778" t="str">
            <v>C.</v>
          </cell>
          <cell r="C778" t="str">
            <v>BIAYA OPERASI PER JAM KERJA</v>
          </cell>
          <cell r="L778" t="str">
            <v>2.</v>
          </cell>
          <cell r="N778" t="str">
            <v>-</v>
          </cell>
          <cell r="R778" t="str">
            <v xml:space="preserve">-  </v>
          </cell>
          <cell r="S778" t="str">
            <v xml:space="preserve">-   </v>
          </cell>
          <cell r="V778" t="str">
            <v>-</v>
          </cell>
        </row>
        <row r="780">
          <cell r="A780" t="str">
            <v xml:space="preserve">1. </v>
          </cell>
          <cell r="C780" t="str">
            <v xml:space="preserve">Bahan Bakar  =  (0.125-0.175 Ltr/HP/Jam)   x Pw x Ms </v>
          </cell>
          <cell r="G780" t="str">
            <v>H</v>
          </cell>
          <cell r="H780">
            <v>4875</v>
          </cell>
          <cell r="I780" t="str">
            <v>Rupiah</v>
          </cell>
        </row>
        <row r="782">
          <cell r="A782" t="str">
            <v xml:space="preserve">2. </v>
          </cell>
          <cell r="C782" t="str">
            <v>Pelumas         =  (0.01-0.02 Ltr/HP/Jam) x Pw x Mp</v>
          </cell>
          <cell r="G782" t="str">
            <v>I</v>
          </cell>
          <cell r="H782">
            <v>5400</v>
          </cell>
          <cell r="I782" t="str">
            <v>Rupiah</v>
          </cell>
        </row>
        <row r="784">
          <cell r="A784" t="str">
            <v xml:space="preserve">3. </v>
          </cell>
          <cell r="C784" t="str">
            <v>Perawatan dan</v>
          </cell>
          <cell r="D784" t="str">
            <v>(12,5 % - 17,5 %)  x  B</v>
          </cell>
          <cell r="G784" t="str">
            <v>K</v>
          </cell>
          <cell r="H784">
            <v>7638.8888888888887</v>
          </cell>
          <cell r="I784" t="str">
            <v>Rupiah</v>
          </cell>
        </row>
        <row r="785">
          <cell r="C785" t="str">
            <v xml:space="preserve">        perbaikan    =</v>
          </cell>
          <cell r="D785" t="str">
            <v>W</v>
          </cell>
        </row>
        <row r="786">
          <cell r="L786" t="str">
            <v>C.</v>
          </cell>
          <cell r="N786" t="str">
            <v>ALAT</v>
          </cell>
        </row>
        <row r="787">
          <cell r="A787" t="str">
            <v xml:space="preserve">4. </v>
          </cell>
          <cell r="C787" t="str">
            <v>Operator</v>
          </cell>
          <cell r="D787" t="str">
            <v>=   ( 1  Orang / Jam )  x  U1</v>
          </cell>
          <cell r="G787" t="str">
            <v>L</v>
          </cell>
          <cell r="H787">
            <v>2500</v>
          </cell>
          <cell r="I787" t="str">
            <v>Rupiah</v>
          </cell>
        </row>
        <row r="788">
          <cell r="A788" t="str">
            <v xml:space="preserve">5. </v>
          </cell>
          <cell r="C788" t="str">
            <v>Pembantu Operator</v>
          </cell>
          <cell r="D788" t="str">
            <v>=   ( 1  Orang / Jam )  x  U2</v>
          </cell>
          <cell r="G788" t="str">
            <v>M</v>
          </cell>
          <cell r="H788">
            <v>2000</v>
          </cell>
          <cell r="I788" t="str">
            <v>Rupiah</v>
          </cell>
          <cell r="L788" t="str">
            <v>1.</v>
          </cell>
          <cell r="N788" t="str">
            <v>TIRE ROLLER 8-10 T.</v>
          </cell>
          <cell r="Q788" t="str">
            <v>jam</v>
          </cell>
          <cell r="R788">
            <v>1</v>
          </cell>
          <cell r="S788">
            <v>40926.994792039943</v>
          </cell>
          <cell r="V788">
            <v>40926.994792039943</v>
          </cell>
        </row>
        <row r="789">
          <cell r="L789" t="str">
            <v>2.</v>
          </cell>
          <cell r="N789" t="str">
            <v>-</v>
          </cell>
          <cell r="Q789" t="str">
            <v>jam</v>
          </cell>
          <cell r="R789" t="str">
            <v xml:space="preserve">-  </v>
          </cell>
          <cell r="S789" t="str">
            <v xml:space="preserve">-   </v>
          </cell>
          <cell r="V789" t="str">
            <v>-</v>
          </cell>
        </row>
        <row r="790">
          <cell r="C790" t="str">
            <v>Biaya Operasi per Jam        =</v>
          </cell>
          <cell r="E790" t="str">
            <v>(H+I+K+L+M)</v>
          </cell>
          <cell r="G790" t="str">
            <v>P</v>
          </cell>
          <cell r="H790">
            <v>22413.888888888891</v>
          </cell>
          <cell r="I790" t="str">
            <v>Rupiah</v>
          </cell>
        </row>
        <row r="792">
          <cell r="A792" t="str">
            <v>D.</v>
          </cell>
          <cell r="C792" t="str">
            <v>TOTAL BIAYA SEWA ALAT / JAM   =   ( G + P )</v>
          </cell>
          <cell r="G792" t="str">
            <v>S</v>
          </cell>
          <cell r="H792">
            <v>40926.994792039943</v>
          </cell>
          <cell r="I792" t="str">
            <v>Rupiah</v>
          </cell>
        </row>
        <row r="796">
          <cell r="A796" t="str">
            <v>E.</v>
          </cell>
          <cell r="C796" t="str">
            <v>LAIN - LAIN</v>
          </cell>
        </row>
        <row r="797">
          <cell r="L797" t="str">
            <v>D.</v>
          </cell>
          <cell r="N797" t="str">
            <v>JUMLAH HARGA TENAGA, BAHAN DAN ALAT  ( A + B + C )</v>
          </cell>
          <cell r="V797">
            <v>40926.994792039943</v>
          </cell>
        </row>
        <row r="798">
          <cell r="A798" t="str">
            <v xml:space="preserve">1. </v>
          </cell>
          <cell r="C798" t="str">
            <v>Tingkat Suku Bunga</v>
          </cell>
          <cell r="G798" t="str">
            <v>i</v>
          </cell>
          <cell r="H798">
            <v>20</v>
          </cell>
          <cell r="I798" t="str">
            <v>% / Tahun</v>
          </cell>
          <cell r="L798" t="str">
            <v>E.</v>
          </cell>
          <cell r="N798" t="str">
            <v>OVERHEAD &amp; PROFIT</v>
          </cell>
          <cell r="Q798">
            <v>10</v>
          </cell>
          <cell r="R798" t="str">
            <v>%  x  D</v>
          </cell>
          <cell r="V798">
            <v>4092.6994792039945</v>
          </cell>
        </row>
        <row r="799">
          <cell r="A799" t="str">
            <v xml:space="preserve">2. </v>
          </cell>
          <cell r="C799" t="str">
            <v>Upah Operator / Sopir</v>
          </cell>
          <cell r="G799" t="str">
            <v>U1</v>
          </cell>
          <cell r="H799">
            <v>2500</v>
          </cell>
          <cell r="I799" t="str">
            <v>Rp./Jam</v>
          </cell>
          <cell r="L799" t="str">
            <v>F.</v>
          </cell>
          <cell r="N799" t="str">
            <v>HARGA SATUAN PEKERJAAN  ( D + E )</v>
          </cell>
          <cell r="V799">
            <v>45019.694271243934</v>
          </cell>
        </row>
        <row r="800">
          <cell r="A800" t="str">
            <v xml:space="preserve">3. </v>
          </cell>
          <cell r="C800" t="str">
            <v>Upah Pembantu Operator / Pmb.Sopir</v>
          </cell>
          <cell r="G800" t="str">
            <v>U2</v>
          </cell>
          <cell r="H800">
            <v>2000</v>
          </cell>
          <cell r="I800" t="str">
            <v>Rp./Jam</v>
          </cell>
          <cell r="L800" t="str">
            <v>Note: 1</v>
          </cell>
          <cell r="N800" t="str">
            <v>SATUAN dapat berdasarkan atas jam operasi untuk Tenaga Kerja dan Peralatan, volume dan/atau ukuran</v>
          </cell>
        </row>
        <row r="801">
          <cell r="A801" t="str">
            <v xml:space="preserve">4. </v>
          </cell>
          <cell r="C801" t="str">
            <v>Bahan Bakar Bensin</v>
          </cell>
          <cell r="G801" t="str">
            <v>Mb</v>
          </cell>
          <cell r="H801">
            <v>1150</v>
          </cell>
          <cell r="I801" t="str">
            <v>Liter</v>
          </cell>
          <cell r="N801" t="str">
            <v>berat untuk bahan-bahan.</v>
          </cell>
        </row>
        <row r="802">
          <cell r="A802" t="str">
            <v xml:space="preserve">5. </v>
          </cell>
          <cell r="C802" t="str">
            <v>Bahan Bakar Solar</v>
          </cell>
          <cell r="G802" t="str">
            <v>Ms</v>
          </cell>
          <cell r="H802">
            <v>650</v>
          </cell>
          <cell r="I802" t="str">
            <v>Liter</v>
          </cell>
          <cell r="L802">
            <v>2</v>
          </cell>
          <cell r="N802" t="str">
            <v>Kuantitas satuan adalah kuantitas setiap komponen untuk menyelesaikan satu satuan pekerjaan dari nomor</v>
          </cell>
        </row>
        <row r="803">
          <cell r="A803" t="str">
            <v xml:space="preserve">6. </v>
          </cell>
          <cell r="C803" t="str">
            <v>Minyak Pelumas</v>
          </cell>
          <cell r="G803" t="str">
            <v>Mp</v>
          </cell>
          <cell r="H803">
            <v>9000</v>
          </cell>
          <cell r="I803" t="str">
            <v>Liter</v>
          </cell>
          <cell r="N803" t="str">
            <v>mata pembayaran.</v>
          </cell>
        </row>
        <row r="804">
          <cell r="L804">
            <v>3</v>
          </cell>
          <cell r="N804" t="str">
            <v>Biaya satuan untuk peralatan sudah termasuk bahan bakar, bahan habis dipakai dan operator.</v>
          </cell>
        </row>
        <row r="805">
          <cell r="L805">
            <v>4</v>
          </cell>
          <cell r="N805" t="str">
            <v>Biaya satuan sudah termasuk pengeluaran untuk seluruh pajak yang berkaitan (tetapi tidak termasuk PPN</v>
          </cell>
        </row>
        <row r="806">
          <cell r="N806" t="str">
            <v>yang dibayar dari kontrak) dan biaya-biaya lainnya.</v>
          </cell>
        </row>
        <row r="807">
          <cell r="A807" t="str">
            <v>ITEM PEMBAYARAN No.</v>
          </cell>
          <cell r="D807" t="str">
            <v>:  9.17</v>
          </cell>
          <cell r="U807" t="str">
            <v>Analisa EI-917</v>
          </cell>
        </row>
        <row r="808">
          <cell r="A808" t="str">
            <v>JENIS PEKERJAAN</v>
          </cell>
          <cell r="D808" t="str">
            <v>:  PEKERJAAN HARIAN</v>
          </cell>
        </row>
        <row r="809">
          <cell r="A809" t="str">
            <v>SATUAN PEMBAYARAN</v>
          </cell>
          <cell r="D809" t="str">
            <v>:  JAM</v>
          </cell>
          <cell r="J809" t="str">
            <v xml:space="preserve">         URAIAN ANALISA HARGA SATUAN</v>
          </cell>
          <cell r="L809" t="str">
            <v>FORMULIR STANDAR UNTUK</v>
          </cell>
        </row>
        <row r="810">
          <cell r="L810" t="str">
            <v>PEREKAMAN ANALISA MASING-MASING HARGA SATUAN</v>
          </cell>
        </row>
        <row r="811">
          <cell r="L811">
            <v>0</v>
          </cell>
        </row>
        <row r="812">
          <cell r="A812" t="str">
            <v>No.</v>
          </cell>
          <cell r="C812" t="str">
            <v>U R A I A N</v>
          </cell>
          <cell r="G812" t="str">
            <v>KODE</v>
          </cell>
          <cell r="H812" t="str">
            <v>KOEF.</v>
          </cell>
          <cell r="I812" t="str">
            <v>SATUAN</v>
          </cell>
          <cell r="J812" t="str">
            <v>KETERANGAN</v>
          </cell>
        </row>
        <row r="814">
          <cell r="L814" t="str">
            <v>PROYEK</v>
          </cell>
          <cell r="O814" t="str">
            <v>:</v>
          </cell>
        </row>
        <row r="815">
          <cell r="A815" t="str">
            <v>A.</v>
          </cell>
          <cell r="C815" t="str">
            <v>URAIAN PERALATAN</v>
          </cell>
          <cell r="L815" t="str">
            <v>No. PAKET KONTRAK</v>
          </cell>
          <cell r="O815" t="str">
            <v>:</v>
          </cell>
        </row>
        <row r="816">
          <cell r="L816" t="str">
            <v>NAMA PAKET</v>
          </cell>
          <cell r="O816" t="str">
            <v>:</v>
          </cell>
        </row>
        <row r="817">
          <cell r="A817" t="str">
            <v xml:space="preserve">1. </v>
          </cell>
          <cell r="C817" t="str">
            <v>Jenis Peralatan</v>
          </cell>
          <cell r="G817" t="str">
            <v>COMPRESSOR 4000-6500 L\M</v>
          </cell>
          <cell r="J817" t="str">
            <v>(E05)</v>
          </cell>
          <cell r="L817" t="str">
            <v>PROP / KAB / KODYA</v>
          </cell>
          <cell r="O817" t="str">
            <v>:</v>
          </cell>
        </row>
        <row r="818">
          <cell r="A818" t="str">
            <v xml:space="preserve">2. </v>
          </cell>
          <cell r="C818" t="str">
            <v>Tenaga</v>
          </cell>
          <cell r="G818" t="str">
            <v>Pw</v>
          </cell>
          <cell r="H818">
            <v>80</v>
          </cell>
          <cell r="I818" t="str">
            <v>HP</v>
          </cell>
          <cell r="L818" t="str">
            <v>ITEM PEMBAYARAN NO.</v>
          </cell>
          <cell r="O818" t="str">
            <v>:  9.17</v>
          </cell>
          <cell r="S818" t="str">
            <v>PERKIRAAN VOL. PEK.</v>
          </cell>
          <cell r="U818" t="str">
            <v>:</v>
          </cell>
          <cell r="V818" t="e">
            <v>#REF!</v>
          </cell>
        </row>
        <row r="819">
          <cell r="A819" t="str">
            <v xml:space="preserve">3. </v>
          </cell>
          <cell r="C819" t="str">
            <v>Kapasitas</v>
          </cell>
          <cell r="G819" t="str">
            <v>Cp</v>
          </cell>
          <cell r="H819" t="str">
            <v xml:space="preserve">-  </v>
          </cell>
          <cell r="I819" t="str">
            <v>-</v>
          </cell>
          <cell r="L819" t="str">
            <v>JENIS PEKERJAAN</v>
          </cell>
          <cell r="O819" t="str">
            <v>:  PEKERJAAN HARIAN</v>
          </cell>
          <cell r="S819" t="str">
            <v>TOTAL HARGA (Rp.)</v>
          </cell>
          <cell r="U819" t="str">
            <v>:</v>
          </cell>
          <cell r="V819" t="e">
            <v>#REF!</v>
          </cell>
        </row>
        <row r="820">
          <cell r="A820" t="str">
            <v xml:space="preserve">4. </v>
          </cell>
          <cell r="C820" t="str">
            <v>Umur Ekonomis</v>
          </cell>
          <cell r="G820" t="str">
            <v>A</v>
          </cell>
          <cell r="H820">
            <v>5</v>
          </cell>
          <cell r="I820" t="str">
            <v>Tahun</v>
          </cell>
          <cell r="J820" t="str">
            <v xml:space="preserve"> Alat Baru</v>
          </cell>
          <cell r="P820" t="str">
            <v>COMPRESSOR 4000-6500 L\M</v>
          </cell>
          <cell r="S820" t="str">
            <v>% THD. BIAYA PROYEK</v>
          </cell>
          <cell r="U820" t="str">
            <v>:</v>
          </cell>
          <cell r="V820" t="e">
            <v>#REF!</v>
          </cell>
        </row>
        <row r="821">
          <cell r="A821" t="str">
            <v xml:space="preserve">5. </v>
          </cell>
          <cell r="C821" t="str">
            <v>Jam Operasi Dalam 1 Tahun</v>
          </cell>
          <cell r="G821" t="str">
            <v>W</v>
          </cell>
          <cell r="H821">
            <v>2000</v>
          </cell>
          <cell r="I821" t="str">
            <v>Jam</v>
          </cell>
          <cell r="J821" t="str">
            <v xml:space="preserve"> Alat Baru</v>
          </cell>
          <cell r="L821" t="str">
            <v>SATUAN PEMBAYARAN</v>
          </cell>
          <cell r="O821" t="str">
            <v>:  JAM</v>
          </cell>
          <cell r="Q821" t="str">
            <v>(E05)</v>
          </cell>
        </row>
        <row r="822">
          <cell r="A822" t="str">
            <v xml:space="preserve">6. </v>
          </cell>
          <cell r="C822" t="str">
            <v>Harga Alat</v>
          </cell>
          <cell r="G822" t="str">
            <v>B</v>
          </cell>
          <cell r="H822">
            <v>40000000</v>
          </cell>
          <cell r="I822" t="str">
            <v>Rupiah</v>
          </cell>
          <cell r="J822" t="str">
            <v xml:space="preserve"> Alat Baru</v>
          </cell>
        </row>
        <row r="824">
          <cell r="R824" t="str">
            <v>PERKIRAAN</v>
          </cell>
          <cell r="S824" t="str">
            <v>HARGA</v>
          </cell>
          <cell r="T824" t="str">
            <v>JUMLAH</v>
          </cell>
        </row>
        <row r="825">
          <cell r="A825" t="str">
            <v>B.</v>
          </cell>
          <cell r="C825" t="str">
            <v>BIAYA PASTI PER JAM KERJA</v>
          </cell>
          <cell r="L825" t="str">
            <v>NO.</v>
          </cell>
          <cell r="N825" t="str">
            <v>KOMPONEN</v>
          </cell>
          <cell r="Q825" t="str">
            <v>SATUAN</v>
          </cell>
          <cell r="R825" t="str">
            <v>KUANTITAS</v>
          </cell>
          <cell r="S825" t="str">
            <v>SATUAN</v>
          </cell>
          <cell r="T825" t="str">
            <v>HARGA</v>
          </cell>
        </row>
        <row r="826">
          <cell r="S826" t="str">
            <v>(Rp.)</v>
          </cell>
          <cell r="T826" t="str">
            <v>(Rp.)</v>
          </cell>
        </row>
        <row r="827">
          <cell r="A827" t="str">
            <v xml:space="preserve">1. </v>
          </cell>
          <cell r="C827" t="str">
            <v>Nilai Sisa Alat</v>
          </cell>
          <cell r="D827" t="str">
            <v>=  10 % x Harga Alat Baru</v>
          </cell>
          <cell r="G827" t="str">
            <v>C</v>
          </cell>
          <cell r="H827">
            <v>4000000</v>
          </cell>
          <cell r="I827" t="str">
            <v>Rupiah</v>
          </cell>
        </row>
        <row r="829">
          <cell r="A829" t="str">
            <v xml:space="preserve">2. </v>
          </cell>
          <cell r="C829" t="str">
            <v>Faktor Angsuran Modal    =</v>
          </cell>
          <cell r="E829" t="str">
            <v>i x (1 + i)^A</v>
          </cell>
          <cell r="G829" t="str">
            <v>D</v>
          </cell>
          <cell r="H829">
            <v>0.33437970328961514</v>
          </cell>
          <cell r="I829" t="str">
            <v>-</v>
          </cell>
          <cell r="L829" t="str">
            <v>A.</v>
          </cell>
          <cell r="N829" t="str">
            <v>PEKERJA</v>
          </cell>
        </row>
        <row r="830">
          <cell r="E830" t="str">
            <v>(1 + i)^A - 1</v>
          </cell>
        </row>
        <row r="831">
          <cell r="A831" t="str">
            <v xml:space="preserve">3. </v>
          </cell>
          <cell r="C831" t="str">
            <v>Biaya Pasti per Jam  :</v>
          </cell>
          <cell r="L831" t="str">
            <v>1.</v>
          </cell>
          <cell r="N831" t="str">
            <v>-</v>
          </cell>
          <cell r="R831" t="str">
            <v xml:space="preserve">-  </v>
          </cell>
          <cell r="S831" t="str">
            <v xml:space="preserve">-   </v>
          </cell>
          <cell r="V831" t="str">
            <v>-</v>
          </cell>
        </row>
        <row r="832">
          <cell r="C832" t="str">
            <v>a.  Biaya Pengembalian Modal  =</v>
          </cell>
          <cell r="E832" t="str">
            <v>( B - C ) x D</v>
          </cell>
          <cell r="G832" t="str">
            <v>E</v>
          </cell>
          <cell r="H832">
            <v>6018.8346592130729</v>
          </cell>
          <cell r="I832" t="str">
            <v>Rupiah</v>
          </cell>
          <cell r="L832" t="str">
            <v>2.</v>
          </cell>
          <cell r="N832" t="str">
            <v>-</v>
          </cell>
          <cell r="R832" t="str">
            <v xml:space="preserve">-  </v>
          </cell>
          <cell r="S832" t="str">
            <v xml:space="preserve">-   </v>
          </cell>
          <cell r="V832" t="str">
            <v>-</v>
          </cell>
        </row>
        <row r="833">
          <cell r="E833" t="str">
            <v>W</v>
          </cell>
        </row>
        <row r="835">
          <cell r="C835" t="str">
            <v>b.  Asuransi, dll =</v>
          </cell>
          <cell r="D835">
            <v>2E-3</v>
          </cell>
          <cell r="E835" t="str">
            <v xml:space="preserve">  x   B</v>
          </cell>
          <cell r="G835" t="str">
            <v>F</v>
          </cell>
          <cell r="H835">
            <v>40</v>
          </cell>
          <cell r="I835" t="str">
            <v>Rupiah</v>
          </cell>
        </row>
        <row r="836">
          <cell r="E836" t="str">
            <v>W</v>
          </cell>
        </row>
        <row r="837">
          <cell r="L837" t="str">
            <v>B.</v>
          </cell>
          <cell r="N837" t="str">
            <v>BAHAN</v>
          </cell>
        </row>
        <row r="838">
          <cell r="C838" t="str">
            <v>Biaya Pasti per Jam             =</v>
          </cell>
          <cell r="E838" t="str">
            <v>( E + F )</v>
          </cell>
          <cell r="G838" t="str">
            <v>G</v>
          </cell>
          <cell r="H838">
            <v>6058.8346592130729</v>
          </cell>
          <cell r="I838" t="str">
            <v>Rupiah</v>
          </cell>
        </row>
        <row r="839">
          <cell r="L839" t="str">
            <v>1.</v>
          </cell>
          <cell r="N839" t="str">
            <v>-</v>
          </cell>
          <cell r="R839" t="str">
            <v xml:space="preserve">-  </v>
          </cell>
          <cell r="S839" t="str">
            <v xml:space="preserve">-   </v>
          </cell>
          <cell r="V839" t="str">
            <v>-</v>
          </cell>
        </row>
        <row r="840">
          <cell r="A840" t="str">
            <v>C.</v>
          </cell>
          <cell r="C840" t="str">
            <v>BIAYA OPERASI PER JAM KERJA</v>
          </cell>
          <cell r="L840" t="str">
            <v>2.</v>
          </cell>
          <cell r="N840" t="str">
            <v>-</v>
          </cell>
          <cell r="R840" t="str">
            <v xml:space="preserve">-  </v>
          </cell>
          <cell r="S840" t="str">
            <v xml:space="preserve">-   </v>
          </cell>
          <cell r="V840" t="str">
            <v>-</v>
          </cell>
        </row>
        <row r="842">
          <cell r="A842" t="str">
            <v xml:space="preserve">1. </v>
          </cell>
          <cell r="C842" t="str">
            <v xml:space="preserve">Bahan Bakar  =  (0.125-0.175 Ltr/HP/Jam)   x Pw x Ms </v>
          </cell>
          <cell r="G842" t="str">
            <v>H</v>
          </cell>
          <cell r="H842">
            <v>6500</v>
          </cell>
          <cell r="I842" t="str">
            <v>Rupiah</v>
          </cell>
        </row>
        <row r="844">
          <cell r="A844" t="str">
            <v xml:space="preserve">2. </v>
          </cell>
          <cell r="C844" t="str">
            <v>Pelumas         =  (0.01-0.02 Ltr/HP/Jam) x Pw x Mp</v>
          </cell>
          <cell r="G844" t="str">
            <v>I</v>
          </cell>
          <cell r="H844">
            <v>7200</v>
          </cell>
          <cell r="I844" t="str">
            <v>Rupiah</v>
          </cell>
        </row>
        <row r="846">
          <cell r="A846" t="str">
            <v xml:space="preserve">3. </v>
          </cell>
          <cell r="C846" t="str">
            <v>Perawatan dan</v>
          </cell>
          <cell r="D846" t="str">
            <v>(12,5 % - 17,5 %)  x  B</v>
          </cell>
          <cell r="G846" t="str">
            <v>K</v>
          </cell>
          <cell r="H846">
            <v>2500</v>
          </cell>
          <cell r="I846" t="str">
            <v>Rupiah</v>
          </cell>
        </row>
        <row r="847">
          <cell r="C847" t="str">
            <v xml:space="preserve">        perbaikan    =</v>
          </cell>
          <cell r="D847" t="str">
            <v>W</v>
          </cell>
        </row>
        <row r="848">
          <cell r="L848" t="str">
            <v>C.</v>
          </cell>
          <cell r="N848" t="str">
            <v>ALAT</v>
          </cell>
        </row>
        <row r="849">
          <cell r="A849" t="str">
            <v xml:space="preserve">4. </v>
          </cell>
          <cell r="C849" t="str">
            <v>Operator</v>
          </cell>
          <cell r="D849" t="str">
            <v>=   ( 1  Orang / Jam )  x  U1</v>
          </cell>
          <cell r="G849" t="str">
            <v>L</v>
          </cell>
          <cell r="H849">
            <v>2500</v>
          </cell>
          <cell r="I849" t="str">
            <v>Rupiah</v>
          </cell>
        </row>
        <row r="850">
          <cell r="A850" t="str">
            <v xml:space="preserve">5. </v>
          </cell>
          <cell r="C850" t="str">
            <v>Pembantu Operator</v>
          </cell>
          <cell r="D850" t="str">
            <v>=   ( 1  Orang / Jam )  x  U2</v>
          </cell>
          <cell r="G850" t="str">
            <v>M</v>
          </cell>
          <cell r="H850">
            <v>2000</v>
          </cell>
          <cell r="I850" t="str">
            <v>Rupiah</v>
          </cell>
          <cell r="L850" t="str">
            <v>1.</v>
          </cell>
          <cell r="N850" t="str">
            <v>COMPRESSOR 4000-6500 L\M</v>
          </cell>
          <cell r="Q850" t="str">
            <v>jam</v>
          </cell>
          <cell r="R850">
            <v>1</v>
          </cell>
          <cell r="S850">
            <v>26758.834659213073</v>
          </cell>
          <cell r="V850">
            <v>26758.834659213073</v>
          </cell>
        </row>
        <row r="851">
          <cell r="L851" t="str">
            <v>2.</v>
          </cell>
          <cell r="N851" t="str">
            <v>-</v>
          </cell>
          <cell r="Q851" t="str">
            <v>jam</v>
          </cell>
          <cell r="R851" t="str">
            <v xml:space="preserve">-  </v>
          </cell>
          <cell r="S851" t="str">
            <v xml:space="preserve">-   </v>
          </cell>
          <cell r="V851" t="str">
            <v>-</v>
          </cell>
        </row>
        <row r="852">
          <cell r="C852" t="str">
            <v>Biaya Operasi per Jam        =</v>
          </cell>
          <cell r="E852" t="str">
            <v>(H+I+K+L+M)</v>
          </cell>
          <cell r="G852" t="str">
            <v>P</v>
          </cell>
          <cell r="H852">
            <v>20700</v>
          </cell>
          <cell r="I852" t="str">
            <v>Rupiah</v>
          </cell>
        </row>
        <row r="854">
          <cell r="A854" t="str">
            <v>D.</v>
          </cell>
          <cell r="C854" t="str">
            <v>TOTAL BIAYA SEWA ALAT / JAM   =   ( G + P )</v>
          </cell>
          <cell r="G854" t="str">
            <v>S</v>
          </cell>
          <cell r="H854">
            <v>26758.834659213073</v>
          </cell>
          <cell r="I854" t="str">
            <v>Rupiah</v>
          </cell>
        </row>
        <row r="858">
          <cell r="A858" t="str">
            <v>E.</v>
          </cell>
          <cell r="C858" t="str">
            <v>LAIN - LAIN</v>
          </cell>
        </row>
        <row r="859">
          <cell r="L859" t="str">
            <v>D.</v>
          </cell>
          <cell r="N859" t="str">
            <v>JUMLAH HARGA TENAGA, BAHAN DAN ALAT  ( A + B + C )</v>
          </cell>
          <cell r="V859">
            <v>26758.834659213073</v>
          </cell>
        </row>
        <row r="860">
          <cell r="A860" t="str">
            <v xml:space="preserve">1. </v>
          </cell>
          <cell r="C860" t="str">
            <v>Tingkat Suku Bunga</v>
          </cell>
          <cell r="G860" t="str">
            <v>i</v>
          </cell>
          <cell r="H860">
            <v>20</v>
          </cell>
          <cell r="I860" t="str">
            <v>% / Tahun</v>
          </cell>
          <cell r="L860" t="str">
            <v>E.</v>
          </cell>
          <cell r="N860" t="str">
            <v>OVERHEAD &amp; PROFIT</v>
          </cell>
          <cell r="Q860">
            <v>10</v>
          </cell>
          <cell r="R860" t="str">
            <v>%  x  D</v>
          </cell>
          <cell r="V860">
            <v>2675.8834659213076</v>
          </cell>
        </row>
        <row r="861">
          <cell r="A861" t="str">
            <v xml:space="preserve">2. </v>
          </cell>
          <cell r="C861" t="str">
            <v>Upah Operator / Sopir</v>
          </cell>
          <cell r="G861" t="str">
            <v>U1</v>
          </cell>
          <cell r="H861">
            <v>2500</v>
          </cell>
          <cell r="I861" t="str">
            <v>Rp./Jam</v>
          </cell>
          <cell r="L861" t="str">
            <v>F.</v>
          </cell>
          <cell r="N861" t="str">
            <v>HARGA SATUAN PEKERJAAN  ( D + E )</v>
          </cell>
          <cell r="V861">
            <v>29434.718125134379</v>
          </cell>
        </row>
        <row r="862">
          <cell r="A862" t="str">
            <v xml:space="preserve">3. </v>
          </cell>
          <cell r="C862" t="str">
            <v>Upah Pembantu Operator / Pmb.Sopir</v>
          </cell>
          <cell r="G862" t="str">
            <v>U2</v>
          </cell>
          <cell r="H862">
            <v>2000</v>
          </cell>
          <cell r="I862" t="str">
            <v>Rp./Jam</v>
          </cell>
          <cell r="L862" t="str">
            <v>Note: 1</v>
          </cell>
          <cell r="N862" t="str">
            <v>SATUAN dapat berdasarkan atas jam operasi untuk Tenaga Kerja dan Peralatan, volume dan/atau ukuran</v>
          </cell>
        </row>
        <row r="863">
          <cell r="A863" t="str">
            <v xml:space="preserve">4. </v>
          </cell>
          <cell r="C863" t="str">
            <v>Bahan Bakar Bensin</v>
          </cell>
          <cell r="G863" t="str">
            <v>Mb</v>
          </cell>
          <cell r="H863">
            <v>1150</v>
          </cell>
          <cell r="I863" t="str">
            <v>Liter</v>
          </cell>
          <cell r="N863" t="str">
            <v>berat untuk bahan-bahan.</v>
          </cell>
        </row>
        <row r="864">
          <cell r="A864" t="str">
            <v xml:space="preserve">5. </v>
          </cell>
          <cell r="C864" t="str">
            <v>Bahan Bakar Solar</v>
          </cell>
          <cell r="G864" t="str">
            <v>Ms</v>
          </cell>
          <cell r="H864">
            <v>650</v>
          </cell>
          <cell r="I864" t="str">
            <v>Liter</v>
          </cell>
          <cell r="L864">
            <v>2</v>
          </cell>
          <cell r="N864" t="str">
            <v>Kuantitas satuan adalah kuantitas setiap komponen untuk menyelesaikan satu satuan pekerjaan dari nomor</v>
          </cell>
        </row>
        <row r="865">
          <cell r="A865" t="str">
            <v xml:space="preserve">6. </v>
          </cell>
          <cell r="C865" t="str">
            <v>Minyak Pelumas</v>
          </cell>
          <cell r="G865" t="str">
            <v>Mp</v>
          </cell>
          <cell r="H865">
            <v>9000</v>
          </cell>
          <cell r="I865" t="str">
            <v>Liter</v>
          </cell>
          <cell r="N865" t="str">
            <v>mata pembayaran.</v>
          </cell>
        </row>
        <row r="866">
          <cell r="L866">
            <v>3</v>
          </cell>
          <cell r="N866" t="str">
            <v>Biaya satuan untuk peralatan sudah termasuk bahan bakar, bahan habis dipakai dan operator.</v>
          </cell>
        </row>
        <row r="867">
          <cell r="L867">
            <v>4</v>
          </cell>
          <cell r="N867" t="str">
            <v>Biaya satuan sudah termasuk pengeluaran untuk seluruh pajak yang berkaitan (tetapi tidak termasuk PPN</v>
          </cell>
        </row>
        <row r="868">
          <cell r="N868" t="str">
            <v>yang dibayar dari kontrak) dan biaya-biaya lainnya.</v>
          </cell>
        </row>
        <row r="869">
          <cell r="A869" t="str">
            <v>ITEM PEMBAYARAN No.</v>
          </cell>
          <cell r="D869" t="str">
            <v>:  9.18</v>
          </cell>
          <cell r="U869" t="str">
            <v>Analisa EI-918</v>
          </cell>
        </row>
        <row r="870">
          <cell r="A870" t="str">
            <v>JENIS PEKERJAAN</v>
          </cell>
          <cell r="D870" t="str">
            <v>:  PEKERJAAN HARIAN</v>
          </cell>
        </row>
        <row r="871">
          <cell r="A871" t="str">
            <v>SATUAN PEMBAYARAN</v>
          </cell>
          <cell r="D871" t="str">
            <v>:  JAM</v>
          </cell>
          <cell r="J871" t="str">
            <v xml:space="preserve">         URAIAN ANALISA HARGA SATUAN</v>
          </cell>
          <cell r="L871" t="str">
            <v>FORMULIR STANDAR UNTUK</v>
          </cell>
        </row>
        <row r="872">
          <cell r="L872" t="str">
            <v>PEREKAMAN ANALISA MASING-MASING HARGA SATUAN</v>
          </cell>
        </row>
        <row r="873">
          <cell r="L873">
            <v>0</v>
          </cell>
        </row>
        <row r="874">
          <cell r="A874" t="str">
            <v>No.</v>
          </cell>
          <cell r="C874" t="str">
            <v>U R A I A N</v>
          </cell>
          <cell r="G874" t="str">
            <v>KODE</v>
          </cell>
          <cell r="H874" t="str">
            <v>KOEF.</v>
          </cell>
          <cell r="I874" t="str">
            <v>SATUAN</v>
          </cell>
          <cell r="J874" t="str">
            <v>KETERANGAN</v>
          </cell>
        </row>
        <row r="876">
          <cell r="L876" t="str">
            <v>PROYEK</v>
          </cell>
          <cell r="O876" t="str">
            <v>:</v>
          </cell>
        </row>
        <row r="877">
          <cell r="A877" t="str">
            <v>A.</v>
          </cell>
          <cell r="C877" t="str">
            <v>URAIAN PERALATAN</v>
          </cell>
          <cell r="L877" t="str">
            <v>No. PAKET KONTRAK</v>
          </cell>
          <cell r="O877" t="str">
            <v>:</v>
          </cell>
        </row>
        <row r="878">
          <cell r="L878" t="str">
            <v>NAMA PAKET</v>
          </cell>
          <cell r="O878" t="str">
            <v>:</v>
          </cell>
        </row>
        <row r="879">
          <cell r="A879" t="str">
            <v xml:space="preserve">1. </v>
          </cell>
          <cell r="C879" t="str">
            <v>Jenis Peralatan</v>
          </cell>
          <cell r="G879" t="str">
            <v>CONCRETE MIXER 0.3-0.6 M3</v>
          </cell>
          <cell r="J879" t="str">
            <v>(E06)</v>
          </cell>
          <cell r="L879" t="str">
            <v>PROP / KAB / KODYA</v>
          </cell>
          <cell r="O879" t="str">
            <v>:</v>
          </cell>
        </row>
        <row r="880">
          <cell r="A880" t="str">
            <v xml:space="preserve">2. </v>
          </cell>
          <cell r="C880" t="str">
            <v>Tenaga</v>
          </cell>
          <cell r="G880" t="str">
            <v>Pw</v>
          </cell>
          <cell r="H880">
            <v>15</v>
          </cell>
          <cell r="I880" t="str">
            <v>HP</v>
          </cell>
          <cell r="L880" t="str">
            <v>ITEM PEMBAYARAN NO.</v>
          </cell>
          <cell r="O880" t="str">
            <v>:  9.18</v>
          </cell>
          <cell r="S880" t="str">
            <v>PERKIRAAN VOL. PEK.</v>
          </cell>
          <cell r="U880" t="str">
            <v>:</v>
          </cell>
          <cell r="V880" t="e">
            <v>#REF!</v>
          </cell>
        </row>
        <row r="881">
          <cell r="A881" t="str">
            <v xml:space="preserve">3. </v>
          </cell>
          <cell r="C881" t="str">
            <v>Kapasitas</v>
          </cell>
          <cell r="G881" t="str">
            <v>Cp</v>
          </cell>
          <cell r="H881">
            <v>500</v>
          </cell>
          <cell r="I881" t="str">
            <v>Liter</v>
          </cell>
          <cell r="L881" t="str">
            <v>JENIS PEKERJAAN</v>
          </cell>
          <cell r="O881" t="str">
            <v>:  PEKERJAAN HARIAN</v>
          </cell>
          <cell r="S881" t="str">
            <v>TOTAL HARGA (Rp.)</v>
          </cell>
          <cell r="U881" t="str">
            <v>:</v>
          </cell>
          <cell r="V881" t="e">
            <v>#REF!</v>
          </cell>
        </row>
        <row r="882">
          <cell r="A882" t="str">
            <v xml:space="preserve">4. </v>
          </cell>
          <cell r="C882" t="str">
            <v>Umur Ekonomis</v>
          </cell>
          <cell r="G882" t="str">
            <v>A</v>
          </cell>
          <cell r="H882">
            <v>4</v>
          </cell>
          <cell r="I882" t="str">
            <v>Tahun</v>
          </cell>
          <cell r="J882" t="str">
            <v xml:space="preserve"> Alat Baru</v>
          </cell>
          <cell r="P882" t="str">
            <v>CONCRETE MIXER 0.3-0.6 M3</v>
          </cell>
          <cell r="S882" t="str">
            <v>% THD. BIAYA PROYEK</v>
          </cell>
          <cell r="U882" t="str">
            <v>:</v>
          </cell>
          <cell r="V882" t="e">
            <v>#REF!</v>
          </cell>
        </row>
        <row r="883">
          <cell r="A883" t="str">
            <v xml:space="preserve">5. </v>
          </cell>
          <cell r="C883" t="str">
            <v>Jam Operasi Dalam 1 Tahun</v>
          </cell>
          <cell r="G883" t="str">
            <v>W</v>
          </cell>
          <cell r="H883">
            <v>2000</v>
          </cell>
          <cell r="I883" t="str">
            <v>Jam</v>
          </cell>
          <cell r="J883" t="str">
            <v xml:space="preserve"> Alat Baru</v>
          </cell>
          <cell r="L883" t="str">
            <v>SATUAN PEMBAYARAN</v>
          </cell>
          <cell r="O883" t="str">
            <v>:  JAM</v>
          </cell>
          <cell r="Q883" t="str">
            <v>(E06)</v>
          </cell>
        </row>
        <row r="884">
          <cell r="A884" t="str">
            <v xml:space="preserve">6. </v>
          </cell>
          <cell r="C884" t="str">
            <v>Harga Alat</v>
          </cell>
          <cell r="G884" t="str">
            <v>B</v>
          </cell>
          <cell r="H884">
            <v>22000000</v>
          </cell>
          <cell r="I884" t="str">
            <v>Rupiah</v>
          </cell>
          <cell r="J884" t="str">
            <v xml:space="preserve"> Alat Baru</v>
          </cell>
        </row>
        <row r="886">
          <cell r="R886" t="str">
            <v>PERKIRAAN</v>
          </cell>
          <cell r="S886" t="str">
            <v>HARGA</v>
          </cell>
          <cell r="T886" t="str">
            <v>JUMLAH</v>
          </cell>
        </row>
        <row r="887">
          <cell r="A887" t="str">
            <v>B.</v>
          </cell>
          <cell r="C887" t="str">
            <v>BIAYA PASTI PER JAM KERJA</v>
          </cell>
          <cell r="L887" t="str">
            <v>NO.</v>
          </cell>
          <cell r="N887" t="str">
            <v>KOMPONEN</v>
          </cell>
          <cell r="Q887" t="str">
            <v>SATUAN</v>
          </cell>
          <cell r="R887" t="str">
            <v>KUANTITAS</v>
          </cell>
          <cell r="S887" t="str">
            <v>SATUAN</v>
          </cell>
          <cell r="T887" t="str">
            <v>HARGA</v>
          </cell>
        </row>
        <row r="888">
          <cell r="S888" t="str">
            <v>(Rp.)</v>
          </cell>
          <cell r="T888" t="str">
            <v>(Rp.)</v>
          </cell>
        </row>
        <row r="889">
          <cell r="A889" t="str">
            <v xml:space="preserve">1. </v>
          </cell>
          <cell r="C889" t="str">
            <v>Nilai Sisa Alat</v>
          </cell>
          <cell r="D889" t="str">
            <v>=  10 % x Harga Alat Baru</v>
          </cell>
          <cell r="G889" t="str">
            <v>C</v>
          </cell>
          <cell r="H889">
            <v>2200000</v>
          </cell>
          <cell r="I889" t="str">
            <v>Rupiah</v>
          </cell>
        </row>
        <row r="891">
          <cell r="A891" t="str">
            <v xml:space="preserve">2. </v>
          </cell>
          <cell r="C891" t="str">
            <v>Faktor Angsuran Modal    =</v>
          </cell>
          <cell r="E891" t="str">
            <v>i x (1 + i)^A</v>
          </cell>
          <cell r="G891" t="str">
            <v>D</v>
          </cell>
          <cell r="H891">
            <v>0.38628912071535026</v>
          </cell>
          <cell r="I891" t="str">
            <v>-</v>
          </cell>
          <cell r="L891" t="str">
            <v>A.</v>
          </cell>
          <cell r="N891" t="str">
            <v>PEKERJA</v>
          </cell>
        </row>
        <row r="892">
          <cell r="E892" t="str">
            <v>(1 + i)^A - 1</v>
          </cell>
        </row>
        <row r="893">
          <cell r="A893" t="str">
            <v xml:space="preserve">3. </v>
          </cell>
          <cell r="C893" t="str">
            <v>Biaya Pasti per Jam  :</v>
          </cell>
          <cell r="L893" t="str">
            <v>1.</v>
          </cell>
          <cell r="N893" t="str">
            <v>-</v>
          </cell>
          <cell r="R893" t="str">
            <v xml:space="preserve">-  </v>
          </cell>
          <cell r="S893" t="str">
            <v xml:space="preserve">-   </v>
          </cell>
          <cell r="V893" t="str">
            <v>-</v>
          </cell>
        </row>
        <row r="894">
          <cell r="C894" t="str">
            <v>a.  Biaya Pengembalian Modal  =</v>
          </cell>
          <cell r="E894" t="str">
            <v>( B - C ) x D</v>
          </cell>
          <cell r="G894" t="str">
            <v>E</v>
          </cell>
          <cell r="H894">
            <v>3824.2622950819673</v>
          </cell>
          <cell r="I894" t="str">
            <v>Rupiah</v>
          </cell>
          <cell r="L894" t="str">
            <v>2.</v>
          </cell>
          <cell r="N894" t="str">
            <v>-</v>
          </cell>
          <cell r="R894" t="str">
            <v xml:space="preserve">-  </v>
          </cell>
          <cell r="S894" t="str">
            <v xml:space="preserve">-   </v>
          </cell>
          <cell r="V894" t="str">
            <v>-</v>
          </cell>
        </row>
        <row r="895">
          <cell r="E895" t="str">
            <v>W</v>
          </cell>
        </row>
        <row r="897">
          <cell r="C897" t="str">
            <v>b.  Asuransi, dll =</v>
          </cell>
          <cell r="D897">
            <v>2E-3</v>
          </cell>
          <cell r="E897" t="str">
            <v xml:space="preserve">  x   B</v>
          </cell>
          <cell r="G897" t="str">
            <v>F</v>
          </cell>
          <cell r="H897">
            <v>22</v>
          </cell>
          <cell r="I897" t="str">
            <v>Rupiah</v>
          </cell>
        </row>
        <row r="898">
          <cell r="E898" t="str">
            <v>W</v>
          </cell>
        </row>
        <row r="899">
          <cell r="L899" t="str">
            <v>B.</v>
          </cell>
          <cell r="N899" t="str">
            <v>BAHAN</v>
          </cell>
        </row>
        <row r="900">
          <cell r="C900" t="str">
            <v>Biaya Pasti per Jam             =</v>
          </cell>
          <cell r="E900" t="str">
            <v>( E + F )</v>
          </cell>
          <cell r="G900" t="str">
            <v>G</v>
          </cell>
          <cell r="H900">
            <v>3846.2622950819673</v>
          </cell>
          <cell r="I900" t="str">
            <v>Rupiah</v>
          </cell>
        </row>
        <row r="901">
          <cell r="L901" t="str">
            <v>1.</v>
          </cell>
          <cell r="N901" t="str">
            <v>-</v>
          </cell>
          <cell r="R901" t="str">
            <v xml:space="preserve">-  </v>
          </cell>
          <cell r="S901" t="str">
            <v xml:space="preserve">-   </v>
          </cell>
          <cell r="V901" t="str">
            <v>-</v>
          </cell>
        </row>
        <row r="902">
          <cell r="A902" t="str">
            <v>C.</v>
          </cell>
          <cell r="C902" t="str">
            <v>BIAYA OPERASI PER JAM KERJA</v>
          </cell>
          <cell r="L902" t="str">
            <v>2.</v>
          </cell>
          <cell r="N902" t="str">
            <v>-</v>
          </cell>
          <cell r="R902" t="str">
            <v xml:space="preserve">-  </v>
          </cell>
          <cell r="S902" t="str">
            <v xml:space="preserve">-   </v>
          </cell>
          <cell r="V902" t="str">
            <v>-</v>
          </cell>
        </row>
        <row r="904">
          <cell r="A904" t="str">
            <v xml:space="preserve">1. </v>
          </cell>
          <cell r="C904" t="str">
            <v xml:space="preserve">Bahan Bakar  =  (0.125-0.175 Ltr/HP/Jam)   x Pw x Ms </v>
          </cell>
          <cell r="G904" t="str">
            <v>H</v>
          </cell>
          <cell r="H904">
            <v>1218.75</v>
          </cell>
          <cell r="I904" t="str">
            <v>Rupiah</v>
          </cell>
        </row>
        <row r="906">
          <cell r="A906" t="str">
            <v xml:space="preserve">2. </v>
          </cell>
          <cell r="C906" t="str">
            <v>Pelumas         =  (0.01-0.02 Ltr/HP/Jam) x Pw x Mp</v>
          </cell>
          <cell r="G906" t="str">
            <v>I</v>
          </cell>
          <cell r="H906">
            <v>1350</v>
          </cell>
          <cell r="I906" t="str">
            <v>Rupiah</v>
          </cell>
        </row>
        <row r="908">
          <cell r="A908" t="str">
            <v xml:space="preserve">3. </v>
          </cell>
          <cell r="C908" t="str">
            <v>Perawatan dan</v>
          </cell>
          <cell r="D908" t="str">
            <v>(12,5 % - 17,5 %)  x  B</v>
          </cell>
          <cell r="G908" t="str">
            <v>K</v>
          </cell>
          <cell r="H908">
            <v>1375</v>
          </cell>
          <cell r="I908" t="str">
            <v>Rupiah</v>
          </cell>
        </row>
        <row r="909">
          <cell r="C909" t="str">
            <v xml:space="preserve">        perbaikan    =</v>
          </cell>
          <cell r="D909" t="str">
            <v>W</v>
          </cell>
        </row>
        <row r="910">
          <cell r="L910" t="str">
            <v>C.</v>
          </cell>
          <cell r="N910" t="str">
            <v>ALAT</v>
          </cell>
        </row>
        <row r="911">
          <cell r="A911" t="str">
            <v xml:space="preserve">4. </v>
          </cell>
          <cell r="C911" t="str">
            <v>Operator</v>
          </cell>
          <cell r="D911" t="str">
            <v>=   ( 1  Orang / Jam )  x  U1</v>
          </cell>
          <cell r="G911" t="str">
            <v>L</v>
          </cell>
          <cell r="H911">
            <v>2500</v>
          </cell>
          <cell r="I911" t="str">
            <v>Rupiah</v>
          </cell>
        </row>
        <row r="912">
          <cell r="A912" t="str">
            <v xml:space="preserve">5. </v>
          </cell>
          <cell r="C912" t="str">
            <v>Pembantu Operator</v>
          </cell>
          <cell r="D912" t="str">
            <v>=   ( 1  Orang / Jam )  x  U2</v>
          </cell>
          <cell r="G912" t="str">
            <v>M</v>
          </cell>
          <cell r="H912">
            <v>2000</v>
          </cell>
          <cell r="I912" t="str">
            <v>Rupiah</v>
          </cell>
          <cell r="L912" t="str">
            <v>1.</v>
          </cell>
          <cell r="N912" t="str">
            <v>CONCRETE MIXER 0.3-0.6 M3</v>
          </cell>
          <cell r="Q912" t="str">
            <v>jam</v>
          </cell>
          <cell r="R912">
            <v>1</v>
          </cell>
          <cell r="S912">
            <v>12290.012295081968</v>
          </cell>
          <cell r="V912">
            <v>12290.012295081968</v>
          </cell>
        </row>
        <row r="913">
          <cell r="L913" t="str">
            <v>2.</v>
          </cell>
          <cell r="N913" t="str">
            <v>-</v>
          </cell>
          <cell r="Q913" t="str">
            <v>jam</v>
          </cell>
          <cell r="R913" t="str">
            <v xml:space="preserve">-  </v>
          </cell>
          <cell r="S913" t="str">
            <v xml:space="preserve">-   </v>
          </cell>
          <cell r="V913" t="str">
            <v>-</v>
          </cell>
        </row>
        <row r="914">
          <cell r="C914" t="str">
            <v>Biaya Operasi per Jam        =</v>
          </cell>
          <cell r="E914" t="str">
            <v>(H+I+K+L+M)</v>
          </cell>
          <cell r="G914" t="str">
            <v>P</v>
          </cell>
          <cell r="H914">
            <v>8443.75</v>
          </cell>
          <cell r="I914" t="str">
            <v>Rupiah</v>
          </cell>
        </row>
        <row r="916">
          <cell r="A916" t="str">
            <v>D.</v>
          </cell>
          <cell r="C916" t="str">
            <v>TOTAL BIAYA SEWA ALAT / JAM   =   ( G + P )</v>
          </cell>
          <cell r="G916" t="str">
            <v>S</v>
          </cell>
          <cell r="H916">
            <v>12290.012295081968</v>
          </cell>
          <cell r="I916" t="str">
            <v>Rupiah</v>
          </cell>
        </row>
        <row r="920">
          <cell r="A920" t="str">
            <v>E.</v>
          </cell>
          <cell r="C920" t="str">
            <v>LAIN - LAIN</v>
          </cell>
        </row>
        <row r="921">
          <cell r="L921" t="str">
            <v>D.</v>
          </cell>
          <cell r="N921" t="str">
            <v>JUMLAH HARGA TENAGA, BAHAN DAN ALAT  ( A + B + C )</v>
          </cell>
          <cell r="V921">
            <v>12290.012295081968</v>
          </cell>
        </row>
        <row r="922">
          <cell r="A922" t="str">
            <v xml:space="preserve">1. </v>
          </cell>
          <cell r="C922" t="str">
            <v>Tingkat Suku Bunga</v>
          </cell>
          <cell r="G922" t="str">
            <v>i</v>
          </cell>
          <cell r="H922">
            <v>20</v>
          </cell>
          <cell r="I922" t="str">
            <v>% / Tahun</v>
          </cell>
          <cell r="L922" t="str">
            <v>E.</v>
          </cell>
          <cell r="N922" t="str">
            <v>OVERHEAD &amp; PROFIT</v>
          </cell>
          <cell r="Q922">
            <v>10</v>
          </cell>
          <cell r="R922" t="str">
            <v>%  x  D</v>
          </cell>
          <cell r="V922">
            <v>1229.001229508197</v>
          </cell>
        </row>
        <row r="923">
          <cell r="A923" t="str">
            <v xml:space="preserve">2. </v>
          </cell>
          <cell r="C923" t="str">
            <v>Upah Operator / Sopir</v>
          </cell>
          <cell r="G923" t="str">
            <v>U1</v>
          </cell>
          <cell r="H923">
            <v>2500</v>
          </cell>
          <cell r="I923" t="str">
            <v>Rp./Jam</v>
          </cell>
          <cell r="L923" t="str">
            <v>F.</v>
          </cell>
          <cell r="N923" t="str">
            <v>HARGA SATUAN PEKERJAAN  ( D + E )</v>
          </cell>
          <cell r="V923">
            <v>13519.013524590166</v>
          </cell>
        </row>
        <row r="924">
          <cell r="A924" t="str">
            <v xml:space="preserve">3. </v>
          </cell>
          <cell r="C924" t="str">
            <v>Upah Pembantu Operator / Pmb.Sopir</v>
          </cell>
          <cell r="G924" t="str">
            <v>U2</v>
          </cell>
          <cell r="H924">
            <v>2000</v>
          </cell>
          <cell r="I924" t="str">
            <v>Rp./Jam</v>
          </cell>
          <cell r="L924" t="str">
            <v>Note: 1</v>
          </cell>
          <cell r="N924" t="str">
            <v>SATUAN dapat berdasarkan atas jam operasi untuk Tenaga Kerja dan Peralatan, volume dan/atau ukuran</v>
          </cell>
        </row>
        <row r="925">
          <cell r="A925" t="str">
            <v xml:space="preserve">4. </v>
          </cell>
          <cell r="C925" t="str">
            <v>Bahan Bakar Bensin</v>
          </cell>
          <cell r="G925" t="str">
            <v>Mb</v>
          </cell>
          <cell r="H925">
            <v>1150</v>
          </cell>
          <cell r="I925" t="str">
            <v>Liter</v>
          </cell>
          <cell r="N925" t="str">
            <v>berat untuk bahan-bahan.</v>
          </cell>
        </row>
        <row r="926">
          <cell r="A926" t="str">
            <v xml:space="preserve">5. </v>
          </cell>
          <cell r="C926" t="str">
            <v>Bahan Bakar Solar</v>
          </cell>
          <cell r="G926" t="str">
            <v>Ms</v>
          </cell>
          <cell r="H926">
            <v>650</v>
          </cell>
          <cell r="I926" t="str">
            <v>Liter</v>
          </cell>
          <cell r="L926">
            <v>2</v>
          </cell>
          <cell r="N926" t="str">
            <v>Kuantitas satuan adalah kuantitas setiap komponen untuk menyelesaikan satu satuan pekerjaan dari nomor</v>
          </cell>
        </row>
        <row r="927">
          <cell r="A927" t="str">
            <v xml:space="preserve">6. </v>
          </cell>
          <cell r="C927" t="str">
            <v>Minyak Pelumas</v>
          </cell>
          <cell r="G927" t="str">
            <v>Mp</v>
          </cell>
          <cell r="H927">
            <v>9000</v>
          </cell>
          <cell r="I927" t="str">
            <v>Liter</v>
          </cell>
          <cell r="N927" t="str">
            <v>mata pembayaran.</v>
          </cell>
        </row>
        <row r="928">
          <cell r="L928">
            <v>3</v>
          </cell>
          <cell r="N928" t="str">
            <v>Biaya satuan untuk peralatan sudah termasuk bahan bakar, bahan habis dipakai dan operator.</v>
          </cell>
        </row>
        <row r="929">
          <cell r="L929">
            <v>4</v>
          </cell>
          <cell r="N929" t="str">
            <v>Biaya satuan sudah termasuk pengeluaran untuk seluruh pajak yang berkaitan (tetapi tidak termasuk PPN</v>
          </cell>
        </row>
        <row r="930">
          <cell r="N930" t="str">
            <v>yang dibayar dari kontrak) dan biaya-biaya lainnya.</v>
          </cell>
        </row>
        <row r="931">
          <cell r="A931" t="str">
            <v>ITEM PEMBAYARAN No.</v>
          </cell>
          <cell r="D931" t="str">
            <v>:  9.19</v>
          </cell>
          <cell r="U931" t="str">
            <v>Analisa EI-919</v>
          </cell>
        </row>
        <row r="932">
          <cell r="A932" t="str">
            <v>JENIS PEKERJAAN</v>
          </cell>
          <cell r="D932" t="str">
            <v>:  PEKERJAAN HARIAN</v>
          </cell>
        </row>
        <row r="933">
          <cell r="A933" t="str">
            <v>SATUAN PEMBAYARAN</v>
          </cell>
          <cell r="D933" t="str">
            <v>:  JAM</v>
          </cell>
          <cell r="J933" t="str">
            <v xml:space="preserve">         URAIAN ANALISA HARGA SATUAN</v>
          </cell>
          <cell r="L933" t="str">
            <v>FORMULIR STANDAR UNTUK</v>
          </cell>
        </row>
        <row r="934">
          <cell r="L934" t="str">
            <v>PEREKAMAN ANALISA MASING-MASING HARGA SATUAN</v>
          </cell>
        </row>
        <row r="935">
          <cell r="L935">
            <v>0</v>
          </cell>
        </row>
        <row r="936">
          <cell r="A936" t="str">
            <v>No.</v>
          </cell>
          <cell r="C936" t="str">
            <v>U R A I A N</v>
          </cell>
          <cell r="G936" t="str">
            <v>KODE</v>
          </cell>
          <cell r="H936" t="str">
            <v>KOEF.</v>
          </cell>
          <cell r="I936" t="str">
            <v>SATUAN</v>
          </cell>
          <cell r="J936" t="str">
            <v>KETERANGAN</v>
          </cell>
        </row>
        <row r="938">
          <cell r="L938" t="str">
            <v>PROYEK</v>
          </cell>
          <cell r="O938" t="str">
            <v>:</v>
          </cell>
        </row>
        <row r="939">
          <cell r="A939" t="str">
            <v>A.</v>
          </cell>
          <cell r="C939" t="str">
            <v>URAIAN PERALATAN</v>
          </cell>
          <cell r="L939" t="str">
            <v>No. PAKET KONTRAK</v>
          </cell>
          <cell r="O939" t="str">
            <v>:</v>
          </cell>
        </row>
        <row r="940">
          <cell r="L940" t="str">
            <v>NAMA PAKET</v>
          </cell>
          <cell r="O940" t="str">
            <v>:</v>
          </cell>
        </row>
        <row r="941">
          <cell r="A941" t="str">
            <v xml:space="preserve">1. </v>
          </cell>
          <cell r="C941" t="str">
            <v>Jenis Peralatan</v>
          </cell>
          <cell r="G941" t="str">
            <v>WATER PUMP 70-100 mm</v>
          </cell>
          <cell r="J941" t="str">
            <v>(E22)</v>
          </cell>
          <cell r="L941" t="str">
            <v>PROP / KAB / KODYA</v>
          </cell>
          <cell r="O941" t="str">
            <v>:</v>
          </cell>
        </row>
        <row r="942">
          <cell r="A942" t="str">
            <v xml:space="preserve">2. </v>
          </cell>
          <cell r="C942" t="str">
            <v>Tenaga</v>
          </cell>
          <cell r="G942" t="str">
            <v>Pw</v>
          </cell>
          <cell r="H942">
            <v>6</v>
          </cell>
          <cell r="I942" t="str">
            <v>HP</v>
          </cell>
          <cell r="L942" t="str">
            <v>ITEM PEMBAYARAN NO.</v>
          </cell>
          <cell r="O942" t="str">
            <v>:  9.19</v>
          </cell>
          <cell r="S942" t="str">
            <v>PERKIRAAN VOL. PEK.</v>
          </cell>
          <cell r="U942" t="str">
            <v>:</v>
          </cell>
          <cell r="V942" t="e">
            <v>#REF!</v>
          </cell>
        </row>
        <row r="943">
          <cell r="A943" t="str">
            <v xml:space="preserve">3. </v>
          </cell>
          <cell r="C943" t="str">
            <v>Kapasitas</v>
          </cell>
          <cell r="G943" t="str">
            <v>Cp</v>
          </cell>
          <cell r="H943" t="str">
            <v xml:space="preserve">-  </v>
          </cell>
          <cell r="I943" t="str">
            <v>-</v>
          </cell>
          <cell r="L943" t="str">
            <v>JENIS PEKERJAAN</v>
          </cell>
          <cell r="O943" t="str">
            <v>:  PEKERJAAN HARIAN</v>
          </cell>
          <cell r="S943" t="str">
            <v>TOTAL HARGA (Rp.)</v>
          </cell>
          <cell r="U943" t="str">
            <v>:</v>
          </cell>
          <cell r="V943" t="e">
            <v>#REF!</v>
          </cell>
        </row>
        <row r="944">
          <cell r="A944" t="str">
            <v xml:space="preserve">4. </v>
          </cell>
          <cell r="C944" t="str">
            <v>Umur Ekonomis</v>
          </cell>
          <cell r="G944" t="str">
            <v>A</v>
          </cell>
          <cell r="H944">
            <v>2</v>
          </cell>
          <cell r="I944" t="str">
            <v>Tahun</v>
          </cell>
          <cell r="J944" t="str">
            <v xml:space="preserve"> Alat Baru</v>
          </cell>
          <cell r="P944" t="str">
            <v>WATER PUMP 70-100 mm</v>
          </cell>
          <cell r="S944" t="str">
            <v>% THD. BIAYA PROYEK</v>
          </cell>
          <cell r="U944" t="str">
            <v>:</v>
          </cell>
          <cell r="V944" t="e">
            <v>#REF!</v>
          </cell>
        </row>
        <row r="945">
          <cell r="A945" t="str">
            <v xml:space="preserve">5. </v>
          </cell>
          <cell r="C945" t="str">
            <v>Jam Operasi Dalam 1 Tahun</v>
          </cell>
          <cell r="G945" t="str">
            <v>W</v>
          </cell>
          <cell r="H945">
            <v>2000</v>
          </cell>
          <cell r="I945" t="str">
            <v>Jam</v>
          </cell>
          <cell r="J945" t="str">
            <v xml:space="preserve"> Alat Baru</v>
          </cell>
          <cell r="L945" t="str">
            <v>SATUAN PEMBAYARAN</v>
          </cell>
          <cell r="O945" t="str">
            <v>:  JAM</v>
          </cell>
          <cell r="Q945" t="str">
            <v>(E22)</v>
          </cell>
        </row>
        <row r="946">
          <cell r="A946" t="str">
            <v xml:space="preserve">6. </v>
          </cell>
          <cell r="C946" t="str">
            <v>Harga Alat</v>
          </cell>
          <cell r="G946" t="str">
            <v>B</v>
          </cell>
          <cell r="H946">
            <v>3000000</v>
          </cell>
          <cell r="I946" t="str">
            <v>Rupiah</v>
          </cell>
          <cell r="J946" t="str">
            <v xml:space="preserve"> Alat Baru</v>
          </cell>
        </row>
        <row r="948">
          <cell r="R948" t="str">
            <v>PERKIRAAN</v>
          </cell>
          <cell r="S948" t="str">
            <v>HARGA</v>
          </cell>
          <cell r="T948" t="str">
            <v>JUMLAH</v>
          </cell>
        </row>
        <row r="949">
          <cell r="A949" t="str">
            <v>B.</v>
          </cell>
          <cell r="C949" t="str">
            <v>BIAYA PASTI PER JAM KERJA</v>
          </cell>
          <cell r="L949" t="str">
            <v>NO.</v>
          </cell>
          <cell r="N949" t="str">
            <v>KOMPONEN</v>
          </cell>
          <cell r="Q949" t="str">
            <v>SATUAN</v>
          </cell>
          <cell r="R949" t="str">
            <v>KUANTITAS</v>
          </cell>
          <cell r="S949" t="str">
            <v>SATUAN</v>
          </cell>
          <cell r="T949" t="str">
            <v>HARGA</v>
          </cell>
        </row>
        <row r="950">
          <cell r="S950" t="str">
            <v>(Rp.)</v>
          </cell>
          <cell r="T950" t="str">
            <v>(Rp.)</v>
          </cell>
        </row>
        <row r="951">
          <cell r="A951" t="str">
            <v xml:space="preserve">1. </v>
          </cell>
          <cell r="C951" t="str">
            <v>Nilai Sisa Alat</v>
          </cell>
          <cell r="D951" t="str">
            <v>=  10 % x Harga Alat Baru</v>
          </cell>
          <cell r="G951" t="str">
            <v>C</v>
          </cell>
          <cell r="H951">
            <v>300000</v>
          </cell>
          <cell r="I951" t="str">
            <v>Rupiah</v>
          </cell>
        </row>
        <row r="953">
          <cell r="A953" t="str">
            <v xml:space="preserve">2. </v>
          </cell>
          <cell r="C953" t="str">
            <v>Faktor Angsuran Modal    =</v>
          </cell>
          <cell r="E953" t="str">
            <v>i x (1 + i)^A</v>
          </cell>
          <cell r="G953" t="str">
            <v>D</v>
          </cell>
          <cell r="H953">
            <v>0.65454545454545454</v>
          </cell>
          <cell r="I953" t="str">
            <v>-</v>
          </cell>
          <cell r="L953" t="str">
            <v>A.</v>
          </cell>
          <cell r="N953" t="str">
            <v>PEKERJA</v>
          </cell>
        </row>
        <row r="954">
          <cell r="E954" t="str">
            <v>(1 + i)^A - 1</v>
          </cell>
        </row>
        <row r="955">
          <cell r="A955" t="str">
            <v xml:space="preserve">3. </v>
          </cell>
          <cell r="C955" t="str">
            <v>Biaya Pasti per Jam  :</v>
          </cell>
          <cell r="L955" t="str">
            <v>1.</v>
          </cell>
          <cell r="N955" t="str">
            <v>-</v>
          </cell>
          <cell r="R955" t="str">
            <v xml:space="preserve">-  </v>
          </cell>
          <cell r="S955" t="str">
            <v xml:space="preserve">-   </v>
          </cell>
          <cell r="V955" t="str">
            <v>-</v>
          </cell>
        </row>
        <row r="956">
          <cell r="C956" t="str">
            <v>a.  Biaya Pengembalian Modal  =</v>
          </cell>
          <cell r="E956" t="str">
            <v>( B - C ) x D</v>
          </cell>
          <cell r="G956" t="str">
            <v>E</v>
          </cell>
          <cell r="H956">
            <v>883.63636363636363</v>
          </cell>
          <cell r="I956" t="str">
            <v>Rupiah</v>
          </cell>
          <cell r="L956" t="str">
            <v>2.</v>
          </cell>
          <cell r="N956" t="str">
            <v>-</v>
          </cell>
          <cell r="R956" t="str">
            <v xml:space="preserve">-  </v>
          </cell>
          <cell r="S956" t="str">
            <v xml:space="preserve">-   </v>
          </cell>
          <cell r="V956" t="str">
            <v>-</v>
          </cell>
        </row>
        <row r="957">
          <cell r="E957" t="str">
            <v>W</v>
          </cell>
        </row>
        <row r="959">
          <cell r="C959" t="str">
            <v>b.  Asuransi, dll =</v>
          </cell>
          <cell r="D959">
            <v>2E-3</v>
          </cell>
          <cell r="E959" t="str">
            <v xml:space="preserve">  x   B</v>
          </cell>
          <cell r="G959" t="str">
            <v>F</v>
          </cell>
          <cell r="H959">
            <v>3</v>
          </cell>
          <cell r="I959" t="str">
            <v>Rupiah</v>
          </cell>
        </row>
        <row r="960">
          <cell r="E960" t="str">
            <v>W</v>
          </cell>
        </row>
        <row r="961">
          <cell r="L961" t="str">
            <v>B.</v>
          </cell>
          <cell r="N961" t="str">
            <v>BAHAN</v>
          </cell>
        </row>
        <row r="962">
          <cell r="C962" t="str">
            <v>Biaya Pasti per Jam             =</v>
          </cell>
          <cell r="E962" t="str">
            <v>( E + F )</v>
          </cell>
          <cell r="G962" t="str">
            <v>G</v>
          </cell>
          <cell r="H962">
            <v>886.63636363636363</v>
          </cell>
          <cell r="I962" t="str">
            <v>Rupiah</v>
          </cell>
        </row>
        <row r="963">
          <cell r="L963" t="str">
            <v>1.</v>
          </cell>
          <cell r="N963" t="str">
            <v>-</v>
          </cell>
          <cell r="R963" t="str">
            <v xml:space="preserve">-  </v>
          </cell>
          <cell r="S963" t="str">
            <v xml:space="preserve">-   </v>
          </cell>
          <cell r="V963" t="str">
            <v>-</v>
          </cell>
        </row>
        <row r="964">
          <cell r="A964" t="str">
            <v>C.</v>
          </cell>
          <cell r="C964" t="str">
            <v>BIAYA OPERASI PER JAM KERJA</v>
          </cell>
          <cell r="L964" t="str">
            <v>2.</v>
          </cell>
          <cell r="N964" t="str">
            <v>-</v>
          </cell>
          <cell r="R964" t="str">
            <v xml:space="preserve">-  </v>
          </cell>
          <cell r="S964" t="str">
            <v xml:space="preserve">-   </v>
          </cell>
          <cell r="V964" t="str">
            <v>-</v>
          </cell>
        </row>
        <row r="966">
          <cell r="A966" t="str">
            <v xml:space="preserve">1. </v>
          </cell>
          <cell r="C966" t="str">
            <v xml:space="preserve">Bahan Bakar  =  (0.125-0.175 Ltr/HP/Jam)   x Pw x Ms </v>
          </cell>
          <cell r="G966" t="str">
            <v>H</v>
          </cell>
          <cell r="H966">
            <v>487.5</v>
          </cell>
          <cell r="I966" t="str">
            <v>Rupiah</v>
          </cell>
        </row>
        <row r="968">
          <cell r="A968" t="str">
            <v xml:space="preserve">2. </v>
          </cell>
          <cell r="C968" t="str">
            <v>Pelumas         =  (0.01-0.02 Ltr/HP/Jam) x Pw x Mp</v>
          </cell>
          <cell r="G968" t="str">
            <v>I</v>
          </cell>
          <cell r="H968">
            <v>540</v>
          </cell>
          <cell r="I968" t="str">
            <v>Rupiah</v>
          </cell>
        </row>
        <row r="970">
          <cell r="A970" t="str">
            <v xml:space="preserve">3. </v>
          </cell>
          <cell r="C970" t="str">
            <v>Perawatan dan</v>
          </cell>
          <cell r="D970" t="str">
            <v>(12,5 % - 17,5 %)  x  B</v>
          </cell>
          <cell r="G970" t="str">
            <v>K</v>
          </cell>
          <cell r="H970">
            <v>187.5</v>
          </cell>
          <cell r="I970" t="str">
            <v>Rupiah</v>
          </cell>
        </row>
        <row r="971">
          <cell r="C971" t="str">
            <v xml:space="preserve">        perbaikan    =</v>
          </cell>
          <cell r="D971" t="str">
            <v>W</v>
          </cell>
        </row>
        <row r="972">
          <cell r="L972" t="str">
            <v>C.</v>
          </cell>
          <cell r="N972" t="str">
            <v>ALAT</v>
          </cell>
        </row>
        <row r="973">
          <cell r="A973" t="str">
            <v xml:space="preserve">4. </v>
          </cell>
          <cell r="C973" t="str">
            <v>Operator</v>
          </cell>
          <cell r="D973" t="str">
            <v>=   ( 1  Orang / Jam )  x  U1</v>
          </cell>
          <cell r="G973" t="str">
            <v>L</v>
          </cell>
          <cell r="H973">
            <v>2500</v>
          </cell>
          <cell r="I973" t="str">
            <v>Rupiah</v>
          </cell>
        </row>
        <row r="974">
          <cell r="A974" t="str">
            <v xml:space="preserve">5. </v>
          </cell>
          <cell r="C974" t="str">
            <v>Pembantu Operator</v>
          </cell>
          <cell r="D974" t="str">
            <v>=   ( 1  Orang / Jam )  x  U2</v>
          </cell>
          <cell r="G974" t="str">
            <v>M</v>
          </cell>
          <cell r="H974">
            <v>2000</v>
          </cell>
          <cell r="I974" t="str">
            <v>Rupiah</v>
          </cell>
          <cell r="L974" t="str">
            <v>1.</v>
          </cell>
          <cell r="N974" t="str">
            <v>WATER PUMP 70-100 mm</v>
          </cell>
          <cell r="Q974" t="str">
            <v>jam</v>
          </cell>
          <cell r="R974">
            <v>1</v>
          </cell>
          <cell r="S974">
            <v>6601.636363636364</v>
          </cell>
          <cell r="V974">
            <v>6601.636363636364</v>
          </cell>
        </row>
        <row r="975">
          <cell r="L975" t="str">
            <v>2.</v>
          </cell>
          <cell r="N975" t="str">
            <v>-</v>
          </cell>
          <cell r="Q975" t="str">
            <v>jam</v>
          </cell>
          <cell r="R975" t="str">
            <v xml:space="preserve">-  </v>
          </cell>
          <cell r="S975" t="str">
            <v xml:space="preserve">-   </v>
          </cell>
          <cell r="V975" t="str">
            <v>-</v>
          </cell>
        </row>
        <row r="976">
          <cell r="C976" t="str">
            <v>Biaya Operasi per Jam        =</v>
          </cell>
          <cell r="E976" t="str">
            <v>(H+I+K+L+M)</v>
          </cell>
          <cell r="G976" t="str">
            <v>P</v>
          </cell>
          <cell r="H976">
            <v>5715</v>
          </cell>
          <cell r="I976" t="str">
            <v>Rupiah</v>
          </cell>
        </row>
        <row r="978">
          <cell r="A978" t="str">
            <v>D.</v>
          </cell>
          <cell r="C978" t="str">
            <v>TOTAL BIAYA SEWA ALAT / JAM   =   ( G + P )</v>
          </cell>
          <cell r="G978" t="str">
            <v>S</v>
          </cell>
          <cell r="H978">
            <v>6601.636363636364</v>
          </cell>
          <cell r="I978" t="str">
            <v>Rupiah</v>
          </cell>
        </row>
        <row r="982">
          <cell r="A982" t="str">
            <v>E.</v>
          </cell>
          <cell r="C982" t="str">
            <v>LAIN - LAIN</v>
          </cell>
        </row>
        <row r="983">
          <cell r="L983" t="str">
            <v>D.</v>
          </cell>
          <cell r="N983" t="str">
            <v>JUMLAH HARGA TENAGA, BAHAN DAN ALAT  ( A + B + C )</v>
          </cell>
          <cell r="V983">
            <v>6601.636363636364</v>
          </cell>
        </row>
        <row r="984">
          <cell r="A984" t="str">
            <v xml:space="preserve">1. </v>
          </cell>
          <cell r="C984" t="str">
            <v>Tingkat Suku Bunga</v>
          </cell>
          <cell r="G984" t="str">
            <v>i</v>
          </cell>
          <cell r="H984">
            <v>20</v>
          </cell>
          <cell r="I984" t="str">
            <v>% / Tahun</v>
          </cell>
          <cell r="L984" t="str">
            <v>E.</v>
          </cell>
          <cell r="N984" t="str">
            <v>OVERHEAD &amp; PROFIT</v>
          </cell>
          <cell r="Q984">
            <v>10</v>
          </cell>
          <cell r="R984" t="str">
            <v>%  x  D</v>
          </cell>
          <cell r="V984">
            <v>660.16363636363644</v>
          </cell>
        </row>
        <row r="985">
          <cell r="A985" t="str">
            <v xml:space="preserve">2. </v>
          </cell>
          <cell r="C985" t="str">
            <v>Upah Operator / Sopir</v>
          </cell>
          <cell r="G985" t="str">
            <v>U1</v>
          </cell>
          <cell r="H985">
            <v>2500</v>
          </cell>
          <cell r="I985" t="str">
            <v>Rp./Jam</v>
          </cell>
          <cell r="L985" t="str">
            <v>F.</v>
          </cell>
          <cell r="N985" t="str">
            <v>HARGA SATUAN PEKERJAAN  ( D + E )</v>
          </cell>
          <cell r="V985">
            <v>7261.8</v>
          </cell>
        </row>
        <row r="986">
          <cell r="A986" t="str">
            <v xml:space="preserve">3. </v>
          </cell>
          <cell r="C986" t="str">
            <v>Upah Pembantu Operator / Pmb.Sopir</v>
          </cell>
          <cell r="G986" t="str">
            <v>U2</v>
          </cell>
          <cell r="H986">
            <v>2000</v>
          </cell>
          <cell r="I986" t="str">
            <v>Rp./Jam</v>
          </cell>
          <cell r="L986" t="str">
            <v>Note: 1</v>
          </cell>
          <cell r="N986" t="str">
            <v>SATUAN dapat berdasarkan atas jam operasi untuk Tenaga Kerja dan Peralatan, volume dan/atau ukuran</v>
          </cell>
        </row>
        <row r="987">
          <cell r="A987" t="str">
            <v xml:space="preserve">4. </v>
          </cell>
          <cell r="C987" t="str">
            <v>Bahan Bakar Bensin</v>
          </cell>
          <cell r="G987" t="str">
            <v>Mb</v>
          </cell>
          <cell r="H987">
            <v>1150</v>
          </cell>
          <cell r="I987" t="str">
            <v>Liter</v>
          </cell>
          <cell r="N987" t="str">
            <v>berat untuk bahan-bahan.</v>
          </cell>
        </row>
        <row r="988">
          <cell r="A988" t="str">
            <v xml:space="preserve">5. </v>
          </cell>
          <cell r="C988" t="str">
            <v>Bahan Bakar Solar</v>
          </cell>
          <cell r="G988" t="str">
            <v>Ms</v>
          </cell>
          <cell r="H988">
            <v>650</v>
          </cell>
          <cell r="I988" t="str">
            <v>Liter</v>
          </cell>
          <cell r="L988">
            <v>2</v>
          </cell>
          <cell r="N988" t="str">
            <v>Kuantitas satuan adalah kuantitas setiap komponen untuk menyelesaikan satu satuan pekerjaan dari nomor</v>
          </cell>
        </row>
        <row r="989">
          <cell r="A989" t="str">
            <v xml:space="preserve">6. </v>
          </cell>
          <cell r="C989" t="str">
            <v>Minyak Pelumas</v>
          </cell>
          <cell r="G989" t="str">
            <v>Mp</v>
          </cell>
          <cell r="H989">
            <v>9000</v>
          </cell>
          <cell r="I989" t="str">
            <v>Liter</v>
          </cell>
          <cell r="N989" t="str">
            <v>mata pembayaran.</v>
          </cell>
        </row>
        <row r="990">
          <cell r="L990">
            <v>3</v>
          </cell>
          <cell r="N990" t="str">
            <v>Biaya satuan untuk peralatan sudah termasuk bahan bakar, bahan habis dipakai dan operator.</v>
          </cell>
        </row>
        <row r="991">
          <cell r="L991">
            <v>4</v>
          </cell>
          <cell r="N991" t="str">
            <v>Biaya satuan sudah termasuk pengeluaran untuk seluruh pajak yang berkaitan (tetapi tidak termasuk PPN</v>
          </cell>
        </row>
        <row r="992">
          <cell r="N992" t="str">
            <v>yang dibayar dari kontrak) dan biaya-biaya lainnya.</v>
          </cell>
        </row>
        <row r="993">
          <cell r="A993" t="str">
            <v>ITEM PEMBAYARAN No.</v>
          </cell>
          <cell r="D993" t="str">
            <v>:  9.20</v>
          </cell>
          <cell r="U993" t="str">
            <v>Analisa EI-920</v>
          </cell>
        </row>
        <row r="994">
          <cell r="A994" t="str">
            <v>JENIS PEKERJAAN</v>
          </cell>
          <cell r="D994" t="str">
            <v>:  PEKERJAAN HARIAN</v>
          </cell>
        </row>
        <row r="995">
          <cell r="A995" t="str">
            <v>SATUAN PEMBAYARAN</v>
          </cell>
          <cell r="D995" t="str">
            <v>:  JAM</v>
          </cell>
          <cell r="J995" t="str">
            <v xml:space="preserve">         URAIAN ANALISA HARGA SATUAN</v>
          </cell>
          <cell r="L995" t="str">
            <v>FORMULIR STANDAR UNTUK</v>
          </cell>
        </row>
        <row r="996">
          <cell r="L996" t="str">
            <v>PEREKAMAN ANALISA MASING-MASING HARGA SATUAN</v>
          </cell>
        </row>
        <row r="997">
          <cell r="L997">
            <v>0</v>
          </cell>
        </row>
        <row r="998">
          <cell r="A998" t="str">
            <v>No.</v>
          </cell>
          <cell r="C998" t="str">
            <v>U R A I A N</v>
          </cell>
          <cell r="G998" t="str">
            <v>KODE</v>
          </cell>
          <cell r="H998" t="str">
            <v>KOEF.</v>
          </cell>
          <cell r="I998" t="str">
            <v>SATUAN</v>
          </cell>
          <cell r="J998" t="str">
            <v>KETERANGAN</v>
          </cell>
        </row>
        <row r="1000">
          <cell r="L1000" t="str">
            <v>PROYEK</v>
          </cell>
          <cell r="O1000" t="str">
            <v>:</v>
          </cell>
        </row>
        <row r="1001">
          <cell r="A1001" t="str">
            <v>A.</v>
          </cell>
          <cell r="C1001" t="str">
            <v>URAIAN PERALATAN</v>
          </cell>
          <cell r="L1001" t="str">
            <v>No. PAKET KONTRAK</v>
          </cell>
          <cell r="O1001" t="str">
            <v>:</v>
          </cell>
        </row>
        <row r="1002">
          <cell r="L1002" t="str">
            <v>NAMA PAKET</v>
          </cell>
          <cell r="O1002" t="str">
            <v>:</v>
          </cell>
        </row>
        <row r="1003">
          <cell r="A1003" t="str">
            <v xml:space="preserve">1. </v>
          </cell>
          <cell r="C1003" t="str">
            <v>Jenis Peralatan</v>
          </cell>
          <cell r="G1003" t="str">
            <v>JACK HAMMER</v>
          </cell>
          <cell r="J1003" t="str">
            <v>E26</v>
          </cell>
          <cell r="L1003" t="str">
            <v>PROP / KAB / KODYA</v>
          </cell>
          <cell r="O1003" t="str">
            <v>:</v>
          </cell>
        </row>
        <row r="1004">
          <cell r="A1004" t="str">
            <v xml:space="preserve">2. </v>
          </cell>
          <cell r="C1004" t="str">
            <v>Tenaga</v>
          </cell>
          <cell r="G1004" t="str">
            <v>Pw</v>
          </cell>
          <cell r="H1004">
            <v>3</v>
          </cell>
          <cell r="I1004" t="str">
            <v>HP</v>
          </cell>
          <cell r="L1004" t="str">
            <v>ITEM PEMBAYARAN NO.</v>
          </cell>
          <cell r="O1004" t="str">
            <v>:  9.20</v>
          </cell>
          <cell r="S1004" t="str">
            <v>PERKIRAAN VOL. PEK.</v>
          </cell>
          <cell r="U1004" t="str">
            <v>:</v>
          </cell>
          <cell r="V1004" t="e">
            <v>#REF!</v>
          </cell>
        </row>
        <row r="1005">
          <cell r="A1005" t="str">
            <v xml:space="preserve">3. </v>
          </cell>
          <cell r="C1005" t="str">
            <v>Kapasitas</v>
          </cell>
          <cell r="G1005" t="str">
            <v>Cp</v>
          </cell>
          <cell r="H1005" t="str">
            <v xml:space="preserve">-  </v>
          </cell>
          <cell r="I1005" t="str">
            <v>-</v>
          </cell>
          <cell r="L1005" t="str">
            <v>JENIS PEKERJAAN</v>
          </cell>
          <cell r="O1005" t="str">
            <v>:  PEKERJAAN HARIAN</v>
          </cell>
          <cell r="S1005" t="str">
            <v>TOTAL HARGA (Rp.)</v>
          </cell>
          <cell r="U1005" t="str">
            <v>:</v>
          </cell>
          <cell r="V1005" t="e">
            <v>#REF!</v>
          </cell>
        </row>
        <row r="1006">
          <cell r="A1006" t="str">
            <v xml:space="preserve">4. </v>
          </cell>
          <cell r="C1006" t="str">
            <v>Umur Ekonomis</v>
          </cell>
          <cell r="G1006" t="str">
            <v>A</v>
          </cell>
          <cell r="H1006">
            <v>4</v>
          </cell>
          <cell r="I1006" t="str">
            <v>Tahun</v>
          </cell>
          <cell r="J1006" t="str">
            <v xml:space="preserve"> Alat Baru</v>
          </cell>
          <cell r="P1006" t="str">
            <v>JACK HAMMER</v>
          </cell>
          <cell r="S1006" t="str">
            <v>% THD. BIAYA PROYEK</v>
          </cell>
          <cell r="U1006" t="str">
            <v>:</v>
          </cell>
          <cell r="V1006" t="e">
            <v>#REF!</v>
          </cell>
        </row>
        <row r="1007">
          <cell r="A1007" t="str">
            <v xml:space="preserve">5. </v>
          </cell>
          <cell r="C1007" t="str">
            <v>Jam Operasi Dalam 1 Tahun</v>
          </cell>
          <cell r="G1007" t="str">
            <v>W</v>
          </cell>
          <cell r="H1007">
            <v>1000</v>
          </cell>
          <cell r="I1007" t="str">
            <v>Jam</v>
          </cell>
          <cell r="J1007" t="str">
            <v xml:space="preserve"> Alat Baru</v>
          </cell>
          <cell r="L1007" t="str">
            <v>SATUAN PEMBAYARAN</v>
          </cell>
          <cell r="O1007" t="str">
            <v>:  JAM</v>
          </cell>
          <cell r="Q1007" t="str">
            <v>E26</v>
          </cell>
        </row>
        <row r="1008">
          <cell r="A1008" t="str">
            <v xml:space="preserve">6. </v>
          </cell>
          <cell r="C1008" t="str">
            <v>Harga Alat</v>
          </cell>
          <cell r="G1008" t="str">
            <v>B</v>
          </cell>
          <cell r="H1008">
            <v>3500000</v>
          </cell>
          <cell r="I1008" t="str">
            <v>Rupiah</v>
          </cell>
          <cell r="J1008" t="str">
            <v xml:space="preserve"> Alat Baru</v>
          </cell>
        </row>
        <row r="1010">
          <cell r="R1010" t="str">
            <v>PERKIRAAN</v>
          </cell>
          <cell r="S1010" t="str">
            <v>HARGA</v>
          </cell>
          <cell r="T1010" t="str">
            <v>JUMLAH</v>
          </cell>
        </row>
        <row r="1011">
          <cell r="A1011" t="str">
            <v>B.</v>
          </cell>
          <cell r="C1011" t="str">
            <v>BIAYA PASTI PER JAM KERJA</v>
          </cell>
          <cell r="L1011" t="str">
            <v>NO.</v>
          </cell>
          <cell r="N1011" t="str">
            <v>KOMPONEN</v>
          </cell>
          <cell r="Q1011" t="str">
            <v>SATUAN</v>
          </cell>
          <cell r="R1011" t="str">
            <v>KUANTITAS</v>
          </cell>
          <cell r="S1011" t="str">
            <v>SATUAN</v>
          </cell>
          <cell r="T1011" t="str">
            <v>HARGA</v>
          </cell>
        </row>
        <row r="1012">
          <cell r="S1012" t="str">
            <v>(Rp.)</v>
          </cell>
          <cell r="T1012" t="str">
            <v>(Rp.)</v>
          </cell>
        </row>
        <row r="1013">
          <cell r="A1013" t="str">
            <v xml:space="preserve">1. </v>
          </cell>
          <cell r="C1013" t="str">
            <v>Nilai Sisa Alat</v>
          </cell>
          <cell r="D1013" t="str">
            <v>=  10 % x Harga Alat Baru</v>
          </cell>
          <cell r="G1013" t="str">
            <v>C</v>
          </cell>
          <cell r="H1013">
            <v>350000</v>
          </cell>
          <cell r="I1013" t="str">
            <v>Rupiah</v>
          </cell>
        </row>
        <row r="1015">
          <cell r="A1015" t="str">
            <v xml:space="preserve">2. </v>
          </cell>
          <cell r="C1015" t="str">
            <v>Faktor Angsuran Modal    =</v>
          </cell>
          <cell r="E1015" t="str">
            <v>i x (1 + i)^A</v>
          </cell>
          <cell r="G1015" t="str">
            <v>D</v>
          </cell>
          <cell r="H1015">
            <v>0.38628912071535026</v>
          </cell>
          <cell r="I1015" t="str">
            <v>-</v>
          </cell>
          <cell r="L1015" t="str">
            <v>A.</v>
          </cell>
          <cell r="N1015" t="str">
            <v>PEKERJA</v>
          </cell>
        </row>
        <row r="1016">
          <cell r="E1016" t="str">
            <v>(1 + i)^A - 1</v>
          </cell>
        </row>
        <row r="1017">
          <cell r="A1017" t="str">
            <v xml:space="preserve">3. </v>
          </cell>
          <cell r="C1017" t="str">
            <v>Biaya Pasti per Jam  :</v>
          </cell>
          <cell r="L1017" t="str">
            <v>1.</v>
          </cell>
          <cell r="N1017" t="str">
            <v>-</v>
          </cell>
          <cell r="R1017" t="str">
            <v xml:space="preserve">-  </v>
          </cell>
          <cell r="S1017" t="str">
            <v xml:space="preserve">-   </v>
          </cell>
          <cell r="V1017" t="str">
            <v>-</v>
          </cell>
        </row>
        <row r="1018">
          <cell r="C1018" t="str">
            <v>a.  Biaya Pengembalian Modal  =</v>
          </cell>
          <cell r="E1018" t="str">
            <v>( B - C ) x D</v>
          </cell>
          <cell r="G1018" t="str">
            <v>E</v>
          </cell>
          <cell r="H1018">
            <v>1216.8107302533533</v>
          </cell>
          <cell r="I1018" t="str">
            <v>Rupiah</v>
          </cell>
          <cell r="L1018" t="str">
            <v>2.</v>
          </cell>
          <cell r="N1018" t="str">
            <v>-</v>
          </cell>
          <cell r="R1018" t="str">
            <v xml:space="preserve">-  </v>
          </cell>
          <cell r="S1018" t="str">
            <v xml:space="preserve">-   </v>
          </cell>
          <cell r="V1018" t="str">
            <v>-</v>
          </cell>
        </row>
        <row r="1019">
          <cell r="E1019" t="str">
            <v>W</v>
          </cell>
        </row>
        <row r="1021">
          <cell r="C1021" t="str">
            <v>b.  Asuransi, dll =</v>
          </cell>
          <cell r="D1021">
            <v>2E-3</v>
          </cell>
          <cell r="E1021" t="str">
            <v xml:space="preserve">  x   B</v>
          </cell>
          <cell r="G1021" t="str">
            <v>F</v>
          </cell>
          <cell r="H1021">
            <v>7</v>
          </cell>
          <cell r="I1021" t="str">
            <v>Rupiah</v>
          </cell>
        </row>
        <row r="1022">
          <cell r="E1022" t="str">
            <v>W</v>
          </cell>
        </row>
        <row r="1023">
          <cell r="L1023" t="str">
            <v>B.</v>
          </cell>
          <cell r="N1023" t="str">
            <v>BAHAN</v>
          </cell>
        </row>
        <row r="1024">
          <cell r="C1024" t="str">
            <v>Biaya Pasti per Jam             =</v>
          </cell>
          <cell r="E1024" t="str">
            <v>( E + F )</v>
          </cell>
          <cell r="G1024" t="str">
            <v>G</v>
          </cell>
          <cell r="H1024">
            <v>1223.8107302533533</v>
          </cell>
          <cell r="I1024" t="str">
            <v>Rupiah</v>
          </cell>
        </row>
        <row r="1025">
          <cell r="L1025" t="str">
            <v>1.</v>
          </cell>
          <cell r="N1025" t="str">
            <v>-</v>
          </cell>
          <cell r="R1025" t="str">
            <v xml:space="preserve">-  </v>
          </cell>
          <cell r="S1025" t="str">
            <v xml:space="preserve">-   </v>
          </cell>
          <cell r="V1025" t="str">
            <v>-</v>
          </cell>
        </row>
        <row r="1026">
          <cell r="A1026" t="str">
            <v>C.</v>
          </cell>
          <cell r="C1026" t="str">
            <v>BIAYA OPERASI PER JAM KERJA</v>
          </cell>
          <cell r="L1026" t="str">
            <v>2.</v>
          </cell>
          <cell r="N1026" t="str">
            <v>-</v>
          </cell>
          <cell r="R1026" t="str">
            <v xml:space="preserve">-  </v>
          </cell>
          <cell r="S1026" t="str">
            <v xml:space="preserve">-   </v>
          </cell>
          <cell r="V1026" t="str">
            <v>-</v>
          </cell>
        </row>
        <row r="1028">
          <cell r="A1028" t="str">
            <v xml:space="preserve">1. </v>
          </cell>
          <cell r="C1028" t="str">
            <v xml:space="preserve">Bahan Bakar  =  (0.125-0.175 Ltr/HP/Jam)   x Pw x Ms </v>
          </cell>
          <cell r="G1028" t="str">
            <v>H</v>
          </cell>
          <cell r="H1028">
            <v>243.75</v>
          </cell>
          <cell r="I1028" t="str">
            <v>Rupiah</v>
          </cell>
        </row>
        <row r="1030">
          <cell r="A1030" t="str">
            <v xml:space="preserve">2. </v>
          </cell>
          <cell r="C1030" t="str">
            <v>Pelumas         =  (0.01-0.02 Ltr/HP/Jam) x Pw x Mp</v>
          </cell>
          <cell r="G1030" t="str">
            <v>I</v>
          </cell>
          <cell r="H1030">
            <v>270</v>
          </cell>
          <cell r="I1030" t="str">
            <v>Rupiah</v>
          </cell>
        </row>
        <row r="1032">
          <cell r="A1032" t="str">
            <v xml:space="preserve">3. </v>
          </cell>
          <cell r="C1032" t="str">
            <v>Perawatan dan</v>
          </cell>
          <cell r="D1032" t="str">
            <v>(12,5 % - 17,5 %)  x  B</v>
          </cell>
          <cell r="G1032" t="str">
            <v>K</v>
          </cell>
          <cell r="H1032">
            <v>437.5</v>
          </cell>
          <cell r="I1032" t="str">
            <v>Rupiah</v>
          </cell>
        </row>
        <row r="1033">
          <cell r="C1033" t="str">
            <v xml:space="preserve">        perbaikan    =</v>
          </cell>
          <cell r="D1033" t="str">
            <v>W</v>
          </cell>
        </row>
        <row r="1034">
          <cell r="L1034" t="str">
            <v>C.</v>
          </cell>
          <cell r="N1034" t="str">
            <v>ALAT</v>
          </cell>
        </row>
        <row r="1035">
          <cell r="A1035" t="str">
            <v xml:space="preserve">4. </v>
          </cell>
          <cell r="C1035" t="str">
            <v>Operator</v>
          </cell>
          <cell r="D1035" t="str">
            <v>=   ( 1  Orang / Jam )  x  U1</v>
          </cell>
          <cell r="G1035" t="str">
            <v>L</v>
          </cell>
          <cell r="H1035">
            <v>2500</v>
          </cell>
          <cell r="I1035" t="str">
            <v>Rupiah</v>
          </cell>
        </row>
        <row r="1036">
          <cell r="A1036" t="str">
            <v xml:space="preserve">5. </v>
          </cell>
          <cell r="C1036" t="str">
            <v>Pembantu Operator</v>
          </cell>
          <cell r="D1036" t="str">
            <v>=   ( 1  Orang / Jam )  x  U2</v>
          </cell>
          <cell r="G1036" t="str">
            <v>M</v>
          </cell>
          <cell r="H1036">
            <v>2000</v>
          </cell>
          <cell r="I1036" t="str">
            <v>Rupiah</v>
          </cell>
          <cell r="L1036" t="str">
            <v>1.</v>
          </cell>
          <cell r="N1036" t="str">
            <v>JACK HAMMER</v>
          </cell>
          <cell r="Q1036" t="str">
            <v>jam</v>
          </cell>
          <cell r="R1036">
            <v>1</v>
          </cell>
          <cell r="S1036">
            <v>6675.0607302533535</v>
          </cell>
          <cell r="V1036">
            <v>6675.0607302533535</v>
          </cell>
        </row>
        <row r="1037">
          <cell r="L1037" t="str">
            <v>2.</v>
          </cell>
          <cell r="N1037" t="str">
            <v>-</v>
          </cell>
          <cell r="Q1037" t="str">
            <v>jam</v>
          </cell>
          <cell r="R1037" t="str">
            <v xml:space="preserve">-  </v>
          </cell>
          <cell r="S1037" t="str">
            <v xml:space="preserve">-   </v>
          </cell>
          <cell r="V1037" t="str">
            <v>-</v>
          </cell>
        </row>
        <row r="1038">
          <cell r="C1038" t="str">
            <v>Biaya Operasi per Jam        =</v>
          </cell>
          <cell r="E1038" t="str">
            <v>(H+I+K+L+M)</v>
          </cell>
          <cell r="G1038" t="str">
            <v>P</v>
          </cell>
          <cell r="H1038">
            <v>5451.25</v>
          </cell>
          <cell r="I1038" t="str">
            <v>Rupiah</v>
          </cell>
        </row>
        <row r="1040">
          <cell r="A1040" t="str">
            <v>D.</v>
          </cell>
          <cell r="C1040" t="str">
            <v>TOTAL BIAYA SEWA ALAT / JAM   =   ( G + P )</v>
          </cell>
          <cell r="G1040" t="str">
            <v>S</v>
          </cell>
          <cell r="H1040">
            <v>6675.0607302533535</v>
          </cell>
          <cell r="I1040" t="str">
            <v>Rupiah</v>
          </cell>
        </row>
        <row r="1044">
          <cell r="A1044" t="str">
            <v>E.</v>
          </cell>
          <cell r="C1044" t="str">
            <v>LAIN - LAIN</v>
          </cell>
        </row>
        <row r="1045">
          <cell r="L1045" t="str">
            <v>D.</v>
          </cell>
          <cell r="N1045" t="str">
            <v>JUMLAH HARGA TENAGA, BAHAN DAN ALAT  ( A + B + C )</v>
          </cell>
          <cell r="V1045">
            <v>6675.0607302533535</v>
          </cell>
        </row>
        <row r="1046">
          <cell r="A1046" t="str">
            <v xml:space="preserve">1. </v>
          </cell>
          <cell r="C1046" t="str">
            <v>Tingkat Suku Bunga</v>
          </cell>
          <cell r="G1046" t="str">
            <v>i</v>
          </cell>
          <cell r="H1046">
            <v>20</v>
          </cell>
          <cell r="I1046" t="str">
            <v>% / Tahun</v>
          </cell>
          <cell r="L1046" t="str">
            <v>E.</v>
          </cell>
          <cell r="N1046" t="str">
            <v>OVERHEAD &amp; PROFIT</v>
          </cell>
          <cell r="Q1046">
            <v>10</v>
          </cell>
          <cell r="R1046" t="str">
            <v>%  x  D</v>
          </cell>
          <cell r="V1046">
            <v>667.50607302533535</v>
          </cell>
        </row>
        <row r="1047">
          <cell r="A1047" t="str">
            <v xml:space="preserve">2. </v>
          </cell>
          <cell r="C1047" t="str">
            <v>Upah Operator / Sopir</v>
          </cell>
          <cell r="G1047" t="str">
            <v>U1</v>
          </cell>
          <cell r="H1047">
            <v>2500</v>
          </cell>
          <cell r="I1047" t="str">
            <v>Rp./Jam</v>
          </cell>
          <cell r="L1047" t="str">
            <v>F.</v>
          </cell>
          <cell r="N1047" t="str">
            <v>HARGA SATUAN PEKERJAAN  ( D + E )</v>
          </cell>
          <cell r="V1047">
            <v>7342.5668032786889</v>
          </cell>
        </row>
        <row r="1048">
          <cell r="A1048" t="str">
            <v xml:space="preserve">3. </v>
          </cell>
          <cell r="C1048" t="str">
            <v>Upah Pembantu Operator / Pmb.Sopir</v>
          </cell>
          <cell r="G1048" t="str">
            <v>U2</v>
          </cell>
          <cell r="H1048">
            <v>2000</v>
          </cell>
          <cell r="I1048" t="str">
            <v>Rp./Jam</v>
          </cell>
          <cell r="L1048" t="str">
            <v>Note: 1</v>
          </cell>
          <cell r="N1048" t="str">
            <v>SATUAN dapat berdasarkan atas jam operasi untuk Tenaga Kerja dan Peralatan, volume dan/atau ukuran</v>
          </cell>
        </row>
        <row r="1049">
          <cell r="A1049" t="str">
            <v xml:space="preserve">4. </v>
          </cell>
          <cell r="C1049" t="str">
            <v>Bahan Bakar Bensin</v>
          </cell>
          <cell r="G1049" t="str">
            <v>Mb</v>
          </cell>
          <cell r="H1049">
            <v>1150</v>
          </cell>
          <cell r="I1049" t="str">
            <v>Liter</v>
          </cell>
          <cell r="N1049" t="str">
            <v>berat untuk bahan-bahan.</v>
          </cell>
        </row>
        <row r="1050">
          <cell r="A1050" t="str">
            <v xml:space="preserve">5. </v>
          </cell>
          <cell r="C1050" t="str">
            <v>Bahan Bakar Solar</v>
          </cell>
          <cell r="G1050" t="str">
            <v>Ms</v>
          </cell>
          <cell r="H1050">
            <v>650</v>
          </cell>
          <cell r="I1050" t="str">
            <v>Liter</v>
          </cell>
          <cell r="L1050">
            <v>2</v>
          </cell>
          <cell r="N1050" t="str">
            <v>Kuantitas satuan adalah kuantitas setiap komponen untuk menyelesaikan satu satuan pekerjaan dari nomor</v>
          </cell>
        </row>
        <row r="1051">
          <cell r="A1051" t="str">
            <v xml:space="preserve">6. </v>
          </cell>
          <cell r="C1051" t="str">
            <v>Minyak Pelumas</v>
          </cell>
          <cell r="G1051" t="str">
            <v>Mp</v>
          </cell>
          <cell r="H1051">
            <v>9000</v>
          </cell>
          <cell r="I1051" t="str">
            <v>Liter</v>
          </cell>
          <cell r="N1051" t="str">
            <v>mata pembayaran.</v>
          </cell>
        </row>
        <row r="1052">
          <cell r="L1052">
            <v>3</v>
          </cell>
          <cell r="N1052" t="str">
            <v>Biaya satuan untuk peralatan sudah termasuk bahan bakar, bahan habis dipakai dan operator.</v>
          </cell>
        </row>
        <row r="1053">
          <cell r="L1053">
            <v>4</v>
          </cell>
          <cell r="N1053" t="str">
            <v>Biaya satuan sudah termasuk pengeluaran untuk seluruh pajak yang berkaitan (tetapi tidak termasuk PPN</v>
          </cell>
        </row>
        <row r="1054">
          <cell r="N1054" t="str">
            <v>yang dibayar dari kontrak) dan biaya-biaya lainnya.</v>
          </cell>
        </row>
      </sheetData>
      <sheetData sheetId="32" refreshError="1"/>
      <sheetData sheetId="33" refreshError="1">
        <row r="1">
          <cell r="I1" t="str">
            <v>Analisa EI-1011</v>
          </cell>
        </row>
        <row r="3">
          <cell r="A3" t="str">
            <v>FORMULIR STANDAR UNTUK</v>
          </cell>
        </row>
        <row r="4">
          <cell r="A4" t="str">
            <v>PEREKAMAN ANALISA MASING-MASING HARGA SATUAN</v>
          </cell>
        </row>
        <row r="5">
          <cell r="A5">
            <v>0</v>
          </cell>
        </row>
        <row r="8">
          <cell r="A8" t="str">
            <v>PROYEK</v>
          </cell>
          <cell r="D8" t="str">
            <v>:</v>
          </cell>
        </row>
        <row r="9">
          <cell r="A9" t="str">
            <v>No. PAKET KONTRAK</v>
          </cell>
          <cell r="D9" t="str">
            <v>:</v>
          </cell>
        </row>
        <row r="10">
          <cell r="A10" t="str">
            <v>NAMA PAKET</v>
          </cell>
          <cell r="D10" t="str">
            <v>:</v>
          </cell>
        </row>
        <row r="11">
          <cell r="A11" t="str">
            <v>PROPINSI</v>
          </cell>
          <cell r="D11" t="str">
            <v>:</v>
          </cell>
        </row>
        <row r="12">
          <cell r="A12" t="str">
            <v>ITEM PEMBAYARAN NO.</v>
          </cell>
          <cell r="D12" t="str">
            <v>: 10.1 (1)</v>
          </cell>
        </row>
        <row r="13">
          <cell r="A13" t="str">
            <v>JENIS PEKERJAAN</v>
          </cell>
          <cell r="D13" t="str">
            <v>: Pemeliharaan Rutin Perkerasan</v>
          </cell>
        </row>
        <row r="14">
          <cell r="A14" t="str">
            <v>SATUAN PEMBAYARAN</v>
          </cell>
          <cell r="D14" t="str">
            <v>: Lump Sum / Bulan</v>
          </cell>
          <cell r="G14" t="str">
            <v>% THD. BIAYA PROYEK</v>
          </cell>
          <cell r="I14" t="str">
            <v>:</v>
          </cell>
          <cell r="J14">
            <v>1.3423170620133154</v>
          </cell>
        </row>
        <row r="17">
          <cell r="F17" t="str">
            <v>PERKIRAAN</v>
          </cell>
          <cell r="G17" t="str">
            <v>HARGA</v>
          </cell>
          <cell r="H17" t="str">
            <v>JUMLAH</v>
          </cell>
        </row>
        <row r="18">
          <cell r="A18" t="str">
            <v>NO.</v>
          </cell>
          <cell r="C18" t="str">
            <v>KOMPONEN</v>
          </cell>
          <cell r="E18" t="str">
            <v>SATUAN</v>
          </cell>
          <cell r="F18" t="str">
            <v>KUANTITAS</v>
          </cell>
          <cell r="G18" t="str">
            <v>SATUAN</v>
          </cell>
          <cell r="H18" t="str">
            <v>HARGA</v>
          </cell>
        </row>
        <row r="19">
          <cell r="G19" t="str">
            <v>(Rp.)</v>
          </cell>
          <cell r="H19" t="str">
            <v>(Rp.)</v>
          </cell>
        </row>
        <row r="22">
          <cell r="A22" t="str">
            <v>A.</v>
          </cell>
          <cell r="C22" t="str">
            <v>TENAGA</v>
          </cell>
        </row>
        <row r="24">
          <cell r="A24" t="str">
            <v>1.</v>
          </cell>
          <cell r="C24" t="str">
            <v>Pekerja</v>
          </cell>
          <cell r="D24" t="str">
            <v>(L01)</v>
          </cell>
          <cell r="E24" t="str">
            <v>Jam</v>
          </cell>
          <cell r="F24">
            <v>378</v>
          </cell>
          <cell r="G24">
            <v>1800</v>
          </cell>
          <cell r="J24">
            <v>680400</v>
          </cell>
        </row>
        <row r="25">
          <cell r="A25" t="str">
            <v>2.</v>
          </cell>
          <cell r="C25" t="str">
            <v>Mandor</v>
          </cell>
          <cell r="D25" t="str">
            <v>(L03)</v>
          </cell>
          <cell r="E25" t="str">
            <v>Jam</v>
          </cell>
          <cell r="F25">
            <v>75.599999999999994</v>
          </cell>
          <cell r="G25">
            <v>2750</v>
          </cell>
          <cell r="J25">
            <v>207899.99999999997</v>
          </cell>
        </row>
        <row r="28">
          <cell r="F28" t="str">
            <v xml:space="preserve">JUMLAH HARGA TENAGA   </v>
          </cell>
          <cell r="J28">
            <v>888300</v>
          </cell>
        </row>
        <row r="30">
          <cell r="A30" t="str">
            <v>B.</v>
          </cell>
          <cell r="C30" t="str">
            <v>BAHAN</v>
          </cell>
        </row>
        <row r="32">
          <cell r="A32" t="str">
            <v>1.</v>
          </cell>
          <cell r="C32" t="str">
            <v>Camp. Aspal Panas</v>
          </cell>
          <cell r="E32" t="str">
            <v>M3</v>
          </cell>
          <cell r="F32">
            <v>41.040000000000006</v>
          </cell>
          <cell r="G32">
            <v>400774.30473057937</v>
          </cell>
          <cell r="J32">
            <v>16447777.46614298</v>
          </cell>
        </row>
        <row r="33">
          <cell r="A33" t="str">
            <v>2.</v>
          </cell>
          <cell r="C33" t="str">
            <v>Camp. Aspal Dingin</v>
          </cell>
          <cell r="E33" t="str">
            <v>M3</v>
          </cell>
          <cell r="F33">
            <v>41.040000000000006</v>
          </cell>
          <cell r="G33">
            <v>325990.31353598455</v>
          </cell>
          <cell r="J33">
            <v>13378642.467516808</v>
          </cell>
        </row>
        <row r="34">
          <cell r="A34" t="str">
            <v>3.</v>
          </cell>
          <cell r="C34" t="str">
            <v>Aspal Pengisian Retak</v>
          </cell>
          <cell r="E34" t="str">
            <v>Liter</v>
          </cell>
          <cell r="F34">
            <v>3848</v>
          </cell>
          <cell r="G34">
            <v>2177.2375893913218</v>
          </cell>
          <cell r="J34">
            <v>8378010.2439778065</v>
          </cell>
        </row>
        <row r="35">
          <cell r="A35" t="str">
            <v>4.</v>
          </cell>
          <cell r="C35" t="str">
            <v>Bahan-bahan lainnya</v>
          </cell>
          <cell r="E35" t="str">
            <v>LS</v>
          </cell>
          <cell r="F35">
            <v>1</v>
          </cell>
          <cell r="G35">
            <v>13307000</v>
          </cell>
          <cell r="J35">
            <v>13307000</v>
          </cell>
        </row>
        <row r="38">
          <cell r="F38" t="str">
            <v xml:space="preserve">JUMLAH HARGA BAHAN   </v>
          </cell>
          <cell r="J38">
            <v>51511430.177637592</v>
          </cell>
        </row>
        <row r="40">
          <cell r="A40" t="str">
            <v>C.</v>
          </cell>
          <cell r="C40" t="str">
            <v>PERALATAN</v>
          </cell>
        </row>
        <row r="42">
          <cell r="A42" t="str">
            <v>1.</v>
          </cell>
          <cell r="C42" t="str">
            <v>Motor Grader</v>
          </cell>
          <cell r="D42" t="str">
            <v>(E13)</v>
          </cell>
          <cell r="E42" t="str">
            <v>Jam</v>
          </cell>
          <cell r="F42">
            <v>25.2</v>
          </cell>
          <cell r="G42">
            <v>65062.918565899803</v>
          </cell>
          <cell r="J42">
            <v>1639585.547860675</v>
          </cell>
        </row>
        <row r="43">
          <cell r="A43" t="str">
            <v>2.</v>
          </cell>
          <cell r="C43" t="str">
            <v>Flat Bed Truck    (E11)</v>
          </cell>
          <cell r="E43" t="str">
            <v>Jam</v>
          </cell>
          <cell r="F43">
            <v>25.2</v>
          </cell>
          <cell r="G43">
            <v>50083.125241883463</v>
          </cell>
          <cell r="J43">
            <v>1262094.7560954632</v>
          </cell>
        </row>
        <row r="44">
          <cell r="A44" t="str">
            <v>3.</v>
          </cell>
          <cell r="C44" t="str">
            <v>Air Compressor   (E05)</v>
          </cell>
          <cell r="E44" t="str">
            <v>Jam</v>
          </cell>
          <cell r="F44">
            <v>25.2</v>
          </cell>
          <cell r="G44">
            <v>26758.834659213073</v>
          </cell>
          <cell r="J44">
            <v>674322.63341216941</v>
          </cell>
        </row>
        <row r="50">
          <cell r="F50" t="str">
            <v xml:space="preserve">JUMLAH HARGA PERALATAN </v>
          </cell>
          <cell r="J50">
            <v>3576002.9373683073</v>
          </cell>
        </row>
        <row r="52">
          <cell r="A52" t="str">
            <v>D.</v>
          </cell>
          <cell r="C52" t="str">
            <v>Jumlah harga Tenaga, Bahan dan Peralatan  :  ( A + B + C )</v>
          </cell>
          <cell r="J52">
            <v>55975733.115005895</v>
          </cell>
        </row>
        <row r="53">
          <cell r="A53" t="str">
            <v>E.</v>
          </cell>
          <cell r="C53" t="str">
            <v>Over Head and Profit  :</v>
          </cell>
          <cell r="E53">
            <v>10</v>
          </cell>
          <cell r="F53" t="str">
            <v>%  x  D</v>
          </cell>
          <cell r="J53">
            <v>5597573.3115005903</v>
          </cell>
        </row>
        <row r="54">
          <cell r="A54" t="str">
            <v>F.</v>
          </cell>
          <cell r="C54" t="str">
            <v>Harga Lump Sum  :  ( D + E )</v>
          </cell>
          <cell r="J54">
            <v>61573306.42650649</v>
          </cell>
        </row>
        <row r="55">
          <cell r="A55" t="str">
            <v>G.</v>
          </cell>
          <cell r="C55" t="str">
            <v>Harga Lump Sum / bulan untuk 3 bulan pertama  :  F / 8</v>
          </cell>
          <cell r="J55">
            <v>7696663.3033133112</v>
          </cell>
        </row>
        <row r="56">
          <cell r="A56" t="str">
            <v>H.</v>
          </cell>
          <cell r="C56" t="str">
            <v>Harga Lump Sum / bulan untuk sisanya selama Periode Pelaksanaan</v>
          </cell>
          <cell r="J56">
            <v>4275924.0573962843</v>
          </cell>
        </row>
        <row r="57">
          <cell r="C57" t="str">
            <v>=  5/8 x { F / (Periode Pelaksanaan - 3) }</v>
          </cell>
        </row>
        <row r="58">
          <cell r="A58" t="str">
            <v>Note: 1</v>
          </cell>
          <cell r="C58" t="str">
            <v>Perkiraan kuantitas yang dicantumkan harus diperkirakan mendekati kondisi sebenarnya.</v>
          </cell>
        </row>
        <row r="59">
          <cell r="A59">
            <v>2</v>
          </cell>
          <cell r="C59" t="str">
            <v>Harga Lump Sum harus mencakup seluruh pajak yang berkaitan (tapi tidak termasuk PPN yang dibayarkan</v>
          </cell>
        </row>
        <row r="60">
          <cell r="C60" t="str">
            <v>dari Kontrak), bahan-bahan tambahan, tenaga kerja atau peralatan yang mungkin diperlukan.</v>
          </cell>
        </row>
        <row r="61">
          <cell r="A61">
            <v>3</v>
          </cell>
          <cell r="C61" t="str">
            <v>Pekerjaan dan kuantitas yang ditunjukkan di atas adalah perkiraan semata yang menjadi dasar penetapan Mata</v>
          </cell>
        </row>
        <row r="62">
          <cell r="C62" t="str">
            <v>Pembayaran Pekerjaan Pemeliharaan Rutin ini. Pelaksanaan pemeliharaan kondisi jalan dilakukan sesuai</v>
          </cell>
        </row>
        <row r="63">
          <cell r="C63" t="str">
            <v>ketentuan dalam Spesifikasi yang tidak perlu dikaitkan dengan kuantitas yang ditunjukkan dalam Analisa ini.</v>
          </cell>
        </row>
        <row r="66">
          <cell r="I66" t="str">
            <v>Analisa EI-1012</v>
          </cell>
        </row>
        <row r="68">
          <cell r="A68" t="str">
            <v>FORMULIR STANDAR UNTUK</v>
          </cell>
        </row>
        <row r="69">
          <cell r="A69" t="str">
            <v>PEREKAMAN ANALISA MASING-MASING HARGA SATUAN</v>
          </cell>
        </row>
        <row r="70">
          <cell r="A70">
            <v>0</v>
          </cell>
        </row>
        <row r="73">
          <cell r="A73" t="str">
            <v>PROYEK</v>
          </cell>
          <cell r="D73" t="str">
            <v>:</v>
          </cell>
        </row>
        <row r="74">
          <cell r="A74" t="str">
            <v>No. PAKET KONTRAK</v>
          </cell>
          <cell r="D74" t="str">
            <v>:</v>
          </cell>
        </row>
        <row r="75">
          <cell r="A75" t="str">
            <v>NAMA PAKET</v>
          </cell>
          <cell r="D75" t="str">
            <v>:</v>
          </cell>
        </row>
        <row r="76">
          <cell r="A76" t="str">
            <v>PROPINSI</v>
          </cell>
          <cell r="D76" t="str">
            <v>:</v>
          </cell>
        </row>
        <row r="77">
          <cell r="A77" t="str">
            <v>ITEM PEMBAYARAN NO.</v>
          </cell>
          <cell r="D77" t="str">
            <v>: 10.1 (2)</v>
          </cell>
        </row>
        <row r="78">
          <cell r="A78" t="str">
            <v>JENIS PEKERJAAN</v>
          </cell>
          <cell r="D78" t="str">
            <v>: Pemeliharaan Rutin Bahu Jalan</v>
          </cell>
        </row>
        <row r="79">
          <cell r="A79" t="str">
            <v>SATUAN PEMBAYARAN</v>
          </cell>
          <cell r="D79" t="str">
            <v>: Lump Sum / Bulan</v>
          </cell>
          <cell r="G79" t="str">
            <v>% THD. BIAYA PROYEK</v>
          </cell>
          <cell r="I79" t="str">
            <v>:</v>
          </cell>
          <cell r="J79">
            <v>0.39492351736487918</v>
          </cell>
        </row>
        <row r="82">
          <cell r="F82" t="str">
            <v>PERKIRAAN</v>
          </cell>
          <cell r="G82" t="str">
            <v>HARGA</v>
          </cell>
          <cell r="H82" t="str">
            <v>JUMLAH</v>
          </cell>
        </row>
        <row r="83">
          <cell r="A83" t="str">
            <v>NO.</v>
          </cell>
          <cell r="C83" t="str">
            <v>KOMPONEN</v>
          </cell>
          <cell r="E83" t="str">
            <v>SATUAN</v>
          </cell>
          <cell r="F83" t="str">
            <v>KUANTITAS</v>
          </cell>
          <cell r="G83" t="str">
            <v>SATUAN</v>
          </cell>
          <cell r="H83" t="str">
            <v>HARGA</v>
          </cell>
        </row>
        <row r="84">
          <cell r="G84" t="str">
            <v>(Rp.)</v>
          </cell>
          <cell r="H84" t="str">
            <v>(Rp.)</v>
          </cell>
        </row>
        <row r="87">
          <cell r="A87" t="str">
            <v>A.</v>
          </cell>
          <cell r="C87" t="str">
            <v>TENAGA</v>
          </cell>
        </row>
        <row r="89">
          <cell r="A89" t="str">
            <v>1.</v>
          </cell>
          <cell r="C89" t="str">
            <v>Pekerja</v>
          </cell>
          <cell r="D89" t="str">
            <v>(L01)</v>
          </cell>
          <cell r="E89" t="str">
            <v>Jam</v>
          </cell>
          <cell r="F89">
            <v>126</v>
          </cell>
          <cell r="G89">
            <v>1800</v>
          </cell>
          <cell r="J89">
            <v>226800</v>
          </cell>
        </row>
        <row r="90">
          <cell r="A90" t="str">
            <v>2.</v>
          </cell>
          <cell r="C90" t="str">
            <v>Mandor</v>
          </cell>
          <cell r="D90" t="str">
            <v>(L03)</v>
          </cell>
          <cell r="E90" t="str">
            <v>Jam</v>
          </cell>
          <cell r="F90">
            <v>25.2</v>
          </cell>
          <cell r="G90">
            <v>2750</v>
          </cell>
          <cell r="J90">
            <v>69300</v>
          </cell>
        </row>
        <row r="93">
          <cell r="F93" t="str">
            <v xml:space="preserve">JUMLAH HARGA TENAGA   </v>
          </cell>
          <cell r="J93">
            <v>296100</v>
          </cell>
        </row>
        <row r="95">
          <cell r="A95" t="str">
            <v>B.</v>
          </cell>
          <cell r="C95" t="str">
            <v>BAHAN</v>
          </cell>
        </row>
        <row r="97">
          <cell r="A97" t="str">
            <v>1.</v>
          </cell>
          <cell r="C97" t="str">
            <v>Lap.Pond.Agg.Kelas B</v>
          </cell>
          <cell r="E97" t="str">
            <v>M3</v>
          </cell>
          <cell r="F97">
            <v>171</v>
          </cell>
          <cell r="G97">
            <v>76528.324453071182</v>
          </cell>
          <cell r="J97">
            <v>13086343.481475173</v>
          </cell>
        </row>
        <row r="98">
          <cell r="A98" t="str">
            <v>2.</v>
          </cell>
          <cell r="C98" t="str">
            <v>Bahan-bahan lainnya</v>
          </cell>
          <cell r="E98" t="str">
            <v>LS</v>
          </cell>
          <cell r="F98">
            <v>1</v>
          </cell>
          <cell r="G98">
            <v>1309000</v>
          </cell>
          <cell r="J98">
            <v>1309000</v>
          </cell>
        </row>
        <row r="103">
          <cell r="F103" t="str">
            <v xml:space="preserve">JUMLAH HARGA BAHAN   </v>
          </cell>
          <cell r="J103">
            <v>14395343.481475173</v>
          </cell>
        </row>
        <row r="105">
          <cell r="A105" t="str">
            <v>C.</v>
          </cell>
          <cell r="C105" t="str">
            <v>PERALATAN</v>
          </cell>
        </row>
        <row r="107">
          <cell r="A107" t="str">
            <v>1.</v>
          </cell>
          <cell r="C107" t="str">
            <v>Motor Grader</v>
          </cell>
          <cell r="D107" t="str">
            <v>(E13)</v>
          </cell>
          <cell r="E107" t="str">
            <v>Jam</v>
          </cell>
          <cell r="F107">
            <v>12.6</v>
          </cell>
          <cell r="G107">
            <v>65062.918565899803</v>
          </cell>
          <cell r="J107">
            <v>819792.77393033751</v>
          </cell>
        </row>
        <row r="108">
          <cell r="A108" t="str">
            <v>2.</v>
          </cell>
          <cell r="C108" t="str">
            <v>Flat Bed Truck    (E11)</v>
          </cell>
          <cell r="E108" t="str">
            <v>Jam</v>
          </cell>
          <cell r="F108">
            <v>12.6</v>
          </cell>
          <cell r="G108">
            <v>50083.125241883463</v>
          </cell>
          <cell r="J108">
            <v>631047.37804773159</v>
          </cell>
        </row>
        <row r="109">
          <cell r="A109" t="str">
            <v>3.</v>
          </cell>
          <cell r="C109" t="str">
            <v>Roller                 (E16)</v>
          </cell>
          <cell r="E109" t="str">
            <v>Jam</v>
          </cell>
          <cell r="F109">
            <v>12.6</v>
          </cell>
          <cell r="G109">
            <v>25901.118522898301</v>
          </cell>
          <cell r="J109">
            <v>326354.09338851861</v>
          </cell>
        </row>
        <row r="115">
          <cell r="F115" t="str">
            <v xml:space="preserve">JUMLAH HARGA PERALATAN </v>
          </cell>
          <cell r="J115">
            <v>1777194.2453665875</v>
          </cell>
        </row>
        <row r="117">
          <cell r="A117" t="str">
            <v>D.</v>
          </cell>
          <cell r="C117" t="str">
            <v>Jumlah harga Tenaga, Bahan dan Peralatan  :  ( A + B + C )</v>
          </cell>
          <cell r="J117">
            <v>16468637.726841761</v>
          </cell>
        </row>
        <row r="118">
          <cell r="A118" t="str">
            <v>E.</v>
          </cell>
          <cell r="C118" t="str">
            <v>Over Head and Profit  :</v>
          </cell>
          <cell r="E118">
            <v>10</v>
          </cell>
          <cell r="F118" t="str">
            <v>%  x  D</v>
          </cell>
          <cell r="J118">
            <v>1646863.7726841762</v>
          </cell>
        </row>
        <row r="119">
          <cell r="A119" t="str">
            <v>F.</v>
          </cell>
          <cell r="C119" t="str">
            <v>Harga Lump Sum  :  ( D + E )</v>
          </cell>
          <cell r="J119">
            <v>18115501.499525938</v>
          </cell>
        </row>
        <row r="120">
          <cell r="A120" t="str">
            <v>G.</v>
          </cell>
          <cell r="C120" t="str">
            <v>Harga Lump Sum / bulan untuk 3 bulan pertama  :  F / 8</v>
          </cell>
          <cell r="J120">
            <v>2264437.6874407423</v>
          </cell>
        </row>
        <row r="121">
          <cell r="A121" t="str">
            <v>H.</v>
          </cell>
          <cell r="C121" t="str">
            <v>Harga Lump Sum / bulan untuk sisanya selama Periode Pelaksanaan</v>
          </cell>
          <cell r="J121">
            <v>1258020.9374670791</v>
          </cell>
        </row>
        <row r="122">
          <cell r="C122" t="str">
            <v>=  5/8 x { F / (Periode Pelaksanaan - 3) }</v>
          </cell>
        </row>
        <row r="123">
          <cell r="A123" t="str">
            <v>Note: 1</v>
          </cell>
          <cell r="C123" t="str">
            <v>Perkiraan kuantitas yang dicantumkan harus diperkirakan mendekati kondisi sebenarnya.</v>
          </cell>
        </row>
        <row r="124">
          <cell r="A124">
            <v>2</v>
          </cell>
          <cell r="C124" t="str">
            <v>Harga Lump Sum harus mencakup seluruh pajak yang berkaitan (tapi tidak termasuk PPN yang dibayarkan</v>
          </cell>
        </row>
        <row r="125">
          <cell r="C125" t="str">
            <v>dari Kontrak), bahan-bahan tambahan, tenaga kerja atau peralatan yang mungkin diperlukan.</v>
          </cell>
        </row>
        <row r="126">
          <cell r="A126">
            <v>3</v>
          </cell>
          <cell r="C126" t="str">
            <v>Pekerjaan dan kuantitas yang ditunjukkan di atas adalah perkiraan semata yang menjadi dasar penetapan Mata</v>
          </cell>
        </row>
        <row r="127">
          <cell r="C127" t="str">
            <v>Pembayaran Pekerjaan Pemeliharaan Rutin ini. Pelaksanaan pemeliharaan kondisi jalan dilakukan sesuai</v>
          </cell>
        </row>
        <row r="128">
          <cell r="C128" t="str">
            <v>ketentuan dalam Spesifikasi yang tidak perlu dikaitkan dengan kuantitas yang ditunjukkan dalam Analisa ini.</v>
          </cell>
        </row>
        <row r="131">
          <cell r="I131" t="str">
            <v>Analisa EI-1013</v>
          </cell>
        </row>
        <row r="133">
          <cell r="A133" t="str">
            <v>FORMULIR STANDAR UNTUK</v>
          </cell>
        </row>
        <row r="134">
          <cell r="A134" t="str">
            <v>PEREKAMAN ANALISA MASING-MASING HARGA SATUAN</v>
          </cell>
        </row>
        <row r="135">
          <cell r="A135">
            <v>0</v>
          </cell>
        </row>
        <row r="138">
          <cell r="A138" t="str">
            <v>PROYEK</v>
          </cell>
          <cell r="D138" t="str">
            <v>:</v>
          </cell>
        </row>
        <row r="139">
          <cell r="A139" t="str">
            <v>No. PAKET KONTRAK</v>
          </cell>
          <cell r="D139" t="str">
            <v>:</v>
          </cell>
        </row>
        <row r="140">
          <cell r="A140" t="str">
            <v>NAMA PAKET</v>
          </cell>
          <cell r="D140" t="str">
            <v>:</v>
          </cell>
        </row>
        <row r="141">
          <cell r="A141" t="str">
            <v>PROPINSI</v>
          </cell>
          <cell r="D141" t="str">
            <v>:</v>
          </cell>
        </row>
        <row r="142">
          <cell r="A142" t="str">
            <v>ITEM PEMBAYARAN NO.</v>
          </cell>
          <cell r="D142" t="str">
            <v>: 10.1 (3)</v>
          </cell>
        </row>
        <row r="143">
          <cell r="A143" t="str">
            <v>JENIS PEKERJAAN</v>
          </cell>
          <cell r="D143" t="str">
            <v>: Pemeliharaan Rutin Selokan, Saluran Air, Galian &amp; Timbunan</v>
          </cell>
        </row>
        <row r="144">
          <cell r="A144" t="str">
            <v>SATUAN PEMBAYARAN</v>
          </cell>
          <cell r="D144" t="str">
            <v>: Lump Sum / Bulan</v>
          </cell>
          <cell r="G144" t="str">
            <v>% THD. BIAYA PROYEK</v>
          </cell>
          <cell r="I144" t="str">
            <v>:</v>
          </cell>
          <cell r="J144">
            <v>0.26889898051621675</v>
          </cell>
        </row>
        <row r="147">
          <cell r="F147" t="str">
            <v>PERKIRAAN</v>
          </cell>
          <cell r="G147" t="str">
            <v>HARGA</v>
          </cell>
          <cell r="H147" t="str">
            <v>JUMLAH</v>
          </cell>
        </row>
        <row r="148">
          <cell r="A148" t="str">
            <v>NO.</v>
          </cell>
          <cell r="C148" t="str">
            <v>KOMPONEN</v>
          </cell>
          <cell r="E148" t="str">
            <v>SATUAN</v>
          </cell>
          <cell r="F148" t="str">
            <v>KUANTITAS</v>
          </cell>
          <cell r="G148" t="str">
            <v>SATUAN</v>
          </cell>
          <cell r="H148" t="str">
            <v>HARGA</v>
          </cell>
        </row>
        <row r="149">
          <cell r="G149" t="str">
            <v>(Rp.)</v>
          </cell>
          <cell r="H149" t="str">
            <v>(Rp.)</v>
          </cell>
        </row>
        <row r="152">
          <cell r="A152" t="str">
            <v>A.</v>
          </cell>
          <cell r="C152" t="str">
            <v>TENAGA</v>
          </cell>
        </row>
        <row r="154">
          <cell r="A154" t="str">
            <v>1.</v>
          </cell>
          <cell r="C154" t="str">
            <v>Pekerja</v>
          </cell>
          <cell r="D154" t="str">
            <v>(L01)</v>
          </cell>
          <cell r="E154" t="str">
            <v>Jam</v>
          </cell>
          <cell r="F154">
            <v>52.5</v>
          </cell>
          <cell r="G154">
            <v>7142.8571428571431</v>
          </cell>
          <cell r="J154">
            <v>375000</v>
          </cell>
        </row>
        <row r="155">
          <cell r="A155" t="str">
            <v>2.</v>
          </cell>
          <cell r="C155" t="str">
            <v>Mandor</v>
          </cell>
          <cell r="D155" t="str">
            <v>(L03)</v>
          </cell>
          <cell r="E155" t="str">
            <v>Jam</v>
          </cell>
          <cell r="F155">
            <v>10.5</v>
          </cell>
          <cell r="G155">
            <v>10714.285714285714</v>
          </cell>
          <cell r="J155">
            <v>112500</v>
          </cell>
        </row>
        <row r="158">
          <cell r="F158" t="str">
            <v xml:space="preserve">JUMLAH HARGA TENAGA   </v>
          </cell>
          <cell r="J158">
            <v>487500</v>
          </cell>
        </row>
        <row r="160">
          <cell r="A160" t="str">
            <v>B.</v>
          </cell>
          <cell r="C160" t="str">
            <v>BAHAN</v>
          </cell>
        </row>
        <row r="168">
          <cell r="F168" t="str">
            <v xml:space="preserve">JUMLAH HARGA BAHAN   </v>
          </cell>
          <cell r="J168">
            <v>0</v>
          </cell>
        </row>
        <row r="170">
          <cell r="A170" t="str">
            <v>C.</v>
          </cell>
          <cell r="C170" t="str">
            <v>PERALATAN</v>
          </cell>
        </row>
        <row r="172">
          <cell r="A172" t="str">
            <v>1.</v>
          </cell>
          <cell r="C172" t="str">
            <v>Motor Grader</v>
          </cell>
          <cell r="D172" t="str">
            <v>(E13)</v>
          </cell>
          <cell r="E172" t="str">
            <v>Jam</v>
          </cell>
          <cell r="F172">
            <v>21</v>
          </cell>
          <cell r="G172">
            <v>354225.79121233523</v>
          </cell>
          <cell r="J172">
            <v>7438741.6154590398</v>
          </cell>
        </row>
        <row r="173">
          <cell r="A173" t="str">
            <v>2.</v>
          </cell>
          <cell r="C173" t="str">
            <v>Dump Truck</v>
          </cell>
          <cell r="D173" t="str">
            <v>(E08)</v>
          </cell>
          <cell r="E173" t="str">
            <v>Jam</v>
          </cell>
          <cell r="F173">
            <v>21</v>
          </cell>
          <cell r="G173">
            <v>156486.59802807381</v>
          </cell>
          <cell r="J173">
            <v>3286218.5585895502</v>
          </cell>
        </row>
        <row r="174">
          <cell r="A174">
            <v>3</v>
          </cell>
          <cell r="C174" t="str">
            <v>Alat Bantu</v>
          </cell>
          <cell r="F174">
            <v>1</v>
          </cell>
          <cell r="G174">
            <v>850</v>
          </cell>
          <cell r="J174">
            <v>850</v>
          </cell>
        </row>
        <row r="180">
          <cell r="F180" t="str">
            <v xml:space="preserve">JUMLAH HARGA PERALATAN </v>
          </cell>
          <cell r="J180">
            <v>10725810.17404859</v>
          </cell>
        </row>
        <row r="182">
          <cell r="A182" t="str">
            <v>D.</v>
          </cell>
          <cell r="C182" t="str">
            <v>Jumlah harga Tenaga dan Peralatan  :  ( A + B + C )</v>
          </cell>
          <cell r="J182">
            <v>11213310.17404859</v>
          </cell>
        </row>
        <row r="183">
          <cell r="A183" t="str">
            <v>E.</v>
          </cell>
          <cell r="C183" t="str">
            <v>Jumlah Harga / 1Km = D /1000</v>
          </cell>
          <cell r="J183">
            <v>11213.310174048589</v>
          </cell>
        </row>
        <row r="184">
          <cell r="A184" t="str">
            <v>Note: 1</v>
          </cell>
          <cell r="C184" t="str">
            <v>Perkiraan kuantitas yang dicantumkan harus diperkirakan mendekati kondisi sebenarnya.</v>
          </cell>
        </row>
        <row r="185">
          <cell r="A185">
            <v>2</v>
          </cell>
          <cell r="C185" t="str">
            <v>Harga Lump Sum harus mencakup seluruh pajak yang berkaitan (tapi tidak termasuk PPN yang dibayarkan</v>
          </cell>
        </row>
        <row r="186">
          <cell r="C186" t="str">
            <v>dari Kontrak), bahan-bahan tambahan, tenaga kerja atau peralatan yang mungkin diperlukan.</v>
          </cell>
        </row>
        <row r="187">
          <cell r="A187">
            <v>3</v>
          </cell>
          <cell r="C187" t="str">
            <v>Pekerjaan dan kuantitas yang ditunjukkan di atas adalah perkiraan semata yang menjadi dasar penetapan Mata</v>
          </cell>
        </row>
        <row r="188">
          <cell r="C188" t="str">
            <v>Pembayaran Pekerjaan Pemeliharaan Rutin ini. Pelaksanaan pemeliharaan kondisi jalan dilakukan sesuai</v>
          </cell>
        </row>
        <row r="189">
          <cell r="C189" t="str">
            <v>ketentuan dalam Spesifikasi yang tidak perlu dikaitkan dengan kuantitas yang ditunjukkan dalam Analisa ini.</v>
          </cell>
        </row>
        <row r="192">
          <cell r="I192" t="str">
            <v>Analisa EI-1014</v>
          </cell>
        </row>
        <row r="194">
          <cell r="A194" t="str">
            <v>FORMULIR STANDAR UNTUK</v>
          </cell>
        </row>
        <row r="195">
          <cell r="A195" t="str">
            <v>PEREKAMAN ANALISA MASING-MASING HARGA SATUAN</v>
          </cell>
        </row>
        <row r="196">
          <cell r="A196">
            <v>0</v>
          </cell>
        </row>
        <row r="199">
          <cell r="A199" t="str">
            <v>PROYEK</v>
          </cell>
          <cell r="D199" t="str">
            <v>:</v>
          </cell>
        </row>
        <row r="200">
          <cell r="A200" t="str">
            <v>No. PAKET KONTRAK</v>
          </cell>
          <cell r="D200" t="str">
            <v>:</v>
          </cell>
        </row>
        <row r="201">
          <cell r="A201" t="str">
            <v>NAMA PAKET</v>
          </cell>
          <cell r="D201" t="str">
            <v>:</v>
          </cell>
        </row>
        <row r="202">
          <cell r="A202" t="str">
            <v>PROPINSI</v>
          </cell>
          <cell r="D202" t="str">
            <v>:</v>
          </cell>
        </row>
        <row r="203">
          <cell r="A203" t="str">
            <v>ITEM PEMBAYARAN NO.</v>
          </cell>
          <cell r="D203" t="str">
            <v>: 10.1 (4)</v>
          </cell>
        </row>
        <row r="204">
          <cell r="A204" t="str">
            <v>JENIS PEKERJAAN</v>
          </cell>
          <cell r="D204" t="str">
            <v>: Pemeliharaan Rutin Perlengkapan Jalan</v>
          </cell>
        </row>
        <row r="205">
          <cell r="A205" t="str">
            <v>SATUAN PEMBAYARAN</v>
          </cell>
          <cell r="D205" t="str">
            <v>: Lump Sum / Bulan</v>
          </cell>
          <cell r="G205" t="str">
            <v>% THD. BIAYA PROYEK</v>
          </cell>
          <cell r="I205" t="str">
            <v>:</v>
          </cell>
          <cell r="J205">
            <v>0.25883832189876943</v>
          </cell>
        </row>
        <row r="208">
          <cell r="F208" t="str">
            <v>PERKIRAAN</v>
          </cell>
          <cell r="G208" t="str">
            <v>HARGA</v>
          </cell>
          <cell r="H208" t="str">
            <v>JUMLAH</v>
          </cell>
        </row>
        <row r="209">
          <cell r="A209" t="str">
            <v>NO.</v>
          </cell>
          <cell r="C209" t="str">
            <v>KOMPONEN</v>
          </cell>
          <cell r="E209" t="str">
            <v>SATUAN</v>
          </cell>
          <cell r="F209" t="str">
            <v>KUANTITAS</v>
          </cell>
          <cell r="G209" t="str">
            <v>SATUAN</v>
          </cell>
          <cell r="H209" t="str">
            <v>HARGA</v>
          </cell>
        </row>
        <row r="210">
          <cell r="G210" t="str">
            <v>(Rp.)</v>
          </cell>
          <cell r="H210" t="str">
            <v>(Rp.)</v>
          </cell>
        </row>
        <row r="213">
          <cell r="A213" t="str">
            <v>A.</v>
          </cell>
          <cell r="C213" t="str">
            <v>TENAGA</v>
          </cell>
        </row>
        <row r="215">
          <cell r="A215" t="str">
            <v>1.</v>
          </cell>
          <cell r="C215" t="str">
            <v>Pekerja</v>
          </cell>
          <cell r="D215" t="str">
            <v>(L01)</v>
          </cell>
          <cell r="E215" t="str">
            <v>Jam</v>
          </cell>
          <cell r="F215">
            <v>63</v>
          </cell>
          <cell r="G215">
            <v>1800</v>
          </cell>
          <cell r="J215">
            <v>113400</v>
          </cell>
        </row>
        <row r="216">
          <cell r="A216" t="str">
            <v>2.</v>
          </cell>
          <cell r="C216" t="str">
            <v>Mandor</v>
          </cell>
          <cell r="D216" t="str">
            <v>(L03)</v>
          </cell>
          <cell r="E216" t="str">
            <v>Jam</v>
          </cell>
          <cell r="F216">
            <v>6.3</v>
          </cell>
          <cell r="G216">
            <v>2750</v>
          </cell>
          <cell r="J216">
            <v>17325</v>
          </cell>
        </row>
        <row r="219">
          <cell r="F219" t="str">
            <v xml:space="preserve">JUMLAH HARGA TENAGA   </v>
          </cell>
          <cell r="J219">
            <v>130725</v>
          </cell>
        </row>
        <row r="221">
          <cell r="A221" t="str">
            <v>B.</v>
          </cell>
          <cell r="C221" t="str">
            <v>BAHAN</v>
          </cell>
        </row>
        <row r="223">
          <cell r="A223" t="str">
            <v>1.</v>
          </cell>
          <cell r="C223" t="str">
            <v>Umum</v>
          </cell>
          <cell r="E223" t="str">
            <v>LS</v>
          </cell>
          <cell r="F223">
            <v>1</v>
          </cell>
          <cell r="G223">
            <v>10032000</v>
          </cell>
          <cell r="J223">
            <v>10032000</v>
          </cell>
        </row>
        <row r="229">
          <cell r="F229" t="str">
            <v xml:space="preserve">JUMLAH HARGA BAHAN   </v>
          </cell>
          <cell r="J229">
            <v>10032000</v>
          </cell>
        </row>
        <row r="231">
          <cell r="A231" t="str">
            <v>C.</v>
          </cell>
          <cell r="C231" t="str">
            <v>PERALATAN</v>
          </cell>
        </row>
        <row r="233">
          <cell r="A233" t="str">
            <v>1.</v>
          </cell>
          <cell r="C233" t="str">
            <v>Flat Bed Truck    (E11)</v>
          </cell>
          <cell r="E233" t="str">
            <v>Jam</v>
          </cell>
          <cell r="F233">
            <v>12.6</v>
          </cell>
          <cell r="G233">
            <v>50083.125241883463</v>
          </cell>
          <cell r="J233">
            <v>631047.37804773159</v>
          </cell>
        </row>
        <row r="241">
          <cell r="F241" t="str">
            <v xml:space="preserve">JUMLAH HARGA PERALATAN </v>
          </cell>
          <cell r="J241">
            <v>631047.37804773159</v>
          </cell>
        </row>
        <row r="243">
          <cell r="A243" t="str">
            <v>D.</v>
          </cell>
          <cell r="C243" t="str">
            <v>Jumlah harga Tenaga, Bahan dan Peralatan  :  ( A + B + C )</v>
          </cell>
          <cell r="J243">
            <v>10793772.378047731</v>
          </cell>
        </row>
        <row r="244">
          <cell r="A244" t="str">
            <v>E.</v>
          </cell>
          <cell r="C244" t="str">
            <v>Over Head and Profit  :</v>
          </cell>
          <cell r="E244">
            <v>10</v>
          </cell>
          <cell r="F244" t="str">
            <v>%  x  D</v>
          </cell>
          <cell r="J244">
            <v>1079377.237804773</v>
          </cell>
        </row>
        <row r="245">
          <cell r="A245" t="str">
            <v>F.</v>
          </cell>
          <cell r="C245" t="str">
            <v>Harga Lump Sum  :  ( D + E )</v>
          </cell>
          <cell r="J245">
            <v>11873149.615852503</v>
          </cell>
        </row>
        <row r="246">
          <cell r="A246" t="str">
            <v>G.</v>
          </cell>
          <cell r="C246" t="str">
            <v>Harga Lump Sum / bulan untuk 3 bulan pertama  :  F / 8</v>
          </cell>
          <cell r="J246">
            <v>1484143.7019815629</v>
          </cell>
        </row>
        <row r="247">
          <cell r="A247" t="str">
            <v>H.</v>
          </cell>
          <cell r="C247" t="str">
            <v>Harga Lump Sum / bulan untuk sisanya selama Periode Pelaksanaan</v>
          </cell>
          <cell r="J247">
            <v>824524.27887864597</v>
          </cell>
        </row>
        <row r="248">
          <cell r="C248" t="str">
            <v>=  5/8 x { F / (Periode Pelaksanaan - 3) }</v>
          </cell>
        </row>
        <row r="249">
          <cell r="A249" t="str">
            <v>Note: 1</v>
          </cell>
          <cell r="C249" t="str">
            <v>Perkiraan kuantitas yang dicantumkan harus diperkirakan mendekati kondisi sebenarnya.</v>
          </cell>
        </row>
        <row r="250">
          <cell r="A250">
            <v>2</v>
          </cell>
          <cell r="C250" t="str">
            <v>Harga Lump Sum harus mencakup seluruh pajak yang berkaitan (tapi tidak termasuk PPN yang dibayarkan</v>
          </cell>
        </row>
        <row r="251">
          <cell r="C251" t="str">
            <v>dari Kontrak), bahan-bahan tambahan, tenaga kerja atau peralatan yang mungkin diperlukan.</v>
          </cell>
        </row>
        <row r="252">
          <cell r="A252">
            <v>3</v>
          </cell>
          <cell r="C252" t="str">
            <v>Pekerjaan dan kuantitas yang ditunjukkan di atas adalah perkiraan semata yang menjadi dasar penetapan Mata</v>
          </cell>
        </row>
        <row r="253">
          <cell r="C253" t="str">
            <v>Pembayaran Pekerjaan Pemeliharaan Rutin ini. Pelaksanaan pemeliharaan kondisi jalan dilakukan sesuai</v>
          </cell>
        </row>
        <row r="254">
          <cell r="C254" t="str">
            <v>ketentuan dalam Spesifikasi yang tidak perlu dikaitkan dengan kuantitas yang ditunjukkan dalam Analisa ini.</v>
          </cell>
        </row>
        <row r="257">
          <cell r="I257" t="str">
            <v>Analisa EI-1015</v>
          </cell>
        </row>
        <row r="259">
          <cell r="A259" t="str">
            <v>FORMULIR STANDAR UNTUK</v>
          </cell>
        </row>
        <row r="260">
          <cell r="A260" t="str">
            <v>PEREKAMAN ANALISA MASING-MASING HARGA SATUAN</v>
          </cell>
        </row>
        <row r="261">
          <cell r="A261">
            <v>0</v>
          </cell>
        </row>
        <row r="264">
          <cell r="A264" t="str">
            <v>PROYEK</v>
          </cell>
          <cell r="D264" t="str">
            <v>:</v>
          </cell>
        </row>
        <row r="265">
          <cell r="A265" t="str">
            <v>No. PAKET KONTRAK</v>
          </cell>
          <cell r="D265" t="str">
            <v>:</v>
          </cell>
        </row>
        <row r="266">
          <cell r="A266" t="str">
            <v>NAMA PAKET</v>
          </cell>
          <cell r="D266" t="str">
            <v>:</v>
          </cell>
        </row>
        <row r="267">
          <cell r="A267" t="str">
            <v>PROPINSI</v>
          </cell>
          <cell r="D267" t="str">
            <v>:</v>
          </cell>
        </row>
        <row r="268">
          <cell r="A268" t="str">
            <v>ITEM PEMBAYARAN NO.</v>
          </cell>
          <cell r="D268" t="str">
            <v>: 10.1 (5)</v>
          </cell>
        </row>
        <row r="269">
          <cell r="A269" t="str">
            <v>JENIS PEKERJAAN</v>
          </cell>
          <cell r="D269" t="str">
            <v>: Pemeliharaan Rutin Jembatan</v>
          </cell>
        </row>
        <row r="270">
          <cell r="A270" t="str">
            <v>SATUAN PEMBAYARAN</v>
          </cell>
          <cell r="D270" t="str">
            <v>: Lump Sum / Bulan</v>
          </cell>
          <cell r="G270" t="str">
            <v>% THD. BIAYA PROYEK</v>
          </cell>
          <cell r="I270" t="str">
            <v>:</v>
          </cell>
          <cell r="J270">
            <v>0.91855479524534123</v>
          </cell>
        </row>
        <row r="273">
          <cell r="F273" t="str">
            <v>PERKIRAAN</v>
          </cell>
          <cell r="G273" t="str">
            <v>HARGA</v>
          </cell>
          <cell r="H273" t="str">
            <v>JUMLAH</v>
          </cell>
        </row>
        <row r="274">
          <cell r="A274" t="str">
            <v>NO.</v>
          </cell>
          <cell r="C274" t="str">
            <v>KOMPONEN</v>
          </cell>
          <cell r="E274" t="str">
            <v>SATUAN</v>
          </cell>
          <cell r="F274" t="str">
            <v>KUANTITAS</v>
          </cell>
          <cell r="G274" t="str">
            <v>SATUAN</v>
          </cell>
          <cell r="H274" t="str">
            <v>HARGA</v>
          </cell>
        </row>
        <row r="275">
          <cell r="G275" t="str">
            <v>(Rp.)</v>
          </cell>
          <cell r="H275" t="str">
            <v>(Rp.)</v>
          </cell>
        </row>
        <row r="278">
          <cell r="A278" t="str">
            <v>A.</v>
          </cell>
          <cell r="C278" t="str">
            <v>TENAGA</v>
          </cell>
        </row>
        <row r="280">
          <cell r="A280" t="str">
            <v>1.</v>
          </cell>
          <cell r="C280" t="str">
            <v>Pekerja</v>
          </cell>
          <cell r="D280" t="str">
            <v>(L01)</v>
          </cell>
          <cell r="E280" t="str">
            <v>Jam</v>
          </cell>
          <cell r="F280">
            <v>756</v>
          </cell>
          <cell r="G280">
            <v>1800</v>
          </cell>
          <cell r="J280">
            <v>1360800</v>
          </cell>
        </row>
        <row r="281">
          <cell r="A281" t="str">
            <v>2.</v>
          </cell>
          <cell r="C281" t="str">
            <v>Mandor</v>
          </cell>
          <cell r="D281" t="str">
            <v>(L03)</v>
          </cell>
          <cell r="E281" t="str">
            <v>Jam</v>
          </cell>
          <cell r="F281">
            <v>151.19999999999999</v>
          </cell>
          <cell r="G281">
            <v>2750</v>
          </cell>
          <cell r="J281">
            <v>415799.99999999994</v>
          </cell>
        </row>
        <row r="284">
          <cell r="F284" t="str">
            <v xml:space="preserve">JUMLAH HARGA TENAGA   </v>
          </cell>
          <cell r="J284">
            <v>1776600</v>
          </cell>
        </row>
        <row r="286">
          <cell r="A286" t="str">
            <v>B.</v>
          </cell>
          <cell r="C286" t="str">
            <v>BAHAN</v>
          </cell>
        </row>
        <row r="288">
          <cell r="A288" t="str">
            <v>1.</v>
          </cell>
          <cell r="C288" t="str">
            <v>Umum</v>
          </cell>
          <cell r="E288" t="str">
            <v>LS</v>
          </cell>
          <cell r="F288">
            <v>1</v>
          </cell>
          <cell r="G288">
            <v>30217421.875</v>
          </cell>
          <cell r="J288">
            <v>30217421.875</v>
          </cell>
        </row>
        <row r="294">
          <cell r="F294" t="str">
            <v xml:space="preserve">JUMLAH HARGA BAHAN   </v>
          </cell>
          <cell r="J294">
            <v>30217421.875</v>
          </cell>
        </row>
        <row r="296">
          <cell r="A296" t="str">
            <v>C.</v>
          </cell>
          <cell r="C296" t="str">
            <v>PERALATAN</v>
          </cell>
        </row>
        <row r="298">
          <cell r="A298" t="str">
            <v>1.</v>
          </cell>
          <cell r="C298" t="str">
            <v>Flat Bed Truck    (E11)</v>
          </cell>
          <cell r="E298" t="str">
            <v>Jam</v>
          </cell>
          <cell r="F298">
            <v>126</v>
          </cell>
          <cell r="G298">
            <v>50083.125241883463</v>
          </cell>
          <cell r="J298">
            <v>6310473.7804773161</v>
          </cell>
        </row>
        <row r="306">
          <cell r="F306" t="str">
            <v xml:space="preserve">JUMLAH HARGA PERALATAN </v>
          </cell>
          <cell r="J306">
            <v>6310473.7804773161</v>
          </cell>
        </row>
        <row r="308">
          <cell r="A308" t="str">
            <v>D.</v>
          </cell>
          <cell r="C308" t="str">
            <v>Jumlah harga Tenaga, Bahan dan Peralatan  :  ( A + B + C )</v>
          </cell>
          <cell r="J308">
            <v>38304495.655477315</v>
          </cell>
        </row>
        <row r="309">
          <cell r="A309" t="str">
            <v>E.</v>
          </cell>
          <cell r="C309" t="str">
            <v>Over Head and Profit  :</v>
          </cell>
          <cell r="E309">
            <v>10</v>
          </cell>
          <cell r="F309" t="str">
            <v>%  x  D</v>
          </cell>
          <cell r="J309">
            <v>3830449.5655477317</v>
          </cell>
        </row>
        <row r="310">
          <cell r="A310" t="str">
            <v>F.</v>
          </cell>
          <cell r="C310" t="str">
            <v>Harga Lump Sum  :  ( D + E )</v>
          </cell>
          <cell r="J310">
            <v>42134945.22102505</v>
          </cell>
        </row>
        <row r="311">
          <cell r="A311" t="str">
            <v>G.</v>
          </cell>
          <cell r="C311" t="str">
            <v>Harga Lump Sum / bulan untuk 3 bulan pertama  :  F / 8</v>
          </cell>
          <cell r="J311">
            <v>5266868.1526281312</v>
          </cell>
        </row>
        <row r="312">
          <cell r="A312" t="str">
            <v>H.</v>
          </cell>
          <cell r="C312" t="str">
            <v>Harga Lump Sum / bulan untuk sisanya selama Periode Pelaksanaan</v>
          </cell>
          <cell r="J312">
            <v>2926037.8625711841</v>
          </cell>
        </row>
        <row r="313">
          <cell r="C313" t="str">
            <v>=  5/8 x { F / (Periode Pelaksanaan - 3) }</v>
          </cell>
        </row>
        <row r="314">
          <cell r="A314" t="str">
            <v>Note: 1</v>
          </cell>
          <cell r="C314" t="str">
            <v>Perkiraan kuantitas yang dicantumkan harus diperkirakan mendekati kondisi sebenarnya.</v>
          </cell>
        </row>
        <row r="315">
          <cell r="A315">
            <v>2</v>
          </cell>
          <cell r="C315" t="str">
            <v>Harga Lump Sum harus mencakup seluruh pajak yang berkaitan (tapi tidak termasuk PPN yang dibayarkan</v>
          </cell>
        </row>
        <row r="316">
          <cell r="C316" t="str">
            <v>dari Kontrak), bahan-bahan tambahan, tenaga kerja atau peralatan yang mungkin diperlukan.</v>
          </cell>
        </row>
        <row r="317">
          <cell r="A317">
            <v>3</v>
          </cell>
          <cell r="C317" t="str">
            <v>Pekerjaan dan kuantitas yang ditunjukkan di atas adalah perkiraan semata yang menjadi dasar penetapan Mata</v>
          </cell>
        </row>
        <row r="318">
          <cell r="C318" t="str">
            <v>Pembayaran Pekerjaan Pemeliharaan Rutin ini. Pelaksanaan pemeliharaan kondisi jalan dilakukan sesuai</v>
          </cell>
        </row>
        <row r="319">
          <cell r="C319" t="str">
            <v>ketentuan dalam Spesifikasi yang tidak perlu dikaitkan dengan kuantitas yang ditunjukkan dalam Analisa ini.</v>
          </cell>
        </row>
      </sheetData>
      <sheetData sheetId="34" refreshError="1"/>
      <sheetData sheetId="35"/>
      <sheetData sheetId="36" refreshError="1"/>
      <sheetData sheetId="37" refreshError="1"/>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overed_Sheet1"/>
      <sheetName val="Recovered_Sheet2"/>
      <sheetName val="000000"/>
      <sheetName val="HRG SAT."/>
      <sheetName val="ANALISA OK "/>
      <sheetName val="ANALISA BOQ"/>
      <sheetName val="rekap"/>
      <sheetName val="rekap BOQ"/>
      <sheetName val="VOLUME"/>
      <sheetName val="RAB "/>
      <sheetName val="bahan"/>
      <sheetName val="BOQ"/>
      <sheetName val="septictank"/>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sheetData sheetId="9" refreshError="1"/>
      <sheetData sheetId="10" refreshError="1"/>
      <sheetData sheetId="11" refreshError="1"/>
      <sheetData sheetId="12"/>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Biaya AKAM "/>
      <sheetName val="Jl. manggis"/>
      <sheetName val="RKP Jl.manggis"/>
      <sheetName val="Jl. Bubara"/>
      <sheetName val="RKP Jl. Bubara"/>
      <sheetName val="Dpn SMA 1"/>
      <sheetName val="RKP SMA1"/>
      <sheetName val="Jl. teratai"/>
      <sheetName val="RKP Jl. Teratai"/>
      <sheetName val="Jl  REMU Ka.Li"/>
      <sheetName val="RK Jl  REMU Kal.i OK"/>
      <sheetName val="Jl Smp 5 0k"/>
      <sheetName val="RK Jl Smp 5 0k"/>
      <sheetName val="Jl Matoa 0k"/>
      <sheetName val="RK Matoa 0k"/>
      <sheetName val="RK Jl Lrnng matamalgi 0k"/>
      <sheetName val="Jl Lrnng matamalgi 0k"/>
      <sheetName val="Jl Wartel Mario"/>
      <sheetName val="RK Wartel Mario"/>
      <sheetName val="Jl KOKODA 0k"/>
      <sheetName val="RK Jl KOKODA 0k"/>
      <sheetName val="TDAK ADA"/>
      <sheetName val="RK ....TDK"/>
      <sheetName val="Jl d. Yamur OK"/>
      <sheetName val="RK d. Yamur Ok"/>
      <sheetName val=" Biaya "/>
      <sheetName val="Jl PPI"/>
      <sheetName val="RK PPI"/>
      <sheetName val="JL.h. Citra"/>
      <sheetName val="RKPh Citra"/>
      <sheetName val="Jl  Trikora KM 8 Rev"/>
      <sheetName val="RK Trikora KM 8 REv"/>
      <sheetName val="Jl Kopi Senang Lrng Mulia 0K"/>
      <sheetName val="RK Jl Kopi Senang Lrng Mulia 0K"/>
      <sheetName val="JL.Kembang Patriot 0k"/>
      <sheetName val="RKPKembang Patriot 0k"/>
      <sheetName val="Jl Olan Fago"/>
      <sheetName val="RK JJl Olan Fago"/>
      <sheetName val="Jl Sam LRH Matamalagi 0k"/>
      <sheetName val="RK S Matamlagi 0k"/>
      <sheetName val="Jl K. Kei 0k"/>
      <sheetName val="RK Jl K. Kei 0k"/>
      <sheetName val="JL..."/>
      <sheetName val="RKP ..."/>
      <sheetName val="Jl Mawar BTN 0k"/>
      <sheetName val="RK JlMawar BTN. 0k"/>
      <sheetName val="Jl Lorong 3-4"/>
      <sheetName val="RK Jl Lorong 3-4"/>
      <sheetName val="Jl P. Pisang"/>
      <sheetName val="RKP.  Jl P. Pisang 0K"/>
      <sheetName val="Jl Fayas Ok"/>
      <sheetName val="RK Jl Fayas 0k"/>
      <sheetName val="Jl mesjid rufey 0K"/>
      <sheetName val="RK Jlmesjid rufey 0k"/>
      <sheetName val="RK Jl Madukura Ok"/>
      <sheetName val="Jl Madukura Ok"/>
      <sheetName val="Jl Lorong 1&amp;2"/>
      <sheetName val="RK Jl Lorong 1&amp;2"/>
      <sheetName val="Jl S. Maruni"/>
      <sheetName val="RK S maruni"/>
      <sheetName val="Jl komp. Exim BETON"/>
      <sheetName val="RK komp. Exim BETON"/>
      <sheetName val="Jl komp. PepabriOk"/>
      <sheetName val="RK komp. Pepabri0k"/>
      <sheetName val="RK Jl Poncowati Rv"/>
      <sheetName val="Jl  Poncowati REV"/>
      <sheetName val="Jl  WIKU OK REv"/>
      <sheetName val="RK JL WIKU OK REv"/>
      <sheetName val="Basic Price CV. NKP"/>
      <sheetName val="Peralatan CV. NKP"/>
      <sheetName val="Agregat  CV. NKP "/>
      <sheetName val="Mobilisasi"/>
      <sheetName val="DEI.2"/>
      <sheetName val="DEV III"/>
      <sheetName val="DEV.3"/>
      <sheetName val="DEV.3 (2)"/>
      <sheetName val="DEV.5 "/>
      <sheetName val="DEV.6"/>
      <sheetName val="DEV.7"/>
      <sheetName val="DEV.7.(6) Pasir Urug"/>
      <sheetName val="DEVI 7"/>
      <sheetName val="DEVI 7 (2)"/>
      <sheetName val="DEV 6 T'FORD"/>
      <sheetName val="Girder-30"/>
    </sheetNames>
    <sheetDataSet>
      <sheetData sheetId="0"/>
      <sheetData sheetId="1" refreshError="1"/>
      <sheetData sheetId="2"/>
      <sheetData sheetId="3"/>
      <sheetData sheetId="4"/>
      <sheetData sheetId="5" refreshError="1"/>
      <sheetData sheetId="6"/>
      <sheetData sheetId="7" refreshError="1"/>
      <sheetData sheetId="8"/>
      <sheetData sheetId="9" refreshError="1"/>
      <sheetData sheetId="10" refreshError="1"/>
      <sheetData sheetId="11"/>
      <sheetData sheetId="12" refreshError="1"/>
      <sheetData sheetId="13" refreshError="1"/>
      <sheetData sheetId="14" refreshError="1"/>
      <sheetData sheetId="15" refreshError="1"/>
      <sheetData sheetId="16" refreshError="1"/>
      <sheetData sheetId="17"/>
      <sheetData sheetId="18"/>
      <sheetData sheetId="19" refreshError="1"/>
      <sheetData sheetId="20" refreshError="1"/>
      <sheetData sheetId="21"/>
      <sheetData sheetId="22"/>
      <sheetData sheetId="23" refreshError="1"/>
      <sheetData sheetId="24" refreshError="1"/>
      <sheetData sheetId="25"/>
      <sheetData sheetId="26"/>
      <sheetData sheetId="27" refreshError="1"/>
      <sheetData sheetId="28" refreshError="1"/>
      <sheetData sheetId="29" refreshError="1"/>
      <sheetData sheetId="30"/>
      <sheetData sheetId="3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sheetData sheetId="43"/>
      <sheetData sheetId="44"/>
      <sheetData sheetId="45" refreshError="1"/>
      <sheetData sheetId="46"/>
      <sheetData sheetId="47"/>
      <sheetData sheetId="48" refreshError="1"/>
      <sheetData sheetId="49" refreshError="1"/>
      <sheetData sheetId="50"/>
      <sheetData sheetId="51"/>
      <sheetData sheetId="52" refreshError="1"/>
      <sheetData sheetId="53" refreshError="1"/>
      <sheetData sheetId="54"/>
      <sheetData sheetId="55"/>
      <sheetData sheetId="56" refreshError="1"/>
      <sheetData sheetId="57" refreshError="1"/>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refreshError="1">
        <row r="158">
          <cell r="W158">
            <v>37834.119568489812</v>
          </cell>
        </row>
        <row r="247">
          <cell r="W247">
            <v>934475.5555555555</v>
          </cell>
        </row>
      </sheetData>
      <sheetData sheetId="73"/>
      <sheetData sheetId="74" refreshError="1">
        <row r="154">
          <cell r="W154">
            <v>38325.538160469674</v>
          </cell>
        </row>
        <row r="453">
          <cell r="W453">
            <v>4508.5260677967744</v>
          </cell>
        </row>
      </sheetData>
      <sheetData sheetId="75"/>
      <sheetData sheetId="76"/>
      <sheetData sheetId="77" refreshError="1">
        <row r="1107">
          <cell r="W1107">
            <v>1741387.2435636593</v>
          </cell>
        </row>
      </sheetData>
      <sheetData sheetId="78"/>
      <sheetData sheetId="79"/>
      <sheetData sheetId="80" refreshError="1">
        <row r="537">
          <cell r="X537">
            <v>848377.1086398632</v>
          </cell>
        </row>
      </sheetData>
      <sheetData sheetId="81" refreshError="1">
        <row r="51">
          <cell r="W51">
            <v>13290</v>
          </cell>
        </row>
      </sheetData>
      <sheetData sheetId="82" refreshError="1">
        <row r="69">
          <cell r="I69">
            <v>553645.2852026521</v>
          </cell>
        </row>
      </sheetData>
      <sheetData sheetId="83" refreshError="1"/>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l_Exc_Prod"/>
      <sheetName val="Anl_Exc_Milik"/>
      <sheetName val="Anl_Exc_Operasi"/>
      <sheetName val="add_sompak"/>
      <sheetName val="Anl_Sat_Exc"/>
      <sheetName val="anl teknik"/>
      <sheetName val="Schedule"/>
      <sheetName val="Rekapitulasi"/>
      <sheetName val="Kuantitas"/>
      <sheetName val="Anl_Harga_Sat"/>
      <sheetName val="Daf_Upah_Bahan"/>
      <sheetName val="Mat_On_Site"/>
      <sheetName val="rab 3 daun"/>
      <sheetName val="rab 4 daun"/>
      <sheetName val="jembatan12x3"/>
      <sheetName val="cover"/>
    </sheetNames>
    <sheetDataSet>
      <sheetData sheetId="0"/>
      <sheetData sheetId="1"/>
      <sheetData sheetId="2"/>
      <sheetData sheetId="3"/>
      <sheetData sheetId="4"/>
      <sheetData sheetId="5"/>
      <sheetData sheetId="6"/>
      <sheetData sheetId="7"/>
      <sheetData sheetId="8"/>
      <sheetData sheetId="9"/>
      <sheetData sheetId="10">
        <row r="33">
          <cell r="H33">
            <v>9750</v>
          </cell>
        </row>
        <row r="49">
          <cell r="H49">
            <v>35000</v>
          </cell>
        </row>
      </sheetData>
      <sheetData sheetId="11"/>
      <sheetData sheetId="12"/>
      <sheetData sheetId="13"/>
      <sheetData sheetId="14"/>
      <sheetData sheetId="15"/>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Biaya AKAM "/>
      <sheetName val="Jl. manggis"/>
      <sheetName val="RKP Jl. manggis"/>
      <sheetName val="Jl. Bubara"/>
      <sheetName val="RKP Jl. Bubara"/>
      <sheetName val="Dpn SMA 1"/>
      <sheetName val="RKP SMA1"/>
      <sheetName val="Jl. teratai"/>
      <sheetName val="RKP Jl. Teratai"/>
      <sheetName val="Jl  REMU Ka.Li"/>
      <sheetName val="RK Jl  REMU Kal.i OK"/>
      <sheetName val="Jl Smp 5 0k"/>
      <sheetName val="RK Jl Smp 5 0k"/>
      <sheetName val="Jl Matoa 0k"/>
      <sheetName val="RK Matoa 0k"/>
      <sheetName val="RK Jl Lrnng matamalgi 0k"/>
      <sheetName val="Jl Lrnng matamalgi 0k"/>
      <sheetName val="Jl Wartel Mario"/>
      <sheetName val="RK Wartel Mario"/>
      <sheetName val="Jl KOKODA 0k"/>
      <sheetName val="RK Jl KOKODA 0k"/>
      <sheetName val="TDAK ADA"/>
      <sheetName val="RK ....TDK"/>
      <sheetName val="Jl d. Yamur OK"/>
      <sheetName val="RK d. Yamur Ok"/>
      <sheetName val=" Biaya "/>
      <sheetName val="Jl PPI"/>
      <sheetName val="RK PPI"/>
      <sheetName val="JL.h. Citra"/>
      <sheetName val="RKPh Citra"/>
      <sheetName val="Jl  Trikora KM 8 Rev"/>
      <sheetName val="RK Trikora KM 8 REv"/>
      <sheetName val="Jl Kopi Senang Lrng Mulia 0K"/>
      <sheetName val="RK Jl Kopi Senang Lrng Mulia 0K"/>
      <sheetName val="JL.Kembang Patriot 0k"/>
      <sheetName val="RKPKembang Patriot 0k"/>
      <sheetName val="Jl Olan Fago"/>
      <sheetName val="RK JJl Olan Fago"/>
      <sheetName val="Jl Sam LRH Matamalagi 0k"/>
      <sheetName val="RK S Matamlagi 0k"/>
      <sheetName val="Jl K. Kei 0k"/>
      <sheetName val="RK Jl K. Kei 0k"/>
      <sheetName val="JL..."/>
      <sheetName val="RKP ..."/>
      <sheetName val="Jl Mawar BTN 0k"/>
      <sheetName val="RK JlMawar BTN. 0k"/>
      <sheetName val="Jl Lorong 3-4"/>
      <sheetName val="RK Jl Lorong 3-4"/>
      <sheetName val="Jl P. Pisang"/>
      <sheetName val="RKP.  Jl P. Pisang 0K"/>
      <sheetName val="Jl Fayas Ok"/>
      <sheetName val="RK Jl Fayas 0k"/>
      <sheetName val="Jl mesjid rufey 0K"/>
      <sheetName val="RK Jlmesjid rufey 0k"/>
      <sheetName val="RK Jl Madukura Ok"/>
      <sheetName val="Jl Madukura Ok"/>
      <sheetName val="Jl Lorong 1&amp;2"/>
      <sheetName val="RK Jl Lorong 1&amp;2"/>
      <sheetName val="Jl S. Maruni"/>
      <sheetName val="RK S maruni"/>
      <sheetName val="Jl komp. Exim BETON"/>
      <sheetName val="RK komp. Exim BETON"/>
      <sheetName val="Jl komp. PepabriOk"/>
      <sheetName val="RK komp. Pepabri0k"/>
      <sheetName val="RK Jl Poncowati Rv"/>
      <sheetName val="Jl  Poncowati REV"/>
      <sheetName val="Jl  WIKU OK REv"/>
      <sheetName val="RK JL WIKU OK REv"/>
      <sheetName val="Basic Price CV. NKP"/>
      <sheetName val="Peralatan CV. NKP"/>
      <sheetName val="Agregat  CV. NKP "/>
      <sheetName val="Mobilisasi"/>
      <sheetName val="DEI.2"/>
      <sheetName val="DEV III"/>
      <sheetName val="DEV.3"/>
      <sheetName val="DEV.3 (2)"/>
      <sheetName val="DEV.5 "/>
      <sheetName val="DEV.6"/>
      <sheetName val="DEV.7"/>
      <sheetName val="DEV.7.(6) Pasir Urug"/>
      <sheetName val="DEVI 7"/>
      <sheetName val="DEVI 7 (2)"/>
      <sheetName val="DEV 6 T'FORD"/>
      <sheetName val="RKP Jl.manggis"/>
      <sheetName val="An. Gal &amp; Tim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refreshError="1">
        <row r="43">
          <cell r="F43">
            <v>7850</v>
          </cell>
        </row>
      </sheetData>
      <sheetData sheetId="69"/>
      <sheetData sheetId="70"/>
      <sheetData sheetId="71"/>
      <sheetData sheetId="72" refreshError="1">
        <row r="336">
          <cell r="W336">
            <v>3537.6032168236889</v>
          </cell>
        </row>
      </sheetData>
      <sheetData sheetId="73"/>
      <sheetData sheetId="74"/>
      <sheetData sheetId="75"/>
      <sheetData sheetId="76" refreshError="1">
        <row r="377">
          <cell r="W377">
            <v>330632.65316893859</v>
          </cell>
        </row>
      </sheetData>
      <sheetData sheetId="77"/>
      <sheetData sheetId="78"/>
      <sheetData sheetId="79"/>
      <sheetData sheetId="80" refreshError="1">
        <row r="50">
          <cell r="X50">
            <v>1214882.2668653282</v>
          </cell>
        </row>
      </sheetData>
      <sheetData sheetId="81"/>
      <sheetData sheetId="82"/>
      <sheetData sheetId="83" refreshError="1"/>
      <sheetData sheetId="84" refreshError="1"/>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ilang"/>
      <sheetName val="rekap"/>
      <sheetName val="Sheet1"/>
      <sheetName val="rincian"/>
    </sheetNames>
    <sheetDataSet>
      <sheetData sheetId="0" refreshError="1">
        <row r="3">
          <cell r="C3" t="str">
            <v>TIGA MILYAR ENAM RATUS ENAM PULUH TIGA JUTA TIGA RATUS ENAM PULUH  RIBU  RUPIAH</v>
          </cell>
        </row>
        <row r="6">
          <cell r="C6" t="str">
            <v>SATU MILYAR SERATUS SEPULUH  JUTA  RUPIAH</v>
          </cell>
        </row>
        <row r="7">
          <cell r="C7" t="str">
            <v>SATU MILYAR TIGA RATUS DELAPAN JUTA  RUPIAH</v>
          </cell>
        </row>
      </sheetData>
      <sheetData sheetId="1"/>
      <sheetData sheetId="2"/>
      <sheetData sheetId="3"/>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ORMASI TOKO DAN KSM (2)"/>
      <sheetName val="DATA REKENING PENGEMPON"/>
      <sheetName val="DATA BASE PER DESA-KELURAHAN"/>
      <sheetName val="Upah Bahan"/>
      <sheetName val="92"/>
      <sheetName val="94"/>
      <sheetName val="93"/>
      <sheetName val="43"/>
      <sheetName val="88"/>
      <sheetName val="41"/>
      <sheetName val="91"/>
      <sheetName val="90"/>
      <sheetName val="42"/>
      <sheetName val="87"/>
      <sheetName val="40"/>
      <sheetName val="89"/>
      <sheetName val="86"/>
    </sheetNames>
    <sheetDataSet>
      <sheetData sheetId="0" refreshError="1"/>
      <sheetData sheetId="1">
        <row r="9">
          <cell r="A9">
            <v>1</v>
          </cell>
          <cell r="B9" t="str">
            <v>SUMARYONO</v>
          </cell>
          <cell r="C9" t="str">
            <v>L</v>
          </cell>
          <cell r="D9" t="str">
            <v>3305141711640002</v>
          </cell>
          <cell r="E9" t="str">
            <v>PENGEMPON KIDUL RT 03/RW 01</v>
          </cell>
          <cell r="F9" t="str">
            <v>PANGEMPON</v>
          </cell>
          <cell r="G9" t="str">
            <v>SRUWENG</v>
          </cell>
          <cell r="H9" t="str">
            <v>KEBUMEN</v>
          </cell>
          <cell r="I9" t="str">
            <v>JAWA TENGAH</v>
          </cell>
          <cell r="J9">
            <v>15000000</v>
          </cell>
          <cell r="K9" t="str">
            <v>00696</v>
          </cell>
          <cell r="L9" t="str">
            <v>KCP Kebumen</v>
          </cell>
          <cell r="M9" t="str">
            <v>3115013305141711640002</v>
          </cell>
          <cell r="N9" t="str">
            <v>0000069601590008822</v>
          </cell>
          <cell r="O9" t="str">
            <v>SR58312</v>
          </cell>
        </row>
        <row r="10">
          <cell r="A10">
            <v>2</v>
          </cell>
          <cell r="B10" t="str">
            <v>SUTOMO</v>
          </cell>
          <cell r="C10" t="str">
            <v>L</v>
          </cell>
          <cell r="D10" t="str">
            <v>3305141612740003</v>
          </cell>
          <cell r="E10" t="str">
            <v>PENGEMPON KIDUL RT 03/RW 01</v>
          </cell>
          <cell r="F10" t="str">
            <v>PANGEMPON</v>
          </cell>
          <cell r="G10" t="str">
            <v>SRUWENG</v>
          </cell>
          <cell r="H10" t="str">
            <v>KEBUMEN</v>
          </cell>
          <cell r="I10" t="str">
            <v>JAWA TENGAH</v>
          </cell>
          <cell r="J10">
            <v>15000000</v>
          </cell>
          <cell r="K10" t="str">
            <v>00696</v>
          </cell>
          <cell r="L10" t="str">
            <v>KCP Kebumen</v>
          </cell>
          <cell r="M10" t="str">
            <v>3115013305141612740003</v>
          </cell>
          <cell r="N10" t="str">
            <v>0000069601590009404</v>
          </cell>
          <cell r="O10" t="str">
            <v>SR58370</v>
          </cell>
        </row>
        <row r="11">
          <cell r="A11">
            <v>3</v>
          </cell>
          <cell r="B11" t="str">
            <v>SIDIK</v>
          </cell>
          <cell r="C11" t="str">
            <v>L</v>
          </cell>
          <cell r="D11" t="str">
            <v>3305143112640012</v>
          </cell>
          <cell r="E11" t="str">
            <v>PENGEMPON RT 04/RW 01</v>
          </cell>
          <cell r="F11" t="str">
            <v>PANGEMPON</v>
          </cell>
          <cell r="G11" t="str">
            <v>SRUWENG</v>
          </cell>
          <cell r="H11" t="str">
            <v>KEBUMEN</v>
          </cell>
          <cell r="I11" t="str">
            <v>JAWA TENGAH</v>
          </cell>
          <cell r="J11">
            <v>15000000</v>
          </cell>
          <cell r="K11" t="str">
            <v>00696</v>
          </cell>
          <cell r="L11" t="str">
            <v>KCP Kebumen</v>
          </cell>
          <cell r="M11" t="str">
            <v>3115013305143112640012</v>
          </cell>
          <cell r="N11" t="str">
            <v>0000069601590007745</v>
          </cell>
          <cell r="O11" t="str">
            <v>SR58204</v>
          </cell>
        </row>
        <row r="12">
          <cell r="A12">
            <v>4</v>
          </cell>
          <cell r="B12" t="str">
            <v>AHMAD JAHUDIN</v>
          </cell>
          <cell r="C12" t="str">
            <v>L</v>
          </cell>
          <cell r="D12" t="str">
            <v>3305143011590001</v>
          </cell>
          <cell r="E12" t="str">
            <v>PENGEMPON RT 04/RW 01</v>
          </cell>
          <cell r="F12" t="str">
            <v>PANGEMPON</v>
          </cell>
          <cell r="G12" t="str">
            <v>SRUWENG</v>
          </cell>
          <cell r="H12" t="str">
            <v>KEBUMEN</v>
          </cell>
          <cell r="I12" t="str">
            <v>JAWA TENGAH</v>
          </cell>
          <cell r="J12">
            <v>15000000</v>
          </cell>
          <cell r="K12" t="str">
            <v>00696</v>
          </cell>
          <cell r="L12" t="str">
            <v>KCP Kebumen</v>
          </cell>
          <cell r="M12" t="str">
            <v>3115013305143011590001</v>
          </cell>
          <cell r="N12" t="str">
            <v>0000069601590000280</v>
          </cell>
          <cell r="O12" t="str">
            <v>AK77983</v>
          </cell>
        </row>
        <row r="13">
          <cell r="A13">
            <v>5</v>
          </cell>
          <cell r="B13" t="str">
            <v>MUKSON</v>
          </cell>
          <cell r="C13" t="str">
            <v>L</v>
          </cell>
          <cell r="D13" t="str">
            <v>3305140802740001</v>
          </cell>
          <cell r="E13" t="str">
            <v>PENGEMPON RT 04/RW 01</v>
          </cell>
          <cell r="F13" t="str">
            <v>PANGEMPON</v>
          </cell>
          <cell r="G13" t="str">
            <v>SRUWENG</v>
          </cell>
          <cell r="H13" t="str">
            <v>KEBUMEN</v>
          </cell>
          <cell r="I13" t="str">
            <v>JAWA TENGAH</v>
          </cell>
          <cell r="J13">
            <v>15000000</v>
          </cell>
          <cell r="K13" t="str">
            <v>00696</v>
          </cell>
          <cell r="L13" t="str">
            <v>KCP Kebumen</v>
          </cell>
          <cell r="M13" t="str">
            <v>3115013305140802740001</v>
          </cell>
          <cell r="N13" t="str">
            <v>0000069601590004022</v>
          </cell>
          <cell r="O13" t="str">
            <v>MJ16135</v>
          </cell>
        </row>
        <row r="14">
          <cell r="A14">
            <v>6</v>
          </cell>
          <cell r="B14" t="str">
            <v>WAKINGAH</v>
          </cell>
          <cell r="C14" t="str">
            <v>P</v>
          </cell>
          <cell r="D14" t="str">
            <v>3305146405530001</v>
          </cell>
          <cell r="E14" t="str">
            <v>PENGEMPON RT 04/RW 01</v>
          </cell>
          <cell r="F14" t="str">
            <v>PANGEMPON</v>
          </cell>
          <cell r="G14" t="str">
            <v>SRUWENG</v>
          </cell>
          <cell r="H14" t="str">
            <v>KEBUMEN</v>
          </cell>
          <cell r="I14" t="str">
            <v>JAWA TENGAH</v>
          </cell>
          <cell r="J14">
            <v>15000000</v>
          </cell>
          <cell r="K14" t="str">
            <v>00696</v>
          </cell>
          <cell r="L14" t="str">
            <v>KCP Kebumen</v>
          </cell>
          <cell r="M14" t="str">
            <v>3115013305146405530001</v>
          </cell>
          <cell r="N14" t="str">
            <v>0000069601590010269</v>
          </cell>
          <cell r="O14" t="str">
            <v>W399049</v>
          </cell>
        </row>
        <row r="15">
          <cell r="A15">
            <v>7</v>
          </cell>
          <cell r="B15" t="str">
            <v>SARINGAH</v>
          </cell>
          <cell r="C15" t="str">
            <v>P</v>
          </cell>
          <cell r="D15" t="str">
            <v>3305145304550001</v>
          </cell>
          <cell r="E15" t="str">
            <v>PENGEMPON CINGKRANG RT 04/RW 01</v>
          </cell>
          <cell r="F15" t="str">
            <v>PANGEMPON</v>
          </cell>
          <cell r="G15" t="str">
            <v>SRUWENG</v>
          </cell>
          <cell r="H15" t="str">
            <v>KEBUMEN</v>
          </cell>
          <cell r="I15" t="str">
            <v>JAWA TENGAH</v>
          </cell>
          <cell r="J15">
            <v>15000000</v>
          </cell>
          <cell r="K15" t="str">
            <v>00696</v>
          </cell>
          <cell r="L15" t="str">
            <v>KCP Kebumen</v>
          </cell>
          <cell r="M15" t="str">
            <v>3115013305145304550001</v>
          </cell>
          <cell r="N15" t="str">
            <v>0000069601590007258</v>
          </cell>
          <cell r="O15" t="str">
            <v>SR58155</v>
          </cell>
        </row>
        <row r="16">
          <cell r="A16">
            <v>8</v>
          </cell>
          <cell r="B16" t="str">
            <v>MUNASIR</v>
          </cell>
          <cell r="C16" t="str">
            <v>L</v>
          </cell>
          <cell r="D16" t="str">
            <v>3305143112400027</v>
          </cell>
          <cell r="E16" t="str">
            <v>PENGEMPON RT 01/RW 02</v>
          </cell>
          <cell r="F16" t="str">
            <v>PANGEMPON</v>
          </cell>
          <cell r="G16" t="str">
            <v>SRUWENG</v>
          </cell>
          <cell r="H16" t="str">
            <v>KEBUMEN</v>
          </cell>
          <cell r="I16" t="str">
            <v>JAWA TENGAH</v>
          </cell>
          <cell r="J16">
            <v>15000000</v>
          </cell>
          <cell r="K16" t="str">
            <v>00696</v>
          </cell>
          <cell r="L16" t="str">
            <v>KCP Kebumen</v>
          </cell>
          <cell r="M16" t="str">
            <v>3115013305143112400027</v>
          </cell>
          <cell r="N16" t="str">
            <v>0000069601590004098</v>
          </cell>
          <cell r="O16" t="str">
            <v>MJ16142</v>
          </cell>
        </row>
        <row r="17">
          <cell r="A17">
            <v>9</v>
          </cell>
          <cell r="B17" t="str">
            <v>NASRIYATUN</v>
          </cell>
          <cell r="C17" t="str">
            <v>P</v>
          </cell>
          <cell r="D17" t="str">
            <v>3305145608720001</v>
          </cell>
          <cell r="E17" t="str">
            <v>PENGEMPON LOR RT 01/RW 02</v>
          </cell>
          <cell r="F17" t="str">
            <v>PANGEMPON</v>
          </cell>
          <cell r="G17" t="str">
            <v>SRUWENG</v>
          </cell>
          <cell r="H17" t="str">
            <v>KEBUMEN</v>
          </cell>
          <cell r="I17" t="str">
            <v>JAWA TENGAH</v>
          </cell>
          <cell r="J17">
            <v>15000000</v>
          </cell>
          <cell r="K17" t="str">
            <v>00696</v>
          </cell>
          <cell r="L17" t="str">
            <v>KCP Kebumen</v>
          </cell>
          <cell r="M17" t="str">
            <v>3115013305145608720001</v>
          </cell>
          <cell r="N17" t="str">
            <v>0000069601590004404</v>
          </cell>
          <cell r="O17" t="str">
            <v>N963061</v>
          </cell>
        </row>
        <row r="18">
          <cell r="A18">
            <v>10</v>
          </cell>
          <cell r="B18" t="str">
            <v>MUDAKIR</v>
          </cell>
          <cell r="C18" t="str">
            <v>L</v>
          </cell>
          <cell r="D18" t="str">
            <v>3305140406580001</v>
          </cell>
          <cell r="E18" t="str">
            <v>PENGEMPON RT 01/RW 02</v>
          </cell>
          <cell r="F18" t="str">
            <v>PANGEMPON</v>
          </cell>
          <cell r="G18" t="str">
            <v>SRUWENG</v>
          </cell>
          <cell r="H18" t="str">
            <v>KEBUMEN</v>
          </cell>
          <cell r="I18" t="str">
            <v>JAWA TENGAH</v>
          </cell>
          <cell r="J18">
            <v>15000000</v>
          </cell>
          <cell r="K18" t="str">
            <v>00696</v>
          </cell>
          <cell r="L18" t="str">
            <v>KCP Kebumen</v>
          </cell>
          <cell r="M18" t="str">
            <v>3115013305140406580001</v>
          </cell>
          <cell r="N18" t="str">
            <v>0000069601590003775</v>
          </cell>
          <cell r="O18" t="str">
            <v>MJ16110</v>
          </cell>
        </row>
        <row r="19">
          <cell r="A19">
            <v>11</v>
          </cell>
          <cell r="B19" t="str">
            <v>NAFINGATUN</v>
          </cell>
          <cell r="C19" t="str">
            <v>P</v>
          </cell>
          <cell r="D19" t="str">
            <v>3305144906630002</v>
          </cell>
          <cell r="E19" t="str">
            <v>PENGEMPON RT 03/RW 01</v>
          </cell>
          <cell r="F19" t="str">
            <v>PANGEMPON</v>
          </cell>
          <cell r="G19" t="str">
            <v>SRUWENG</v>
          </cell>
          <cell r="H19" t="str">
            <v>KEBUMEN</v>
          </cell>
          <cell r="I19" t="str">
            <v>JAWA TENGAH</v>
          </cell>
          <cell r="J19">
            <v>15000000</v>
          </cell>
          <cell r="K19" t="str">
            <v>00696</v>
          </cell>
          <cell r="L19" t="str">
            <v>KCP Kebumen</v>
          </cell>
          <cell r="M19" t="str">
            <v>3115013305144906630002</v>
          </cell>
          <cell r="N19" t="str">
            <v>0000069601590004307</v>
          </cell>
          <cell r="O19" t="str">
            <v>N963051</v>
          </cell>
        </row>
        <row r="20">
          <cell r="A20">
            <v>12</v>
          </cell>
          <cell r="B20" t="str">
            <v>ROHAEDI</v>
          </cell>
          <cell r="C20" t="str">
            <v>L</v>
          </cell>
          <cell r="D20" t="str">
            <v>3305140605840001</v>
          </cell>
          <cell r="E20" t="str">
            <v>PENGEMPON RT 01/RW 02</v>
          </cell>
          <cell r="F20" t="str">
            <v>PANGEMPON</v>
          </cell>
          <cell r="G20" t="str">
            <v>SRUWENG</v>
          </cell>
          <cell r="H20" t="str">
            <v>KEBUMEN</v>
          </cell>
          <cell r="I20" t="str">
            <v>JAWA TENGAH</v>
          </cell>
          <cell r="J20">
            <v>15000000</v>
          </cell>
          <cell r="K20" t="str">
            <v>00696</v>
          </cell>
          <cell r="L20" t="str">
            <v>KCP Kebumen</v>
          </cell>
          <cell r="M20" t="str">
            <v>3115013305140605840001</v>
          </cell>
          <cell r="N20" t="str">
            <v>0000069601590005751</v>
          </cell>
          <cell r="O20" t="str">
            <v>RB69890</v>
          </cell>
        </row>
        <row r="21">
          <cell r="A21">
            <v>13</v>
          </cell>
          <cell r="B21" t="str">
            <v>WAKHIRUDIN</v>
          </cell>
          <cell r="C21" t="str">
            <v>L</v>
          </cell>
          <cell r="D21" t="str">
            <v>3305141108700004</v>
          </cell>
          <cell r="E21" t="str">
            <v>PENGEMPON RT 02/RW 02</v>
          </cell>
          <cell r="F21" t="str">
            <v>PANGEMPON</v>
          </cell>
          <cell r="G21" t="str">
            <v>SRUWENG</v>
          </cell>
          <cell r="H21" t="str">
            <v>KEBUMEN</v>
          </cell>
          <cell r="I21" t="str">
            <v>JAWA TENGAH</v>
          </cell>
          <cell r="J21">
            <v>15000000</v>
          </cell>
          <cell r="K21" t="str">
            <v>00696</v>
          </cell>
          <cell r="L21" t="str">
            <v>KCP Kebumen</v>
          </cell>
          <cell r="M21" t="str">
            <v>3115013305141108700004</v>
          </cell>
          <cell r="N21" t="str">
            <v>0000069601590010251</v>
          </cell>
          <cell r="O21" t="str">
            <v>W399048</v>
          </cell>
        </row>
        <row r="22">
          <cell r="A22">
            <v>14</v>
          </cell>
          <cell r="B22" t="str">
            <v>KATIYO</v>
          </cell>
          <cell r="C22" t="str">
            <v>L</v>
          </cell>
          <cell r="D22" t="str">
            <v>3305141610540001</v>
          </cell>
          <cell r="E22" t="str">
            <v>PENGEMPON RT 02/RW 02</v>
          </cell>
          <cell r="F22" t="str">
            <v>PANGEMPON</v>
          </cell>
          <cell r="G22" t="str">
            <v>SRUWENG</v>
          </cell>
          <cell r="H22" t="str">
            <v>KEBUMEN</v>
          </cell>
          <cell r="I22" t="str">
            <v>JAWA TENGAH</v>
          </cell>
          <cell r="J22">
            <v>15000000</v>
          </cell>
          <cell r="K22" t="str">
            <v>00696</v>
          </cell>
          <cell r="L22" t="str">
            <v>KCP Kebumen</v>
          </cell>
          <cell r="M22" t="str">
            <v>3115013305141610540001</v>
          </cell>
          <cell r="N22" t="str">
            <v>0000069601590002282</v>
          </cell>
          <cell r="O22" t="str">
            <v>K483383</v>
          </cell>
        </row>
        <row r="23">
          <cell r="A23">
            <v>15</v>
          </cell>
          <cell r="B23" t="str">
            <v>MANISAH</v>
          </cell>
          <cell r="C23" t="str">
            <v>P</v>
          </cell>
          <cell r="D23" t="str">
            <v>3305147112590002</v>
          </cell>
          <cell r="E23" t="str">
            <v>PENGEMPON RT 02/RW 02</v>
          </cell>
          <cell r="F23" t="str">
            <v>PANGEMPON</v>
          </cell>
          <cell r="G23" t="str">
            <v>SRUWENG</v>
          </cell>
          <cell r="H23" t="str">
            <v>KEBUMEN</v>
          </cell>
          <cell r="I23" t="str">
            <v>JAWA TENGAH</v>
          </cell>
          <cell r="J23">
            <v>15000000</v>
          </cell>
          <cell r="K23" t="str">
            <v>00696</v>
          </cell>
          <cell r="L23" t="str">
            <v>KCP Kebumen</v>
          </cell>
          <cell r="M23" t="str">
            <v>3115013305147112590002</v>
          </cell>
          <cell r="N23" t="str">
            <v>0000069601590003149</v>
          </cell>
          <cell r="O23" t="str">
            <v>MJ16047</v>
          </cell>
        </row>
        <row r="24">
          <cell r="A24">
            <v>17</v>
          </cell>
          <cell r="B24" t="str">
            <v>MADKASRI</v>
          </cell>
          <cell r="C24" t="str">
            <v>L</v>
          </cell>
          <cell r="D24" t="str">
            <v>3305143007370001</v>
          </cell>
          <cell r="E24" t="str">
            <v>PENGEMPON RT 02/RW 02</v>
          </cell>
          <cell r="F24" t="str">
            <v>PANGEMPON</v>
          </cell>
          <cell r="G24" t="str">
            <v>SRUWENG</v>
          </cell>
          <cell r="H24" t="str">
            <v>KEBUMEN</v>
          </cell>
          <cell r="I24" t="str">
            <v>JAWA TENGAH</v>
          </cell>
          <cell r="J24">
            <v>15000000</v>
          </cell>
          <cell r="K24" t="str">
            <v>00696</v>
          </cell>
          <cell r="L24" t="str">
            <v>KCP Kebumen</v>
          </cell>
          <cell r="M24" t="str">
            <v>3115013305143007370001</v>
          </cell>
          <cell r="N24" t="str">
            <v>0000069601590002973</v>
          </cell>
          <cell r="O24" t="str">
            <v>MJ16030</v>
          </cell>
        </row>
        <row r="25">
          <cell r="A25">
            <v>18</v>
          </cell>
          <cell r="B25" t="str">
            <v>SADIRAN</v>
          </cell>
          <cell r="C25" t="str">
            <v>L</v>
          </cell>
          <cell r="D25" t="str">
            <v>3305143112480010</v>
          </cell>
          <cell r="E25" t="str">
            <v>PENGEMPON RT 02/RW 02</v>
          </cell>
          <cell r="F25" t="str">
            <v>PANGEMPON</v>
          </cell>
          <cell r="G25" t="str">
            <v>SRUWENG</v>
          </cell>
          <cell r="H25" t="str">
            <v>KEBUMEN</v>
          </cell>
          <cell r="I25" t="str">
            <v>JAWA TENGAH</v>
          </cell>
          <cell r="J25">
            <v>15000000</v>
          </cell>
          <cell r="K25" t="str">
            <v>00696</v>
          </cell>
          <cell r="L25" t="str">
            <v>KCP Kebumen</v>
          </cell>
          <cell r="M25" t="str">
            <v>3115013305143112480010</v>
          </cell>
          <cell r="N25" t="str">
            <v>0000069601590006032</v>
          </cell>
          <cell r="O25" t="str">
            <v>SR58033</v>
          </cell>
        </row>
        <row r="26">
          <cell r="A26">
            <v>19</v>
          </cell>
          <cell r="B26" t="str">
            <v>SURATIYAH</v>
          </cell>
          <cell r="C26" t="str">
            <v>P</v>
          </cell>
          <cell r="D26" t="str">
            <v>3305145403740002</v>
          </cell>
          <cell r="E26" t="str">
            <v>PENGEMPON RT 02/RW 02</v>
          </cell>
          <cell r="F26" t="str">
            <v>PANGEMPON</v>
          </cell>
          <cell r="G26" t="str">
            <v>SRUWENG</v>
          </cell>
          <cell r="H26" t="str">
            <v>KEBUMEN</v>
          </cell>
          <cell r="I26" t="str">
            <v>JAWA TENGAH</v>
          </cell>
          <cell r="J26">
            <v>15000000</v>
          </cell>
          <cell r="K26" t="str">
            <v>00696</v>
          </cell>
          <cell r="L26" t="str">
            <v>KCP Kebumen</v>
          </cell>
          <cell r="M26" t="str">
            <v>3115013305145403740002</v>
          </cell>
          <cell r="N26" t="str">
            <v>0000069601590009153</v>
          </cell>
          <cell r="O26" t="str">
            <v>SR58345</v>
          </cell>
        </row>
        <row r="27">
          <cell r="A27">
            <v>20</v>
          </cell>
          <cell r="B27" t="str">
            <v>WATINI</v>
          </cell>
          <cell r="C27" t="str">
            <v>P</v>
          </cell>
          <cell r="D27" t="str">
            <v>3305146405550001</v>
          </cell>
          <cell r="E27" t="str">
            <v>PENGEMPON RT 02/RW 02</v>
          </cell>
          <cell r="F27" t="str">
            <v>PANGEMPON</v>
          </cell>
          <cell r="G27" t="str">
            <v>SRUWENG</v>
          </cell>
          <cell r="H27" t="str">
            <v>KEBUMEN</v>
          </cell>
          <cell r="I27" t="str">
            <v>JAWA TENGAH</v>
          </cell>
          <cell r="J27">
            <v>15000000</v>
          </cell>
          <cell r="K27" t="str">
            <v>00696</v>
          </cell>
          <cell r="L27" t="str">
            <v>KCP Kebumen</v>
          </cell>
          <cell r="M27" t="str">
            <v>3115013305146405550001</v>
          </cell>
          <cell r="N27" t="str">
            <v>0000069601590010659</v>
          </cell>
          <cell r="O27" t="str">
            <v>W399088</v>
          </cell>
        </row>
        <row r="28">
          <cell r="A28">
            <v>21</v>
          </cell>
          <cell r="B28" t="str">
            <v>SAROTUN</v>
          </cell>
          <cell r="C28" t="str">
            <v>L</v>
          </cell>
          <cell r="D28" t="str">
            <v>3305142512780001</v>
          </cell>
          <cell r="E28" t="str">
            <v>PENGEMPON RT 02/RW 02</v>
          </cell>
          <cell r="F28" t="str">
            <v>PANGEMPON</v>
          </cell>
          <cell r="G28" t="str">
            <v>SRUWENG</v>
          </cell>
          <cell r="H28" t="str">
            <v>KEBUMEN</v>
          </cell>
          <cell r="I28" t="str">
            <v>JAWA TENGAH</v>
          </cell>
          <cell r="J28">
            <v>15000000</v>
          </cell>
          <cell r="K28" t="str">
            <v>00696</v>
          </cell>
          <cell r="L28" t="str">
            <v>KCP Kebumen</v>
          </cell>
          <cell r="M28" t="str">
            <v>3115013305142512780001</v>
          </cell>
          <cell r="N28" t="str">
            <v>0000069601590007397</v>
          </cell>
          <cell r="O28" t="str">
            <v>SR58169</v>
          </cell>
        </row>
        <row r="29">
          <cell r="A29">
            <v>22</v>
          </cell>
          <cell r="B29" t="str">
            <v>AGUS BUDIANTO</v>
          </cell>
          <cell r="C29" t="str">
            <v>L</v>
          </cell>
          <cell r="D29" t="str">
            <v>3305141008830011</v>
          </cell>
          <cell r="E29" t="str">
            <v>PENGEMPON RT 02/RW 02</v>
          </cell>
          <cell r="F29" t="str">
            <v>PANGEMPON</v>
          </cell>
          <cell r="G29" t="str">
            <v>SRUWENG</v>
          </cell>
          <cell r="H29" t="str">
            <v>KEBUMEN</v>
          </cell>
          <cell r="I29" t="str">
            <v>JAWA TENGAH</v>
          </cell>
          <cell r="J29">
            <v>15000000</v>
          </cell>
          <cell r="K29" t="str">
            <v>00696</v>
          </cell>
          <cell r="L29" t="str">
            <v>KCP Kebumen</v>
          </cell>
          <cell r="M29" t="str">
            <v>3115013305141008830011</v>
          </cell>
          <cell r="N29" t="str">
            <v>0000069601590000230</v>
          </cell>
          <cell r="O29" t="str">
            <v>AK77978</v>
          </cell>
        </row>
        <row r="30">
          <cell r="A30">
            <v>23</v>
          </cell>
          <cell r="B30" t="str">
            <v>SRI HARYATI</v>
          </cell>
          <cell r="C30" t="str">
            <v>P</v>
          </cell>
          <cell r="D30" t="str">
            <v>3305145206600006</v>
          </cell>
          <cell r="E30" t="str">
            <v>PENGEMPON RT 02/RW 02</v>
          </cell>
          <cell r="F30" t="str">
            <v>PANGEMPON</v>
          </cell>
          <cell r="G30" t="str">
            <v>SRUWENG</v>
          </cell>
          <cell r="H30" t="str">
            <v>KEBUMEN</v>
          </cell>
          <cell r="I30" t="str">
            <v>JAWA TENGAH</v>
          </cell>
          <cell r="J30">
            <v>15000000</v>
          </cell>
          <cell r="K30" t="str">
            <v>00696</v>
          </cell>
          <cell r="L30" t="str">
            <v>KCP Kebumen</v>
          </cell>
          <cell r="M30" t="str">
            <v>3115013305145206600006</v>
          </cell>
          <cell r="N30" t="str">
            <v>0000069601590008327</v>
          </cell>
          <cell r="O30" t="str">
            <v>SR58262</v>
          </cell>
        </row>
        <row r="31">
          <cell r="A31">
            <v>24</v>
          </cell>
          <cell r="B31" t="str">
            <v>SLAMET HARYANTO</v>
          </cell>
          <cell r="C31" t="str">
            <v>L</v>
          </cell>
          <cell r="D31" t="str">
            <v>3305142001830006</v>
          </cell>
          <cell r="E31" t="str">
            <v>PENGEMPON RT 02/RW 02</v>
          </cell>
          <cell r="F31" t="str">
            <v>PANGEMPON</v>
          </cell>
          <cell r="G31" t="str">
            <v>SRUWENG</v>
          </cell>
          <cell r="H31" t="str">
            <v>KEBUMEN</v>
          </cell>
          <cell r="I31" t="str">
            <v>JAWA TENGAH</v>
          </cell>
          <cell r="J31">
            <v>15000000</v>
          </cell>
          <cell r="K31" t="str">
            <v>00696</v>
          </cell>
          <cell r="L31" t="str">
            <v>KCP Kebumen</v>
          </cell>
          <cell r="M31" t="str">
            <v>3115013305142001830006</v>
          </cell>
          <cell r="N31" t="str">
            <v>0000069601590008026</v>
          </cell>
          <cell r="O31" t="str">
            <v>SR58232</v>
          </cell>
        </row>
        <row r="32">
          <cell r="A32">
            <v>25</v>
          </cell>
          <cell r="B32" t="str">
            <v>KARTIMIN</v>
          </cell>
          <cell r="C32" t="str">
            <v>L</v>
          </cell>
          <cell r="D32" t="str">
            <v>3305142612457594</v>
          </cell>
          <cell r="E32" t="str">
            <v>PENGEMPON RT 03/RW 02</v>
          </cell>
          <cell r="F32" t="str">
            <v>PANGEMPON</v>
          </cell>
          <cell r="G32" t="str">
            <v>SRUWENG</v>
          </cell>
          <cell r="H32" t="str">
            <v>KEBUMEN</v>
          </cell>
          <cell r="I32" t="str">
            <v>JAWA TENGAH</v>
          </cell>
          <cell r="J32">
            <v>15000000</v>
          </cell>
          <cell r="K32" t="str">
            <v>00696</v>
          </cell>
          <cell r="L32" t="str">
            <v>KCP Kebumen</v>
          </cell>
          <cell r="M32" t="str">
            <v>3115013305142612457594</v>
          </cell>
          <cell r="N32" t="str">
            <v>0000069601590001888</v>
          </cell>
          <cell r="O32" t="str">
            <v>K483343</v>
          </cell>
        </row>
        <row r="33">
          <cell r="A33">
            <v>28</v>
          </cell>
          <cell r="B33" t="str">
            <v>SARIJAN</v>
          </cell>
          <cell r="C33" t="str">
            <v>L</v>
          </cell>
          <cell r="D33" t="str">
            <v>3305141009730004</v>
          </cell>
          <cell r="E33" t="str">
            <v>PENGEMPON RT 04/RW 02</v>
          </cell>
          <cell r="F33" t="str">
            <v>PANGEMPON</v>
          </cell>
          <cell r="G33" t="str">
            <v>SRUWENG</v>
          </cell>
          <cell r="H33" t="str">
            <v>KEBUMEN</v>
          </cell>
          <cell r="I33" t="str">
            <v>JAWA TENGAH</v>
          </cell>
          <cell r="J33">
            <v>15000000</v>
          </cell>
          <cell r="K33" t="str">
            <v>00696</v>
          </cell>
          <cell r="L33" t="str">
            <v>KCP Kebumen</v>
          </cell>
          <cell r="M33" t="str">
            <v>3115013305141009730004</v>
          </cell>
          <cell r="N33" t="str">
            <v>0000069601590007151</v>
          </cell>
          <cell r="O33" t="str">
            <v>SR58145</v>
          </cell>
        </row>
        <row r="34">
          <cell r="A34">
            <v>29</v>
          </cell>
          <cell r="B34" t="str">
            <v>SUTARMAN</v>
          </cell>
          <cell r="C34" t="str">
            <v>L</v>
          </cell>
          <cell r="D34" t="str">
            <v>3305140608720001</v>
          </cell>
          <cell r="E34" t="str">
            <v>PENGEMPON RT 04/RW 02</v>
          </cell>
          <cell r="F34" t="str">
            <v>PANGEMPON</v>
          </cell>
          <cell r="G34" t="str">
            <v>SRUWENG</v>
          </cell>
          <cell r="H34" t="str">
            <v>KEBUMEN</v>
          </cell>
          <cell r="I34" t="str">
            <v>JAWA TENGAH</v>
          </cell>
          <cell r="J34">
            <v>15000000</v>
          </cell>
          <cell r="K34" t="str">
            <v>00696</v>
          </cell>
          <cell r="L34" t="str">
            <v>KCP Kebumen</v>
          </cell>
          <cell r="M34" t="str">
            <v>3115013305140608720001</v>
          </cell>
          <cell r="N34" t="str">
            <v>0000069601590009315</v>
          </cell>
          <cell r="O34" t="str">
            <v>SR58361</v>
          </cell>
        </row>
        <row r="35">
          <cell r="A35">
            <v>30</v>
          </cell>
          <cell r="B35" t="str">
            <v>MUKHRODI</v>
          </cell>
          <cell r="C35" t="str">
            <v>L</v>
          </cell>
          <cell r="D35" t="str">
            <v>3305142605420001</v>
          </cell>
          <cell r="E35" t="str">
            <v>PENGEMPON RT 04/RW 02</v>
          </cell>
          <cell r="F35" t="str">
            <v>PANGEMPON</v>
          </cell>
          <cell r="G35" t="str">
            <v>SRUWENG</v>
          </cell>
          <cell r="H35" t="str">
            <v>KEBUMEN</v>
          </cell>
          <cell r="I35" t="str">
            <v>JAWA TENGAH</v>
          </cell>
          <cell r="J35">
            <v>15000000</v>
          </cell>
          <cell r="K35" t="str">
            <v>00696</v>
          </cell>
          <cell r="L35" t="str">
            <v>KCP Kebumen</v>
          </cell>
          <cell r="M35" t="str">
            <v>3115013305142605420001</v>
          </cell>
          <cell r="N35" t="str">
            <v>0000069601590004006</v>
          </cell>
          <cell r="O35" t="str">
            <v>MJ16133</v>
          </cell>
        </row>
        <row r="36">
          <cell r="A36">
            <v>31</v>
          </cell>
          <cell r="B36" t="str">
            <v>SUMARDI</v>
          </cell>
          <cell r="C36" t="str">
            <v>L</v>
          </cell>
          <cell r="D36" t="str">
            <v>3305141305650003</v>
          </cell>
          <cell r="E36" t="str">
            <v>PENGEMPON RT 04/RW 02</v>
          </cell>
          <cell r="F36" t="str">
            <v>PANGEMPON</v>
          </cell>
          <cell r="G36" t="str">
            <v>SRUWENG</v>
          </cell>
          <cell r="H36" t="str">
            <v>KEBUMEN</v>
          </cell>
          <cell r="I36" t="str">
            <v>JAWA TENGAH</v>
          </cell>
          <cell r="J36">
            <v>15000000</v>
          </cell>
          <cell r="K36" t="str">
            <v>00696</v>
          </cell>
          <cell r="L36" t="str">
            <v>KCP Kebumen</v>
          </cell>
          <cell r="M36" t="str">
            <v>3115013305141305650003</v>
          </cell>
          <cell r="N36" t="str">
            <v>0000069601590008694</v>
          </cell>
          <cell r="O36" t="str">
            <v>SR58299</v>
          </cell>
        </row>
        <row r="37">
          <cell r="A37">
            <v>32</v>
          </cell>
          <cell r="B37" t="str">
            <v>RATIMAH</v>
          </cell>
          <cell r="C37" t="str">
            <v>P</v>
          </cell>
          <cell r="D37" t="str">
            <v>3305147112410013</v>
          </cell>
          <cell r="E37" t="str">
            <v>PENGEMPON RT 04/RW 02</v>
          </cell>
          <cell r="F37" t="str">
            <v>PANGEMPON</v>
          </cell>
          <cell r="G37" t="str">
            <v>SRUWENG</v>
          </cell>
          <cell r="H37" t="str">
            <v>KEBUMEN</v>
          </cell>
          <cell r="I37" t="str">
            <v>JAWA TENGAH</v>
          </cell>
          <cell r="J37">
            <v>15000000</v>
          </cell>
          <cell r="K37" t="str">
            <v>00696</v>
          </cell>
          <cell r="L37" t="str">
            <v>KCP Kebumen</v>
          </cell>
          <cell r="M37" t="str">
            <v>3115013305147112410013</v>
          </cell>
          <cell r="N37" t="str">
            <v>0000069601590005531</v>
          </cell>
          <cell r="O37" t="str">
            <v>RB69868</v>
          </cell>
        </row>
        <row r="38">
          <cell r="A38">
            <v>33</v>
          </cell>
          <cell r="B38" t="str">
            <v>SATINEM</v>
          </cell>
          <cell r="C38" t="str">
            <v>P</v>
          </cell>
          <cell r="D38" t="str">
            <v>3305145308270001</v>
          </cell>
          <cell r="E38" t="str">
            <v>PENGEMPON RT 04/RW 02</v>
          </cell>
          <cell r="F38" t="str">
            <v>PANGEMPON</v>
          </cell>
          <cell r="G38" t="str">
            <v>SRUWENG</v>
          </cell>
          <cell r="H38" t="str">
            <v>KEBUMEN</v>
          </cell>
          <cell r="I38" t="str">
            <v>JAWA TENGAH</v>
          </cell>
          <cell r="J38">
            <v>15000000</v>
          </cell>
          <cell r="K38" t="str">
            <v>00696</v>
          </cell>
          <cell r="L38" t="str">
            <v>KCP Kebumen</v>
          </cell>
          <cell r="M38" t="str">
            <v>3115013305145308270001</v>
          </cell>
          <cell r="N38" t="str">
            <v>0000069601590007509</v>
          </cell>
          <cell r="O38" t="str">
            <v>SR58180</v>
          </cell>
        </row>
        <row r="39">
          <cell r="A39">
            <v>34</v>
          </cell>
          <cell r="B39" t="str">
            <v xml:space="preserve">AHMAD WARISIN </v>
          </cell>
          <cell r="C39" t="str">
            <v>L</v>
          </cell>
          <cell r="D39" t="str">
            <v>3305140607540001</v>
          </cell>
          <cell r="E39" t="str">
            <v>PENGEMPON RT 04/RW 02</v>
          </cell>
          <cell r="F39" t="str">
            <v>PANGEMPON</v>
          </cell>
          <cell r="G39" t="str">
            <v>SRUWENG</v>
          </cell>
          <cell r="H39" t="str">
            <v>KEBUMEN</v>
          </cell>
          <cell r="I39" t="str">
            <v>JAWA TENGAH</v>
          </cell>
          <cell r="J39">
            <v>15000000</v>
          </cell>
          <cell r="K39" t="str">
            <v>00696</v>
          </cell>
          <cell r="L39" t="str">
            <v>KCP Kebumen</v>
          </cell>
          <cell r="M39" t="str">
            <v>3115013305140607540001</v>
          </cell>
          <cell r="N39" t="str">
            <v>0000069601590000345</v>
          </cell>
          <cell r="O39" t="str">
            <v>AK77989</v>
          </cell>
        </row>
        <row r="40">
          <cell r="A40">
            <v>35</v>
          </cell>
          <cell r="B40" t="str">
            <v>ANISATUN</v>
          </cell>
          <cell r="C40" t="str">
            <v>P</v>
          </cell>
          <cell r="D40" t="str">
            <v>3305144302860003</v>
          </cell>
          <cell r="E40" t="str">
            <v>PENGEMPON RT 02/RW 02</v>
          </cell>
          <cell r="F40" t="str">
            <v>PANGEMPON</v>
          </cell>
          <cell r="G40" t="str">
            <v>SRUWENG</v>
          </cell>
          <cell r="H40" t="str">
            <v>KEBUMEN</v>
          </cell>
          <cell r="I40" t="str">
            <v>JAWA TENGAH</v>
          </cell>
          <cell r="J40">
            <v>15000000</v>
          </cell>
          <cell r="K40" t="str">
            <v>00696</v>
          </cell>
          <cell r="L40" t="str">
            <v>KCP Kebumen</v>
          </cell>
          <cell r="M40" t="str">
            <v>3115013305144302860003</v>
          </cell>
          <cell r="N40" t="str">
            <v>0000069601590000400</v>
          </cell>
          <cell r="O40" t="str">
            <v>AK77995</v>
          </cell>
        </row>
        <row r="41">
          <cell r="A41">
            <v>36</v>
          </cell>
          <cell r="B41" t="str">
            <v>MISKIYAH</v>
          </cell>
          <cell r="C41" t="str">
            <v>P</v>
          </cell>
          <cell r="D41" t="str">
            <v>3305146005650001</v>
          </cell>
          <cell r="E41" t="str">
            <v>PENGEMPON RT 02/RW 03</v>
          </cell>
          <cell r="F41" t="str">
            <v>PANGEMPON</v>
          </cell>
          <cell r="G41" t="str">
            <v>SRUWENG</v>
          </cell>
          <cell r="H41" t="str">
            <v>KEBUMEN</v>
          </cell>
          <cell r="I41" t="str">
            <v>JAWA TENGAH</v>
          </cell>
          <cell r="J41">
            <v>15000000</v>
          </cell>
          <cell r="K41" t="str">
            <v>00696</v>
          </cell>
          <cell r="L41" t="str">
            <v>KCP Kebumen</v>
          </cell>
          <cell r="M41" t="str">
            <v>3115013305146005650001</v>
          </cell>
          <cell r="N41" t="str">
            <v>0000069601590003555</v>
          </cell>
          <cell r="O41" t="str">
            <v>MJ16088</v>
          </cell>
        </row>
        <row r="42">
          <cell r="A42">
            <v>37</v>
          </cell>
          <cell r="B42" t="str">
            <v>NUR FAOJIAH</v>
          </cell>
          <cell r="C42" t="str">
            <v>P</v>
          </cell>
          <cell r="D42" t="str">
            <v>3305144912790003</v>
          </cell>
          <cell r="E42" t="str">
            <v>PENGEMPON RT 03/RW 03</v>
          </cell>
          <cell r="F42" t="str">
            <v>PANGEMPON</v>
          </cell>
          <cell r="G42" t="str">
            <v>SRUWENG</v>
          </cell>
          <cell r="H42" t="str">
            <v>KEBUMEN</v>
          </cell>
          <cell r="I42" t="str">
            <v>JAWA TENGAH</v>
          </cell>
          <cell r="J42">
            <v>15000000</v>
          </cell>
          <cell r="K42" t="str">
            <v>00696</v>
          </cell>
          <cell r="L42" t="str">
            <v>KCP Kebumen</v>
          </cell>
          <cell r="M42" t="str">
            <v>3115013305144912790003</v>
          </cell>
          <cell r="N42" t="str">
            <v>0000069601590004551</v>
          </cell>
          <cell r="O42" t="str">
            <v>N963076</v>
          </cell>
        </row>
        <row r="43">
          <cell r="A43">
            <v>38</v>
          </cell>
          <cell r="B43" t="str">
            <v>PARIYAH</v>
          </cell>
          <cell r="C43" t="str">
            <v>P</v>
          </cell>
          <cell r="D43" t="str">
            <v>3305145602530001</v>
          </cell>
          <cell r="E43" t="str">
            <v>PENGEMPON RT 03/RW 03</v>
          </cell>
          <cell r="F43" t="str">
            <v>PANGEMPON</v>
          </cell>
          <cell r="G43" t="str">
            <v>SRUWENG</v>
          </cell>
          <cell r="H43" t="str">
            <v>KEBUMEN</v>
          </cell>
          <cell r="I43" t="str">
            <v>JAWA TENGAH</v>
          </cell>
          <cell r="J43">
            <v>15000000</v>
          </cell>
          <cell r="K43" t="str">
            <v>00696</v>
          </cell>
          <cell r="L43" t="str">
            <v>KCP Kebumen</v>
          </cell>
          <cell r="M43" t="str">
            <v>3115013305145602530001</v>
          </cell>
          <cell r="N43" t="str">
            <v>0000069601590004810</v>
          </cell>
          <cell r="O43" t="str">
            <v>P392665</v>
          </cell>
        </row>
        <row r="44">
          <cell r="A44">
            <v>39</v>
          </cell>
          <cell r="B44" t="str">
            <v>KUSNADI</v>
          </cell>
          <cell r="C44" t="str">
            <v>L</v>
          </cell>
          <cell r="D44" t="str">
            <v>3305140312830001</v>
          </cell>
          <cell r="E44" t="str">
            <v>PENGEMPON RT 03/RW 03</v>
          </cell>
          <cell r="F44" t="str">
            <v>PANGEMPON</v>
          </cell>
          <cell r="G44" t="str">
            <v>SRUWENG</v>
          </cell>
          <cell r="H44" t="str">
            <v>KEBUMEN</v>
          </cell>
          <cell r="I44" t="str">
            <v>JAWA TENGAH</v>
          </cell>
          <cell r="J44">
            <v>15000000</v>
          </cell>
          <cell r="K44" t="str">
            <v>00696</v>
          </cell>
          <cell r="L44" t="str">
            <v>KCP Kebumen</v>
          </cell>
          <cell r="M44" t="str">
            <v>3115013305140312830001</v>
          </cell>
          <cell r="N44" t="str">
            <v>0000069601590002444</v>
          </cell>
          <cell r="O44" t="str">
            <v>K483399</v>
          </cell>
        </row>
        <row r="45">
          <cell r="A45">
            <v>40</v>
          </cell>
          <cell r="B45" t="str">
            <v>MOHAMAD MURTAKI</v>
          </cell>
          <cell r="C45" t="str">
            <v>L</v>
          </cell>
          <cell r="D45" t="str">
            <v>3305141105680001</v>
          </cell>
          <cell r="E45" t="str">
            <v>PENGEMPON RT 04/RW 03</v>
          </cell>
          <cell r="F45" t="str">
            <v>PANGEMPON</v>
          </cell>
          <cell r="G45" t="str">
            <v>SRUWENG</v>
          </cell>
          <cell r="H45" t="str">
            <v>KEBUMEN</v>
          </cell>
          <cell r="I45" t="str">
            <v>JAWA TENGAH</v>
          </cell>
          <cell r="J45">
            <v>15000000</v>
          </cell>
          <cell r="K45" t="str">
            <v>00696</v>
          </cell>
          <cell r="L45" t="str">
            <v>KCP Kebumen</v>
          </cell>
          <cell r="M45" t="str">
            <v>3115013305141105680001</v>
          </cell>
          <cell r="N45" t="str">
            <v>0000069601590003694</v>
          </cell>
          <cell r="O45" t="str">
            <v>MJ16102</v>
          </cell>
        </row>
        <row r="46">
          <cell r="A46">
            <v>41</v>
          </cell>
          <cell r="B46" t="str">
            <v>SARMINAH</v>
          </cell>
          <cell r="C46" t="str">
            <v>P</v>
          </cell>
          <cell r="D46" t="str">
            <v>3305147112430039</v>
          </cell>
          <cell r="E46" t="str">
            <v>PENGEMPON RT 04/RW 03</v>
          </cell>
          <cell r="F46" t="str">
            <v>PANGEMPON</v>
          </cell>
          <cell r="G46" t="str">
            <v>SRUWENG</v>
          </cell>
          <cell r="H46" t="str">
            <v>KEBUMEN</v>
          </cell>
          <cell r="I46" t="str">
            <v>JAWA TENGAH</v>
          </cell>
          <cell r="J46">
            <v>15000000</v>
          </cell>
          <cell r="K46" t="str">
            <v>00696</v>
          </cell>
          <cell r="L46" t="str">
            <v>KCP Kebumen</v>
          </cell>
          <cell r="M46" t="str">
            <v>3115013305147112430039</v>
          </cell>
          <cell r="N46" t="str">
            <v>0000069601590007355</v>
          </cell>
          <cell r="O46" t="str">
            <v>SR58165</v>
          </cell>
        </row>
        <row r="47">
          <cell r="A47">
            <v>42</v>
          </cell>
          <cell r="B47" t="str">
            <v>BADIRI</v>
          </cell>
          <cell r="C47" t="str">
            <v>L</v>
          </cell>
          <cell r="D47" t="str">
            <v>3305141005420001</v>
          </cell>
          <cell r="E47" t="str">
            <v>PENGEMPON RT 04/RW 03</v>
          </cell>
          <cell r="F47" t="str">
            <v>PANGEMPON</v>
          </cell>
          <cell r="G47" t="str">
            <v>SRUWENG</v>
          </cell>
          <cell r="H47" t="str">
            <v>KEBUMEN</v>
          </cell>
          <cell r="I47" t="str">
            <v>JAWA TENGAH</v>
          </cell>
          <cell r="J47">
            <v>15000000</v>
          </cell>
          <cell r="K47" t="str">
            <v>00696</v>
          </cell>
          <cell r="L47" t="str">
            <v>KCP Kebumen</v>
          </cell>
          <cell r="M47" t="str">
            <v>3115013305141005420001</v>
          </cell>
          <cell r="N47" t="str">
            <v>0000069601590000531</v>
          </cell>
          <cell r="O47" t="str">
            <v>B409484</v>
          </cell>
        </row>
        <row r="48">
          <cell r="A48">
            <v>43</v>
          </cell>
          <cell r="B48" t="str">
            <v>NURHOLIK</v>
          </cell>
          <cell r="C48" t="str">
            <v>L</v>
          </cell>
          <cell r="D48" t="str">
            <v>3305143011450002</v>
          </cell>
          <cell r="E48" t="str">
            <v>PENGEMPON RT 04/RW 03</v>
          </cell>
          <cell r="F48" t="str">
            <v>PANGEMPON</v>
          </cell>
          <cell r="G48" t="str">
            <v>SRUWENG</v>
          </cell>
          <cell r="H48" t="str">
            <v>KEBUMEN</v>
          </cell>
          <cell r="I48" t="str">
            <v>JAWA TENGAH</v>
          </cell>
          <cell r="J48">
            <v>15000000</v>
          </cell>
          <cell r="K48" t="str">
            <v>00696</v>
          </cell>
          <cell r="L48" t="str">
            <v>KCP Kebumen</v>
          </cell>
          <cell r="M48" t="str">
            <v>3115013305143011450002</v>
          </cell>
          <cell r="N48" t="str">
            <v>0000069601590004632</v>
          </cell>
          <cell r="O48" t="str">
            <v>N963084</v>
          </cell>
        </row>
        <row r="49">
          <cell r="A49">
            <v>44</v>
          </cell>
          <cell r="B49" t="str">
            <v>KUSWATI</v>
          </cell>
          <cell r="C49" t="str">
            <v>P</v>
          </cell>
          <cell r="D49" t="str">
            <v>3305146708700001</v>
          </cell>
          <cell r="E49" t="str">
            <v>PENGEMPON RT 01/RW 04</v>
          </cell>
          <cell r="F49" t="str">
            <v>PANGEMPON</v>
          </cell>
          <cell r="G49" t="str">
            <v>SRUWENG</v>
          </cell>
          <cell r="H49" t="str">
            <v>KEBUMEN</v>
          </cell>
          <cell r="I49" t="str">
            <v>JAWA TENGAH</v>
          </cell>
          <cell r="J49">
            <v>15000000</v>
          </cell>
          <cell r="K49" t="str">
            <v>00696</v>
          </cell>
          <cell r="L49" t="str">
            <v>KCP Kebumen</v>
          </cell>
          <cell r="M49" t="str">
            <v>3115013305146708700001</v>
          </cell>
          <cell r="N49" t="str">
            <v>0000069601590002452</v>
          </cell>
          <cell r="O49" t="str">
            <v>K483400</v>
          </cell>
        </row>
        <row r="50">
          <cell r="A50">
            <v>45</v>
          </cell>
          <cell r="B50" t="str">
            <v>HUMEDI</v>
          </cell>
          <cell r="C50" t="str">
            <v>L</v>
          </cell>
          <cell r="D50" t="str">
            <v>3305140705300002</v>
          </cell>
          <cell r="E50" t="str">
            <v>PENGEMPON RT 02/RW 04</v>
          </cell>
          <cell r="F50" t="str">
            <v>PANGEMPON</v>
          </cell>
          <cell r="G50" t="str">
            <v>SRUWENG</v>
          </cell>
          <cell r="H50" t="str">
            <v>KEBUMEN</v>
          </cell>
          <cell r="I50" t="str">
            <v>JAWA TENGAH</v>
          </cell>
          <cell r="J50">
            <v>15000000</v>
          </cell>
          <cell r="K50" t="str">
            <v>00696</v>
          </cell>
          <cell r="L50" t="str">
            <v>KCP Kebumen</v>
          </cell>
          <cell r="M50" t="str">
            <v>3115013305140705300002</v>
          </cell>
          <cell r="N50" t="str">
            <v>0000069601590001333</v>
          </cell>
          <cell r="O50" t="str">
            <v>H765351</v>
          </cell>
        </row>
        <row r="51">
          <cell r="A51">
            <v>47</v>
          </cell>
          <cell r="B51" t="str">
            <v>MASRURI</v>
          </cell>
          <cell r="C51" t="str">
            <v>L</v>
          </cell>
          <cell r="D51" t="str">
            <v>3305141608830001</v>
          </cell>
          <cell r="E51" t="str">
            <v>PENGEMPON RT 02/RW 04</v>
          </cell>
          <cell r="F51" t="str">
            <v>PANGEMPON</v>
          </cell>
          <cell r="G51" t="str">
            <v>SRUWENG</v>
          </cell>
          <cell r="H51" t="str">
            <v>KEBUMEN</v>
          </cell>
          <cell r="I51" t="str">
            <v>JAWA TENGAH</v>
          </cell>
          <cell r="J51">
            <v>15000000</v>
          </cell>
          <cell r="K51" t="str">
            <v>00696</v>
          </cell>
          <cell r="L51" t="str">
            <v>KCP Kebumen</v>
          </cell>
          <cell r="M51" t="str">
            <v>3115013305141608830001</v>
          </cell>
          <cell r="N51" t="str">
            <v>0000069601590003369</v>
          </cell>
          <cell r="O51" t="str">
            <v>MJ16069</v>
          </cell>
        </row>
        <row r="52">
          <cell r="A52">
            <v>48</v>
          </cell>
          <cell r="B52" t="str">
            <v>ROHIMATUN</v>
          </cell>
          <cell r="C52" t="str">
            <v>P</v>
          </cell>
          <cell r="D52" t="str">
            <v>3305146002550003</v>
          </cell>
          <cell r="E52" t="str">
            <v>PENGEMPON RT 02/RW 04</v>
          </cell>
          <cell r="F52" t="str">
            <v>PANGEMPON</v>
          </cell>
          <cell r="G52" t="str">
            <v>SRUWENG</v>
          </cell>
          <cell r="H52" t="str">
            <v>KEBUMEN</v>
          </cell>
          <cell r="I52" t="str">
            <v>JAWA TENGAH</v>
          </cell>
          <cell r="J52">
            <v>15000000</v>
          </cell>
          <cell r="K52" t="str">
            <v>00696</v>
          </cell>
          <cell r="L52" t="str">
            <v>KCP Kebumen</v>
          </cell>
          <cell r="M52" t="str">
            <v>3115013305146002550003</v>
          </cell>
          <cell r="N52" t="str">
            <v>0000069601590005785</v>
          </cell>
          <cell r="O52" t="str">
            <v>RB69893</v>
          </cell>
        </row>
        <row r="53">
          <cell r="A53">
            <v>49</v>
          </cell>
          <cell r="B53" t="str">
            <v>MASNGUDIN</v>
          </cell>
          <cell r="C53" t="str">
            <v>L</v>
          </cell>
          <cell r="D53" t="str">
            <v>3305141312670001</v>
          </cell>
          <cell r="E53" t="str">
            <v>PENGEMPON RT 02/RW 04</v>
          </cell>
          <cell r="F53" t="str">
            <v>PANGEMPON</v>
          </cell>
          <cell r="G53" t="str">
            <v>SRUWENG</v>
          </cell>
          <cell r="H53" t="str">
            <v>KEBUMEN</v>
          </cell>
          <cell r="I53" t="str">
            <v>JAWA TENGAH</v>
          </cell>
          <cell r="J53">
            <v>15000000</v>
          </cell>
          <cell r="K53" t="str">
            <v>00696</v>
          </cell>
          <cell r="L53" t="str">
            <v>KCP Kebumen</v>
          </cell>
          <cell r="M53" t="str">
            <v>3115013305141312670001</v>
          </cell>
          <cell r="N53" t="str">
            <v>0000069601590003351</v>
          </cell>
          <cell r="O53" t="str">
            <v>MJ16068</v>
          </cell>
        </row>
        <row r="54">
          <cell r="A54">
            <v>50</v>
          </cell>
          <cell r="B54" t="str">
            <v>SALIMIN</v>
          </cell>
          <cell r="C54" t="str">
            <v>L</v>
          </cell>
          <cell r="D54" t="str">
            <v>3305143012470005</v>
          </cell>
          <cell r="E54" t="str">
            <v>PENGEMPON RT 02/RW 04</v>
          </cell>
          <cell r="F54" t="str">
            <v>PANGEMPON</v>
          </cell>
          <cell r="G54" t="str">
            <v>SRUWENG</v>
          </cell>
          <cell r="H54" t="str">
            <v>KEBUMEN</v>
          </cell>
          <cell r="I54" t="str">
            <v>JAWA TENGAH</v>
          </cell>
          <cell r="J54">
            <v>15000000</v>
          </cell>
          <cell r="K54" t="str">
            <v>00696</v>
          </cell>
          <cell r="L54" t="str">
            <v>KCP Kebumen</v>
          </cell>
          <cell r="M54" t="str">
            <v>3115013305143012470005</v>
          </cell>
          <cell r="N54" t="str">
            <v>0000069601590006422</v>
          </cell>
          <cell r="O54" t="str">
            <v>SR58072</v>
          </cell>
        </row>
        <row r="55">
          <cell r="A55">
            <v>51</v>
          </cell>
          <cell r="B55" t="str">
            <v>MU'MININ</v>
          </cell>
          <cell r="C55" t="str">
            <v>L</v>
          </cell>
          <cell r="D55" t="str">
            <v>3305140101630001</v>
          </cell>
          <cell r="E55" t="str">
            <v>PENGEMPON RT 02/RW 04</v>
          </cell>
          <cell r="F55" t="str">
            <v>PANGEMPON</v>
          </cell>
          <cell r="G55" t="str">
            <v>SRUWENG</v>
          </cell>
          <cell r="H55" t="str">
            <v>KEBUMEN</v>
          </cell>
          <cell r="I55" t="str">
            <v>JAWA TENGAH</v>
          </cell>
          <cell r="J55">
            <v>15000000</v>
          </cell>
          <cell r="K55" t="str">
            <v>00696</v>
          </cell>
          <cell r="L55" t="str">
            <v>KCP Kebumen</v>
          </cell>
          <cell r="M55" t="str">
            <v>3115013305140101630001</v>
          </cell>
          <cell r="N55" t="str">
            <v>0000069601590003759</v>
          </cell>
          <cell r="O55" t="str">
            <v>MJ16108</v>
          </cell>
        </row>
        <row r="56">
          <cell r="A56">
            <v>52</v>
          </cell>
          <cell r="B56" t="str">
            <v>ROJIKIN</v>
          </cell>
          <cell r="C56" t="str">
            <v>L</v>
          </cell>
          <cell r="D56" t="str">
            <v>3305141203630001</v>
          </cell>
          <cell r="E56" t="str">
            <v>PENGEMPON RT 02/RW 04</v>
          </cell>
          <cell r="F56" t="str">
            <v>PANGEMPON</v>
          </cell>
          <cell r="G56" t="str">
            <v>SRUWENG</v>
          </cell>
          <cell r="H56" t="str">
            <v>KEBUMEN</v>
          </cell>
          <cell r="I56" t="str">
            <v>JAWA TENGAH</v>
          </cell>
          <cell r="J56">
            <v>15000000</v>
          </cell>
          <cell r="K56" t="str">
            <v>00696</v>
          </cell>
          <cell r="L56" t="str">
            <v>KCP Kebumen</v>
          </cell>
          <cell r="M56" t="str">
            <v>3115013305141203630001</v>
          </cell>
          <cell r="N56" t="str">
            <v>0000069601590005808</v>
          </cell>
          <cell r="O56" t="str">
            <v>RB69895</v>
          </cell>
        </row>
        <row r="57">
          <cell r="A57">
            <v>53</v>
          </cell>
          <cell r="B57" t="str">
            <v>RIYATI</v>
          </cell>
          <cell r="C57" t="str">
            <v>P</v>
          </cell>
          <cell r="D57" t="str">
            <v>3305147011540001</v>
          </cell>
          <cell r="E57" t="str">
            <v>PENGEMPON RT 02/RW 04</v>
          </cell>
          <cell r="F57" t="str">
            <v>PANGEMPON</v>
          </cell>
          <cell r="G57" t="str">
            <v>SRUWENG</v>
          </cell>
          <cell r="H57" t="str">
            <v>KEBUMEN</v>
          </cell>
          <cell r="I57" t="str">
            <v>JAWA TENGAH</v>
          </cell>
          <cell r="J57">
            <v>15000000</v>
          </cell>
          <cell r="K57" t="str">
            <v>00696</v>
          </cell>
          <cell r="L57" t="str">
            <v>KCP Kebumen</v>
          </cell>
          <cell r="M57" t="str">
            <v>3115013305147011540001</v>
          </cell>
          <cell r="N57" t="str">
            <v>0000069601590005688</v>
          </cell>
          <cell r="O57" t="str">
            <v>RB69883</v>
          </cell>
        </row>
        <row r="58">
          <cell r="A58">
            <v>54</v>
          </cell>
          <cell r="B58" t="str">
            <v>PAOZANUDIN</v>
          </cell>
          <cell r="C58" t="str">
            <v>L</v>
          </cell>
          <cell r="D58" t="str">
            <v>3305143101770001</v>
          </cell>
          <cell r="E58" t="str">
            <v>PENGEMPON RT 03/RW 04</v>
          </cell>
          <cell r="F58" t="str">
            <v>PANGEMPON</v>
          </cell>
          <cell r="G58" t="str">
            <v>SRUWENG</v>
          </cell>
          <cell r="H58" t="str">
            <v>KEBUMEN</v>
          </cell>
          <cell r="I58" t="str">
            <v>JAWA TENGAH</v>
          </cell>
          <cell r="J58">
            <v>15000000</v>
          </cell>
          <cell r="K58" t="str">
            <v>00696</v>
          </cell>
          <cell r="L58" t="str">
            <v>KCP Kebumen</v>
          </cell>
          <cell r="M58" t="str">
            <v>3115013305143101770001</v>
          </cell>
          <cell r="N58" t="str">
            <v>0000069601590004771</v>
          </cell>
          <cell r="O58" t="str">
            <v>P392661</v>
          </cell>
        </row>
        <row r="59">
          <cell r="A59">
            <v>55</v>
          </cell>
          <cell r="B59" t="str">
            <v>SAKUN</v>
          </cell>
          <cell r="C59" t="str">
            <v>L</v>
          </cell>
          <cell r="D59" t="str">
            <v>3305142012600003</v>
          </cell>
          <cell r="E59" t="str">
            <v>PENGEMPON RT 03/RW 04</v>
          </cell>
          <cell r="F59" t="str">
            <v>PANGEMPON</v>
          </cell>
          <cell r="G59" t="str">
            <v>SRUWENG</v>
          </cell>
          <cell r="H59" t="str">
            <v>KEBUMEN</v>
          </cell>
          <cell r="I59" t="str">
            <v>JAWA TENGAH</v>
          </cell>
          <cell r="J59">
            <v>15000000</v>
          </cell>
          <cell r="K59" t="str">
            <v>00696</v>
          </cell>
          <cell r="L59" t="str">
            <v>KCP Kebumen</v>
          </cell>
          <cell r="M59" t="str">
            <v>3115013305142012600003</v>
          </cell>
          <cell r="N59" t="str">
            <v>0000069601590006333</v>
          </cell>
          <cell r="O59" t="str">
            <v>SR58063</v>
          </cell>
        </row>
        <row r="60">
          <cell r="A60">
            <v>56</v>
          </cell>
          <cell r="B60" t="str">
            <v>KASMAN</v>
          </cell>
          <cell r="C60" t="str">
            <v>L</v>
          </cell>
          <cell r="D60" t="str">
            <v>3305143112320007</v>
          </cell>
          <cell r="E60" t="str">
            <v>PENGEMPON RT 03/RW 04</v>
          </cell>
          <cell r="F60" t="str">
            <v>PANGEMPON</v>
          </cell>
          <cell r="G60" t="str">
            <v>SRUWENG</v>
          </cell>
          <cell r="H60" t="str">
            <v>KEBUMEN</v>
          </cell>
          <cell r="I60" t="str">
            <v>JAWA TENGAH</v>
          </cell>
          <cell r="J60">
            <v>15000000</v>
          </cell>
          <cell r="K60" t="str">
            <v>00696</v>
          </cell>
          <cell r="L60" t="str">
            <v>KCP Kebumen</v>
          </cell>
          <cell r="M60" t="str">
            <v>3115013305143112320007</v>
          </cell>
          <cell r="N60" t="str">
            <v>0000069601590002054</v>
          </cell>
          <cell r="O60" t="str">
            <v>K483360</v>
          </cell>
        </row>
        <row r="61">
          <cell r="A61">
            <v>57</v>
          </cell>
          <cell r="B61" t="str">
            <v>KHAMIDI</v>
          </cell>
          <cell r="C61" t="str">
            <v>L</v>
          </cell>
          <cell r="D61" t="str">
            <v>3305142210570001</v>
          </cell>
          <cell r="E61" t="str">
            <v>PENGEMPON RT 03/RW 04</v>
          </cell>
          <cell r="F61" t="str">
            <v>PANGEMPON</v>
          </cell>
          <cell r="G61" t="str">
            <v>SRUWENG</v>
          </cell>
          <cell r="H61" t="str">
            <v>KEBUMEN</v>
          </cell>
          <cell r="I61" t="str">
            <v>JAWA TENGAH</v>
          </cell>
          <cell r="J61">
            <v>15000000</v>
          </cell>
          <cell r="K61" t="str">
            <v>00696</v>
          </cell>
          <cell r="L61" t="str">
            <v>KCP Kebumen</v>
          </cell>
          <cell r="M61" t="str">
            <v>3115013305142210570001</v>
          </cell>
          <cell r="N61" t="str">
            <v>0000069601590002313</v>
          </cell>
          <cell r="O61" t="str">
            <v>K483386</v>
          </cell>
        </row>
        <row r="62">
          <cell r="A62">
            <v>58</v>
          </cell>
          <cell r="B62" t="str">
            <v>PARIMI</v>
          </cell>
          <cell r="C62" t="str">
            <v>P</v>
          </cell>
          <cell r="D62" t="str">
            <v>3305144512650002</v>
          </cell>
          <cell r="E62" t="str">
            <v>PENGEMPON RT 03/RW 04</v>
          </cell>
          <cell r="F62" t="str">
            <v>PANGEMPON</v>
          </cell>
          <cell r="G62" t="str">
            <v>SRUWENG</v>
          </cell>
          <cell r="H62" t="str">
            <v>KEBUMEN</v>
          </cell>
          <cell r="I62" t="str">
            <v>JAWA TENGAH</v>
          </cell>
          <cell r="J62">
            <v>15000000</v>
          </cell>
          <cell r="K62" t="str">
            <v>00696</v>
          </cell>
          <cell r="L62" t="str">
            <v>KCP Kebumen</v>
          </cell>
          <cell r="M62" t="str">
            <v>3115013305144512650002</v>
          </cell>
          <cell r="N62" t="str">
            <v>0000069601590004789</v>
          </cell>
          <cell r="O62" t="str">
            <v>P392662</v>
          </cell>
        </row>
        <row r="63">
          <cell r="A63">
            <v>59</v>
          </cell>
          <cell r="B63" t="str">
            <v>SARKINAH</v>
          </cell>
          <cell r="C63" t="str">
            <v>P</v>
          </cell>
          <cell r="D63" t="str">
            <v>3305146304420001</v>
          </cell>
          <cell r="E63" t="str">
            <v>PENGEMPON RT 03/RW 04</v>
          </cell>
          <cell r="F63" t="str">
            <v>PANGEMPON</v>
          </cell>
          <cell r="G63" t="str">
            <v>SRUWENG</v>
          </cell>
          <cell r="H63" t="str">
            <v>KEBUMEN</v>
          </cell>
          <cell r="I63" t="str">
            <v>JAWA TENGAH</v>
          </cell>
          <cell r="J63">
            <v>15000000</v>
          </cell>
          <cell r="K63" t="str">
            <v>00696</v>
          </cell>
          <cell r="L63" t="str">
            <v>KCP Kebumen</v>
          </cell>
          <cell r="M63" t="str">
            <v>3115013305146304420001</v>
          </cell>
          <cell r="N63" t="str">
            <v>0000069601590007313</v>
          </cell>
          <cell r="O63" t="str">
            <v>SR58161</v>
          </cell>
        </row>
        <row r="64">
          <cell r="A64">
            <v>60</v>
          </cell>
          <cell r="B64" t="str">
            <v>TARSAN</v>
          </cell>
          <cell r="C64" t="str">
            <v>L</v>
          </cell>
          <cell r="D64" t="str">
            <v>3305140206440002</v>
          </cell>
          <cell r="E64" t="str">
            <v>PENGEMPON RT 03/RW 04</v>
          </cell>
          <cell r="F64" t="str">
            <v>PANGEMPON</v>
          </cell>
          <cell r="G64" t="str">
            <v>SRUWENG</v>
          </cell>
          <cell r="H64" t="str">
            <v>KEBUMEN</v>
          </cell>
          <cell r="I64" t="str">
            <v>JAWA TENGAH</v>
          </cell>
          <cell r="J64">
            <v>15000000</v>
          </cell>
          <cell r="K64" t="str">
            <v>00696</v>
          </cell>
          <cell r="L64" t="str">
            <v>KCP Kebumen</v>
          </cell>
          <cell r="M64" t="str">
            <v>3115013305140206440002</v>
          </cell>
          <cell r="N64" t="str">
            <v>0000069601590009577</v>
          </cell>
          <cell r="O64" t="str">
            <v>T577798</v>
          </cell>
        </row>
        <row r="65">
          <cell r="A65">
            <v>61</v>
          </cell>
          <cell r="B65" t="str">
            <v xml:space="preserve">SAMIRAH </v>
          </cell>
          <cell r="C65" t="str">
            <v>P</v>
          </cell>
          <cell r="D65" t="str">
            <v>3305146705470002</v>
          </cell>
          <cell r="E65" t="str">
            <v>PENGEMPON RT 03/RW 04</v>
          </cell>
          <cell r="F65" t="str">
            <v>PANGEMPON</v>
          </cell>
          <cell r="G65" t="str">
            <v>SRUWENG</v>
          </cell>
          <cell r="H65" t="str">
            <v>KEBUMEN</v>
          </cell>
          <cell r="I65" t="str">
            <v>JAWA TENGAH</v>
          </cell>
          <cell r="J65">
            <v>15000000</v>
          </cell>
          <cell r="K65" t="str">
            <v>00696</v>
          </cell>
          <cell r="L65" t="str">
            <v>KCP Kebumen</v>
          </cell>
          <cell r="M65" t="str">
            <v>3115013305146705470002</v>
          </cell>
          <cell r="N65" t="str">
            <v>0000069601590006668</v>
          </cell>
          <cell r="O65" t="str">
            <v>SR58096</v>
          </cell>
        </row>
        <row r="66">
          <cell r="A66">
            <v>62</v>
          </cell>
          <cell r="B66" t="str">
            <v>AHMAD IHSAN</v>
          </cell>
          <cell r="C66" t="str">
            <v>L</v>
          </cell>
          <cell r="D66" t="str">
            <v>3305141611840001</v>
          </cell>
          <cell r="E66" t="str">
            <v>PENGEMPON RT 03/RW 04</v>
          </cell>
          <cell r="F66" t="str">
            <v>PANGEMPON</v>
          </cell>
          <cell r="G66" t="str">
            <v>SRUWENG</v>
          </cell>
          <cell r="H66" t="str">
            <v>KEBUMEN</v>
          </cell>
          <cell r="I66" t="str">
            <v>JAWA TENGAH</v>
          </cell>
          <cell r="J66">
            <v>15000000</v>
          </cell>
          <cell r="K66" t="str">
            <v>00696</v>
          </cell>
          <cell r="L66" t="str">
            <v>KCP Kebumen</v>
          </cell>
          <cell r="M66" t="str">
            <v>3115013305141611840001</v>
          </cell>
          <cell r="N66" t="str">
            <v>0000069601590000272</v>
          </cell>
          <cell r="O66" t="str">
            <v>AK77982</v>
          </cell>
        </row>
        <row r="67">
          <cell r="A67">
            <v>63</v>
          </cell>
          <cell r="B67" t="str">
            <v>MAHMUDIN</v>
          </cell>
          <cell r="C67" t="str">
            <v>L</v>
          </cell>
          <cell r="D67" t="str">
            <v>3305141205750002</v>
          </cell>
          <cell r="E67" t="str">
            <v>PENGEMPON RT 03/RW 04</v>
          </cell>
          <cell r="F67" t="str">
            <v>PANGEMPON</v>
          </cell>
          <cell r="G67" t="str">
            <v>SRUWENG</v>
          </cell>
          <cell r="H67" t="str">
            <v>KEBUMEN</v>
          </cell>
          <cell r="I67" t="str">
            <v>JAWA TENGAH</v>
          </cell>
          <cell r="J67">
            <v>15000000</v>
          </cell>
          <cell r="K67" t="str">
            <v>00696</v>
          </cell>
          <cell r="L67" t="str">
            <v>KCP Kebumen</v>
          </cell>
          <cell r="M67" t="str">
            <v>3115013305141205750002</v>
          </cell>
          <cell r="N67" t="str">
            <v>0000069601590003068</v>
          </cell>
          <cell r="O67" t="str">
            <v>MJ16039</v>
          </cell>
        </row>
        <row r="68">
          <cell r="A68">
            <v>64</v>
          </cell>
          <cell r="B68" t="str">
            <v>SALIMIN</v>
          </cell>
          <cell r="C68" t="str">
            <v>L</v>
          </cell>
          <cell r="D68" t="str">
            <v>3305143112600002</v>
          </cell>
          <cell r="E68" t="str">
            <v>PENGEMPON RT 03/RW 04</v>
          </cell>
          <cell r="F68" t="str">
            <v>PANGEMPON</v>
          </cell>
          <cell r="G68" t="str">
            <v>SRUWENG</v>
          </cell>
          <cell r="H68" t="str">
            <v>KEBUMEN</v>
          </cell>
          <cell r="I68" t="str">
            <v>JAWA TENGAH</v>
          </cell>
          <cell r="J68">
            <v>15000000</v>
          </cell>
          <cell r="K68" t="str">
            <v>00696</v>
          </cell>
          <cell r="L68" t="str">
            <v>KCP Kebumen</v>
          </cell>
          <cell r="M68" t="str">
            <v>3115013305143112600002</v>
          </cell>
          <cell r="N68" t="str">
            <v>0000069601590006430</v>
          </cell>
          <cell r="O68" t="str">
            <v>SR58073</v>
          </cell>
        </row>
        <row r="69">
          <cell r="A69">
            <v>65</v>
          </cell>
          <cell r="B69" t="str">
            <v>NUR FATIMAH AZAHRA</v>
          </cell>
          <cell r="C69" t="str">
            <v>P</v>
          </cell>
          <cell r="D69" t="str">
            <v>3305145302880004</v>
          </cell>
          <cell r="E69" t="str">
            <v>PENGEMPON RT 03/RW 04</v>
          </cell>
          <cell r="F69" t="str">
            <v>PANGEMPON</v>
          </cell>
          <cell r="G69" t="str">
            <v>SRUWENG</v>
          </cell>
          <cell r="H69" t="str">
            <v>KEBUMEN</v>
          </cell>
          <cell r="I69" t="str">
            <v>JAWA TENGAH</v>
          </cell>
          <cell r="J69">
            <v>15000000</v>
          </cell>
          <cell r="K69" t="str">
            <v>00696</v>
          </cell>
          <cell r="L69" t="str">
            <v>KCP Kebumen</v>
          </cell>
          <cell r="M69" t="str">
            <v>3115013305145302880004</v>
          </cell>
          <cell r="N69" t="str">
            <v>0000069601590004569</v>
          </cell>
          <cell r="O69" t="str">
            <v>N963077</v>
          </cell>
        </row>
        <row r="70">
          <cell r="A70">
            <v>66</v>
          </cell>
          <cell r="B70" t="str">
            <v>SUNARTO</v>
          </cell>
          <cell r="C70" t="str">
            <v>L</v>
          </cell>
          <cell r="D70" t="str">
            <v>3305143112650016</v>
          </cell>
          <cell r="E70" t="str">
            <v>PENGEMPON RT 03/RW 04</v>
          </cell>
          <cell r="F70" t="str">
            <v>PANGEMPON</v>
          </cell>
          <cell r="G70" t="str">
            <v>SRUWENG</v>
          </cell>
          <cell r="H70" t="str">
            <v>KEBUMEN</v>
          </cell>
          <cell r="I70" t="str">
            <v>JAWA TENGAH</v>
          </cell>
          <cell r="J70">
            <v>15000000</v>
          </cell>
          <cell r="K70" t="str">
            <v>00696</v>
          </cell>
          <cell r="L70" t="str">
            <v>KCP Kebumen</v>
          </cell>
          <cell r="M70" t="str">
            <v>3115013305143112650016</v>
          </cell>
          <cell r="N70" t="str">
            <v>0000069601590009006</v>
          </cell>
          <cell r="O70" t="str">
            <v>SR58330</v>
          </cell>
        </row>
        <row r="71">
          <cell r="A71">
            <v>67</v>
          </cell>
          <cell r="B71" t="str">
            <v>DULSALAM</v>
          </cell>
          <cell r="C71" t="str">
            <v>L</v>
          </cell>
          <cell r="D71" t="str">
            <v>3305143011270002</v>
          </cell>
          <cell r="E71" t="str">
            <v>PENGEMPON RT 03/RW 04</v>
          </cell>
          <cell r="F71" t="str">
            <v>PANGEMPON</v>
          </cell>
          <cell r="G71" t="str">
            <v>SRUWENG</v>
          </cell>
          <cell r="H71" t="str">
            <v>KEBUMEN</v>
          </cell>
          <cell r="I71" t="str">
            <v>JAWA TENGAH</v>
          </cell>
          <cell r="J71">
            <v>15000000</v>
          </cell>
          <cell r="K71" t="str">
            <v>00696</v>
          </cell>
          <cell r="L71" t="str">
            <v>KCP Kebumen</v>
          </cell>
          <cell r="M71" t="str">
            <v>3115013305143011270002</v>
          </cell>
          <cell r="N71" t="str">
            <v>0000069601590001082</v>
          </cell>
          <cell r="O71" t="str">
            <v>D944618</v>
          </cell>
        </row>
        <row r="72">
          <cell r="A72">
            <v>68</v>
          </cell>
          <cell r="B72" t="str">
            <v xml:space="preserve">S0DIKIN </v>
          </cell>
          <cell r="C72" t="str">
            <v>L</v>
          </cell>
          <cell r="D72" t="str">
            <v>3305142105840003</v>
          </cell>
          <cell r="E72" t="str">
            <v>PENGEMPON RT 03/RW 04</v>
          </cell>
          <cell r="F72" t="str">
            <v>PANGEMPON</v>
          </cell>
          <cell r="G72" t="str">
            <v>SRUWENG</v>
          </cell>
          <cell r="H72" t="str">
            <v>KEBUMEN</v>
          </cell>
          <cell r="I72" t="str">
            <v>JAWA TENGAH</v>
          </cell>
          <cell r="J72">
            <v>15000000</v>
          </cell>
          <cell r="K72" t="str">
            <v>00696</v>
          </cell>
          <cell r="L72" t="str">
            <v>KCP Kebumen</v>
          </cell>
          <cell r="M72" t="str">
            <v>3115013305142105840003</v>
          </cell>
          <cell r="N72" t="str">
            <v>0000069601590008092</v>
          </cell>
          <cell r="O72" t="str">
            <v>SR58239</v>
          </cell>
        </row>
        <row r="73">
          <cell r="A73">
            <v>69</v>
          </cell>
          <cell r="B73" t="str">
            <v>KHALIMI</v>
          </cell>
          <cell r="C73" t="str">
            <v>L</v>
          </cell>
          <cell r="D73" t="str">
            <v>3305141406440001</v>
          </cell>
          <cell r="E73" t="str">
            <v>PENGEMPON RT 03/RW 04</v>
          </cell>
          <cell r="F73" t="str">
            <v>PANGEMPON</v>
          </cell>
          <cell r="G73" t="str">
            <v>SRUWENG</v>
          </cell>
          <cell r="H73" t="str">
            <v>KEBUMEN</v>
          </cell>
          <cell r="I73" t="str">
            <v>JAWA TENGAH</v>
          </cell>
          <cell r="J73">
            <v>15000000</v>
          </cell>
          <cell r="K73" t="str">
            <v>00696</v>
          </cell>
          <cell r="L73" t="str">
            <v>KCP Kebumen</v>
          </cell>
          <cell r="M73" t="str">
            <v>3115013305141406440001</v>
          </cell>
          <cell r="N73" t="str">
            <v>0000069601590002305</v>
          </cell>
          <cell r="O73" t="str">
            <v>K483385</v>
          </cell>
        </row>
        <row r="74">
          <cell r="A74">
            <v>70</v>
          </cell>
          <cell r="B74" t="str">
            <v>IMIN HARYANTO</v>
          </cell>
          <cell r="C74" t="str">
            <v>L</v>
          </cell>
          <cell r="D74" t="str">
            <v>3305143112670028</v>
          </cell>
          <cell r="E74" t="str">
            <v>PENGEMPON RT 04/RW 04</v>
          </cell>
          <cell r="F74" t="str">
            <v>PANGEMPON</v>
          </cell>
          <cell r="G74" t="str">
            <v>SRUWENG</v>
          </cell>
          <cell r="H74" t="str">
            <v>KEBUMEN</v>
          </cell>
          <cell r="I74" t="str">
            <v>JAWA TENGAH</v>
          </cell>
          <cell r="J74">
            <v>15000000</v>
          </cell>
          <cell r="K74" t="str">
            <v>00696</v>
          </cell>
          <cell r="L74" t="str">
            <v>KCP Kebumen</v>
          </cell>
          <cell r="M74" t="str">
            <v>3115013305143112670028</v>
          </cell>
          <cell r="N74" t="str">
            <v>0000069601590001406</v>
          </cell>
          <cell r="O74" t="str">
            <v>I672804</v>
          </cell>
        </row>
        <row r="75">
          <cell r="A75">
            <v>71</v>
          </cell>
          <cell r="B75" t="str">
            <v>MARYAM</v>
          </cell>
          <cell r="C75" t="str">
            <v>P</v>
          </cell>
          <cell r="D75" t="str">
            <v>3305145103430001</v>
          </cell>
          <cell r="E75" t="str">
            <v>PENGEMPON RT 03/RW 04</v>
          </cell>
          <cell r="F75" t="str">
            <v>PANGEMPON</v>
          </cell>
          <cell r="G75" t="str">
            <v>SRUWENG</v>
          </cell>
          <cell r="H75" t="str">
            <v>KEBUMEN</v>
          </cell>
          <cell r="I75" t="str">
            <v>JAWA TENGAH</v>
          </cell>
          <cell r="J75">
            <v>15000000</v>
          </cell>
          <cell r="K75" t="str">
            <v>00696</v>
          </cell>
          <cell r="L75" t="str">
            <v>KCP Kebumen</v>
          </cell>
          <cell r="M75" t="str">
            <v>3115013305145103430001</v>
          </cell>
          <cell r="N75" t="str">
            <v>0000069601590003327</v>
          </cell>
          <cell r="O75" t="str">
            <v>MJ16065</v>
          </cell>
        </row>
        <row r="76">
          <cell r="A76">
            <v>72</v>
          </cell>
          <cell r="B76" t="str">
            <v>SITI ROKHMAH</v>
          </cell>
          <cell r="C76" t="str">
            <v>L</v>
          </cell>
          <cell r="D76" t="str">
            <v>3305145505850006</v>
          </cell>
          <cell r="E76" t="str">
            <v>PENGEMPON RT 03/RW 04</v>
          </cell>
          <cell r="F76" t="str">
            <v>PANGEMPON</v>
          </cell>
          <cell r="G76" t="str">
            <v>SRUWENG</v>
          </cell>
          <cell r="H76" t="str">
            <v>KEBUMEN</v>
          </cell>
          <cell r="I76" t="str">
            <v>JAWA TENGAH</v>
          </cell>
          <cell r="J76">
            <v>15000000</v>
          </cell>
          <cell r="K76" t="str">
            <v>00696</v>
          </cell>
          <cell r="L76" t="str">
            <v>KCP Kebumen</v>
          </cell>
          <cell r="M76" t="str">
            <v>3115013305145505850006</v>
          </cell>
          <cell r="N76" t="str">
            <v>0000069601590007923</v>
          </cell>
          <cell r="O76" t="str">
            <v>SR58222</v>
          </cell>
        </row>
        <row r="77">
          <cell r="A77">
            <v>73</v>
          </cell>
          <cell r="B77" t="str">
            <v>MUHRONI</v>
          </cell>
          <cell r="C77" t="str">
            <v>L</v>
          </cell>
          <cell r="D77" t="str">
            <v>3305142809400001</v>
          </cell>
          <cell r="E77" t="str">
            <v>PENGEMPON RT 03/RW 04</v>
          </cell>
          <cell r="F77" t="str">
            <v>PANGEMPON</v>
          </cell>
          <cell r="G77" t="str">
            <v>SRUWENG</v>
          </cell>
          <cell r="H77" t="str">
            <v>KEBUMEN</v>
          </cell>
          <cell r="I77" t="str">
            <v>JAWA TENGAH</v>
          </cell>
          <cell r="J77">
            <v>15000000</v>
          </cell>
          <cell r="K77" t="str">
            <v>00696</v>
          </cell>
          <cell r="L77" t="str">
            <v>KCP Kebumen</v>
          </cell>
          <cell r="M77" t="str">
            <v>3115013305142809400001</v>
          </cell>
          <cell r="N77" t="str">
            <v>0000069601590003903</v>
          </cell>
          <cell r="O77" t="str">
            <v>MJ16123</v>
          </cell>
        </row>
        <row r="78">
          <cell r="A78">
            <v>74</v>
          </cell>
          <cell r="B78" t="str">
            <v>TASIYEM</v>
          </cell>
          <cell r="C78" t="str">
            <v>P</v>
          </cell>
          <cell r="D78" t="str">
            <v>3305145505750002</v>
          </cell>
          <cell r="E78" t="str">
            <v>PENGEMPON RT 03/RW 04</v>
          </cell>
          <cell r="F78" t="str">
            <v>PANGEMPON</v>
          </cell>
          <cell r="G78" t="str">
            <v>SRUWENG</v>
          </cell>
          <cell r="H78" t="str">
            <v>KEBUMEN</v>
          </cell>
          <cell r="I78" t="str">
            <v>JAWA TENGAH</v>
          </cell>
          <cell r="J78">
            <v>15000000</v>
          </cell>
          <cell r="K78" t="str">
            <v>00696</v>
          </cell>
          <cell r="L78" t="str">
            <v>KCP Kebumen</v>
          </cell>
          <cell r="M78" t="str">
            <v>3115013305145505750002</v>
          </cell>
          <cell r="N78" t="str">
            <v>0000069601590009705</v>
          </cell>
          <cell r="O78" t="str">
            <v>T577811</v>
          </cell>
        </row>
        <row r="79">
          <cell r="A79">
            <v>75</v>
          </cell>
          <cell r="B79" t="str">
            <v>PARIMIN</v>
          </cell>
          <cell r="C79" t="str">
            <v>L</v>
          </cell>
          <cell r="D79" t="str">
            <v>3305141804490002</v>
          </cell>
          <cell r="E79" t="str">
            <v>PENGEMPON RT 03/RW 04</v>
          </cell>
          <cell r="F79" t="str">
            <v>PANGEMPON</v>
          </cell>
          <cell r="G79" t="str">
            <v>SRUWENG</v>
          </cell>
          <cell r="H79" t="str">
            <v>KEBUMEN</v>
          </cell>
          <cell r="I79" t="str">
            <v>JAWA TENGAH</v>
          </cell>
          <cell r="J79">
            <v>15000000</v>
          </cell>
          <cell r="K79" t="str">
            <v>00696</v>
          </cell>
          <cell r="L79" t="str">
            <v>KCP Kebumen</v>
          </cell>
          <cell r="M79" t="str">
            <v>3115013305141804490002</v>
          </cell>
          <cell r="N79" t="str">
            <v>0000069601590004797</v>
          </cell>
          <cell r="O79" t="str">
            <v>P392663</v>
          </cell>
        </row>
        <row r="80">
          <cell r="A80">
            <v>76</v>
          </cell>
          <cell r="B80" t="str">
            <v>WATINEM</v>
          </cell>
          <cell r="C80" t="str">
            <v>P</v>
          </cell>
          <cell r="D80" t="str">
            <v>3305145303630005</v>
          </cell>
          <cell r="E80" t="str">
            <v>PENGEMPON RT 03/RW 04</v>
          </cell>
          <cell r="F80" t="str">
            <v>PANGEMPON</v>
          </cell>
          <cell r="G80" t="str">
            <v>SRUWENG</v>
          </cell>
          <cell r="H80" t="str">
            <v>KEBUMEN</v>
          </cell>
          <cell r="I80" t="str">
            <v>JAWA TENGAH</v>
          </cell>
          <cell r="J80">
            <v>15000000</v>
          </cell>
          <cell r="K80" t="str">
            <v>00696</v>
          </cell>
          <cell r="L80" t="str">
            <v>KCP Kebumen</v>
          </cell>
          <cell r="M80" t="str">
            <v>3115013305145303630005</v>
          </cell>
          <cell r="N80" t="str">
            <v>0000069601590010641</v>
          </cell>
          <cell r="O80" t="str">
            <v>W399087</v>
          </cell>
        </row>
        <row r="81">
          <cell r="A81">
            <v>77</v>
          </cell>
          <cell r="B81" t="str">
            <v>ROKHIMAN</v>
          </cell>
          <cell r="C81" t="str">
            <v>L</v>
          </cell>
          <cell r="D81" t="str">
            <v>3305141506820003</v>
          </cell>
          <cell r="E81" t="str">
            <v>PENGEMPON RT 04/RW 04</v>
          </cell>
          <cell r="F81" t="str">
            <v>PANGEMPON</v>
          </cell>
          <cell r="G81" t="str">
            <v>SRUWENG</v>
          </cell>
          <cell r="H81" t="str">
            <v>KEBUMEN</v>
          </cell>
          <cell r="I81" t="str">
            <v>JAWA TENGAH</v>
          </cell>
          <cell r="J81">
            <v>15000000</v>
          </cell>
          <cell r="K81" t="str">
            <v>00696</v>
          </cell>
          <cell r="L81" t="str">
            <v>KCP Kebumen</v>
          </cell>
          <cell r="M81" t="str">
            <v>3115013305141506820003</v>
          </cell>
          <cell r="N81" t="str">
            <v>0000069601590005824</v>
          </cell>
          <cell r="O81" t="str">
            <v>RB69897</v>
          </cell>
        </row>
        <row r="82">
          <cell r="A82">
            <v>78</v>
          </cell>
          <cell r="B82" t="str">
            <v>KASMINI</v>
          </cell>
          <cell r="C82" t="str">
            <v>P</v>
          </cell>
          <cell r="D82" t="str">
            <v>3305144602680002</v>
          </cell>
          <cell r="E82" t="str">
            <v>PENGEMPON RT 03/RW 04</v>
          </cell>
          <cell r="F82" t="str">
            <v>PANGEMPON</v>
          </cell>
          <cell r="G82" t="str">
            <v>SRUWENG</v>
          </cell>
          <cell r="H82" t="str">
            <v>KEBUMEN</v>
          </cell>
          <cell r="I82" t="str">
            <v>JAWA TENGAH</v>
          </cell>
          <cell r="J82">
            <v>15000000</v>
          </cell>
          <cell r="K82" t="str">
            <v>00696</v>
          </cell>
          <cell r="L82" t="str">
            <v>KCP Kebumen</v>
          </cell>
          <cell r="M82" t="str">
            <v>3115013305144602680002</v>
          </cell>
          <cell r="N82" t="str">
            <v>0000069601590002096</v>
          </cell>
          <cell r="O82" t="str">
            <v>K483364</v>
          </cell>
        </row>
        <row r="83">
          <cell r="A83">
            <v>80</v>
          </cell>
          <cell r="B83" t="str">
            <v>SOLIHUDIN</v>
          </cell>
          <cell r="C83" t="str">
            <v>L</v>
          </cell>
          <cell r="D83" t="str">
            <v>3305141510790005</v>
          </cell>
          <cell r="E83" t="str">
            <v>PENGEMPON RT 04/RW 04</v>
          </cell>
          <cell r="F83" t="str">
            <v>PANGEMPON</v>
          </cell>
          <cell r="G83" t="str">
            <v>SRUWENG</v>
          </cell>
          <cell r="H83" t="str">
            <v>KEBUMEN</v>
          </cell>
          <cell r="I83" t="str">
            <v>JAWA TENGAH</v>
          </cell>
          <cell r="J83">
            <v>15000000</v>
          </cell>
          <cell r="K83" t="str">
            <v>00696</v>
          </cell>
          <cell r="L83" t="str">
            <v>KCP Kebumen</v>
          </cell>
          <cell r="M83" t="str">
            <v>3115013305141510790005</v>
          </cell>
          <cell r="N83" t="str">
            <v>0000069601590008204</v>
          </cell>
          <cell r="O83" t="str">
            <v>SR58250</v>
          </cell>
        </row>
        <row r="84">
          <cell r="A84">
            <v>81</v>
          </cell>
          <cell r="B84" t="str">
            <v>MUSRINGAH</v>
          </cell>
          <cell r="C84" t="str">
            <v>P</v>
          </cell>
          <cell r="D84" t="str">
            <v>3305146105460002</v>
          </cell>
          <cell r="E84" t="str">
            <v>PENGEMPON RT 04/RW 04</v>
          </cell>
          <cell r="F84" t="str">
            <v>PANGEMPON</v>
          </cell>
          <cell r="G84" t="str">
            <v>SRUWENG</v>
          </cell>
          <cell r="H84" t="str">
            <v>KEBUMEN</v>
          </cell>
          <cell r="I84" t="str">
            <v>JAWA TENGAH</v>
          </cell>
          <cell r="J84">
            <v>15000000</v>
          </cell>
          <cell r="K84" t="str">
            <v>00696</v>
          </cell>
          <cell r="L84" t="str">
            <v>KCP Kebumen</v>
          </cell>
          <cell r="M84" t="str">
            <v>3115013305146105460002</v>
          </cell>
          <cell r="N84" t="str">
            <v>0000069601590004242</v>
          </cell>
          <cell r="O84" t="str">
            <v>MJ16157</v>
          </cell>
        </row>
        <row r="85">
          <cell r="A85">
            <v>82</v>
          </cell>
          <cell r="B85" t="str">
            <v>NUR FAIKUN</v>
          </cell>
          <cell r="C85" t="str">
            <v>L</v>
          </cell>
          <cell r="D85" t="str">
            <v>3305141203720002</v>
          </cell>
          <cell r="E85" t="str">
            <v>PENGEMPON RT 04/RW 04</v>
          </cell>
          <cell r="F85" t="str">
            <v>PANGEMPON</v>
          </cell>
          <cell r="G85" t="str">
            <v>SRUWENG</v>
          </cell>
          <cell r="H85" t="str">
            <v>KEBUMEN</v>
          </cell>
          <cell r="I85" t="str">
            <v>JAWA TENGAH</v>
          </cell>
          <cell r="J85">
            <v>15000000</v>
          </cell>
          <cell r="K85" t="str">
            <v>00696</v>
          </cell>
          <cell r="L85" t="str">
            <v>KCP Kebumen</v>
          </cell>
          <cell r="M85" t="str">
            <v>3115013305141203720002</v>
          </cell>
          <cell r="N85" t="str">
            <v>0000069601590004543</v>
          </cell>
          <cell r="O85" t="str">
            <v>N963075</v>
          </cell>
        </row>
        <row r="86">
          <cell r="A86">
            <v>83</v>
          </cell>
          <cell r="B86" t="str">
            <v>NASIHUDIN</v>
          </cell>
          <cell r="C86" t="str">
            <v>L</v>
          </cell>
          <cell r="D86" t="str">
            <v>3305142103680001</v>
          </cell>
          <cell r="E86" t="str">
            <v>PENGEMPON RT 04/RW 04</v>
          </cell>
          <cell r="F86" t="str">
            <v>PANGEMPON</v>
          </cell>
          <cell r="G86" t="str">
            <v>SRUWENG</v>
          </cell>
          <cell r="H86" t="str">
            <v>KEBUMEN</v>
          </cell>
          <cell r="I86" t="str">
            <v>JAWA TENGAH</v>
          </cell>
          <cell r="J86">
            <v>15000000</v>
          </cell>
          <cell r="K86" t="str">
            <v>00696</v>
          </cell>
          <cell r="L86" t="str">
            <v>KCP Kebumen</v>
          </cell>
          <cell r="M86" t="str">
            <v>3115013305142103680001</v>
          </cell>
          <cell r="N86" t="str">
            <v>0000069601590004381</v>
          </cell>
          <cell r="O86" t="str">
            <v>N963059</v>
          </cell>
        </row>
        <row r="87">
          <cell r="A87">
            <v>84</v>
          </cell>
          <cell r="B87" t="str">
            <v>SOLIHUN</v>
          </cell>
          <cell r="C87" t="str">
            <v>L</v>
          </cell>
          <cell r="D87" t="str">
            <v>3305141102820003</v>
          </cell>
          <cell r="E87" t="str">
            <v>PENGEMPON RT 04/RW 04</v>
          </cell>
          <cell r="F87" t="str">
            <v>PANGEMPON</v>
          </cell>
          <cell r="G87" t="str">
            <v>SRUWENG</v>
          </cell>
          <cell r="H87" t="str">
            <v>KEBUMEN</v>
          </cell>
          <cell r="I87" t="str">
            <v>JAWA TENGAH</v>
          </cell>
          <cell r="J87">
            <v>15000000</v>
          </cell>
          <cell r="K87" t="str">
            <v>00696</v>
          </cell>
          <cell r="L87" t="str">
            <v>KCP Kebumen</v>
          </cell>
          <cell r="M87" t="str">
            <v>3115013305141102820003</v>
          </cell>
          <cell r="N87" t="str">
            <v>0000069601590008220</v>
          </cell>
          <cell r="O87" t="str">
            <v>SR58252</v>
          </cell>
        </row>
        <row r="88">
          <cell r="A88">
            <v>85</v>
          </cell>
          <cell r="B88" t="str">
            <v>SATIMAN</v>
          </cell>
          <cell r="C88" t="str">
            <v>L</v>
          </cell>
          <cell r="D88" t="str">
            <v>3305143112390014</v>
          </cell>
          <cell r="E88" t="str">
            <v>PENGEMPON RT 04/RW 04</v>
          </cell>
          <cell r="F88" t="str">
            <v>PANGEMPON</v>
          </cell>
          <cell r="G88" t="str">
            <v>SRUWENG</v>
          </cell>
          <cell r="H88" t="str">
            <v>KEBUMEN</v>
          </cell>
          <cell r="I88" t="str">
            <v>JAWA TENGAH</v>
          </cell>
          <cell r="J88">
            <v>15000000</v>
          </cell>
          <cell r="K88" t="str">
            <v>00696</v>
          </cell>
          <cell r="L88" t="str">
            <v>KCP Kebumen</v>
          </cell>
          <cell r="M88" t="str">
            <v>3115013305143112390014</v>
          </cell>
          <cell r="N88" t="str">
            <v>0000069601590007452</v>
          </cell>
          <cell r="O88" t="str">
            <v>SR58175</v>
          </cell>
        </row>
        <row r="89">
          <cell r="A89">
            <v>86</v>
          </cell>
          <cell r="B89" t="str">
            <v>SODIKIN</v>
          </cell>
          <cell r="C89" t="str">
            <v>L</v>
          </cell>
          <cell r="D89" t="str">
            <v>3305140810670002</v>
          </cell>
          <cell r="E89" t="str">
            <v>PENGEMPON RT 01/RW 05</v>
          </cell>
          <cell r="F89" t="str">
            <v>PANGEMPON</v>
          </cell>
          <cell r="G89" t="str">
            <v>SRUWENG</v>
          </cell>
          <cell r="H89" t="str">
            <v>KEBUMEN</v>
          </cell>
          <cell r="I89" t="str">
            <v>JAWA TENGAH</v>
          </cell>
          <cell r="J89">
            <v>15000000</v>
          </cell>
          <cell r="K89" t="str">
            <v>00696</v>
          </cell>
          <cell r="L89" t="str">
            <v>KCP Kebumen</v>
          </cell>
          <cell r="M89" t="str">
            <v>3115013305140810670002</v>
          </cell>
          <cell r="N89" t="str">
            <v>0000069601590008084</v>
          </cell>
          <cell r="O89" t="str">
            <v>SR58238</v>
          </cell>
        </row>
        <row r="90">
          <cell r="A90">
            <v>87</v>
          </cell>
          <cell r="B90" t="str">
            <v>SOLIHUDIN</v>
          </cell>
          <cell r="C90" t="str">
            <v>L</v>
          </cell>
          <cell r="D90" t="str">
            <v>3305142604850003</v>
          </cell>
          <cell r="E90" t="str">
            <v>PENGEMPON RT 01/RW 05</v>
          </cell>
          <cell r="F90" t="str">
            <v>PANGEMPON</v>
          </cell>
          <cell r="G90" t="str">
            <v>SRUWENG</v>
          </cell>
          <cell r="H90" t="str">
            <v>KEBUMEN</v>
          </cell>
          <cell r="I90" t="str">
            <v>JAWA TENGAH</v>
          </cell>
          <cell r="J90">
            <v>15000000</v>
          </cell>
          <cell r="K90" t="str">
            <v>00696</v>
          </cell>
          <cell r="L90" t="str">
            <v>KCP Kebumen</v>
          </cell>
          <cell r="M90" t="str">
            <v>3115013305142604850003</v>
          </cell>
          <cell r="N90" t="str">
            <v>0000069601590008212</v>
          </cell>
          <cell r="O90" t="str">
            <v>SR58251</v>
          </cell>
        </row>
        <row r="91">
          <cell r="A91">
            <v>88</v>
          </cell>
          <cell r="B91" t="str">
            <v>SITI BAENGATUN</v>
          </cell>
          <cell r="C91" t="str">
            <v>P</v>
          </cell>
          <cell r="D91" t="str">
            <v>3305145606770001</v>
          </cell>
          <cell r="E91" t="str">
            <v>PEMGEMPON RT 01/RW 05</v>
          </cell>
          <cell r="F91" t="str">
            <v>PANGEMPON</v>
          </cell>
          <cell r="G91" t="str">
            <v>SRUWENG</v>
          </cell>
          <cell r="H91" t="str">
            <v>KEBUMEN</v>
          </cell>
          <cell r="I91" t="str">
            <v>JAWA TENGAH</v>
          </cell>
          <cell r="J91">
            <v>15000000</v>
          </cell>
          <cell r="K91" t="str">
            <v>00696</v>
          </cell>
          <cell r="L91" t="str">
            <v>KCP Kebumen</v>
          </cell>
          <cell r="M91" t="str">
            <v>3115013305145606770001</v>
          </cell>
          <cell r="N91" t="str">
            <v>0000069601590007868</v>
          </cell>
          <cell r="O91" t="str">
            <v>SR58216</v>
          </cell>
        </row>
        <row r="92">
          <cell r="A92">
            <v>89</v>
          </cell>
          <cell r="B92" t="str">
            <v>SOMADI</v>
          </cell>
          <cell r="C92" t="str">
            <v>L</v>
          </cell>
          <cell r="D92" t="str">
            <v>3305140201260001</v>
          </cell>
          <cell r="E92" t="str">
            <v>PENGEMPON RT 02/RW 05</v>
          </cell>
          <cell r="F92" t="str">
            <v>PANGEMPON</v>
          </cell>
          <cell r="G92" t="str">
            <v>SRUWENG</v>
          </cell>
          <cell r="H92" t="str">
            <v>KEBUMEN</v>
          </cell>
          <cell r="I92" t="str">
            <v>JAWA TENGAH</v>
          </cell>
          <cell r="J92">
            <v>15000000</v>
          </cell>
          <cell r="K92" t="str">
            <v>00696</v>
          </cell>
          <cell r="L92" t="str">
            <v>KCP Kebumen</v>
          </cell>
          <cell r="M92" t="str">
            <v>3115013305140201260001</v>
          </cell>
          <cell r="N92" t="str">
            <v>0000069601590008254</v>
          </cell>
          <cell r="O92" t="str">
            <v>SR58255</v>
          </cell>
        </row>
        <row r="93">
          <cell r="A93">
            <v>90</v>
          </cell>
          <cell r="B93" t="str">
            <v>MUFIDUN</v>
          </cell>
          <cell r="C93" t="str">
            <v>L</v>
          </cell>
          <cell r="D93" t="str">
            <v>3305141508850001</v>
          </cell>
          <cell r="E93" t="str">
            <v>PENGEMPON RT 02/RW 05</v>
          </cell>
          <cell r="F93" t="str">
            <v>PANGEMPON</v>
          </cell>
          <cell r="G93" t="str">
            <v>SRUWENG</v>
          </cell>
          <cell r="H93" t="str">
            <v>KEBUMEN</v>
          </cell>
          <cell r="I93" t="str">
            <v>JAWA TENGAH</v>
          </cell>
          <cell r="J93">
            <v>15000000</v>
          </cell>
          <cell r="K93" t="str">
            <v>00696</v>
          </cell>
          <cell r="L93" t="str">
            <v>KCP Kebumen</v>
          </cell>
          <cell r="M93" t="str">
            <v>3115013305141508850001</v>
          </cell>
          <cell r="N93" t="str">
            <v>0000069601590003783</v>
          </cell>
          <cell r="O93" t="str">
            <v>MJ16111</v>
          </cell>
        </row>
        <row r="94">
          <cell r="A94">
            <v>91</v>
          </cell>
          <cell r="B94" t="str">
            <v>RATIMIN</v>
          </cell>
          <cell r="C94" t="str">
            <v>L</v>
          </cell>
          <cell r="D94" t="str">
            <v>3305140707550002</v>
          </cell>
          <cell r="E94" t="str">
            <v>PENGEMPON RT 02/RW 05</v>
          </cell>
          <cell r="F94" t="str">
            <v>PANGEMPON</v>
          </cell>
          <cell r="G94" t="str">
            <v>SRUWENG</v>
          </cell>
          <cell r="H94" t="str">
            <v>KEBUMEN</v>
          </cell>
          <cell r="I94" t="str">
            <v>JAWA TENGAH</v>
          </cell>
          <cell r="J94">
            <v>15000000</v>
          </cell>
          <cell r="K94" t="str">
            <v>00696</v>
          </cell>
          <cell r="L94" t="str">
            <v>KCP Kebumen</v>
          </cell>
          <cell r="M94" t="str">
            <v>3115013305140707550002</v>
          </cell>
          <cell r="N94" t="str">
            <v>0000069601590005557</v>
          </cell>
          <cell r="O94" t="str">
            <v>RB69870</v>
          </cell>
        </row>
        <row r="95">
          <cell r="A95">
            <v>92</v>
          </cell>
          <cell r="B95" t="str">
            <v>UDINANTO</v>
          </cell>
          <cell r="C95" t="str">
            <v>L</v>
          </cell>
          <cell r="D95" t="str">
            <v>3305141709690001</v>
          </cell>
          <cell r="E95" t="str">
            <v>PENGEMPON RT 02/RW 05</v>
          </cell>
          <cell r="F95" t="str">
            <v>PANGEMPON</v>
          </cell>
          <cell r="G95" t="str">
            <v>SRUWENG</v>
          </cell>
          <cell r="H95" t="str">
            <v>KEBUMEN</v>
          </cell>
          <cell r="I95" t="str">
            <v>JAWA TENGAH</v>
          </cell>
          <cell r="J95">
            <v>15000000</v>
          </cell>
          <cell r="K95" t="str">
            <v>00696</v>
          </cell>
          <cell r="L95" t="str">
            <v>KCP Kebumen</v>
          </cell>
          <cell r="M95" t="str">
            <v>3115013305141709690001</v>
          </cell>
          <cell r="N95" t="str">
            <v>0000069601590010170</v>
          </cell>
          <cell r="O95" t="str">
            <v>U170896</v>
          </cell>
        </row>
        <row r="96">
          <cell r="A96">
            <v>93</v>
          </cell>
          <cell r="B96" t="str">
            <v>SARIMUN</v>
          </cell>
          <cell r="C96" t="str">
            <v>L</v>
          </cell>
          <cell r="D96" t="str">
            <v>3305143112690020</v>
          </cell>
          <cell r="E96" t="str">
            <v>PENGEMPON RT 02/RW 05</v>
          </cell>
          <cell r="F96" t="str">
            <v>PANGEMPON</v>
          </cell>
          <cell r="G96" t="str">
            <v>SRUWENG</v>
          </cell>
          <cell r="H96" t="str">
            <v>KEBUMEN</v>
          </cell>
          <cell r="I96" t="str">
            <v>JAWA TENGAH</v>
          </cell>
          <cell r="J96">
            <v>15000000</v>
          </cell>
          <cell r="K96" t="str">
            <v>00696</v>
          </cell>
          <cell r="L96" t="str">
            <v>KCP Kebumen</v>
          </cell>
          <cell r="M96" t="str">
            <v>3115013305143112690020</v>
          </cell>
          <cell r="N96" t="str">
            <v>0000069601590007216</v>
          </cell>
          <cell r="O96" t="str">
            <v>SR58151</v>
          </cell>
        </row>
        <row r="97">
          <cell r="A97">
            <v>94</v>
          </cell>
          <cell r="B97" t="str">
            <v>NUR KHOLIS</v>
          </cell>
          <cell r="C97" t="str">
            <v>L</v>
          </cell>
          <cell r="D97" t="str">
            <v>3305140910810004</v>
          </cell>
          <cell r="E97" t="str">
            <v>PENGEMPON RT 02/RW 05</v>
          </cell>
          <cell r="F97" t="str">
            <v>PANGEMPON</v>
          </cell>
          <cell r="G97" t="str">
            <v>SRUWENG</v>
          </cell>
          <cell r="H97" t="str">
            <v>KEBUMEN</v>
          </cell>
          <cell r="I97" t="str">
            <v>JAWA TENGAH</v>
          </cell>
          <cell r="J97">
            <v>15000000</v>
          </cell>
          <cell r="K97" t="str">
            <v>00696</v>
          </cell>
          <cell r="L97" t="str">
            <v>KCP Kebumen</v>
          </cell>
          <cell r="M97" t="str">
            <v>3115013305140910810004</v>
          </cell>
          <cell r="N97" t="str">
            <v>0000069601590004585</v>
          </cell>
          <cell r="O97" t="str">
            <v>N963079</v>
          </cell>
        </row>
        <row r="98">
          <cell r="A98">
            <v>95</v>
          </cell>
          <cell r="B98" t="str">
            <v>SAKIMIN</v>
          </cell>
          <cell r="C98" t="str">
            <v>L</v>
          </cell>
          <cell r="D98" t="str">
            <v>3305141210490001</v>
          </cell>
          <cell r="E98" t="str">
            <v>PENGEMPON RT 03/RW 05</v>
          </cell>
          <cell r="F98" t="str">
            <v>PANGEMPON</v>
          </cell>
          <cell r="G98" t="str">
            <v>SRUWENG</v>
          </cell>
          <cell r="H98" t="str">
            <v>KEBUMEN</v>
          </cell>
          <cell r="I98" t="str">
            <v>JAWA TENGAH</v>
          </cell>
          <cell r="J98">
            <v>15000000</v>
          </cell>
          <cell r="K98" t="str">
            <v>00696</v>
          </cell>
          <cell r="L98" t="str">
            <v>KCP Kebumen</v>
          </cell>
          <cell r="M98" t="str">
            <v>3115013305141210490001</v>
          </cell>
          <cell r="N98" t="str">
            <v>0000069601590006286</v>
          </cell>
          <cell r="O98" t="str">
            <v>SR58058</v>
          </cell>
        </row>
        <row r="99">
          <cell r="A99">
            <v>96</v>
          </cell>
          <cell r="B99" t="str">
            <v>SURYATI</v>
          </cell>
          <cell r="C99" t="str">
            <v>P</v>
          </cell>
          <cell r="D99" t="str">
            <v>3305144505590006</v>
          </cell>
          <cell r="E99" t="str">
            <v>PENGEMPON RT 03/RW 05</v>
          </cell>
          <cell r="F99" t="str">
            <v>PANGEMPON</v>
          </cell>
          <cell r="G99" t="str">
            <v>SRUWENG</v>
          </cell>
          <cell r="H99" t="str">
            <v>KEBUMEN</v>
          </cell>
          <cell r="I99" t="str">
            <v>JAWA TENGAH</v>
          </cell>
          <cell r="J99">
            <v>15000000</v>
          </cell>
          <cell r="K99" t="str">
            <v>00696</v>
          </cell>
          <cell r="L99" t="str">
            <v>KCP Kebumen</v>
          </cell>
          <cell r="M99" t="str">
            <v>3115013305144505590006</v>
          </cell>
          <cell r="N99" t="str">
            <v>0000069601590009292</v>
          </cell>
          <cell r="O99" t="str">
            <v>SR58359</v>
          </cell>
        </row>
        <row r="100">
          <cell r="A100">
            <v>97</v>
          </cell>
          <cell r="B100" t="str">
            <v>KASAN</v>
          </cell>
          <cell r="C100" t="str">
            <v>L</v>
          </cell>
          <cell r="D100" t="str">
            <v>3305141608660003</v>
          </cell>
          <cell r="E100" t="str">
            <v>PENGEMPON RT 03/RW 05</v>
          </cell>
          <cell r="F100" t="str">
            <v>PANGEMPON</v>
          </cell>
          <cell r="G100" t="str">
            <v>SRUWENG</v>
          </cell>
          <cell r="H100" t="str">
            <v>KEBUMEN</v>
          </cell>
          <cell r="I100" t="str">
            <v>JAWA TENGAH</v>
          </cell>
          <cell r="J100">
            <v>15000000</v>
          </cell>
          <cell r="K100" t="str">
            <v>00696</v>
          </cell>
          <cell r="L100" t="str">
            <v>KCP Kebumen</v>
          </cell>
          <cell r="M100" t="str">
            <v>3115013305141608660003</v>
          </cell>
          <cell r="N100" t="str">
            <v>0000069601590001927</v>
          </cell>
          <cell r="O100" t="str">
            <v>K483347</v>
          </cell>
        </row>
        <row r="101">
          <cell r="A101">
            <v>98</v>
          </cell>
          <cell r="B101" t="str">
            <v>SUPARJO</v>
          </cell>
          <cell r="C101" t="str">
            <v>L</v>
          </cell>
          <cell r="D101" t="str">
            <v>3305141108860005</v>
          </cell>
          <cell r="E101" t="str">
            <v>PENGEMPON RT 03/RW 05</v>
          </cell>
          <cell r="F101" t="str">
            <v>PANGEMPON</v>
          </cell>
          <cell r="G101" t="str">
            <v>SRUWENG</v>
          </cell>
          <cell r="H101" t="str">
            <v>KEBUMEN</v>
          </cell>
          <cell r="I101" t="str">
            <v>JAWA TENGAH</v>
          </cell>
          <cell r="J101">
            <v>15000000</v>
          </cell>
          <cell r="K101" t="str">
            <v>00696</v>
          </cell>
          <cell r="L101" t="str">
            <v>KCP Kebumen</v>
          </cell>
          <cell r="M101" t="str">
            <v>3115013305141108860005</v>
          </cell>
          <cell r="N101" t="str">
            <v>0000069601590009030</v>
          </cell>
          <cell r="O101" t="str">
            <v>SR58333</v>
          </cell>
        </row>
        <row r="102">
          <cell r="A102">
            <v>99</v>
          </cell>
          <cell r="B102" t="str">
            <v>TRIYONO</v>
          </cell>
          <cell r="C102" t="str">
            <v>L</v>
          </cell>
          <cell r="D102" t="str">
            <v>3305142301810002</v>
          </cell>
          <cell r="E102" t="str">
            <v>PENGEMPON RT 04/RW 05</v>
          </cell>
          <cell r="F102" t="str">
            <v>PANGEMPON</v>
          </cell>
          <cell r="G102" t="str">
            <v>SRUWENG</v>
          </cell>
          <cell r="H102" t="str">
            <v>KEBUMEN</v>
          </cell>
          <cell r="I102" t="str">
            <v>JAWA TENGAH</v>
          </cell>
          <cell r="J102">
            <v>15000000</v>
          </cell>
          <cell r="K102" t="str">
            <v>00696</v>
          </cell>
          <cell r="L102" t="str">
            <v>KCP Kebumen</v>
          </cell>
          <cell r="M102" t="str">
            <v>3115013305142301810002</v>
          </cell>
          <cell r="N102" t="str">
            <v>0000069601590009894</v>
          </cell>
          <cell r="O102" t="str">
            <v>T577830</v>
          </cell>
        </row>
        <row r="103">
          <cell r="A103">
            <v>100</v>
          </cell>
          <cell r="B103" t="str">
            <v>RUKIYAH</v>
          </cell>
          <cell r="C103" t="str">
            <v>P</v>
          </cell>
          <cell r="D103" t="str">
            <v>3305145108760001</v>
          </cell>
          <cell r="E103" t="str">
            <v>PENGEMPON RT 04/RW 05</v>
          </cell>
          <cell r="F103" t="str">
            <v>PANGEMPON</v>
          </cell>
          <cell r="G103" t="str">
            <v>SRUWENG</v>
          </cell>
          <cell r="H103" t="str">
            <v>KEBUMEN</v>
          </cell>
          <cell r="I103" t="str">
            <v>JAWA TENGAH</v>
          </cell>
          <cell r="J103">
            <v>15000000</v>
          </cell>
          <cell r="K103" t="str">
            <v>00696</v>
          </cell>
          <cell r="L103" t="str">
            <v>KCP Kebumen</v>
          </cell>
          <cell r="M103" t="str">
            <v>3115013305145108760001</v>
          </cell>
          <cell r="N103" t="str">
            <v>0000069601590005866</v>
          </cell>
          <cell r="O103" t="str">
            <v>RB69901</v>
          </cell>
        </row>
        <row r="104">
          <cell r="A104">
            <v>101</v>
          </cell>
          <cell r="B104" t="str">
            <v>NGALIMIN</v>
          </cell>
          <cell r="C104" t="str">
            <v>L</v>
          </cell>
          <cell r="D104" t="str">
            <v>3305140902470001</v>
          </cell>
          <cell r="E104" t="str">
            <v>PENGEMPON RT 04/RW 05</v>
          </cell>
          <cell r="F104" t="str">
            <v>PANGEMPON</v>
          </cell>
          <cell r="G104" t="str">
            <v>SRUWENG</v>
          </cell>
          <cell r="H104" t="str">
            <v>KEBUMEN</v>
          </cell>
          <cell r="I104" t="str">
            <v>JAWA TENGAH</v>
          </cell>
          <cell r="J104">
            <v>15000000</v>
          </cell>
          <cell r="K104" t="str">
            <v>00696</v>
          </cell>
          <cell r="L104" t="str">
            <v>KCP Kebumen</v>
          </cell>
          <cell r="M104" t="str">
            <v>3115013305140902470001</v>
          </cell>
          <cell r="N104" t="str">
            <v>0000069601590004454</v>
          </cell>
          <cell r="O104" t="str">
            <v>N963066</v>
          </cell>
        </row>
        <row r="105">
          <cell r="A105">
            <v>103</v>
          </cell>
          <cell r="B105" t="str">
            <v>SODIRAN</v>
          </cell>
          <cell r="C105" t="str">
            <v>L</v>
          </cell>
          <cell r="D105" t="str">
            <v>3305140711570002</v>
          </cell>
          <cell r="E105" t="str">
            <v>PENGEMPON RT 04/RW 05</v>
          </cell>
          <cell r="F105" t="str">
            <v>PANGEMPON</v>
          </cell>
          <cell r="G105" t="str">
            <v>SRUWENG</v>
          </cell>
          <cell r="H105" t="str">
            <v>KEBUMEN</v>
          </cell>
          <cell r="I105" t="str">
            <v>JAWA TENGAH</v>
          </cell>
          <cell r="J105">
            <v>15000000</v>
          </cell>
          <cell r="K105" t="str">
            <v>00696</v>
          </cell>
          <cell r="L105" t="str">
            <v>KCP Kebumen</v>
          </cell>
          <cell r="M105" t="str">
            <v>3115013305140711570002</v>
          </cell>
          <cell r="N105" t="str">
            <v>0000069601590008149</v>
          </cell>
          <cell r="O105" t="str">
            <v>SR58244</v>
          </cell>
        </row>
        <row r="106">
          <cell r="A106">
            <v>104</v>
          </cell>
          <cell r="B106" t="str">
            <v>UMUL LATIFAH</v>
          </cell>
          <cell r="C106" t="str">
            <v>P</v>
          </cell>
          <cell r="D106" t="str">
            <v>3305145603830002</v>
          </cell>
          <cell r="E106" t="str">
            <v>PENGEMPON RT 04/RW 05</v>
          </cell>
          <cell r="F106" t="str">
            <v>PANGEMPON</v>
          </cell>
          <cell r="G106" t="str">
            <v>SRUWENG</v>
          </cell>
          <cell r="H106" t="str">
            <v>KEBUMEN</v>
          </cell>
          <cell r="I106" t="str">
            <v>JAWA TENGAH</v>
          </cell>
          <cell r="J106">
            <v>15000000</v>
          </cell>
          <cell r="K106" t="str">
            <v>00696</v>
          </cell>
          <cell r="L106" t="str">
            <v>KCP Kebumen</v>
          </cell>
          <cell r="M106" t="str">
            <v>3115013305145603830002</v>
          </cell>
          <cell r="N106" t="str">
            <v>0000069601590010188</v>
          </cell>
          <cell r="O106" t="str">
            <v>U170897</v>
          </cell>
        </row>
        <row r="107">
          <cell r="A107">
            <v>105</v>
          </cell>
          <cell r="B107" t="str">
            <v>RUWIYATUN</v>
          </cell>
          <cell r="C107" t="str">
            <v>P</v>
          </cell>
          <cell r="D107" t="str">
            <v>3305144906740003</v>
          </cell>
          <cell r="E107" t="str">
            <v>PENGEMPON RT 04/RW 05</v>
          </cell>
          <cell r="F107" t="str">
            <v>PANGEMPON</v>
          </cell>
          <cell r="G107" t="str">
            <v>SRUWENG</v>
          </cell>
          <cell r="H107" t="str">
            <v>KEBUMEN</v>
          </cell>
          <cell r="I107" t="str">
            <v>JAWA TENGAH</v>
          </cell>
          <cell r="J107">
            <v>30000000</v>
          </cell>
          <cell r="K107" t="str">
            <v>00696</v>
          </cell>
          <cell r="L107" t="str">
            <v>KCP Kebumen</v>
          </cell>
          <cell r="M107" t="str">
            <v>3114013305144906740003</v>
          </cell>
          <cell r="N107" t="str">
            <v>0000069601590005971</v>
          </cell>
          <cell r="O107" t="str">
            <v>RB69912</v>
          </cell>
        </row>
        <row r="108">
          <cell r="A108">
            <v>106</v>
          </cell>
          <cell r="B108" t="str">
            <v>DARIMUN</v>
          </cell>
          <cell r="C108" t="str">
            <v>L</v>
          </cell>
          <cell r="D108" t="str">
            <v>3305140905730003</v>
          </cell>
          <cell r="E108" t="str">
            <v>PENGEMPON RT 04/RW 05</v>
          </cell>
          <cell r="F108" t="str">
            <v>PANGEMPON</v>
          </cell>
          <cell r="G108" t="str">
            <v>SRUWENG</v>
          </cell>
          <cell r="H108" t="str">
            <v>KEBUMEN</v>
          </cell>
          <cell r="I108" t="str">
            <v>JAWA TENGAH</v>
          </cell>
          <cell r="J108">
            <v>15000000</v>
          </cell>
          <cell r="K108" t="str">
            <v>00696</v>
          </cell>
          <cell r="L108" t="str">
            <v>KCP Kebumen</v>
          </cell>
          <cell r="M108" t="str">
            <v>3115013305140905730003</v>
          </cell>
          <cell r="N108" t="str">
            <v>0000069601590000696</v>
          </cell>
          <cell r="O108" t="str">
            <v>D944579</v>
          </cell>
        </row>
        <row r="109">
          <cell r="A109">
            <v>107</v>
          </cell>
          <cell r="B109" t="str">
            <v>ADMAN</v>
          </cell>
          <cell r="C109" t="str">
            <v>L</v>
          </cell>
          <cell r="D109" t="str">
            <v>3305143112370011</v>
          </cell>
          <cell r="E109" t="str">
            <v>PENGEMPON RT 04/RW 05</v>
          </cell>
          <cell r="F109" t="str">
            <v>PANGEMPON</v>
          </cell>
          <cell r="G109" t="str">
            <v>SRUWENG</v>
          </cell>
          <cell r="H109" t="str">
            <v>KEBUMEN</v>
          </cell>
          <cell r="I109" t="str">
            <v>JAWA TENGAH</v>
          </cell>
          <cell r="J109">
            <v>15000000</v>
          </cell>
          <cell r="K109" t="str">
            <v>00696</v>
          </cell>
          <cell r="L109" t="str">
            <v>KCP Kebumen</v>
          </cell>
          <cell r="M109" t="str">
            <v>3115013305143112370011</v>
          </cell>
          <cell r="N109" t="str">
            <v>0000069601590000191</v>
          </cell>
          <cell r="O109" t="str">
            <v>AK77974</v>
          </cell>
        </row>
        <row r="110">
          <cell r="A110">
            <v>108</v>
          </cell>
          <cell r="B110" t="str">
            <v>SATIMIN</v>
          </cell>
          <cell r="C110" t="str">
            <v>L</v>
          </cell>
          <cell r="D110" t="str">
            <v>3305143112390006</v>
          </cell>
          <cell r="E110" t="str">
            <v>PENGEMPON RT 04/RW 05</v>
          </cell>
          <cell r="F110" t="str">
            <v>PANGEMPON</v>
          </cell>
          <cell r="G110" t="str">
            <v>SRUWENG</v>
          </cell>
          <cell r="H110" t="str">
            <v>KEBUMEN</v>
          </cell>
          <cell r="I110" t="str">
            <v>JAWA TENGAH</v>
          </cell>
          <cell r="J110">
            <v>15000000</v>
          </cell>
          <cell r="K110" t="str">
            <v>00696</v>
          </cell>
          <cell r="L110" t="str">
            <v>KCP Kebumen</v>
          </cell>
          <cell r="M110" t="str">
            <v>3115013305143112390006</v>
          </cell>
          <cell r="N110" t="str">
            <v>0000069601590007460</v>
          </cell>
          <cell r="O110" t="str">
            <v>SR58176</v>
          </cell>
        </row>
        <row r="111">
          <cell r="A111">
            <v>109</v>
          </cell>
          <cell r="B111" t="str">
            <v>SURATMIN</v>
          </cell>
          <cell r="C111" t="str">
            <v>L</v>
          </cell>
          <cell r="D111" t="str">
            <v>3305143112420047</v>
          </cell>
          <cell r="E111" t="str">
            <v>PENGEMPON RT 04/RW 05</v>
          </cell>
          <cell r="F111" t="str">
            <v>PANGEMPON</v>
          </cell>
          <cell r="G111" t="str">
            <v>SRUWENG</v>
          </cell>
          <cell r="H111" t="str">
            <v>KEBUMEN</v>
          </cell>
          <cell r="I111" t="str">
            <v>JAWA TENGAH</v>
          </cell>
          <cell r="J111">
            <v>15000000</v>
          </cell>
          <cell r="K111" t="str">
            <v>00696</v>
          </cell>
          <cell r="L111" t="str">
            <v>KCP Kebumen</v>
          </cell>
          <cell r="M111" t="str">
            <v>3115013305143112420047</v>
          </cell>
          <cell r="N111" t="str">
            <v>0000069601590009179</v>
          </cell>
          <cell r="O111" t="str">
            <v>SR58347</v>
          </cell>
        </row>
        <row r="112">
          <cell r="A112">
            <v>110</v>
          </cell>
          <cell r="B112" t="str">
            <v>SAMIDIN</v>
          </cell>
          <cell r="C112" t="str">
            <v>L</v>
          </cell>
          <cell r="D112" t="str">
            <v>3305141405780004</v>
          </cell>
          <cell r="E112" t="str">
            <v>PENGEMPON RT 04/RW 06</v>
          </cell>
          <cell r="F112" t="str">
            <v>PANGEMPON</v>
          </cell>
          <cell r="G112" t="str">
            <v>SRUWENG</v>
          </cell>
          <cell r="H112" t="str">
            <v>KEBUMEN</v>
          </cell>
          <cell r="I112" t="str">
            <v>JAWA TENGAH</v>
          </cell>
          <cell r="J112">
            <v>20000000</v>
          </cell>
          <cell r="K112" t="str">
            <v>00696</v>
          </cell>
          <cell r="L112" t="str">
            <v>KCP Kebumen</v>
          </cell>
          <cell r="M112" t="str">
            <v>3114013305141405780004</v>
          </cell>
          <cell r="N112" t="str">
            <v>0000069601590006537</v>
          </cell>
          <cell r="O112" t="str">
            <v>SR58083</v>
          </cell>
        </row>
      </sheetData>
      <sheetData sheetId="2">
        <row r="6">
          <cell r="A6">
            <v>1</v>
          </cell>
          <cell r="B6" t="str">
            <v>SUMARYONO</v>
          </cell>
          <cell r="C6" t="str">
            <v>L</v>
          </cell>
          <cell r="D6" t="str">
            <v>3305141711640002</v>
          </cell>
          <cell r="E6" t="str">
            <v>PENGEMPON KIDUL RT 03/RW 01</v>
          </cell>
          <cell r="F6" t="str">
            <v>PENGEMPON</v>
          </cell>
          <cell r="G6" t="str">
            <v>SRUWENG</v>
          </cell>
          <cell r="H6" t="str">
            <v>KEBUMEN</v>
          </cell>
          <cell r="I6" t="str">
            <v>JAWA TENGAH</v>
          </cell>
          <cell r="J6">
            <v>15000000</v>
          </cell>
          <cell r="K6">
            <v>50</v>
          </cell>
          <cell r="L6" t="str">
            <v>KARYAWAN SWASTA</v>
          </cell>
          <cell r="M6">
            <v>600000</v>
          </cell>
          <cell r="N6">
            <v>3</v>
          </cell>
          <cell r="O6" t="str">
            <v>Tidak Layak</v>
          </cell>
          <cell r="P6" t="str">
            <v>Tidak Layak</v>
          </cell>
          <cell r="Q6" t="str">
            <v>Tidak Layak</v>
          </cell>
          <cell r="R6">
            <v>60</v>
          </cell>
          <cell r="S6">
            <v>0</v>
          </cell>
          <cell r="T6" t="str">
            <v>YUDO SUDOMO</v>
          </cell>
          <cell r="U6">
            <v>0</v>
          </cell>
          <cell r="V6" t="str">
            <v>(0287) 3872017</v>
          </cell>
          <cell r="W6" t="str">
            <v>SIGIT KARSENO</v>
          </cell>
          <cell r="X6">
            <v>0</v>
          </cell>
          <cell r="Y6" t="str">
            <v>NIP :19680424 199803 1011</v>
          </cell>
          <cell r="Z6" t="str">
            <v>Moh. Amirudin, S.IP, MM</v>
          </cell>
          <cell r="AA6" t="str">
            <v>Himawan T P, S.Sos</v>
          </cell>
          <cell r="AB6" t="str">
            <v>0000069601590008822</v>
          </cell>
          <cell r="AC6">
            <v>3086</v>
          </cell>
          <cell r="AD6">
            <v>7.6434100000000003</v>
          </cell>
          <cell r="AE6" t="str">
            <v>109,62642</v>
          </cell>
          <cell r="AF6" t="str">
            <v>Surat Keterangan Pejabat</v>
          </cell>
          <cell r="AG6" t="str">
            <v>Listrik &amp; Air Bersih</v>
          </cell>
          <cell r="AH6" t="str">
            <v>GENTENG/USUK/RENG LAPUK</v>
          </cell>
          <cell r="AI6" t="str">
            <v>TANAH</v>
          </cell>
          <cell r="AJ6" t="str">
            <v>PAPAN/ BILIK BAMBU</v>
          </cell>
          <cell r="AK6" t="str">
            <v>GENTENG/USUK/RENG</v>
          </cell>
          <cell r="AL6">
            <v>90</v>
          </cell>
          <cell r="AM6" t="str">
            <v>RABAT BETON</v>
          </cell>
          <cell r="AN6">
            <v>56</v>
          </cell>
          <cell r="AO6" t="str">
            <v>BATA MERAH/ BATAKO</v>
          </cell>
          <cell r="AP6">
            <v>90</v>
          </cell>
          <cell r="AQ6" t="str">
            <v>Pengempon, ____ Oktober 2015</v>
          </cell>
          <cell r="AR6" t="str">
            <v>SUTOMO</v>
          </cell>
          <cell r="AS6" t="str">
            <v>NURUL IMAN</v>
          </cell>
          <cell r="AT6" t="str">
            <v>MUNCUL BARU</v>
          </cell>
          <cell r="AU6" t="str">
            <v>Jl. Simpang lima Rt.3/Rw.1 Kec.Pejagoan</v>
          </cell>
          <cell r="AV6" t="str">
            <v>Mohamad Mansur</v>
          </cell>
          <cell r="AW6" t="str">
            <v>BTN KCP KEBUMEN</v>
          </cell>
          <cell r="AX6" t="str">
            <v>'00696</v>
          </cell>
          <cell r="AY6" t="str">
            <v>00696-01-50-000542-4</v>
          </cell>
        </row>
        <row r="7">
          <cell r="A7">
            <v>2</v>
          </cell>
          <cell r="B7" t="str">
            <v>SUTOMO</v>
          </cell>
          <cell r="C7" t="str">
            <v>L</v>
          </cell>
          <cell r="D7" t="str">
            <v>3305141612740003</v>
          </cell>
          <cell r="E7" t="str">
            <v>PENGEMPON KIDUL RT 03/RW 01</v>
          </cell>
          <cell r="F7" t="str">
            <v>PENGEMPON</v>
          </cell>
          <cell r="G7" t="str">
            <v>SRUWENG</v>
          </cell>
          <cell r="H7" t="str">
            <v>KEBUMEN</v>
          </cell>
          <cell r="I7" t="str">
            <v>JAWA TENGAH</v>
          </cell>
          <cell r="J7">
            <v>15000000</v>
          </cell>
          <cell r="K7">
            <v>40</v>
          </cell>
          <cell r="L7" t="str">
            <v>BURUH HARIAN LEPAS</v>
          </cell>
          <cell r="M7">
            <v>500000</v>
          </cell>
          <cell r="N7">
            <v>3</v>
          </cell>
          <cell r="O7" t="str">
            <v>Tidak Layak</v>
          </cell>
          <cell r="P7" t="str">
            <v>Tidak Layak</v>
          </cell>
          <cell r="Q7" t="str">
            <v>Tidak Layak</v>
          </cell>
          <cell r="R7">
            <v>36</v>
          </cell>
          <cell r="S7">
            <v>0</v>
          </cell>
          <cell r="T7" t="str">
            <v>YUDO SUDOMO</v>
          </cell>
          <cell r="U7">
            <v>0</v>
          </cell>
          <cell r="V7" t="str">
            <v>(0287) 3872017</v>
          </cell>
          <cell r="W7" t="str">
            <v>SIGIT KARSENO</v>
          </cell>
          <cell r="X7">
            <v>0</v>
          </cell>
          <cell r="Y7" t="str">
            <v>NIP :19680424 199803 1011</v>
          </cell>
          <cell r="Z7" t="str">
            <v>Moh. Amirudin, S.IP, MM</v>
          </cell>
          <cell r="AA7" t="str">
            <v>Himawan T P, S.Sos</v>
          </cell>
          <cell r="AB7" t="str">
            <v>0000069601590009404</v>
          </cell>
          <cell r="AC7">
            <v>3086</v>
          </cell>
          <cell r="AD7">
            <v>7.6436500000000001</v>
          </cell>
          <cell r="AE7" t="str">
            <v>109,6264</v>
          </cell>
          <cell r="AF7" t="str">
            <v>Surat Keterangan Pejabat</v>
          </cell>
          <cell r="AG7" t="str">
            <v>Air Bersih &amp; MCK</v>
          </cell>
          <cell r="AH7" t="str">
            <v>GENTENG/USUK/RENG LAPUK</v>
          </cell>
          <cell r="AI7" t="str">
            <v>TANAH</v>
          </cell>
          <cell r="AJ7" t="str">
            <v>PAPAN/ BILIK BAMBU</v>
          </cell>
          <cell r="AK7" t="str">
            <v>GENTENG/USUK/RENG</v>
          </cell>
          <cell r="AL7">
            <v>88</v>
          </cell>
          <cell r="AM7" t="str">
            <v>RABAT BETON</v>
          </cell>
          <cell r="AN7">
            <v>54</v>
          </cell>
          <cell r="AO7" t="str">
            <v>BATA MERAH/ BATAKO</v>
          </cell>
          <cell r="AP7">
            <v>90</v>
          </cell>
          <cell r="AQ7" t="str">
            <v>Pengempon, ____ Oktober 2015</v>
          </cell>
          <cell r="AR7" t="str">
            <v>SUTOMO</v>
          </cell>
          <cell r="AS7" t="str">
            <v>NURUL IMAN</v>
          </cell>
          <cell r="AT7" t="str">
            <v>MUNCUL BARU</v>
          </cell>
          <cell r="AU7" t="str">
            <v>Jl. Simpang lima Rt.3/Rw.1 Kec.Pejagoan</v>
          </cell>
          <cell r="AV7" t="str">
            <v>Mohamad Mansur</v>
          </cell>
          <cell r="AW7" t="str">
            <v>BTN KCP KEBUMEN</v>
          </cell>
          <cell r="AX7" t="str">
            <v>'00696</v>
          </cell>
          <cell r="AY7" t="str">
            <v>00696-01-50-000542-4</v>
          </cell>
        </row>
        <row r="8">
          <cell r="A8">
            <v>3</v>
          </cell>
          <cell r="B8" t="str">
            <v>SIDIK</v>
          </cell>
          <cell r="C8" t="str">
            <v>L</v>
          </cell>
          <cell r="D8" t="str">
            <v>3305143112640012</v>
          </cell>
          <cell r="E8" t="str">
            <v>PENGEMPON RT 04/RW 01</v>
          </cell>
          <cell r="F8" t="str">
            <v>PENGEMPON</v>
          </cell>
          <cell r="G8" t="str">
            <v>SRUWENG</v>
          </cell>
          <cell r="H8" t="str">
            <v>KEBUMEN</v>
          </cell>
          <cell r="I8" t="str">
            <v>JAWA TENGAH</v>
          </cell>
          <cell r="J8">
            <v>15000000</v>
          </cell>
          <cell r="K8">
            <v>50</v>
          </cell>
          <cell r="L8" t="str">
            <v>BURUH HARIAN LEPAS</v>
          </cell>
          <cell r="M8">
            <v>200000</v>
          </cell>
          <cell r="N8">
            <v>1</v>
          </cell>
          <cell r="O8" t="str">
            <v>Tidak Layak</v>
          </cell>
          <cell r="P8" t="str">
            <v>Tidak Layak</v>
          </cell>
          <cell r="Q8" t="str">
            <v>Tidak Layak</v>
          </cell>
          <cell r="R8">
            <v>50</v>
          </cell>
          <cell r="S8">
            <v>0</v>
          </cell>
          <cell r="T8" t="str">
            <v>YUDO SUDOMO</v>
          </cell>
          <cell r="U8">
            <v>0</v>
          </cell>
          <cell r="V8" t="str">
            <v>(0287) 3872017</v>
          </cell>
          <cell r="W8" t="str">
            <v>SIGIT KARSENO</v>
          </cell>
          <cell r="X8">
            <v>0</v>
          </cell>
          <cell r="Y8" t="str">
            <v>NIP :19680424 199803 1011</v>
          </cell>
          <cell r="Z8" t="str">
            <v>Moh. Amirudin, S.IP, MM</v>
          </cell>
          <cell r="AA8" t="str">
            <v>Himawan T P, S.Sos</v>
          </cell>
          <cell r="AB8" t="str">
            <v>0000069601590007745</v>
          </cell>
          <cell r="AC8">
            <v>3086</v>
          </cell>
          <cell r="AD8">
            <v>7.6411499999999997</v>
          </cell>
          <cell r="AE8" t="str">
            <v>109,62927</v>
          </cell>
          <cell r="AF8" t="str">
            <v>Surat Keterangan Pejabat</v>
          </cell>
          <cell r="AG8" t="str">
            <v>Air Bersih</v>
          </cell>
          <cell r="AH8" t="str">
            <v>GENTENG/USUK/RENG LAPUK</v>
          </cell>
          <cell r="AI8" t="str">
            <v>TANAH</v>
          </cell>
          <cell r="AJ8" t="str">
            <v>PAPAN/ BILIK BAMBU</v>
          </cell>
          <cell r="AK8" t="str">
            <v>GENTENG/USUK/RENG</v>
          </cell>
          <cell r="AL8">
            <v>88</v>
          </cell>
          <cell r="AM8" t="str">
            <v>RABAT BETON</v>
          </cell>
          <cell r="AN8">
            <v>54</v>
          </cell>
          <cell r="AO8" t="str">
            <v>BATA MERAH/ BATAKO</v>
          </cell>
          <cell r="AP8">
            <v>90</v>
          </cell>
          <cell r="AQ8" t="str">
            <v>Pengempon, ____ Oktober 2015</v>
          </cell>
          <cell r="AR8" t="str">
            <v>SUTOMO</v>
          </cell>
          <cell r="AS8" t="str">
            <v>NURUL IMAN</v>
          </cell>
          <cell r="AT8" t="str">
            <v>MUNCUL BARU</v>
          </cell>
          <cell r="AU8" t="str">
            <v>Jl. Simpang lima Rt.3/Rw.1 Kec.Pejagoan</v>
          </cell>
          <cell r="AV8" t="str">
            <v>Mohamad Mansur</v>
          </cell>
          <cell r="AW8" t="str">
            <v>BTN KCP KEBUMEN</v>
          </cell>
          <cell r="AX8" t="str">
            <v>'00696</v>
          </cell>
          <cell r="AY8" t="str">
            <v>00696-01-50-000542-4</v>
          </cell>
        </row>
        <row r="9">
          <cell r="A9">
            <v>4</v>
          </cell>
          <cell r="B9" t="str">
            <v>AHMAD JAHUDIN</v>
          </cell>
          <cell r="C9" t="str">
            <v>L</v>
          </cell>
          <cell r="D9" t="str">
            <v>3305143011590001</v>
          </cell>
          <cell r="E9" t="str">
            <v>PENGEMPON RT 04/RW 01</v>
          </cell>
          <cell r="F9" t="str">
            <v>PENGEMPON</v>
          </cell>
          <cell r="G9" t="str">
            <v>SRUWENG</v>
          </cell>
          <cell r="H9" t="str">
            <v>KEBUMEN</v>
          </cell>
          <cell r="I9" t="str">
            <v>JAWA TENGAH</v>
          </cell>
          <cell r="J9">
            <v>15000000</v>
          </cell>
          <cell r="K9">
            <v>55</v>
          </cell>
          <cell r="L9" t="str">
            <v>BURUH HARIAN LEPAS</v>
          </cell>
          <cell r="M9">
            <v>600000</v>
          </cell>
          <cell r="N9">
            <v>7</v>
          </cell>
          <cell r="O9" t="str">
            <v>Tidak Layak</v>
          </cell>
          <cell r="P9" t="str">
            <v>Tidak Layak</v>
          </cell>
          <cell r="Q9" t="str">
            <v>Tidak Layak</v>
          </cell>
          <cell r="R9">
            <v>54</v>
          </cell>
          <cell r="S9">
            <v>0</v>
          </cell>
          <cell r="T9" t="str">
            <v>YUDO SUDOMO</v>
          </cell>
          <cell r="U9">
            <v>0</v>
          </cell>
          <cell r="V9" t="str">
            <v>(0287) 3872017</v>
          </cell>
          <cell r="W9" t="str">
            <v>SIGIT KARSENO</v>
          </cell>
          <cell r="X9">
            <v>0</v>
          </cell>
          <cell r="Y9" t="str">
            <v>NIP :19680424 199803 1011</v>
          </cell>
          <cell r="Z9" t="str">
            <v>Moh. Amirudin, S.IP, MM</v>
          </cell>
          <cell r="AA9" t="str">
            <v>Himawan T P, S.Sos</v>
          </cell>
          <cell r="AB9" t="str">
            <v>0000069601590000280</v>
          </cell>
          <cell r="AC9">
            <v>3086</v>
          </cell>
          <cell r="AD9">
            <v>7.6414400000000002</v>
          </cell>
          <cell r="AE9" t="str">
            <v>109,63005</v>
          </cell>
          <cell r="AF9" t="str">
            <v>Surat Keterangan Pejabat</v>
          </cell>
          <cell r="AG9" t="str">
            <v>Listrik</v>
          </cell>
          <cell r="AH9" t="str">
            <v>GENTENG/USUK/RENG LAPUK</v>
          </cell>
          <cell r="AI9" t="str">
            <v>TANAH</v>
          </cell>
          <cell r="AJ9" t="str">
            <v>PAPAN/ BILIK BAMBU</v>
          </cell>
          <cell r="AK9" t="str">
            <v>GENTENG/USUK/RENG</v>
          </cell>
          <cell r="AL9">
            <v>90</v>
          </cell>
          <cell r="AM9" t="str">
            <v>RABAT BETON</v>
          </cell>
          <cell r="AN9">
            <v>56</v>
          </cell>
          <cell r="AO9" t="str">
            <v>BATA MERAH/ BATAKO</v>
          </cell>
          <cell r="AP9">
            <v>90</v>
          </cell>
          <cell r="AQ9" t="str">
            <v>Pengempon, ____ Oktober 2015</v>
          </cell>
          <cell r="AR9" t="str">
            <v>SUTOMO</v>
          </cell>
          <cell r="AS9" t="str">
            <v>NURUL IMAN</v>
          </cell>
          <cell r="AT9" t="str">
            <v>MUNCUL BARU</v>
          </cell>
          <cell r="AU9" t="str">
            <v>Jl. Simpang lima Rt.3/Rw.1 Kec.Pejagoan</v>
          </cell>
          <cell r="AV9" t="str">
            <v>Mohamad Mansur</v>
          </cell>
          <cell r="AW9" t="str">
            <v>BTN KCP KEBUMEN</v>
          </cell>
          <cell r="AX9" t="str">
            <v>'00696</v>
          </cell>
          <cell r="AY9" t="str">
            <v>00696-01-50-000542-4</v>
          </cell>
        </row>
        <row r="10">
          <cell r="A10">
            <v>5</v>
          </cell>
          <cell r="B10" t="str">
            <v>MUKSON</v>
          </cell>
          <cell r="C10" t="str">
            <v>L</v>
          </cell>
          <cell r="D10" t="str">
            <v>3305140802740001</v>
          </cell>
          <cell r="E10" t="str">
            <v>PENGEMPON RT 04/RW 01</v>
          </cell>
          <cell r="F10" t="str">
            <v>PENGEMPON</v>
          </cell>
          <cell r="G10" t="str">
            <v>SRUWENG</v>
          </cell>
          <cell r="H10" t="str">
            <v>KEBUMEN</v>
          </cell>
          <cell r="I10" t="str">
            <v>JAWA TENGAH</v>
          </cell>
          <cell r="J10">
            <v>15000000</v>
          </cell>
          <cell r="K10">
            <v>55</v>
          </cell>
          <cell r="L10" t="str">
            <v>BURUH HARIAN LEPAS</v>
          </cell>
          <cell r="M10">
            <v>500000</v>
          </cell>
          <cell r="N10">
            <v>1</v>
          </cell>
          <cell r="O10" t="str">
            <v>Tidak Layak</v>
          </cell>
          <cell r="P10" t="str">
            <v>Tidak Layak</v>
          </cell>
          <cell r="Q10" t="str">
            <v>Tidak Layak</v>
          </cell>
          <cell r="R10">
            <v>56</v>
          </cell>
          <cell r="S10">
            <v>0</v>
          </cell>
          <cell r="T10" t="str">
            <v>YUDO SUDOMO</v>
          </cell>
          <cell r="U10">
            <v>0</v>
          </cell>
          <cell r="V10" t="str">
            <v>(0287) 3872017</v>
          </cell>
          <cell r="W10" t="str">
            <v>SIGIT KARSENO</v>
          </cell>
          <cell r="X10">
            <v>0</v>
          </cell>
          <cell r="Y10" t="str">
            <v>NIP :19680424 199803 1011</v>
          </cell>
          <cell r="Z10" t="str">
            <v>Moh. Amirudin, S.IP, MM</v>
          </cell>
          <cell r="AA10" t="str">
            <v>Himawan T P, S.Sos</v>
          </cell>
          <cell r="AB10" t="str">
            <v>0000069601590004022</v>
          </cell>
          <cell r="AC10">
            <v>3086</v>
          </cell>
          <cell r="AD10">
            <v>7.6414</v>
          </cell>
          <cell r="AE10" t="str">
            <v>109,63029</v>
          </cell>
          <cell r="AF10" t="str">
            <v>Surat Keterangan Pejabat</v>
          </cell>
          <cell r="AG10" t="str">
            <v>Tidak Ada</v>
          </cell>
          <cell r="AH10" t="str">
            <v>GENTENG/USUK/RENG LAPUK</v>
          </cell>
          <cell r="AI10" t="str">
            <v>TANAH</v>
          </cell>
          <cell r="AJ10" t="str">
            <v>PAPAN/ BILIK BAMBU</v>
          </cell>
          <cell r="AK10" t="str">
            <v>GENTENG/USUK/RENG</v>
          </cell>
          <cell r="AL10">
            <v>88</v>
          </cell>
          <cell r="AM10" t="str">
            <v>RABAT BETON</v>
          </cell>
          <cell r="AN10">
            <v>54</v>
          </cell>
          <cell r="AO10" t="str">
            <v>BATA MERAH/ BATAKO</v>
          </cell>
          <cell r="AP10">
            <v>90</v>
          </cell>
          <cell r="AQ10" t="str">
            <v>Pengempon, ____ Oktober 2015</v>
          </cell>
          <cell r="AR10" t="str">
            <v>SUTOMO</v>
          </cell>
          <cell r="AS10" t="str">
            <v>NURUL IMAN</v>
          </cell>
          <cell r="AT10" t="str">
            <v>MUNCUL BARU</v>
          </cell>
          <cell r="AU10" t="str">
            <v>Jl. Simpang lima Rt.3/Rw.1 Kec.Pejagoan</v>
          </cell>
          <cell r="AV10" t="str">
            <v>Mohamad Mansur</v>
          </cell>
          <cell r="AW10" t="str">
            <v>BTN KCP KEBUMEN</v>
          </cell>
          <cell r="AX10" t="str">
            <v>'00696</v>
          </cell>
          <cell r="AY10" t="str">
            <v>00696-01-50-000542-4</v>
          </cell>
        </row>
        <row r="11">
          <cell r="A11">
            <v>6</v>
          </cell>
          <cell r="B11" t="str">
            <v>WAKINGAH</v>
          </cell>
          <cell r="C11" t="str">
            <v>P</v>
          </cell>
          <cell r="D11" t="str">
            <v>3305146405530001</v>
          </cell>
          <cell r="E11" t="str">
            <v>PENGEMPON RT 04/RW 01</v>
          </cell>
          <cell r="F11" t="str">
            <v>PENGEMPON</v>
          </cell>
          <cell r="G11" t="str">
            <v>SRUWENG</v>
          </cell>
          <cell r="H11" t="str">
            <v>KEBUMEN</v>
          </cell>
          <cell r="I11" t="str">
            <v>JAWA TENGAH</v>
          </cell>
          <cell r="J11">
            <v>15000000</v>
          </cell>
          <cell r="K11">
            <v>61</v>
          </cell>
          <cell r="L11" t="str">
            <v>BURUH HARIAN LEPAS</v>
          </cell>
          <cell r="M11">
            <v>400000</v>
          </cell>
          <cell r="N11">
            <v>1</v>
          </cell>
          <cell r="O11" t="str">
            <v>Tidak Layak</v>
          </cell>
          <cell r="P11" t="str">
            <v>Tidak Layak</v>
          </cell>
          <cell r="Q11" t="str">
            <v>Tidak Layak</v>
          </cell>
          <cell r="R11">
            <v>72</v>
          </cell>
          <cell r="S11">
            <v>0</v>
          </cell>
          <cell r="T11" t="str">
            <v>YUDO SUDOMO</v>
          </cell>
          <cell r="U11">
            <v>0</v>
          </cell>
          <cell r="V11" t="str">
            <v>(0287) 3872017</v>
          </cell>
          <cell r="W11" t="str">
            <v>SIGIT KARSENO</v>
          </cell>
          <cell r="X11">
            <v>0</v>
          </cell>
          <cell r="Y11" t="str">
            <v>NIP :19680424 199803 1011</v>
          </cell>
          <cell r="Z11" t="str">
            <v>Moh. Amirudin, S.IP, MM</v>
          </cell>
          <cell r="AA11" t="str">
            <v>Himawan T P, S.Sos</v>
          </cell>
          <cell r="AB11" t="str">
            <v>0000069601590010269</v>
          </cell>
          <cell r="AC11">
            <v>3086</v>
          </cell>
          <cell r="AD11">
            <v>7.6389699999999996</v>
          </cell>
          <cell r="AE11" t="str">
            <v>109,63007</v>
          </cell>
          <cell r="AF11" t="str">
            <v>Surat Keterangan Pejabat</v>
          </cell>
          <cell r="AG11" t="str">
            <v>Listrik &amp; Air Bersih &amp; MCK</v>
          </cell>
          <cell r="AH11" t="str">
            <v>GENTENG/USUK/RENG LAPUK</v>
          </cell>
          <cell r="AI11" t="str">
            <v>TANAH</v>
          </cell>
          <cell r="AJ11" t="str">
            <v>PAPAN/ BILIK BAMBU</v>
          </cell>
          <cell r="AK11" t="str">
            <v>GENTENG/USUK/RENG</v>
          </cell>
          <cell r="AL11">
            <v>90</v>
          </cell>
          <cell r="AM11" t="str">
            <v>RABAT BETON</v>
          </cell>
          <cell r="AN11">
            <v>56</v>
          </cell>
          <cell r="AO11" t="str">
            <v>BATA MERAH/ BATAKO</v>
          </cell>
          <cell r="AP11">
            <v>90</v>
          </cell>
          <cell r="AQ11" t="str">
            <v>Pengempon, ____ Oktober 2015</v>
          </cell>
          <cell r="AR11" t="str">
            <v>SUTOMO</v>
          </cell>
          <cell r="AS11" t="str">
            <v>NURUL IMAN</v>
          </cell>
          <cell r="AT11" t="str">
            <v>MUNCUL BARU</v>
          </cell>
          <cell r="AU11" t="str">
            <v>Jl. Simpang lima Rt.3/Rw.1 Kec.Pejagoan</v>
          </cell>
          <cell r="AV11" t="str">
            <v>Mohamad Mansur</v>
          </cell>
          <cell r="AW11" t="str">
            <v>BTN KCP KEBUMEN</v>
          </cell>
          <cell r="AX11" t="str">
            <v>'00696</v>
          </cell>
          <cell r="AY11" t="str">
            <v>00696-01-50-000542-4</v>
          </cell>
        </row>
        <row r="12">
          <cell r="A12">
            <v>7</v>
          </cell>
          <cell r="B12" t="str">
            <v>SARINGAH</v>
          </cell>
          <cell r="C12" t="str">
            <v>P</v>
          </cell>
          <cell r="D12" t="str">
            <v>3305145304550001</v>
          </cell>
          <cell r="E12" t="str">
            <v>PENGEMPON CINGKRANG RT 04/RW 01</v>
          </cell>
          <cell r="F12" t="str">
            <v>PENGEMPON</v>
          </cell>
          <cell r="G12" t="str">
            <v>SRUWENG</v>
          </cell>
          <cell r="H12" t="str">
            <v>KEBUMEN</v>
          </cell>
          <cell r="I12" t="str">
            <v>JAWA TENGAH</v>
          </cell>
          <cell r="J12">
            <v>15000000</v>
          </cell>
          <cell r="K12">
            <v>59</v>
          </cell>
          <cell r="L12" t="str">
            <v>BURUH HARIAN LEPAS</v>
          </cell>
          <cell r="M12">
            <v>600000</v>
          </cell>
          <cell r="N12">
            <v>2</v>
          </cell>
          <cell r="O12" t="str">
            <v>Tidak Layak</v>
          </cell>
          <cell r="P12" t="str">
            <v>Tidak Layak</v>
          </cell>
          <cell r="Q12" t="str">
            <v>Tidak Layak</v>
          </cell>
          <cell r="R12">
            <v>54</v>
          </cell>
          <cell r="S12">
            <v>0</v>
          </cell>
          <cell r="T12" t="str">
            <v>YUDO SUDOMO</v>
          </cell>
          <cell r="U12">
            <v>0</v>
          </cell>
          <cell r="V12" t="str">
            <v>(0287) 3872017</v>
          </cell>
          <cell r="W12" t="str">
            <v>SIGIT KARSENO</v>
          </cell>
          <cell r="X12">
            <v>0</v>
          </cell>
          <cell r="Y12" t="str">
            <v>NIP :19680424 199803 1011</v>
          </cell>
          <cell r="Z12" t="str">
            <v>Moh. Amirudin, S.IP, MM</v>
          </cell>
          <cell r="AA12" t="str">
            <v>Himawan T P, S.Sos</v>
          </cell>
          <cell r="AB12" t="str">
            <v>0000069601590007258</v>
          </cell>
          <cell r="AC12">
            <v>3086</v>
          </cell>
          <cell r="AD12">
            <v>7.6392199999999999</v>
          </cell>
          <cell r="AE12" t="str">
            <v>109,62912</v>
          </cell>
          <cell r="AF12" t="str">
            <v>Surat Keterangan Pejabat</v>
          </cell>
          <cell r="AG12" t="str">
            <v>Tidak Ada</v>
          </cell>
          <cell r="AH12" t="str">
            <v>GENTENG/USUK/RENG LAPUK</v>
          </cell>
          <cell r="AI12" t="str">
            <v>TANAH</v>
          </cell>
          <cell r="AJ12" t="str">
            <v>PAPAN/ BILIK BAMBU</v>
          </cell>
          <cell r="AK12" t="str">
            <v>GENTENG/USUK/RENG</v>
          </cell>
          <cell r="AL12">
            <v>90</v>
          </cell>
          <cell r="AM12" t="str">
            <v>RABAT BETON</v>
          </cell>
          <cell r="AN12">
            <v>56</v>
          </cell>
          <cell r="AO12" t="str">
            <v>BATA MERAH/ BATAKO</v>
          </cell>
          <cell r="AP12">
            <v>90</v>
          </cell>
          <cell r="AQ12" t="str">
            <v>Pengempon, ____ Oktober 2015</v>
          </cell>
          <cell r="AR12" t="str">
            <v>SUTOMO</v>
          </cell>
          <cell r="AS12" t="str">
            <v>NURUL IMAN</v>
          </cell>
          <cell r="AT12" t="str">
            <v>MUNCUL BARU</v>
          </cell>
          <cell r="AU12" t="str">
            <v>Jl. Simpang lima Rt.3/Rw.1 Kec.Pejagoan</v>
          </cell>
          <cell r="AV12" t="str">
            <v>Mohamad Mansur</v>
          </cell>
          <cell r="AW12" t="str">
            <v>BTN KCP KEBUMEN</v>
          </cell>
          <cell r="AX12" t="str">
            <v>'00696</v>
          </cell>
          <cell r="AY12" t="str">
            <v>00696-01-50-000542-4</v>
          </cell>
        </row>
        <row r="13">
          <cell r="A13">
            <v>8</v>
          </cell>
          <cell r="B13" t="str">
            <v>MUNASIR</v>
          </cell>
          <cell r="C13" t="str">
            <v>L</v>
          </cell>
          <cell r="D13" t="str">
            <v>3305143112400027</v>
          </cell>
          <cell r="E13" t="str">
            <v>PENGEMPON RT 01/RW 02</v>
          </cell>
          <cell r="F13" t="str">
            <v>PENGEMPON</v>
          </cell>
          <cell r="G13" t="str">
            <v>SRUWENG</v>
          </cell>
          <cell r="H13" t="str">
            <v>KEBUMEN</v>
          </cell>
          <cell r="I13" t="str">
            <v>JAWA TENGAH</v>
          </cell>
          <cell r="J13">
            <v>15000000</v>
          </cell>
          <cell r="K13">
            <v>74</v>
          </cell>
          <cell r="L13" t="str">
            <v>PETANI/PEKEBUN</v>
          </cell>
          <cell r="M13">
            <v>600000</v>
          </cell>
          <cell r="N13">
            <v>2</v>
          </cell>
          <cell r="O13" t="str">
            <v>Tidak Layak</v>
          </cell>
          <cell r="P13" t="str">
            <v>Tidak Layak</v>
          </cell>
          <cell r="Q13" t="str">
            <v>Tidak Layak</v>
          </cell>
          <cell r="R13">
            <v>54</v>
          </cell>
          <cell r="S13">
            <v>0</v>
          </cell>
          <cell r="T13" t="str">
            <v>YUDO SUDOMO</v>
          </cell>
          <cell r="U13">
            <v>0</v>
          </cell>
          <cell r="V13" t="str">
            <v>(0287) 3872017</v>
          </cell>
          <cell r="W13" t="str">
            <v>SIGIT KARSENO</v>
          </cell>
          <cell r="X13">
            <v>0</v>
          </cell>
          <cell r="Y13" t="str">
            <v>NIP :19680424 199803 1011</v>
          </cell>
          <cell r="Z13" t="str">
            <v>Moh. Amirudin, S.IP, MM</v>
          </cell>
          <cell r="AA13" t="str">
            <v>Himawan T P, S.Sos</v>
          </cell>
          <cell r="AB13" t="str">
            <v>0000069601590004098</v>
          </cell>
          <cell r="AC13">
            <v>3086</v>
          </cell>
          <cell r="AD13">
            <v>7.6396699999999997</v>
          </cell>
          <cell r="AE13" t="str">
            <v>109,62568</v>
          </cell>
          <cell r="AF13" t="str">
            <v>Surat Keterangan Pejabat</v>
          </cell>
          <cell r="AG13" t="str">
            <v>Air Bersih &amp; MCK</v>
          </cell>
          <cell r="AH13" t="str">
            <v>GENTENG/USUK/RENG LAPUK</v>
          </cell>
          <cell r="AI13" t="str">
            <v>TANAH</v>
          </cell>
          <cell r="AJ13" t="str">
            <v>PAPAN/ BILIK BAMBU</v>
          </cell>
          <cell r="AK13" t="str">
            <v>GENTENG/USUK/RENG</v>
          </cell>
          <cell r="AL13">
            <v>90</v>
          </cell>
          <cell r="AM13" t="str">
            <v>RABAT BETON</v>
          </cell>
          <cell r="AN13">
            <v>56</v>
          </cell>
          <cell r="AO13" t="str">
            <v>BATA MERAH/ BATAKO</v>
          </cell>
          <cell r="AP13">
            <v>90</v>
          </cell>
          <cell r="AQ13" t="str">
            <v>Pengempon, ____ Oktober 2015</v>
          </cell>
          <cell r="AR13" t="str">
            <v>SUTARMAN</v>
          </cell>
          <cell r="AS13" t="str">
            <v>KUANG</v>
          </cell>
          <cell r="AT13" t="str">
            <v>MUNCUL BARU</v>
          </cell>
          <cell r="AU13" t="str">
            <v>Jl. Simpang lima Rt.3/Rw.1 Kec.Pejagoan</v>
          </cell>
          <cell r="AV13" t="str">
            <v>Mohamad Mansur</v>
          </cell>
          <cell r="AW13" t="str">
            <v>BTN KCP KEBUMEN</v>
          </cell>
          <cell r="AX13" t="str">
            <v>'00696</v>
          </cell>
          <cell r="AY13" t="str">
            <v>00696-01-50-000542-4</v>
          </cell>
        </row>
        <row r="14">
          <cell r="A14">
            <v>9</v>
          </cell>
          <cell r="B14" t="str">
            <v>NASRIYATUN</v>
          </cell>
          <cell r="C14" t="str">
            <v>P</v>
          </cell>
          <cell r="D14" t="str">
            <v>3305145608720001</v>
          </cell>
          <cell r="E14" t="str">
            <v>PENGEMPON LOR RT 01/RW 02</v>
          </cell>
          <cell r="F14" t="str">
            <v>PENGEMPON</v>
          </cell>
          <cell r="G14" t="str">
            <v>SRUWENG</v>
          </cell>
          <cell r="H14" t="str">
            <v>KEBUMEN</v>
          </cell>
          <cell r="I14" t="str">
            <v>JAWA TENGAH</v>
          </cell>
          <cell r="J14">
            <v>15000000</v>
          </cell>
          <cell r="K14">
            <v>42</v>
          </cell>
          <cell r="L14" t="str">
            <v>MENGURUS RUMAH TANGGA</v>
          </cell>
          <cell r="M14">
            <v>400000</v>
          </cell>
          <cell r="N14">
            <v>3</v>
          </cell>
          <cell r="O14" t="str">
            <v>Tidak Layak</v>
          </cell>
          <cell r="P14" t="str">
            <v>Tidak Layak</v>
          </cell>
          <cell r="Q14" t="str">
            <v>Tidak Layak</v>
          </cell>
          <cell r="R14">
            <v>54</v>
          </cell>
          <cell r="S14">
            <v>0</v>
          </cell>
          <cell r="T14" t="str">
            <v>YUDO SUDOMO</v>
          </cell>
          <cell r="U14">
            <v>0</v>
          </cell>
          <cell r="V14" t="str">
            <v>(0287) 3872017</v>
          </cell>
          <cell r="W14" t="str">
            <v>SIGIT KARSENO</v>
          </cell>
          <cell r="X14">
            <v>0</v>
          </cell>
          <cell r="Y14" t="str">
            <v>NIP :19680424 199803 1011</v>
          </cell>
          <cell r="Z14" t="str">
            <v>Moh. Amirudin, S.IP, MM</v>
          </cell>
          <cell r="AA14" t="str">
            <v>Himawan T P, S.Sos</v>
          </cell>
          <cell r="AB14" t="str">
            <v>0000069601590004404</v>
          </cell>
          <cell r="AC14">
            <v>3086</v>
          </cell>
          <cell r="AD14">
            <v>7.6395099999999996</v>
          </cell>
          <cell r="AE14" t="str">
            <v>109,62447</v>
          </cell>
          <cell r="AF14" t="str">
            <v>Surat Keterangan Pejabat</v>
          </cell>
          <cell r="AG14" t="str">
            <v>Listrik</v>
          </cell>
          <cell r="AH14" t="str">
            <v>GENTENG/USUK/RENG LAPUK</v>
          </cell>
          <cell r="AI14" t="str">
            <v>TANAH</v>
          </cell>
          <cell r="AJ14" t="str">
            <v>PAPAN/ BILIK BAMBU</v>
          </cell>
          <cell r="AK14" t="str">
            <v>GENTENG/USUK/RENG</v>
          </cell>
          <cell r="AL14">
            <v>90</v>
          </cell>
          <cell r="AM14" t="str">
            <v>RABAT BETON</v>
          </cell>
          <cell r="AN14">
            <v>56</v>
          </cell>
          <cell r="AO14" t="str">
            <v>BATA MERAH/ BATAKO</v>
          </cell>
          <cell r="AP14">
            <v>90</v>
          </cell>
          <cell r="AQ14" t="str">
            <v>Pengempon, ____ Oktober 2015</v>
          </cell>
          <cell r="AR14" t="str">
            <v>SUTARMAN</v>
          </cell>
          <cell r="AS14" t="str">
            <v>KUANG</v>
          </cell>
          <cell r="AT14" t="str">
            <v>MUNCUL BARU</v>
          </cell>
          <cell r="AU14" t="str">
            <v>Jl. Simpang lima Rt.3/Rw.1 Kec.Pejagoan</v>
          </cell>
          <cell r="AV14" t="str">
            <v>Mohamad Mansur</v>
          </cell>
          <cell r="AW14" t="str">
            <v>BTN KCP KEBUMEN</v>
          </cell>
          <cell r="AX14" t="str">
            <v>'00696</v>
          </cell>
          <cell r="AY14" t="str">
            <v>00696-01-50-000542-4</v>
          </cell>
        </row>
        <row r="15">
          <cell r="A15">
            <v>10</v>
          </cell>
          <cell r="B15" t="str">
            <v>MUDAKIR</v>
          </cell>
          <cell r="C15" t="str">
            <v>L</v>
          </cell>
          <cell r="D15" t="str">
            <v>3305140406580001</v>
          </cell>
          <cell r="E15" t="str">
            <v>PENGEMPON RT 01/RW 02</v>
          </cell>
          <cell r="F15" t="str">
            <v>PENGEMPON</v>
          </cell>
          <cell r="G15" t="str">
            <v>SRUWENG</v>
          </cell>
          <cell r="H15" t="str">
            <v>KEBUMEN</v>
          </cell>
          <cell r="I15" t="str">
            <v>JAWA TENGAH</v>
          </cell>
          <cell r="J15">
            <v>15000000</v>
          </cell>
          <cell r="K15">
            <v>56</v>
          </cell>
          <cell r="L15" t="str">
            <v>BURUH HARIAN LEPAS</v>
          </cell>
          <cell r="M15">
            <v>450000</v>
          </cell>
          <cell r="N15">
            <v>6</v>
          </cell>
          <cell r="O15" t="str">
            <v>Tidak Layak</v>
          </cell>
          <cell r="P15" t="str">
            <v>Tidak Layak</v>
          </cell>
          <cell r="Q15" t="str">
            <v>Tidak Layak</v>
          </cell>
          <cell r="R15">
            <v>54</v>
          </cell>
          <cell r="S15">
            <v>0</v>
          </cell>
          <cell r="T15" t="str">
            <v>YUDO SUDOMO</v>
          </cell>
          <cell r="U15">
            <v>0</v>
          </cell>
          <cell r="V15" t="str">
            <v>(0287) 3872017</v>
          </cell>
          <cell r="W15" t="str">
            <v>SIGIT KARSENO</v>
          </cell>
          <cell r="X15">
            <v>0</v>
          </cell>
          <cell r="Y15" t="str">
            <v>NIP :19680424 199803 1011</v>
          </cell>
          <cell r="Z15" t="str">
            <v>Moh. Amirudin, S.IP, MM</v>
          </cell>
          <cell r="AA15" t="str">
            <v>Himawan T P, S.Sos</v>
          </cell>
          <cell r="AB15" t="str">
            <v>0000069601590003775</v>
          </cell>
          <cell r="AC15">
            <v>3086</v>
          </cell>
          <cell r="AD15">
            <v>7.6393700000000004</v>
          </cell>
          <cell r="AE15" t="str">
            <v>109,62541</v>
          </cell>
          <cell r="AF15" t="str">
            <v>Surat Keterangan Pejabat</v>
          </cell>
          <cell r="AG15" t="str">
            <v>Tidak Ada</v>
          </cell>
          <cell r="AH15" t="str">
            <v>GENTENG/USUK/RENG LAPUK</v>
          </cell>
          <cell r="AI15" t="str">
            <v>TANAH</v>
          </cell>
          <cell r="AJ15" t="str">
            <v>PAPAN/ BILIK BAMBU</v>
          </cell>
          <cell r="AK15" t="str">
            <v>GENTENG/USUK/RENG</v>
          </cell>
          <cell r="AL15">
            <v>88</v>
          </cell>
          <cell r="AM15" t="str">
            <v>RABAT BETON</v>
          </cell>
          <cell r="AN15">
            <v>54</v>
          </cell>
          <cell r="AO15" t="str">
            <v>BATA MERAH/ BATAKO</v>
          </cell>
          <cell r="AP15">
            <v>90</v>
          </cell>
          <cell r="AQ15" t="str">
            <v>Pengempon, ____ Oktober 2015</v>
          </cell>
          <cell r="AR15" t="str">
            <v>SUTARMAN</v>
          </cell>
          <cell r="AS15" t="str">
            <v>KUANG</v>
          </cell>
          <cell r="AT15" t="str">
            <v>MUNCUL BARU</v>
          </cell>
          <cell r="AU15" t="str">
            <v>Jl. Simpang lima Rt.3/Rw.1 Kec.Pejagoan</v>
          </cell>
          <cell r="AV15" t="str">
            <v>Mohamad Mansur</v>
          </cell>
          <cell r="AW15" t="str">
            <v>BTN KCP KEBUMEN</v>
          </cell>
          <cell r="AX15" t="str">
            <v>'00696</v>
          </cell>
          <cell r="AY15" t="str">
            <v>00696-01-50-000542-4</v>
          </cell>
        </row>
        <row r="16">
          <cell r="A16">
            <v>11</v>
          </cell>
          <cell r="B16" t="str">
            <v>NAFINGATUN</v>
          </cell>
          <cell r="C16" t="str">
            <v>P</v>
          </cell>
          <cell r="D16" t="str">
            <v>3305144906630002</v>
          </cell>
          <cell r="E16" t="str">
            <v>PENGEMPON RT 03/RW 01</v>
          </cell>
          <cell r="F16" t="str">
            <v>PENGEMPON</v>
          </cell>
          <cell r="G16" t="str">
            <v>SRUWENG</v>
          </cell>
          <cell r="H16" t="str">
            <v>KEBUMEN</v>
          </cell>
          <cell r="I16" t="str">
            <v>JAWA TENGAH</v>
          </cell>
          <cell r="J16">
            <v>15000000</v>
          </cell>
          <cell r="K16">
            <v>51</v>
          </cell>
          <cell r="L16" t="str">
            <v>BURUH HARIAN LEPAS</v>
          </cell>
          <cell r="M16">
            <v>350000</v>
          </cell>
          <cell r="N16">
            <v>3</v>
          </cell>
          <cell r="O16" t="str">
            <v>Tidak Layak</v>
          </cell>
          <cell r="P16" t="str">
            <v>Tidak Layak</v>
          </cell>
          <cell r="Q16" t="str">
            <v>Tidak Layak</v>
          </cell>
          <cell r="R16">
            <v>81</v>
          </cell>
          <cell r="S16">
            <v>0</v>
          </cell>
          <cell r="T16" t="str">
            <v>YUDO SUDOMO</v>
          </cell>
          <cell r="U16">
            <v>0</v>
          </cell>
          <cell r="V16" t="str">
            <v>(0287) 3872017</v>
          </cell>
          <cell r="W16" t="str">
            <v>SIGIT KARSENO</v>
          </cell>
          <cell r="X16">
            <v>0</v>
          </cell>
          <cell r="Y16" t="str">
            <v>NIP :19680424 199803 1011</v>
          </cell>
          <cell r="Z16" t="str">
            <v>Moh. Amirudin, S.IP, MM</v>
          </cell>
          <cell r="AA16" t="str">
            <v>Himawan T P, S.Sos</v>
          </cell>
          <cell r="AB16" t="str">
            <v>0000069601590004307</v>
          </cell>
          <cell r="AC16">
            <v>3086</v>
          </cell>
          <cell r="AD16">
            <v>7.6454399999999998</v>
          </cell>
          <cell r="AE16" t="str">
            <v>109,62684</v>
          </cell>
          <cell r="AF16" t="str">
            <v>Surat Keterangan Pejabat</v>
          </cell>
          <cell r="AG16" t="str">
            <v>Tidak Ada</v>
          </cell>
          <cell r="AH16" t="str">
            <v>GENTENG/USUK/RENG LAPUK</v>
          </cell>
          <cell r="AI16" t="str">
            <v>TANAH</v>
          </cell>
          <cell r="AJ16" t="str">
            <v>PAPAN/ BILIK BAMBU</v>
          </cell>
          <cell r="AK16" t="str">
            <v>GENTENG/USUK/RENG</v>
          </cell>
          <cell r="AL16">
            <v>88</v>
          </cell>
          <cell r="AM16" t="str">
            <v>RABAT BETON</v>
          </cell>
          <cell r="AN16">
            <v>54</v>
          </cell>
          <cell r="AO16" t="str">
            <v>BATA MERAH/ BATAKO</v>
          </cell>
          <cell r="AP16">
            <v>90</v>
          </cell>
          <cell r="AQ16" t="str">
            <v>Pengempon, ____ Oktober 2015</v>
          </cell>
          <cell r="AR16" t="str">
            <v>SUTOMO</v>
          </cell>
          <cell r="AS16" t="str">
            <v>NURUL IMAN</v>
          </cell>
          <cell r="AT16" t="str">
            <v>MUNCUL BARU</v>
          </cell>
          <cell r="AU16" t="str">
            <v>Jl. Simpang lima Rt.3/Rw.1 Kec.Pejagoan</v>
          </cell>
          <cell r="AV16" t="str">
            <v>Mohamad Mansur</v>
          </cell>
          <cell r="AW16" t="str">
            <v>BTN KCP KEBUMEN</v>
          </cell>
          <cell r="AX16" t="str">
            <v>'00696</v>
          </cell>
          <cell r="AY16" t="str">
            <v>00696-01-50-000542-4</v>
          </cell>
        </row>
        <row r="17">
          <cell r="A17">
            <v>12</v>
          </cell>
          <cell r="B17" t="str">
            <v>ROHAEDI</v>
          </cell>
          <cell r="C17" t="str">
            <v>L</v>
          </cell>
          <cell r="D17" t="str">
            <v>3305140605840001</v>
          </cell>
          <cell r="E17" t="str">
            <v>PENGEMPON RT 01/RW 02</v>
          </cell>
          <cell r="F17" t="str">
            <v>PENGEMPON</v>
          </cell>
          <cell r="G17" t="str">
            <v>SRUWENG</v>
          </cell>
          <cell r="H17" t="str">
            <v>KEBUMEN</v>
          </cell>
          <cell r="I17" t="str">
            <v>JAWA TENGAH</v>
          </cell>
          <cell r="J17">
            <v>15000000</v>
          </cell>
          <cell r="K17">
            <v>30</v>
          </cell>
          <cell r="L17" t="str">
            <v>BURUH HARIAN LEPAS</v>
          </cell>
          <cell r="M17">
            <v>700000</v>
          </cell>
          <cell r="N17">
            <v>4</v>
          </cell>
          <cell r="O17" t="str">
            <v>Tidak Layak</v>
          </cell>
          <cell r="P17" t="str">
            <v>Tidak Layak</v>
          </cell>
          <cell r="Q17" t="str">
            <v>Tidak Layak</v>
          </cell>
          <cell r="R17">
            <v>36</v>
          </cell>
          <cell r="S17">
            <v>0</v>
          </cell>
          <cell r="T17" t="str">
            <v>YUDO SUDOMO</v>
          </cell>
          <cell r="U17">
            <v>0</v>
          </cell>
          <cell r="V17" t="str">
            <v>(0287) 3872017</v>
          </cell>
          <cell r="W17" t="str">
            <v>SIGIT KARSENO</v>
          </cell>
          <cell r="X17">
            <v>0</v>
          </cell>
          <cell r="Y17" t="str">
            <v>NIP :19680424 199803 1011</v>
          </cell>
          <cell r="Z17" t="str">
            <v>Moh. Amirudin, S.IP, MM</v>
          </cell>
          <cell r="AA17" t="str">
            <v>Himawan T P, S.Sos</v>
          </cell>
          <cell r="AB17" t="str">
            <v>0000069601590005751</v>
          </cell>
          <cell r="AC17">
            <v>3086</v>
          </cell>
          <cell r="AD17">
            <v>7.63774</v>
          </cell>
          <cell r="AE17" t="str">
            <v>109,62588</v>
          </cell>
          <cell r="AF17" t="str">
            <v>Surat Keterangan Pejabat</v>
          </cell>
          <cell r="AG17" t="str">
            <v>Listrik</v>
          </cell>
          <cell r="AH17" t="str">
            <v>GENTENG/USUK/RENG LAPUK</v>
          </cell>
          <cell r="AI17" t="str">
            <v>TANAH</v>
          </cell>
          <cell r="AJ17" t="str">
            <v>PAPAN/ BILIK BAMBU</v>
          </cell>
          <cell r="AK17" t="str">
            <v>GENTENG/USUK/RENG</v>
          </cell>
          <cell r="AL17">
            <v>88</v>
          </cell>
          <cell r="AM17" t="str">
            <v>RABAT BETON</v>
          </cell>
          <cell r="AN17">
            <v>54</v>
          </cell>
          <cell r="AO17" t="str">
            <v>BATA MERAH/ BATAKO</v>
          </cell>
          <cell r="AP17">
            <v>90</v>
          </cell>
          <cell r="AQ17" t="str">
            <v>Pengempon, ____ Oktober 2015</v>
          </cell>
          <cell r="AR17" t="str">
            <v>SUTARMAN</v>
          </cell>
          <cell r="AS17" t="str">
            <v>KUANG</v>
          </cell>
          <cell r="AT17" t="str">
            <v>MUNCUL BARU</v>
          </cell>
          <cell r="AU17" t="str">
            <v>Jl. Simpang lima Rt.3/Rw.1 Kec.Pejagoan</v>
          </cell>
          <cell r="AV17" t="str">
            <v>Mohamad Mansur</v>
          </cell>
          <cell r="AW17" t="str">
            <v>BTN KCP KEBUMEN</v>
          </cell>
          <cell r="AX17" t="str">
            <v>'00696</v>
          </cell>
          <cell r="AY17" t="str">
            <v>00696-01-50-000542-4</v>
          </cell>
        </row>
        <row r="18">
          <cell r="A18">
            <v>13</v>
          </cell>
          <cell r="B18" t="str">
            <v>WAKHIRUDIN</v>
          </cell>
          <cell r="C18" t="str">
            <v>L</v>
          </cell>
          <cell r="D18" t="str">
            <v>3305141108700004</v>
          </cell>
          <cell r="E18" t="str">
            <v>PENGEMPON RT 02/RW 02</v>
          </cell>
          <cell r="F18" t="str">
            <v>PENGEMPON</v>
          </cell>
          <cell r="G18" t="str">
            <v>SRUWENG</v>
          </cell>
          <cell r="H18" t="str">
            <v>KEBUMEN</v>
          </cell>
          <cell r="I18" t="str">
            <v>JAWA TENGAH</v>
          </cell>
          <cell r="J18">
            <v>15000000</v>
          </cell>
          <cell r="K18">
            <v>44</v>
          </cell>
          <cell r="L18" t="str">
            <v>BURUH HARIAN LEPAS</v>
          </cell>
          <cell r="M18">
            <v>600000</v>
          </cell>
          <cell r="N18">
            <v>1</v>
          </cell>
          <cell r="O18" t="str">
            <v>Tidak Layak</v>
          </cell>
          <cell r="P18" t="str">
            <v>Tidak Layak</v>
          </cell>
          <cell r="Q18" t="str">
            <v>Tidak Layak</v>
          </cell>
          <cell r="R18">
            <v>54</v>
          </cell>
          <cell r="S18">
            <v>0</v>
          </cell>
          <cell r="T18" t="str">
            <v>YUDO SUDOMO</v>
          </cell>
          <cell r="U18">
            <v>0</v>
          </cell>
          <cell r="V18" t="str">
            <v>(0287) 3872017</v>
          </cell>
          <cell r="W18" t="str">
            <v>SIGIT KARSENO</v>
          </cell>
          <cell r="X18">
            <v>0</v>
          </cell>
          <cell r="Y18" t="str">
            <v>NIP :19680424 199803 1011</v>
          </cell>
          <cell r="Z18" t="str">
            <v>Moh. Amirudin, S.IP, MM</v>
          </cell>
          <cell r="AA18" t="str">
            <v>Himawan T P, S.Sos</v>
          </cell>
          <cell r="AB18" t="str">
            <v>0000069601590010251</v>
          </cell>
          <cell r="AC18">
            <v>3086</v>
          </cell>
          <cell r="AD18">
            <v>7.6361600000000003</v>
          </cell>
          <cell r="AE18" t="str">
            <v>109,62799</v>
          </cell>
          <cell r="AF18" t="str">
            <v>Surat Keterangan Pejabat</v>
          </cell>
          <cell r="AG18" t="str">
            <v>Tidak Ada</v>
          </cell>
          <cell r="AH18" t="str">
            <v>GENTENG/USUK/RENG LAPUK</v>
          </cell>
          <cell r="AI18" t="str">
            <v>TANAH</v>
          </cell>
          <cell r="AJ18" t="str">
            <v>PAPAN/ BILIK BAMBU</v>
          </cell>
          <cell r="AK18" t="str">
            <v>GENTENG/USUK/RENG</v>
          </cell>
          <cell r="AL18">
            <v>88</v>
          </cell>
          <cell r="AM18" t="str">
            <v>RABAT BETON</v>
          </cell>
          <cell r="AN18">
            <v>54</v>
          </cell>
          <cell r="AO18" t="str">
            <v>BATA MERAH/ BATAKO</v>
          </cell>
          <cell r="AP18">
            <v>90</v>
          </cell>
          <cell r="AQ18" t="str">
            <v>Pengempon, ____ Oktober 2015</v>
          </cell>
          <cell r="AR18" t="str">
            <v>SLAMET HARYANTO</v>
          </cell>
          <cell r="AS18" t="str">
            <v>GUNUNG TUGEL</v>
          </cell>
          <cell r="AT18" t="str">
            <v>MUNCUL BARU</v>
          </cell>
          <cell r="AU18" t="str">
            <v>Jl. Simpang lima Rt.3/Rw.1 Kec.Pejagoan</v>
          </cell>
          <cell r="AV18" t="str">
            <v>Mohamad Mansur</v>
          </cell>
          <cell r="AW18" t="str">
            <v>BTN KCP KEBUMEN</v>
          </cell>
          <cell r="AX18" t="str">
            <v>'00696</v>
          </cell>
          <cell r="AY18" t="str">
            <v>00696-01-50-000542-4</v>
          </cell>
        </row>
        <row r="19">
          <cell r="A19">
            <v>14</v>
          </cell>
          <cell r="B19" t="str">
            <v>KATIYO</v>
          </cell>
          <cell r="C19" t="str">
            <v>L</v>
          </cell>
          <cell r="D19" t="str">
            <v>3305141610540001</v>
          </cell>
          <cell r="E19" t="str">
            <v>PENGEMPON RT 02/RW 02</v>
          </cell>
          <cell r="F19" t="str">
            <v>PENGEMPON</v>
          </cell>
          <cell r="G19" t="str">
            <v>SRUWENG</v>
          </cell>
          <cell r="H19" t="str">
            <v>KEBUMEN</v>
          </cell>
          <cell r="I19" t="str">
            <v>JAWA TENGAH</v>
          </cell>
          <cell r="J19">
            <v>15000000</v>
          </cell>
          <cell r="K19">
            <v>60</v>
          </cell>
          <cell r="L19" t="str">
            <v>BURUH HARIAN LEPAS</v>
          </cell>
          <cell r="M19">
            <v>300000</v>
          </cell>
          <cell r="N19">
            <v>3</v>
          </cell>
          <cell r="O19" t="str">
            <v>Tidak Layak</v>
          </cell>
          <cell r="P19" t="str">
            <v>Tidak Layak</v>
          </cell>
          <cell r="Q19" t="str">
            <v>Tidak Layak</v>
          </cell>
          <cell r="R19">
            <v>81</v>
          </cell>
          <cell r="S19">
            <v>0</v>
          </cell>
          <cell r="T19" t="str">
            <v>YUDO SUDOMO</v>
          </cell>
          <cell r="U19">
            <v>0</v>
          </cell>
          <cell r="V19" t="str">
            <v>(0287) 3872017</v>
          </cell>
          <cell r="W19" t="str">
            <v>SIGIT KARSENO</v>
          </cell>
          <cell r="X19">
            <v>0</v>
          </cell>
          <cell r="Y19" t="str">
            <v>NIP :19680424 199803 1011</v>
          </cell>
          <cell r="Z19" t="str">
            <v>Moh. Amirudin, S.IP, MM</v>
          </cell>
          <cell r="AA19" t="str">
            <v>Himawan T P, S.Sos</v>
          </cell>
          <cell r="AB19" t="str">
            <v>0000069601590002282</v>
          </cell>
          <cell r="AC19">
            <v>3086</v>
          </cell>
          <cell r="AD19">
            <v>7.63598</v>
          </cell>
          <cell r="AE19" t="str">
            <v>109,62745</v>
          </cell>
          <cell r="AF19" t="str">
            <v>Surat Keterangan Pejabat</v>
          </cell>
          <cell r="AG19" t="str">
            <v>Listrik</v>
          </cell>
          <cell r="AH19" t="str">
            <v>GENTENG/USUK/RENG LAPUK</v>
          </cell>
          <cell r="AI19" t="str">
            <v>TANAH</v>
          </cell>
          <cell r="AJ19" t="str">
            <v>PAPAN/ BILIK BAMBU</v>
          </cell>
          <cell r="AK19" t="str">
            <v>GENTENG/USUK/RENG</v>
          </cell>
          <cell r="AL19">
            <v>88</v>
          </cell>
          <cell r="AM19" t="str">
            <v>RABAT BETON</v>
          </cell>
          <cell r="AN19">
            <v>54</v>
          </cell>
          <cell r="AO19" t="str">
            <v>BATA MERAH/ BATAKO</v>
          </cell>
          <cell r="AP19">
            <v>90</v>
          </cell>
          <cell r="AQ19" t="str">
            <v>Pengempon, ____ Oktober 2015</v>
          </cell>
          <cell r="AR19" t="str">
            <v>SLAMET HARYANTO</v>
          </cell>
          <cell r="AS19" t="str">
            <v>GUNUNG TUGEL</v>
          </cell>
          <cell r="AT19" t="str">
            <v>MUNCUL BARU</v>
          </cell>
          <cell r="AU19" t="str">
            <v>Jl. Simpang lima Rt.3/Rw.1 Kec.Pejagoan</v>
          </cell>
          <cell r="AV19" t="str">
            <v>Mohamad Mansur</v>
          </cell>
          <cell r="AW19" t="str">
            <v>BTN KCP KEBUMEN</v>
          </cell>
          <cell r="AX19" t="str">
            <v>'00696</v>
          </cell>
          <cell r="AY19" t="str">
            <v>00696-01-50-000542-4</v>
          </cell>
        </row>
        <row r="20">
          <cell r="A20">
            <v>15</v>
          </cell>
          <cell r="B20" t="str">
            <v>MANISAH</v>
          </cell>
          <cell r="C20" t="str">
            <v>P</v>
          </cell>
          <cell r="D20" t="str">
            <v>3305147112590002</v>
          </cell>
          <cell r="E20" t="str">
            <v>PENGEMPON RT 02/RW 02</v>
          </cell>
          <cell r="F20" t="str">
            <v>PENGEMPON</v>
          </cell>
          <cell r="G20" t="str">
            <v>SRUWENG</v>
          </cell>
          <cell r="H20" t="str">
            <v>KEBUMEN</v>
          </cell>
          <cell r="I20" t="str">
            <v>JAWA TENGAH</v>
          </cell>
          <cell r="J20">
            <v>15000000</v>
          </cell>
          <cell r="K20">
            <v>55</v>
          </cell>
          <cell r="L20" t="str">
            <v>MENGURUS RUMAH TANGGA</v>
          </cell>
          <cell r="M20">
            <v>200000</v>
          </cell>
          <cell r="N20">
            <v>1</v>
          </cell>
          <cell r="O20" t="str">
            <v>Tidak Layak</v>
          </cell>
          <cell r="P20" t="str">
            <v>Tidak Layak</v>
          </cell>
          <cell r="Q20" t="str">
            <v>Tidak Layak</v>
          </cell>
          <cell r="R20">
            <v>54</v>
          </cell>
          <cell r="S20">
            <v>0</v>
          </cell>
          <cell r="T20" t="str">
            <v>YUDO SUDOMO</v>
          </cell>
          <cell r="U20">
            <v>0</v>
          </cell>
          <cell r="V20" t="str">
            <v>(0287) 3872017</v>
          </cell>
          <cell r="W20" t="str">
            <v>SIGIT KARSENO</v>
          </cell>
          <cell r="X20">
            <v>0</v>
          </cell>
          <cell r="Y20" t="str">
            <v>NIP :19680424 199803 1011</v>
          </cell>
          <cell r="Z20" t="str">
            <v>Moh. Amirudin, S.IP, MM</v>
          </cell>
          <cell r="AA20" t="str">
            <v>Himawan T P, S.Sos</v>
          </cell>
          <cell r="AB20" t="str">
            <v>0000069601590003149</v>
          </cell>
          <cell r="AC20">
            <v>3086</v>
          </cell>
          <cell r="AD20">
            <v>7.6372499999999999</v>
          </cell>
          <cell r="AE20" t="str">
            <v>109,62412</v>
          </cell>
          <cell r="AF20" t="str">
            <v>Surat Keterangan Pejabat</v>
          </cell>
          <cell r="AG20" t="str">
            <v>Tidak Ada</v>
          </cell>
          <cell r="AH20" t="str">
            <v>GENTENG/USUK/RENG LAPUK</v>
          </cell>
          <cell r="AI20" t="str">
            <v>TANAH</v>
          </cell>
          <cell r="AJ20" t="str">
            <v>PAPAN/ BILIK BAMBU</v>
          </cell>
          <cell r="AK20" t="str">
            <v>GENTENG/USUK/RENG</v>
          </cell>
          <cell r="AL20">
            <v>88</v>
          </cell>
          <cell r="AM20" t="str">
            <v>RABAT BETON</v>
          </cell>
          <cell r="AN20">
            <v>54</v>
          </cell>
          <cell r="AO20" t="str">
            <v>BATA MERAH/ BATAKO</v>
          </cell>
          <cell r="AP20">
            <v>90</v>
          </cell>
          <cell r="AQ20" t="str">
            <v>Pengempon, ____ Oktober 2015</v>
          </cell>
          <cell r="AR20" t="str">
            <v>SLAMET HARYANTO</v>
          </cell>
          <cell r="AS20" t="str">
            <v>GUNUNG TUGEL</v>
          </cell>
          <cell r="AT20" t="str">
            <v>MUNCUL BARU</v>
          </cell>
          <cell r="AU20" t="str">
            <v>Jl. Simpang lima Rt.3/Rw.1 Kec.Pejagoan</v>
          </cell>
          <cell r="AV20" t="str">
            <v>Mohamad Mansur</v>
          </cell>
          <cell r="AW20" t="str">
            <v>BTN KCP KEBUMEN</v>
          </cell>
          <cell r="AX20" t="str">
            <v>'00696</v>
          </cell>
          <cell r="AY20" t="str">
            <v>00696-01-50-000542-4</v>
          </cell>
        </row>
        <row r="21">
          <cell r="A21">
            <v>16</v>
          </cell>
          <cell r="B21" t="str">
            <v>WASITAH</v>
          </cell>
          <cell r="C21" t="str">
            <v>P</v>
          </cell>
          <cell r="D21" t="str">
            <v>3305147112500024</v>
          </cell>
          <cell r="E21" t="str">
            <v>PENGEMPON RT 02/RW 02</v>
          </cell>
          <cell r="F21" t="str">
            <v>PENGEMPON</v>
          </cell>
          <cell r="G21" t="str">
            <v>SRUWENG</v>
          </cell>
          <cell r="H21" t="str">
            <v>KEBUMEN</v>
          </cell>
          <cell r="I21" t="str">
            <v>JAWA TENGAH</v>
          </cell>
          <cell r="J21">
            <v>15000000</v>
          </cell>
          <cell r="K21">
            <v>64</v>
          </cell>
          <cell r="L21" t="str">
            <v>BURUH HARIAN LEPAS</v>
          </cell>
          <cell r="M21">
            <v>450000</v>
          </cell>
          <cell r="N21">
            <v>1</v>
          </cell>
          <cell r="O21" t="str">
            <v>Tidak Layak</v>
          </cell>
          <cell r="P21" t="str">
            <v>Tidak Layak</v>
          </cell>
          <cell r="Q21" t="str">
            <v>Tidak Layak</v>
          </cell>
          <cell r="R21">
            <v>36</v>
          </cell>
          <cell r="S21">
            <v>0</v>
          </cell>
          <cell r="T21" t="str">
            <v>YUDO SUDOMO</v>
          </cell>
          <cell r="U21">
            <v>0</v>
          </cell>
          <cell r="V21" t="str">
            <v>(0287) 3872017</v>
          </cell>
          <cell r="W21" t="str">
            <v>SIGIT KARSENO</v>
          </cell>
          <cell r="X21">
            <v>0</v>
          </cell>
          <cell r="Y21" t="str">
            <v>NIP :19680424 199803 1011</v>
          </cell>
          <cell r="Z21" t="str">
            <v>Moh. Amirudin, S.IP, MM</v>
          </cell>
          <cell r="AA21" t="str">
            <v>Himawan T P, S.Sos</v>
          </cell>
          <cell r="AB21" t="e">
            <v>#N/A</v>
          </cell>
          <cell r="AC21">
            <v>3086</v>
          </cell>
          <cell r="AD21">
            <v>7.6350600000000002</v>
          </cell>
          <cell r="AE21" t="str">
            <v>109,62756</v>
          </cell>
          <cell r="AF21" t="str">
            <v>Surat Keterangan Pejabat</v>
          </cell>
          <cell r="AG21" t="str">
            <v>Tidak Ada</v>
          </cell>
          <cell r="AH21">
            <v>0</v>
          </cell>
          <cell r="AI21">
            <v>0</v>
          </cell>
          <cell r="AJ21">
            <v>0</v>
          </cell>
          <cell r="AQ21">
            <v>0</v>
          </cell>
          <cell r="AR21" t="str">
            <v>_______________</v>
          </cell>
          <cell r="AS21">
            <v>0</v>
          </cell>
          <cell r="AT21">
            <v>0</v>
          </cell>
          <cell r="AU21">
            <v>0</v>
          </cell>
          <cell r="AV21">
            <v>0</v>
          </cell>
          <cell r="AY21">
            <v>0</v>
          </cell>
        </row>
        <row r="22">
          <cell r="A22">
            <v>17</v>
          </cell>
          <cell r="B22" t="str">
            <v>MADKASRI</v>
          </cell>
          <cell r="C22" t="str">
            <v>L</v>
          </cell>
          <cell r="D22" t="str">
            <v>3305143007370001</v>
          </cell>
          <cell r="E22" t="str">
            <v>PENGEMPON RT 02/RW 02</v>
          </cell>
          <cell r="F22" t="str">
            <v>PENGEMPON</v>
          </cell>
          <cell r="G22" t="str">
            <v>SRUWENG</v>
          </cell>
          <cell r="H22" t="str">
            <v>KEBUMEN</v>
          </cell>
          <cell r="I22" t="str">
            <v>JAWA TENGAH</v>
          </cell>
          <cell r="J22">
            <v>15000000</v>
          </cell>
          <cell r="K22">
            <v>77</v>
          </cell>
          <cell r="L22" t="str">
            <v>PETANI/PEKEBUN</v>
          </cell>
          <cell r="M22">
            <v>250000</v>
          </cell>
          <cell r="N22">
            <v>1</v>
          </cell>
          <cell r="O22" t="str">
            <v>Tidak Layak</v>
          </cell>
          <cell r="P22" t="str">
            <v>Tidak Layak</v>
          </cell>
          <cell r="Q22" t="str">
            <v>Tidak Layak</v>
          </cell>
          <cell r="R22">
            <v>81</v>
          </cell>
          <cell r="S22">
            <v>0</v>
          </cell>
          <cell r="T22" t="str">
            <v>YUDO SUDOMO</v>
          </cell>
          <cell r="U22">
            <v>0</v>
          </cell>
          <cell r="V22" t="str">
            <v>(0287) 3872017</v>
          </cell>
          <cell r="W22" t="str">
            <v>SIGIT KARSENO</v>
          </cell>
          <cell r="X22">
            <v>0</v>
          </cell>
          <cell r="Y22" t="str">
            <v>NIP :19680424 199803 1011</v>
          </cell>
          <cell r="Z22" t="str">
            <v>Moh. Amirudin, S.IP, MM</v>
          </cell>
          <cell r="AA22" t="str">
            <v>Himawan T P, S.Sos</v>
          </cell>
          <cell r="AB22" t="str">
            <v>0000069601590002973</v>
          </cell>
          <cell r="AC22">
            <v>3086</v>
          </cell>
          <cell r="AD22">
            <v>7.6353600000000004</v>
          </cell>
          <cell r="AE22" t="str">
            <v>109,62691</v>
          </cell>
          <cell r="AF22" t="str">
            <v>Surat Keterangan Pejabat</v>
          </cell>
          <cell r="AG22" t="str">
            <v>Tidak Ada</v>
          </cell>
          <cell r="AH22" t="str">
            <v>GENTENG/USUK/RENG LAPUK</v>
          </cell>
          <cell r="AI22" t="str">
            <v>TANAH</v>
          </cell>
          <cell r="AJ22" t="str">
            <v>PAPAN/ BILIK BAMBU</v>
          </cell>
          <cell r="AK22" t="str">
            <v>GENTENG/USUK/RENG</v>
          </cell>
          <cell r="AL22">
            <v>88</v>
          </cell>
          <cell r="AM22" t="str">
            <v>RABAT BETON</v>
          </cell>
          <cell r="AN22">
            <v>54</v>
          </cell>
          <cell r="AO22" t="str">
            <v>BATA MERAH/ BATAKO</v>
          </cell>
          <cell r="AP22">
            <v>90</v>
          </cell>
          <cell r="AQ22" t="str">
            <v>Pengempon, ____ Oktober 2015</v>
          </cell>
          <cell r="AR22" t="str">
            <v>SLAMET HARYANTO</v>
          </cell>
          <cell r="AS22" t="str">
            <v>GUNUNG TUGEL</v>
          </cell>
          <cell r="AT22" t="str">
            <v>MUNCUL BARU</v>
          </cell>
          <cell r="AU22" t="str">
            <v>Jl. Simpang lima Rt.3/Rw.1 Kec.Pejagoan</v>
          </cell>
          <cell r="AV22" t="str">
            <v>Mohamad Mansur</v>
          </cell>
          <cell r="AW22" t="str">
            <v>BTN KCP KEBUMEN</v>
          </cell>
          <cell r="AX22" t="str">
            <v>'00696</v>
          </cell>
          <cell r="AY22" t="str">
            <v>00696-01-50-000542-4</v>
          </cell>
        </row>
        <row r="23">
          <cell r="A23">
            <v>18</v>
          </cell>
          <cell r="B23" t="str">
            <v>SADIRAN</v>
          </cell>
          <cell r="C23" t="str">
            <v>L</v>
          </cell>
          <cell r="D23" t="str">
            <v>3305143112480010</v>
          </cell>
          <cell r="E23" t="str">
            <v>PENGEMPON RT 02/RW 02</v>
          </cell>
          <cell r="F23" t="str">
            <v>PENGEMPON</v>
          </cell>
          <cell r="G23" t="str">
            <v>SRUWENG</v>
          </cell>
          <cell r="H23" t="str">
            <v>KEBUMEN</v>
          </cell>
          <cell r="I23" t="str">
            <v>JAWA TENGAH</v>
          </cell>
          <cell r="J23">
            <v>15000000</v>
          </cell>
          <cell r="K23">
            <v>66</v>
          </cell>
          <cell r="L23" t="str">
            <v>WIRASWASTA</v>
          </cell>
          <cell r="M23">
            <v>550000</v>
          </cell>
          <cell r="N23">
            <v>1</v>
          </cell>
          <cell r="O23" t="str">
            <v>Tidak Layak</v>
          </cell>
          <cell r="P23" t="str">
            <v>Tidak Layak</v>
          </cell>
          <cell r="Q23" t="str">
            <v>Tidak Layak</v>
          </cell>
          <cell r="R23">
            <v>81</v>
          </cell>
          <cell r="S23">
            <v>0</v>
          </cell>
          <cell r="T23" t="str">
            <v>YUDO SUDOMO</v>
          </cell>
          <cell r="U23">
            <v>0</v>
          </cell>
          <cell r="V23" t="str">
            <v>(0287) 3872017</v>
          </cell>
          <cell r="W23" t="str">
            <v>SIGIT KARSENO</v>
          </cell>
          <cell r="X23">
            <v>0</v>
          </cell>
          <cell r="Y23" t="str">
            <v>NIP :19680424 199803 1011</v>
          </cell>
          <cell r="Z23" t="str">
            <v>Moh. Amirudin, S.IP, MM</v>
          </cell>
          <cell r="AA23" t="str">
            <v>Himawan T P, S.Sos</v>
          </cell>
          <cell r="AB23" t="str">
            <v>0000069601590006032</v>
          </cell>
          <cell r="AC23">
            <v>3086</v>
          </cell>
          <cell r="AD23">
            <v>7.6355700000000004</v>
          </cell>
          <cell r="AE23" t="str">
            <v>109,62778</v>
          </cell>
          <cell r="AF23" t="str">
            <v>Surat Keterangan Pejabat</v>
          </cell>
          <cell r="AG23" t="str">
            <v>Listrik</v>
          </cell>
          <cell r="AH23" t="str">
            <v>GENTENG/USUK/RENG LAPUK</v>
          </cell>
          <cell r="AI23" t="str">
            <v>TANAH</v>
          </cell>
          <cell r="AJ23" t="str">
            <v>PAPAN/ BILIK BAMBU</v>
          </cell>
          <cell r="AK23" t="str">
            <v>GENTENG/USUK/RENG</v>
          </cell>
          <cell r="AL23">
            <v>88</v>
          </cell>
          <cell r="AM23" t="str">
            <v>RABAT BETON</v>
          </cell>
          <cell r="AN23">
            <v>54</v>
          </cell>
          <cell r="AO23" t="str">
            <v>BATA MERAH/ BATAKO</v>
          </cell>
          <cell r="AP23">
            <v>90</v>
          </cell>
          <cell r="AQ23" t="str">
            <v>Pengempon, ____ Oktober 2015</v>
          </cell>
          <cell r="AR23" t="str">
            <v>SLAMET HARYANTO</v>
          </cell>
          <cell r="AS23" t="str">
            <v>GUNUNG TUGEL</v>
          </cell>
          <cell r="AT23" t="str">
            <v>MUNCUL BARU</v>
          </cell>
          <cell r="AU23" t="str">
            <v>Jl. Simpang lima Rt.3/Rw.1 Kec.Pejagoan</v>
          </cell>
          <cell r="AV23" t="str">
            <v>Mohamad Mansur</v>
          </cell>
          <cell r="AW23" t="str">
            <v>BTN KCP KEBUMEN</v>
          </cell>
          <cell r="AX23" t="str">
            <v>'00696</v>
          </cell>
          <cell r="AY23" t="str">
            <v>00696-01-50-000542-4</v>
          </cell>
        </row>
        <row r="24">
          <cell r="A24">
            <v>19</v>
          </cell>
          <cell r="B24" t="str">
            <v>SURATIYAH</v>
          </cell>
          <cell r="C24" t="str">
            <v>P</v>
          </cell>
          <cell r="D24" t="str">
            <v>3305145403740002</v>
          </cell>
          <cell r="E24" t="str">
            <v>PENGEMPON RT 02/RW 02</v>
          </cell>
          <cell r="F24" t="str">
            <v>PENGEMPON</v>
          </cell>
          <cell r="G24" t="str">
            <v>SRUWENG</v>
          </cell>
          <cell r="H24" t="str">
            <v>KEBUMEN</v>
          </cell>
          <cell r="I24" t="str">
            <v>JAWA TENGAH</v>
          </cell>
          <cell r="J24">
            <v>15000000</v>
          </cell>
          <cell r="K24">
            <v>40</v>
          </cell>
          <cell r="L24" t="str">
            <v>MENGURUS RUMAH TANGGA</v>
          </cell>
          <cell r="M24">
            <v>500000</v>
          </cell>
          <cell r="N24">
            <v>1</v>
          </cell>
          <cell r="O24" t="str">
            <v>Tidak Layak</v>
          </cell>
          <cell r="P24" t="str">
            <v>Tidak Layak</v>
          </cell>
          <cell r="Q24" t="str">
            <v>Tidak Layak</v>
          </cell>
          <cell r="R24">
            <v>54</v>
          </cell>
          <cell r="S24">
            <v>0</v>
          </cell>
          <cell r="T24" t="str">
            <v>YUDO SUDOMO</v>
          </cell>
          <cell r="U24">
            <v>0</v>
          </cell>
          <cell r="V24" t="str">
            <v>(0287) 3872017</v>
          </cell>
          <cell r="W24" t="str">
            <v>SIGIT KARSENO</v>
          </cell>
          <cell r="X24">
            <v>0</v>
          </cell>
          <cell r="Y24" t="str">
            <v>NIP :19680424 199803 1011</v>
          </cell>
          <cell r="Z24" t="str">
            <v>Moh. Amirudin, S.IP, MM</v>
          </cell>
          <cell r="AA24" t="str">
            <v>Himawan T P, S.Sos</v>
          </cell>
          <cell r="AB24" t="str">
            <v>0000069601590009153</v>
          </cell>
          <cell r="AC24">
            <v>3086</v>
          </cell>
          <cell r="AD24">
            <v>7.6364799999999997</v>
          </cell>
          <cell r="AE24" t="str">
            <v>109,62518</v>
          </cell>
          <cell r="AF24" t="str">
            <v>Surat Keterangan Pejabat</v>
          </cell>
          <cell r="AG24" t="str">
            <v>Tidak Ada</v>
          </cell>
          <cell r="AH24" t="str">
            <v>GENTENG/USUK/RENG LAPUK</v>
          </cell>
          <cell r="AI24" t="str">
            <v>TANAH</v>
          </cell>
          <cell r="AJ24" t="str">
            <v>PAPAN/ BILIK BAMBU</v>
          </cell>
          <cell r="AK24" t="str">
            <v>GENTENG/USUK/RENG</v>
          </cell>
          <cell r="AL24">
            <v>88</v>
          </cell>
          <cell r="AM24" t="str">
            <v>RABAT BETON</v>
          </cell>
          <cell r="AN24">
            <v>54</v>
          </cell>
          <cell r="AO24" t="str">
            <v>BATA MERAH/ BATAKO</v>
          </cell>
          <cell r="AP24">
            <v>90</v>
          </cell>
          <cell r="AQ24" t="str">
            <v>Pengempon, ____ Oktober 2015</v>
          </cell>
          <cell r="AR24" t="str">
            <v>SLAMET HARYANTO</v>
          </cell>
          <cell r="AS24" t="str">
            <v>GUNUNG TUGEL</v>
          </cell>
          <cell r="AT24" t="str">
            <v>MUNCUL BARU</v>
          </cell>
          <cell r="AU24" t="str">
            <v>Jl. Simpang lima Rt.3/Rw.1 Kec.Pejagoan</v>
          </cell>
          <cell r="AV24" t="str">
            <v>Mohamad Mansur</v>
          </cell>
          <cell r="AW24" t="str">
            <v>BTN KCP KEBUMEN</v>
          </cell>
          <cell r="AX24" t="str">
            <v>'00696</v>
          </cell>
          <cell r="AY24" t="str">
            <v>00696-01-50-000542-4</v>
          </cell>
        </row>
        <row r="25">
          <cell r="A25">
            <v>20</v>
          </cell>
          <cell r="B25" t="str">
            <v>WATINI</v>
          </cell>
          <cell r="C25" t="str">
            <v>P</v>
          </cell>
          <cell r="D25" t="str">
            <v>3305146405550001</v>
          </cell>
          <cell r="E25" t="str">
            <v>PENGEMPON RT 02/RW 02</v>
          </cell>
          <cell r="F25" t="str">
            <v>PENGEMPON</v>
          </cell>
          <cell r="G25" t="str">
            <v>SRUWENG</v>
          </cell>
          <cell r="H25" t="str">
            <v>KEBUMEN</v>
          </cell>
          <cell r="I25" t="str">
            <v>JAWA TENGAH</v>
          </cell>
          <cell r="J25">
            <v>15000000</v>
          </cell>
          <cell r="K25">
            <v>59</v>
          </cell>
          <cell r="L25" t="str">
            <v>MENGURUS RUMAH TANGGA</v>
          </cell>
          <cell r="M25">
            <v>250000</v>
          </cell>
          <cell r="N25">
            <v>4</v>
          </cell>
          <cell r="O25" t="str">
            <v>Tidak Layak</v>
          </cell>
          <cell r="P25" t="str">
            <v>Tidak Layak</v>
          </cell>
          <cell r="Q25" t="str">
            <v>Tidak Layak</v>
          </cell>
          <cell r="R25">
            <v>81</v>
          </cell>
          <cell r="S25">
            <v>0</v>
          </cell>
          <cell r="T25" t="str">
            <v>YUDO SUDOMO</v>
          </cell>
          <cell r="U25">
            <v>0</v>
          </cell>
          <cell r="V25" t="str">
            <v>(0287) 3872017</v>
          </cell>
          <cell r="W25" t="str">
            <v>SIGIT KARSENO</v>
          </cell>
          <cell r="X25">
            <v>0</v>
          </cell>
          <cell r="Y25" t="str">
            <v>NIP :19680424 199803 1011</v>
          </cell>
          <cell r="Z25" t="str">
            <v>Moh. Amirudin, S.IP, MM</v>
          </cell>
          <cell r="AA25" t="str">
            <v>Himawan T P, S.Sos</v>
          </cell>
          <cell r="AB25" t="str">
            <v>0000069601590010659</v>
          </cell>
          <cell r="AC25">
            <v>3086</v>
          </cell>
          <cell r="AD25">
            <v>7.6363500000000002</v>
          </cell>
          <cell r="AE25" t="str">
            <v>109,62577</v>
          </cell>
          <cell r="AF25" t="str">
            <v>Surat Keterangan Pejabat</v>
          </cell>
          <cell r="AG25" t="str">
            <v>Tidak Ada</v>
          </cell>
          <cell r="AH25" t="str">
            <v>GENTENG/USUK/RENG LAPUK</v>
          </cell>
          <cell r="AI25" t="str">
            <v>TANAH</v>
          </cell>
          <cell r="AJ25" t="str">
            <v>PAPAN/ BILIK BAMBU</v>
          </cell>
          <cell r="AK25" t="str">
            <v>GENTENG/USUK/RENG</v>
          </cell>
          <cell r="AL25">
            <v>88</v>
          </cell>
          <cell r="AM25" t="str">
            <v>RABAT BETON</v>
          </cell>
          <cell r="AN25">
            <v>54</v>
          </cell>
          <cell r="AO25" t="str">
            <v>BATA MERAH/ BATAKO</v>
          </cell>
          <cell r="AP25">
            <v>90</v>
          </cell>
          <cell r="AQ25" t="str">
            <v>Pengempon, ____ Oktober 2015</v>
          </cell>
          <cell r="AR25" t="str">
            <v>SLAMET HARYANTO</v>
          </cell>
          <cell r="AS25" t="str">
            <v>GUNUNG TUGEL</v>
          </cell>
          <cell r="AT25" t="str">
            <v>MUNCUL BARU</v>
          </cell>
          <cell r="AU25" t="str">
            <v>Jl. Simpang lima Rt.3/Rw.1 Kec.Pejagoan</v>
          </cell>
          <cell r="AV25" t="str">
            <v>Mohamad Mansur</v>
          </cell>
          <cell r="AW25" t="str">
            <v>BTN KCP KEBUMEN</v>
          </cell>
          <cell r="AX25" t="str">
            <v>'00696</v>
          </cell>
          <cell r="AY25" t="str">
            <v>00696-01-50-000542-4</v>
          </cell>
        </row>
        <row r="26">
          <cell r="A26">
            <v>21</v>
          </cell>
          <cell r="B26" t="str">
            <v>SAROTUN</v>
          </cell>
          <cell r="C26" t="str">
            <v>L</v>
          </cell>
          <cell r="D26" t="str">
            <v>3305142512780001</v>
          </cell>
          <cell r="E26" t="str">
            <v>PENGEMPON RT 02/RW 02</v>
          </cell>
          <cell r="F26" t="str">
            <v>PENGEMPON</v>
          </cell>
          <cell r="G26" t="str">
            <v>SRUWENG</v>
          </cell>
          <cell r="H26" t="str">
            <v>KEBUMEN</v>
          </cell>
          <cell r="I26" t="str">
            <v>JAWA TENGAH</v>
          </cell>
          <cell r="J26">
            <v>15000000</v>
          </cell>
          <cell r="K26">
            <v>36</v>
          </cell>
          <cell r="L26" t="str">
            <v>BURUH HARIAN LEPAS</v>
          </cell>
          <cell r="M26">
            <v>600000</v>
          </cell>
          <cell r="N26">
            <v>2</v>
          </cell>
          <cell r="O26" t="str">
            <v>Tidak Layak</v>
          </cell>
          <cell r="P26" t="str">
            <v>Tidak Layak</v>
          </cell>
          <cell r="Q26" t="str">
            <v>Tidak Layak</v>
          </cell>
          <cell r="R26">
            <v>36</v>
          </cell>
          <cell r="S26">
            <v>0</v>
          </cell>
          <cell r="T26" t="str">
            <v>YUDO SUDOMO</v>
          </cell>
          <cell r="U26">
            <v>0</v>
          </cell>
          <cell r="V26" t="str">
            <v>(0287) 3872017</v>
          </cell>
          <cell r="W26" t="str">
            <v>SIGIT KARSENO</v>
          </cell>
          <cell r="X26">
            <v>0</v>
          </cell>
          <cell r="Y26" t="str">
            <v>NIP :19680424 199803 1011</v>
          </cell>
          <cell r="Z26" t="str">
            <v>Moh. Amirudin, S.IP, MM</v>
          </cell>
          <cell r="AA26" t="str">
            <v>Himawan T P, S.Sos</v>
          </cell>
          <cell r="AB26" t="str">
            <v>0000069601590007397</v>
          </cell>
          <cell r="AC26">
            <v>3086</v>
          </cell>
          <cell r="AD26">
            <v>7.6370399999999998</v>
          </cell>
          <cell r="AE26" t="str">
            <v>109,62356</v>
          </cell>
          <cell r="AF26" t="str">
            <v>Surat Keterangan Pejabat</v>
          </cell>
          <cell r="AG26" t="str">
            <v>Tidak Ada</v>
          </cell>
          <cell r="AH26" t="str">
            <v>GENTENG/USUK/RENG LAPUK</v>
          </cell>
          <cell r="AI26" t="str">
            <v>TANAH</v>
          </cell>
          <cell r="AJ26" t="str">
            <v>PAPAN/ BILIK BAMBU</v>
          </cell>
          <cell r="AK26" t="str">
            <v>GENTENG/USUK/RENG</v>
          </cell>
          <cell r="AL26">
            <v>88</v>
          </cell>
          <cell r="AM26" t="str">
            <v>RABAT BETON</v>
          </cell>
          <cell r="AN26">
            <v>54</v>
          </cell>
          <cell r="AO26" t="str">
            <v>BATA MERAH/ BATAKO</v>
          </cell>
          <cell r="AP26">
            <v>90</v>
          </cell>
          <cell r="AQ26" t="str">
            <v>Pengempon, ____ Oktober 2015</v>
          </cell>
          <cell r="AR26" t="str">
            <v>SLAMET HARYANTO</v>
          </cell>
          <cell r="AS26" t="str">
            <v>GUNUNG TUGEL</v>
          </cell>
          <cell r="AT26" t="str">
            <v>MUNCUL BARU</v>
          </cell>
          <cell r="AU26" t="str">
            <v>Jl. Simpang lima Rt.3/Rw.1 Kec.Pejagoan</v>
          </cell>
          <cell r="AV26" t="str">
            <v>Mohamad Mansur</v>
          </cell>
          <cell r="AW26" t="str">
            <v>BTN KCP KEBUMEN</v>
          </cell>
          <cell r="AX26" t="str">
            <v>'00696</v>
          </cell>
          <cell r="AY26" t="str">
            <v>00696-01-50-000542-4</v>
          </cell>
        </row>
        <row r="27">
          <cell r="A27">
            <v>22</v>
          </cell>
          <cell r="B27" t="str">
            <v>AGUS BUDIANTO</v>
          </cell>
          <cell r="C27" t="str">
            <v>L</v>
          </cell>
          <cell r="D27" t="str">
            <v>3305141008830011</v>
          </cell>
          <cell r="E27" t="str">
            <v>PENGEMPON RT 02/RW 02</v>
          </cell>
          <cell r="F27" t="str">
            <v>PENGEMPON</v>
          </cell>
          <cell r="G27" t="str">
            <v>SRUWENG</v>
          </cell>
          <cell r="H27" t="str">
            <v>KEBUMEN</v>
          </cell>
          <cell r="I27" t="str">
            <v>JAWA TENGAH</v>
          </cell>
          <cell r="J27">
            <v>15000000</v>
          </cell>
          <cell r="K27">
            <v>31</v>
          </cell>
          <cell r="L27" t="str">
            <v>BURUH HARIAN LEPAS</v>
          </cell>
          <cell r="M27">
            <v>600000</v>
          </cell>
          <cell r="N27">
            <v>3</v>
          </cell>
          <cell r="O27" t="str">
            <v>Tidak Layak</v>
          </cell>
          <cell r="P27" t="str">
            <v>Tidak Layak</v>
          </cell>
          <cell r="Q27" t="str">
            <v>Tidak Layak</v>
          </cell>
          <cell r="R27">
            <v>54</v>
          </cell>
          <cell r="S27">
            <v>0</v>
          </cell>
          <cell r="T27" t="str">
            <v>YUDO SUDOMO</v>
          </cell>
          <cell r="U27">
            <v>0</v>
          </cell>
          <cell r="V27" t="str">
            <v>(0287) 3872017</v>
          </cell>
          <cell r="W27" t="str">
            <v>SIGIT KARSENO</v>
          </cell>
          <cell r="X27">
            <v>0</v>
          </cell>
          <cell r="Y27" t="str">
            <v>NIP :19680424 199803 1011</v>
          </cell>
          <cell r="Z27" t="str">
            <v>Moh. Amirudin, S.IP, MM</v>
          </cell>
          <cell r="AA27" t="str">
            <v>Himawan T P, S.Sos</v>
          </cell>
          <cell r="AB27" t="str">
            <v>0000069601590000230</v>
          </cell>
          <cell r="AC27">
            <v>3086</v>
          </cell>
          <cell r="AD27">
            <v>7.6354499999999996</v>
          </cell>
          <cell r="AE27" t="str">
            <v>109,62731</v>
          </cell>
          <cell r="AF27" t="str">
            <v>Surat Keterangan Pejabat</v>
          </cell>
          <cell r="AG27" t="str">
            <v>Listrik &amp; MCK</v>
          </cell>
          <cell r="AH27" t="str">
            <v>GENTENG/USUK/RENG LAPUK</v>
          </cell>
          <cell r="AI27" t="str">
            <v>TANAH</v>
          </cell>
          <cell r="AJ27" t="str">
            <v>PAPAN/ BILIK BAMBU</v>
          </cell>
          <cell r="AK27" t="str">
            <v>GENTENG/USUK/RENG</v>
          </cell>
          <cell r="AL27">
            <v>88</v>
          </cell>
          <cell r="AM27" t="str">
            <v>RABAT BETON</v>
          </cell>
          <cell r="AN27">
            <v>54</v>
          </cell>
          <cell r="AO27" t="str">
            <v>BATA MERAH/ BATAKO</v>
          </cell>
          <cell r="AP27">
            <v>90</v>
          </cell>
          <cell r="AQ27" t="str">
            <v>Pengempon, ____ Oktober 2015</v>
          </cell>
          <cell r="AR27" t="str">
            <v>SLAMET HARYANTO</v>
          </cell>
          <cell r="AS27" t="str">
            <v>GUNUNG TUGEL</v>
          </cell>
          <cell r="AT27" t="str">
            <v>MUNCUL BARU</v>
          </cell>
          <cell r="AU27" t="str">
            <v>Jl. Simpang lima Rt.3/Rw.1 Kec.Pejagoan</v>
          </cell>
          <cell r="AV27" t="str">
            <v>Mohamad Mansur</v>
          </cell>
          <cell r="AW27" t="str">
            <v>BTN KCP KEBUMEN</v>
          </cell>
          <cell r="AX27" t="str">
            <v>'00696</v>
          </cell>
          <cell r="AY27" t="str">
            <v>00696-01-50-000542-4</v>
          </cell>
        </row>
        <row r="28">
          <cell r="A28">
            <v>23</v>
          </cell>
          <cell r="B28" t="str">
            <v>SRI HARYATI</v>
          </cell>
          <cell r="C28" t="str">
            <v>P</v>
          </cell>
          <cell r="D28" t="str">
            <v>3305145206600006</v>
          </cell>
          <cell r="E28" t="str">
            <v>PENGEMPON RT 02/RW 02</v>
          </cell>
          <cell r="F28" t="str">
            <v>PENGEMPON</v>
          </cell>
          <cell r="G28" t="str">
            <v>SRUWENG</v>
          </cell>
          <cell r="H28" t="str">
            <v>KEBUMEN</v>
          </cell>
          <cell r="I28" t="str">
            <v>JAWA TENGAH</v>
          </cell>
          <cell r="J28">
            <v>15000000</v>
          </cell>
          <cell r="K28">
            <v>54</v>
          </cell>
          <cell r="L28" t="str">
            <v>MENGURUS RUMAH TANGGA</v>
          </cell>
          <cell r="M28">
            <v>200000</v>
          </cell>
          <cell r="N28">
            <v>4</v>
          </cell>
          <cell r="O28" t="str">
            <v>Tidak Layak</v>
          </cell>
          <cell r="P28" t="str">
            <v>Tidak Layak</v>
          </cell>
          <cell r="Q28" t="str">
            <v>Tidak Layak</v>
          </cell>
          <cell r="R28">
            <v>54</v>
          </cell>
          <cell r="S28">
            <v>0</v>
          </cell>
          <cell r="T28" t="str">
            <v>YUDO SUDOMO</v>
          </cell>
          <cell r="U28">
            <v>0</v>
          </cell>
          <cell r="V28" t="str">
            <v>(0287) 3872017</v>
          </cell>
          <cell r="W28" t="str">
            <v>SIGIT KARSENO</v>
          </cell>
          <cell r="X28">
            <v>0</v>
          </cell>
          <cell r="Y28" t="str">
            <v>NIP :19680424 199803 1011</v>
          </cell>
          <cell r="Z28" t="str">
            <v>Moh. Amirudin, S.IP, MM</v>
          </cell>
          <cell r="AA28" t="str">
            <v>Himawan T P, S.Sos</v>
          </cell>
          <cell r="AB28" t="str">
            <v>0000069601590008327</v>
          </cell>
          <cell r="AC28">
            <v>3086</v>
          </cell>
          <cell r="AD28">
            <v>7.6361999999999997</v>
          </cell>
          <cell r="AE28" t="str">
            <v>109,62392</v>
          </cell>
          <cell r="AF28" t="str">
            <v>Surat Keterangan Pejabat</v>
          </cell>
          <cell r="AG28" t="str">
            <v>Tidak Ada</v>
          </cell>
          <cell r="AH28" t="str">
            <v>GENTENG/USUK/RENG LAPUK</v>
          </cell>
          <cell r="AI28" t="str">
            <v>TANAH</v>
          </cell>
          <cell r="AJ28" t="str">
            <v>PAPAN/ BILIK BAMBU</v>
          </cell>
          <cell r="AK28" t="str">
            <v>GENTENG/USUK/RENG</v>
          </cell>
          <cell r="AL28">
            <v>88</v>
          </cell>
          <cell r="AM28" t="str">
            <v>RABAT BETON</v>
          </cell>
          <cell r="AN28">
            <v>54</v>
          </cell>
          <cell r="AO28" t="str">
            <v>BATA MERAH/ BATAKO</v>
          </cell>
          <cell r="AP28">
            <v>90</v>
          </cell>
          <cell r="AQ28" t="str">
            <v>Pengempon, ____ Oktober 2015</v>
          </cell>
          <cell r="AR28" t="str">
            <v>SLAMET HARYANTO</v>
          </cell>
          <cell r="AS28" t="str">
            <v>GUNUNG TUGEL</v>
          </cell>
          <cell r="AT28" t="str">
            <v>MUNCUL BARU</v>
          </cell>
          <cell r="AU28" t="str">
            <v>Jl. Simpang lima Rt.3/Rw.1 Kec.Pejagoan</v>
          </cell>
          <cell r="AV28" t="str">
            <v>Mohamad Mansur</v>
          </cell>
          <cell r="AW28" t="str">
            <v>BTN KCP KEBUMEN</v>
          </cell>
          <cell r="AX28" t="str">
            <v>'00696</v>
          </cell>
          <cell r="AY28" t="str">
            <v>00696-01-50-000542-4</v>
          </cell>
        </row>
        <row r="29">
          <cell r="A29">
            <v>24</v>
          </cell>
          <cell r="B29" t="str">
            <v>SLAMET HARYANTO</v>
          </cell>
          <cell r="C29" t="str">
            <v>L</v>
          </cell>
          <cell r="D29" t="str">
            <v>3305142001830006</v>
          </cell>
          <cell r="E29" t="str">
            <v>PENGEMPON RT 02/RW 02</v>
          </cell>
          <cell r="F29" t="str">
            <v>PENGEMPON</v>
          </cell>
          <cell r="G29" t="str">
            <v>SRUWENG</v>
          </cell>
          <cell r="H29" t="str">
            <v>KEBUMEN</v>
          </cell>
          <cell r="I29" t="str">
            <v>JAWA TENGAH</v>
          </cell>
          <cell r="J29">
            <v>15000000</v>
          </cell>
          <cell r="K29">
            <v>31</v>
          </cell>
          <cell r="L29" t="str">
            <v>KARYAWAN SWASTA</v>
          </cell>
          <cell r="M29">
            <v>600000</v>
          </cell>
          <cell r="N29">
            <v>1</v>
          </cell>
          <cell r="O29" t="str">
            <v>Tidak Layak</v>
          </cell>
          <cell r="P29" t="str">
            <v>Tidak Layak</v>
          </cell>
          <cell r="Q29" t="str">
            <v>Tidak Layak</v>
          </cell>
          <cell r="R29">
            <v>36</v>
          </cell>
          <cell r="S29">
            <v>0</v>
          </cell>
          <cell r="T29" t="str">
            <v>YUDO SUDOMO</v>
          </cell>
          <cell r="U29">
            <v>0</v>
          </cell>
          <cell r="V29" t="str">
            <v>(0287) 3872017</v>
          </cell>
          <cell r="W29" t="str">
            <v>SIGIT KARSENO</v>
          </cell>
          <cell r="X29">
            <v>0</v>
          </cell>
          <cell r="Y29" t="str">
            <v>NIP :19680424 199803 1011</v>
          </cell>
          <cell r="Z29" t="str">
            <v>Moh. Amirudin, S.IP, MM</v>
          </cell>
          <cell r="AA29" t="str">
            <v>Himawan T P, S.Sos</v>
          </cell>
          <cell r="AB29" t="str">
            <v>0000069601590008026</v>
          </cell>
          <cell r="AC29">
            <v>3086</v>
          </cell>
          <cell r="AD29">
            <v>7.6369800000000003</v>
          </cell>
          <cell r="AE29" t="str">
            <v>109,62458</v>
          </cell>
          <cell r="AF29" t="str">
            <v>Surat Keterangan Pejabat</v>
          </cell>
          <cell r="AG29" t="str">
            <v>Tidak Ada</v>
          </cell>
          <cell r="AH29" t="str">
            <v>GENTENG/USUK/RENG LAPUK</v>
          </cell>
          <cell r="AI29" t="str">
            <v>TANAH</v>
          </cell>
          <cell r="AJ29" t="str">
            <v>PAPAN/ BILIK BAMBU</v>
          </cell>
          <cell r="AK29" t="str">
            <v>GENTENG/USUK/RENG</v>
          </cell>
          <cell r="AL29">
            <v>88</v>
          </cell>
          <cell r="AM29" t="str">
            <v>RABAT BETON</v>
          </cell>
          <cell r="AN29">
            <v>54</v>
          </cell>
          <cell r="AO29" t="str">
            <v>BATA MERAH/ BATAKO</v>
          </cell>
          <cell r="AP29">
            <v>90</v>
          </cell>
          <cell r="AQ29" t="str">
            <v>Pengempon, ____ Oktober 2015</v>
          </cell>
          <cell r="AR29" t="str">
            <v>SLAMET HARYANTO</v>
          </cell>
          <cell r="AS29" t="str">
            <v>GUNUNG TUGEL</v>
          </cell>
          <cell r="AT29" t="str">
            <v>MUNCUL BARU</v>
          </cell>
          <cell r="AU29" t="str">
            <v>Jl. Simpang lima Rt.3/Rw.1 Kec.Pejagoan</v>
          </cell>
          <cell r="AV29" t="str">
            <v>Mohamad Mansur</v>
          </cell>
          <cell r="AW29" t="str">
            <v>BTN KCP KEBUMEN</v>
          </cell>
          <cell r="AX29" t="str">
            <v>'00696</v>
          </cell>
          <cell r="AY29" t="str">
            <v>00696-01-50-000542-4</v>
          </cell>
        </row>
        <row r="30">
          <cell r="A30">
            <v>25</v>
          </cell>
          <cell r="B30" t="str">
            <v>KARTIMIN</v>
          </cell>
          <cell r="C30" t="str">
            <v>L</v>
          </cell>
          <cell r="D30" t="str">
            <v>3305142612457594</v>
          </cell>
          <cell r="E30" t="str">
            <v>PENGEMPON RT 03/RW 02</v>
          </cell>
          <cell r="F30" t="str">
            <v>PENGEMPON</v>
          </cell>
          <cell r="G30" t="str">
            <v>SRUWENG</v>
          </cell>
          <cell r="H30" t="str">
            <v>KEBUMEN</v>
          </cell>
          <cell r="I30" t="str">
            <v>JAWA TENGAH</v>
          </cell>
          <cell r="J30">
            <v>15000000</v>
          </cell>
          <cell r="K30">
            <v>69</v>
          </cell>
          <cell r="L30" t="str">
            <v>PEDAGANG</v>
          </cell>
          <cell r="M30">
            <v>600000</v>
          </cell>
          <cell r="N30">
            <v>1</v>
          </cell>
          <cell r="O30" t="str">
            <v>Tidak Layak</v>
          </cell>
          <cell r="P30" t="str">
            <v>Tidak Layak</v>
          </cell>
          <cell r="Q30" t="str">
            <v>Tidak Layak</v>
          </cell>
          <cell r="R30">
            <v>54</v>
          </cell>
          <cell r="S30">
            <v>0</v>
          </cell>
          <cell r="T30" t="str">
            <v>YUDO SUDOMO</v>
          </cell>
          <cell r="U30">
            <v>0</v>
          </cell>
          <cell r="V30" t="str">
            <v>(0287) 3872017</v>
          </cell>
          <cell r="W30" t="str">
            <v>SIGIT KARSENO</v>
          </cell>
          <cell r="X30">
            <v>0</v>
          </cell>
          <cell r="Y30" t="str">
            <v>NIP :19680424 199803 1011</v>
          </cell>
          <cell r="Z30" t="str">
            <v>Moh. Amirudin, S.IP, MM</v>
          </cell>
          <cell r="AA30" t="str">
            <v>Himawan T P, S.Sos</v>
          </cell>
          <cell r="AB30" t="str">
            <v>0000069601590001888</v>
          </cell>
          <cell r="AC30">
            <v>3086</v>
          </cell>
          <cell r="AD30">
            <v>7.6341900000000003</v>
          </cell>
          <cell r="AE30" t="str">
            <v>109,62455</v>
          </cell>
          <cell r="AF30" t="str">
            <v>Surat Keterangan Pejabat</v>
          </cell>
          <cell r="AG30" t="str">
            <v>Tidak Ada</v>
          </cell>
          <cell r="AH30" t="str">
            <v>GENTENG/USUK/RENG LAPUK</v>
          </cell>
          <cell r="AI30" t="str">
            <v>TANAH</v>
          </cell>
          <cell r="AJ30" t="str">
            <v>PAPAN/ BILIK BAMBU</v>
          </cell>
          <cell r="AK30" t="str">
            <v>GENTENG/USUK/RENG</v>
          </cell>
          <cell r="AL30">
            <v>88</v>
          </cell>
          <cell r="AM30" t="str">
            <v>RABAT BETON</v>
          </cell>
          <cell r="AN30">
            <v>54</v>
          </cell>
          <cell r="AO30" t="str">
            <v>BATA MERAH/ BATAKO</v>
          </cell>
          <cell r="AP30">
            <v>90</v>
          </cell>
          <cell r="AQ30" t="str">
            <v>Pengempon, ____ Oktober 2015</v>
          </cell>
          <cell r="AR30" t="str">
            <v>SUTARMAN</v>
          </cell>
          <cell r="AS30" t="str">
            <v>KUANG</v>
          </cell>
          <cell r="AT30" t="str">
            <v>MUNCUL BARU</v>
          </cell>
          <cell r="AU30" t="str">
            <v>Jl. Simpang lima Rt.3/Rw.1 Kec.Pejagoan</v>
          </cell>
          <cell r="AV30" t="str">
            <v>Mohamad Mansur</v>
          </cell>
          <cell r="AW30" t="str">
            <v>BTN KCP KEBUMEN</v>
          </cell>
          <cell r="AX30" t="str">
            <v>'00696</v>
          </cell>
          <cell r="AY30" t="str">
            <v>00696-01-50-000542-4</v>
          </cell>
        </row>
        <row r="31">
          <cell r="A31">
            <v>26</v>
          </cell>
          <cell r="B31" t="str">
            <v>SUKAMTO</v>
          </cell>
          <cell r="C31" t="str">
            <v>L</v>
          </cell>
          <cell r="D31" t="str">
            <v>3305141707720002</v>
          </cell>
          <cell r="E31" t="str">
            <v>PENGEMPON RT 03/RW 02</v>
          </cell>
          <cell r="F31" t="str">
            <v>PENGEMPON</v>
          </cell>
          <cell r="G31" t="str">
            <v>SRUWENG</v>
          </cell>
          <cell r="H31" t="str">
            <v>KEBUMEN</v>
          </cell>
          <cell r="I31" t="str">
            <v>JAWA TENGAH</v>
          </cell>
          <cell r="J31">
            <v>15000000</v>
          </cell>
          <cell r="K31">
            <v>42</v>
          </cell>
          <cell r="L31" t="str">
            <v>BURUH HARIAN LEPAS</v>
          </cell>
          <cell r="M31">
            <v>700000</v>
          </cell>
          <cell r="N31">
            <v>4</v>
          </cell>
          <cell r="O31" t="str">
            <v>Tidak Layak</v>
          </cell>
          <cell r="P31" t="str">
            <v>Tidak Layak</v>
          </cell>
          <cell r="Q31" t="str">
            <v>Tidak Layak</v>
          </cell>
          <cell r="R31">
            <v>54</v>
          </cell>
          <cell r="S31">
            <v>0</v>
          </cell>
          <cell r="T31" t="str">
            <v>YUDO SUDOMO</v>
          </cell>
          <cell r="U31">
            <v>0</v>
          </cell>
          <cell r="V31" t="str">
            <v>(0287) 3872017</v>
          </cell>
          <cell r="W31" t="str">
            <v>SIGIT KARSENO</v>
          </cell>
          <cell r="X31">
            <v>0</v>
          </cell>
          <cell r="Y31" t="str">
            <v>NIP :19680424 199803 1011</v>
          </cell>
          <cell r="Z31" t="str">
            <v>Moh. Amirudin, S.IP, MM</v>
          </cell>
          <cell r="AA31" t="str">
            <v>Himawan T P, S.Sos</v>
          </cell>
          <cell r="AB31" t="e">
            <v>#N/A</v>
          </cell>
          <cell r="AC31">
            <v>3086</v>
          </cell>
          <cell r="AD31">
            <v>7.6369999999999996</v>
          </cell>
          <cell r="AE31" t="str">
            <v>109,62129</v>
          </cell>
          <cell r="AF31" t="str">
            <v>Surat Keterangan Pejabat</v>
          </cell>
          <cell r="AG31" t="str">
            <v>Listrik</v>
          </cell>
          <cell r="AH31">
            <v>0</v>
          </cell>
          <cell r="AI31">
            <v>0</v>
          </cell>
          <cell r="AJ31">
            <v>0</v>
          </cell>
          <cell r="AQ31">
            <v>0</v>
          </cell>
          <cell r="AR31">
            <v>0</v>
          </cell>
          <cell r="AS31">
            <v>0</v>
          </cell>
          <cell r="AT31">
            <v>0</v>
          </cell>
          <cell r="AU31">
            <v>0</v>
          </cell>
          <cell r="AV31">
            <v>0</v>
          </cell>
          <cell r="AY31">
            <v>0</v>
          </cell>
        </row>
        <row r="32">
          <cell r="A32">
            <v>27</v>
          </cell>
          <cell r="B32" t="str">
            <v>AMIYAH</v>
          </cell>
          <cell r="C32" t="str">
            <v>P</v>
          </cell>
          <cell r="D32" t="str">
            <v>3305147112600003</v>
          </cell>
          <cell r="E32" t="str">
            <v>PENGEMPON RT 03/RW 02</v>
          </cell>
          <cell r="F32" t="str">
            <v>PENGEMPON</v>
          </cell>
          <cell r="G32" t="str">
            <v>SRUWENG</v>
          </cell>
          <cell r="H32" t="str">
            <v>KEBUMEN</v>
          </cell>
          <cell r="I32" t="str">
            <v>JAWA TENGAH</v>
          </cell>
          <cell r="J32">
            <v>15000000</v>
          </cell>
          <cell r="K32">
            <v>54</v>
          </cell>
          <cell r="L32" t="str">
            <v>MENGURUS RUMAH TANGGA</v>
          </cell>
          <cell r="M32">
            <v>250000</v>
          </cell>
          <cell r="N32">
            <v>3</v>
          </cell>
          <cell r="O32" t="str">
            <v>Tidak Layak</v>
          </cell>
          <cell r="P32" t="str">
            <v>Tidak Layak</v>
          </cell>
          <cell r="Q32" t="str">
            <v>Tidak Layak</v>
          </cell>
          <cell r="R32">
            <v>54</v>
          </cell>
          <cell r="S32">
            <v>0</v>
          </cell>
          <cell r="T32" t="str">
            <v>YUDO SUDOMO</v>
          </cell>
          <cell r="U32">
            <v>0</v>
          </cell>
          <cell r="V32" t="str">
            <v>(0287) 3872017</v>
          </cell>
          <cell r="W32" t="str">
            <v>SIGIT KARSENO</v>
          </cell>
          <cell r="X32">
            <v>0</v>
          </cell>
          <cell r="Y32" t="str">
            <v>NIP :19680424 199803 1011</v>
          </cell>
          <cell r="Z32" t="str">
            <v>Moh. Amirudin, S.IP, MM</v>
          </cell>
          <cell r="AA32" t="str">
            <v>Himawan T P, S.Sos</v>
          </cell>
          <cell r="AB32" t="e">
            <v>#N/A</v>
          </cell>
          <cell r="AC32">
            <v>3086</v>
          </cell>
          <cell r="AD32">
            <v>7.6366500000000004</v>
          </cell>
          <cell r="AE32" t="str">
            <v>109,62267</v>
          </cell>
          <cell r="AF32" t="str">
            <v>Surat Keterangan Pejabat</v>
          </cell>
          <cell r="AG32" t="str">
            <v>Tidak Ada</v>
          </cell>
          <cell r="AH32">
            <v>0</v>
          </cell>
          <cell r="AI32">
            <v>0</v>
          </cell>
          <cell r="AJ32">
            <v>0</v>
          </cell>
          <cell r="AQ32">
            <v>0</v>
          </cell>
          <cell r="AR32">
            <v>0</v>
          </cell>
          <cell r="AS32">
            <v>0</v>
          </cell>
          <cell r="AT32">
            <v>0</v>
          </cell>
          <cell r="AU32">
            <v>0</v>
          </cell>
          <cell r="AV32">
            <v>0</v>
          </cell>
          <cell r="AY32">
            <v>0</v>
          </cell>
        </row>
        <row r="33">
          <cell r="A33">
            <v>28</v>
          </cell>
          <cell r="B33" t="str">
            <v>SARIJAN</v>
          </cell>
          <cell r="C33" t="str">
            <v>L</v>
          </cell>
          <cell r="D33" t="str">
            <v>3305141009730004</v>
          </cell>
          <cell r="E33" t="str">
            <v>PENGEMPON RT 04/RW 02</v>
          </cell>
          <cell r="F33" t="str">
            <v>PENGEMPON</v>
          </cell>
          <cell r="G33" t="str">
            <v>SRUWENG</v>
          </cell>
          <cell r="H33" t="str">
            <v>KEBUMEN</v>
          </cell>
          <cell r="I33" t="str">
            <v>JAWA TENGAH</v>
          </cell>
          <cell r="J33">
            <v>15000000</v>
          </cell>
          <cell r="K33">
            <v>41</v>
          </cell>
          <cell r="L33" t="str">
            <v>BURUH HARIAN LEPAS</v>
          </cell>
          <cell r="M33">
            <v>500000</v>
          </cell>
          <cell r="N33">
            <v>3</v>
          </cell>
          <cell r="O33" t="str">
            <v>Tidak Layak</v>
          </cell>
          <cell r="P33" t="str">
            <v>Tidak Layak</v>
          </cell>
          <cell r="Q33" t="str">
            <v>Tidak Layak</v>
          </cell>
          <cell r="R33">
            <v>81</v>
          </cell>
          <cell r="S33">
            <v>0</v>
          </cell>
          <cell r="T33" t="str">
            <v>YUDO SUDOMO</v>
          </cell>
          <cell r="U33">
            <v>0</v>
          </cell>
          <cell r="V33" t="str">
            <v>(0287) 3872017</v>
          </cell>
          <cell r="W33" t="str">
            <v>SIGIT KARSENO</v>
          </cell>
          <cell r="X33">
            <v>0</v>
          </cell>
          <cell r="Y33" t="str">
            <v>NIP :19680424 199803 1011</v>
          </cell>
          <cell r="Z33" t="str">
            <v>Moh. Amirudin, S.IP, MM</v>
          </cell>
          <cell r="AA33" t="str">
            <v>Himawan T P, S.Sos</v>
          </cell>
          <cell r="AB33" t="str">
            <v>0000069601590007151</v>
          </cell>
          <cell r="AC33">
            <v>3086</v>
          </cell>
          <cell r="AD33">
            <v>7.63469</v>
          </cell>
          <cell r="AE33" t="str">
            <v>109,62574</v>
          </cell>
          <cell r="AF33" t="str">
            <v>Surat Keterangan Pejabat</v>
          </cell>
          <cell r="AG33" t="str">
            <v>Listrik</v>
          </cell>
          <cell r="AH33" t="str">
            <v>GENTENG/USUK/RENG LAPUK</v>
          </cell>
          <cell r="AI33" t="str">
            <v>TANAH</v>
          </cell>
          <cell r="AJ33" t="str">
            <v>PAPAN/ BILIK BAMBU</v>
          </cell>
          <cell r="AK33" t="str">
            <v>GENTENG/USUK/RENG</v>
          </cell>
          <cell r="AL33">
            <v>88</v>
          </cell>
          <cell r="AM33" t="str">
            <v>RABAT BETON</v>
          </cell>
          <cell r="AN33">
            <v>54</v>
          </cell>
          <cell r="AO33" t="str">
            <v>BATA MERAH/ BATAKO</v>
          </cell>
          <cell r="AP33">
            <v>90</v>
          </cell>
          <cell r="AQ33" t="str">
            <v>Pengempon, ____ Oktober 2015</v>
          </cell>
          <cell r="AR33" t="str">
            <v>SUTARMAN</v>
          </cell>
          <cell r="AS33" t="str">
            <v>KUANG</v>
          </cell>
          <cell r="AT33" t="str">
            <v>MUNCUL BARU</v>
          </cell>
          <cell r="AU33" t="str">
            <v>Jl. Simpang lima Rt.3/Rw.1 Kec.Pejagoan</v>
          </cell>
          <cell r="AV33" t="str">
            <v>Mohamad Mansur</v>
          </cell>
          <cell r="AW33" t="str">
            <v>BTN KCP KEBUMEN</v>
          </cell>
          <cell r="AX33" t="str">
            <v>'00696</v>
          </cell>
          <cell r="AY33" t="str">
            <v>00696-01-50-000542-4</v>
          </cell>
        </row>
        <row r="34">
          <cell r="A34">
            <v>29</v>
          </cell>
          <cell r="B34" t="str">
            <v>SUTARMAN</v>
          </cell>
          <cell r="C34" t="str">
            <v>L</v>
          </cell>
          <cell r="D34" t="str">
            <v>3305140608720001</v>
          </cell>
          <cell r="E34" t="str">
            <v>PENGEMPON RT 04/RW 02</v>
          </cell>
          <cell r="F34" t="str">
            <v>PENGEMPON</v>
          </cell>
          <cell r="G34" t="str">
            <v>SRUWENG</v>
          </cell>
          <cell r="H34" t="str">
            <v>KEBUMEN</v>
          </cell>
          <cell r="I34" t="str">
            <v>JAWA TENGAH</v>
          </cell>
          <cell r="J34">
            <v>15000000</v>
          </cell>
          <cell r="K34">
            <v>42</v>
          </cell>
          <cell r="L34" t="str">
            <v>WIRASWASTA</v>
          </cell>
          <cell r="M34">
            <v>900000</v>
          </cell>
          <cell r="N34">
            <v>3</v>
          </cell>
          <cell r="O34" t="str">
            <v>Tidak Layak</v>
          </cell>
          <cell r="P34" t="str">
            <v>Tidak Layak</v>
          </cell>
          <cell r="Q34" t="str">
            <v>Tidak Layak</v>
          </cell>
          <cell r="R34">
            <v>54</v>
          </cell>
          <cell r="S34">
            <v>0</v>
          </cell>
          <cell r="T34" t="str">
            <v>YUDO SUDOMO</v>
          </cell>
          <cell r="U34">
            <v>0</v>
          </cell>
          <cell r="V34" t="str">
            <v>(0287) 3872017</v>
          </cell>
          <cell r="W34" t="str">
            <v>SIGIT KARSENO</v>
          </cell>
          <cell r="X34">
            <v>0</v>
          </cell>
          <cell r="Y34" t="str">
            <v>NIP :19680424 199803 1011</v>
          </cell>
          <cell r="Z34" t="str">
            <v>Moh. Amirudin, S.IP, MM</v>
          </cell>
          <cell r="AA34" t="str">
            <v>Himawan T P, S.Sos</v>
          </cell>
          <cell r="AB34" t="str">
            <v>0000069601590009315</v>
          </cell>
          <cell r="AC34">
            <v>3086</v>
          </cell>
          <cell r="AD34">
            <v>7.6303799999999997</v>
          </cell>
          <cell r="AE34" t="str">
            <v>109,62782</v>
          </cell>
          <cell r="AF34" t="str">
            <v>Surat Keterangan Pejabat</v>
          </cell>
          <cell r="AG34" t="str">
            <v>Tidak Ada</v>
          </cell>
          <cell r="AH34" t="str">
            <v>GENTENG/USUK/RENG LAPUK</v>
          </cell>
          <cell r="AI34" t="str">
            <v>TANAH</v>
          </cell>
          <cell r="AJ34" t="str">
            <v>PAPAN/ BILIK BAMBU</v>
          </cell>
          <cell r="AK34" t="str">
            <v>GENTENG/USUK/RENG</v>
          </cell>
          <cell r="AL34">
            <v>88</v>
          </cell>
          <cell r="AM34" t="str">
            <v>RABAT BETON</v>
          </cell>
          <cell r="AN34">
            <v>54</v>
          </cell>
          <cell r="AO34" t="str">
            <v>BATA MERAH/ BATAKO</v>
          </cell>
          <cell r="AP34">
            <v>90</v>
          </cell>
          <cell r="AQ34" t="str">
            <v>Pengempon, ____ Oktober 2015</v>
          </cell>
          <cell r="AR34" t="str">
            <v>SUTARMAN</v>
          </cell>
          <cell r="AS34" t="str">
            <v>KUANG</v>
          </cell>
          <cell r="AT34" t="str">
            <v>MUNCUL BARU</v>
          </cell>
          <cell r="AU34" t="str">
            <v>Jl. Simpang lima Rt.3/Rw.1 Kec.Pejagoan</v>
          </cell>
          <cell r="AV34" t="str">
            <v>Mohamad Mansur</v>
          </cell>
          <cell r="AW34" t="str">
            <v>BTN KCP KEBUMEN</v>
          </cell>
          <cell r="AX34" t="str">
            <v>'00696</v>
          </cell>
          <cell r="AY34" t="str">
            <v>00696-01-50-000542-4</v>
          </cell>
        </row>
        <row r="35">
          <cell r="A35">
            <v>30</v>
          </cell>
          <cell r="B35" t="str">
            <v>MUKHRODI</v>
          </cell>
          <cell r="C35" t="str">
            <v>L</v>
          </cell>
          <cell r="D35" t="str">
            <v>3305142605420001</v>
          </cell>
          <cell r="E35" t="str">
            <v>PENGEMPON RT 04/RW 02</v>
          </cell>
          <cell r="F35" t="str">
            <v>PENGEMPON</v>
          </cell>
          <cell r="G35" t="str">
            <v>SRUWENG</v>
          </cell>
          <cell r="H35" t="str">
            <v>KEBUMEN</v>
          </cell>
          <cell r="I35" t="str">
            <v>JAWA TENGAH</v>
          </cell>
          <cell r="J35">
            <v>15000000</v>
          </cell>
          <cell r="K35">
            <v>72</v>
          </cell>
          <cell r="L35" t="str">
            <v>PETANI/PEKEBUN</v>
          </cell>
          <cell r="M35">
            <v>300000</v>
          </cell>
          <cell r="N35">
            <v>1</v>
          </cell>
          <cell r="O35" t="str">
            <v>Tidak Layak</v>
          </cell>
          <cell r="P35" t="str">
            <v>Tidak Layak</v>
          </cell>
          <cell r="Q35" t="str">
            <v>Tidak Layak</v>
          </cell>
          <cell r="R35">
            <v>36</v>
          </cell>
          <cell r="S35">
            <v>0</v>
          </cell>
          <cell r="T35" t="str">
            <v>YUDO SUDOMO</v>
          </cell>
          <cell r="U35">
            <v>0</v>
          </cell>
          <cell r="V35" t="str">
            <v>(0287) 3872017</v>
          </cell>
          <cell r="W35" t="str">
            <v>SIGIT KARSENO</v>
          </cell>
          <cell r="X35">
            <v>0</v>
          </cell>
          <cell r="Y35" t="str">
            <v>NIP :19680424 199803 1011</v>
          </cell>
          <cell r="Z35" t="str">
            <v>Moh. Amirudin, S.IP, MM</v>
          </cell>
          <cell r="AA35" t="str">
            <v>Himawan T P, S.Sos</v>
          </cell>
          <cell r="AB35" t="str">
            <v>0000069601590004006</v>
          </cell>
          <cell r="AC35">
            <v>3086</v>
          </cell>
          <cell r="AD35">
            <v>7.6331899999999999</v>
          </cell>
          <cell r="AE35" t="str">
            <v>109,62677</v>
          </cell>
          <cell r="AF35" t="str">
            <v>Surat Keterangan Pejabat</v>
          </cell>
          <cell r="AG35" t="str">
            <v>Tidak Ada</v>
          </cell>
          <cell r="AH35" t="str">
            <v>GENTENG/USUK/RENG LAPUK</v>
          </cell>
          <cell r="AI35" t="str">
            <v>TANAH</v>
          </cell>
          <cell r="AJ35" t="str">
            <v>PAPAN/ BILIK BAMBU</v>
          </cell>
          <cell r="AK35" t="str">
            <v>GENTENG/USUK/RENG</v>
          </cell>
          <cell r="AL35">
            <v>88</v>
          </cell>
          <cell r="AM35" t="str">
            <v>RABAT BETON</v>
          </cell>
          <cell r="AN35">
            <v>54</v>
          </cell>
          <cell r="AO35" t="str">
            <v>BATA MERAH/ BATAKO</v>
          </cell>
          <cell r="AP35">
            <v>90</v>
          </cell>
          <cell r="AQ35" t="str">
            <v>Pengempon, ____ Oktober 2015</v>
          </cell>
          <cell r="AR35" t="str">
            <v>SUTARMAN</v>
          </cell>
          <cell r="AS35" t="str">
            <v>KUANG</v>
          </cell>
          <cell r="AT35" t="str">
            <v>MUNCUL BARU</v>
          </cell>
          <cell r="AU35" t="str">
            <v>Jl. Simpang lima Rt.3/Rw.1 Kec.Pejagoan</v>
          </cell>
          <cell r="AV35" t="str">
            <v>Mohamad Mansur</v>
          </cell>
          <cell r="AW35" t="str">
            <v>BTN KCP KEBUMEN</v>
          </cell>
          <cell r="AX35" t="str">
            <v>'00696</v>
          </cell>
          <cell r="AY35" t="str">
            <v>00696-01-50-000542-4</v>
          </cell>
        </row>
        <row r="36">
          <cell r="A36">
            <v>31</v>
          </cell>
          <cell r="B36" t="str">
            <v>SUMARDI</v>
          </cell>
          <cell r="C36" t="str">
            <v>L</v>
          </cell>
          <cell r="D36" t="str">
            <v>3305141305650003</v>
          </cell>
          <cell r="E36" t="str">
            <v>PENGEMPON RT 04/RW 02</v>
          </cell>
          <cell r="F36" t="str">
            <v>PENGEMPON</v>
          </cell>
          <cell r="G36" t="str">
            <v>SRUWENG</v>
          </cell>
          <cell r="H36" t="str">
            <v>KEBUMEN</v>
          </cell>
          <cell r="I36" t="str">
            <v>JAWA TENGAH</v>
          </cell>
          <cell r="J36">
            <v>15000000</v>
          </cell>
          <cell r="K36">
            <v>49</v>
          </cell>
          <cell r="L36" t="str">
            <v>BURUH HARIAN LEPAS</v>
          </cell>
          <cell r="M36">
            <v>400000</v>
          </cell>
          <cell r="N36">
            <v>5</v>
          </cell>
          <cell r="O36" t="str">
            <v>Tidak Layak</v>
          </cell>
          <cell r="P36" t="str">
            <v>Tidak Layak</v>
          </cell>
          <cell r="Q36" t="str">
            <v>Tidak Layak</v>
          </cell>
          <cell r="R36">
            <v>90</v>
          </cell>
          <cell r="S36">
            <v>0</v>
          </cell>
          <cell r="T36" t="str">
            <v>YUDO SUDOMO</v>
          </cell>
          <cell r="U36">
            <v>0</v>
          </cell>
          <cell r="V36" t="str">
            <v>(0287) 3872017</v>
          </cell>
          <cell r="W36" t="str">
            <v>SIGIT KARSENO</v>
          </cell>
          <cell r="X36">
            <v>0</v>
          </cell>
          <cell r="Y36" t="str">
            <v>NIP :19680424 199803 1011</v>
          </cell>
          <cell r="Z36" t="str">
            <v>Moh. Amirudin, S.IP, MM</v>
          </cell>
          <cell r="AA36" t="str">
            <v>Himawan T P, S.Sos</v>
          </cell>
          <cell r="AB36" t="str">
            <v>0000069601590008694</v>
          </cell>
          <cell r="AC36">
            <v>3086</v>
          </cell>
          <cell r="AD36">
            <v>7.6311200000000001</v>
          </cell>
          <cell r="AE36" t="str">
            <v>109,62711</v>
          </cell>
          <cell r="AF36" t="str">
            <v>Surat Keterangan Pejabat</v>
          </cell>
          <cell r="AG36" t="str">
            <v>Listrik</v>
          </cell>
          <cell r="AH36" t="str">
            <v>GENTENG/USUK/RENG LAPUK</v>
          </cell>
          <cell r="AI36" t="str">
            <v>TANAH</v>
          </cell>
          <cell r="AJ36" t="str">
            <v>PAPAN/ BILIK BAMBU</v>
          </cell>
          <cell r="AK36" t="str">
            <v>GENTENG/USUK/RENG</v>
          </cell>
          <cell r="AL36">
            <v>88</v>
          </cell>
          <cell r="AM36" t="str">
            <v>RABAT BETON</v>
          </cell>
          <cell r="AN36">
            <v>54</v>
          </cell>
          <cell r="AO36" t="str">
            <v>BATA MERAH/ BATAKO</v>
          </cell>
          <cell r="AP36">
            <v>90</v>
          </cell>
          <cell r="AQ36" t="str">
            <v>Pengempon, ____ Oktober 2015</v>
          </cell>
          <cell r="AR36" t="str">
            <v>SUTARMAN</v>
          </cell>
          <cell r="AS36" t="str">
            <v>KUANG</v>
          </cell>
          <cell r="AT36" t="str">
            <v>MUNCUL BARU</v>
          </cell>
          <cell r="AU36" t="str">
            <v>Jl. Simpang lima Rt.3/Rw.1 Kec.Pejagoan</v>
          </cell>
          <cell r="AV36" t="str">
            <v>Mohamad Mansur</v>
          </cell>
          <cell r="AW36" t="str">
            <v>BTN KCP KEBUMEN</v>
          </cell>
          <cell r="AX36" t="str">
            <v>'00696</v>
          </cell>
          <cell r="AY36" t="str">
            <v>00696-01-50-000542-4</v>
          </cell>
        </row>
        <row r="37">
          <cell r="A37">
            <v>32</v>
          </cell>
          <cell r="B37" t="str">
            <v>RATIMAH</v>
          </cell>
          <cell r="C37" t="str">
            <v>P</v>
          </cell>
          <cell r="D37" t="str">
            <v>3305147112410013</v>
          </cell>
          <cell r="E37" t="str">
            <v>PENGEMPON RT 04/RW 02</v>
          </cell>
          <cell r="F37" t="str">
            <v>PENGEMPON</v>
          </cell>
          <cell r="G37" t="str">
            <v>SRUWENG</v>
          </cell>
          <cell r="H37" t="str">
            <v>KEBUMEN</v>
          </cell>
          <cell r="I37" t="str">
            <v>JAWA TENGAH</v>
          </cell>
          <cell r="J37">
            <v>15000000</v>
          </cell>
          <cell r="K37">
            <v>73</v>
          </cell>
          <cell r="L37" t="str">
            <v>TIDAK BEKERJA</v>
          </cell>
          <cell r="M37">
            <v>150000</v>
          </cell>
          <cell r="N37">
            <v>0</v>
          </cell>
          <cell r="O37" t="str">
            <v>Tidak Layak</v>
          </cell>
          <cell r="P37" t="str">
            <v>Tidak Layak</v>
          </cell>
          <cell r="Q37" t="str">
            <v>Tidak Layak</v>
          </cell>
          <cell r="R37">
            <v>54</v>
          </cell>
          <cell r="S37">
            <v>0</v>
          </cell>
          <cell r="T37" t="str">
            <v>YUDO SUDOMO</v>
          </cell>
          <cell r="U37">
            <v>0</v>
          </cell>
          <cell r="V37" t="str">
            <v>(0287) 3872017</v>
          </cell>
          <cell r="W37" t="str">
            <v>SIGIT KARSENO</v>
          </cell>
          <cell r="X37">
            <v>0</v>
          </cell>
          <cell r="Y37" t="str">
            <v>NIP :19680424 199803 1011</v>
          </cell>
          <cell r="Z37" t="str">
            <v>Moh. Amirudin, S.IP, MM</v>
          </cell>
          <cell r="AA37" t="str">
            <v>Himawan T P, S.Sos</v>
          </cell>
          <cell r="AB37" t="str">
            <v>0000069601590005531</v>
          </cell>
          <cell r="AC37">
            <v>3086</v>
          </cell>
          <cell r="AD37">
            <v>7.6314700000000002</v>
          </cell>
          <cell r="AE37" t="str">
            <v>109,62751</v>
          </cell>
          <cell r="AF37" t="str">
            <v>Surat Keterangan Pejabat</v>
          </cell>
          <cell r="AG37" t="str">
            <v>Tidak Ada</v>
          </cell>
          <cell r="AH37" t="str">
            <v>GENTENG/USUK/RENG LAPUK</v>
          </cell>
          <cell r="AI37" t="str">
            <v>TANAH</v>
          </cell>
          <cell r="AJ37" t="str">
            <v>PAPAN/ BILIK BAMBU</v>
          </cell>
          <cell r="AK37" t="str">
            <v>GENTENG/USUK/RENG</v>
          </cell>
          <cell r="AL37">
            <v>88</v>
          </cell>
          <cell r="AM37" t="str">
            <v>RABAT BETON</v>
          </cell>
          <cell r="AN37">
            <v>54</v>
          </cell>
          <cell r="AO37" t="str">
            <v>BATA MERAH/ BATAKO</v>
          </cell>
          <cell r="AP37">
            <v>90</v>
          </cell>
          <cell r="AQ37" t="str">
            <v>Pengempon, ____ Oktober 2015</v>
          </cell>
          <cell r="AR37" t="str">
            <v>SUTARMAN</v>
          </cell>
          <cell r="AS37" t="str">
            <v>KUANG</v>
          </cell>
          <cell r="AT37" t="str">
            <v>MUNCUL BARU</v>
          </cell>
          <cell r="AU37" t="str">
            <v>Jl. Simpang lima Rt.3/Rw.1 Kec.Pejagoan</v>
          </cell>
          <cell r="AV37" t="str">
            <v>Mohamad Mansur</v>
          </cell>
          <cell r="AW37" t="str">
            <v>BTN KCP KEBUMEN</v>
          </cell>
          <cell r="AX37" t="str">
            <v>'00696</v>
          </cell>
          <cell r="AY37" t="str">
            <v>00696-01-50-000542-4</v>
          </cell>
        </row>
        <row r="38">
          <cell r="A38">
            <v>33</v>
          </cell>
          <cell r="B38" t="str">
            <v>SATINEM</v>
          </cell>
          <cell r="C38" t="str">
            <v>P</v>
          </cell>
          <cell r="D38" t="str">
            <v>3305145308270001</v>
          </cell>
          <cell r="E38" t="str">
            <v>PENGEMPON RT 04/RW 02</v>
          </cell>
          <cell r="F38" t="str">
            <v>PENGEMPON</v>
          </cell>
          <cell r="G38" t="str">
            <v>SRUWENG</v>
          </cell>
          <cell r="H38" t="str">
            <v>KEBUMEN</v>
          </cell>
          <cell r="I38" t="str">
            <v>JAWA TENGAH</v>
          </cell>
          <cell r="J38">
            <v>15000000</v>
          </cell>
          <cell r="K38">
            <v>87</v>
          </cell>
          <cell r="L38" t="str">
            <v>PETANI/PEKEBUN</v>
          </cell>
          <cell r="M38">
            <v>200000</v>
          </cell>
          <cell r="N38">
            <v>0</v>
          </cell>
          <cell r="O38" t="str">
            <v>Tidak Layak</v>
          </cell>
          <cell r="P38" t="str">
            <v>Tidak Layak</v>
          </cell>
          <cell r="Q38" t="str">
            <v>Tidak Layak</v>
          </cell>
          <cell r="R38">
            <v>54</v>
          </cell>
          <cell r="S38">
            <v>0</v>
          </cell>
          <cell r="T38" t="str">
            <v>YUDO SUDOMO</v>
          </cell>
          <cell r="U38">
            <v>0</v>
          </cell>
          <cell r="V38" t="str">
            <v>(0287) 3872017</v>
          </cell>
          <cell r="W38" t="str">
            <v>SIGIT KARSENO</v>
          </cell>
          <cell r="X38">
            <v>0</v>
          </cell>
          <cell r="Y38" t="str">
            <v>NIP :19680424 199803 1011</v>
          </cell>
          <cell r="Z38" t="str">
            <v>Moh. Amirudin, S.IP, MM</v>
          </cell>
          <cell r="AA38" t="str">
            <v>Himawan T P, S.Sos</v>
          </cell>
          <cell r="AB38" t="str">
            <v>0000069601590007509</v>
          </cell>
          <cell r="AC38">
            <v>3086</v>
          </cell>
          <cell r="AD38">
            <v>7.6318900000000003</v>
          </cell>
          <cell r="AE38" t="str">
            <v>109,62544</v>
          </cell>
          <cell r="AF38" t="str">
            <v>Surat Keterangan Pejabat</v>
          </cell>
          <cell r="AG38" t="str">
            <v>Tidak Ada</v>
          </cell>
          <cell r="AH38" t="str">
            <v>GENTENG/USUK/RENG LAPUK</v>
          </cell>
          <cell r="AI38" t="str">
            <v>TANAH</v>
          </cell>
          <cell r="AJ38" t="str">
            <v>PAPAN/ BILIK BAMBU</v>
          </cell>
          <cell r="AK38" t="str">
            <v>GENTENG/USUK/RENG</v>
          </cell>
          <cell r="AL38">
            <v>88</v>
          </cell>
          <cell r="AM38" t="str">
            <v>RABAT BETON</v>
          </cell>
          <cell r="AN38">
            <v>54</v>
          </cell>
          <cell r="AO38" t="str">
            <v>BATA MERAH/ BATAKO</v>
          </cell>
          <cell r="AP38">
            <v>90</v>
          </cell>
          <cell r="AQ38" t="str">
            <v>Pengempon, ____ Oktober 2015</v>
          </cell>
          <cell r="AR38" t="str">
            <v>SUTARMAN</v>
          </cell>
          <cell r="AS38" t="str">
            <v>KUANG</v>
          </cell>
          <cell r="AT38" t="str">
            <v>MUNCUL BARU</v>
          </cell>
          <cell r="AU38" t="str">
            <v>Jl. Simpang lima Rt.3/Rw.1 Kec.Pejagoan</v>
          </cell>
          <cell r="AV38" t="str">
            <v>Mohamad Mansur</v>
          </cell>
          <cell r="AW38" t="str">
            <v>BTN KCP KEBUMEN</v>
          </cell>
          <cell r="AX38" t="str">
            <v>'00696</v>
          </cell>
          <cell r="AY38" t="str">
            <v>00696-01-50-000542-4</v>
          </cell>
        </row>
        <row r="39">
          <cell r="A39">
            <v>34</v>
          </cell>
          <cell r="B39" t="str">
            <v xml:space="preserve">AHMAD WARISIN </v>
          </cell>
          <cell r="C39" t="str">
            <v>L</v>
          </cell>
          <cell r="D39" t="str">
            <v>3305140607540001</v>
          </cell>
          <cell r="E39" t="str">
            <v>PENGEMPON RT 04/RW 02</v>
          </cell>
          <cell r="F39" t="str">
            <v>PENGEMPON</v>
          </cell>
          <cell r="G39" t="str">
            <v>SRUWENG</v>
          </cell>
          <cell r="H39" t="str">
            <v>KEBUMEN</v>
          </cell>
          <cell r="I39" t="str">
            <v>JAWA TENGAH</v>
          </cell>
          <cell r="J39">
            <v>15000000</v>
          </cell>
          <cell r="K39">
            <v>60</v>
          </cell>
          <cell r="L39" t="str">
            <v>BURUH HARIAN LEPAS</v>
          </cell>
          <cell r="M39">
            <v>300000</v>
          </cell>
          <cell r="N39">
            <v>4</v>
          </cell>
          <cell r="O39" t="str">
            <v>Tidak Layak</v>
          </cell>
          <cell r="P39" t="str">
            <v>Tidak Layak</v>
          </cell>
          <cell r="Q39" t="str">
            <v>Tidak Layak</v>
          </cell>
          <cell r="R39">
            <v>81</v>
          </cell>
          <cell r="S39">
            <v>0</v>
          </cell>
          <cell r="T39" t="str">
            <v>YUDO SUDOMO</v>
          </cell>
          <cell r="U39">
            <v>0</v>
          </cell>
          <cell r="V39" t="str">
            <v>(0287) 3872017</v>
          </cell>
          <cell r="W39" t="str">
            <v>SIGIT KARSENO</v>
          </cell>
          <cell r="X39">
            <v>0</v>
          </cell>
          <cell r="Y39" t="str">
            <v>NIP :19680424 199803 1011</v>
          </cell>
          <cell r="Z39" t="str">
            <v>Moh. Amirudin, S.IP, MM</v>
          </cell>
          <cell r="AA39" t="str">
            <v>Himawan T P, S.Sos</v>
          </cell>
          <cell r="AB39" t="str">
            <v>0000069601590000345</v>
          </cell>
          <cell r="AC39">
            <v>3086</v>
          </cell>
          <cell r="AD39">
            <v>7.6310099999999998</v>
          </cell>
          <cell r="AE39" t="str">
            <v>109,62708</v>
          </cell>
          <cell r="AF39" t="str">
            <v>Surat Keterangan Pejabat</v>
          </cell>
          <cell r="AG39" t="str">
            <v>Tidak Ada</v>
          </cell>
          <cell r="AH39" t="str">
            <v>GENTENG/USUK/RENG LAPUK</v>
          </cell>
          <cell r="AI39" t="str">
            <v>TANAH</v>
          </cell>
          <cell r="AJ39" t="str">
            <v>PAPAN/ BILIK BAMBU</v>
          </cell>
          <cell r="AK39" t="str">
            <v>GENTENG/USUK/RENG</v>
          </cell>
          <cell r="AL39">
            <v>88</v>
          </cell>
          <cell r="AM39" t="str">
            <v>RABAT BETON</v>
          </cell>
          <cell r="AN39">
            <v>54</v>
          </cell>
          <cell r="AO39" t="str">
            <v>BATA MERAH/ BATAKO</v>
          </cell>
          <cell r="AP39">
            <v>90</v>
          </cell>
          <cell r="AQ39" t="str">
            <v>Pengempon, ____ Oktober 2015</v>
          </cell>
          <cell r="AR39" t="str">
            <v>SUTARMAN</v>
          </cell>
          <cell r="AS39" t="str">
            <v>KUANG</v>
          </cell>
          <cell r="AT39" t="str">
            <v>MUNCUL BARU</v>
          </cell>
          <cell r="AU39" t="str">
            <v>Jl. Simpang lima Rt.3/Rw.1 Kec.Pejagoan</v>
          </cell>
          <cell r="AV39" t="str">
            <v>Mohamad Mansur</v>
          </cell>
          <cell r="AW39" t="str">
            <v>BTN KCP KEBUMEN</v>
          </cell>
          <cell r="AX39" t="str">
            <v>'00696</v>
          </cell>
          <cell r="AY39" t="str">
            <v>00696-01-50-000542-4</v>
          </cell>
        </row>
        <row r="40">
          <cell r="A40">
            <v>35</v>
          </cell>
          <cell r="B40" t="str">
            <v>ANISATUN</v>
          </cell>
          <cell r="C40" t="str">
            <v>P</v>
          </cell>
          <cell r="D40" t="str">
            <v>3305144302860003</v>
          </cell>
          <cell r="E40" t="str">
            <v>PENGEMPON RT 02/RW 02</v>
          </cell>
          <cell r="F40" t="str">
            <v>PENGEMPON</v>
          </cell>
          <cell r="G40" t="str">
            <v>SRUWENG</v>
          </cell>
          <cell r="H40" t="str">
            <v>KEBUMEN</v>
          </cell>
          <cell r="I40" t="str">
            <v>JAWA TENGAH</v>
          </cell>
          <cell r="J40">
            <v>15000000</v>
          </cell>
          <cell r="K40">
            <v>28</v>
          </cell>
          <cell r="L40" t="str">
            <v>MENGURUS RUMAH TANGGA</v>
          </cell>
          <cell r="M40">
            <v>300000</v>
          </cell>
          <cell r="N40">
            <v>2</v>
          </cell>
          <cell r="O40" t="str">
            <v>Tidak Layak</v>
          </cell>
          <cell r="P40" t="str">
            <v>Tidak Layak</v>
          </cell>
          <cell r="Q40" t="str">
            <v>Tidak Layak</v>
          </cell>
          <cell r="R40">
            <v>54</v>
          </cell>
          <cell r="S40">
            <v>0</v>
          </cell>
          <cell r="T40" t="str">
            <v>YUDO SUDOMO</v>
          </cell>
          <cell r="U40">
            <v>0</v>
          </cell>
          <cell r="V40" t="str">
            <v>(0287) 3872017</v>
          </cell>
          <cell r="W40" t="str">
            <v>SIGIT KARSENO</v>
          </cell>
          <cell r="X40">
            <v>0</v>
          </cell>
          <cell r="Y40" t="str">
            <v>NIP :19680424 199803 1011</v>
          </cell>
          <cell r="Z40" t="str">
            <v>Moh. Amirudin, S.IP, MM</v>
          </cell>
          <cell r="AA40" t="str">
            <v>Himawan T P, S.Sos</v>
          </cell>
          <cell r="AB40" t="str">
            <v>0000069601590000400</v>
          </cell>
          <cell r="AC40">
            <v>3086</v>
          </cell>
          <cell r="AD40">
            <v>7.6364200000000002</v>
          </cell>
          <cell r="AE40" t="str">
            <v>109,6272</v>
          </cell>
          <cell r="AF40" t="str">
            <v>Surat Keterangan Pejabat</v>
          </cell>
          <cell r="AG40" t="str">
            <v>Tidak Ada</v>
          </cell>
          <cell r="AH40" t="str">
            <v>GENTENG/USUK/RENG LAPUK</v>
          </cell>
          <cell r="AI40" t="str">
            <v>TANAH</v>
          </cell>
          <cell r="AJ40" t="str">
            <v>PAPAN/ BILIK BAMBU</v>
          </cell>
          <cell r="AK40" t="str">
            <v>GENTENG/USUK/RENG</v>
          </cell>
          <cell r="AL40">
            <v>88</v>
          </cell>
          <cell r="AM40" t="str">
            <v>RABAT BETON</v>
          </cell>
          <cell r="AN40">
            <v>54</v>
          </cell>
          <cell r="AO40" t="str">
            <v>BATA MERAH/ BATAKO</v>
          </cell>
          <cell r="AP40">
            <v>90</v>
          </cell>
          <cell r="AQ40" t="str">
            <v>Pengempon, ____ Oktober 2015</v>
          </cell>
          <cell r="AR40" t="str">
            <v>SLAMET HARYANTO</v>
          </cell>
          <cell r="AS40" t="str">
            <v>GUNUNG TUGEL</v>
          </cell>
          <cell r="AT40" t="str">
            <v>MUNCUL BARU</v>
          </cell>
          <cell r="AU40" t="str">
            <v>Jl. Simpang lima Rt.3/Rw.1 Kec.Pejagoan</v>
          </cell>
          <cell r="AV40" t="str">
            <v>Mohamad Mansur</v>
          </cell>
          <cell r="AW40" t="str">
            <v>BTN KCP KEBUMEN</v>
          </cell>
          <cell r="AX40" t="str">
            <v>'00696</v>
          </cell>
          <cell r="AY40" t="str">
            <v>00696-01-50-000542-4</v>
          </cell>
        </row>
        <row r="41">
          <cell r="A41">
            <v>36</v>
          </cell>
          <cell r="B41" t="str">
            <v>MISKIYAH</v>
          </cell>
          <cell r="C41" t="str">
            <v>P</v>
          </cell>
          <cell r="D41" t="str">
            <v>3305146005650001</v>
          </cell>
          <cell r="E41" t="str">
            <v>PENGEMPON RT 02/RW 03</v>
          </cell>
          <cell r="F41" t="str">
            <v>PENGEMPON</v>
          </cell>
          <cell r="G41" t="str">
            <v>SRUWENG</v>
          </cell>
          <cell r="H41" t="str">
            <v>KEBUMEN</v>
          </cell>
          <cell r="I41" t="str">
            <v>JAWA TENGAH</v>
          </cell>
          <cell r="J41">
            <v>15000000</v>
          </cell>
          <cell r="K41">
            <v>49</v>
          </cell>
          <cell r="L41" t="str">
            <v>BURUH HARIAN LEPAS</v>
          </cell>
          <cell r="M41">
            <v>400000</v>
          </cell>
          <cell r="N41">
            <v>2</v>
          </cell>
          <cell r="O41" t="str">
            <v>Tidak Layak</v>
          </cell>
          <cell r="P41" t="str">
            <v>Tidak Layak</v>
          </cell>
          <cell r="Q41" t="str">
            <v>Tidak Layak</v>
          </cell>
          <cell r="R41">
            <v>60</v>
          </cell>
          <cell r="S41">
            <v>0</v>
          </cell>
          <cell r="T41" t="str">
            <v>YUDO SUDOMO</v>
          </cell>
          <cell r="U41">
            <v>0</v>
          </cell>
          <cell r="V41" t="str">
            <v>(0287) 3872017</v>
          </cell>
          <cell r="W41" t="str">
            <v>SIGIT KARSENO</v>
          </cell>
          <cell r="X41">
            <v>0</v>
          </cell>
          <cell r="Y41" t="str">
            <v>NIP :19680424 199803 1011</v>
          </cell>
          <cell r="Z41" t="str">
            <v>Moh. Amirudin, S.IP, MM</v>
          </cell>
          <cell r="AA41" t="str">
            <v>Himawan T P, S.Sos</v>
          </cell>
          <cell r="AB41" t="str">
            <v>0000069601590003555</v>
          </cell>
          <cell r="AC41">
            <v>3086</v>
          </cell>
          <cell r="AD41">
            <v>7.6488399999999999</v>
          </cell>
          <cell r="AE41" t="str">
            <v>109,63026</v>
          </cell>
          <cell r="AF41" t="str">
            <v>Surat Keterangan Pejabat</v>
          </cell>
          <cell r="AG41" t="str">
            <v>Listrik</v>
          </cell>
          <cell r="AH41" t="str">
            <v>GENTENG/USUK/RENG LAPUK</v>
          </cell>
          <cell r="AI41" t="str">
            <v>TANAH</v>
          </cell>
          <cell r="AJ41" t="str">
            <v>PAPAN/ BILIK BAMBU</v>
          </cell>
          <cell r="AK41" t="str">
            <v>GENTENG/USUK/RENG</v>
          </cell>
          <cell r="AL41">
            <v>88</v>
          </cell>
          <cell r="AM41" t="str">
            <v>RABAT BETON</v>
          </cell>
          <cell r="AN41">
            <v>54</v>
          </cell>
          <cell r="AO41" t="str">
            <v>BATA MERAH/ BATAKO</v>
          </cell>
          <cell r="AP41">
            <v>90</v>
          </cell>
          <cell r="AQ41" t="str">
            <v>Pengempon, ____ Oktober 2015</v>
          </cell>
          <cell r="AR41" t="str">
            <v>SUTOMO</v>
          </cell>
          <cell r="AS41" t="str">
            <v>NURUL IMAN</v>
          </cell>
          <cell r="AT41" t="str">
            <v>MUNCUL BARU</v>
          </cell>
          <cell r="AU41" t="str">
            <v>Jl. Simpang lima Rt.3/Rw.1 Kec.Pejagoan</v>
          </cell>
          <cell r="AV41" t="str">
            <v>Mohamad Mansur</v>
          </cell>
          <cell r="AW41" t="str">
            <v>BTN KCP KEBUMEN</v>
          </cell>
          <cell r="AX41" t="str">
            <v>'00696</v>
          </cell>
          <cell r="AY41" t="str">
            <v>00696-01-50-000542-4</v>
          </cell>
        </row>
        <row r="42">
          <cell r="A42">
            <v>37</v>
          </cell>
          <cell r="B42" t="str">
            <v>NUR FAOJIAH</v>
          </cell>
          <cell r="C42" t="str">
            <v>P</v>
          </cell>
          <cell r="D42" t="str">
            <v>3305144912790003</v>
          </cell>
          <cell r="E42" t="str">
            <v>PENGEMPON RT 03/RW 03</v>
          </cell>
          <cell r="F42" t="str">
            <v>PENGEMPON</v>
          </cell>
          <cell r="G42" t="str">
            <v>SRUWENG</v>
          </cell>
          <cell r="H42" t="str">
            <v>KEBUMEN</v>
          </cell>
          <cell r="I42" t="str">
            <v>JAWA TENGAH</v>
          </cell>
          <cell r="J42">
            <v>15000000</v>
          </cell>
          <cell r="K42">
            <v>35</v>
          </cell>
          <cell r="L42" t="str">
            <v>MENGURUS RUMAH TANGGA</v>
          </cell>
          <cell r="M42">
            <v>400000</v>
          </cell>
          <cell r="N42">
            <v>4</v>
          </cell>
          <cell r="O42" t="str">
            <v>Tidak Layak</v>
          </cell>
          <cell r="P42" t="str">
            <v>Tidak Layak</v>
          </cell>
          <cell r="Q42" t="str">
            <v>Tidak Layak</v>
          </cell>
          <cell r="R42">
            <v>54</v>
          </cell>
          <cell r="S42">
            <v>0</v>
          </cell>
          <cell r="T42" t="str">
            <v>YUDO SUDOMO</v>
          </cell>
          <cell r="U42">
            <v>0</v>
          </cell>
          <cell r="V42" t="str">
            <v>(0287) 3872017</v>
          </cell>
          <cell r="W42" t="str">
            <v>SIGIT KARSENO</v>
          </cell>
          <cell r="X42">
            <v>0</v>
          </cell>
          <cell r="Y42" t="str">
            <v>NIP :19680424 199803 1011</v>
          </cell>
          <cell r="Z42" t="str">
            <v>Moh. Amirudin, S.IP, MM</v>
          </cell>
          <cell r="AA42" t="str">
            <v>Himawan T P, S.Sos</v>
          </cell>
          <cell r="AB42" t="str">
            <v>0000069601590004551</v>
          </cell>
          <cell r="AC42">
            <v>3086</v>
          </cell>
          <cell r="AD42">
            <v>7.6456600000000003</v>
          </cell>
          <cell r="AE42" t="str">
            <v>109,6314</v>
          </cell>
          <cell r="AF42" t="str">
            <v>Surat Keterangan Pejabat</v>
          </cell>
          <cell r="AG42" t="str">
            <v>Tidak Ada</v>
          </cell>
          <cell r="AH42" t="str">
            <v>GENTENG/USUK/RENG LAPUK</v>
          </cell>
          <cell r="AI42" t="str">
            <v>TANAH</v>
          </cell>
          <cell r="AJ42" t="str">
            <v>PAPAN/ BILIK BAMBU</v>
          </cell>
          <cell r="AK42" t="str">
            <v>GENTENG/USUK/RENG</v>
          </cell>
          <cell r="AL42">
            <v>88</v>
          </cell>
          <cell r="AM42" t="str">
            <v>RABAT BETON</v>
          </cell>
          <cell r="AN42">
            <v>54</v>
          </cell>
          <cell r="AO42" t="str">
            <v>BATA MERAH/ BATAKO</v>
          </cell>
          <cell r="AP42">
            <v>90</v>
          </cell>
          <cell r="AQ42" t="str">
            <v>Pengempon, ____ Oktober 2015</v>
          </cell>
          <cell r="AR42" t="str">
            <v>SUTOMO</v>
          </cell>
          <cell r="AS42" t="str">
            <v>NURUL IMAN</v>
          </cell>
          <cell r="AT42" t="str">
            <v>MUNCUL BARU</v>
          </cell>
          <cell r="AU42" t="str">
            <v>Jl. Simpang lima Rt.3/Rw.1 Kec.Pejagoan</v>
          </cell>
          <cell r="AV42" t="str">
            <v>Mohamad Mansur</v>
          </cell>
          <cell r="AW42" t="str">
            <v>BTN KCP KEBUMEN</v>
          </cell>
          <cell r="AX42" t="str">
            <v>'00696</v>
          </cell>
          <cell r="AY42" t="str">
            <v>00696-01-50-000542-4</v>
          </cell>
        </row>
        <row r="43">
          <cell r="A43">
            <v>38</v>
          </cell>
          <cell r="B43" t="str">
            <v>PARIYAH</v>
          </cell>
          <cell r="C43" t="str">
            <v>P</v>
          </cell>
          <cell r="D43" t="str">
            <v>3305145602530001</v>
          </cell>
          <cell r="E43" t="str">
            <v>PENGEMPON RT 03/RW 03</v>
          </cell>
          <cell r="F43" t="str">
            <v>PENGEMPON</v>
          </cell>
          <cell r="G43" t="str">
            <v>SRUWENG</v>
          </cell>
          <cell r="H43" t="str">
            <v>KEBUMEN</v>
          </cell>
          <cell r="I43" t="str">
            <v>JAWA TENGAH</v>
          </cell>
          <cell r="J43">
            <v>15000000</v>
          </cell>
          <cell r="K43">
            <v>61</v>
          </cell>
          <cell r="L43" t="str">
            <v>BURUH HARIAN LEPAS</v>
          </cell>
          <cell r="M43">
            <v>300000</v>
          </cell>
          <cell r="N43">
            <v>1</v>
          </cell>
          <cell r="O43" t="str">
            <v>Tidak Layak</v>
          </cell>
          <cell r="P43" t="str">
            <v>Tidak Layak</v>
          </cell>
          <cell r="Q43" t="str">
            <v>Tidak Layak</v>
          </cell>
          <cell r="R43">
            <v>54</v>
          </cell>
          <cell r="S43">
            <v>0</v>
          </cell>
          <cell r="T43" t="str">
            <v>YUDO SUDOMO</v>
          </cell>
          <cell r="U43">
            <v>0</v>
          </cell>
          <cell r="V43" t="str">
            <v>(0287) 3872017</v>
          </cell>
          <cell r="W43" t="str">
            <v>SIGIT KARSENO</v>
          </cell>
          <cell r="X43">
            <v>0</v>
          </cell>
          <cell r="Y43" t="str">
            <v>NIP :19680424 199803 1011</v>
          </cell>
          <cell r="Z43" t="str">
            <v>Moh. Amirudin, S.IP, MM</v>
          </cell>
          <cell r="AA43" t="str">
            <v>Himawan T P, S.Sos</v>
          </cell>
          <cell r="AB43" t="str">
            <v>0000069601590004810</v>
          </cell>
          <cell r="AC43">
            <v>3086</v>
          </cell>
          <cell r="AD43">
            <v>7.6456999999999997</v>
          </cell>
          <cell r="AE43" t="str">
            <v>109,6312</v>
          </cell>
          <cell r="AF43" t="str">
            <v>Surat Keterangan Pejabat</v>
          </cell>
          <cell r="AG43" t="str">
            <v>Listrik</v>
          </cell>
          <cell r="AH43" t="str">
            <v>GENTENG/USUK/RENG LAPUK</v>
          </cell>
          <cell r="AI43" t="str">
            <v>TANAH</v>
          </cell>
          <cell r="AJ43" t="str">
            <v>PAPAN/ BILIK BAMBU</v>
          </cell>
          <cell r="AK43" t="str">
            <v>GENTENG/USUK/RENG</v>
          </cell>
          <cell r="AL43">
            <v>88</v>
          </cell>
          <cell r="AM43" t="str">
            <v>RABAT BETON</v>
          </cell>
          <cell r="AN43">
            <v>54</v>
          </cell>
          <cell r="AO43" t="str">
            <v>BATA MERAH/ BATAKO</v>
          </cell>
          <cell r="AP43">
            <v>90</v>
          </cell>
          <cell r="AQ43" t="str">
            <v>Pengempon, ____ Oktober 2015</v>
          </cell>
          <cell r="AR43" t="str">
            <v>SUTOMO</v>
          </cell>
          <cell r="AS43" t="str">
            <v>NURUL IMAN</v>
          </cell>
          <cell r="AT43" t="str">
            <v>MUNCUL BARU</v>
          </cell>
          <cell r="AU43" t="str">
            <v>Jl. Simpang lima Rt.3/Rw.1 Kec.Pejagoan</v>
          </cell>
          <cell r="AV43" t="str">
            <v>Mohamad Mansur</v>
          </cell>
          <cell r="AW43" t="str">
            <v>BTN KCP KEBUMEN</v>
          </cell>
          <cell r="AX43" t="str">
            <v>'00696</v>
          </cell>
          <cell r="AY43" t="str">
            <v>00696-01-50-000542-4</v>
          </cell>
        </row>
        <row r="44">
          <cell r="A44">
            <v>39</v>
          </cell>
          <cell r="B44" t="str">
            <v>KUSNADI</v>
          </cell>
          <cell r="C44" t="str">
            <v>L</v>
          </cell>
          <cell r="D44" t="str">
            <v>3305140312830001</v>
          </cell>
          <cell r="E44" t="str">
            <v>PENGEMPON RT 03/RW 03</v>
          </cell>
          <cell r="F44" t="str">
            <v>PENGEMPON</v>
          </cell>
          <cell r="G44" t="str">
            <v>SRUWENG</v>
          </cell>
          <cell r="H44" t="str">
            <v>KEBUMEN</v>
          </cell>
          <cell r="I44" t="str">
            <v>JAWA TENGAH</v>
          </cell>
          <cell r="J44">
            <v>15000000</v>
          </cell>
          <cell r="K44">
            <v>31</v>
          </cell>
          <cell r="L44" t="str">
            <v>WIRASWASTA</v>
          </cell>
          <cell r="M44">
            <v>800000</v>
          </cell>
          <cell r="N44">
            <v>2</v>
          </cell>
          <cell r="O44" t="str">
            <v>Tidak Layak</v>
          </cell>
          <cell r="P44" t="str">
            <v>Tidak Layak</v>
          </cell>
          <cell r="Q44" t="str">
            <v>Tidak Layak</v>
          </cell>
          <cell r="R44">
            <v>54</v>
          </cell>
          <cell r="S44">
            <v>0</v>
          </cell>
          <cell r="T44" t="str">
            <v>YUDO SUDOMO</v>
          </cell>
          <cell r="U44">
            <v>0</v>
          </cell>
          <cell r="V44" t="str">
            <v>(0287) 3872017</v>
          </cell>
          <cell r="W44" t="str">
            <v>SIGIT KARSENO</v>
          </cell>
          <cell r="X44">
            <v>0</v>
          </cell>
          <cell r="Y44" t="str">
            <v>NIP :19680424 199803 1011</v>
          </cell>
          <cell r="Z44" t="str">
            <v>Moh. Amirudin, S.IP, MM</v>
          </cell>
          <cell r="AA44" t="str">
            <v>Himawan T P, S.Sos</v>
          </cell>
          <cell r="AB44" t="str">
            <v>0000069601590002444</v>
          </cell>
          <cell r="AC44">
            <v>3086</v>
          </cell>
          <cell r="AD44">
            <v>7.6437499999999998</v>
          </cell>
          <cell r="AE44" t="str">
            <v>109,63011</v>
          </cell>
          <cell r="AF44" t="str">
            <v>Surat Keterangan Pejabat</v>
          </cell>
          <cell r="AG44" t="str">
            <v>Tidak Ada</v>
          </cell>
          <cell r="AH44" t="str">
            <v>GENTENG/USUK/RENG LAPUK</v>
          </cell>
          <cell r="AI44" t="str">
            <v>TANAH</v>
          </cell>
          <cell r="AJ44" t="str">
            <v>PAPAN/ BILIK BAMBU</v>
          </cell>
          <cell r="AK44" t="str">
            <v>GENTENG/USUK/RENG</v>
          </cell>
          <cell r="AL44">
            <v>88</v>
          </cell>
          <cell r="AM44" t="str">
            <v>RABAT BETON</v>
          </cell>
          <cell r="AN44">
            <v>54</v>
          </cell>
          <cell r="AO44" t="str">
            <v>BATA MERAH/ BATAKO</v>
          </cell>
          <cell r="AP44">
            <v>90</v>
          </cell>
          <cell r="AQ44" t="str">
            <v>Pengempon, ____ Oktober 2015</v>
          </cell>
          <cell r="AR44" t="str">
            <v>SUTOMO</v>
          </cell>
          <cell r="AS44" t="str">
            <v>NURUL IMAN</v>
          </cell>
          <cell r="AT44" t="str">
            <v>MUNCUL BARU</v>
          </cell>
          <cell r="AU44" t="str">
            <v>Jl. Simpang lima Rt.3/Rw.1 Kec.Pejagoan</v>
          </cell>
          <cell r="AV44" t="str">
            <v>Mohamad Mansur</v>
          </cell>
          <cell r="AW44" t="str">
            <v>BTN KCP KEBUMEN</v>
          </cell>
          <cell r="AX44" t="str">
            <v>'00696</v>
          </cell>
          <cell r="AY44" t="str">
            <v>00696-01-50-000542-4</v>
          </cell>
        </row>
        <row r="45">
          <cell r="A45">
            <v>40</v>
          </cell>
          <cell r="B45" t="str">
            <v>MOHAMAD MURTAKI</v>
          </cell>
          <cell r="C45" t="str">
            <v>L</v>
          </cell>
          <cell r="D45" t="str">
            <v>3305141105680001</v>
          </cell>
          <cell r="E45" t="str">
            <v>PENGEMPON RT 04/RW 03</v>
          </cell>
          <cell r="F45" t="str">
            <v>PENGEMPON</v>
          </cell>
          <cell r="G45" t="str">
            <v>SRUWENG</v>
          </cell>
          <cell r="H45" t="str">
            <v>KEBUMEN</v>
          </cell>
          <cell r="I45" t="str">
            <v>JAWA TENGAH</v>
          </cell>
          <cell r="J45">
            <v>15000000</v>
          </cell>
          <cell r="K45">
            <v>46</v>
          </cell>
          <cell r="L45" t="str">
            <v>BURUH HARIAN LEPAS</v>
          </cell>
          <cell r="M45">
            <v>700000</v>
          </cell>
          <cell r="N45">
            <v>3</v>
          </cell>
          <cell r="O45" t="str">
            <v>Tidak Layak</v>
          </cell>
          <cell r="P45" t="str">
            <v>Tidak Layak</v>
          </cell>
          <cell r="Q45" t="str">
            <v>Tidak Layak</v>
          </cell>
          <cell r="R45">
            <v>54</v>
          </cell>
          <cell r="S45">
            <v>0</v>
          </cell>
          <cell r="T45" t="str">
            <v>YUDO SUDOMO</v>
          </cell>
          <cell r="U45">
            <v>0</v>
          </cell>
          <cell r="V45" t="str">
            <v>(0287) 3872017</v>
          </cell>
          <cell r="W45" t="str">
            <v>SIGIT KARSENO</v>
          </cell>
          <cell r="X45">
            <v>0</v>
          </cell>
          <cell r="Y45" t="str">
            <v>NIP :19680424 199803 1011</v>
          </cell>
          <cell r="Z45" t="str">
            <v>Moh. Amirudin, S.IP, MM</v>
          </cell>
          <cell r="AA45" t="str">
            <v>Himawan T P, S.Sos</v>
          </cell>
          <cell r="AB45" t="str">
            <v>0000069601590003694</v>
          </cell>
          <cell r="AC45">
            <v>3086</v>
          </cell>
          <cell r="AD45">
            <v>7.6424000000000003</v>
          </cell>
          <cell r="AE45" t="str">
            <v>109,6309</v>
          </cell>
          <cell r="AF45" t="str">
            <v>Surat Keterangan Pejabat</v>
          </cell>
          <cell r="AG45" t="str">
            <v>Listrik</v>
          </cell>
          <cell r="AH45" t="str">
            <v>GENTENG/USUK/RENG LAPUK</v>
          </cell>
          <cell r="AI45" t="str">
            <v>TANAH</v>
          </cell>
          <cell r="AJ45" t="str">
            <v>PAPAN/ BILIK BAMBU</v>
          </cell>
          <cell r="AK45" t="str">
            <v>GENTENG/USUK/RENG</v>
          </cell>
          <cell r="AL45">
            <v>88</v>
          </cell>
          <cell r="AM45" t="str">
            <v>RABAT BETON</v>
          </cell>
          <cell r="AN45">
            <v>54</v>
          </cell>
          <cell r="AO45" t="str">
            <v>BATA MERAH/ BATAKO</v>
          </cell>
          <cell r="AP45">
            <v>90</v>
          </cell>
          <cell r="AQ45" t="str">
            <v>Pengempon, ____ Oktober 2015</v>
          </cell>
          <cell r="AR45" t="str">
            <v>UDINANTO</v>
          </cell>
          <cell r="AS45" t="str">
            <v>ALAS TUA</v>
          </cell>
          <cell r="AT45" t="str">
            <v>MUNCUL BARU</v>
          </cell>
          <cell r="AU45" t="str">
            <v>Jl. Simpang lima Rt.3/Rw.1 Kec.Pejagoan</v>
          </cell>
          <cell r="AV45" t="str">
            <v>Mohamad Mansur</v>
          </cell>
          <cell r="AW45" t="str">
            <v>BTN KCP KEBUMEN</v>
          </cell>
          <cell r="AX45" t="str">
            <v>'00696</v>
          </cell>
          <cell r="AY45" t="str">
            <v>00696-01-50-000542-4</v>
          </cell>
        </row>
        <row r="46">
          <cell r="A46">
            <v>41</v>
          </cell>
          <cell r="B46" t="str">
            <v>SARMINAH</v>
          </cell>
          <cell r="C46" t="str">
            <v>P</v>
          </cell>
          <cell r="D46" t="str">
            <v>3305147112430039</v>
          </cell>
          <cell r="E46" t="str">
            <v>PENGEMPON RT 04/RW 03</v>
          </cell>
          <cell r="F46" t="str">
            <v>PENGEMPON</v>
          </cell>
          <cell r="G46" t="str">
            <v>SRUWENG</v>
          </cell>
          <cell r="H46" t="str">
            <v>KEBUMEN</v>
          </cell>
          <cell r="I46" t="str">
            <v>JAWA TENGAH</v>
          </cell>
          <cell r="J46">
            <v>15000000</v>
          </cell>
          <cell r="K46">
            <v>71</v>
          </cell>
          <cell r="L46" t="str">
            <v>MENGURUS RUMAH TANGGA</v>
          </cell>
          <cell r="M46">
            <v>150000</v>
          </cell>
          <cell r="N46">
            <v>1</v>
          </cell>
          <cell r="O46" t="str">
            <v>Tidak Layak</v>
          </cell>
          <cell r="P46" t="str">
            <v>Tidak Layak</v>
          </cell>
          <cell r="Q46" t="str">
            <v>Tidak Layak</v>
          </cell>
          <cell r="R46">
            <v>54</v>
          </cell>
          <cell r="S46">
            <v>0</v>
          </cell>
          <cell r="T46" t="str">
            <v>YUDO SUDOMO</v>
          </cell>
          <cell r="U46">
            <v>0</v>
          </cell>
          <cell r="V46" t="str">
            <v>(0287) 3872017</v>
          </cell>
          <cell r="W46" t="str">
            <v>SIGIT KARSENO</v>
          </cell>
          <cell r="X46">
            <v>0</v>
          </cell>
          <cell r="Y46" t="str">
            <v>NIP :19680424 199803 1011</v>
          </cell>
          <cell r="Z46" t="str">
            <v>Moh. Amirudin, S.IP, MM</v>
          </cell>
          <cell r="AA46" t="str">
            <v>Himawan T P, S.Sos</v>
          </cell>
          <cell r="AB46" t="str">
            <v>0000069601590007355</v>
          </cell>
          <cell r="AC46">
            <v>3086</v>
          </cell>
          <cell r="AD46">
            <v>7.6413599999999997</v>
          </cell>
          <cell r="AE46" t="str">
            <v>109,6328</v>
          </cell>
          <cell r="AF46" t="str">
            <v>Surat Keterangan Pejabat</v>
          </cell>
          <cell r="AG46" t="str">
            <v>Tidak Ada</v>
          </cell>
          <cell r="AH46" t="str">
            <v>GENTENG/USUK/RENG LAPUK</v>
          </cell>
          <cell r="AI46" t="str">
            <v>TANAH</v>
          </cell>
          <cell r="AJ46" t="str">
            <v>PAPAN/ BILIK BAMBU</v>
          </cell>
          <cell r="AK46" t="str">
            <v>GENTENG/USUK/RENG</v>
          </cell>
          <cell r="AL46">
            <v>88</v>
          </cell>
          <cell r="AM46" t="str">
            <v>RABAT BETON</v>
          </cell>
          <cell r="AN46">
            <v>54</v>
          </cell>
          <cell r="AO46" t="str">
            <v>BATA MERAH/ BATAKO</v>
          </cell>
          <cell r="AP46">
            <v>90</v>
          </cell>
          <cell r="AQ46" t="str">
            <v>Pengempon, ____ Oktober 2015</v>
          </cell>
          <cell r="AR46" t="str">
            <v>UDINANTO</v>
          </cell>
          <cell r="AS46" t="str">
            <v>ALAS TUA</v>
          </cell>
          <cell r="AT46" t="str">
            <v>MUNCUL BARU</v>
          </cell>
          <cell r="AU46" t="str">
            <v>Jl. Simpang lima Rt.3/Rw.1 Kec.Pejagoan</v>
          </cell>
          <cell r="AV46" t="str">
            <v>Mohamad Mansur</v>
          </cell>
          <cell r="AW46" t="str">
            <v>BTN KCP KEBUMEN</v>
          </cell>
          <cell r="AX46" t="str">
            <v>'00696</v>
          </cell>
          <cell r="AY46" t="str">
            <v>00696-01-50-000542-4</v>
          </cell>
        </row>
        <row r="47">
          <cell r="A47">
            <v>42</v>
          </cell>
          <cell r="B47" t="str">
            <v>BADIRI</v>
          </cell>
          <cell r="C47" t="str">
            <v>L</v>
          </cell>
          <cell r="D47" t="str">
            <v>3305141005420001</v>
          </cell>
          <cell r="E47" t="str">
            <v>PENGEMPON RT 04/RW 03</v>
          </cell>
          <cell r="F47" t="str">
            <v>PENGEMPON</v>
          </cell>
          <cell r="G47" t="str">
            <v>SRUWENG</v>
          </cell>
          <cell r="H47" t="str">
            <v>KEBUMEN</v>
          </cell>
          <cell r="I47" t="str">
            <v>JAWA TENGAH</v>
          </cell>
          <cell r="J47">
            <v>15000000</v>
          </cell>
          <cell r="K47">
            <v>72</v>
          </cell>
          <cell r="L47" t="str">
            <v>PETANI/PEKEBUN</v>
          </cell>
          <cell r="M47">
            <v>300000</v>
          </cell>
          <cell r="N47">
            <v>2</v>
          </cell>
          <cell r="O47" t="str">
            <v>Tidak Layak</v>
          </cell>
          <cell r="P47" t="str">
            <v>Tidak Layak</v>
          </cell>
          <cell r="Q47" t="str">
            <v>Tidak Layak</v>
          </cell>
          <cell r="R47">
            <v>54</v>
          </cell>
          <cell r="S47">
            <v>0</v>
          </cell>
          <cell r="T47" t="str">
            <v>YUDO SUDOMO</v>
          </cell>
          <cell r="U47">
            <v>0</v>
          </cell>
          <cell r="V47" t="str">
            <v>(0287) 3872017</v>
          </cell>
          <cell r="W47" t="str">
            <v>SIGIT KARSENO</v>
          </cell>
          <cell r="X47">
            <v>0</v>
          </cell>
          <cell r="Y47" t="str">
            <v>NIP :19680424 199803 1011</v>
          </cell>
          <cell r="Z47" t="str">
            <v>Moh. Amirudin, S.IP, MM</v>
          </cell>
          <cell r="AA47" t="str">
            <v>Himawan T P, S.Sos</v>
          </cell>
          <cell r="AB47" t="str">
            <v>0000069601590000531</v>
          </cell>
          <cell r="AC47">
            <v>3086</v>
          </cell>
          <cell r="AD47">
            <v>7.6407999999999996</v>
          </cell>
          <cell r="AE47" t="str">
            <v>109,6323</v>
          </cell>
          <cell r="AF47" t="str">
            <v>Surat Keterangan Pejabat</v>
          </cell>
          <cell r="AG47" t="str">
            <v>Tidak Ada</v>
          </cell>
          <cell r="AH47" t="str">
            <v>GENTENG/USUK/RENG LAPUK</v>
          </cell>
          <cell r="AI47" t="str">
            <v>TANAH</v>
          </cell>
          <cell r="AJ47" t="str">
            <v>PAPAN/ BILIK BAMBU</v>
          </cell>
          <cell r="AK47" t="str">
            <v>GENTENG/USUK/RENG</v>
          </cell>
          <cell r="AL47">
            <v>88</v>
          </cell>
          <cell r="AM47" t="str">
            <v>RABAT BETON</v>
          </cell>
          <cell r="AN47">
            <v>54</v>
          </cell>
          <cell r="AO47" t="str">
            <v>BATA MERAH/ BATAKO</v>
          </cell>
          <cell r="AP47">
            <v>90</v>
          </cell>
          <cell r="AQ47" t="str">
            <v>Pengempon, ____ Oktober 2015</v>
          </cell>
          <cell r="AR47" t="str">
            <v>UDINANTO</v>
          </cell>
          <cell r="AS47" t="str">
            <v>ALAS TUA</v>
          </cell>
          <cell r="AT47" t="str">
            <v>MUNCUL BARU</v>
          </cell>
          <cell r="AU47" t="str">
            <v>Jl. Simpang lima Rt.3/Rw.1 Kec.Pejagoan</v>
          </cell>
          <cell r="AV47" t="str">
            <v>Mohamad Mansur</v>
          </cell>
          <cell r="AW47" t="str">
            <v>BTN KCP KEBUMEN</v>
          </cell>
          <cell r="AX47" t="str">
            <v>'00696</v>
          </cell>
          <cell r="AY47" t="str">
            <v>00696-01-50-000542-4</v>
          </cell>
        </row>
        <row r="48">
          <cell r="A48">
            <v>43</v>
          </cell>
          <cell r="B48" t="str">
            <v>NURHOLIK</v>
          </cell>
          <cell r="C48" t="str">
            <v>L</v>
          </cell>
          <cell r="D48" t="str">
            <v>3305143011450002</v>
          </cell>
          <cell r="E48" t="str">
            <v>PENGEMPON RT 04/RW 03</v>
          </cell>
          <cell r="F48" t="str">
            <v>PENGEMPON</v>
          </cell>
          <cell r="G48" t="str">
            <v>SRUWENG</v>
          </cell>
          <cell r="H48" t="str">
            <v>KEBUMEN</v>
          </cell>
          <cell r="I48" t="str">
            <v>JAWA TENGAH</v>
          </cell>
          <cell r="J48">
            <v>15000000</v>
          </cell>
          <cell r="K48">
            <v>69</v>
          </cell>
          <cell r="L48" t="str">
            <v>BURUH HARIAN LEPAS</v>
          </cell>
          <cell r="M48">
            <v>700000</v>
          </cell>
          <cell r="N48">
            <v>3</v>
          </cell>
          <cell r="O48" t="str">
            <v>Tidak Layak</v>
          </cell>
          <cell r="P48" t="str">
            <v>Tidak Layak</v>
          </cell>
          <cell r="Q48" t="str">
            <v>Tidak Layak</v>
          </cell>
          <cell r="R48">
            <v>36</v>
          </cell>
          <cell r="S48">
            <v>0</v>
          </cell>
          <cell r="T48" t="str">
            <v>YUDO SUDOMO</v>
          </cell>
          <cell r="U48">
            <v>0</v>
          </cell>
          <cell r="V48" t="str">
            <v>(0287) 3872017</v>
          </cell>
          <cell r="W48" t="str">
            <v>SIGIT KARSENO</v>
          </cell>
          <cell r="X48">
            <v>0</v>
          </cell>
          <cell r="Y48" t="str">
            <v>NIP :19680424 199803 1011</v>
          </cell>
          <cell r="Z48" t="str">
            <v>Moh. Amirudin, S.IP, MM</v>
          </cell>
          <cell r="AA48" t="str">
            <v>Himawan T P, S.Sos</v>
          </cell>
          <cell r="AB48" t="str">
            <v>0000069601590004632</v>
          </cell>
          <cell r="AC48">
            <v>3086</v>
          </cell>
          <cell r="AD48">
            <v>7.6402599999999996</v>
          </cell>
          <cell r="AE48" t="str">
            <v>109,63326</v>
          </cell>
          <cell r="AF48" t="str">
            <v>Surat Keterangan Pejabat</v>
          </cell>
          <cell r="AG48" t="str">
            <v>Tidak Ada</v>
          </cell>
          <cell r="AH48" t="str">
            <v>GENTENG/USUK/RENG LAPUK</v>
          </cell>
          <cell r="AI48" t="str">
            <v>TANAH</v>
          </cell>
          <cell r="AJ48" t="str">
            <v>PAPAN/ BILIK BAMBU</v>
          </cell>
          <cell r="AK48" t="str">
            <v>GENTENG/USUK/RENG</v>
          </cell>
          <cell r="AL48">
            <v>88</v>
          </cell>
          <cell r="AM48" t="str">
            <v>RABAT BETON</v>
          </cell>
          <cell r="AN48">
            <v>54</v>
          </cell>
          <cell r="AO48" t="str">
            <v>BATA MERAH/ BATAKO</v>
          </cell>
          <cell r="AP48">
            <v>90</v>
          </cell>
          <cell r="AQ48" t="str">
            <v>Pengempon, ____ Oktober 2015</v>
          </cell>
          <cell r="AR48" t="str">
            <v>UDINANTO</v>
          </cell>
          <cell r="AS48" t="str">
            <v>ALAS TUA</v>
          </cell>
          <cell r="AT48" t="str">
            <v>MUNCUL BARU</v>
          </cell>
          <cell r="AU48" t="str">
            <v>Jl. Simpang lima Rt.3/Rw.1 Kec.Pejagoan</v>
          </cell>
          <cell r="AV48" t="str">
            <v>Mohamad Mansur</v>
          </cell>
          <cell r="AW48" t="str">
            <v>BTN KCP KEBUMEN</v>
          </cell>
          <cell r="AX48" t="str">
            <v>'00696</v>
          </cell>
          <cell r="AY48" t="str">
            <v>00696-01-50-000542-4</v>
          </cell>
        </row>
        <row r="49">
          <cell r="A49">
            <v>44</v>
          </cell>
          <cell r="B49" t="str">
            <v>KUSWATI</v>
          </cell>
          <cell r="C49" t="str">
            <v>P</v>
          </cell>
          <cell r="D49" t="str">
            <v>3305146708700001</v>
          </cell>
          <cell r="E49" t="str">
            <v>PENGEMPON RT 01/RW 04</v>
          </cell>
          <cell r="F49" t="str">
            <v>PENGEMPON</v>
          </cell>
          <cell r="G49" t="str">
            <v>SRUWENG</v>
          </cell>
          <cell r="H49" t="str">
            <v>KEBUMEN</v>
          </cell>
          <cell r="I49" t="str">
            <v>JAWA TENGAH</v>
          </cell>
          <cell r="J49">
            <v>15000000</v>
          </cell>
          <cell r="K49">
            <v>44</v>
          </cell>
          <cell r="L49" t="str">
            <v>MENGURUS RUMAH TANGGA</v>
          </cell>
          <cell r="M49">
            <v>450000</v>
          </cell>
          <cell r="N49">
            <v>8</v>
          </cell>
          <cell r="O49" t="str">
            <v>Tidak Layak</v>
          </cell>
          <cell r="P49" t="str">
            <v>Tidak Layak</v>
          </cell>
          <cell r="Q49" t="str">
            <v>Tidak Layak</v>
          </cell>
          <cell r="R49">
            <v>72</v>
          </cell>
          <cell r="S49">
            <v>0</v>
          </cell>
          <cell r="T49" t="str">
            <v>YUDO SUDOMO</v>
          </cell>
          <cell r="U49">
            <v>0</v>
          </cell>
          <cell r="V49" t="str">
            <v>(0287) 3872017</v>
          </cell>
          <cell r="W49" t="str">
            <v>SIGIT KARSENO</v>
          </cell>
          <cell r="X49">
            <v>0</v>
          </cell>
          <cell r="Y49" t="str">
            <v>NIP :19680424 199803 1011</v>
          </cell>
          <cell r="Z49" t="str">
            <v>Moh. Amirudin, S.IP, MM</v>
          </cell>
          <cell r="AA49" t="str">
            <v>Himawan T P, S.Sos</v>
          </cell>
          <cell r="AB49" t="str">
            <v>0000069601590002452</v>
          </cell>
          <cell r="AC49">
            <v>3086</v>
          </cell>
          <cell r="AD49">
            <v>7.6348599999999998</v>
          </cell>
          <cell r="AE49" t="str">
            <v>109,62935</v>
          </cell>
          <cell r="AF49" t="str">
            <v>Surat Keterangan Pejabat</v>
          </cell>
          <cell r="AG49" t="str">
            <v>Air Bersih</v>
          </cell>
          <cell r="AH49" t="str">
            <v>GENTENG/USUK/RENG LAPUK</v>
          </cell>
          <cell r="AI49" t="str">
            <v>TANAH</v>
          </cell>
          <cell r="AJ49" t="str">
            <v>PAPAN/ BILIK BAMBU</v>
          </cell>
          <cell r="AK49" t="str">
            <v>GENTENG/USUK/RENG</v>
          </cell>
          <cell r="AL49">
            <v>88</v>
          </cell>
          <cell r="AM49" t="str">
            <v>RABAT BETON</v>
          </cell>
          <cell r="AN49">
            <v>54</v>
          </cell>
          <cell r="AO49" t="str">
            <v>BATA MERAH/ BATAKO</v>
          </cell>
          <cell r="AP49">
            <v>90</v>
          </cell>
          <cell r="AQ49" t="str">
            <v>Pengempon, ____ Oktober 2015</v>
          </cell>
          <cell r="AR49" t="str">
            <v>MU'MININ</v>
          </cell>
          <cell r="AS49" t="str">
            <v>BANTENG</v>
          </cell>
          <cell r="AT49" t="str">
            <v>MUNCUL BARU</v>
          </cell>
          <cell r="AU49" t="str">
            <v>Jl. Simpang lima Rt.3/Rw.1 Kec.Pejagoan</v>
          </cell>
          <cell r="AV49" t="str">
            <v>Mohamad Mansur</v>
          </cell>
          <cell r="AW49" t="str">
            <v>BTN KCP KEBUMEN</v>
          </cell>
          <cell r="AX49" t="str">
            <v>'00696</v>
          </cell>
          <cell r="AY49" t="str">
            <v>00696-01-50-000542-4</v>
          </cell>
        </row>
        <row r="50">
          <cell r="A50">
            <v>45</v>
          </cell>
          <cell r="B50" t="str">
            <v>HUMEDI</v>
          </cell>
          <cell r="C50" t="str">
            <v>L</v>
          </cell>
          <cell r="D50" t="str">
            <v>3305140705300002</v>
          </cell>
          <cell r="E50" t="str">
            <v>PENGEMPON RT 02/RW 04</v>
          </cell>
          <cell r="F50" t="str">
            <v>PENGEMPON</v>
          </cell>
          <cell r="G50" t="str">
            <v>SRUWENG</v>
          </cell>
          <cell r="H50" t="str">
            <v>KEBUMEN</v>
          </cell>
          <cell r="I50" t="str">
            <v>JAWA TENGAH</v>
          </cell>
          <cell r="J50">
            <v>15000000</v>
          </cell>
          <cell r="K50">
            <v>84</v>
          </cell>
          <cell r="L50" t="str">
            <v>PETANI/PEKEBUN</v>
          </cell>
          <cell r="M50">
            <v>600000</v>
          </cell>
          <cell r="N50">
            <v>5</v>
          </cell>
          <cell r="O50" t="str">
            <v>Tidak Layak</v>
          </cell>
          <cell r="P50" t="str">
            <v>Tidak Layak</v>
          </cell>
          <cell r="Q50" t="str">
            <v>Tidak Layak</v>
          </cell>
          <cell r="R50">
            <v>72</v>
          </cell>
          <cell r="S50">
            <v>0</v>
          </cell>
          <cell r="T50" t="str">
            <v>YUDO SUDOMO</v>
          </cell>
          <cell r="U50">
            <v>0</v>
          </cell>
          <cell r="V50" t="str">
            <v>(0287) 3872017</v>
          </cell>
          <cell r="W50" t="str">
            <v>SIGIT KARSENO</v>
          </cell>
          <cell r="X50">
            <v>0</v>
          </cell>
          <cell r="Y50" t="str">
            <v>NIP :19680424 199803 1011</v>
          </cell>
          <cell r="Z50" t="str">
            <v>Moh. Amirudin, S.IP, MM</v>
          </cell>
          <cell r="AA50" t="str">
            <v>Himawan T P, S.Sos</v>
          </cell>
          <cell r="AB50" t="str">
            <v>0000069601590001333</v>
          </cell>
          <cell r="AC50">
            <v>3086</v>
          </cell>
          <cell r="AD50">
            <v>7.6375500000000001</v>
          </cell>
          <cell r="AE50" t="str">
            <v>109,62804</v>
          </cell>
          <cell r="AF50" t="str">
            <v>Surat Keterangan Pejabat</v>
          </cell>
          <cell r="AG50" t="str">
            <v>Listrik &amp; MCK</v>
          </cell>
          <cell r="AH50" t="str">
            <v>GENTENG/USUK/RENG LAPUK</v>
          </cell>
          <cell r="AI50" t="str">
            <v>TANAH</v>
          </cell>
          <cell r="AJ50" t="str">
            <v>PAPAN/ BILIK BAMBU</v>
          </cell>
          <cell r="AK50" t="str">
            <v>GENTENG/USUK/RENG</v>
          </cell>
          <cell r="AL50">
            <v>88</v>
          </cell>
          <cell r="AM50" t="str">
            <v>RABAT BETON</v>
          </cell>
          <cell r="AN50">
            <v>54</v>
          </cell>
          <cell r="AO50" t="str">
            <v>BATA MERAH/ BATAKO</v>
          </cell>
          <cell r="AP50">
            <v>90</v>
          </cell>
          <cell r="AQ50" t="str">
            <v>Pengempon, ____ Oktober 2015</v>
          </cell>
          <cell r="AR50" t="str">
            <v>MU'MININ</v>
          </cell>
          <cell r="AS50" t="str">
            <v>BANTENG</v>
          </cell>
          <cell r="AT50" t="str">
            <v>MUNCUL BARU</v>
          </cell>
          <cell r="AU50" t="str">
            <v>Jl. Simpang lima Rt.3/Rw.1 Kec.Pejagoan</v>
          </cell>
          <cell r="AV50" t="str">
            <v>Mohamad Mansur</v>
          </cell>
          <cell r="AW50" t="str">
            <v>BTN KCP KEBUMEN</v>
          </cell>
          <cell r="AX50" t="str">
            <v>'00696</v>
          </cell>
          <cell r="AY50" t="str">
            <v>00696-01-50-000542-4</v>
          </cell>
        </row>
        <row r="51">
          <cell r="A51">
            <v>46</v>
          </cell>
          <cell r="B51" t="str">
            <v>AGUS CAHYONO</v>
          </cell>
          <cell r="C51" t="str">
            <v>L</v>
          </cell>
          <cell r="D51" t="str">
            <v>3305172411740001</v>
          </cell>
          <cell r="E51" t="str">
            <v>PENGEMPON RT 04/RW 02</v>
          </cell>
          <cell r="F51" t="str">
            <v>PENGEMPON</v>
          </cell>
          <cell r="G51" t="str">
            <v>SRUWENG</v>
          </cell>
          <cell r="H51" t="str">
            <v>KEBUMEN</v>
          </cell>
          <cell r="I51" t="str">
            <v>JAWA TENGAH</v>
          </cell>
          <cell r="J51">
            <v>15000000</v>
          </cell>
          <cell r="K51">
            <v>40</v>
          </cell>
          <cell r="L51" t="str">
            <v>WIRASWASTA</v>
          </cell>
          <cell r="M51">
            <v>500000</v>
          </cell>
          <cell r="N51">
            <v>2</v>
          </cell>
          <cell r="O51" t="str">
            <v>Tidak Layak</v>
          </cell>
          <cell r="P51" t="str">
            <v>Tidak Layak</v>
          </cell>
          <cell r="Q51" t="str">
            <v>Tidak Layak</v>
          </cell>
          <cell r="R51">
            <v>72</v>
          </cell>
          <cell r="S51">
            <v>0</v>
          </cell>
          <cell r="T51" t="str">
            <v>YUDO SUDOMO</v>
          </cell>
          <cell r="U51">
            <v>0</v>
          </cell>
          <cell r="V51" t="str">
            <v>(0287) 3872017</v>
          </cell>
          <cell r="W51" t="str">
            <v>SIGIT KARSENO</v>
          </cell>
          <cell r="X51">
            <v>0</v>
          </cell>
          <cell r="Y51" t="str">
            <v>NIP :19680424 199803 1011</v>
          </cell>
          <cell r="Z51" t="str">
            <v>Moh. Amirudin, S.IP, MM</v>
          </cell>
          <cell r="AA51" t="str">
            <v>Himawan T P, S.Sos</v>
          </cell>
          <cell r="AB51" t="e">
            <v>#N/A</v>
          </cell>
          <cell r="AC51">
            <v>3086</v>
          </cell>
          <cell r="AD51">
            <v>7.6376200000000001</v>
          </cell>
          <cell r="AE51" t="str">
            <v>109,62796</v>
          </cell>
          <cell r="AF51" t="str">
            <v>Surat Keterangan Pejabat</v>
          </cell>
          <cell r="AG51" t="str">
            <v>Tidak Ada</v>
          </cell>
          <cell r="AH51">
            <v>0</v>
          </cell>
          <cell r="AI51">
            <v>0</v>
          </cell>
          <cell r="AJ51">
            <v>0</v>
          </cell>
          <cell r="AQ51">
            <v>0</v>
          </cell>
          <cell r="AR51" t="str">
            <v>_______________</v>
          </cell>
          <cell r="AS51">
            <v>0</v>
          </cell>
          <cell r="AT51">
            <v>0</v>
          </cell>
          <cell r="AU51">
            <v>0</v>
          </cell>
          <cell r="AV51">
            <v>0</v>
          </cell>
          <cell r="AY51">
            <v>0</v>
          </cell>
        </row>
        <row r="52">
          <cell r="A52">
            <v>47</v>
          </cell>
          <cell r="B52" t="str">
            <v>MASRURI</v>
          </cell>
          <cell r="C52" t="str">
            <v>L</v>
          </cell>
          <cell r="D52" t="str">
            <v>3305141608830001</v>
          </cell>
          <cell r="E52" t="str">
            <v>PENGEMPON RT 02/RW 04</v>
          </cell>
          <cell r="F52" t="str">
            <v>PENGEMPON</v>
          </cell>
          <cell r="G52" t="str">
            <v>SRUWENG</v>
          </cell>
          <cell r="H52" t="str">
            <v>KEBUMEN</v>
          </cell>
          <cell r="I52" t="str">
            <v>JAWA TENGAH</v>
          </cell>
          <cell r="J52">
            <v>15000000</v>
          </cell>
          <cell r="K52">
            <v>31</v>
          </cell>
          <cell r="L52" t="str">
            <v>BURUH HARIAN LEPAS</v>
          </cell>
          <cell r="M52">
            <v>600000</v>
          </cell>
          <cell r="N52">
            <v>2</v>
          </cell>
          <cell r="O52" t="str">
            <v>Tidak Layak</v>
          </cell>
          <cell r="P52" t="str">
            <v>Tidak Layak</v>
          </cell>
          <cell r="Q52" t="str">
            <v>Tidak Layak</v>
          </cell>
          <cell r="R52">
            <v>54</v>
          </cell>
          <cell r="S52">
            <v>0</v>
          </cell>
          <cell r="T52" t="str">
            <v>YUDO SUDOMO</v>
          </cell>
          <cell r="U52">
            <v>0</v>
          </cell>
          <cell r="V52" t="str">
            <v>(0287) 3872017</v>
          </cell>
          <cell r="W52" t="str">
            <v>SIGIT KARSENO</v>
          </cell>
          <cell r="X52">
            <v>0</v>
          </cell>
          <cell r="Y52" t="str">
            <v>NIP :19680424 199803 1011</v>
          </cell>
          <cell r="Z52" t="str">
            <v>Moh. Amirudin, S.IP, MM</v>
          </cell>
          <cell r="AA52" t="str">
            <v>Himawan T P, S.Sos</v>
          </cell>
          <cell r="AB52" t="str">
            <v>0000069601590003369</v>
          </cell>
          <cell r="AC52">
            <v>3086</v>
          </cell>
          <cell r="AD52">
            <v>7.6370199999999997</v>
          </cell>
          <cell r="AE52" t="str">
            <v>109,63014</v>
          </cell>
          <cell r="AF52" t="str">
            <v>Surat Keterangan Pejabat</v>
          </cell>
          <cell r="AG52" t="str">
            <v>Tidak Ada</v>
          </cell>
          <cell r="AH52" t="str">
            <v>GENTENG/USUK/RENG LAPUK</v>
          </cell>
          <cell r="AI52" t="str">
            <v>TANAH</v>
          </cell>
          <cell r="AJ52" t="str">
            <v>PAPAN/ BILIK BAMBU</v>
          </cell>
          <cell r="AK52" t="str">
            <v>GENTENG/USUK/RENG</v>
          </cell>
          <cell r="AL52">
            <v>88</v>
          </cell>
          <cell r="AM52" t="str">
            <v>RABAT BETON</v>
          </cell>
          <cell r="AN52">
            <v>54</v>
          </cell>
          <cell r="AO52" t="str">
            <v>BATA MERAH/ BATAKO</v>
          </cell>
          <cell r="AP52">
            <v>90</v>
          </cell>
          <cell r="AQ52" t="str">
            <v>Pengempon, ____ Oktober 2015</v>
          </cell>
          <cell r="AR52" t="str">
            <v>MU'MININ</v>
          </cell>
          <cell r="AS52" t="str">
            <v>BANTENG</v>
          </cell>
          <cell r="AT52" t="str">
            <v>MUNCUL BARU</v>
          </cell>
          <cell r="AU52" t="str">
            <v>Jl. Simpang lima Rt.3/Rw.1 Kec.Pejagoan</v>
          </cell>
          <cell r="AV52" t="str">
            <v>Mohamad Mansur</v>
          </cell>
          <cell r="AW52" t="str">
            <v>BTN KCP KEBUMEN</v>
          </cell>
          <cell r="AX52" t="str">
            <v>'00696</v>
          </cell>
          <cell r="AY52" t="str">
            <v>00696-01-50-000542-4</v>
          </cell>
        </row>
        <row r="53">
          <cell r="A53">
            <v>48</v>
          </cell>
          <cell r="B53" t="str">
            <v>ROHIMATUN</v>
          </cell>
          <cell r="C53" t="str">
            <v>P</v>
          </cell>
          <cell r="D53" t="str">
            <v>3305146002550003</v>
          </cell>
          <cell r="E53" t="str">
            <v>PENGEMPON RT 02/RW 04</v>
          </cell>
          <cell r="F53" t="str">
            <v>PENGEMPON</v>
          </cell>
          <cell r="G53" t="str">
            <v>SRUWENG</v>
          </cell>
          <cell r="H53" t="str">
            <v>KEBUMEN</v>
          </cell>
          <cell r="I53" t="str">
            <v>JAWA TENGAH</v>
          </cell>
          <cell r="J53">
            <v>15000000</v>
          </cell>
          <cell r="K53">
            <v>59</v>
          </cell>
          <cell r="L53" t="str">
            <v>BURUH HARIAN LEPAS</v>
          </cell>
          <cell r="M53">
            <v>450000</v>
          </cell>
          <cell r="N53">
            <v>0</v>
          </cell>
          <cell r="O53" t="str">
            <v>Tidak Layak</v>
          </cell>
          <cell r="P53" t="str">
            <v>Tidak Layak</v>
          </cell>
          <cell r="Q53" t="str">
            <v>Tidak Layak</v>
          </cell>
          <cell r="R53">
            <v>54</v>
          </cell>
          <cell r="S53">
            <v>0</v>
          </cell>
          <cell r="T53" t="str">
            <v>YUDO SUDOMO</v>
          </cell>
          <cell r="U53">
            <v>0</v>
          </cell>
          <cell r="V53" t="str">
            <v>(0287) 3872017</v>
          </cell>
          <cell r="W53" t="str">
            <v>SIGIT KARSENO</v>
          </cell>
          <cell r="X53">
            <v>0</v>
          </cell>
          <cell r="Y53" t="str">
            <v>NIP :19680424 199803 1011</v>
          </cell>
          <cell r="Z53" t="str">
            <v>Moh. Amirudin, S.IP, MM</v>
          </cell>
          <cell r="AA53" t="str">
            <v>Himawan T P, S.Sos</v>
          </cell>
          <cell r="AB53" t="str">
            <v>0000069601590005785</v>
          </cell>
          <cell r="AC53">
            <v>3086</v>
          </cell>
          <cell r="AD53">
            <v>7.6378700000000004</v>
          </cell>
          <cell r="AE53" t="str">
            <v>109,6282</v>
          </cell>
          <cell r="AF53" t="str">
            <v>Surat Keterangan Pejabat</v>
          </cell>
          <cell r="AG53" t="str">
            <v>Listrik</v>
          </cell>
          <cell r="AH53" t="str">
            <v>GENTENG/USUK/RENG LAPUK</v>
          </cell>
          <cell r="AI53" t="str">
            <v>TANAH</v>
          </cell>
          <cell r="AJ53" t="str">
            <v>PAPAN/ BILIK BAMBU</v>
          </cell>
          <cell r="AK53" t="str">
            <v>GENTENG/USUK/RENG</v>
          </cell>
          <cell r="AL53">
            <v>88</v>
          </cell>
          <cell r="AM53" t="str">
            <v>RABAT BETON</v>
          </cell>
          <cell r="AN53">
            <v>54</v>
          </cell>
          <cell r="AO53" t="str">
            <v>BATA MERAH/ BATAKO</v>
          </cell>
          <cell r="AP53">
            <v>90</v>
          </cell>
          <cell r="AQ53" t="str">
            <v>Pengempon, ____ Oktober 2015</v>
          </cell>
          <cell r="AR53" t="str">
            <v>MU'MININ</v>
          </cell>
          <cell r="AS53" t="str">
            <v>BANTENG</v>
          </cell>
          <cell r="AT53" t="str">
            <v>MUNCUL BARU</v>
          </cell>
          <cell r="AU53" t="str">
            <v>Jl. Simpang lima Rt.3/Rw.1 Kec.Pejagoan</v>
          </cell>
          <cell r="AV53" t="str">
            <v>Mohamad Mansur</v>
          </cell>
          <cell r="AW53" t="str">
            <v>BTN KCP KEBUMEN</v>
          </cell>
          <cell r="AX53" t="str">
            <v>'00696</v>
          </cell>
          <cell r="AY53" t="str">
            <v>00696-01-50-000542-4</v>
          </cell>
        </row>
        <row r="54">
          <cell r="A54">
            <v>49</v>
          </cell>
          <cell r="B54" t="str">
            <v>MASNGUDIN</v>
          </cell>
          <cell r="C54" t="str">
            <v>L</v>
          </cell>
          <cell r="D54" t="str">
            <v>3305141312670001</v>
          </cell>
          <cell r="E54" t="str">
            <v>PENGEMPON RT 02/RW 04</v>
          </cell>
          <cell r="F54" t="str">
            <v>PENGEMPON</v>
          </cell>
          <cell r="G54" t="str">
            <v>SRUWENG</v>
          </cell>
          <cell r="H54" t="str">
            <v>KEBUMEN</v>
          </cell>
          <cell r="I54" t="str">
            <v>JAWA TENGAH</v>
          </cell>
          <cell r="J54">
            <v>15000000</v>
          </cell>
          <cell r="K54">
            <v>47</v>
          </cell>
          <cell r="L54" t="str">
            <v>BURUH HARIAN LEPAS</v>
          </cell>
          <cell r="M54">
            <v>500000</v>
          </cell>
          <cell r="N54">
            <v>3</v>
          </cell>
          <cell r="O54" t="str">
            <v>Tidak Layak</v>
          </cell>
          <cell r="P54" t="str">
            <v>Tidak Layak</v>
          </cell>
          <cell r="Q54" t="str">
            <v>Tidak Layak</v>
          </cell>
          <cell r="R54">
            <v>54</v>
          </cell>
          <cell r="S54">
            <v>0</v>
          </cell>
          <cell r="T54" t="str">
            <v>YUDO SUDOMO</v>
          </cell>
          <cell r="U54">
            <v>0</v>
          </cell>
          <cell r="V54" t="str">
            <v>(0287) 3872017</v>
          </cell>
          <cell r="W54" t="str">
            <v>SIGIT KARSENO</v>
          </cell>
          <cell r="X54">
            <v>0</v>
          </cell>
          <cell r="Y54" t="str">
            <v>NIP :19680424 199803 1011</v>
          </cell>
          <cell r="Z54" t="str">
            <v>Moh. Amirudin, S.IP, MM</v>
          </cell>
          <cell r="AA54" t="str">
            <v>Himawan T P, S.Sos</v>
          </cell>
          <cell r="AB54" t="str">
            <v>0000069601590003351</v>
          </cell>
          <cell r="AC54">
            <v>3086</v>
          </cell>
          <cell r="AD54">
            <v>7.6375900000000003</v>
          </cell>
          <cell r="AE54" t="str">
            <v>109,62874</v>
          </cell>
          <cell r="AF54" t="str">
            <v>Surat Keterangan Pejabat</v>
          </cell>
          <cell r="AG54" t="str">
            <v>Mck</v>
          </cell>
          <cell r="AH54" t="str">
            <v>GENTENG/USUK/RENG LAPUK</v>
          </cell>
          <cell r="AI54" t="str">
            <v>TANAH</v>
          </cell>
          <cell r="AJ54" t="str">
            <v>PAPAN/ BILIK BAMBU</v>
          </cell>
          <cell r="AK54" t="str">
            <v>GENTENG/USUK/RENG</v>
          </cell>
          <cell r="AL54">
            <v>88</v>
          </cell>
          <cell r="AM54" t="str">
            <v>RABAT BETON</v>
          </cell>
          <cell r="AN54">
            <v>54</v>
          </cell>
          <cell r="AO54" t="str">
            <v>BATA MERAH/ BATAKO</v>
          </cell>
          <cell r="AP54">
            <v>90</v>
          </cell>
          <cell r="AQ54" t="str">
            <v>Pengempon, ____ Oktober 2015</v>
          </cell>
          <cell r="AR54" t="str">
            <v>MU'MININ</v>
          </cell>
          <cell r="AS54" t="str">
            <v>BANTENG</v>
          </cell>
          <cell r="AT54" t="str">
            <v>MUNCUL BARU</v>
          </cell>
          <cell r="AU54" t="str">
            <v>Jl. Simpang lima Rt.3/Rw.1 Kec.Pejagoan</v>
          </cell>
          <cell r="AV54" t="str">
            <v>Mohamad Mansur</v>
          </cell>
          <cell r="AW54" t="str">
            <v>BTN KCP KEBUMEN</v>
          </cell>
          <cell r="AX54" t="str">
            <v>'00696</v>
          </cell>
          <cell r="AY54" t="str">
            <v>00696-01-50-000542-4</v>
          </cell>
        </row>
        <row r="55">
          <cell r="A55">
            <v>50</v>
          </cell>
          <cell r="B55" t="str">
            <v>SALIMIN</v>
          </cell>
          <cell r="C55" t="str">
            <v>L</v>
          </cell>
          <cell r="D55" t="str">
            <v>3305143012470005</v>
          </cell>
          <cell r="E55" t="str">
            <v>PENGEMPON RT 02/RW 04</v>
          </cell>
          <cell r="F55" t="str">
            <v>PENGEMPON</v>
          </cell>
          <cell r="G55" t="str">
            <v>SRUWENG</v>
          </cell>
          <cell r="H55" t="str">
            <v>KEBUMEN</v>
          </cell>
          <cell r="I55" t="str">
            <v>JAWA TENGAH</v>
          </cell>
          <cell r="J55">
            <v>15000000</v>
          </cell>
          <cell r="K55">
            <v>67</v>
          </cell>
          <cell r="L55" t="str">
            <v>PETANI/PEKEBUN</v>
          </cell>
          <cell r="M55">
            <v>400000</v>
          </cell>
          <cell r="N55">
            <v>6</v>
          </cell>
          <cell r="O55" t="str">
            <v>Tidak Layak</v>
          </cell>
          <cell r="P55" t="str">
            <v>Tidak Layak</v>
          </cell>
          <cell r="Q55" t="str">
            <v>Tidak Layak</v>
          </cell>
          <cell r="R55">
            <v>72</v>
          </cell>
          <cell r="S55">
            <v>0</v>
          </cell>
          <cell r="T55" t="str">
            <v>YUDO SUDOMO</v>
          </cell>
          <cell r="U55">
            <v>0</v>
          </cell>
          <cell r="V55" t="str">
            <v>(0287) 3872017</v>
          </cell>
          <cell r="W55" t="str">
            <v>SIGIT KARSENO</v>
          </cell>
          <cell r="X55">
            <v>0</v>
          </cell>
          <cell r="Y55" t="str">
            <v>NIP :19680424 199803 1011</v>
          </cell>
          <cell r="Z55" t="str">
            <v>Moh. Amirudin, S.IP, MM</v>
          </cell>
          <cell r="AA55" t="str">
            <v>Himawan T P, S.Sos</v>
          </cell>
          <cell r="AB55" t="str">
            <v>0000069601590006422</v>
          </cell>
          <cell r="AC55">
            <v>3086</v>
          </cell>
          <cell r="AD55">
            <v>7.63748</v>
          </cell>
          <cell r="AE55" t="str">
            <v>109,62987</v>
          </cell>
          <cell r="AF55" t="str">
            <v>Surat Keterangan Pejabat</v>
          </cell>
          <cell r="AG55" t="str">
            <v>Tidak Ada</v>
          </cell>
          <cell r="AH55" t="str">
            <v>GENTENG/USUK/RENG LAPUK</v>
          </cell>
          <cell r="AI55" t="str">
            <v>TANAH</v>
          </cell>
          <cell r="AJ55" t="str">
            <v>PAPAN/ BILIK BAMBU</v>
          </cell>
          <cell r="AK55" t="str">
            <v>GENTENG/USUK/RENG</v>
          </cell>
          <cell r="AL55">
            <v>88</v>
          </cell>
          <cell r="AM55" t="str">
            <v>RABAT BETON</v>
          </cell>
          <cell r="AN55">
            <v>54</v>
          </cell>
          <cell r="AO55" t="str">
            <v>BATA MERAH/ BATAKO</v>
          </cell>
          <cell r="AP55">
            <v>90</v>
          </cell>
          <cell r="AQ55" t="str">
            <v>Pengempon, ____ Oktober 2015</v>
          </cell>
          <cell r="AR55" t="str">
            <v>MU'MININ</v>
          </cell>
          <cell r="AS55" t="str">
            <v>BANTENG</v>
          </cell>
          <cell r="AT55" t="str">
            <v>MUNCUL BARU</v>
          </cell>
          <cell r="AU55" t="str">
            <v>Jl. Simpang lima Rt.3/Rw.1 Kec.Pejagoan</v>
          </cell>
          <cell r="AV55" t="str">
            <v>Mohamad Mansur</v>
          </cell>
          <cell r="AW55" t="str">
            <v>BTN KCP KEBUMEN</v>
          </cell>
          <cell r="AX55" t="str">
            <v>'00696</v>
          </cell>
          <cell r="AY55" t="str">
            <v>00696-01-50-000542-4</v>
          </cell>
        </row>
        <row r="56">
          <cell r="A56">
            <v>51</v>
          </cell>
          <cell r="B56" t="str">
            <v>MU'MININ</v>
          </cell>
          <cell r="C56" t="str">
            <v>L</v>
          </cell>
          <cell r="D56" t="str">
            <v>3305140101630001</v>
          </cell>
          <cell r="E56" t="str">
            <v>PENGEMPON RT 02/RW 04</v>
          </cell>
          <cell r="F56" t="str">
            <v>PENGEMPON</v>
          </cell>
          <cell r="G56" t="str">
            <v>SRUWENG</v>
          </cell>
          <cell r="H56" t="str">
            <v>KEBUMEN</v>
          </cell>
          <cell r="I56" t="str">
            <v>JAWA TENGAH</v>
          </cell>
          <cell r="J56">
            <v>15000000</v>
          </cell>
          <cell r="K56">
            <v>51</v>
          </cell>
          <cell r="L56" t="str">
            <v>KARYAWAN SWASTA</v>
          </cell>
          <cell r="M56">
            <v>700000</v>
          </cell>
          <cell r="N56">
            <v>3</v>
          </cell>
          <cell r="O56" t="str">
            <v>Tidak Layak</v>
          </cell>
          <cell r="P56" t="str">
            <v>Tidak Layak</v>
          </cell>
          <cell r="Q56" t="str">
            <v>Tidak Layak</v>
          </cell>
          <cell r="R56">
            <v>72</v>
          </cell>
          <cell r="S56">
            <v>0</v>
          </cell>
          <cell r="T56" t="str">
            <v>YUDO SUDOMO</v>
          </cell>
          <cell r="U56">
            <v>0</v>
          </cell>
          <cell r="V56" t="str">
            <v>(0287) 3872017</v>
          </cell>
          <cell r="W56" t="str">
            <v>SIGIT KARSENO</v>
          </cell>
          <cell r="X56">
            <v>0</v>
          </cell>
          <cell r="Y56" t="str">
            <v>NIP :19680424 199803 1011</v>
          </cell>
          <cell r="Z56" t="str">
            <v>Moh. Amirudin, S.IP, MM</v>
          </cell>
          <cell r="AA56" t="str">
            <v>Himawan T P, S.Sos</v>
          </cell>
          <cell r="AB56" t="str">
            <v>0000069601590003759</v>
          </cell>
          <cell r="AC56">
            <v>3086</v>
          </cell>
          <cell r="AD56">
            <v>7.6364799999999997</v>
          </cell>
          <cell r="AE56" t="str">
            <v>109,63052</v>
          </cell>
          <cell r="AF56" t="str">
            <v>Surat Keterangan Pejabat</v>
          </cell>
          <cell r="AG56" t="str">
            <v>Listrik</v>
          </cell>
          <cell r="AH56" t="str">
            <v>GENTENG/USUK/RENG LAPUK</v>
          </cell>
          <cell r="AI56" t="str">
            <v>TANAH</v>
          </cell>
          <cell r="AJ56" t="str">
            <v>PAPAN/ BILIK BAMBU</v>
          </cell>
          <cell r="AK56" t="str">
            <v>GENTENG/USUK/RENG</v>
          </cell>
          <cell r="AL56">
            <v>88</v>
          </cell>
          <cell r="AM56" t="str">
            <v>RABAT BETON</v>
          </cell>
          <cell r="AN56">
            <v>54</v>
          </cell>
          <cell r="AO56" t="str">
            <v>BATA MERAH/ BATAKO</v>
          </cell>
          <cell r="AP56">
            <v>90</v>
          </cell>
          <cell r="AQ56" t="str">
            <v>Pengempon, ____ Oktober 2015</v>
          </cell>
          <cell r="AR56" t="str">
            <v>MU'MININ</v>
          </cell>
          <cell r="AS56" t="str">
            <v>BANTENG</v>
          </cell>
          <cell r="AT56" t="str">
            <v>MUNCUL BARU</v>
          </cell>
          <cell r="AU56" t="str">
            <v>Jl. Simpang lima Rt.3/Rw.1 Kec.Pejagoan</v>
          </cell>
          <cell r="AV56" t="str">
            <v>Mohamad Mansur</v>
          </cell>
          <cell r="AW56" t="str">
            <v>BTN KCP KEBUMEN</v>
          </cell>
          <cell r="AX56" t="str">
            <v>'00696</v>
          </cell>
          <cell r="AY56" t="str">
            <v>00696-01-50-000542-4</v>
          </cell>
        </row>
        <row r="57">
          <cell r="A57">
            <v>52</v>
          </cell>
          <cell r="B57" t="str">
            <v>ROJIKIN</v>
          </cell>
          <cell r="C57" t="str">
            <v>L</v>
          </cell>
          <cell r="D57" t="str">
            <v>3305141203630001</v>
          </cell>
          <cell r="E57" t="str">
            <v>PENGEMPON RT 02/RW 04</v>
          </cell>
          <cell r="F57" t="str">
            <v>PENGEMPON</v>
          </cell>
          <cell r="G57" t="str">
            <v>SRUWENG</v>
          </cell>
          <cell r="H57" t="str">
            <v>KEBUMEN</v>
          </cell>
          <cell r="I57" t="str">
            <v>JAWA TENGAH</v>
          </cell>
          <cell r="J57">
            <v>15000000</v>
          </cell>
          <cell r="K57">
            <v>51</v>
          </cell>
          <cell r="L57" t="str">
            <v>PETANI/PEKEBUN</v>
          </cell>
          <cell r="M57">
            <v>450000</v>
          </cell>
          <cell r="N57">
            <v>2</v>
          </cell>
          <cell r="O57" t="str">
            <v>Tidak Layak</v>
          </cell>
          <cell r="P57" t="str">
            <v>Tidak Layak</v>
          </cell>
          <cell r="Q57" t="str">
            <v>Tidak Layak</v>
          </cell>
          <cell r="R57">
            <v>72</v>
          </cell>
          <cell r="S57">
            <v>0</v>
          </cell>
          <cell r="T57" t="str">
            <v>YUDO SUDOMO</v>
          </cell>
          <cell r="U57">
            <v>0</v>
          </cell>
          <cell r="V57" t="str">
            <v>(0287) 3872017</v>
          </cell>
          <cell r="W57" t="str">
            <v>SIGIT KARSENO</v>
          </cell>
          <cell r="X57">
            <v>0</v>
          </cell>
          <cell r="Y57" t="str">
            <v>NIP :19680424 199803 1011</v>
          </cell>
          <cell r="Z57" t="str">
            <v>Moh. Amirudin, S.IP, MM</v>
          </cell>
          <cell r="AA57" t="str">
            <v>Himawan T P, S.Sos</v>
          </cell>
          <cell r="AB57" t="str">
            <v>0000069601590005808</v>
          </cell>
          <cell r="AC57">
            <v>3086</v>
          </cell>
          <cell r="AD57">
            <v>7.63706</v>
          </cell>
          <cell r="AE57" t="str">
            <v>109,63206</v>
          </cell>
          <cell r="AF57" t="str">
            <v>Surat Keterangan Pejabat</v>
          </cell>
          <cell r="AG57" t="str">
            <v>Tidak Ada</v>
          </cell>
          <cell r="AH57" t="str">
            <v>GENTENG/USUK/RENG LAPUK</v>
          </cell>
          <cell r="AI57" t="str">
            <v>TANAH</v>
          </cell>
          <cell r="AJ57" t="str">
            <v>PAPAN/ BILIK BAMBU</v>
          </cell>
          <cell r="AK57" t="str">
            <v>GENTENG/USUK/RENG</v>
          </cell>
          <cell r="AL57">
            <v>88</v>
          </cell>
          <cell r="AM57" t="str">
            <v>RABAT BETON</v>
          </cell>
          <cell r="AN57">
            <v>54</v>
          </cell>
          <cell r="AO57" t="str">
            <v>BATA MERAH/ BATAKO</v>
          </cell>
          <cell r="AP57">
            <v>90</v>
          </cell>
          <cell r="AQ57" t="str">
            <v>Pengempon, ____ Oktober 2015</v>
          </cell>
          <cell r="AR57" t="str">
            <v>MU'MININ</v>
          </cell>
          <cell r="AS57" t="str">
            <v>BANTENG</v>
          </cell>
          <cell r="AT57" t="str">
            <v>MUNCUL BARU</v>
          </cell>
          <cell r="AU57" t="str">
            <v>Jl. Simpang lima Rt.3/Rw.1 Kec.Pejagoan</v>
          </cell>
          <cell r="AV57" t="str">
            <v>Mohamad Mansur</v>
          </cell>
          <cell r="AW57" t="str">
            <v>BTN KCP KEBUMEN</v>
          </cell>
          <cell r="AX57" t="str">
            <v>'00696</v>
          </cell>
          <cell r="AY57" t="str">
            <v>00696-01-50-000542-4</v>
          </cell>
        </row>
        <row r="58">
          <cell r="A58">
            <v>53</v>
          </cell>
          <cell r="B58" t="str">
            <v>RIYATI</v>
          </cell>
          <cell r="C58" t="str">
            <v>P</v>
          </cell>
          <cell r="D58" t="str">
            <v>3305147011540001</v>
          </cell>
          <cell r="E58" t="str">
            <v>PENGEMPON RT 02/RW 04</v>
          </cell>
          <cell r="F58" t="str">
            <v>PENGEMPON</v>
          </cell>
          <cell r="G58" t="str">
            <v>SRUWENG</v>
          </cell>
          <cell r="H58" t="str">
            <v>KEBUMEN</v>
          </cell>
          <cell r="I58" t="str">
            <v>JAWA TENGAH</v>
          </cell>
          <cell r="J58">
            <v>15000000</v>
          </cell>
          <cell r="K58">
            <v>60</v>
          </cell>
          <cell r="L58" t="str">
            <v>MENGURUS RUMAH TANGGA</v>
          </cell>
          <cell r="M58">
            <v>425000</v>
          </cell>
          <cell r="N58">
            <v>4</v>
          </cell>
          <cell r="O58" t="str">
            <v>Tidak Layak</v>
          </cell>
          <cell r="P58" t="str">
            <v>Tidak Layak</v>
          </cell>
          <cell r="Q58" t="str">
            <v>Tidak Layak</v>
          </cell>
          <cell r="R58">
            <v>72</v>
          </cell>
          <cell r="S58">
            <v>0</v>
          </cell>
          <cell r="T58" t="str">
            <v>YUDO SUDOMO</v>
          </cell>
          <cell r="U58">
            <v>0</v>
          </cell>
          <cell r="V58" t="str">
            <v>(0287) 3872017</v>
          </cell>
          <cell r="W58" t="str">
            <v>SIGIT KARSENO</v>
          </cell>
          <cell r="X58">
            <v>0</v>
          </cell>
          <cell r="Y58" t="str">
            <v>NIP :19680424 199803 1011</v>
          </cell>
          <cell r="Z58" t="str">
            <v>Moh. Amirudin, S.IP, MM</v>
          </cell>
          <cell r="AA58" t="str">
            <v>Himawan T P, S.Sos</v>
          </cell>
          <cell r="AB58" t="str">
            <v>0000069601590005688</v>
          </cell>
          <cell r="AC58">
            <v>3086</v>
          </cell>
          <cell r="AD58">
            <v>7.6350699999999998</v>
          </cell>
          <cell r="AE58" t="str">
            <v>109,62965</v>
          </cell>
          <cell r="AF58" t="str">
            <v>Surat Keterangan Pejabat</v>
          </cell>
          <cell r="AG58" t="str">
            <v>Listrik</v>
          </cell>
          <cell r="AH58" t="str">
            <v>GENTENG/USUK/RENG LAPUK</v>
          </cell>
          <cell r="AI58" t="str">
            <v>TANAH</v>
          </cell>
          <cell r="AJ58" t="str">
            <v>PAPAN/ BILIK BAMBU</v>
          </cell>
          <cell r="AK58" t="str">
            <v>GENTENG/USUK/RENG</v>
          </cell>
          <cell r="AL58">
            <v>88</v>
          </cell>
          <cell r="AM58" t="str">
            <v>RABAT BETON</v>
          </cell>
          <cell r="AN58">
            <v>54</v>
          </cell>
          <cell r="AO58" t="str">
            <v>BATA MERAH/ BATAKO</v>
          </cell>
          <cell r="AP58">
            <v>90</v>
          </cell>
          <cell r="AQ58" t="str">
            <v>Pengempon, ____ Oktober 2015</v>
          </cell>
          <cell r="AR58" t="str">
            <v>MU'MININ</v>
          </cell>
          <cell r="AS58" t="str">
            <v>BANTENG</v>
          </cell>
          <cell r="AT58" t="str">
            <v>MUNCUL BARU</v>
          </cell>
          <cell r="AU58" t="str">
            <v>Jl. Simpang lima Rt.3/Rw.1 Kec.Pejagoan</v>
          </cell>
          <cell r="AV58" t="str">
            <v>Mohamad Mansur</v>
          </cell>
          <cell r="AW58" t="str">
            <v>BTN KCP KEBUMEN</v>
          </cell>
          <cell r="AX58" t="str">
            <v>'00696</v>
          </cell>
          <cell r="AY58" t="str">
            <v>00696-01-50-000542-4</v>
          </cell>
        </row>
        <row r="59">
          <cell r="A59">
            <v>54</v>
          </cell>
          <cell r="B59" t="str">
            <v>PAOZANUDIN</v>
          </cell>
          <cell r="C59" t="str">
            <v>L</v>
          </cell>
          <cell r="D59" t="str">
            <v>3305143101770001</v>
          </cell>
          <cell r="E59" t="str">
            <v>PENGEMPON RT 03/RW 04</v>
          </cell>
          <cell r="F59" t="str">
            <v>PENGEMPON</v>
          </cell>
          <cell r="G59" t="str">
            <v>SRUWENG</v>
          </cell>
          <cell r="H59" t="str">
            <v>KEBUMEN</v>
          </cell>
          <cell r="I59" t="str">
            <v>JAWA TENGAH</v>
          </cell>
          <cell r="J59">
            <v>15000000</v>
          </cell>
          <cell r="K59">
            <v>37</v>
          </cell>
          <cell r="L59" t="str">
            <v>BURUH HARIAN LEPAS</v>
          </cell>
          <cell r="M59">
            <v>750000</v>
          </cell>
          <cell r="N59">
            <v>4</v>
          </cell>
          <cell r="O59" t="str">
            <v>Tidak Layak</v>
          </cell>
          <cell r="P59" t="str">
            <v>Tidak Layak</v>
          </cell>
          <cell r="Q59" t="str">
            <v>Tidak Layak</v>
          </cell>
          <cell r="R59">
            <v>54</v>
          </cell>
          <cell r="S59">
            <v>0</v>
          </cell>
          <cell r="T59" t="str">
            <v>YUDO SUDOMO</v>
          </cell>
          <cell r="U59">
            <v>0</v>
          </cell>
          <cell r="V59" t="str">
            <v>(0287) 3872017</v>
          </cell>
          <cell r="W59" t="str">
            <v>SIGIT KARSENO</v>
          </cell>
          <cell r="X59">
            <v>0</v>
          </cell>
          <cell r="Y59" t="str">
            <v>NIP :19680424 199803 1011</v>
          </cell>
          <cell r="Z59" t="str">
            <v>Moh. Amirudin, S.IP, MM</v>
          </cell>
          <cell r="AA59" t="str">
            <v>Himawan T P, S.Sos</v>
          </cell>
          <cell r="AB59" t="str">
            <v>0000069601590004771</v>
          </cell>
          <cell r="AC59">
            <v>3086</v>
          </cell>
          <cell r="AD59">
            <v>7.6331800000000003</v>
          </cell>
          <cell r="AE59" t="str">
            <v>109,62956</v>
          </cell>
          <cell r="AF59" t="str">
            <v>Surat Keterangan Pejabat</v>
          </cell>
          <cell r="AG59" t="str">
            <v>Tidak Ada</v>
          </cell>
          <cell r="AH59" t="str">
            <v>GENTENG/USUK/RENG LAPUK</v>
          </cell>
          <cell r="AI59" t="str">
            <v>TANAH</v>
          </cell>
          <cell r="AJ59" t="str">
            <v>PAPAN/ BILIK BAMBU</v>
          </cell>
          <cell r="AK59" t="str">
            <v>GENTENG/USUK/RENG</v>
          </cell>
          <cell r="AL59">
            <v>88</v>
          </cell>
          <cell r="AM59" t="str">
            <v>RABAT BETON</v>
          </cell>
          <cell r="AN59">
            <v>54</v>
          </cell>
          <cell r="AO59" t="str">
            <v>BATA MERAH/ BATAKO</v>
          </cell>
          <cell r="AP59">
            <v>90</v>
          </cell>
          <cell r="AQ59" t="str">
            <v>Pengempon, ____ Oktober 2015</v>
          </cell>
          <cell r="AR59" t="str">
            <v>KHAMIDI</v>
          </cell>
          <cell r="AS59" t="str">
            <v>KEDUNG TAWANG</v>
          </cell>
          <cell r="AT59" t="str">
            <v>MUNCUL BARU</v>
          </cell>
          <cell r="AU59" t="str">
            <v>Jl. Simpang lima Rt.3/Rw.1 Kec.Pejagoan</v>
          </cell>
          <cell r="AV59" t="str">
            <v>Mohamad Mansur</v>
          </cell>
          <cell r="AW59" t="str">
            <v>BTN KCP KEBUMEN</v>
          </cell>
          <cell r="AX59" t="str">
            <v>'00696</v>
          </cell>
          <cell r="AY59" t="str">
            <v>00696-01-50-000542-4</v>
          </cell>
        </row>
        <row r="60">
          <cell r="A60">
            <v>55</v>
          </cell>
          <cell r="B60" t="str">
            <v>SAKUN</v>
          </cell>
          <cell r="C60" t="str">
            <v>L</v>
          </cell>
          <cell r="D60" t="str">
            <v>3305142012600003</v>
          </cell>
          <cell r="E60" t="str">
            <v>PENGEMPON RT 03/RW 04</v>
          </cell>
          <cell r="F60" t="str">
            <v>PENGEMPON</v>
          </cell>
          <cell r="G60" t="str">
            <v>SRUWENG</v>
          </cell>
          <cell r="H60" t="str">
            <v>KEBUMEN</v>
          </cell>
          <cell r="I60" t="str">
            <v>JAWA TENGAH</v>
          </cell>
          <cell r="J60">
            <v>15000000</v>
          </cell>
          <cell r="K60">
            <v>54</v>
          </cell>
          <cell r="L60" t="str">
            <v>BURUH HARIAN LEPAS</v>
          </cell>
          <cell r="M60">
            <v>500000</v>
          </cell>
          <cell r="N60">
            <v>4</v>
          </cell>
          <cell r="O60" t="str">
            <v>Tidak Layak</v>
          </cell>
          <cell r="P60" t="str">
            <v>Tidak Layak</v>
          </cell>
          <cell r="Q60" t="str">
            <v>Tidak Layak</v>
          </cell>
          <cell r="R60">
            <v>54</v>
          </cell>
          <cell r="S60">
            <v>0</v>
          </cell>
          <cell r="T60" t="str">
            <v>YUDO SUDOMO</v>
          </cell>
          <cell r="U60">
            <v>0</v>
          </cell>
          <cell r="V60" t="str">
            <v>(0287) 3872017</v>
          </cell>
          <cell r="W60" t="str">
            <v>SIGIT KARSENO</v>
          </cell>
          <cell r="X60">
            <v>0</v>
          </cell>
          <cell r="Y60" t="str">
            <v>NIP :19680424 199803 1011</v>
          </cell>
          <cell r="Z60" t="str">
            <v>Moh. Amirudin, S.IP, MM</v>
          </cell>
          <cell r="AA60" t="str">
            <v>Himawan T P, S.Sos</v>
          </cell>
          <cell r="AB60" t="str">
            <v>0000069601590006333</v>
          </cell>
          <cell r="AC60">
            <v>3086</v>
          </cell>
          <cell r="AD60">
            <v>7.6331600000000002</v>
          </cell>
          <cell r="AE60" t="str">
            <v>109,62912</v>
          </cell>
          <cell r="AF60" t="str">
            <v>Surat Keterangan Pejabat</v>
          </cell>
          <cell r="AG60" t="str">
            <v>Tidak Ada</v>
          </cell>
          <cell r="AH60" t="str">
            <v>GENTENG/USUK/RENG LAPUK</v>
          </cell>
          <cell r="AI60" t="str">
            <v>TANAH</v>
          </cell>
          <cell r="AJ60" t="str">
            <v>PAPAN/ BILIK BAMBU</v>
          </cell>
          <cell r="AK60" t="str">
            <v>GENTENG/USUK/RENG</v>
          </cell>
          <cell r="AL60">
            <v>88</v>
          </cell>
          <cell r="AM60" t="str">
            <v>RABAT BETON</v>
          </cell>
          <cell r="AN60">
            <v>54</v>
          </cell>
          <cell r="AO60" t="str">
            <v>BATA MERAH/ BATAKO</v>
          </cell>
          <cell r="AP60">
            <v>90</v>
          </cell>
          <cell r="AQ60" t="str">
            <v>Pengempon, ____ Oktober 2015</v>
          </cell>
          <cell r="AR60" t="str">
            <v xml:space="preserve">S0DIKIN </v>
          </cell>
          <cell r="AS60" t="str">
            <v>KLAPA SAWIT</v>
          </cell>
          <cell r="AT60" t="str">
            <v>MUNCUL BARU</v>
          </cell>
          <cell r="AU60" t="str">
            <v>Jl. Simpang lima Rt.3/Rw.1 Kec.Pejagoan</v>
          </cell>
          <cell r="AV60" t="str">
            <v>Mohamad Mansur</v>
          </cell>
          <cell r="AW60" t="str">
            <v>BTN KCP KEBUMEN</v>
          </cell>
          <cell r="AX60" t="str">
            <v>'00696</v>
          </cell>
          <cell r="AY60" t="str">
            <v>00696-01-50-000542-4</v>
          </cell>
        </row>
        <row r="61">
          <cell r="A61">
            <v>56</v>
          </cell>
          <cell r="B61" t="str">
            <v>KASMAN</v>
          </cell>
          <cell r="C61" t="str">
            <v>L</v>
          </cell>
          <cell r="D61" t="str">
            <v>3305143112320007</v>
          </cell>
          <cell r="E61" t="str">
            <v>PENGEMPON RT 03/RW 04</v>
          </cell>
          <cell r="F61" t="str">
            <v>PENGEMPON</v>
          </cell>
          <cell r="G61" t="str">
            <v>SRUWENG</v>
          </cell>
          <cell r="H61" t="str">
            <v>KEBUMEN</v>
          </cell>
          <cell r="I61" t="str">
            <v>JAWA TENGAH</v>
          </cell>
          <cell r="J61">
            <v>15000000</v>
          </cell>
          <cell r="K61">
            <v>82</v>
          </cell>
          <cell r="L61" t="str">
            <v>PETANI/PEKEBUN</v>
          </cell>
          <cell r="M61">
            <v>300000</v>
          </cell>
          <cell r="N61">
            <v>3</v>
          </cell>
          <cell r="O61" t="str">
            <v>Tidak Layak</v>
          </cell>
          <cell r="P61" t="str">
            <v>Tidak Layak</v>
          </cell>
          <cell r="Q61" t="str">
            <v>Tidak Layak</v>
          </cell>
          <cell r="R61">
            <v>72</v>
          </cell>
          <cell r="S61">
            <v>0</v>
          </cell>
          <cell r="T61" t="str">
            <v>YUDO SUDOMO</v>
          </cell>
          <cell r="U61">
            <v>0</v>
          </cell>
          <cell r="V61" t="str">
            <v>(0287) 3872017</v>
          </cell>
          <cell r="W61" t="str">
            <v>SIGIT KARSENO</v>
          </cell>
          <cell r="X61">
            <v>0</v>
          </cell>
          <cell r="Y61" t="str">
            <v>NIP :19680424 199803 1011</v>
          </cell>
          <cell r="Z61" t="str">
            <v>Moh. Amirudin, S.IP, MM</v>
          </cell>
          <cell r="AA61" t="str">
            <v>Himawan T P, S.Sos</v>
          </cell>
          <cell r="AB61" t="str">
            <v>0000069601590002054</v>
          </cell>
          <cell r="AC61">
            <v>3086</v>
          </cell>
          <cell r="AD61">
            <v>7.6340199999999996</v>
          </cell>
          <cell r="AE61" t="str">
            <v>109,62807</v>
          </cell>
          <cell r="AF61" t="str">
            <v>Surat Keterangan Pejabat</v>
          </cell>
          <cell r="AG61" t="str">
            <v>Listrik</v>
          </cell>
          <cell r="AH61" t="str">
            <v>GENTENG/USUK/RENG LAPUK</v>
          </cell>
          <cell r="AI61" t="str">
            <v>TANAH</v>
          </cell>
          <cell r="AJ61" t="str">
            <v>PAPAN/ BILIK BAMBU</v>
          </cell>
          <cell r="AK61" t="str">
            <v>GENTENG/USUK/RENG</v>
          </cell>
          <cell r="AL61">
            <v>88</v>
          </cell>
          <cell r="AM61" t="str">
            <v>RABAT BETON</v>
          </cell>
          <cell r="AN61">
            <v>54</v>
          </cell>
          <cell r="AO61" t="str">
            <v>BATA MERAH/ BATAKO</v>
          </cell>
          <cell r="AP61">
            <v>90</v>
          </cell>
          <cell r="AQ61" t="str">
            <v>Pengempon, ____ Oktober 2015</v>
          </cell>
          <cell r="AR61" t="str">
            <v>KHAMIDI</v>
          </cell>
          <cell r="AS61" t="str">
            <v>KEDUNG TAWANG</v>
          </cell>
          <cell r="AT61" t="str">
            <v>MUNCUL BARU</v>
          </cell>
          <cell r="AU61" t="str">
            <v>Jl. Simpang lima Rt.3/Rw.1 Kec.Pejagoan</v>
          </cell>
          <cell r="AV61" t="str">
            <v>Mohamad Mansur</v>
          </cell>
          <cell r="AW61" t="str">
            <v>BTN KCP KEBUMEN</v>
          </cell>
          <cell r="AX61" t="str">
            <v>'00696</v>
          </cell>
          <cell r="AY61" t="str">
            <v>00696-01-50-000542-4</v>
          </cell>
        </row>
        <row r="62">
          <cell r="A62">
            <v>57</v>
          </cell>
          <cell r="B62" t="str">
            <v>KHAMIDI</v>
          </cell>
          <cell r="C62" t="str">
            <v>L</v>
          </cell>
          <cell r="D62" t="str">
            <v>3305142210570001</v>
          </cell>
          <cell r="E62" t="str">
            <v>PENGEMPON RT 03/RW 04</v>
          </cell>
          <cell r="F62" t="str">
            <v>PENGEMPON</v>
          </cell>
          <cell r="G62" t="str">
            <v>SRUWENG</v>
          </cell>
          <cell r="H62" t="str">
            <v>KEBUMEN</v>
          </cell>
          <cell r="I62" t="str">
            <v>JAWA TENGAH</v>
          </cell>
          <cell r="J62">
            <v>15000000</v>
          </cell>
          <cell r="K62">
            <v>57</v>
          </cell>
          <cell r="L62" t="str">
            <v>BURUH HARIAN LEPAS</v>
          </cell>
          <cell r="M62">
            <v>550000</v>
          </cell>
          <cell r="N62">
            <v>9</v>
          </cell>
          <cell r="O62" t="str">
            <v>Tidak Layak</v>
          </cell>
          <cell r="P62" t="str">
            <v>Tidak Layak</v>
          </cell>
          <cell r="Q62" t="str">
            <v>Tidak Layak</v>
          </cell>
          <cell r="R62">
            <v>72</v>
          </cell>
          <cell r="S62">
            <v>0</v>
          </cell>
          <cell r="T62" t="str">
            <v>YUDO SUDOMO</v>
          </cell>
          <cell r="U62">
            <v>0</v>
          </cell>
          <cell r="V62" t="str">
            <v>(0287) 3872017</v>
          </cell>
          <cell r="W62" t="str">
            <v>SIGIT KARSENO</v>
          </cell>
          <cell r="X62">
            <v>0</v>
          </cell>
          <cell r="Y62" t="str">
            <v>NIP :19680424 199803 1011</v>
          </cell>
          <cell r="Z62" t="str">
            <v>Moh. Amirudin, S.IP, MM</v>
          </cell>
          <cell r="AA62" t="str">
            <v>Himawan T P, S.Sos</v>
          </cell>
          <cell r="AB62" t="str">
            <v>0000069601590002313</v>
          </cell>
          <cell r="AC62">
            <v>3086</v>
          </cell>
          <cell r="AD62">
            <v>7.6334</v>
          </cell>
          <cell r="AE62" t="str">
            <v>109,63059</v>
          </cell>
          <cell r="AF62" t="str">
            <v>Surat Keterangan Pejabat</v>
          </cell>
          <cell r="AG62" t="str">
            <v>Listrik</v>
          </cell>
          <cell r="AH62" t="str">
            <v>GENTENG/USUK/RENG LAPUK</v>
          </cell>
          <cell r="AI62" t="str">
            <v>TANAH</v>
          </cell>
          <cell r="AJ62" t="str">
            <v>PAPAN/ BILIK BAMBU</v>
          </cell>
          <cell r="AK62" t="str">
            <v>GENTENG/USUK/RENG</v>
          </cell>
          <cell r="AL62">
            <v>88</v>
          </cell>
          <cell r="AM62" t="str">
            <v>RABAT BETON</v>
          </cell>
          <cell r="AN62">
            <v>54</v>
          </cell>
          <cell r="AO62" t="str">
            <v>BATA MERAH/ BATAKO</v>
          </cell>
          <cell r="AP62">
            <v>90</v>
          </cell>
          <cell r="AQ62" t="str">
            <v>Pengempon, ____ Oktober 2015</v>
          </cell>
          <cell r="AR62" t="str">
            <v>KHAMIDI</v>
          </cell>
          <cell r="AS62" t="str">
            <v>KEDUNG TAWANG</v>
          </cell>
          <cell r="AT62" t="str">
            <v>MUNCUL BARU</v>
          </cell>
          <cell r="AU62" t="str">
            <v>Jl. Simpang lima Rt.3/Rw.1 Kec.Pejagoan</v>
          </cell>
          <cell r="AV62" t="str">
            <v>Mohamad Mansur</v>
          </cell>
          <cell r="AW62" t="str">
            <v>BTN KCP KEBUMEN</v>
          </cell>
          <cell r="AX62" t="str">
            <v>'00696</v>
          </cell>
          <cell r="AY62" t="str">
            <v>00696-01-50-000542-4</v>
          </cell>
        </row>
        <row r="63">
          <cell r="A63">
            <v>58</v>
          </cell>
          <cell r="B63" t="str">
            <v>PARIMI</v>
          </cell>
          <cell r="C63" t="str">
            <v>P</v>
          </cell>
          <cell r="D63" t="str">
            <v>3305144512650002</v>
          </cell>
          <cell r="E63" t="str">
            <v>PENGEMPON RT 03/RW 04</v>
          </cell>
          <cell r="F63" t="str">
            <v>PENGEMPON</v>
          </cell>
          <cell r="G63" t="str">
            <v>SRUWENG</v>
          </cell>
          <cell r="H63" t="str">
            <v>KEBUMEN</v>
          </cell>
          <cell r="I63" t="str">
            <v>JAWA TENGAH</v>
          </cell>
          <cell r="J63">
            <v>15000000</v>
          </cell>
          <cell r="K63">
            <v>49</v>
          </cell>
          <cell r="L63" t="str">
            <v>MENGURUS RUMAH TANGGA</v>
          </cell>
          <cell r="M63">
            <v>400000</v>
          </cell>
          <cell r="N63">
            <v>2</v>
          </cell>
          <cell r="O63" t="str">
            <v>Tidak Layak</v>
          </cell>
          <cell r="P63" t="str">
            <v>Tidak Layak</v>
          </cell>
          <cell r="Q63" t="str">
            <v>Tidak Layak</v>
          </cell>
          <cell r="R63">
            <v>54</v>
          </cell>
          <cell r="S63">
            <v>0</v>
          </cell>
          <cell r="T63" t="str">
            <v>YUDO SUDOMO</v>
          </cell>
          <cell r="U63">
            <v>0</v>
          </cell>
          <cell r="V63" t="str">
            <v>(0287) 3872017</v>
          </cell>
          <cell r="W63" t="str">
            <v>SIGIT KARSENO</v>
          </cell>
          <cell r="X63">
            <v>0</v>
          </cell>
          <cell r="Y63" t="str">
            <v>NIP :19680424 199803 1011</v>
          </cell>
          <cell r="Z63" t="str">
            <v>Moh. Amirudin, S.IP, MM</v>
          </cell>
          <cell r="AA63" t="str">
            <v>Himawan T P, S.Sos</v>
          </cell>
          <cell r="AB63" t="str">
            <v>0000069601590004789</v>
          </cell>
          <cell r="AC63">
            <v>3086</v>
          </cell>
          <cell r="AD63">
            <v>7.6323800000000004</v>
          </cell>
          <cell r="AE63" t="str">
            <v>109,62848</v>
          </cell>
          <cell r="AF63" t="str">
            <v>Surat Keterangan Pejabat</v>
          </cell>
          <cell r="AG63" t="str">
            <v>Listrik</v>
          </cell>
          <cell r="AH63" t="str">
            <v>GENTENG/USUK/RENG LAPUK</v>
          </cell>
          <cell r="AI63" t="str">
            <v>TANAH</v>
          </cell>
          <cell r="AJ63" t="str">
            <v>PAPAN/ BILIK BAMBU</v>
          </cell>
          <cell r="AK63" t="str">
            <v>GENTENG/USUK/RENG</v>
          </cell>
          <cell r="AL63">
            <v>88</v>
          </cell>
          <cell r="AM63" t="str">
            <v>RABAT BETON</v>
          </cell>
          <cell r="AN63">
            <v>54</v>
          </cell>
          <cell r="AO63" t="str">
            <v>BATA MERAH/ BATAKO</v>
          </cell>
          <cell r="AP63">
            <v>90</v>
          </cell>
          <cell r="AQ63" t="str">
            <v>Pengempon, ____ Oktober 2015</v>
          </cell>
          <cell r="AR63" t="str">
            <v xml:space="preserve">S0DIKIN </v>
          </cell>
          <cell r="AS63" t="str">
            <v>KLAPA SAWIT</v>
          </cell>
          <cell r="AT63" t="str">
            <v>MUNCUL BARU</v>
          </cell>
          <cell r="AU63" t="str">
            <v>Jl. Simpang lima Rt.3/Rw.1 Kec.Pejagoan</v>
          </cell>
          <cell r="AV63" t="str">
            <v>Mohamad Mansur</v>
          </cell>
          <cell r="AW63" t="str">
            <v>BTN KCP KEBUMEN</v>
          </cell>
          <cell r="AX63" t="str">
            <v>'00696</v>
          </cell>
          <cell r="AY63" t="str">
            <v>00696-01-50-000542-4</v>
          </cell>
        </row>
        <row r="64">
          <cell r="A64">
            <v>59</v>
          </cell>
          <cell r="B64" t="str">
            <v>SARKINAH</v>
          </cell>
          <cell r="C64" t="str">
            <v>P</v>
          </cell>
          <cell r="D64" t="str">
            <v>3305146304420001</v>
          </cell>
          <cell r="E64" t="str">
            <v>PENGEMPON RT 03/RW 04</v>
          </cell>
          <cell r="F64" t="str">
            <v>PENGEMPON</v>
          </cell>
          <cell r="G64" t="str">
            <v>SRUWENG</v>
          </cell>
          <cell r="H64" t="str">
            <v>KEBUMEN</v>
          </cell>
          <cell r="I64" t="str">
            <v>JAWA TENGAH</v>
          </cell>
          <cell r="J64">
            <v>15000000</v>
          </cell>
          <cell r="K64">
            <v>72</v>
          </cell>
          <cell r="L64" t="str">
            <v>PETANI/PEKEBUN</v>
          </cell>
          <cell r="M64">
            <v>400000</v>
          </cell>
          <cell r="N64">
            <v>3</v>
          </cell>
          <cell r="O64" t="str">
            <v>Tidak Layak</v>
          </cell>
          <cell r="P64" t="str">
            <v>Tidak Layak</v>
          </cell>
          <cell r="Q64" t="str">
            <v>Tidak Layak</v>
          </cell>
          <cell r="R64">
            <v>72</v>
          </cell>
          <cell r="S64">
            <v>0</v>
          </cell>
          <cell r="T64" t="str">
            <v>YUDO SUDOMO</v>
          </cell>
          <cell r="U64">
            <v>0</v>
          </cell>
          <cell r="V64" t="str">
            <v>(0287) 3872017</v>
          </cell>
          <cell r="W64" t="str">
            <v>SIGIT KARSENO</v>
          </cell>
          <cell r="X64">
            <v>0</v>
          </cell>
          <cell r="Y64" t="str">
            <v>NIP :19680424 199803 1011</v>
          </cell>
          <cell r="Z64" t="str">
            <v>Moh. Amirudin, S.IP, MM</v>
          </cell>
          <cell r="AA64" t="str">
            <v>Himawan T P, S.Sos</v>
          </cell>
          <cell r="AB64" t="str">
            <v>0000069601590007313</v>
          </cell>
          <cell r="AC64">
            <v>3086</v>
          </cell>
          <cell r="AD64">
            <v>7.6315900000000001</v>
          </cell>
          <cell r="AE64" t="str">
            <v>109,62958</v>
          </cell>
          <cell r="AF64" t="str">
            <v>Surat Keterangan Pejabat</v>
          </cell>
          <cell r="AG64" t="str">
            <v>Listrik &amp; Air Bersih &amp; MCK</v>
          </cell>
          <cell r="AH64" t="str">
            <v>GENTENG/USUK/RENG LAPUK</v>
          </cell>
          <cell r="AI64" t="str">
            <v>TANAH</v>
          </cell>
          <cell r="AJ64" t="str">
            <v>PAPAN/ BILIK BAMBU</v>
          </cell>
          <cell r="AK64" t="str">
            <v>GENTENG/USUK/RENG</v>
          </cell>
          <cell r="AL64">
            <v>88</v>
          </cell>
          <cell r="AM64" t="str">
            <v>RABAT BETON</v>
          </cell>
          <cell r="AN64">
            <v>54</v>
          </cell>
          <cell r="AO64" t="str">
            <v>BATA MERAH/ BATAKO</v>
          </cell>
          <cell r="AP64">
            <v>90</v>
          </cell>
          <cell r="AQ64" t="str">
            <v>Pengempon, ____ Oktober 2015</v>
          </cell>
          <cell r="AR64" t="str">
            <v xml:space="preserve">S0DIKIN </v>
          </cell>
          <cell r="AS64" t="str">
            <v>KLAPA SAWIT</v>
          </cell>
          <cell r="AT64" t="str">
            <v>MUNCUL BARU</v>
          </cell>
          <cell r="AU64" t="str">
            <v>Jl. Simpang lima Rt.3/Rw.1 Kec.Pejagoan</v>
          </cell>
          <cell r="AV64" t="str">
            <v>Mohamad Mansur</v>
          </cell>
          <cell r="AW64" t="str">
            <v>BTN KCP KEBUMEN</v>
          </cell>
          <cell r="AX64" t="str">
            <v>'00696</v>
          </cell>
          <cell r="AY64" t="str">
            <v>00696-01-50-000542-4</v>
          </cell>
        </row>
        <row r="65">
          <cell r="A65">
            <v>60</v>
          </cell>
          <cell r="B65" t="str">
            <v>TARSAN</v>
          </cell>
          <cell r="C65" t="str">
            <v>L</v>
          </cell>
          <cell r="D65" t="str">
            <v>3305140206440002</v>
          </cell>
          <cell r="E65" t="str">
            <v>PENGEMPON RT 03/RW 04</v>
          </cell>
          <cell r="F65" t="str">
            <v>PENGEMPON</v>
          </cell>
          <cell r="G65" t="str">
            <v>SRUWENG</v>
          </cell>
          <cell r="H65" t="str">
            <v>KEBUMEN</v>
          </cell>
          <cell r="I65" t="str">
            <v>JAWA TENGAH</v>
          </cell>
          <cell r="J65">
            <v>15000000</v>
          </cell>
          <cell r="K65">
            <v>70</v>
          </cell>
          <cell r="L65" t="str">
            <v>PETANI/PEKEBUN</v>
          </cell>
          <cell r="M65">
            <v>400000</v>
          </cell>
          <cell r="N65">
            <v>3</v>
          </cell>
          <cell r="O65" t="str">
            <v>Tidak Layak</v>
          </cell>
          <cell r="P65" t="str">
            <v>Tidak Layak</v>
          </cell>
          <cell r="Q65" t="str">
            <v>Tidak Layak</v>
          </cell>
          <cell r="R65">
            <v>72</v>
          </cell>
          <cell r="S65">
            <v>0</v>
          </cell>
          <cell r="T65" t="str">
            <v>YUDO SUDOMO</v>
          </cell>
          <cell r="U65">
            <v>0</v>
          </cell>
          <cell r="V65" t="str">
            <v>(0287) 3872017</v>
          </cell>
          <cell r="W65" t="str">
            <v>SIGIT KARSENO</v>
          </cell>
          <cell r="X65">
            <v>0</v>
          </cell>
          <cell r="Y65" t="str">
            <v>NIP :19680424 199803 1011</v>
          </cell>
          <cell r="Z65" t="str">
            <v>Moh. Amirudin, S.IP, MM</v>
          </cell>
          <cell r="AA65" t="str">
            <v>Himawan T P, S.Sos</v>
          </cell>
          <cell r="AB65" t="str">
            <v>0000069601590009577</v>
          </cell>
          <cell r="AC65">
            <v>3086</v>
          </cell>
          <cell r="AD65">
            <v>7.6324500000000004</v>
          </cell>
          <cell r="AE65" t="str">
            <v>109,62882</v>
          </cell>
          <cell r="AF65" t="str">
            <v>Surat Keterangan Pejabat</v>
          </cell>
          <cell r="AG65" t="str">
            <v>Listrik</v>
          </cell>
          <cell r="AH65" t="str">
            <v>GENTENG/USUK/RENG LAPUK</v>
          </cell>
          <cell r="AI65" t="str">
            <v>TANAH</v>
          </cell>
          <cell r="AJ65" t="str">
            <v>PAPAN/ BILIK BAMBU</v>
          </cell>
          <cell r="AK65" t="str">
            <v>GENTENG/USUK/RENG</v>
          </cell>
          <cell r="AL65">
            <v>88</v>
          </cell>
          <cell r="AM65" t="str">
            <v>RABAT BETON</v>
          </cell>
          <cell r="AN65">
            <v>54</v>
          </cell>
          <cell r="AO65" t="str">
            <v>BATA MERAH/ BATAKO</v>
          </cell>
          <cell r="AP65">
            <v>90</v>
          </cell>
          <cell r="AQ65" t="str">
            <v>Pengempon, ____ Oktober 2015</v>
          </cell>
          <cell r="AR65" t="str">
            <v xml:space="preserve">S0DIKIN </v>
          </cell>
          <cell r="AS65" t="str">
            <v>KLAPA SAWIT</v>
          </cell>
          <cell r="AT65" t="str">
            <v>MUNCUL BARU</v>
          </cell>
          <cell r="AU65" t="str">
            <v>Jl. Simpang lima Rt.3/Rw.1 Kec.Pejagoan</v>
          </cell>
          <cell r="AV65" t="str">
            <v>Mohamad Mansur</v>
          </cell>
          <cell r="AW65" t="str">
            <v>BTN KCP KEBUMEN</v>
          </cell>
          <cell r="AX65" t="str">
            <v>'00696</v>
          </cell>
          <cell r="AY65" t="str">
            <v>00696-01-50-000542-4</v>
          </cell>
        </row>
        <row r="66">
          <cell r="A66">
            <v>61</v>
          </cell>
          <cell r="B66" t="str">
            <v xml:space="preserve">SAMIRAH </v>
          </cell>
          <cell r="C66" t="str">
            <v>P</v>
          </cell>
          <cell r="D66" t="str">
            <v>3305146705470002</v>
          </cell>
          <cell r="E66" t="str">
            <v>PENGEMPON RT 03/RW 04</v>
          </cell>
          <cell r="F66" t="str">
            <v>PENGEMPON</v>
          </cell>
          <cell r="G66" t="str">
            <v>SRUWENG</v>
          </cell>
          <cell r="H66" t="str">
            <v>KEBUMEN</v>
          </cell>
          <cell r="I66" t="str">
            <v>JAWA TENGAH</v>
          </cell>
          <cell r="J66">
            <v>15000000</v>
          </cell>
          <cell r="K66">
            <v>67</v>
          </cell>
          <cell r="L66" t="str">
            <v>PETANI/PEKEBUN</v>
          </cell>
          <cell r="M66">
            <v>300000</v>
          </cell>
          <cell r="N66">
            <v>2</v>
          </cell>
          <cell r="O66" t="str">
            <v>Tidak Layak</v>
          </cell>
          <cell r="P66" t="str">
            <v>Tidak Layak</v>
          </cell>
          <cell r="Q66" t="str">
            <v>Tidak Layak</v>
          </cell>
          <cell r="R66">
            <v>72</v>
          </cell>
          <cell r="S66">
            <v>0</v>
          </cell>
          <cell r="T66" t="str">
            <v>YUDO SUDOMO</v>
          </cell>
          <cell r="U66">
            <v>0</v>
          </cell>
          <cell r="V66" t="str">
            <v>(0287) 3872017</v>
          </cell>
          <cell r="W66" t="str">
            <v>SIGIT KARSENO</v>
          </cell>
          <cell r="X66">
            <v>0</v>
          </cell>
          <cell r="Y66" t="str">
            <v>NIP :19680424 199803 1011</v>
          </cell>
          <cell r="Z66" t="str">
            <v>Moh. Amirudin, S.IP, MM</v>
          </cell>
          <cell r="AA66" t="str">
            <v>Himawan T P, S.Sos</v>
          </cell>
          <cell r="AB66" t="str">
            <v>0000069601590006668</v>
          </cell>
          <cell r="AC66">
            <v>3086</v>
          </cell>
          <cell r="AD66">
            <v>7.6320600000000001</v>
          </cell>
          <cell r="AE66" t="str">
            <v>109,63014</v>
          </cell>
          <cell r="AF66" t="str">
            <v>Surat Keterangan Pejabat</v>
          </cell>
          <cell r="AG66" t="str">
            <v>Tidak Ada</v>
          </cell>
          <cell r="AH66" t="str">
            <v>GENTENG/USUK/RENG LAPUK</v>
          </cell>
          <cell r="AI66" t="str">
            <v>TANAH</v>
          </cell>
          <cell r="AJ66" t="str">
            <v>PAPAN/ BILIK BAMBU</v>
          </cell>
          <cell r="AK66" t="str">
            <v>GENTENG/USUK/RENG</v>
          </cell>
          <cell r="AL66">
            <v>88</v>
          </cell>
          <cell r="AM66" t="str">
            <v>RABAT BETON</v>
          </cell>
          <cell r="AN66">
            <v>54</v>
          </cell>
          <cell r="AO66" t="str">
            <v>BATA MERAH/ BATAKO</v>
          </cell>
          <cell r="AP66">
            <v>90</v>
          </cell>
          <cell r="AQ66" t="str">
            <v>Pengempon, ____ Oktober 2015</v>
          </cell>
          <cell r="AR66" t="str">
            <v xml:space="preserve">S0DIKIN </v>
          </cell>
          <cell r="AS66" t="str">
            <v>KLAPA SAWIT</v>
          </cell>
          <cell r="AT66" t="str">
            <v>MUNCUL BARU</v>
          </cell>
          <cell r="AU66" t="str">
            <v>Jl. Simpang lima Rt.3/Rw.1 Kec.Pejagoan</v>
          </cell>
          <cell r="AV66" t="str">
            <v>Mohamad Mansur</v>
          </cell>
          <cell r="AW66" t="str">
            <v>BTN KCP KEBUMEN</v>
          </cell>
          <cell r="AX66" t="str">
            <v>'00696</v>
          </cell>
          <cell r="AY66" t="str">
            <v>00696-01-50-000542-4</v>
          </cell>
        </row>
        <row r="67">
          <cell r="A67">
            <v>62</v>
          </cell>
          <cell r="B67" t="str">
            <v>AHMAD IHSAN</v>
          </cell>
          <cell r="C67" t="str">
            <v>L</v>
          </cell>
          <cell r="D67" t="str">
            <v>3305141611840001</v>
          </cell>
          <cell r="E67" t="str">
            <v>PENGEMPON RT 03/RW 04</v>
          </cell>
          <cell r="F67" t="str">
            <v>PENGEMPON</v>
          </cell>
          <cell r="G67" t="str">
            <v>SRUWENG</v>
          </cell>
          <cell r="H67" t="str">
            <v>KEBUMEN</v>
          </cell>
          <cell r="I67" t="str">
            <v>JAWA TENGAH</v>
          </cell>
          <cell r="J67">
            <v>15000000</v>
          </cell>
          <cell r="K67">
            <v>30</v>
          </cell>
          <cell r="L67" t="str">
            <v>WIRASWASTA</v>
          </cell>
          <cell r="M67">
            <v>500000</v>
          </cell>
          <cell r="N67">
            <v>4</v>
          </cell>
          <cell r="O67" t="str">
            <v>Tidak Layak</v>
          </cell>
          <cell r="P67" t="str">
            <v>Tidak Layak</v>
          </cell>
          <cell r="Q67" t="str">
            <v>Tidak Layak</v>
          </cell>
          <cell r="R67">
            <v>36</v>
          </cell>
          <cell r="S67">
            <v>0</v>
          </cell>
          <cell r="T67" t="str">
            <v>YUDO SUDOMO</v>
          </cell>
          <cell r="U67">
            <v>0</v>
          </cell>
          <cell r="V67" t="str">
            <v>(0287) 3872017</v>
          </cell>
          <cell r="W67" t="str">
            <v>SIGIT KARSENO</v>
          </cell>
          <cell r="X67">
            <v>0</v>
          </cell>
          <cell r="Y67" t="str">
            <v>NIP :19680424 199803 1011</v>
          </cell>
          <cell r="Z67" t="str">
            <v>Moh. Amirudin, S.IP, MM</v>
          </cell>
          <cell r="AA67" t="str">
            <v>Himawan T P, S.Sos</v>
          </cell>
          <cell r="AB67" t="str">
            <v>0000069601590000272</v>
          </cell>
          <cell r="AC67">
            <v>3086</v>
          </cell>
          <cell r="AD67">
            <v>7.6345799999999997</v>
          </cell>
          <cell r="AE67" t="str">
            <v>109,62894</v>
          </cell>
          <cell r="AF67" t="str">
            <v>Surat Keterangan Pejabat</v>
          </cell>
          <cell r="AG67" t="str">
            <v>Listrik &amp; MCK</v>
          </cell>
          <cell r="AH67" t="str">
            <v>GENTENG/USUK/RENG LAPUK</v>
          </cell>
          <cell r="AI67" t="str">
            <v>TANAH</v>
          </cell>
          <cell r="AJ67" t="str">
            <v>PAPAN/ BILIK BAMBU</v>
          </cell>
          <cell r="AK67" t="str">
            <v>GENTENG/USUK/RENG</v>
          </cell>
          <cell r="AL67">
            <v>88</v>
          </cell>
          <cell r="AM67" t="str">
            <v>RABAT BETON</v>
          </cell>
          <cell r="AN67">
            <v>54</v>
          </cell>
          <cell r="AO67" t="str">
            <v>BATA MERAH/ BATAKO</v>
          </cell>
          <cell r="AP67">
            <v>90</v>
          </cell>
          <cell r="AQ67" t="str">
            <v>Pengempon, ____ Oktober 2015</v>
          </cell>
          <cell r="AR67" t="str">
            <v>KHAMIDI</v>
          </cell>
          <cell r="AS67" t="str">
            <v>KEDUNG TAWANG</v>
          </cell>
          <cell r="AT67" t="str">
            <v>MUNCUL BARU</v>
          </cell>
          <cell r="AU67" t="str">
            <v>Jl. Simpang lima Rt.3/Rw.1 Kec.Pejagoan</v>
          </cell>
          <cell r="AV67" t="str">
            <v>Mohamad Mansur</v>
          </cell>
          <cell r="AW67" t="str">
            <v>BTN KCP KEBUMEN</v>
          </cell>
          <cell r="AX67" t="str">
            <v>'00696</v>
          </cell>
          <cell r="AY67" t="str">
            <v>00696-01-50-000542-4</v>
          </cell>
        </row>
        <row r="68">
          <cell r="A68">
            <v>63</v>
          </cell>
          <cell r="B68" t="str">
            <v>MAHMUDIN</v>
          </cell>
          <cell r="C68" t="str">
            <v>L</v>
          </cell>
          <cell r="D68" t="str">
            <v>3305141205750002</v>
          </cell>
          <cell r="E68" t="str">
            <v>PENGEMPON RT 03/RW 04</v>
          </cell>
          <cell r="F68" t="str">
            <v>PENGEMPON</v>
          </cell>
          <cell r="G68" t="str">
            <v>SRUWENG</v>
          </cell>
          <cell r="H68" t="str">
            <v>KEBUMEN</v>
          </cell>
          <cell r="I68" t="str">
            <v>JAWA TENGAH</v>
          </cell>
          <cell r="J68">
            <v>15000000</v>
          </cell>
          <cell r="K68">
            <v>39</v>
          </cell>
          <cell r="L68" t="str">
            <v>BURUH HARIAN LEPAS</v>
          </cell>
          <cell r="M68">
            <v>500000</v>
          </cell>
          <cell r="N68">
            <v>3</v>
          </cell>
          <cell r="O68" t="str">
            <v>Tidak Layak</v>
          </cell>
          <cell r="P68" t="str">
            <v>Tidak Layak</v>
          </cell>
          <cell r="Q68" t="str">
            <v>Tidak Layak</v>
          </cell>
          <cell r="R68">
            <v>72</v>
          </cell>
          <cell r="S68">
            <v>0</v>
          </cell>
          <cell r="T68" t="str">
            <v>YUDO SUDOMO</v>
          </cell>
          <cell r="U68">
            <v>0</v>
          </cell>
          <cell r="V68" t="str">
            <v>(0287) 3872017</v>
          </cell>
          <cell r="W68" t="str">
            <v>SIGIT KARSENO</v>
          </cell>
          <cell r="X68">
            <v>0</v>
          </cell>
          <cell r="Y68" t="str">
            <v>NIP :19680424 199803 1011</v>
          </cell>
          <cell r="Z68" t="str">
            <v>Moh. Amirudin, S.IP, MM</v>
          </cell>
          <cell r="AA68" t="str">
            <v>Himawan T P, S.Sos</v>
          </cell>
          <cell r="AB68" t="str">
            <v>0000069601590003068</v>
          </cell>
          <cell r="AC68">
            <v>3086</v>
          </cell>
          <cell r="AD68">
            <v>7.6314099999999998</v>
          </cell>
          <cell r="AE68" t="str">
            <v>109,62974</v>
          </cell>
          <cell r="AF68" t="str">
            <v>Surat Keterangan Pejabat</v>
          </cell>
          <cell r="AG68" t="str">
            <v>Tidak Ada</v>
          </cell>
          <cell r="AH68" t="str">
            <v>GENTENG/USUK/RENG LAPUK</v>
          </cell>
          <cell r="AI68" t="str">
            <v>TANAH</v>
          </cell>
          <cell r="AJ68" t="str">
            <v>PAPAN/ BILIK BAMBU</v>
          </cell>
          <cell r="AK68" t="str">
            <v>GENTENG/USUK/RENG</v>
          </cell>
          <cell r="AL68">
            <v>88</v>
          </cell>
          <cell r="AM68" t="str">
            <v>RABAT BETON</v>
          </cell>
          <cell r="AN68">
            <v>54</v>
          </cell>
          <cell r="AO68" t="str">
            <v>BATA MERAH/ BATAKO</v>
          </cell>
          <cell r="AP68">
            <v>90</v>
          </cell>
          <cell r="AQ68" t="str">
            <v>Pengempon, ____ Oktober 2015</v>
          </cell>
          <cell r="AR68" t="str">
            <v xml:space="preserve">S0DIKIN </v>
          </cell>
          <cell r="AS68" t="str">
            <v>KLAPA SAWIT</v>
          </cell>
          <cell r="AT68" t="str">
            <v>MUNCUL BARU</v>
          </cell>
          <cell r="AU68" t="str">
            <v>Jl. Simpang lima Rt.3/Rw.1 Kec.Pejagoan</v>
          </cell>
          <cell r="AV68" t="str">
            <v>Mohamad Mansur</v>
          </cell>
          <cell r="AW68" t="str">
            <v>BTN KCP KEBUMEN</v>
          </cell>
          <cell r="AX68" t="str">
            <v>'00696</v>
          </cell>
          <cell r="AY68" t="str">
            <v>00696-01-50-000542-4</v>
          </cell>
        </row>
        <row r="69">
          <cell r="A69">
            <v>64</v>
          </cell>
          <cell r="B69" t="str">
            <v>SALIMIN</v>
          </cell>
          <cell r="C69" t="str">
            <v>L</v>
          </cell>
          <cell r="D69" t="str">
            <v>3305143112600002</v>
          </cell>
          <cell r="E69" t="str">
            <v>PENGEMPON RT 03/RW 04</v>
          </cell>
          <cell r="F69" t="str">
            <v>PENGEMPON</v>
          </cell>
          <cell r="G69" t="str">
            <v>SRUWENG</v>
          </cell>
          <cell r="H69" t="str">
            <v>KEBUMEN</v>
          </cell>
          <cell r="I69" t="str">
            <v>JAWA TENGAH</v>
          </cell>
          <cell r="J69">
            <v>15000000</v>
          </cell>
          <cell r="K69">
            <v>54</v>
          </cell>
          <cell r="L69" t="str">
            <v>BURUH HARIAN LEPAS</v>
          </cell>
          <cell r="M69">
            <v>400000</v>
          </cell>
          <cell r="N69">
            <v>8</v>
          </cell>
          <cell r="O69" t="str">
            <v>Tidak Layak</v>
          </cell>
          <cell r="P69" t="str">
            <v>Tidak Layak</v>
          </cell>
          <cell r="Q69" t="str">
            <v>Tidak Layak</v>
          </cell>
          <cell r="R69">
            <v>72</v>
          </cell>
          <cell r="S69">
            <v>0</v>
          </cell>
          <cell r="T69" t="str">
            <v>YUDO SUDOMO</v>
          </cell>
          <cell r="U69">
            <v>0</v>
          </cell>
          <cell r="V69" t="str">
            <v>(0287) 3872017</v>
          </cell>
          <cell r="W69" t="str">
            <v>SIGIT KARSENO</v>
          </cell>
          <cell r="X69">
            <v>0</v>
          </cell>
          <cell r="Y69" t="str">
            <v>NIP :19680424 199803 1011</v>
          </cell>
          <cell r="Z69" t="str">
            <v>Moh. Amirudin, S.IP, MM</v>
          </cell>
          <cell r="AA69" t="str">
            <v>Himawan T P, S.Sos</v>
          </cell>
          <cell r="AB69" t="str">
            <v>0000069601590006430</v>
          </cell>
          <cell r="AC69">
            <v>3086</v>
          </cell>
          <cell r="AD69">
            <v>7.6322200000000002</v>
          </cell>
          <cell r="AE69" t="str">
            <v>109,6287</v>
          </cell>
          <cell r="AF69" t="str">
            <v>Surat Keterangan Pejabat</v>
          </cell>
          <cell r="AG69" t="str">
            <v>Tidak Ada</v>
          </cell>
          <cell r="AH69" t="str">
            <v>GENTENG/USUK/RENG LAPUK</v>
          </cell>
          <cell r="AI69" t="str">
            <v>TANAH</v>
          </cell>
          <cell r="AJ69" t="str">
            <v>PAPAN/ BILIK BAMBU</v>
          </cell>
          <cell r="AK69" t="str">
            <v>GENTENG/USUK/RENG</v>
          </cell>
          <cell r="AL69">
            <v>88</v>
          </cell>
          <cell r="AM69" t="str">
            <v>RABAT BETON</v>
          </cell>
          <cell r="AN69">
            <v>54</v>
          </cell>
          <cell r="AO69" t="str">
            <v>BATA MERAH/ BATAKO</v>
          </cell>
          <cell r="AP69">
            <v>90</v>
          </cell>
          <cell r="AQ69" t="str">
            <v>Pengempon, ____ Oktober 2015</v>
          </cell>
          <cell r="AR69" t="str">
            <v xml:space="preserve">S0DIKIN </v>
          </cell>
          <cell r="AS69" t="str">
            <v>KLAPA SAWIT</v>
          </cell>
          <cell r="AT69" t="str">
            <v>MUNCUL BARU</v>
          </cell>
          <cell r="AU69" t="str">
            <v>Jl. Simpang lima Rt.3/Rw.1 Kec.Pejagoan</v>
          </cell>
          <cell r="AV69" t="str">
            <v>Mohamad Mansur</v>
          </cell>
          <cell r="AW69" t="str">
            <v>BTN KCP KEBUMEN</v>
          </cell>
          <cell r="AX69" t="str">
            <v>'00696</v>
          </cell>
          <cell r="AY69" t="str">
            <v>00696-01-50-000542-4</v>
          </cell>
        </row>
        <row r="70">
          <cell r="A70">
            <v>65</v>
          </cell>
          <cell r="B70" t="str">
            <v>NUR FATIMAH AZAHRA</v>
          </cell>
          <cell r="C70" t="str">
            <v>P</v>
          </cell>
          <cell r="D70" t="str">
            <v>3305145302880004</v>
          </cell>
          <cell r="E70" t="str">
            <v>PENGEMPON RT 03/RW 04</v>
          </cell>
          <cell r="F70" t="str">
            <v>PENGEMPON</v>
          </cell>
          <cell r="G70" t="str">
            <v>SRUWENG</v>
          </cell>
          <cell r="H70" t="str">
            <v>KEBUMEN</v>
          </cell>
          <cell r="I70" t="str">
            <v>JAWA TENGAH</v>
          </cell>
          <cell r="J70">
            <v>15000000</v>
          </cell>
          <cell r="K70">
            <v>26</v>
          </cell>
          <cell r="L70" t="str">
            <v>BURUH HARIAN LEPAS</v>
          </cell>
          <cell r="M70">
            <v>750000</v>
          </cell>
          <cell r="N70">
            <v>2</v>
          </cell>
          <cell r="O70" t="str">
            <v>Tidak Layak</v>
          </cell>
          <cell r="P70" t="str">
            <v>Tidak Layak</v>
          </cell>
          <cell r="Q70" t="str">
            <v>Tidak Layak</v>
          </cell>
          <cell r="R70">
            <v>54</v>
          </cell>
          <cell r="S70">
            <v>0</v>
          </cell>
          <cell r="T70" t="str">
            <v>YUDO SUDOMO</v>
          </cell>
          <cell r="U70">
            <v>0</v>
          </cell>
          <cell r="V70" t="str">
            <v>(0287) 3872017</v>
          </cell>
          <cell r="W70" t="str">
            <v>SIGIT KARSENO</v>
          </cell>
          <cell r="X70">
            <v>0</v>
          </cell>
          <cell r="Y70" t="str">
            <v>NIP :19680424 199803 1011</v>
          </cell>
          <cell r="Z70" t="str">
            <v>Moh. Amirudin, S.IP, MM</v>
          </cell>
          <cell r="AA70" t="str">
            <v>Himawan T P, S.Sos</v>
          </cell>
          <cell r="AB70" t="str">
            <v>0000069601590004569</v>
          </cell>
          <cell r="AC70">
            <v>3086</v>
          </cell>
          <cell r="AD70">
            <v>7.6329700000000003</v>
          </cell>
          <cell r="AE70" t="str">
            <v>109,62898</v>
          </cell>
          <cell r="AF70" t="str">
            <v>Surat Keterangan Pejabat</v>
          </cell>
          <cell r="AG70" t="str">
            <v>Listrik</v>
          </cell>
          <cell r="AH70" t="str">
            <v>GENTENG/USUK/RENG LAPUK</v>
          </cell>
          <cell r="AI70" t="str">
            <v>TANAH</v>
          </cell>
          <cell r="AJ70" t="str">
            <v>PAPAN/ BILIK BAMBU</v>
          </cell>
          <cell r="AK70" t="str">
            <v>GENTENG/USUK/RENG</v>
          </cell>
          <cell r="AL70">
            <v>88</v>
          </cell>
          <cell r="AM70" t="str">
            <v>RABAT BETON</v>
          </cell>
          <cell r="AN70">
            <v>54</v>
          </cell>
          <cell r="AO70" t="str">
            <v>BATA MERAH/ BATAKO</v>
          </cell>
          <cell r="AP70">
            <v>90</v>
          </cell>
          <cell r="AQ70" t="str">
            <v>Pengempon, ____ Oktober 2015</v>
          </cell>
          <cell r="AR70" t="str">
            <v xml:space="preserve">S0DIKIN </v>
          </cell>
          <cell r="AS70" t="str">
            <v>KLAPA SAWIT</v>
          </cell>
          <cell r="AT70" t="str">
            <v>MUNCUL BARU</v>
          </cell>
          <cell r="AU70" t="str">
            <v>Jl. Simpang lima Rt.3/Rw.1 Kec.Pejagoan</v>
          </cell>
          <cell r="AV70" t="str">
            <v>Mohamad Mansur</v>
          </cell>
          <cell r="AW70" t="str">
            <v>BTN KCP KEBUMEN</v>
          </cell>
          <cell r="AX70" t="str">
            <v>'00696</v>
          </cell>
          <cell r="AY70" t="str">
            <v>00696-01-50-000542-4</v>
          </cell>
        </row>
        <row r="71">
          <cell r="A71">
            <v>66</v>
          </cell>
          <cell r="B71" t="str">
            <v>SUNARTO</v>
          </cell>
          <cell r="C71" t="str">
            <v>L</v>
          </cell>
          <cell r="D71" t="str">
            <v>3305143112650016</v>
          </cell>
          <cell r="E71" t="str">
            <v>PENGEMPON RT 03/RW 04</v>
          </cell>
          <cell r="F71" t="str">
            <v>PENGEMPON</v>
          </cell>
          <cell r="G71" t="str">
            <v>SRUWENG</v>
          </cell>
          <cell r="H71" t="str">
            <v>KEBUMEN</v>
          </cell>
          <cell r="I71" t="str">
            <v>JAWA TENGAH</v>
          </cell>
          <cell r="J71">
            <v>15000000</v>
          </cell>
          <cell r="K71">
            <v>49</v>
          </cell>
          <cell r="L71" t="str">
            <v>BURUH HARIAN LEPAS</v>
          </cell>
          <cell r="M71">
            <v>750000</v>
          </cell>
          <cell r="N71">
            <v>6</v>
          </cell>
          <cell r="O71" t="str">
            <v>Tidak Layak</v>
          </cell>
          <cell r="P71" t="str">
            <v>Tidak Layak</v>
          </cell>
          <cell r="Q71" t="str">
            <v>Tidak Layak</v>
          </cell>
          <cell r="R71">
            <v>36</v>
          </cell>
          <cell r="S71">
            <v>0</v>
          </cell>
          <cell r="T71" t="str">
            <v>YUDO SUDOMO</v>
          </cell>
          <cell r="U71">
            <v>0</v>
          </cell>
          <cell r="V71" t="str">
            <v>(0287) 3872017</v>
          </cell>
          <cell r="W71" t="str">
            <v>SIGIT KARSENO</v>
          </cell>
          <cell r="X71">
            <v>0</v>
          </cell>
          <cell r="Y71" t="str">
            <v>NIP :19680424 199803 1011</v>
          </cell>
          <cell r="Z71" t="str">
            <v>Moh. Amirudin, S.IP, MM</v>
          </cell>
          <cell r="AA71" t="str">
            <v>Himawan T P, S.Sos</v>
          </cell>
          <cell r="AB71" t="str">
            <v>0000069601590009006</v>
          </cell>
          <cell r="AC71">
            <v>3086</v>
          </cell>
          <cell r="AD71">
            <v>7.6318200000000003</v>
          </cell>
          <cell r="AE71" t="str">
            <v>109,63009</v>
          </cell>
          <cell r="AF71" t="str">
            <v>Surat Keterangan Pejabat</v>
          </cell>
          <cell r="AG71" t="str">
            <v>Tidak Ada</v>
          </cell>
          <cell r="AH71" t="str">
            <v>GENTENG/USUK/RENG LAPUK</v>
          </cell>
          <cell r="AI71" t="str">
            <v>TANAH</v>
          </cell>
          <cell r="AJ71" t="str">
            <v>PAPAN/ BILIK BAMBU</v>
          </cell>
          <cell r="AK71" t="str">
            <v>GENTENG/USUK/RENG</v>
          </cell>
          <cell r="AL71">
            <v>88</v>
          </cell>
          <cell r="AM71" t="str">
            <v>RABAT BETON</v>
          </cell>
          <cell r="AN71">
            <v>54</v>
          </cell>
          <cell r="AO71" t="str">
            <v>BATA MERAH/ BATAKO</v>
          </cell>
          <cell r="AP71">
            <v>90</v>
          </cell>
          <cell r="AQ71" t="str">
            <v>Pengempon, ____ Oktober 2015</v>
          </cell>
          <cell r="AR71" t="str">
            <v xml:space="preserve">S0DIKIN </v>
          </cell>
          <cell r="AS71" t="str">
            <v>KLAPA SAWIT</v>
          </cell>
          <cell r="AT71" t="str">
            <v>MUNCUL BARU</v>
          </cell>
          <cell r="AU71" t="str">
            <v>Jl. Simpang lima Rt.3/Rw.1 Kec.Pejagoan</v>
          </cell>
          <cell r="AV71" t="str">
            <v>Mohamad Mansur</v>
          </cell>
          <cell r="AW71" t="str">
            <v>BTN KCP KEBUMEN</v>
          </cell>
          <cell r="AX71" t="str">
            <v>'00696</v>
          </cell>
          <cell r="AY71" t="str">
            <v>00696-01-50-000542-4</v>
          </cell>
        </row>
        <row r="72">
          <cell r="A72">
            <v>67</v>
          </cell>
          <cell r="B72" t="str">
            <v>DULSALAM</v>
          </cell>
          <cell r="C72" t="str">
            <v>L</v>
          </cell>
          <cell r="D72" t="str">
            <v>3305143011270002</v>
          </cell>
          <cell r="E72" t="str">
            <v>PENGEMPON RT 03/RW 04</v>
          </cell>
          <cell r="F72" t="str">
            <v>PENGEMPON</v>
          </cell>
          <cell r="G72" t="str">
            <v>SRUWENG</v>
          </cell>
          <cell r="H72" t="str">
            <v>KEBUMEN</v>
          </cell>
          <cell r="I72" t="str">
            <v>JAWA TENGAH</v>
          </cell>
          <cell r="J72">
            <v>15000000</v>
          </cell>
          <cell r="K72">
            <v>87</v>
          </cell>
          <cell r="L72" t="str">
            <v>PETANI/PEKEBUN</v>
          </cell>
          <cell r="M72">
            <v>400000</v>
          </cell>
          <cell r="N72">
            <v>1</v>
          </cell>
          <cell r="O72" t="str">
            <v>Tidak Layak</v>
          </cell>
          <cell r="P72" t="str">
            <v>Tidak Layak</v>
          </cell>
          <cell r="Q72" t="str">
            <v>Tidak Layak</v>
          </cell>
          <cell r="R72">
            <v>54</v>
          </cell>
          <cell r="S72">
            <v>0</v>
          </cell>
          <cell r="T72" t="str">
            <v>YUDO SUDOMO</v>
          </cell>
          <cell r="U72">
            <v>0</v>
          </cell>
          <cell r="V72" t="str">
            <v>(0287) 3872017</v>
          </cell>
          <cell r="W72" t="str">
            <v>SIGIT KARSENO</v>
          </cell>
          <cell r="X72">
            <v>0</v>
          </cell>
          <cell r="Y72" t="str">
            <v>NIP :19680424 199803 1011</v>
          </cell>
          <cell r="Z72" t="str">
            <v>Moh. Amirudin, S.IP, MM</v>
          </cell>
          <cell r="AA72" t="str">
            <v>Himawan T P, S.Sos</v>
          </cell>
          <cell r="AB72" t="str">
            <v>0000069601590001082</v>
          </cell>
          <cell r="AC72">
            <v>3086</v>
          </cell>
          <cell r="AD72">
            <v>7.6321500000000002</v>
          </cell>
          <cell r="AE72" t="str">
            <v>109,63004</v>
          </cell>
          <cell r="AF72" t="str">
            <v>Surat Keterangan Pejabat</v>
          </cell>
          <cell r="AG72" t="str">
            <v>Tidak Ada</v>
          </cell>
          <cell r="AH72" t="str">
            <v>GENTENG/USUK/RENG LAPUK</v>
          </cell>
          <cell r="AI72" t="str">
            <v>TANAH</v>
          </cell>
          <cell r="AJ72" t="str">
            <v>PAPAN/ BILIK BAMBU</v>
          </cell>
          <cell r="AK72" t="str">
            <v>GENTENG/USUK/RENG</v>
          </cell>
          <cell r="AL72">
            <v>88</v>
          </cell>
          <cell r="AM72" t="str">
            <v>RABAT BETON</v>
          </cell>
          <cell r="AN72">
            <v>54</v>
          </cell>
          <cell r="AO72" t="str">
            <v>BATA MERAH/ BATAKO</v>
          </cell>
          <cell r="AP72">
            <v>90</v>
          </cell>
          <cell r="AQ72" t="str">
            <v>Pengempon, ____ Oktober 2015</v>
          </cell>
          <cell r="AR72" t="str">
            <v xml:space="preserve">S0DIKIN </v>
          </cell>
          <cell r="AS72" t="str">
            <v>KLAPA SAWIT</v>
          </cell>
          <cell r="AT72" t="str">
            <v>MUNCUL BARU</v>
          </cell>
          <cell r="AU72" t="str">
            <v>Jl. Simpang lima Rt.3/Rw.1 Kec.Pejagoan</v>
          </cell>
          <cell r="AV72" t="str">
            <v>Mohamad Mansur</v>
          </cell>
          <cell r="AW72" t="str">
            <v>BTN KCP KEBUMEN</v>
          </cell>
          <cell r="AX72" t="str">
            <v>'00696</v>
          </cell>
          <cell r="AY72" t="str">
            <v>00696-01-50-000542-4</v>
          </cell>
        </row>
        <row r="73">
          <cell r="A73">
            <v>68</v>
          </cell>
          <cell r="B73" t="str">
            <v xml:space="preserve">S0DIKIN </v>
          </cell>
          <cell r="C73" t="str">
            <v>L</v>
          </cell>
          <cell r="D73" t="str">
            <v>3305142105840003</v>
          </cell>
          <cell r="E73" t="str">
            <v>PENGEMPON RT 03/RW 04</v>
          </cell>
          <cell r="F73" t="str">
            <v>PENGEMPON</v>
          </cell>
          <cell r="G73" t="str">
            <v>SRUWENG</v>
          </cell>
          <cell r="H73" t="str">
            <v>KEBUMEN</v>
          </cell>
          <cell r="I73" t="str">
            <v>JAWA TENGAH</v>
          </cell>
          <cell r="J73">
            <v>15000000</v>
          </cell>
          <cell r="K73">
            <v>30</v>
          </cell>
          <cell r="L73" t="str">
            <v>BURUH HARIAN LEPAS</v>
          </cell>
          <cell r="M73">
            <v>600000</v>
          </cell>
          <cell r="N73">
            <v>3</v>
          </cell>
          <cell r="O73" t="str">
            <v>Tidak Layak</v>
          </cell>
          <cell r="P73" t="str">
            <v>Tidak Layak</v>
          </cell>
          <cell r="Q73" t="str">
            <v>Tidak Layak</v>
          </cell>
          <cell r="R73">
            <v>54</v>
          </cell>
          <cell r="S73">
            <v>0</v>
          </cell>
          <cell r="T73" t="str">
            <v>YUDO SUDOMO</v>
          </cell>
          <cell r="U73">
            <v>0</v>
          </cell>
          <cell r="V73" t="str">
            <v>(0287) 3872017</v>
          </cell>
          <cell r="W73" t="str">
            <v>SIGIT KARSENO</v>
          </cell>
          <cell r="X73">
            <v>0</v>
          </cell>
          <cell r="Y73" t="str">
            <v>NIP :19680424 199803 1011</v>
          </cell>
          <cell r="Z73" t="str">
            <v>Moh. Amirudin, S.IP, MM</v>
          </cell>
          <cell r="AA73" t="str">
            <v>Himawan T P, S.Sos</v>
          </cell>
          <cell r="AB73" t="str">
            <v>0000069601590008092</v>
          </cell>
          <cell r="AC73">
            <v>3086</v>
          </cell>
          <cell r="AD73">
            <v>7.6319900000000001</v>
          </cell>
          <cell r="AE73" t="str">
            <v>109,63003</v>
          </cell>
          <cell r="AF73" t="str">
            <v>Surat Keterangan Pejabat</v>
          </cell>
          <cell r="AG73" t="str">
            <v>Tidak Ada</v>
          </cell>
          <cell r="AH73" t="str">
            <v>GENTENG/USUK/RENG LAPUK</v>
          </cell>
          <cell r="AI73" t="str">
            <v>TANAH</v>
          </cell>
          <cell r="AJ73" t="str">
            <v>PAPAN/ BILIK BAMBU</v>
          </cell>
          <cell r="AK73" t="str">
            <v>GENTENG/USUK/RENG</v>
          </cell>
          <cell r="AL73">
            <v>88</v>
          </cell>
          <cell r="AM73" t="str">
            <v>RABAT BETON</v>
          </cell>
          <cell r="AN73">
            <v>54</v>
          </cell>
          <cell r="AO73" t="str">
            <v>BATA MERAH/ BATAKO</v>
          </cell>
          <cell r="AP73">
            <v>90</v>
          </cell>
          <cell r="AQ73" t="str">
            <v>Pengempon, ____ Oktober 2015</v>
          </cell>
          <cell r="AR73" t="str">
            <v xml:space="preserve">S0DIKIN </v>
          </cell>
          <cell r="AS73" t="str">
            <v>KLAPA SAWIT</v>
          </cell>
          <cell r="AT73" t="str">
            <v>MUNCUL BARU</v>
          </cell>
          <cell r="AU73" t="str">
            <v>Jl. Simpang lima Rt.3/Rw.1 Kec.Pejagoan</v>
          </cell>
          <cell r="AV73" t="str">
            <v>Mohamad Mansur</v>
          </cell>
          <cell r="AW73" t="str">
            <v>BTN KCP KEBUMEN</v>
          </cell>
          <cell r="AX73" t="str">
            <v>'00696</v>
          </cell>
          <cell r="AY73" t="str">
            <v>00696-01-50-000542-4</v>
          </cell>
        </row>
        <row r="74">
          <cell r="A74">
            <v>69</v>
          </cell>
          <cell r="B74" t="str">
            <v>KHALIMI</v>
          </cell>
          <cell r="C74" t="str">
            <v>L</v>
          </cell>
          <cell r="D74" t="str">
            <v>3305141406440001</v>
          </cell>
          <cell r="E74" t="str">
            <v>PENGEMPON RT 03/RW 04</v>
          </cell>
          <cell r="F74" t="str">
            <v>PENGEMPON</v>
          </cell>
          <cell r="G74" t="str">
            <v>SRUWENG</v>
          </cell>
          <cell r="H74" t="str">
            <v>KEBUMEN</v>
          </cell>
          <cell r="I74" t="str">
            <v>JAWA TENGAH</v>
          </cell>
          <cell r="J74">
            <v>15000000</v>
          </cell>
          <cell r="K74">
            <v>70</v>
          </cell>
          <cell r="L74" t="str">
            <v>PETANI/PEKEBUN</v>
          </cell>
          <cell r="M74">
            <v>400000</v>
          </cell>
          <cell r="N74">
            <v>2</v>
          </cell>
          <cell r="O74" t="str">
            <v>Tidak Layak</v>
          </cell>
          <cell r="P74" t="str">
            <v>Tidak Layak</v>
          </cell>
          <cell r="Q74" t="str">
            <v>Tidak Layak</v>
          </cell>
          <cell r="R74">
            <v>72</v>
          </cell>
          <cell r="S74">
            <v>0</v>
          </cell>
          <cell r="T74" t="str">
            <v>YUDO SUDOMO</v>
          </cell>
          <cell r="U74">
            <v>0</v>
          </cell>
          <cell r="V74" t="str">
            <v>(0287) 3872017</v>
          </cell>
          <cell r="W74" t="str">
            <v>SIGIT KARSENO</v>
          </cell>
          <cell r="X74">
            <v>0</v>
          </cell>
          <cell r="Y74" t="str">
            <v>NIP :19680424 199803 1011</v>
          </cell>
          <cell r="Z74" t="str">
            <v>Moh. Amirudin, S.IP, MM</v>
          </cell>
          <cell r="AA74" t="str">
            <v>Himawan T P, S.Sos</v>
          </cell>
          <cell r="AB74" t="str">
            <v>0000069601590002305</v>
          </cell>
          <cell r="AC74">
            <v>3086</v>
          </cell>
          <cell r="AD74">
            <v>7.6338999999999997</v>
          </cell>
          <cell r="AE74" t="str">
            <v>109,6284</v>
          </cell>
          <cell r="AF74" t="str">
            <v>Surat Keterangan Pejabat</v>
          </cell>
          <cell r="AG74" t="str">
            <v>Listrik &amp; Air Bersih &amp; MCK</v>
          </cell>
          <cell r="AH74" t="str">
            <v>GENTENG/USUK/RENG LAPUK</v>
          </cell>
          <cell r="AI74" t="str">
            <v>TANAH</v>
          </cell>
          <cell r="AJ74" t="str">
            <v>PAPAN/ BILIK BAMBU</v>
          </cell>
          <cell r="AK74" t="str">
            <v>GENTENG/USUK/RENG</v>
          </cell>
          <cell r="AL74">
            <v>88</v>
          </cell>
          <cell r="AM74" t="str">
            <v>RABAT BETON</v>
          </cell>
          <cell r="AN74">
            <v>54</v>
          </cell>
          <cell r="AO74" t="str">
            <v>BATA MERAH/ BATAKO</v>
          </cell>
          <cell r="AP74">
            <v>90</v>
          </cell>
          <cell r="AQ74" t="str">
            <v>Pengempon, ____ Oktober 2015</v>
          </cell>
          <cell r="AR74" t="str">
            <v>KHAMIDI</v>
          </cell>
          <cell r="AS74" t="str">
            <v>KEDUNG TAWANG</v>
          </cell>
          <cell r="AT74" t="str">
            <v>MUNCUL BARU</v>
          </cell>
          <cell r="AU74" t="str">
            <v>Jl. Simpang lima Rt.3/Rw.1 Kec.Pejagoan</v>
          </cell>
          <cell r="AV74" t="str">
            <v>Mohamad Mansur</v>
          </cell>
          <cell r="AW74" t="str">
            <v>BTN KCP KEBUMEN</v>
          </cell>
          <cell r="AX74" t="str">
            <v>'00696</v>
          </cell>
          <cell r="AY74" t="str">
            <v>00696-01-50-000542-4</v>
          </cell>
        </row>
        <row r="75">
          <cell r="A75">
            <v>70</v>
          </cell>
          <cell r="B75" t="str">
            <v>IMIN HARYANTO</v>
          </cell>
          <cell r="C75" t="str">
            <v>L</v>
          </cell>
          <cell r="D75" t="str">
            <v>3305143112670028</v>
          </cell>
          <cell r="E75" t="str">
            <v>PENGEMPON RT 04/RW 04</v>
          </cell>
          <cell r="F75" t="str">
            <v>PENGEMPON</v>
          </cell>
          <cell r="G75" t="str">
            <v>SRUWENG</v>
          </cell>
          <cell r="H75" t="str">
            <v>KEBUMEN</v>
          </cell>
          <cell r="I75" t="str">
            <v>JAWA TENGAH</v>
          </cell>
          <cell r="J75">
            <v>15000000</v>
          </cell>
          <cell r="K75">
            <v>47</v>
          </cell>
          <cell r="L75" t="str">
            <v>BURUH HARIAN LEPAS</v>
          </cell>
          <cell r="M75">
            <v>700000</v>
          </cell>
          <cell r="N75">
            <v>8</v>
          </cell>
          <cell r="O75" t="str">
            <v>Tidak Layak</v>
          </cell>
          <cell r="P75" t="str">
            <v>Tidak Layak</v>
          </cell>
          <cell r="Q75" t="str">
            <v>Tidak Layak</v>
          </cell>
          <cell r="R75">
            <v>54</v>
          </cell>
          <cell r="S75">
            <v>0</v>
          </cell>
          <cell r="T75" t="str">
            <v>YUDO SUDOMO</v>
          </cell>
          <cell r="U75">
            <v>0</v>
          </cell>
          <cell r="V75" t="str">
            <v>(0287) 3872017</v>
          </cell>
          <cell r="W75" t="str">
            <v>SIGIT KARSENO</v>
          </cell>
          <cell r="X75">
            <v>0</v>
          </cell>
          <cell r="Y75" t="str">
            <v>NIP :19680424 199803 1011</v>
          </cell>
          <cell r="Z75" t="str">
            <v>Moh. Amirudin, S.IP, MM</v>
          </cell>
          <cell r="AA75" t="str">
            <v>Himawan T P, S.Sos</v>
          </cell>
          <cell r="AB75" t="str">
            <v>0000069601590001406</v>
          </cell>
          <cell r="AC75">
            <v>3086</v>
          </cell>
          <cell r="AD75">
            <v>7.6330499999999999</v>
          </cell>
          <cell r="AE75" t="str">
            <v>109,62999</v>
          </cell>
          <cell r="AF75" t="str">
            <v>Surat Keterangan Pejabat</v>
          </cell>
          <cell r="AG75" t="str">
            <v>Tidak Ada</v>
          </cell>
          <cell r="AH75" t="str">
            <v>GENTENG/USUK/RENG LAPUK</v>
          </cell>
          <cell r="AI75" t="str">
            <v>TANAH</v>
          </cell>
          <cell r="AJ75" t="str">
            <v>PAPAN/ BILIK BAMBU</v>
          </cell>
          <cell r="AK75" t="str">
            <v>GENTENG/USUK/RENG</v>
          </cell>
          <cell r="AL75">
            <v>88</v>
          </cell>
          <cell r="AM75" t="str">
            <v>RABAT BETON</v>
          </cell>
          <cell r="AN75">
            <v>54</v>
          </cell>
          <cell r="AO75" t="str">
            <v>BATA MERAH/ BATAKO</v>
          </cell>
          <cell r="AP75">
            <v>90</v>
          </cell>
          <cell r="AQ75" t="str">
            <v>Pengempon, ____ Oktober 2015</v>
          </cell>
          <cell r="AR75" t="str">
            <v>KHAMIDI</v>
          </cell>
          <cell r="AS75" t="str">
            <v>KEDUNG TAWANG</v>
          </cell>
          <cell r="AT75" t="str">
            <v>MUNCUL BARU</v>
          </cell>
          <cell r="AU75" t="str">
            <v>Jl. Simpang lima Rt.3/Rw.1 Kec.Pejagoan</v>
          </cell>
          <cell r="AV75" t="str">
            <v>Mohamad Mansur</v>
          </cell>
          <cell r="AW75" t="str">
            <v>BTN KCP KEBUMEN</v>
          </cell>
          <cell r="AX75" t="str">
            <v>'00696</v>
          </cell>
          <cell r="AY75" t="str">
            <v>00696-01-50-000542-4</v>
          </cell>
        </row>
        <row r="76">
          <cell r="A76">
            <v>71</v>
          </cell>
          <cell r="B76" t="str">
            <v>MARYAM</v>
          </cell>
          <cell r="C76" t="str">
            <v>P</v>
          </cell>
          <cell r="D76" t="str">
            <v>3305145103430001</v>
          </cell>
          <cell r="E76" t="str">
            <v>PENGEMPON RT 03/RW 04</v>
          </cell>
          <cell r="F76" t="str">
            <v>PENGEMPON</v>
          </cell>
          <cell r="G76" t="str">
            <v>SRUWENG</v>
          </cell>
          <cell r="H76" t="str">
            <v>KEBUMEN</v>
          </cell>
          <cell r="I76" t="str">
            <v>JAWA TENGAH</v>
          </cell>
          <cell r="J76">
            <v>15000000</v>
          </cell>
          <cell r="K76">
            <v>69</v>
          </cell>
          <cell r="L76" t="str">
            <v>BURUH HARIAN LEPAS</v>
          </cell>
          <cell r="M76">
            <v>400000</v>
          </cell>
          <cell r="N76">
            <v>0</v>
          </cell>
          <cell r="O76" t="str">
            <v>Tidak Layak</v>
          </cell>
          <cell r="P76" t="str">
            <v>Tidak Layak</v>
          </cell>
          <cell r="Q76" t="str">
            <v>Tidak Layak</v>
          </cell>
          <cell r="R76">
            <v>54</v>
          </cell>
          <cell r="S76">
            <v>0</v>
          </cell>
          <cell r="T76" t="str">
            <v>YUDO SUDOMO</v>
          </cell>
          <cell r="U76">
            <v>0</v>
          </cell>
          <cell r="V76" t="str">
            <v>(0287) 3872017</v>
          </cell>
          <cell r="W76" t="str">
            <v>SIGIT KARSENO</v>
          </cell>
          <cell r="X76">
            <v>0</v>
          </cell>
          <cell r="Y76" t="str">
            <v>NIP :19680424 199803 1011</v>
          </cell>
          <cell r="Z76" t="str">
            <v>Moh. Amirudin, S.IP, MM</v>
          </cell>
          <cell r="AA76" t="str">
            <v>Himawan T P, S.Sos</v>
          </cell>
          <cell r="AB76" t="str">
            <v>0000069601590003327</v>
          </cell>
          <cell r="AC76">
            <v>3086</v>
          </cell>
          <cell r="AD76">
            <v>7.6331600000000002</v>
          </cell>
          <cell r="AE76" t="str">
            <v>109,6297</v>
          </cell>
          <cell r="AF76" t="str">
            <v>Surat Keterangan Pejabat</v>
          </cell>
          <cell r="AG76" t="str">
            <v>Tidak Ada</v>
          </cell>
          <cell r="AH76" t="str">
            <v>GENTENG/USUK/RENG LAPUK</v>
          </cell>
          <cell r="AI76" t="str">
            <v>TANAH</v>
          </cell>
          <cell r="AJ76" t="str">
            <v>PAPAN/ BILIK BAMBU</v>
          </cell>
          <cell r="AK76" t="str">
            <v>GENTENG/USUK/RENG</v>
          </cell>
          <cell r="AL76">
            <v>88</v>
          </cell>
          <cell r="AM76" t="str">
            <v>RABAT BETON</v>
          </cell>
          <cell r="AN76">
            <v>54</v>
          </cell>
          <cell r="AO76" t="str">
            <v>BATA MERAH/ BATAKO</v>
          </cell>
          <cell r="AP76">
            <v>90</v>
          </cell>
          <cell r="AQ76" t="str">
            <v>Pengempon, ____ Oktober 2015</v>
          </cell>
          <cell r="AR76" t="str">
            <v>KHAMIDI</v>
          </cell>
          <cell r="AS76" t="str">
            <v>KEDUNG TAWANG</v>
          </cell>
          <cell r="AT76" t="str">
            <v>MUNCUL BARU</v>
          </cell>
          <cell r="AU76" t="str">
            <v>Jl. Simpang lima Rt.3/Rw.1 Kec.Pejagoan</v>
          </cell>
          <cell r="AV76" t="str">
            <v>Mohamad Mansur</v>
          </cell>
          <cell r="AW76" t="str">
            <v>BTN KCP KEBUMEN</v>
          </cell>
          <cell r="AX76" t="str">
            <v>'00696</v>
          </cell>
          <cell r="AY76" t="str">
            <v>00696-01-50-000542-4</v>
          </cell>
        </row>
        <row r="77">
          <cell r="A77">
            <v>72</v>
          </cell>
          <cell r="B77" t="str">
            <v>SITI ROKHMAH</v>
          </cell>
          <cell r="C77" t="str">
            <v>L</v>
          </cell>
          <cell r="D77" t="str">
            <v>3305145505850006</v>
          </cell>
          <cell r="E77" t="str">
            <v>PENGEMPON RT 03/RW 04</v>
          </cell>
          <cell r="F77" t="str">
            <v>PENGEMPON</v>
          </cell>
          <cell r="G77" t="str">
            <v>SRUWENG</v>
          </cell>
          <cell r="H77" t="str">
            <v>KEBUMEN</v>
          </cell>
          <cell r="I77" t="str">
            <v>JAWA TENGAH</v>
          </cell>
          <cell r="J77">
            <v>15000000</v>
          </cell>
          <cell r="K77">
            <v>29</v>
          </cell>
          <cell r="L77" t="str">
            <v>KARYAWAN SWASTA</v>
          </cell>
          <cell r="M77">
            <v>500000</v>
          </cell>
          <cell r="N77">
            <v>3</v>
          </cell>
          <cell r="O77" t="str">
            <v>Tidak Layak</v>
          </cell>
          <cell r="P77" t="str">
            <v>Tidak Layak</v>
          </cell>
          <cell r="Q77" t="str">
            <v>Tidak Layak</v>
          </cell>
          <cell r="R77">
            <v>54</v>
          </cell>
          <cell r="S77">
            <v>0</v>
          </cell>
          <cell r="T77" t="str">
            <v>YUDO SUDOMO</v>
          </cell>
          <cell r="U77">
            <v>0</v>
          </cell>
          <cell r="V77" t="str">
            <v>(0287) 3872017</v>
          </cell>
          <cell r="W77" t="str">
            <v>SIGIT KARSENO</v>
          </cell>
          <cell r="X77">
            <v>0</v>
          </cell>
          <cell r="Y77" t="str">
            <v>NIP :19680424 199803 1011</v>
          </cell>
          <cell r="Z77" t="str">
            <v>Moh. Amirudin, S.IP, MM</v>
          </cell>
          <cell r="AA77" t="str">
            <v>Himawan T P, S.Sos</v>
          </cell>
          <cell r="AB77" t="str">
            <v>0000069601590007923</v>
          </cell>
          <cell r="AC77">
            <v>3086</v>
          </cell>
          <cell r="AD77">
            <v>7.6315999999999997</v>
          </cell>
          <cell r="AE77" t="str">
            <v>109,62974</v>
          </cell>
          <cell r="AF77" t="str">
            <v>Surat Keterangan Pejabat</v>
          </cell>
          <cell r="AG77" t="str">
            <v>Tidak Ada</v>
          </cell>
          <cell r="AH77" t="str">
            <v>GENTENG/USUK/RENG LAPUK</v>
          </cell>
          <cell r="AI77" t="str">
            <v>TANAH</v>
          </cell>
          <cell r="AJ77" t="str">
            <v>PAPAN/ BILIK BAMBU</v>
          </cell>
          <cell r="AK77" t="str">
            <v>GENTENG/USUK/RENG</v>
          </cell>
          <cell r="AL77">
            <v>88</v>
          </cell>
          <cell r="AM77" t="str">
            <v>RABAT BETON</v>
          </cell>
          <cell r="AN77">
            <v>54</v>
          </cell>
          <cell r="AO77" t="str">
            <v>BATA MERAH/ BATAKO</v>
          </cell>
          <cell r="AP77">
            <v>90</v>
          </cell>
          <cell r="AQ77" t="str">
            <v>Pengempon, ____ Oktober 2015</v>
          </cell>
          <cell r="AR77" t="str">
            <v xml:space="preserve">S0DIKIN </v>
          </cell>
          <cell r="AS77" t="str">
            <v>KLAPA SAWIT</v>
          </cell>
          <cell r="AT77" t="str">
            <v>MUNCUL BARU</v>
          </cell>
          <cell r="AU77" t="str">
            <v>Jl. Simpang lima Rt.3/Rw.1 Kec.Pejagoan</v>
          </cell>
          <cell r="AV77" t="str">
            <v>Mohamad Mansur</v>
          </cell>
          <cell r="AW77" t="str">
            <v>BTN KCP KEBUMEN</v>
          </cell>
          <cell r="AX77" t="str">
            <v>'00696</v>
          </cell>
          <cell r="AY77" t="str">
            <v>00696-01-50-000542-4</v>
          </cell>
        </row>
        <row r="78">
          <cell r="A78">
            <v>73</v>
          </cell>
          <cell r="B78" t="str">
            <v>MUHRONI</v>
          </cell>
          <cell r="C78" t="str">
            <v>L</v>
          </cell>
          <cell r="D78" t="str">
            <v>3305142809400001</v>
          </cell>
          <cell r="E78" t="str">
            <v>PENGEMPON RT 03/RW 04</v>
          </cell>
          <cell r="F78" t="str">
            <v>PENGEMPON</v>
          </cell>
          <cell r="G78" t="str">
            <v>SRUWENG</v>
          </cell>
          <cell r="H78" t="str">
            <v>KEBUMEN</v>
          </cell>
          <cell r="I78" t="str">
            <v>JAWA TENGAH</v>
          </cell>
          <cell r="J78">
            <v>15000000</v>
          </cell>
          <cell r="K78">
            <v>70</v>
          </cell>
          <cell r="L78" t="str">
            <v>TIDAK BEKERJA</v>
          </cell>
          <cell r="M78">
            <v>400000</v>
          </cell>
          <cell r="N78">
            <v>1</v>
          </cell>
          <cell r="O78" t="str">
            <v>Tidak Layak</v>
          </cell>
          <cell r="P78" t="str">
            <v>Tidak Layak</v>
          </cell>
          <cell r="Q78" t="str">
            <v>Tidak Layak</v>
          </cell>
          <cell r="R78">
            <v>72</v>
          </cell>
          <cell r="S78">
            <v>0</v>
          </cell>
          <cell r="T78" t="str">
            <v>YUDO SUDOMO</v>
          </cell>
          <cell r="U78">
            <v>0</v>
          </cell>
          <cell r="V78" t="str">
            <v>(0287) 3872017</v>
          </cell>
          <cell r="W78" t="str">
            <v>SIGIT KARSENO</v>
          </cell>
          <cell r="X78">
            <v>0</v>
          </cell>
          <cell r="Y78" t="str">
            <v>NIP :19680424 199803 1011</v>
          </cell>
          <cell r="Z78" t="str">
            <v>Moh. Amirudin, S.IP, MM</v>
          </cell>
          <cell r="AA78" t="str">
            <v>Himawan T P, S.Sos</v>
          </cell>
          <cell r="AB78" t="str">
            <v>0000069601590003903</v>
          </cell>
          <cell r="AC78">
            <v>3086</v>
          </cell>
          <cell r="AD78">
            <v>7.6340199999999996</v>
          </cell>
          <cell r="AE78" t="str">
            <v>109,6295</v>
          </cell>
          <cell r="AF78" t="str">
            <v>Surat Keterangan Pejabat</v>
          </cell>
          <cell r="AG78" t="str">
            <v>Tidak Ada</v>
          </cell>
          <cell r="AH78" t="str">
            <v>GENTENG/USUK/RENG LAPUK</v>
          </cell>
          <cell r="AI78" t="str">
            <v>TANAH</v>
          </cell>
          <cell r="AJ78" t="str">
            <v>PAPAN/ BILIK BAMBU</v>
          </cell>
          <cell r="AK78" t="str">
            <v>GENTENG/USUK/RENG</v>
          </cell>
          <cell r="AL78">
            <v>88</v>
          </cell>
          <cell r="AM78" t="str">
            <v>RABAT BETON</v>
          </cell>
          <cell r="AN78">
            <v>54</v>
          </cell>
          <cell r="AO78" t="str">
            <v>BATA MERAH/ BATAKO</v>
          </cell>
          <cell r="AP78">
            <v>90</v>
          </cell>
          <cell r="AQ78" t="str">
            <v>Pengempon, ____ Oktober 2015</v>
          </cell>
          <cell r="AR78" t="str">
            <v>KHAMIDI</v>
          </cell>
          <cell r="AS78" t="str">
            <v>KEDUNG TAWANG</v>
          </cell>
          <cell r="AT78" t="str">
            <v>MUNCUL BARU</v>
          </cell>
          <cell r="AU78" t="str">
            <v>Jl. Simpang lima Rt.3/Rw.1 Kec.Pejagoan</v>
          </cell>
          <cell r="AV78" t="str">
            <v>Mohamad Mansur</v>
          </cell>
          <cell r="AW78" t="str">
            <v>BTN KCP KEBUMEN</v>
          </cell>
          <cell r="AX78" t="str">
            <v>'00696</v>
          </cell>
          <cell r="AY78" t="str">
            <v>00696-01-50-000542-4</v>
          </cell>
        </row>
        <row r="79">
          <cell r="A79">
            <v>74</v>
          </cell>
          <cell r="B79" t="str">
            <v>TASIYEM</v>
          </cell>
          <cell r="C79" t="str">
            <v>P</v>
          </cell>
          <cell r="D79" t="str">
            <v>3305145505750002</v>
          </cell>
          <cell r="E79" t="str">
            <v>PENGEMPON RT 03/RW 04</v>
          </cell>
          <cell r="F79" t="str">
            <v>PENGEMPON</v>
          </cell>
          <cell r="G79" t="str">
            <v>SRUWENG</v>
          </cell>
          <cell r="H79" t="str">
            <v>KEBUMEN</v>
          </cell>
          <cell r="I79" t="str">
            <v>JAWA TENGAH</v>
          </cell>
          <cell r="J79">
            <v>15000000</v>
          </cell>
          <cell r="K79">
            <v>39</v>
          </cell>
          <cell r="L79" t="str">
            <v>MENGURUS RUMAH TANGGA</v>
          </cell>
          <cell r="M79">
            <v>500000</v>
          </cell>
          <cell r="N79">
            <v>3</v>
          </cell>
          <cell r="O79" t="str">
            <v>Tidak Layak</v>
          </cell>
          <cell r="P79" t="str">
            <v>Tidak Layak</v>
          </cell>
          <cell r="Q79" t="str">
            <v>Tidak Layak</v>
          </cell>
          <cell r="R79">
            <v>72</v>
          </cell>
          <cell r="S79">
            <v>0</v>
          </cell>
          <cell r="T79" t="str">
            <v>YUDO SUDOMO</v>
          </cell>
          <cell r="U79">
            <v>0</v>
          </cell>
          <cell r="V79" t="str">
            <v>(0287) 3872017</v>
          </cell>
          <cell r="W79" t="str">
            <v>SIGIT KARSENO</v>
          </cell>
          <cell r="X79">
            <v>0</v>
          </cell>
          <cell r="Y79" t="str">
            <v>NIP :19680424 199803 1011</v>
          </cell>
          <cell r="Z79" t="str">
            <v>Moh. Amirudin, S.IP, MM</v>
          </cell>
          <cell r="AA79" t="str">
            <v>Himawan T P, S.Sos</v>
          </cell>
          <cell r="AB79" t="str">
            <v>0000069601590009705</v>
          </cell>
          <cell r="AC79">
            <v>3086</v>
          </cell>
          <cell r="AD79">
            <v>7.63368</v>
          </cell>
          <cell r="AE79" t="str">
            <v>109,62842</v>
          </cell>
          <cell r="AF79" t="str">
            <v>Surat Keterangan Pejabat</v>
          </cell>
          <cell r="AG79" t="str">
            <v>Listrik &amp; Air Bersih</v>
          </cell>
          <cell r="AH79" t="str">
            <v>GENTENG/USUK/RENG LAPUK</v>
          </cell>
          <cell r="AI79" t="str">
            <v>TANAH</v>
          </cell>
          <cell r="AJ79" t="str">
            <v>PAPAN/ BILIK BAMBU</v>
          </cell>
          <cell r="AK79" t="str">
            <v>GENTENG/USUK/RENG</v>
          </cell>
          <cell r="AL79">
            <v>88</v>
          </cell>
          <cell r="AM79" t="str">
            <v>RABAT BETON</v>
          </cell>
          <cell r="AN79">
            <v>54</v>
          </cell>
          <cell r="AO79" t="str">
            <v>BATA MERAH/ BATAKO</v>
          </cell>
          <cell r="AP79">
            <v>90</v>
          </cell>
          <cell r="AQ79" t="str">
            <v>Pengempon, ____ Oktober 2015</v>
          </cell>
          <cell r="AR79" t="str">
            <v>KHAMIDI</v>
          </cell>
          <cell r="AS79" t="str">
            <v>KEDUNG TAWANG</v>
          </cell>
          <cell r="AT79" t="str">
            <v>MUNCUL BARU</v>
          </cell>
          <cell r="AU79" t="str">
            <v>Jl. Simpang lima Rt.3/Rw.1 Kec.Pejagoan</v>
          </cell>
          <cell r="AV79" t="str">
            <v>Mohamad Mansur</v>
          </cell>
          <cell r="AW79" t="str">
            <v>BTN KCP KEBUMEN</v>
          </cell>
          <cell r="AX79" t="str">
            <v>'00696</v>
          </cell>
          <cell r="AY79" t="str">
            <v>00696-01-50-000542-4</v>
          </cell>
        </row>
        <row r="80">
          <cell r="A80">
            <v>75</v>
          </cell>
          <cell r="B80" t="str">
            <v>PARIMIN</v>
          </cell>
          <cell r="C80" t="str">
            <v>L</v>
          </cell>
          <cell r="D80" t="str">
            <v>3305141804490002</v>
          </cell>
          <cell r="E80" t="str">
            <v>PENGEMPON RT 03/RW 04</v>
          </cell>
          <cell r="F80" t="str">
            <v>PENGEMPON</v>
          </cell>
          <cell r="G80" t="str">
            <v>SRUWENG</v>
          </cell>
          <cell r="H80" t="str">
            <v>KEBUMEN</v>
          </cell>
          <cell r="I80" t="str">
            <v>JAWA TENGAH</v>
          </cell>
          <cell r="J80">
            <v>15000000</v>
          </cell>
          <cell r="K80">
            <v>65</v>
          </cell>
          <cell r="L80" t="str">
            <v>BURUH HARIAN LEPAS</v>
          </cell>
          <cell r="M80">
            <v>400000</v>
          </cell>
          <cell r="N80">
            <v>2</v>
          </cell>
          <cell r="O80" t="str">
            <v>Tidak Layak</v>
          </cell>
          <cell r="P80" t="str">
            <v>Tidak Layak</v>
          </cell>
          <cell r="Q80" t="str">
            <v>Tidak Layak</v>
          </cell>
          <cell r="R80">
            <v>54</v>
          </cell>
          <cell r="S80">
            <v>0</v>
          </cell>
          <cell r="T80" t="str">
            <v>YUDO SUDOMO</v>
          </cell>
          <cell r="U80">
            <v>0</v>
          </cell>
          <cell r="V80" t="str">
            <v>(0287) 3872017</v>
          </cell>
          <cell r="W80" t="str">
            <v>SIGIT KARSENO</v>
          </cell>
          <cell r="X80">
            <v>0</v>
          </cell>
          <cell r="Y80" t="str">
            <v>NIP :19680424 199803 1011</v>
          </cell>
          <cell r="Z80" t="str">
            <v>Moh. Amirudin, S.IP, MM</v>
          </cell>
          <cell r="AA80" t="str">
            <v>Himawan T P, S.Sos</v>
          </cell>
          <cell r="AB80" t="str">
            <v>0000069601590004797</v>
          </cell>
          <cell r="AC80">
            <v>3086</v>
          </cell>
          <cell r="AD80">
            <v>7.6318099999999998</v>
          </cell>
          <cell r="AE80" t="str">
            <v>109,62993</v>
          </cell>
          <cell r="AF80" t="str">
            <v>Surat Keterangan Pejabat</v>
          </cell>
          <cell r="AG80" t="str">
            <v>Tidak Ada</v>
          </cell>
          <cell r="AH80" t="str">
            <v>GENTENG/USUK/RENG LAPUK</v>
          </cell>
          <cell r="AI80" t="str">
            <v>TANAH</v>
          </cell>
          <cell r="AJ80" t="str">
            <v>PAPAN/ BILIK BAMBU</v>
          </cell>
          <cell r="AK80" t="str">
            <v>GENTENG/USUK/RENG</v>
          </cell>
          <cell r="AL80">
            <v>88</v>
          </cell>
          <cell r="AM80" t="str">
            <v>RABAT BETON</v>
          </cell>
          <cell r="AN80">
            <v>54</v>
          </cell>
          <cell r="AO80" t="str">
            <v>BATA MERAH/ BATAKO</v>
          </cell>
          <cell r="AP80">
            <v>90</v>
          </cell>
          <cell r="AQ80" t="str">
            <v>Pengempon, ____ Oktober 2015</v>
          </cell>
          <cell r="AR80" t="str">
            <v xml:space="preserve">S0DIKIN </v>
          </cell>
          <cell r="AS80" t="str">
            <v>KLAPA SAWIT</v>
          </cell>
          <cell r="AT80" t="str">
            <v>MUNCUL BARU</v>
          </cell>
          <cell r="AU80" t="str">
            <v>Jl. Simpang lima Rt.3/Rw.1 Kec.Pejagoan</v>
          </cell>
          <cell r="AV80" t="str">
            <v>Mohamad Mansur</v>
          </cell>
          <cell r="AW80" t="str">
            <v>BTN KCP KEBUMEN</v>
          </cell>
          <cell r="AX80" t="str">
            <v>'00696</v>
          </cell>
          <cell r="AY80" t="str">
            <v>00696-01-50-000542-4</v>
          </cell>
        </row>
        <row r="81">
          <cell r="A81">
            <v>76</v>
          </cell>
          <cell r="B81" t="str">
            <v>WATINEM</v>
          </cell>
          <cell r="C81" t="str">
            <v>P</v>
          </cell>
          <cell r="D81" t="str">
            <v>3305145303630005</v>
          </cell>
          <cell r="E81" t="str">
            <v>PENGEMPON RT 03/RW 04</v>
          </cell>
          <cell r="F81" t="str">
            <v>PENGEMPON</v>
          </cell>
          <cell r="G81" t="str">
            <v>SRUWENG</v>
          </cell>
          <cell r="H81" t="str">
            <v>KEBUMEN</v>
          </cell>
          <cell r="I81" t="str">
            <v>JAWA TENGAH</v>
          </cell>
          <cell r="J81">
            <v>15000000</v>
          </cell>
          <cell r="K81">
            <v>51</v>
          </cell>
          <cell r="L81" t="str">
            <v>WIRASWASTA</v>
          </cell>
          <cell r="M81">
            <v>600000</v>
          </cell>
          <cell r="N81">
            <v>5</v>
          </cell>
          <cell r="O81" t="str">
            <v>Tidak Layak</v>
          </cell>
          <cell r="P81" t="str">
            <v>Tidak Layak</v>
          </cell>
          <cell r="Q81" t="str">
            <v>Tidak Layak</v>
          </cell>
          <cell r="R81">
            <v>54</v>
          </cell>
          <cell r="S81">
            <v>0</v>
          </cell>
          <cell r="T81" t="str">
            <v>YUDO SUDOMO</v>
          </cell>
          <cell r="U81">
            <v>0</v>
          </cell>
          <cell r="V81" t="str">
            <v>(0287) 3872017</v>
          </cell>
          <cell r="W81" t="str">
            <v>SIGIT KARSENO</v>
          </cell>
          <cell r="X81">
            <v>0</v>
          </cell>
          <cell r="Y81" t="str">
            <v>NIP :19680424 199803 1011</v>
          </cell>
          <cell r="Z81" t="str">
            <v>Moh. Amirudin, S.IP, MM</v>
          </cell>
          <cell r="AA81" t="str">
            <v>Himawan T P, S.Sos</v>
          </cell>
          <cell r="AB81" t="str">
            <v>0000069601590010641</v>
          </cell>
          <cell r="AC81">
            <v>3086</v>
          </cell>
          <cell r="AD81">
            <v>7.6341599999999996</v>
          </cell>
          <cell r="AE81" t="str">
            <v>109,62846</v>
          </cell>
          <cell r="AF81" t="str">
            <v>Surat Keterangan Pejabat</v>
          </cell>
          <cell r="AG81" t="str">
            <v>Listrik</v>
          </cell>
          <cell r="AH81" t="str">
            <v>GENTENG/USUK/RENG LAPUK</v>
          </cell>
          <cell r="AI81" t="str">
            <v>TANAH</v>
          </cell>
          <cell r="AJ81" t="str">
            <v>PAPAN/ BILIK BAMBU</v>
          </cell>
          <cell r="AK81" t="str">
            <v>GENTENG/USUK/RENG</v>
          </cell>
          <cell r="AL81">
            <v>88</v>
          </cell>
          <cell r="AM81" t="str">
            <v>RABAT BETON</v>
          </cell>
          <cell r="AN81">
            <v>54</v>
          </cell>
          <cell r="AO81" t="str">
            <v>BATA MERAH/ BATAKO</v>
          </cell>
          <cell r="AP81">
            <v>90</v>
          </cell>
          <cell r="AQ81" t="str">
            <v>Pengempon, ____ Oktober 2015</v>
          </cell>
          <cell r="AR81" t="str">
            <v>KHAMIDI</v>
          </cell>
          <cell r="AS81" t="str">
            <v>KEDUNG TAWANG</v>
          </cell>
          <cell r="AT81" t="str">
            <v>MUNCUL BARU</v>
          </cell>
          <cell r="AU81" t="str">
            <v>Jl. Simpang lima Rt.3/Rw.1 Kec.Pejagoan</v>
          </cell>
          <cell r="AV81" t="str">
            <v>Mohamad Mansur</v>
          </cell>
          <cell r="AW81" t="str">
            <v>BTN KCP KEBUMEN</v>
          </cell>
          <cell r="AX81" t="str">
            <v>'00696</v>
          </cell>
          <cell r="AY81" t="str">
            <v>00696-01-50-000542-4</v>
          </cell>
        </row>
        <row r="82">
          <cell r="A82">
            <v>77</v>
          </cell>
          <cell r="B82" t="str">
            <v>ROKHIMAN</v>
          </cell>
          <cell r="C82" t="str">
            <v>L</v>
          </cell>
          <cell r="D82" t="str">
            <v>3305141506820003</v>
          </cell>
          <cell r="E82" t="str">
            <v>PENGEMPON RT 04/RW 04</v>
          </cell>
          <cell r="F82" t="str">
            <v>PENGEMPON</v>
          </cell>
          <cell r="G82" t="str">
            <v>SRUWENG</v>
          </cell>
          <cell r="H82" t="str">
            <v>KEBUMEN</v>
          </cell>
          <cell r="I82" t="str">
            <v>JAWA TENGAH</v>
          </cell>
          <cell r="J82">
            <v>15000000</v>
          </cell>
          <cell r="K82">
            <v>32</v>
          </cell>
          <cell r="L82" t="str">
            <v>KARYAWAN SWASTA</v>
          </cell>
          <cell r="M82">
            <v>650000</v>
          </cell>
          <cell r="N82">
            <v>2</v>
          </cell>
          <cell r="O82" t="str">
            <v>Tidak Layak</v>
          </cell>
          <cell r="P82" t="str">
            <v>Tidak Layak</v>
          </cell>
          <cell r="Q82" t="str">
            <v>Tidak Layak</v>
          </cell>
          <cell r="R82">
            <v>72</v>
          </cell>
          <cell r="S82">
            <v>0</v>
          </cell>
          <cell r="T82" t="str">
            <v>YUDO SUDOMO</v>
          </cell>
          <cell r="U82">
            <v>0</v>
          </cell>
          <cell r="V82" t="str">
            <v>(0287) 3872017</v>
          </cell>
          <cell r="W82" t="str">
            <v>SIGIT KARSENO</v>
          </cell>
          <cell r="X82">
            <v>0</v>
          </cell>
          <cell r="Y82" t="str">
            <v>NIP :19680424 199803 1011</v>
          </cell>
          <cell r="Z82" t="str">
            <v>Moh. Amirudin, S.IP, MM</v>
          </cell>
          <cell r="AA82" t="str">
            <v>Himawan T P, S.Sos</v>
          </cell>
          <cell r="AB82" t="str">
            <v>0000069601590005824</v>
          </cell>
          <cell r="AC82">
            <v>3086</v>
          </cell>
          <cell r="AD82">
            <v>7.6329200000000004</v>
          </cell>
          <cell r="AE82" t="str">
            <v>109,63031</v>
          </cell>
          <cell r="AF82" t="str">
            <v>Surat Keterangan Pejabat</v>
          </cell>
          <cell r="AG82" t="str">
            <v>Listrik</v>
          </cell>
          <cell r="AH82" t="str">
            <v>GENTENG/USUK/RENG LAPUK</v>
          </cell>
          <cell r="AI82" t="str">
            <v>TANAH</v>
          </cell>
          <cell r="AJ82" t="str">
            <v>PAPAN/ BILIK BAMBU</v>
          </cell>
          <cell r="AK82" t="str">
            <v>GENTENG/USUK/RENG</v>
          </cell>
          <cell r="AL82">
            <v>88</v>
          </cell>
          <cell r="AM82" t="str">
            <v>RABAT BETON</v>
          </cell>
          <cell r="AN82">
            <v>54</v>
          </cell>
          <cell r="AO82" t="str">
            <v>BATA MERAH/ BATAKO</v>
          </cell>
          <cell r="AP82">
            <v>90</v>
          </cell>
          <cell r="AQ82" t="str">
            <v>Pengempon, ____ Oktober 2015</v>
          </cell>
          <cell r="AR82" t="str">
            <v>KHAMIDI</v>
          </cell>
          <cell r="AS82" t="str">
            <v>KEDUNG TAWANG</v>
          </cell>
          <cell r="AT82" t="str">
            <v>MUNCUL BARU</v>
          </cell>
          <cell r="AU82" t="str">
            <v>Jl. Simpang lima Rt.3/Rw.1 Kec.Pejagoan</v>
          </cell>
          <cell r="AV82" t="str">
            <v>Mohamad Mansur</v>
          </cell>
          <cell r="AW82" t="str">
            <v>BTN KCP KEBUMEN</v>
          </cell>
          <cell r="AX82" t="str">
            <v>'00696</v>
          </cell>
          <cell r="AY82" t="str">
            <v>00696-01-50-000542-4</v>
          </cell>
        </row>
        <row r="83">
          <cell r="A83">
            <v>78</v>
          </cell>
          <cell r="B83" t="str">
            <v>KASMINI</v>
          </cell>
          <cell r="C83" t="str">
            <v>P</v>
          </cell>
          <cell r="D83" t="str">
            <v>3305144602680002</v>
          </cell>
          <cell r="E83" t="str">
            <v>PENGEMPON RT 03/RW 04</v>
          </cell>
          <cell r="F83" t="str">
            <v>PENGEMPON</v>
          </cell>
          <cell r="G83" t="str">
            <v>SRUWENG</v>
          </cell>
          <cell r="H83" t="str">
            <v>KEBUMEN</v>
          </cell>
          <cell r="I83" t="str">
            <v>JAWA TENGAH</v>
          </cell>
          <cell r="J83">
            <v>15000000</v>
          </cell>
          <cell r="K83">
            <v>46</v>
          </cell>
          <cell r="L83" t="str">
            <v>MENGURUS RUMAH TANGGA</v>
          </cell>
          <cell r="M83">
            <v>400000</v>
          </cell>
          <cell r="N83">
            <v>4</v>
          </cell>
          <cell r="O83" t="str">
            <v>Tidak Layak</v>
          </cell>
          <cell r="P83" t="str">
            <v>Tidak Layak</v>
          </cell>
          <cell r="Q83" t="str">
            <v>Tidak Layak</v>
          </cell>
          <cell r="R83">
            <v>72</v>
          </cell>
          <cell r="S83">
            <v>0</v>
          </cell>
          <cell r="T83" t="str">
            <v>YUDO SUDOMO</v>
          </cell>
          <cell r="U83">
            <v>0</v>
          </cell>
          <cell r="V83" t="str">
            <v>(0287) 3872017</v>
          </cell>
          <cell r="W83" t="str">
            <v>SIGIT KARSENO</v>
          </cell>
          <cell r="X83">
            <v>0</v>
          </cell>
          <cell r="Y83" t="str">
            <v>NIP :19680424 199803 1011</v>
          </cell>
          <cell r="Z83" t="str">
            <v>Moh. Amirudin, S.IP, MM</v>
          </cell>
          <cell r="AA83" t="str">
            <v>Himawan T P, S.Sos</v>
          </cell>
          <cell r="AB83" t="str">
            <v>0000069601590002096</v>
          </cell>
          <cell r="AC83">
            <v>3086</v>
          </cell>
          <cell r="AD83">
            <v>7.6337400000000004</v>
          </cell>
          <cell r="AE83" t="str">
            <v>109,62946</v>
          </cell>
          <cell r="AF83" t="str">
            <v>Surat Keterangan Pejabat</v>
          </cell>
          <cell r="AG83" t="str">
            <v>Listrik</v>
          </cell>
          <cell r="AH83" t="str">
            <v>GENTENG/USUK/RENG LAPUK</v>
          </cell>
          <cell r="AI83" t="str">
            <v>TANAH</v>
          </cell>
          <cell r="AJ83" t="str">
            <v>PAPAN/ BILIK BAMBU</v>
          </cell>
          <cell r="AK83" t="str">
            <v>GENTENG/USUK/RENG</v>
          </cell>
          <cell r="AL83">
            <v>88</v>
          </cell>
          <cell r="AM83" t="str">
            <v>RABAT BETON</v>
          </cell>
          <cell r="AN83">
            <v>54</v>
          </cell>
          <cell r="AO83" t="str">
            <v>BATA MERAH/ BATAKO</v>
          </cell>
          <cell r="AP83">
            <v>90</v>
          </cell>
          <cell r="AQ83" t="str">
            <v>Pengempon, ____ Oktober 2015</v>
          </cell>
          <cell r="AR83" t="str">
            <v>KHAMIDI</v>
          </cell>
          <cell r="AS83" t="str">
            <v>KEDUNG TAWANG</v>
          </cell>
          <cell r="AT83" t="str">
            <v>MUNCUL BARU</v>
          </cell>
          <cell r="AU83" t="str">
            <v>Jl. Simpang lima Rt.3/Rw.1 Kec.Pejagoan</v>
          </cell>
          <cell r="AV83" t="str">
            <v>Mohamad Mansur</v>
          </cell>
          <cell r="AW83" t="str">
            <v>BTN KCP KEBUMEN</v>
          </cell>
          <cell r="AX83" t="str">
            <v>'00696</v>
          </cell>
          <cell r="AY83" t="str">
            <v>00696-01-50-000542-4</v>
          </cell>
        </row>
        <row r="84">
          <cell r="A84">
            <v>79</v>
          </cell>
          <cell r="B84" t="str">
            <v>PARTINI</v>
          </cell>
          <cell r="C84" t="str">
            <v>P</v>
          </cell>
          <cell r="D84" t="str">
            <v>3305145407850004</v>
          </cell>
          <cell r="E84" t="str">
            <v>PENGEMPON RT 04/RW 04</v>
          </cell>
          <cell r="F84" t="str">
            <v>PENGEMPON</v>
          </cell>
          <cell r="G84" t="str">
            <v>SRUWENG</v>
          </cell>
          <cell r="H84" t="str">
            <v>KEBUMEN</v>
          </cell>
          <cell r="I84" t="str">
            <v>JAWA TENGAH</v>
          </cell>
          <cell r="J84">
            <v>15000000</v>
          </cell>
          <cell r="K84">
            <v>29</v>
          </cell>
          <cell r="L84" t="str">
            <v>MENGURUS RUMAH TANGGA</v>
          </cell>
          <cell r="M84">
            <v>400000</v>
          </cell>
          <cell r="N84">
            <v>3</v>
          </cell>
          <cell r="O84" t="str">
            <v>Tidak Layak</v>
          </cell>
          <cell r="P84" t="str">
            <v>Tidak Layak</v>
          </cell>
          <cell r="Q84" t="str">
            <v>Tidak Layak</v>
          </cell>
          <cell r="R84">
            <v>54</v>
          </cell>
          <cell r="S84">
            <v>0</v>
          </cell>
          <cell r="T84" t="str">
            <v>YUDO SUDOMO</v>
          </cell>
          <cell r="U84">
            <v>0</v>
          </cell>
          <cell r="V84" t="str">
            <v>(0287) 3872017</v>
          </cell>
          <cell r="W84" t="str">
            <v>SIGIT KARSENO</v>
          </cell>
          <cell r="X84">
            <v>0</v>
          </cell>
          <cell r="Y84" t="str">
            <v>NIP :19680424 199803 1011</v>
          </cell>
          <cell r="Z84" t="str">
            <v>Moh. Amirudin, S.IP, MM</v>
          </cell>
          <cell r="AA84" t="str">
            <v>Himawan T P, S.Sos</v>
          </cell>
          <cell r="AB84" t="e">
            <v>#N/A</v>
          </cell>
          <cell r="AC84">
            <v>3086</v>
          </cell>
          <cell r="AD84">
            <v>7.6335899999999999</v>
          </cell>
          <cell r="AE84" t="str">
            <v>109,63239</v>
          </cell>
          <cell r="AF84" t="str">
            <v>Surat Keterangan Pejabat</v>
          </cell>
          <cell r="AG84" t="str">
            <v>Listrik</v>
          </cell>
          <cell r="AH84">
            <v>0</v>
          </cell>
          <cell r="AI84">
            <v>0</v>
          </cell>
          <cell r="AJ84">
            <v>0</v>
          </cell>
          <cell r="AQ84">
            <v>0</v>
          </cell>
          <cell r="AR84" t="str">
            <v>_______________</v>
          </cell>
          <cell r="AS84">
            <v>0</v>
          </cell>
          <cell r="AT84">
            <v>0</v>
          </cell>
          <cell r="AU84">
            <v>0</v>
          </cell>
          <cell r="AV84">
            <v>0</v>
          </cell>
          <cell r="AY84">
            <v>0</v>
          </cell>
        </row>
        <row r="85">
          <cell r="A85">
            <v>80</v>
          </cell>
          <cell r="B85" t="str">
            <v>SOLIHUDIN</v>
          </cell>
          <cell r="C85" t="str">
            <v>L</v>
          </cell>
          <cell r="D85" t="str">
            <v>3305141510790005</v>
          </cell>
          <cell r="E85" t="str">
            <v>PENGEMPON RT 04/RW 04</v>
          </cell>
          <cell r="F85" t="str">
            <v>PENGEMPON</v>
          </cell>
          <cell r="G85" t="str">
            <v>SRUWENG</v>
          </cell>
          <cell r="H85" t="str">
            <v>KEBUMEN</v>
          </cell>
          <cell r="I85" t="str">
            <v>JAWA TENGAH</v>
          </cell>
          <cell r="J85">
            <v>15000000</v>
          </cell>
          <cell r="K85">
            <v>35</v>
          </cell>
          <cell r="L85" t="str">
            <v>WIRASWASTA</v>
          </cell>
          <cell r="M85">
            <v>500000</v>
          </cell>
          <cell r="N85">
            <v>1</v>
          </cell>
          <cell r="O85" t="str">
            <v>Tidak Layak</v>
          </cell>
          <cell r="P85" t="str">
            <v>Tidak Layak</v>
          </cell>
          <cell r="Q85" t="str">
            <v>Tidak Layak</v>
          </cell>
          <cell r="R85">
            <v>54</v>
          </cell>
          <cell r="S85">
            <v>0</v>
          </cell>
          <cell r="T85" t="str">
            <v>YUDO SUDOMO</v>
          </cell>
          <cell r="U85">
            <v>0</v>
          </cell>
          <cell r="V85" t="str">
            <v>(0287) 3872017</v>
          </cell>
          <cell r="W85" t="str">
            <v>SIGIT KARSENO</v>
          </cell>
          <cell r="X85">
            <v>0</v>
          </cell>
          <cell r="Y85" t="str">
            <v>NIP :19680424 199803 1011</v>
          </cell>
          <cell r="Z85" t="str">
            <v>Moh. Amirudin, S.IP, MM</v>
          </cell>
          <cell r="AA85" t="str">
            <v>Himawan T P, S.Sos</v>
          </cell>
          <cell r="AB85" t="str">
            <v>0000069601590008204</v>
          </cell>
          <cell r="AC85">
            <v>3086</v>
          </cell>
          <cell r="AD85">
            <v>7.6342100000000004</v>
          </cell>
          <cell r="AE85" t="str">
            <v>109,63148</v>
          </cell>
          <cell r="AF85" t="str">
            <v>Surat Keterangan Pejabat</v>
          </cell>
          <cell r="AG85" t="str">
            <v>Tidak Ada</v>
          </cell>
          <cell r="AH85" t="str">
            <v>GENTENG/USUK/RENG LAPUK</v>
          </cell>
          <cell r="AI85" t="str">
            <v>TANAH</v>
          </cell>
          <cell r="AJ85" t="str">
            <v>PAPAN/ BILIK BAMBU</v>
          </cell>
          <cell r="AK85" t="str">
            <v>GENTENG/USUK/RENG</v>
          </cell>
          <cell r="AL85">
            <v>88</v>
          </cell>
          <cell r="AM85" t="str">
            <v>RABAT BETON</v>
          </cell>
          <cell r="AN85">
            <v>54</v>
          </cell>
          <cell r="AO85" t="str">
            <v>BATA MERAH/ BATAKO</v>
          </cell>
          <cell r="AP85">
            <v>90</v>
          </cell>
          <cell r="AQ85" t="str">
            <v>Pengempon, ____ Oktober 2015</v>
          </cell>
          <cell r="AR85" t="str">
            <v>MU'MININ</v>
          </cell>
          <cell r="AS85" t="str">
            <v>BANTENG</v>
          </cell>
          <cell r="AT85" t="str">
            <v>MUNCUL BARU</v>
          </cell>
          <cell r="AU85" t="str">
            <v>Jl. Simpang lima Rt.3/Rw.1 Kec.Pejagoan</v>
          </cell>
          <cell r="AV85" t="str">
            <v>Mohamad Mansur</v>
          </cell>
          <cell r="AW85" t="str">
            <v>BTN KCP KEBUMEN</v>
          </cell>
          <cell r="AX85" t="str">
            <v>'00696</v>
          </cell>
          <cell r="AY85" t="str">
            <v>00696-01-50-000542-4</v>
          </cell>
        </row>
        <row r="86">
          <cell r="A86">
            <v>81</v>
          </cell>
          <cell r="B86" t="str">
            <v>MUSRINGAH</v>
          </cell>
          <cell r="C86" t="str">
            <v>P</v>
          </cell>
          <cell r="D86" t="str">
            <v>3305146105460002</v>
          </cell>
          <cell r="E86" t="str">
            <v>PENGEMPON RT 04/RW 04</v>
          </cell>
          <cell r="F86" t="str">
            <v>PENGEMPON</v>
          </cell>
          <cell r="G86" t="str">
            <v>SRUWENG</v>
          </cell>
          <cell r="H86" t="str">
            <v>KEBUMEN</v>
          </cell>
          <cell r="I86" t="str">
            <v>JAWA TENGAH</v>
          </cell>
          <cell r="J86">
            <v>15000000</v>
          </cell>
          <cell r="K86">
            <v>68</v>
          </cell>
          <cell r="L86" t="str">
            <v>MENGURUS RUMAH TANGGA</v>
          </cell>
          <cell r="M86">
            <v>450000</v>
          </cell>
          <cell r="N86">
            <v>1</v>
          </cell>
          <cell r="O86" t="str">
            <v>Tidak Layak</v>
          </cell>
          <cell r="P86" t="str">
            <v>Tidak Layak</v>
          </cell>
          <cell r="Q86" t="str">
            <v>Tidak Layak</v>
          </cell>
          <cell r="R86">
            <v>54</v>
          </cell>
          <cell r="S86">
            <v>0</v>
          </cell>
          <cell r="T86" t="str">
            <v>YUDO SUDOMO</v>
          </cell>
          <cell r="U86">
            <v>0</v>
          </cell>
          <cell r="V86" t="str">
            <v>(0287) 3872017</v>
          </cell>
          <cell r="W86" t="str">
            <v>SIGIT KARSENO</v>
          </cell>
          <cell r="X86">
            <v>0</v>
          </cell>
          <cell r="Y86" t="str">
            <v>NIP :19680424 199803 1011</v>
          </cell>
          <cell r="Z86" t="str">
            <v>Moh. Amirudin, S.IP, MM</v>
          </cell>
          <cell r="AA86" t="str">
            <v>Himawan T P, S.Sos</v>
          </cell>
          <cell r="AB86" t="str">
            <v>0000069601590004242</v>
          </cell>
          <cell r="AC86">
            <v>3086</v>
          </cell>
          <cell r="AD86">
            <v>7.6332300000000002</v>
          </cell>
          <cell r="AE86" t="str">
            <v>109,63164</v>
          </cell>
          <cell r="AF86" t="str">
            <v>Surat Keterangan Pejabat</v>
          </cell>
          <cell r="AG86" t="str">
            <v>Tidak Ada</v>
          </cell>
          <cell r="AH86" t="str">
            <v>GENTENG/USUK/RENG LAPUK</v>
          </cell>
          <cell r="AI86" t="str">
            <v>TANAH</v>
          </cell>
          <cell r="AJ86" t="str">
            <v>PAPAN/ BILIK BAMBU</v>
          </cell>
          <cell r="AK86" t="str">
            <v>GENTENG/USUK/RENG</v>
          </cell>
          <cell r="AL86">
            <v>88</v>
          </cell>
          <cell r="AM86" t="str">
            <v>RABAT BETON</v>
          </cell>
          <cell r="AN86">
            <v>54</v>
          </cell>
          <cell r="AO86" t="str">
            <v>BATA MERAH/ BATAKO</v>
          </cell>
          <cell r="AP86">
            <v>90</v>
          </cell>
          <cell r="AQ86" t="str">
            <v>Pengempon, ____ Oktober 2015</v>
          </cell>
          <cell r="AR86" t="str">
            <v>MU'MININ</v>
          </cell>
          <cell r="AS86" t="str">
            <v>BANTENG</v>
          </cell>
          <cell r="AT86" t="str">
            <v>MUNCUL BARU</v>
          </cell>
          <cell r="AU86" t="str">
            <v>Jl. Simpang lima Rt.3/Rw.1 Kec.Pejagoan</v>
          </cell>
          <cell r="AV86" t="str">
            <v>Mohamad Mansur</v>
          </cell>
          <cell r="AW86" t="str">
            <v>BTN KCP KEBUMEN</v>
          </cell>
          <cell r="AX86" t="str">
            <v>'00696</v>
          </cell>
          <cell r="AY86" t="str">
            <v>00696-01-50-000542-4</v>
          </cell>
        </row>
        <row r="87">
          <cell r="A87">
            <v>82</v>
          </cell>
          <cell r="B87" t="str">
            <v>NUR FAIKUN</v>
          </cell>
          <cell r="C87" t="str">
            <v>L</v>
          </cell>
          <cell r="D87" t="str">
            <v>3305141203720002</v>
          </cell>
          <cell r="E87" t="str">
            <v>PENGEMPON RT 04/RW 04</v>
          </cell>
          <cell r="F87" t="str">
            <v>PENGEMPON</v>
          </cell>
          <cell r="G87" t="str">
            <v>SRUWENG</v>
          </cell>
          <cell r="H87" t="str">
            <v>KEBUMEN</v>
          </cell>
          <cell r="I87" t="str">
            <v>JAWA TENGAH</v>
          </cell>
          <cell r="J87">
            <v>15000000</v>
          </cell>
          <cell r="K87">
            <v>42</v>
          </cell>
          <cell r="L87" t="str">
            <v>BURUH HARIAN LEPAS</v>
          </cell>
          <cell r="M87">
            <v>600000</v>
          </cell>
          <cell r="N87">
            <v>7</v>
          </cell>
          <cell r="O87" t="str">
            <v>Tidak Layak</v>
          </cell>
          <cell r="P87" t="str">
            <v>Tidak Layak</v>
          </cell>
          <cell r="Q87" t="str">
            <v>Tidak Layak</v>
          </cell>
          <cell r="R87">
            <v>54</v>
          </cell>
          <cell r="S87">
            <v>0</v>
          </cell>
          <cell r="T87" t="str">
            <v>YUDO SUDOMO</v>
          </cell>
          <cell r="U87">
            <v>0</v>
          </cell>
          <cell r="V87" t="str">
            <v>(0287) 3872017</v>
          </cell>
          <cell r="W87" t="str">
            <v>SIGIT KARSENO</v>
          </cell>
          <cell r="X87">
            <v>0</v>
          </cell>
          <cell r="Y87" t="str">
            <v>NIP :19680424 199803 1011</v>
          </cell>
          <cell r="Z87" t="str">
            <v>Moh. Amirudin, S.IP, MM</v>
          </cell>
          <cell r="AA87" t="str">
            <v>Himawan T P, S.Sos</v>
          </cell>
          <cell r="AB87" t="str">
            <v>0000069601590004543</v>
          </cell>
          <cell r="AC87">
            <v>3086</v>
          </cell>
          <cell r="AD87">
            <v>7.6342499999999998</v>
          </cell>
          <cell r="AE87" t="str">
            <v>109,63178</v>
          </cell>
          <cell r="AF87" t="str">
            <v>Surat Keterangan Pejabat</v>
          </cell>
          <cell r="AG87" t="str">
            <v>Tidak Ada</v>
          </cell>
          <cell r="AH87" t="str">
            <v>GENTENG/USUK/RENG LAPUK</v>
          </cell>
          <cell r="AI87" t="str">
            <v>TANAH</v>
          </cell>
          <cell r="AJ87" t="str">
            <v>PAPAN/ BILIK BAMBU</v>
          </cell>
          <cell r="AK87" t="str">
            <v>GENTENG/USUK/RENG</v>
          </cell>
          <cell r="AL87">
            <v>88</v>
          </cell>
          <cell r="AM87" t="str">
            <v>RABAT BETON</v>
          </cell>
          <cell r="AN87">
            <v>54</v>
          </cell>
          <cell r="AO87" t="str">
            <v>BATA MERAH/ BATAKO</v>
          </cell>
          <cell r="AP87">
            <v>90</v>
          </cell>
          <cell r="AQ87" t="str">
            <v>Pengempon, ____ Oktober 2015</v>
          </cell>
          <cell r="AR87" t="str">
            <v>MU'MININ</v>
          </cell>
          <cell r="AS87" t="str">
            <v>BANTENG</v>
          </cell>
          <cell r="AT87" t="str">
            <v>MUNCUL BARU</v>
          </cell>
          <cell r="AU87" t="str">
            <v>Jl. Simpang lima Rt.3/Rw.1 Kec.Pejagoan</v>
          </cell>
          <cell r="AV87" t="str">
            <v>Mohamad Mansur</v>
          </cell>
          <cell r="AW87" t="str">
            <v>BTN KCP KEBUMEN</v>
          </cell>
          <cell r="AX87" t="str">
            <v>'00696</v>
          </cell>
          <cell r="AY87" t="str">
            <v>00696-01-50-000542-4</v>
          </cell>
        </row>
        <row r="88">
          <cell r="A88">
            <v>83</v>
          </cell>
          <cell r="B88" t="str">
            <v>NASIHUDIN</v>
          </cell>
          <cell r="C88" t="str">
            <v>L</v>
          </cell>
          <cell r="D88" t="str">
            <v>3305142103680001</v>
          </cell>
          <cell r="E88" t="str">
            <v>PENGEMPON RT 04/RW 04</v>
          </cell>
          <cell r="F88" t="str">
            <v>PENGEMPON</v>
          </cell>
          <cell r="G88" t="str">
            <v>SRUWENG</v>
          </cell>
          <cell r="H88" t="str">
            <v>KEBUMEN</v>
          </cell>
          <cell r="I88" t="str">
            <v>JAWA TENGAH</v>
          </cell>
          <cell r="J88">
            <v>15000000</v>
          </cell>
          <cell r="K88">
            <v>46</v>
          </cell>
          <cell r="L88" t="str">
            <v>BURUH HARIAN LEPAS</v>
          </cell>
          <cell r="M88">
            <v>650000</v>
          </cell>
          <cell r="N88">
            <v>7</v>
          </cell>
          <cell r="O88" t="str">
            <v>Tidak Layak</v>
          </cell>
          <cell r="P88" t="str">
            <v>Tidak Layak</v>
          </cell>
          <cell r="Q88" t="str">
            <v>Tidak Layak</v>
          </cell>
          <cell r="R88">
            <v>54</v>
          </cell>
          <cell r="S88">
            <v>0</v>
          </cell>
          <cell r="T88" t="str">
            <v>YUDO SUDOMO</v>
          </cell>
          <cell r="U88">
            <v>0</v>
          </cell>
          <cell r="V88" t="str">
            <v>(0287) 3872017</v>
          </cell>
          <cell r="W88" t="str">
            <v>SIGIT KARSENO</v>
          </cell>
          <cell r="X88">
            <v>0</v>
          </cell>
          <cell r="Y88" t="str">
            <v>NIP :19680424 199803 1011</v>
          </cell>
          <cell r="Z88" t="str">
            <v>Moh. Amirudin, S.IP, MM</v>
          </cell>
          <cell r="AA88" t="str">
            <v>Himawan T P, S.Sos</v>
          </cell>
          <cell r="AB88" t="str">
            <v>0000069601590004381</v>
          </cell>
          <cell r="AC88">
            <v>3086</v>
          </cell>
          <cell r="AD88">
            <v>7.633</v>
          </cell>
          <cell r="AE88" t="str">
            <v>109,63162</v>
          </cell>
          <cell r="AF88" t="str">
            <v>Surat Keterangan Pejabat</v>
          </cell>
          <cell r="AG88" t="str">
            <v>Listrik</v>
          </cell>
          <cell r="AH88" t="str">
            <v>GENTENG/USUK/RENG LAPUK</v>
          </cell>
          <cell r="AI88" t="str">
            <v>TANAH</v>
          </cell>
          <cell r="AJ88" t="str">
            <v>PAPAN/ BILIK BAMBU</v>
          </cell>
          <cell r="AK88" t="str">
            <v>GENTENG/USUK/RENG</v>
          </cell>
          <cell r="AL88">
            <v>88</v>
          </cell>
          <cell r="AM88" t="str">
            <v>RABAT BETON</v>
          </cell>
          <cell r="AN88">
            <v>54</v>
          </cell>
          <cell r="AO88" t="str">
            <v>BATA MERAH/ BATAKO</v>
          </cell>
          <cell r="AP88">
            <v>90</v>
          </cell>
          <cell r="AQ88" t="str">
            <v>Pengempon, ____ Oktober 2015</v>
          </cell>
          <cell r="AR88" t="str">
            <v>MU'MININ</v>
          </cell>
          <cell r="AS88" t="str">
            <v>BANTENG</v>
          </cell>
          <cell r="AT88" t="str">
            <v>MUNCUL BARU</v>
          </cell>
          <cell r="AU88" t="str">
            <v>Jl. Simpang lima Rt.3/Rw.1 Kec.Pejagoan</v>
          </cell>
          <cell r="AV88" t="str">
            <v>Mohamad Mansur</v>
          </cell>
          <cell r="AW88" t="str">
            <v>BTN KCP KEBUMEN</v>
          </cell>
          <cell r="AX88" t="str">
            <v>'00696</v>
          </cell>
          <cell r="AY88" t="str">
            <v>00696-01-50-000542-4</v>
          </cell>
        </row>
        <row r="89">
          <cell r="A89">
            <v>84</v>
          </cell>
          <cell r="B89" t="str">
            <v>SOLIHUN</v>
          </cell>
          <cell r="C89" t="str">
            <v>L</v>
          </cell>
          <cell r="D89" t="str">
            <v>3305141102820003</v>
          </cell>
          <cell r="E89" t="str">
            <v>PENGEMPON RT 04/RW 04</v>
          </cell>
          <cell r="F89" t="str">
            <v>PENGEMPON</v>
          </cell>
          <cell r="G89" t="str">
            <v>SRUWENG</v>
          </cell>
          <cell r="H89" t="str">
            <v>KEBUMEN</v>
          </cell>
          <cell r="I89" t="str">
            <v>JAWA TENGAH</v>
          </cell>
          <cell r="J89">
            <v>15000000</v>
          </cell>
          <cell r="K89">
            <v>32</v>
          </cell>
          <cell r="L89" t="str">
            <v>BURUH HARIAN LEPAS</v>
          </cell>
          <cell r="M89">
            <v>650000</v>
          </cell>
          <cell r="N89">
            <v>3</v>
          </cell>
          <cell r="O89" t="str">
            <v>Tidak Layak</v>
          </cell>
          <cell r="P89" t="str">
            <v>Tidak Layak</v>
          </cell>
          <cell r="Q89" t="str">
            <v>Tidak Layak</v>
          </cell>
          <cell r="R89">
            <v>54</v>
          </cell>
          <cell r="S89">
            <v>0</v>
          </cell>
          <cell r="T89" t="str">
            <v>YUDO SUDOMO</v>
          </cell>
          <cell r="U89">
            <v>0</v>
          </cell>
          <cell r="V89" t="str">
            <v>(0287) 3872017</v>
          </cell>
          <cell r="W89" t="str">
            <v>SIGIT KARSENO</v>
          </cell>
          <cell r="X89">
            <v>0</v>
          </cell>
          <cell r="Y89" t="str">
            <v>NIP :19680424 199803 1011</v>
          </cell>
          <cell r="Z89" t="str">
            <v>Moh. Amirudin, S.IP, MM</v>
          </cell>
          <cell r="AA89" t="str">
            <v>Himawan T P, S.Sos</v>
          </cell>
          <cell r="AB89" t="str">
            <v>0000069601590008220</v>
          </cell>
          <cell r="AC89">
            <v>3086</v>
          </cell>
          <cell r="AD89">
            <v>7.63558</v>
          </cell>
          <cell r="AE89" t="str">
            <v>109,63116</v>
          </cell>
          <cell r="AF89" t="str">
            <v>Surat Keterangan Pejabat</v>
          </cell>
          <cell r="AG89" t="str">
            <v>Listrik</v>
          </cell>
          <cell r="AH89" t="str">
            <v>GENTENG/USUK/RENG LAPUK</v>
          </cell>
          <cell r="AI89" t="str">
            <v>TANAH</v>
          </cell>
          <cell r="AJ89" t="str">
            <v>PAPAN/ BILIK BAMBU</v>
          </cell>
          <cell r="AK89" t="str">
            <v>GENTENG/USUK/RENG</v>
          </cell>
          <cell r="AL89">
            <v>88</v>
          </cell>
          <cell r="AM89" t="str">
            <v>RABAT BETON</v>
          </cell>
          <cell r="AN89">
            <v>54</v>
          </cell>
          <cell r="AO89" t="str">
            <v>BATA MERAH/ BATAKO</v>
          </cell>
          <cell r="AP89">
            <v>90</v>
          </cell>
          <cell r="AQ89" t="str">
            <v>Pengempon, ____ Oktober 2015</v>
          </cell>
          <cell r="AR89" t="str">
            <v>MU'MININ</v>
          </cell>
          <cell r="AS89" t="str">
            <v>BANTENG</v>
          </cell>
          <cell r="AT89" t="str">
            <v>MUNCUL BARU</v>
          </cell>
          <cell r="AU89" t="str">
            <v>Jl. Simpang lima Rt.3/Rw.1 Kec.Pejagoan</v>
          </cell>
          <cell r="AV89" t="str">
            <v>Mohamad Mansur</v>
          </cell>
          <cell r="AW89" t="str">
            <v>BTN KCP KEBUMEN</v>
          </cell>
          <cell r="AX89" t="str">
            <v>'00696</v>
          </cell>
          <cell r="AY89" t="str">
            <v>00696-01-50-000542-4</v>
          </cell>
        </row>
        <row r="90">
          <cell r="A90">
            <v>85</v>
          </cell>
          <cell r="B90" t="str">
            <v>SATIMAN</v>
          </cell>
          <cell r="C90" t="str">
            <v>L</v>
          </cell>
          <cell r="D90" t="str">
            <v>3305143112390014</v>
          </cell>
          <cell r="E90" t="str">
            <v>PENGEMPON RT 04/RW 04</v>
          </cell>
          <cell r="F90" t="str">
            <v>PENGEMPON</v>
          </cell>
          <cell r="G90" t="str">
            <v>SRUWENG</v>
          </cell>
          <cell r="H90" t="str">
            <v>KEBUMEN</v>
          </cell>
          <cell r="I90" t="str">
            <v>JAWA TENGAH</v>
          </cell>
          <cell r="J90">
            <v>15000000</v>
          </cell>
          <cell r="K90">
            <v>75</v>
          </cell>
          <cell r="L90" t="str">
            <v>PETANI/PEKEBUN</v>
          </cell>
          <cell r="M90">
            <v>450000</v>
          </cell>
          <cell r="N90">
            <v>1</v>
          </cell>
          <cell r="O90" t="str">
            <v>Tidak Layak</v>
          </cell>
          <cell r="P90" t="str">
            <v>Tidak Layak</v>
          </cell>
          <cell r="Q90" t="str">
            <v>Tidak Layak</v>
          </cell>
          <cell r="R90">
            <v>54</v>
          </cell>
          <cell r="S90">
            <v>0</v>
          </cell>
          <cell r="T90" t="str">
            <v>YUDO SUDOMO</v>
          </cell>
          <cell r="U90">
            <v>0</v>
          </cell>
          <cell r="V90" t="str">
            <v>(0287) 3872017</v>
          </cell>
          <cell r="W90" t="str">
            <v>SIGIT KARSENO</v>
          </cell>
          <cell r="X90">
            <v>0</v>
          </cell>
          <cell r="Y90" t="str">
            <v>NIP :19680424 199803 1011</v>
          </cell>
          <cell r="Z90" t="str">
            <v>Moh. Amirudin, S.IP, MM</v>
          </cell>
          <cell r="AA90" t="str">
            <v>Himawan T P, S.Sos</v>
          </cell>
          <cell r="AB90" t="str">
            <v>0000069601590007452</v>
          </cell>
          <cell r="AC90">
            <v>3086</v>
          </cell>
          <cell r="AD90">
            <v>7.6356900000000003</v>
          </cell>
          <cell r="AE90" t="str">
            <v>109,63128</v>
          </cell>
          <cell r="AF90" t="str">
            <v>Surat Keterangan Pejabat</v>
          </cell>
          <cell r="AG90" t="str">
            <v>Tidak Ada</v>
          </cell>
          <cell r="AH90" t="str">
            <v>GENTENG/USUK/RENG LAPUK</v>
          </cell>
          <cell r="AI90" t="str">
            <v>TANAH</v>
          </cell>
          <cell r="AJ90" t="str">
            <v>PAPAN/ BILIK BAMBU</v>
          </cell>
          <cell r="AK90" t="str">
            <v>GENTENG/USUK/RENG</v>
          </cell>
          <cell r="AL90">
            <v>88</v>
          </cell>
          <cell r="AM90" t="str">
            <v>RABAT BETON</v>
          </cell>
          <cell r="AN90">
            <v>54</v>
          </cell>
          <cell r="AO90" t="str">
            <v>BATA MERAH/ BATAKO</v>
          </cell>
          <cell r="AP90">
            <v>90</v>
          </cell>
          <cell r="AQ90" t="str">
            <v>Pengempon, ____ Oktober 2015</v>
          </cell>
          <cell r="AR90" t="str">
            <v>MU'MININ</v>
          </cell>
          <cell r="AS90" t="str">
            <v>BANTENG</v>
          </cell>
          <cell r="AT90" t="str">
            <v>MUNCUL BARU</v>
          </cell>
          <cell r="AU90" t="str">
            <v>Jl. Simpang lima Rt.3/Rw.1 Kec.Pejagoan</v>
          </cell>
          <cell r="AV90" t="str">
            <v>Mohamad Mansur</v>
          </cell>
          <cell r="AW90" t="str">
            <v>BTN KCP KEBUMEN</v>
          </cell>
          <cell r="AX90" t="str">
            <v>'00696</v>
          </cell>
          <cell r="AY90" t="str">
            <v>00696-01-50-000542-4</v>
          </cell>
        </row>
        <row r="91">
          <cell r="A91">
            <v>86</v>
          </cell>
          <cell r="B91" t="str">
            <v>SODIKIN</v>
          </cell>
          <cell r="C91" t="str">
            <v>L</v>
          </cell>
          <cell r="D91" t="str">
            <v>3305140810670002</v>
          </cell>
          <cell r="E91" t="str">
            <v>PENGEMPON RT 01/RW 05</v>
          </cell>
          <cell r="F91" t="str">
            <v>PENGEMPON</v>
          </cell>
          <cell r="G91" t="str">
            <v>SRUWENG</v>
          </cell>
          <cell r="H91" t="str">
            <v>KEBUMEN</v>
          </cell>
          <cell r="I91" t="str">
            <v>JAWA TENGAH</v>
          </cell>
          <cell r="J91">
            <v>15000000</v>
          </cell>
          <cell r="K91">
            <v>55</v>
          </cell>
          <cell r="L91" t="str">
            <v>BURUH HARIAN LEPAS</v>
          </cell>
          <cell r="M91">
            <v>850000</v>
          </cell>
          <cell r="N91">
            <v>5</v>
          </cell>
          <cell r="O91" t="str">
            <v>Tidak Layak</v>
          </cell>
          <cell r="P91" t="str">
            <v>Tidak Layak</v>
          </cell>
          <cell r="Q91" t="str">
            <v>Tidak Layak</v>
          </cell>
          <cell r="R91">
            <v>108</v>
          </cell>
          <cell r="S91">
            <v>0</v>
          </cell>
          <cell r="T91" t="str">
            <v>YUDO SUDOMO</v>
          </cell>
          <cell r="U91">
            <v>0</v>
          </cell>
          <cell r="V91" t="str">
            <v>(0287) 3872017</v>
          </cell>
          <cell r="W91" t="str">
            <v>SIGIT KARSENO</v>
          </cell>
          <cell r="X91">
            <v>0</v>
          </cell>
          <cell r="Y91" t="str">
            <v>NIP :19680424 199803 1011</v>
          </cell>
          <cell r="Z91" t="str">
            <v>Moh. Amirudin, S.IP, MM</v>
          </cell>
          <cell r="AA91" t="str">
            <v>Himawan T P, S.Sos</v>
          </cell>
          <cell r="AB91" t="str">
            <v>0000069601590008084</v>
          </cell>
          <cell r="AC91">
            <v>3086</v>
          </cell>
          <cell r="AD91">
            <v>7.6382000000000003</v>
          </cell>
          <cell r="AE91" t="str">
            <v>109,63662</v>
          </cell>
          <cell r="AF91" t="str">
            <v>Surat Keterangan Pejabat</v>
          </cell>
          <cell r="AG91" t="str">
            <v>Tidak Ada</v>
          </cell>
          <cell r="AH91" t="str">
            <v>GENTENG/USUK/RENG LAPUK</v>
          </cell>
          <cell r="AI91" t="str">
            <v>TANAH</v>
          </cell>
          <cell r="AJ91" t="str">
            <v>PAPAN/ BILIK BAMBU</v>
          </cell>
          <cell r="AK91" t="str">
            <v>GENTENG/USUK/RENG</v>
          </cell>
          <cell r="AL91">
            <v>88</v>
          </cell>
          <cell r="AM91" t="str">
            <v>RABAT BETON</v>
          </cell>
          <cell r="AN91">
            <v>54</v>
          </cell>
          <cell r="AO91" t="str">
            <v>BATA MERAH/ BATAKO</v>
          </cell>
          <cell r="AP91">
            <v>90</v>
          </cell>
          <cell r="AQ91" t="str">
            <v>Pengempon, ____ Oktober 2015</v>
          </cell>
          <cell r="AR91" t="str">
            <v>UDINANTO</v>
          </cell>
          <cell r="AS91" t="str">
            <v>ALAS TUA</v>
          </cell>
          <cell r="AT91" t="str">
            <v>MUNCUL BARU</v>
          </cell>
          <cell r="AU91" t="str">
            <v>Jl. Simpang lima Rt.3/Rw.1 Kec.Pejagoan</v>
          </cell>
          <cell r="AV91" t="str">
            <v>Mohamad Mansur</v>
          </cell>
          <cell r="AW91" t="str">
            <v>BTN KCP KEBUMEN</v>
          </cell>
          <cell r="AX91" t="str">
            <v>'00696</v>
          </cell>
          <cell r="AY91" t="str">
            <v>00696-01-50-000542-4</v>
          </cell>
        </row>
        <row r="92">
          <cell r="A92">
            <v>87</v>
          </cell>
          <cell r="B92" t="str">
            <v>SOLIHUDIN</v>
          </cell>
          <cell r="C92" t="str">
            <v>L</v>
          </cell>
          <cell r="D92" t="str">
            <v>3305142604850003</v>
          </cell>
          <cell r="E92" t="str">
            <v>PENGEMPON RT 01/RW 05</v>
          </cell>
          <cell r="F92" t="str">
            <v>PENGEMPON</v>
          </cell>
          <cell r="G92" t="str">
            <v>SRUWENG</v>
          </cell>
          <cell r="H92" t="str">
            <v>KEBUMEN</v>
          </cell>
          <cell r="I92" t="str">
            <v>JAWA TENGAH</v>
          </cell>
          <cell r="J92">
            <v>15000000</v>
          </cell>
          <cell r="K92">
            <v>29</v>
          </cell>
          <cell r="L92" t="str">
            <v>KARYAWAN SWASTA</v>
          </cell>
          <cell r="M92">
            <v>900000</v>
          </cell>
          <cell r="N92">
            <v>1</v>
          </cell>
          <cell r="O92" t="str">
            <v>Tidak Layak</v>
          </cell>
          <cell r="P92" t="str">
            <v>Tidak Layak</v>
          </cell>
          <cell r="Q92" t="str">
            <v>Tidak Layak</v>
          </cell>
          <cell r="R92">
            <v>54</v>
          </cell>
          <cell r="S92">
            <v>0</v>
          </cell>
          <cell r="T92" t="str">
            <v>YUDO SUDOMO</v>
          </cell>
          <cell r="U92">
            <v>0</v>
          </cell>
          <cell r="V92" t="str">
            <v>(0287) 3872017</v>
          </cell>
          <cell r="W92" t="str">
            <v>SIGIT KARSENO</v>
          </cell>
          <cell r="X92">
            <v>0</v>
          </cell>
          <cell r="Y92" t="str">
            <v>NIP :19680424 199803 1011</v>
          </cell>
          <cell r="Z92" t="str">
            <v>Moh. Amirudin, S.IP, MM</v>
          </cell>
          <cell r="AA92" t="str">
            <v>Himawan T P, S.Sos</v>
          </cell>
          <cell r="AB92" t="str">
            <v>0000069601590008212</v>
          </cell>
          <cell r="AC92">
            <v>3086</v>
          </cell>
          <cell r="AD92">
            <v>7.6382399999999997</v>
          </cell>
          <cell r="AE92" t="str">
            <v>109,63702</v>
          </cell>
          <cell r="AF92" t="str">
            <v>Surat Keterangan Pejabat</v>
          </cell>
          <cell r="AG92" t="str">
            <v>Tidak Ada</v>
          </cell>
          <cell r="AH92" t="str">
            <v>GENTENG/USUK/RENG LAPUK</v>
          </cell>
          <cell r="AI92" t="str">
            <v>TANAH</v>
          </cell>
          <cell r="AJ92" t="str">
            <v>PAPAN/ BILIK BAMBU</v>
          </cell>
          <cell r="AK92" t="str">
            <v>GENTENG/USUK/RENG</v>
          </cell>
          <cell r="AL92">
            <v>88</v>
          </cell>
          <cell r="AM92" t="str">
            <v>RABAT BETON</v>
          </cell>
          <cell r="AN92">
            <v>54</v>
          </cell>
          <cell r="AO92" t="str">
            <v>BATA MERAH/ BATAKO</v>
          </cell>
          <cell r="AP92">
            <v>90</v>
          </cell>
          <cell r="AQ92" t="str">
            <v>Pengempon, ____ Oktober 2015</v>
          </cell>
          <cell r="AR92" t="str">
            <v>UDINANTO</v>
          </cell>
          <cell r="AS92" t="str">
            <v>ALAS TUA</v>
          </cell>
          <cell r="AT92" t="str">
            <v>MUNCUL BARU</v>
          </cell>
          <cell r="AU92" t="str">
            <v>Jl. Simpang lima Rt.3/Rw.1 Kec.Pejagoan</v>
          </cell>
          <cell r="AV92" t="str">
            <v>Mohamad Mansur</v>
          </cell>
          <cell r="AW92" t="str">
            <v>BTN KCP KEBUMEN</v>
          </cell>
          <cell r="AX92" t="str">
            <v>'00696</v>
          </cell>
          <cell r="AY92" t="str">
            <v>00696-01-50-000542-4</v>
          </cell>
        </row>
        <row r="93">
          <cell r="A93">
            <v>88</v>
          </cell>
          <cell r="B93" t="str">
            <v>SITI BAENGATUN</v>
          </cell>
          <cell r="C93" t="str">
            <v>P</v>
          </cell>
          <cell r="D93" t="str">
            <v>3305145606770001</v>
          </cell>
          <cell r="E93" t="str">
            <v>PEMGEMPON RT 01/RW 05</v>
          </cell>
          <cell r="F93" t="str">
            <v>PENGEMPON</v>
          </cell>
          <cell r="G93" t="str">
            <v>SRUWENG</v>
          </cell>
          <cell r="H93" t="str">
            <v>KEBUMEN</v>
          </cell>
          <cell r="I93" t="str">
            <v>JAWA TENGAH</v>
          </cell>
          <cell r="J93">
            <v>15000000</v>
          </cell>
          <cell r="K93">
            <v>37</v>
          </cell>
          <cell r="L93" t="str">
            <v>WIRASWASTA</v>
          </cell>
          <cell r="M93">
            <v>400000</v>
          </cell>
          <cell r="N93">
            <v>4</v>
          </cell>
          <cell r="O93" t="str">
            <v>Tidak Layak</v>
          </cell>
          <cell r="P93" t="str">
            <v>Tidak Layak</v>
          </cell>
          <cell r="Q93" t="str">
            <v>Tidak Layak</v>
          </cell>
          <cell r="R93">
            <v>54</v>
          </cell>
          <cell r="S93">
            <v>0</v>
          </cell>
          <cell r="T93" t="str">
            <v>YUDO SUDOMO</v>
          </cell>
          <cell r="U93">
            <v>0</v>
          </cell>
          <cell r="V93" t="str">
            <v>(0287) 3872017</v>
          </cell>
          <cell r="W93" t="str">
            <v>SIGIT KARSENO</v>
          </cell>
          <cell r="X93">
            <v>0</v>
          </cell>
          <cell r="Y93" t="str">
            <v>NIP :19680424 199803 1011</v>
          </cell>
          <cell r="Z93" t="str">
            <v>Moh. Amirudin, S.IP, MM</v>
          </cell>
          <cell r="AA93" t="str">
            <v>Himawan T P, S.Sos</v>
          </cell>
          <cell r="AB93" t="str">
            <v>0000069601590007868</v>
          </cell>
          <cell r="AC93">
            <v>3086</v>
          </cell>
          <cell r="AD93">
            <v>7.6382000000000003</v>
          </cell>
          <cell r="AE93" t="str">
            <v>109,63386</v>
          </cell>
          <cell r="AF93" t="str">
            <v>Surat Keterangan Pejabat</v>
          </cell>
          <cell r="AG93" t="str">
            <v>Tidak Ada</v>
          </cell>
          <cell r="AH93" t="str">
            <v>GENTENG/USUK/RENG LAPUK</v>
          </cell>
          <cell r="AI93" t="str">
            <v>TANAH</v>
          </cell>
          <cell r="AJ93" t="str">
            <v>PAPAN/ BILIK BAMBU</v>
          </cell>
          <cell r="AK93" t="str">
            <v>GENTENG/USUK/RENG</v>
          </cell>
          <cell r="AL93">
            <v>88</v>
          </cell>
          <cell r="AM93" t="str">
            <v>RABAT BETON</v>
          </cell>
          <cell r="AN93">
            <v>54</v>
          </cell>
          <cell r="AO93" t="str">
            <v>BATA MERAH/ BATAKO</v>
          </cell>
          <cell r="AP93">
            <v>90</v>
          </cell>
          <cell r="AQ93" t="str">
            <v>Pengempon, ____ Oktober 2015</v>
          </cell>
          <cell r="AR93" t="str">
            <v>UDINANTO</v>
          </cell>
          <cell r="AS93" t="str">
            <v>ALAS TUA</v>
          </cell>
          <cell r="AT93" t="str">
            <v>MUNCUL BARU</v>
          </cell>
          <cell r="AU93" t="str">
            <v>Jl. Simpang lima Rt.3/Rw.1 Kec.Pejagoan</v>
          </cell>
          <cell r="AV93" t="str">
            <v>Mohamad Mansur</v>
          </cell>
          <cell r="AW93" t="str">
            <v>BTN KCP KEBUMEN</v>
          </cell>
          <cell r="AX93" t="str">
            <v>'00696</v>
          </cell>
          <cell r="AY93" t="str">
            <v>00696-01-50-000542-4</v>
          </cell>
        </row>
        <row r="94">
          <cell r="A94">
            <v>89</v>
          </cell>
          <cell r="B94" t="str">
            <v>SOMADI</v>
          </cell>
          <cell r="C94" t="str">
            <v>L</v>
          </cell>
          <cell r="D94" t="str">
            <v>3305140201260001</v>
          </cell>
          <cell r="E94" t="str">
            <v>PENGEMPON RT 02/RW 05</v>
          </cell>
          <cell r="F94" t="str">
            <v>PENGEMPON</v>
          </cell>
          <cell r="G94" t="str">
            <v>SRUWENG</v>
          </cell>
          <cell r="H94" t="str">
            <v>KEBUMEN</v>
          </cell>
          <cell r="I94" t="str">
            <v>JAWA TENGAH</v>
          </cell>
          <cell r="J94">
            <v>15000000</v>
          </cell>
          <cell r="K94">
            <v>88</v>
          </cell>
          <cell r="L94" t="str">
            <v>BURUH HARIAN LEPAS</v>
          </cell>
          <cell r="M94">
            <v>300000</v>
          </cell>
          <cell r="N94">
            <v>1</v>
          </cell>
          <cell r="O94" t="str">
            <v>Tidak Layak</v>
          </cell>
          <cell r="P94" t="str">
            <v>Tidak Layak</v>
          </cell>
          <cell r="Q94" t="str">
            <v>Tidak Layak</v>
          </cell>
          <cell r="R94">
            <v>54</v>
          </cell>
          <cell r="S94">
            <v>0</v>
          </cell>
          <cell r="T94" t="str">
            <v>YUDO SUDOMO</v>
          </cell>
          <cell r="U94">
            <v>0</v>
          </cell>
          <cell r="V94" t="str">
            <v>(0287) 3872017</v>
          </cell>
          <cell r="W94" t="str">
            <v>SIGIT KARSENO</v>
          </cell>
          <cell r="X94">
            <v>0</v>
          </cell>
          <cell r="Y94" t="str">
            <v>NIP :19680424 199803 1011</v>
          </cell>
          <cell r="Z94" t="str">
            <v>Moh. Amirudin, S.IP, MM</v>
          </cell>
          <cell r="AA94" t="str">
            <v>Himawan T P, S.Sos</v>
          </cell>
          <cell r="AB94" t="str">
            <v>0000069601590008254</v>
          </cell>
          <cell r="AC94">
            <v>3086</v>
          </cell>
          <cell r="AD94">
            <v>7.6388800000000003</v>
          </cell>
          <cell r="AE94" t="str">
            <v>109,63926</v>
          </cell>
          <cell r="AF94" t="str">
            <v>Surat Keterangan Pejabat</v>
          </cell>
          <cell r="AG94" t="str">
            <v>Tidak Ada</v>
          </cell>
          <cell r="AH94" t="str">
            <v>GENTENG/USUK/RENG LAPUK</v>
          </cell>
          <cell r="AI94" t="str">
            <v>TANAH</v>
          </cell>
          <cell r="AJ94" t="str">
            <v>PAPAN/ BILIK BAMBU</v>
          </cell>
          <cell r="AK94" t="str">
            <v>GENTENG/USUK/RENG</v>
          </cell>
          <cell r="AL94">
            <v>88</v>
          </cell>
          <cell r="AM94" t="str">
            <v>RABAT BETON</v>
          </cell>
          <cell r="AN94">
            <v>54</v>
          </cell>
          <cell r="AO94" t="str">
            <v>BATA MERAH/ BATAKO</v>
          </cell>
          <cell r="AP94">
            <v>90</v>
          </cell>
          <cell r="AQ94" t="str">
            <v>Pengempon, ____ Oktober 2015</v>
          </cell>
          <cell r="AR94" t="str">
            <v>UDINANTO</v>
          </cell>
          <cell r="AS94" t="str">
            <v>ALAS TUA</v>
          </cell>
          <cell r="AT94" t="str">
            <v>MUNCUL BARU</v>
          </cell>
          <cell r="AU94" t="str">
            <v>Jl. Simpang lima Rt.3/Rw.1 Kec.Pejagoan</v>
          </cell>
          <cell r="AV94" t="str">
            <v>Mohamad Mansur</v>
          </cell>
          <cell r="AW94" t="str">
            <v>BTN KCP KEBUMEN</v>
          </cell>
          <cell r="AX94" t="str">
            <v>'00696</v>
          </cell>
          <cell r="AY94" t="str">
            <v>00696-01-50-000542-4</v>
          </cell>
        </row>
        <row r="95">
          <cell r="A95">
            <v>90</v>
          </cell>
          <cell r="B95" t="str">
            <v>MUFIDUN</v>
          </cell>
          <cell r="C95" t="str">
            <v>L</v>
          </cell>
          <cell r="D95" t="str">
            <v>3305141508850001</v>
          </cell>
          <cell r="E95" t="str">
            <v>PENGEMPON RT 02/RW 05</v>
          </cell>
          <cell r="F95" t="str">
            <v>PENGEMPON</v>
          </cell>
          <cell r="G95" t="str">
            <v>SRUWENG</v>
          </cell>
          <cell r="H95" t="str">
            <v>KEBUMEN</v>
          </cell>
          <cell r="I95" t="str">
            <v>JAWA TENGAH</v>
          </cell>
          <cell r="J95">
            <v>15000000</v>
          </cell>
          <cell r="K95">
            <v>29</v>
          </cell>
          <cell r="L95" t="str">
            <v>KARYAWAN SWASTA</v>
          </cell>
          <cell r="M95">
            <v>800000</v>
          </cell>
          <cell r="N95">
            <v>3</v>
          </cell>
          <cell r="O95" t="str">
            <v>Tidak Layak</v>
          </cell>
          <cell r="P95" t="str">
            <v>Tidak Layak</v>
          </cell>
          <cell r="Q95" t="str">
            <v>Tidak Layak</v>
          </cell>
          <cell r="R95">
            <v>36</v>
          </cell>
          <cell r="S95">
            <v>0</v>
          </cell>
          <cell r="T95" t="str">
            <v>YUDO SUDOMO</v>
          </cell>
          <cell r="U95">
            <v>0</v>
          </cell>
          <cell r="V95" t="str">
            <v>(0287) 3872017</v>
          </cell>
          <cell r="W95" t="str">
            <v>SIGIT KARSENO</v>
          </cell>
          <cell r="X95">
            <v>0</v>
          </cell>
          <cell r="Y95" t="str">
            <v>NIP :19680424 199803 1011</v>
          </cell>
          <cell r="Z95" t="str">
            <v>Moh. Amirudin, S.IP, MM</v>
          </cell>
          <cell r="AA95" t="str">
            <v>Himawan T P, S.Sos</v>
          </cell>
          <cell r="AB95" t="str">
            <v>0000069601590003783</v>
          </cell>
          <cell r="AC95">
            <v>3086</v>
          </cell>
          <cell r="AD95">
            <v>7.6387700000000001</v>
          </cell>
          <cell r="AE95" t="str">
            <v>109,64011</v>
          </cell>
          <cell r="AF95" t="str">
            <v>Surat Keterangan Pejabat</v>
          </cell>
          <cell r="AG95" t="str">
            <v>Tidak Ada</v>
          </cell>
          <cell r="AH95" t="str">
            <v>GENTENG/USUK/RENG LAPUK</v>
          </cell>
          <cell r="AI95" t="str">
            <v>TANAH</v>
          </cell>
          <cell r="AJ95" t="str">
            <v>PAPAN/ BILIK BAMBU</v>
          </cell>
          <cell r="AK95" t="str">
            <v>GENTENG/USUK/RENG</v>
          </cell>
          <cell r="AL95">
            <v>88</v>
          </cell>
          <cell r="AM95" t="str">
            <v>RABAT BETON</v>
          </cell>
          <cell r="AN95">
            <v>54</v>
          </cell>
          <cell r="AO95" t="str">
            <v>BATA MERAH/ BATAKO</v>
          </cell>
          <cell r="AP95">
            <v>90</v>
          </cell>
          <cell r="AQ95" t="str">
            <v>Pengempon, ____ Oktober 2015</v>
          </cell>
          <cell r="AR95" t="str">
            <v>UDINANTO</v>
          </cell>
          <cell r="AS95" t="str">
            <v>ALAS TUA</v>
          </cell>
          <cell r="AT95" t="str">
            <v>MUNCUL BARU</v>
          </cell>
          <cell r="AU95" t="str">
            <v>Jl. Simpang lima Rt.3/Rw.1 Kec.Pejagoan</v>
          </cell>
          <cell r="AV95" t="str">
            <v>Mohamad Mansur</v>
          </cell>
          <cell r="AW95" t="str">
            <v>BTN KCP KEBUMEN</v>
          </cell>
          <cell r="AX95" t="str">
            <v>'00696</v>
          </cell>
          <cell r="AY95" t="str">
            <v>00696-01-50-000542-4</v>
          </cell>
        </row>
        <row r="96">
          <cell r="A96">
            <v>91</v>
          </cell>
          <cell r="B96" t="str">
            <v>RATIMIN</v>
          </cell>
          <cell r="C96" t="str">
            <v>L</v>
          </cell>
          <cell r="D96" t="str">
            <v>3305140707550002</v>
          </cell>
          <cell r="E96" t="str">
            <v>PENGEMPON RT 02/RW 05</v>
          </cell>
          <cell r="F96" t="str">
            <v>PENGEMPON</v>
          </cell>
          <cell r="G96" t="str">
            <v>SRUWENG</v>
          </cell>
          <cell r="H96" t="str">
            <v>KEBUMEN</v>
          </cell>
          <cell r="I96" t="str">
            <v>JAWA TENGAH</v>
          </cell>
          <cell r="J96">
            <v>15000000</v>
          </cell>
          <cell r="K96">
            <v>59</v>
          </cell>
          <cell r="L96" t="str">
            <v>PETANI/PEKEBUN</v>
          </cell>
          <cell r="M96">
            <v>750000</v>
          </cell>
          <cell r="N96">
            <v>6</v>
          </cell>
          <cell r="O96" t="str">
            <v>Tidak Layak</v>
          </cell>
          <cell r="P96" t="str">
            <v>Tidak Layak</v>
          </cell>
          <cell r="Q96" t="str">
            <v>Tidak Layak</v>
          </cell>
          <cell r="R96">
            <v>40</v>
          </cell>
          <cell r="S96">
            <v>0</v>
          </cell>
          <cell r="T96" t="str">
            <v>YUDO SUDOMO</v>
          </cell>
          <cell r="U96">
            <v>0</v>
          </cell>
          <cell r="V96" t="str">
            <v>(0287) 3872017</v>
          </cell>
          <cell r="W96" t="str">
            <v>SIGIT KARSENO</v>
          </cell>
          <cell r="X96">
            <v>0</v>
          </cell>
          <cell r="Y96" t="str">
            <v>NIP :19680424 199803 1011</v>
          </cell>
          <cell r="Z96" t="str">
            <v>Moh. Amirudin, S.IP, MM</v>
          </cell>
          <cell r="AA96" t="str">
            <v>Himawan T P, S.Sos</v>
          </cell>
          <cell r="AB96" t="str">
            <v>0000069601590005557</v>
          </cell>
          <cell r="AC96">
            <v>3086</v>
          </cell>
          <cell r="AD96">
            <v>7.6400699999999997</v>
          </cell>
          <cell r="AE96" t="str">
            <v>109,63556</v>
          </cell>
          <cell r="AF96" t="str">
            <v>Surat Keterangan Pejabat</v>
          </cell>
          <cell r="AG96" t="str">
            <v>Tidak Ada</v>
          </cell>
          <cell r="AH96" t="str">
            <v>GENTENG/USUK/RENG LAPUK</v>
          </cell>
          <cell r="AI96" t="str">
            <v>TANAH</v>
          </cell>
          <cell r="AJ96" t="str">
            <v>PAPAN/ BILIK BAMBU</v>
          </cell>
          <cell r="AK96" t="str">
            <v>GENTENG/USUK/RENG</v>
          </cell>
          <cell r="AL96">
            <v>88</v>
          </cell>
          <cell r="AM96" t="str">
            <v>RABAT BETON</v>
          </cell>
          <cell r="AN96">
            <v>54</v>
          </cell>
          <cell r="AO96" t="str">
            <v>BATA MERAH/ BATAKO</v>
          </cell>
          <cell r="AP96">
            <v>90</v>
          </cell>
          <cell r="AQ96" t="str">
            <v>Pengempon, ____ Oktober 2015</v>
          </cell>
          <cell r="AR96" t="str">
            <v>UDINANTO</v>
          </cell>
          <cell r="AS96" t="str">
            <v>ALAS TUA</v>
          </cell>
          <cell r="AT96" t="str">
            <v>MUNCUL BARU</v>
          </cell>
          <cell r="AU96" t="str">
            <v>Jl. Simpang lima Rt.3/Rw.1 Kec.Pejagoan</v>
          </cell>
          <cell r="AV96" t="str">
            <v>Mohamad Mansur</v>
          </cell>
          <cell r="AW96" t="str">
            <v>BTN KCP KEBUMEN</v>
          </cell>
          <cell r="AX96" t="str">
            <v>'00696</v>
          </cell>
          <cell r="AY96" t="str">
            <v>00696-01-50-000542-4</v>
          </cell>
        </row>
        <row r="97">
          <cell r="A97">
            <v>92</v>
          </cell>
          <cell r="B97" t="str">
            <v>UDINANTO</v>
          </cell>
          <cell r="C97" t="str">
            <v>L</v>
          </cell>
          <cell r="D97" t="str">
            <v>3305141709690001</v>
          </cell>
          <cell r="E97" t="str">
            <v>PENGEMPON RT 02/RW 05</v>
          </cell>
          <cell r="F97" t="str">
            <v>PENGEMPON</v>
          </cell>
          <cell r="G97" t="str">
            <v>SRUWENG</v>
          </cell>
          <cell r="H97" t="str">
            <v>KEBUMEN</v>
          </cell>
          <cell r="I97" t="str">
            <v>JAWA TENGAH</v>
          </cell>
          <cell r="J97">
            <v>15000000</v>
          </cell>
          <cell r="K97">
            <v>45</v>
          </cell>
          <cell r="L97" t="str">
            <v>BURUH HARIAN LEPAS</v>
          </cell>
          <cell r="M97">
            <v>600000</v>
          </cell>
          <cell r="N97">
            <v>6</v>
          </cell>
          <cell r="O97" t="str">
            <v>Tidak Layak</v>
          </cell>
          <cell r="P97" t="str">
            <v>Tidak Layak</v>
          </cell>
          <cell r="Q97" t="str">
            <v>Tidak Layak</v>
          </cell>
          <cell r="R97">
            <v>36</v>
          </cell>
          <cell r="S97">
            <v>0</v>
          </cell>
          <cell r="T97" t="str">
            <v>YUDO SUDOMO</v>
          </cell>
          <cell r="U97">
            <v>0</v>
          </cell>
          <cell r="V97" t="str">
            <v>(0287) 3872017</v>
          </cell>
          <cell r="W97" t="str">
            <v>SIGIT KARSENO</v>
          </cell>
          <cell r="X97">
            <v>0</v>
          </cell>
          <cell r="Y97" t="str">
            <v>NIP :19680424 199803 1011</v>
          </cell>
          <cell r="Z97" t="str">
            <v>Moh. Amirudin, S.IP, MM</v>
          </cell>
          <cell r="AA97" t="str">
            <v>Himawan T P, S.Sos</v>
          </cell>
          <cell r="AB97" t="str">
            <v>0000069601590010170</v>
          </cell>
          <cell r="AC97">
            <v>3086</v>
          </cell>
          <cell r="AD97">
            <v>7.6387299999999998</v>
          </cell>
          <cell r="AE97" t="str">
            <v>109,63914</v>
          </cell>
          <cell r="AF97" t="str">
            <v>Surat Keterangan Pejabat</v>
          </cell>
          <cell r="AG97" t="str">
            <v>Tidak Ada</v>
          </cell>
          <cell r="AH97" t="str">
            <v>GENTENG/USUK/RENG LAPUK</v>
          </cell>
          <cell r="AI97" t="str">
            <v>TANAH</v>
          </cell>
          <cell r="AJ97" t="str">
            <v>PAPAN/ BILIK BAMBU</v>
          </cell>
          <cell r="AK97" t="str">
            <v>GENTENG/USUK/RENG</v>
          </cell>
          <cell r="AL97">
            <v>88</v>
          </cell>
          <cell r="AM97" t="str">
            <v>RABAT BETON</v>
          </cell>
          <cell r="AN97">
            <v>54</v>
          </cell>
          <cell r="AO97" t="str">
            <v>BATA MERAH/ BATAKO</v>
          </cell>
          <cell r="AP97">
            <v>90</v>
          </cell>
          <cell r="AQ97" t="str">
            <v>Pengempon, ____ Oktober 2015</v>
          </cell>
          <cell r="AR97" t="str">
            <v>UDINANTO</v>
          </cell>
          <cell r="AS97" t="str">
            <v>ALAS TUA</v>
          </cell>
          <cell r="AT97" t="str">
            <v>MUNCUL BARU</v>
          </cell>
          <cell r="AU97" t="str">
            <v>Jl. Simpang lima Rt.3/Rw.1 Kec.Pejagoan</v>
          </cell>
          <cell r="AV97" t="str">
            <v>Mohamad Mansur</v>
          </cell>
          <cell r="AW97" t="str">
            <v>BTN KCP KEBUMEN</v>
          </cell>
          <cell r="AX97" t="str">
            <v>'00696</v>
          </cell>
          <cell r="AY97" t="str">
            <v>00696-01-50-000542-4</v>
          </cell>
        </row>
        <row r="98">
          <cell r="A98">
            <v>93</v>
          </cell>
          <cell r="B98" t="str">
            <v>SARIMUN</v>
          </cell>
          <cell r="C98" t="str">
            <v>L</v>
          </cell>
          <cell r="D98" t="str">
            <v>3305143112690020</v>
          </cell>
          <cell r="E98" t="str">
            <v>PENGEMPON RT 02/RW 05</v>
          </cell>
          <cell r="F98" t="str">
            <v>PENGEMPON</v>
          </cell>
          <cell r="G98" t="str">
            <v>SRUWENG</v>
          </cell>
          <cell r="H98" t="str">
            <v>KEBUMEN</v>
          </cell>
          <cell r="I98" t="str">
            <v>JAWA TENGAH</v>
          </cell>
          <cell r="J98">
            <v>15000000</v>
          </cell>
          <cell r="K98">
            <v>45</v>
          </cell>
          <cell r="L98" t="str">
            <v>BURUH HARIAN LEPAS</v>
          </cell>
          <cell r="M98">
            <v>700000</v>
          </cell>
          <cell r="N98">
            <v>3</v>
          </cell>
          <cell r="O98" t="str">
            <v>Tidak Layak</v>
          </cell>
          <cell r="P98" t="str">
            <v>Tidak Layak</v>
          </cell>
          <cell r="Q98" t="str">
            <v>Tidak Layak</v>
          </cell>
          <cell r="R98">
            <v>78</v>
          </cell>
          <cell r="S98">
            <v>0</v>
          </cell>
          <cell r="T98" t="str">
            <v>YUDO SUDOMO</v>
          </cell>
          <cell r="U98">
            <v>0</v>
          </cell>
          <cell r="V98" t="str">
            <v>(0287) 3872017</v>
          </cell>
          <cell r="W98" t="str">
            <v>SIGIT KARSENO</v>
          </cell>
          <cell r="X98">
            <v>0</v>
          </cell>
          <cell r="Y98" t="str">
            <v>NIP :19680424 199803 1011</v>
          </cell>
          <cell r="Z98" t="str">
            <v>Moh. Amirudin, S.IP, MM</v>
          </cell>
          <cell r="AA98" t="str">
            <v>Himawan T P, S.Sos</v>
          </cell>
          <cell r="AB98" t="str">
            <v>0000069601590007216</v>
          </cell>
          <cell r="AC98">
            <v>3086</v>
          </cell>
          <cell r="AD98">
            <v>7.6389199999999997</v>
          </cell>
          <cell r="AE98" t="str">
            <v>109,6388</v>
          </cell>
          <cell r="AF98" t="str">
            <v>Surat Keterangan Pejabat</v>
          </cell>
          <cell r="AG98" t="str">
            <v>Tidak Ada</v>
          </cell>
          <cell r="AH98" t="str">
            <v>GENTENG/USUK/RENG LAPUK</v>
          </cell>
          <cell r="AI98" t="str">
            <v>TANAH</v>
          </cell>
          <cell r="AJ98" t="str">
            <v>PAPAN/ BILIK BAMBU</v>
          </cell>
          <cell r="AK98" t="str">
            <v>GENTENG/USUK/RENG</v>
          </cell>
          <cell r="AL98">
            <v>88</v>
          </cell>
          <cell r="AM98" t="str">
            <v>RABAT BETON</v>
          </cell>
          <cell r="AN98">
            <v>54</v>
          </cell>
          <cell r="AO98" t="str">
            <v>BATA MERAH/ BATAKO</v>
          </cell>
          <cell r="AP98">
            <v>90</v>
          </cell>
          <cell r="AQ98" t="str">
            <v>Pengempon, ____ Oktober 2015</v>
          </cell>
          <cell r="AR98" t="str">
            <v>UDINANTO</v>
          </cell>
          <cell r="AS98" t="str">
            <v>ALAS TUA</v>
          </cell>
          <cell r="AT98" t="str">
            <v>MUNCUL BARU</v>
          </cell>
          <cell r="AU98" t="str">
            <v>Jl. Simpang lima Rt.3/Rw.1 Kec.Pejagoan</v>
          </cell>
          <cell r="AV98" t="str">
            <v>Mohamad Mansur</v>
          </cell>
          <cell r="AW98" t="str">
            <v>BTN KCP KEBUMEN</v>
          </cell>
          <cell r="AX98" t="str">
            <v>'00696</v>
          </cell>
          <cell r="AY98" t="str">
            <v>00696-01-50-000542-4</v>
          </cell>
        </row>
        <row r="99">
          <cell r="A99">
            <v>94</v>
          </cell>
          <cell r="B99" t="str">
            <v>NUR KHOLIS</v>
          </cell>
          <cell r="C99" t="str">
            <v>L</v>
          </cell>
          <cell r="D99" t="str">
            <v>3305140910810004</v>
          </cell>
          <cell r="E99" t="str">
            <v>PENGEMPON RT 02/RW 05</v>
          </cell>
          <cell r="F99" t="str">
            <v>PENGEMPON</v>
          </cell>
          <cell r="G99" t="str">
            <v>SRUWENG</v>
          </cell>
          <cell r="H99" t="str">
            <v>KEBUMEN</v>
          </cell>
          <cell r="I99" t="str">
            <v>JAWA TENGAH</v>
          </cell>
          <cell r="J99">
            <v>15000000</v>
          </cell>
          <cell r="K99">
            <v>33</v>
          </cell>
          <cell r="L99" t="str">
            <v>BURUH HARIAN LEPAS</v>
          </cell>
          <cell r="M99">
            <v>600000</v>
          </cell>
          <cell r="N99">
            <v>6</v>
          </cell>
          <cell r="O99" t="str">
            <v>Tidak Layak</v>
          </cell>
          <cell r="P99" t="str">
            <v>Tidak Layak</v>
          </cell>
          <cell r="Q99" t="str">
            <v>Tidak Layak</v>
          </cell>
          <cell r="R99">
            <v>40</v>
          </cell>
          <cell r="S99">
            <v>0</v>
          </cell>
          <cell r="T99" t="str">
            <v>YUDO SUDOMO</v>
          </cell>
          <cell r="U99">
            <v>0</v>
          </cell>
          <cell r="V99" t="str">
            <v>(0287) 3872017</v>
          </cell>
          <cell r="W99" t="str">
            <v>SIGIT KARSENO</v>
          </cell>
          <cell r="X99">
            <v>0</v>
          </cell>
          <cell r="Y99" t="str">
            <v>NIP :19680424 199803 1011</v>
          </cell>
          <cell r="Z99" t="str">
            <v>Moh. Amirudin, S.IP, MM</v>
          </cell>
          <cell r="AA99" t="str">
            <v>Himawan T P, S.Sos</v>
          </cell>
          <cell r="AB99" t="str">
            <v>0000069601590004585</v>
          </cell>
          <cell r="AC99">
            <v>3086</v>
          </cell>
          <cell r="AD99">
            <v>7.6401399999999997</v>
          </cell>
          <cell r="AE99" t="str">
            <v>109,63543</v>
          </cell>
          <cell r="AF99" t="str">
            <v>Surat Keterangan Pejabat</v>
          </cell>
          <cell r="AG99" t="str">
            <v>Tidak Ada</v>
          </cell>
          <cell r="AH99" t="str">
            <v>GENTENG/USUK/RENG LAPUK</v>
          </cell>
          <cell r="AI99" t="str">
            <v>TANAH</v>
          </cell>
          <cell r="AJ99" t="str">
            <v>PAPAN/ BILIK BAMBU</v>
          </cell>
          <cell r="AK99" t="str">
            <v>GENTENG/USUK/RENG</v>
          </cell>
          <cell r="AL99">
            <v>88</v>
          </cell>
          <cell r="AM99" t="str">
            <v>RABAT BETON</v>
          </cell>
          <cell r="AN99">
            <v>54</v>
          </cell>
          <cell r="AO99" t="str">
            <v>BATA MERAH/ BATAKO</v>
          </cell>
          <cell r="AP99">
            <v>90</v>
          </cell>
          <cell r="AQ99" t="str">
            <v>Pengempon, ____ Oktober 2015</v>
          </cell>
          <cell r="AR99" t="str">
            <v>UDINANTO</v>
          </cell>
          <cell r="AS99" t="str">
            <v>ALAS TUA</v>
          </cell>
          <cell r="AT99" t="str">
            <v>MUNCUL BARU</v>
          </cell>
          <cell r="AU99" t="str">
            <v>Jl. Simpang lima Rt.3/Rw.1 Kec.Pejagoan</v>
          </cell>
          <cell r="AV99" t="str">
            <v>Mohamad Mansur</v>
          </cell>
          <cell r="AW99" t="str">
            <v>BTN KCP KEBUMEN</v>
          </cell>
          <cell r="AX99" t="str">
            <v>'00696</v>
          </cell>
          <cell r="AY99" t="str">
            <v>00696-01-50-000542-4</v>
          </cell>
        </row>
        <row r="100">
          <cell r="A100">
            <v>95</v>
          </cell>
          <cell r="B100" t="str">
            <v>SAKIMIN</v>
          </cell>
          <cell r="C100" t="str">
            <v>L</v>
          </cell>
          <cell r="D100" t="str">
            <v>3305141210490001</v>
          </cell>
          <cell r="E100" t="str">
            <v>PENGEMPON RT 03/RW 05</v>
          </cell>
          <cell r="F100" t="str">
            <v>PENGEMPON</v>
          </cell>
          <cell r="G100" t="str">
            <v>SRUWENG</v>
          </cell>
          <cell r="H100" t="str">
            <v>KEBUMEN</v>
          </cell>
          <cell r="I100" t="str">
            <v>JAWA TENGAH</v>
          </cell>
          <cell r="J100">
            <v>15000000</v>
          </cell>
          <cell r="K100">
            <v>65</v>
          </cell>
          <cell r="L100" t="str">
            <v>BURUH HARIAN LEPAS</v>
          </cell>
          <cell r="M100">
            <v>700000</v>
          </cell>
          <cell r="N100">
            <v>3</v>
          </cell>
          <cell r="O100" t="str">
            <v>Tidak Layak</v>
          </cell>
          <cell r="P100" t="str">
            <v>Tidak Layak</v>
          </cell>
          <cell r="Q100" t="str">
            <v>Tidak Layak</v>
          </cell>
          <cell r="R100">
            <v>54</v>
          </cell>
          <cell r="S100">
            <v>0</v>
          </cell>
          <cell r="T100" t="str">
            <v>YUDO SUDOMO</v>
          </cell>
          <cell r="U100">
            <v>0</v>
          </cell>
          <cell r="V100" t="str">
            <v>(0287) 3872017</v>
          </cell>
          <cell r="W100" t="str">
            <v>SIGIT KARSENO</v>
          </cell>
          <cell r="X100">
            <v>0</v>
          </cell>
          <cell r="Y100" t="str">
            <v>NIP :19680424 199803 1011</v>
          </cell>
          <cell r="Z100" t="str">
            <v>Moh. Amirudin, S.IP, MM</v>
          </cell>
          <cell r="AA100" t="str">
            <v>Himawan T P, S.Sos</v>
          </cell>
          <cell r="AB100" t="str">
            <v>0000069601590006286</v>
          </cell>
          <cell r="AC100">
            <v>3086</v>
          </cell>
          <cell r="AD100">
            <v>7.6362800000000002</v>
          </cell>
          <cell r="AE100" t="str">
            <v>109,64006</v>
          </cell>
          <cell r="AF100" t="str">
            <v>Surat Keterangan Pejabat</v>
          </cell>
          <cell r="AG100" t="str">
            <v>Listrik</v>
          </cell>
          <cell r="AH100" t="str">
            <v>GENTENG/USUK/RENG LAPUK</v>
          </cell>
          <cell r="AI100" t="str">
            <v>TANAH</v>
          </cell>
          <cell r="AJ100" t="str">
            <v>PAPAN/ BILIK BAMBU</v>
          </cell>
          <cell r="AK100" t="str">
            <v>GENTENG/USUK/RENG</v>
          </cell>
          <cell r="AL100">
            <v>88</v>
          </cell>
          <cell r="AM100" t="str">
            <v>RABAT BETON</v>
          </cell>
          <cell r="AN100">
            <v>54</v>
          </cell>
          <cell r="AO100" t="str">
            <v>BATA MERAH/ BATAKO</v>
          </cell>
          <cell r="AP100">
            <v>90</v>
          </cell>
          <cell r="AQ100" t="str">
            <v>Pengempon, ____ Oktober 2015</v>
          </cell>
          <cell r="AR100" t="str">
            <v>KASAN</v>
          </cell>
          <cell r="AS100" t="str">
            <v>CINGKRANG</v>
          </cell>
          <cell r="AT100" t="str">
            <v>MUNCUL BARU</v>
          </cell>
          <cell r="AU100" t="str">
            <v>Jl. Simpang lima Rt.3/Rw.1 Kec.Pejagoan</v>
          </cell>
          <cell r="AV100" t="str">
            <v>Mohamad Mansur</v>
          </cell>
          <cell r="AW100" t="str">
            <v>BTN KCP KEBUMEN</v>
          </cell>
          <cell r="AX100" t="str">
            <v>'00696</v>
          </cell>
          <cell r="AY100" t="str">
            <v>00696-01-50-000542-4</v>
          </cell>
        </row>
        <row r="101">
          <cell r="A101">
            <v>96</v>
          </cell>
          <cell r="B101" t="str">
            <v>SURYATI</v>
          </cell>
          <cell r="C101" t="str">
            <v>P</v>
          </cell>
          <cell r="D101" t="str">
            <v>3305144505590006</v>
          </cell>
          <cell r="E101" t="str">
            <v>PENGEMPON RT 03/RW 05</v>
          </cell>
          <cell r="F101" t="str">
            <v>PENGEMPON</v>
          </cell>
          <cell r="G101" t="str">
            <v>SRUWENG</v>
          </cell>
          <cell r="H101" t="str">
            <v>KEBUMEN</v>
          </cell>
          <cell r="I101" t="str">
            <v>JAWA TENGAH</v>
          </cell>
          <cell r="J101">
            <v>15000000</v>
          </cell>
          <cell r="K101">
            <v>55</v>
          </cell>
          <cell r="L101" t="str">
            <v>BURUH HARIAN LEPAS</v>
          </cell>
          <cell r="M101">
            <v>660000</v>
          </cell>
          <cell r="N101">
            <v>5</v>
          </cell>
          <cell r="O101" t="str">
            <v>Tidak Layak</v>
          </cell>
          <cell r="P101" t="str">
            <v>Tidak Layak</v>
          </cell>
          <cell r="Q101" t="str">
            <v>Tidak Layak</v>
          </cell>
          <cell r="R101">
            <v>54</v>
          </cell>
          <cell r="S101">
            <v>0</v>
          </cell>
          <cell r="T101" t="str">
            <v>YUDO SUDOMO</v>
          </cell>
          <cell r="U101">
            <v>0</v>
          </cell>
          <cell r="V101" t="str">
            <v>(0287) 3872017</v>
          </cell>
          <cell r="W101" t="str">
            <v>SIGIT KARSENO</v>
          </cell>
          <cell r="X101">
            <v>0</v>
          </cell>
          <cell r="Y101" t="str">
            <v>NIP :19680424 199803 1011</v>
          </cell>
          <cell r="Z101" t="str">
            <v>Moh. Amirudin, S.IP, MM</v>
          </cell>
          <cell r="AA101" t="str">
            <v>Himawan T P, S.Sos</v>
          </cell>
          <cell r="AB101" t="str">
            <v>0000069601590009292</v>
          </cell>
          <cell r="AC101">
            <v>3086</v>
          </cell>
          <cell r="AD101">
            <v>7.6358600000000001</v>
          </cell>
          <cell r="AE101" t="str">
            <v>109,63984</v>
          </cell>
          <cell r="AF101" t="str">
            <v>Surat Keterangan Pejabat</v>
          </cell>
          <cell r="AG101" t="str">
            <v>Tidak Ada</v>
          </cell>
          <cell r="AH101" t="str">
            <v>GENTENG/USUK/RENG LAPUK</v>
          </cell>
          <cell r="AI101" t="str">
            <v>TANAH</v>
          </cell>
          <cell r="AJ101" t="str">
            <v>PAPAN/ BILIK BAMBU</v>
          </cell>
          <cell r="AK101" t="str">
            <v>GENTENG/USUK/RENG</v>
          </cell>
          <cell r="AL101">
            <v>88</v>
          </cell>
          <cell r="AM101" t="str">
            <v>RABAT BETON</v>
          </cell>
          <cell r="AN101">
            <v>54</v>
          </cell>
          <cell r="AO101" t="str">
            <v>BATA MERAH/ BATAKO</v>
          </cell>
          <cell r="AP101">
            <v>90</v>
          </cell>
          <cell r="AQ101" t="str">
            <v>Pengempon, ____ Oktober 2015</v>
          </cell>
          <cell r="AR101" t="str">
            <v>KASAN</v>
          </cell>
          <cell r="AS101" t="str">
            <v>CINGKRANG</v>
          </cell>
          <cell r="AT101" t="str">
            <v>MUNCUL BARU</v>
          </cell>
          <cell r="AU101" t="str">
            <v>Jl. Simpang lima Rt.3/Rw.1 Kec.Pejagoan</v>
          </cell>
          <cell r="AV101" t="str">
            <v>Mohamad Mansur</v>
          </cell>
          <cell r="AW101" t="str">
            <v>BTN KCP KEBUMEN</v>
          </cell>
          <cell r="AX101" t="str">
            <v>'00696</v>
          </cell>
          <cell r="AY101" t="str">
            <v>00696-01-50-000542-4</v>
          </cell>
        </row>
        <row r="102">
          <cell r="A102">
            <v>97</v>
          </cell>
          <cell r="B102" t="str">
            <v>KASAN</v>
          </cell>
          <cell r="C102" t="str">
            <v>L</v>
          </cell>
          <cell r="D102" t="str">
            <v>3305141608660003</v>
          </cell>
          <cell r="E102" t="str">
            <v>PENGEMPON RT 03/RW 05</v>
          </cell>
          <cell r="F102" t="str">
            <v>PENGEMPON</v>
          </cell>
          <cell r="G102" t="str">
            <v>SRUWENG</v>
          </cell>
          <cell r="H102" t="str">
            <v>KEBUMEN</v>
          </cell>
          <cell r="I102" t="str">
            <v>JAWA TENGAH</v>
          </cell>
          <cell r="J102">
            <v>15000000</v>
          </cell>
          <cell r="K102">
            <v>48</v>
          </cell>
          <cell r="L102" t="str">
            <v>WIRASWASTA</v>
          </cell>
          <cell r="M102">
            <v>650000</v>
          </cell>
          <cell r="N102">
            <v>7</v>
          </cell>
          <cell r="O102" t="str">
            <v>Tidak Layak</v>
          </cell>
          <cell r="P102" t="str">
            <v>Tidak Layak</v>
          </cell>
          <cell r="Q102" t="str">
            <v>Tidak Layak</v>
          </cell>
          <cell r="R102">
            <v>72</v>
          </cell>
          <cell r="S102">
            <v>0</v>
          </cell>
          <cell r="T102" t="str">
            <v>YUDO SUDOMO</v>
          </cell>
          <cell r="U102">
            <v>0</v>
          </cell>
          <cell r="V102" t="str">
            <v>(0287) 3872017</v>
          </cell>
          <cell r="W102" t="str">
            <v>SIGIT KARSENO</v>
          </cell>
          <cell r="X102">
            <v>0</v>
          </cell>
          <cell r="Y102" t="str">
            <v>NIP :19680424 199803 1011</v>
          </cell>
          <cell r="Z102" t="str">
            <v>Moh. Amirudin, S.IP, MM</v>
          </cell>
          <cell r="AA102" t="str">
            <v>Himawan T P, S.Sos</v>
          </cell>
          <cell r="AB102" t="str">
            <v>0000069601590001927</v>
          </cell>
          <cell r="AC102">
            <v>3086</v>
          </cell>
          <cell r="AD102">
            <v>7.6355700000000004</v>
          </cell>
          <cell r="AE102" t="str">
            <v>109,63914</v>
          </cell>
          <cell r="AF102" t="str">
            <v>Surat Keterangan Pejabat</v>
          </cell>
          <cell r="AG102" t="str">
            <v>Tidak Ada</v>
          </cell>
          <cell r="AH102" t="str">
            <v>GENTENG/USUK/RENG LAPUK</v>
          </cell>
          <cell r="AI102" t="str">
            <v>TANAH</v>
          </cell>
          <cell r="AJ102" t="str">
            <v>PAPAN/ BILIK BAMBU</v>
          </cell>
          <cell r="AK102" t="str">
            <v>GENTENG/USUK/RENG</v>
          </cell>
          <cell r="AL102">
            <v>88</v>
          </cell>
          <cell r="AM102" t="str">
            <v>RABAT BETON</v>
          </cell>
          <cell r="AN102">
            <v>54</v>
          </cell>
          <cell r="AO102" t="str">
            <v>BATA MERAH/ BATAKO</v>
          </cell>
          <cell r="AP102">
            <v>90</v>
          </cell>
          <cell r="AQ102" t="str">
            <v>Pengempon, ____ Oktober 2015</v>
          </cell>
          <cell r="AR102" t="str">
            <v>KASAN</v>
          </cell>
          <cell r="AS102" t="str">
            <v>CINGKRANG</v>
          </cell>
          <cell r="AT102" t="str">
            <v>MUNCUL BARU</v>
          </cell>
          <cell r="AU102" t="str">
            <v>Jl. Simpang lima Rt.3/Rw.1 Kec.Pejagoan</v>
          </cell>
          <cell r="AV102" t="str">
            <v>Mohamad Mansur</v>
          </cell>
          <cell r="AW102" t="str">
            <v>BTN KCP KEBUMEN</v>
          </cell>
          <cell r="AX102" t="str">
            <v>'00696</v>
          </cell>
          <cell r="AY102" t="str">
            <v>00696-01-50-000542-4</v>
          </cell>
        </row>
        <row r="103">
          <cell r="A103">
            <v>98</v>
          </cell>
          <cell r="B103" t="str">
            <v>SUPARJO</v>
          </cell>
          <cell r="C103" t="str">
            <v>L</v>
          </cell>
          <cell r="D103" t="str">
            <v>3305141108860005</v>
          </cell>
          <cell r="E103" t="str">
            <v>PENGEMPON RT 03/RW 05</v>
          </cell>
          <cell r="F103" t="str">
            <v>PENGEMPON</v>
          </cell>
          <cell r="G103" t="str">
            <v>SRUWENG</v>
          </cell>
          <cell r="H103" t="str">
            <v>KEBUMEN</v>
          </cell>
          <cell r="I103" t="str">
            <v>JAWA TENGAH</v>
          </cell>
          <cell r="J103">
            <v>15000000</v>
          </cell>
          <cell r="K103">
            <v>48</v>
          </cell>
          <cell r="L103" t="str">
            <v>BURUH HARIAN LEPAS</v>
          </cell>
          <cell r="M103">
            <v>500000</v>
          </cell>
          <cell r="N103">
            <v>5</v>
          </cell>
          <cell r="O103" t="str">
            <v>Tidak Layak</v>
          </cell>
          <cell r="P103" t="str">
            <v>Tidak Layak</v>
          </cell>
          <cell r="Q103" t="str">
            <v>Tidak Layak</v>
          </cell>
          <cell r="R103">
            <v>63</v>
          </cell>
          <cell r="S103">
            <v>0</v>
          </cell>
          <cell r="T103" t="str">
            <v>YUDO SUDOMO</v>
          </cell>
          <cell r="U103">
            <v>0</v>
          </cell>
          <cell r="V103" t="str">
            <v>(0287) 3872017</v>
          </cell>
          <cell r="W103" t="str">
            <v>SIGIT KARSENO</v>
          </cell>
          <cell r="X103">
            <v>0</v>
          </cell>
          <cell r="Y103" t="str">
            <v>NIP :19680424 199803 1011</v>
          </cell>
          <cell r="Z103" t="str">
            <v>Moh. Amirudin, S.IP, MM</v>
          </cell>
          <cell r="AA103" t="str">
            <v>Himawan T P, S.Sos</v>
          </cell>
          <cell r="AB103" t="str">
            <v>0000069601590009030</v>
          </cell>
          <cell r="AC103">
            <v>3086</v>
          </cell>
          <cell r="AD103">
            <v>7.6361400000000001</v>
          </cell>
          <cell r="AE103" t="str">
            <v>109,6393</v>
          </cell>
          <cell r="AF103" t="str">
            <v>Surat Keterangan Pejabat</v>
          </cell>
          <cell r="AG103" t="str">
            <v>Listrik</v>
          </cell>
          <cell r="AH103" t="str">
            <v>GENTENG/USUK/RENG LAPUK</v>
          </cell>
          <cell r="AI103" t="str">
            <v>TANAH</v>
          </cell>
          <cell r="AJ103" t="str">
            <v>PAPAN/ BILIK BAMBU</v>
          </cell>
          <cell r="AK103" t="str">
            <v>GENTENG/USUK/RENG</v>
          </cell>
          <cell r="AL103">
            <v>88</v>
          </cell>
          <cell r="AM103" t="str">
            <v>RABAT BETON</v>
          </cell>
          <cell r="AN103">
            <v>54</v>
          </cell>
          <cell r="AO103" t="str">
            <v>BATA MERAH/ BATAKO</v>
          </cell>
          <cell r="AP103">
            <v>90</v>
          </cell>
          <cell r="AQ103" t="str">
            <v>Pengempon, ____ Oktober 2015</v>
          </cell>
          <cell r="AR103" t="str">
            <v>KASAN</v>
          </cell>
          <cell r="AS103" t="str">
            <v>CINGKRANG</v>
          </cell>
          <cell r="AT103" t="str">
            <v>MUNCUL BARU</v>
          </cell>
          <cell r="AU103" t="str">
            <v>Jl. Simpang lima Rt.3/Rw.1 Kec.Pejagoan</v>
          </cell>
          <cell r="AV103" t="str">
            <v>Mohamad Mansur</v>
          </cell>
          <cell r="AW103" t="str">
            <v>BTN KCP KEBUMEN</v>
          </cell>
          <cell r="AX103" t="str">
            <v>'00696</v>
          </cell>
          <cell r="AY103" t="str">
            <v>00696-01-50-000542-4</v>
          </cell>
        </row>
        <row r="104">
          <cell r="A104">
            <v>99</v>
          </cell>
          <cell r="B104" t="str">
            <v>TRIYONO</v>
          </cell>
          <cell r="C104" t="str">
            <v>L</v>
          </cell>
          <cell r="D104" t="str">
            <v>3305142301810002</v>
          </cell>
          <cell r="E104" t="str">
            <v>PENGEMPON RT 04/RW 05</v>
          </cell>
          <cell r="F104" t="str">
            <v>PENGEMPON</v>
          </cell>
          <cell r="G104" t="str">
            <v>SRUWENG</v>
          </cell>
          <cell r="H104" t="str">
            <v>KEBUMEN</v>
          </cell>
          <cell r="I104" t="str">
            <v>JAWA TENGAH</v>
          </cell>
          <cell r="J104">
            <v>15000000</v>
          </cell>
          <cell r="K104">
            <v>33</v>
          </cell>
          <cell r="L104" t="str">
            <v>BURUH HARIAN LEPAS</v>
          </cell>
          <cell r="M104">
            <v>500000</v>
          </cell>
          <cell r="N104">
            <v>3</v>
          </cell>
          <cell r="O104" t="str">
            <v>Tidak Layak</v>
          </cell>
          <cell r="P104" t="str">
            <v>Tidak Layak</v>
          </cell>
          <cell r="Q104" t="str">
            <v>Tidak Layak</v>
          </cell>
          <cell r="R104">
            <v>54</v>
          </cell>
          <cell r="S104">
            <v>0</v>
          </cell>
          <cell r="T104" t="str">
            <v>YUDO SUDOMO</v>
          </cell>
          <cell r="U104">
            <v>0</v>
          </cell>
          <cell r="V104" t="str">
            <v>(0287) 3872017</v>
          </cell>
          <cell r="W104" t="str">
            <v>SIGIT KARSENO</v>
          </cell>
          <cell r="X104">
            <v>0</v>
          </cell>
          <cell r="Y104" t="str">
            <v>NIP :19680424 199803 1011</v>
          </cell>
          <cell r="Z104" t="str">
            <v>Moh. Amirudin, S.IP, MM</v>
          </cell>
          <cell r="AA104" t="str">
            <v>Himawan T P, S.Sos</v>
          </cell>
          <cell r="AB104" t="str">
            <v>0000069601590009894</v>
          </cell>
          <cell r="AC104">
            <v>3086</v>
          </cell>
          <cell r="AD104">
            <v>7.63659</v>
          </cell>
          <cell r="AE104" t="str">
            <v>109,6377</v>
          </cell>
          <cell r="AF104" t="str">
            <v>Surat Keterangan Pejabat</v>
          </cell>
          <cell r="AG104" t="str">
            <v>Tidak Ada</v>
          </cell>
          <cell r="AH104" t="str">
            <v>GENTENG/USUK/RENG LAPUK</v>
          </cell>
          <cell r="AI104" t="str">
            <v>TANAH</v>
          </cell>
          <cell r="AJ104" t="str">
            <v>PAPAN/ BILIK BAMBU</v>
          </cell>
          <cell r="AK104" t="str">
            <v>GENTENG/USUK/RENG</v>
          </cell>
          <cell r="AL104">
            <v>88</v>
          </cell>
          <cell r="AM104" t="str">
            <v>RABAT BETON</v>
          </cell>
          <cell r="AN104">
            <v>54</v>
          </cell>
          <cell r="AO104" t="str">
            <v>BATA MERAH/ BATAKO</v>
          </cell>
          <cell r="AP104">
            <v>90</v>
          </cell>
          <cell r="AQ104" t="str">
            <v>Pengempon, ____ Oktober 2015</v>
          </cell>
          <cell r="AR104" t="str">
            <v>KASAN</v>
          </cell>
          <cell r="AS104" t="str">
            <v>CINGKRANG</v>
          </cell>
          <cell r="AT104" t="str">
            <v>MUNCUL BARU</v>
          </cell>
          <cell r="AU104" t="str">
            <v>Jl. Simpang lima Rt.3/Rw.1 Kec.Pejagoan</v>
          </cell>
          <cell r="AV104" t="str">
            <v>Mohamad Mansur</v>
          </cell>
          <cell r="AW104" t="str">
            <v>BTN KCP KEBUMEN</v>
          </cell>
          <cell r="AX104" t="str">
            <v>'00696</v>
          </cell>
          <cell r="AY104" t="str">
            <v>00696-01-50-000542-4</v>
          </cell>
        </row>
        <row r="105">
          <cell r="A105">
            <v>100</v>
          </cell>
          <cell r="B105" t="str">
            <v>RUKIYAH</v>
          </cell>
          <cell r="C105" t="str">
            <v>P</v>
          </cell>
          <cell r="D105" t="str">
            <v>3305145108760001</v>
          </cell>
          <cell r="E105" t="str">
            <v>PENGEMPON RT 04/RW 05</v>
          </cell>
          <cell r="F105" t="str">
            <v>PENGEMPON</v>
          </cell>
          <cell r="G105" t="str">
            <v>SRUWENG</v>
          </cell>
          <cell r="H105" t="str">
            <v>KEBUMEN</v>
          </cell>
          <cell r="I105" t="str">
            <v>JAWA TENGAH</v>
          </cell>
          <cell r="J105">
            <v>15000000</v>
          </cell>
          <cell r="K105">
            <v>38</v>
          </cell>
          <cell r="L105" t="str">
            <v>BURUH HARIAN LEPAS</v>
          </cell>
          <cell r="M105">
            <v>350000</v>
          </cell>
          <cell r="N105">
            <v>3</v>
          </cell>
          <cell r="O105" t="str">
            <v>Tidak Layak</v>
          </cell>
          <cell r="P105" t="str">
            <v>Tidak Layak</v>
          </cell>
          <cell r="Q105" t="str">
            <v>Tidak Layak</v>
          </cell>
          <cell r="R105">
            <v>54</v>
          </cell>
          <cell r="S105">
            <v>0</v>
          </cell>
          <cell r="T105" t="str">
            <v>YUDO SUDOMO</v>
          </cell>
          <cell r="U105">
            <v>0</v>
          </cell>
          <cell r="V105" t="str">
            <v>(0287) 3872017</v>
          </cell>
          <cell r="W105" t="str">
            <v>SIGIT KARSENO</v>
          </cell>
          <cell r="X105">
            <v>0</v>
          </cell>
          <cell r="Y105" t="str">
            <v>NIP :19680424 199803 1011</v>
          </cell>
          <cell r="Z105" t="str">
            <v>Moh. Amirudin, S.IP, MM</v>
          </cell>
          <cell r="AA105" t="str">
            <v>Himawan T P, S.Sos</v>
          </cell>
          <cell r="AB105" t="str">
            <v>0000069601590005866</v>
          </cell>
          <cell r="AC105">
            <v>3086</v>
          </cell>
          <cell r="AD105">
            <v>7.6364200000000002</v>
          </cell>
          <cell r="AE105" t="str">
            <v>109,63764</v>
          </cell>
          <cell r="AF105" t="str">
            <v>Surat Keterangan Pejabat</v>
          </cell>
          <cell r="AG105" t="str">
            <v>Listrik</v>
          </cell>
          <cell r="AH105" t="str">
            <v>GENTENG/USUK/RENG LAPUK</v>
          </cell>
          <cell r="AI105" t="str">
            <v>TANAH</v>
          </cell>
          <cell r="AJ105" t="str">
            <v>PAPAN/ BILIK BAMBU</v>
          </cell>
          <cell r="AK105" t="str">
            <v>GENTENG/USUK/RENG</v>
          </cell>
          <cell r="AL105">
            <v>88</v>
          </cell>
          <cell r="AM105" t="str">
            <v>RABAT BETON</v>
          </cell>
          <cell r="AN105">
            <v>54</v>
          </cell>
          <cell r="AO105" t="str">
            <v>BATA MERAH/ BATAKO</v>
          </cell>
          <cell r="AP105">
            <v>90</v>
          </cell>
          <cell r="AQ105" t="str">
            <v>Pengempon, ____ Oktober 2015</v>
          </cell>
          <cell r="AR105" t="str">
            <v>KASAN</v>
          </cell>
          <cell r="AS105" t="str">
            <v>CINGKRANG</v>
          </cell>
          <cell r="AT105" t="str">
            <v>MUNCUL BARU</v>
          </cell>
          <cell r="AU105" t="str">
            <v>Jl. Simpang lima Rt.3/Rw.1 Kec.Pejagoan</v>
          </cell>
          <cell r="AV105" t="str">
            <v>Mohamad Mansur</v>
          </cell>
          <cell r="AW105" t="str">
            <v>BTN KCP KEBUMEN</v>
          </cell>
          <cell r="AX105" t="str">
            <v>'00696</v>
          </cell>
          <cell r="AY105" t="str">
            <v>00696-01-50-000542-4</v>
          </cell>
        </row>
        <row r="106">
          <cell r="A106">
            <v>101</v>
          </cell>
          <cell r="B106" t="str">
            <v>NGALIMIN</v>
          </cell>
          <cell r="C106" t="str">
            <v>L</v>
          </cell>
          <cell r="D106" t="str">
            <v>3305140902470001</v>
          </cell>
          <cell r="E106" t="str">
            <v>PENGEMPON RT 04/RW 05</v>
          </cell>
          <cell r="F106" t="str">
            <v>PENGEMPON</v>
          </cell>
          <cell r="G106" t="str">
            <v>SRUWENG</v>
          </cell>
          <cell r="H106" t="str">
            <v>KEBUMEN</v>
          </cell>
          <cell r="I106" t="str">
            <v>JAWA TENGAH</v>
          </cell>
          <cell r="J106">
            <v>15000000</v>
          </cell>
          <cell r="K106">
            <v>67</v>
          </cell>
          <cell r="L106" t="str">
            <v>PETANI/PEKEBUN</v>
          </cell>
          <cell r="M106">
            <v>300000</v>
          </cell>
          <cell r="N106">
            <v>3</v>
          </cell>
          <cell r="O106" t="str">
            <v>Tidak Layak</v>
          </cell>
          <cell r="P106" t="str">
            <v>Tidak Layak</v>
          </cell>
          <cell r="Q106" t="str">
            <v>Tidak Layak</v>
          </cell>
          <cell r="R106">
            <v>72</v>
          </cell>
          <cell r="S106">
            <v>0</v>
          </cell>
          <cell r="T106" t="str">
            <v>YUDO SUDOMO</v>
          </cell>
          <cell r="U106">
            <v>0</v>
          </cell>
          <cell r="V106" t="str">
            <v>(0287) 3872017</v>
          </cell>
          <cell r="W106" t="str">
            <v>SIGIT KARSENO</v>
          </cell>
          <cell r="X106">
            <v>0</v>
          </cell>
          <cell r="Y106" t="str">
            <v>NIP :19680424 199803 1011</v>
          </cell>
          <cell r="Z106" t="str">
            <v>Moh. Amirudin, S.IP, MM</v>
          </cell>
          <cell r="AA106" t="str">
            <v>Himawan T P, S.Sos</v>
          </cell>
          <cell r="AB106" t="str">
            <v>0000069601590004454</v>
          </cell>
          <cell r="AC106">
            <v>3086</v>
          </cell>
          <cell r="AD106">
            <v>7.63483</v>
          </cell>
          <cell r="AE106" t="str">
            <v>109,63744</v>
          </cell>
          <cell r="AF106" t="str">
            <v>Surat Keterangan Pejabat</v>
          </cell>
          <cell r="AG106" t="str">
            <v>Listrik &amp; MCK</v>
          </cell>
          <cell r="AH106" t="str">
            <v>GENTENG/USUK/RENG LAPUK</v>
          </cell>
          <cell r="AI106" t="str">
            <v>TANAH</v>
          </cell>
          <cell r="AJ106" t="str">
            <v>PAPAN/ BILIK BAMBU</v>
          </cell>
          <cell r="AK106" t="str">
            <v>GENTENG/USUK/RENG</v>
          </cell>
          <cell r="AL106">
            <v>88</v>
          </cell>
          <cell r="AM106" t="str">
            <v>RABAT BETON</v>
          </cell>
          <cell r="AN106">
            <v>54</v>
          </cell>
          <cell r="AO106" t="str">
            <v>BATA MERAH/ BATAKO</v>
          </cell>
          <cell r="AP106">
            <v>90</v>
          </cell>
          <cell r="AQ106" t="str">
            <v>Pengempon, ____ Oktober 2015</v>
          </cell>
          <cell r="AR106" t="str">
            <v>KASAN</v>
          </cell>
          <cell r="AS106" t="str">
            <v>CINGKRANG</v>
          </cell>
          <cell r="AT106" t="str">
            <v>MUNCUL BARU</v>
          </cell>
          <cell r="AU106" t="str">
            <v>Jl. Simpang lima Rt.3/Rw.1 Kec.Pejagoan</v>
          </cell>
          <cell r="AV106" t="str">
            <v>Mohamad Mansur</v>
          </cell>
          <cell r="AW106" t="str">
            <v>BTN KCP KEBUMEN</v>
          </cell>
          <cell r="AX106" t="str">
            <v>'00696</v>
          </cell>
          <cell r="AY106" t="str">
            <v>00696-01-50-000542-4</v>
          </cell>
        </row>
        <row r="107">
          <cell r="A107">
            <v>102</v>
          </cell>
          <cell r="B107" t="str">
            <v>BASORI</v>
          </cell>
          <cell r="C107" t="str">
            <v>L</v>
          </cell>
          <cell r="D107" t="str">
            <v>3305143112520008</v>
          </cell>
          <cell r="E107" t="str">
            <v>PENGEMPON RT 04/RW 05</v>
          </cell>
          <cell r="F107" t="str">
            <v>PENGEMPON</v>
          </cell>
          <cell r="G107" t="str">
            <v>SRUWENG</v>
          </cell>
          <cell r="H107" t="str">
            <v>KEBUMEN</v>
          </cell>
          <cell r="I107" t="str">
            <v>JAWA TENGAH</v>
          </cell>
          <cell r="J107">
            <v>15000000</v>
          </cell>
          <cell r="K107">
            <v>62</v>
          </cell>
          <cell r="L107" t="str">
            <v>BURUH HARIAN LEPAS</v>
          </cell>
          <cell r="M107">
            <v>800000</v>
          </cell>
          <cell r="N107">
            <v>3</v>
          </cell>
          <cell r="O107" t="str">
            <v>Tidak Layak</v>
          </cell>
          <cell r="P107" t="str">
            <v>Tidak Layak</v>
          </cell>
          <cell r="Q107" t="str">
            <v>Tidak Layak</v>
          </cell>
          <cell r="R107">
            <v>54</v>
          </cell>
          <cell r="S107">
            <v>0</v>
          </cell>
          <cell r="T107" t="str">
            <v>YUDO SUDOMO</v>
          </cell>
          <cell r="U107">
            <v>0</v>
          </cell>
          <cell r="V107" t="str">
            <v>(0287) 3872017</v>
          </cell>
          <cell r="W107" t="str">
            <v>SIGIT KARSENO</v>
          </cell>
          <cell r="X107">
            <v>0</v>
          </cell>
          <cell r="Y107" t="str">
            <v>NIP :19680424 199803 1011</v>
          </cell>
          <cell r="Z107" t="str">
            <v>Moh. Amirudin, S.IP, MM</v>
          </cell>
          <cell r="AA107" t="str">
            <v>Himawan T P, S.Sos</v>
          </cell>
          <cell r="AB107" t="e">
            <v>#N/A</v>
          </cell>
          <cell r="AC107">
            <v>3086</v>
          </cell>
          <cell r="AD107">
            <v>7.63544</v>
          </cell>
          <cell r="AE107" t="str">
            <v>109,63553</v>
          </cell>
          <cell r="AF107" t="str">
            <v>Surat Keterangan Pejabat</v>
          </cell>
          <cell r="AG107" t="str">
            <v>Tidak Ada</v>
          </cell>
          <cell r="AH107">
            <v>0</v>
          </cell>
          <cell r="AI107">
            <v>0</v>
          </cell>
          <cell r="AJ107">
            <v>0</v>
          </cell>
          <cell r="AK107">
            <v>0</v>
          </cell>
          <cell r="AL107">
            <v>0</v>
          </cell>
          <cell r="AM107">
            <v>0</v>
          </cell>
          <cell r="AN107">
            <v>0</v>
          </cell>
          <cell r="AO107">
            <v>0</v>
          </cell>
          <cell r="AP107">
            <v>0</v>
          </cell>
          <cell r="AQ107">
            <v>0</v>
          </cell>
          <cell r="AR107" t="str">
            <v>_______________</v>
          </cell>
          <cell r="AS107">
            <v>0</v>
          </cell>
          <cell r="AT107">
            <v>0</v>
          </cell>
          <cell r="AU107">
            <v>0</v>
          </cell>
          <cell r="AV107">
            <v>0</v>
          </cell>
          <cell r="AW107">
            <v>0</v>
          </cell>
          <cell r="AX107">
            <v>0</v>
          </cell>
          <cell r="AY107">
            <v>0</v>
          </cell>
          <cell r="AZ107">
            <v>0</v>
          </cell>
        </row>
        <row r="108">
          <cell r="A108">
            <v>103</v>
          </cell>
          <cell r="B108" t="str">
            <v>SODIRAN</v>
          </cell>
          <cell r="C108" t="str">
            <v>L</v>
          </cell>
          <cell r="D108" t="str">
            <v>3305140711570002</v>
          </cell>
          <cell r="E108" t="str">
            <v>PENGEMPON RT 04/RW 05</v>
          </cell>
          <cell r="F108" t="str">
            <v>PENGEMPON</v>
          </cell>
          <cell r="G108" t="str">
            <v>SRUWENG</v>
          </cell>
          <cell r="H108" t="str">
            <v>KEBUMEN</v>
          </cell>
          <cell r="I108" t="str">
            <v>JAWA TENGAH</v>
          </cell>
          <cell r="J108">
            <v>15000000</v>
          </cell>
          <cell r="K108">
            <v>57</v>
          </cell>
          <cell r="L108" t="str">
            <v>BURUH HARIAN LEPAS</v>
          </cell>
          <cell r="M108">
            <v>700000</v>
          </cell>
          <cell r="N108">
            <v>4</v>
          </cell>
          <cell r="O108" t="str">
            <v>Tidak Layak</v>
          </cell>
          <cell r="P108" t="str">
            <v>Tidak Layak</v>
          </cell>
          <cell r="Q108" t="str">
            <v>Tidak Layak</v>
          </cell>
          <cell r="R108">
            <v>54</v>
          </cell>
          <cell r="S108">
            <v>0</v>
          </cell>
          <cell r="T108" t="str">
            <v>YUDO SUDOMO</v>
          </cell>
          <cell r="U108">
            <v>0</v>
          </cell>
          <cell r="V108" t="str">
            <v>(0287) 3872017</v>
          </cell>
          <cell r="W108" t="str">
            <v>SIGIT KARSENO</v>
          </cell>
          <cell r="X108">
            <v>0</v>
          </cell>
          <cell r="Y108" t="str">
            <v>NIP :19680424 199803 1011</v>
          </cell>
          <cell r="Z108" t="str">
            <v>Moh. Amirudin, S.IP, MM</v>
          </cell>
          <cell r="AA108" t="str">
            <v>Himawan T P, S.Sos</v>
          </cell>
          <cell r="AB108" t="str">
            <v>0000069601590008149</v>
          </cell>
          <cell r="AC108">
            <v>3086</v>
          </cell>
          <cell r="AD108">
            <v>7.6368600000000004</v>
          </cell>
          <cell r="AE108" t="str">
            <v>109,63768</v>
          </cell>
          <cell r="AF108" t="str">
            <v>Surat Keterangan Pejabat</v>
          </cell>
          <cell r="AG108" t="str">
            <v>Tidak Ada</v>
          </cell>
          <cell r="AH108" t="str">
            <v>GENTENG/USUK/RENG LAPUK</v>
          </cell>
          <cell r="AI108" t="str">
            <v>TANAH</v>
          </cell>
          <cell r="AJ108" t="str">
            <v>PAPAN/ BILIK BAMBU</v>
          </cell>
          <cell r="AK108" t="str">
            <v>GENTENG/USUK/RENG</v>
          </cell>
          <cell r="AL108">
            <v>88</v>
          </cell>
          <cell r="AM108" t="str">
            <v>RABAT BETON</v>
          </cell>
          <cell r="AN108">
            <v>54</v>
          </cell>
          <cell r="AO108" t="str">
            <v>BATA MERAH/ BATAKO</v>
          </cell>
          <cell r="AP108">
            <v>90</v>
          </cell>
          <cell r="AQ108" t="str">
            <v>Pengempon, ____ Oktober 2015</v>
          </cell>
          <cell r="AR108" t="str">
            <v>KASAN</v>
          </cell>
          <cell r="AS108" t="str">
            <v>CINGKRANG</v>
          </cell>
          <cell r="AT108" t="str">
            <v>MUNCUL BARU</v>
          </cell>
          <cell r="AU108" t="str">
            <v>Jl. Simpang lima Rt.3/Rw.1 Kec.Pejagoan</v>
          </cell>
          <cell r="AV108" t="str">
            <v>Mohamad Mansur</v>
          </cell>
          <cell r="AW108" t="str">
            <v>BTN KCP KEBUMEN</v>
          </cell>
          <cell r="AX108" t="str">
            <v>'00696</v>
          </cell>
          <cell r="AY108" t="str">
            <v>00696-01-50-000542-4</v>
          </cell>
        </row>
        <row r="109">
          <cell r="A109">
            <v>104</v>
          </cell>
          <cell r="B109" t="str">
            <v>UMUL LATIFAH</v>
          </cell>
          <cell r="C109" t="str">
            <v>P</v>
          </cell>
          <cell r="D109" t="str">
            <v>3305145603830002</v>
          </cell>
          <cell r="E109" t="str">
            <v>PENGEMPON RT 04/RW 05</v>
          </cell>
          <cell r="F109" t="str">
            <v>PENGEMPON</v>
          </cell>
          <cell r="G109" t="str">
            <v>SRUWENG</v>
          </cell>
          <cell r="H109" t="str">
            <v>KEBUMEN</v>
          </cell>
          <cell r="I109" t="str">
            <v>JAWA TENGAH</v>
          </cell>
          <cell r="J109">
            <v>15000000</v>
          </cell>
          <cell r="K109">
            <v>31</v>
          </cell>
          <cell r="L109" t="str">
            <v>MENGURUS RUMAH TANGGA</v>
          </cell>
          <cell r="M109">
            <v>600000</v>
          </cell>
          <cell r="N109">
            <v>3</v>
          </cell>
          <cell r="O109" t="str">
            <v>Tidak Layak</v>
          </cell>
          <cell r="P109" t="str">
            <v>Tidak Layak</v>
          </cell>
          <cell r="Q109" t="str">
            <v>Tidak Layak</v>
          </cell>
          <cell r="R109">
            <v>81</v>
          </cell>
          <cell r="S109">
            <v>0</v>
          </cell>
          <cell r="T109" t="str">
            <v>YUDO SUDOMO</v>
          </cell>
          <cell r="U109">
            <v>0</v>
          </cell>
          <cell r="V109" t="str">
            <v>(0287) 3872017</v>
          </cell>
          <cell r="W109" t="str">
            <v>SIGIT KARSENO</v>
          </cell>
          <cell r="X109">
            <v>0</v>
          </cell>
          <cell r="Y109" t="str">
            <v>NIP :19680424 199803 1011</v>
          </cell>
          <cell r="Z109" t="str">
            <v>Moh. Amirudin, S.IP, MM</v>
          </cell>
          <cell r="AA109" t="str">
            <v>Himawan T P, S.Sos</v>
          </cell>
          <cell r="AB109" t="str">
            <v>0000069601590010188</v>
          </cell>
          <cell r="AC109">
            <v>3086</v>
          </cell>
          <cell r="AD109">
            <v>7.6358300000000003</v>
          </cell>
          <cell r="AE109" t="str">
            <v>109,63428</v>
          </cell>
          <cell r="AF109" t="str">
            <v>Surat Keterangan Pejabat</v>
          </cell>
          <cell r="AG109" t="str">
            <v>Tidak Ada</v>
          </cell>
          <cell r="AH109" t="str">
            <v>GENTENG/USUK/RENG LAPUK</v>
          </cell>
          <cell r="AI109" t="str">
            <v>TANAH</v>
          </cell>
          <cell r="AJ109" t="str">
            <v>PAPAN/ BILIK BAMBU</v>
          </cell>
          <cell r="AK109" t="str">
            <v>GENTENG/USUK/RENG</v>
          </cell>
          <cell r="AL109">
            <v>88</v>
          </cell>
          <cell r="AM109" t="str">
            <v>RABAT BETON</v>
          </cell>
          <cell r="AN109">
            <v>54</v>
          </cell>
          <cell r="AO109" t="str">
            <v>BATA MERAH/ BATAKO</v>
          </cell>
          <cell r="AP109">
            <v>90</v>
          </cell>
          <cell r="AQ109" t="str">
            <v>Pengempon, ____ Oktober 2015</v>
          </cell>
          <cell r="AR109" t="str">
            <v>KASAN</v>
          </cell>
          <cell r="AS109" t="str">
            <v>CINGKRANG</v>
          </cell>
          <cell r="AT109" t="str">
            <v>MUNCUL BARU</v>
          </cell>
          <cell r="AU109" t="str">
            <v>Jl. Simpang lima Rt.3/Rw.1 Kec.Pejagoan</v>
          </cell>
          <cell r="AV109" t="str">
            <v>Mohamad Mansur</v>
          </cell>
          <cell r="AW109" t="str">
            <v>BTN KCP KEBUMEN</v>
          </cell>
          <cell r="AX109" t="str">
            <v>'00696</v>
          </cell>
          <cell r="AY109" t="str">
            <v>00696-01-50-000542-4</v>
          </cell>
          <cell r="AZ109">
            <v>0</v>
          </cell>
        </row>
        <row r="110">
          <cell r="A110">
            <v>105</v>
          </cell>
          <cell r="B110" t="str">
            <v>RUWIYATUN</v>
          </cell>
          <cell r="C110" t="str">
            <v>P</v>
          </cell>
          <cell r="D110" t="str">
            <v>3305144906740003</v>
          </cell>
          <cell r="E110" t="str">
            <v>PENGEMPON RT 04/RW 05</v>
          </cell>
          <cell r="F110" t="str">
            <v>PENGEMPON</v>
          </cell>
          <cell r="G110" t="str">
            <v>SRUWENG</v>
          </cell>
          <cell r="H110" t="str">
            <v>KEBUMEN</v>
          </cell>
          <cell r="I110" t="str">
            <v>JAWA TENGAH</v>
          </cell>
          <cell r="J110">
            <v>30000000</v>
          </cell>
          <cell r="K110">
            <v>40</v>
          </cell>
          <cell r="L110" t="str">
            <v>WIRASWASTA</v>
          </cell>
          <cell r="M110">
            <v>300000</v>
          </cell>
          <cell r="N110">
            <v>2</v>
          </cell>
          <cell r="O110" t="str">
            <v>Tidak Layak</v>
          </cell>
          <cell r="P110" t="str">
            <v>Tidak Layak</v>
          </cell>
          <cell r="Q110" t="str">
            <v>Tidak Layak</v>
          </cell>
          <cell r="R110">
            <v>54</v>
          </cell>
          <cell r="S110">
            <v>0</v>
          </cell>
          <cell r="T110" t="str">
            <v>YUDO SUDOMO</v>
          </cell>
          <cell r="U110">
            <v>0</v>
          </cell>
          <cell r="V110" t="str">
            <v>(0287) 3872017</v>
          </cell>
          <cell r="W110" t="str">
            <v>SIGIT KARSENO</v>
          </cell>
          <cell r="X110">
            <v>0</v>
          </cell>
          <cell r="Y110" t="str">
            <v>NIP :19680424 199803 1011</v>
          </cell>
          <cell r="Z110" t="str">
            <v>Moh. Amirudin, S.IP, MM</v>
          </cell>
          <cell r="AA110" t="str">
            <v>Himawan T P, S.Sos</v>
          </cell>
          <cell r="AB110" t="str">
            <v>0000069601590005971</v>
          </cell>
          <cell r="AC110">
            <v>3086</v>
          </cell>
          <cell r="AD110">
            <v>7.6356599999999997</v>
          </cell>
          <cell r="AE110" t="str">
            <v>109,63476</v>
          </cell>
          <cell r="AF110" t="str">
            <v>Surat Keterangan Pejabat</v>
          </cell>
          <cell r="AG110" t="str">
            <v>Tidak Ada</v>
          </cell>
          <cell r="AH110" t="str">
            <v>GENTENG/USUK/RENG LAPUK</v>
          </cell>
          <cell r="AI110" t="str">
            <v>TANAH</v>
          </cell>
          <cell r="AJ110" t="str">
            <v>PAPAN/ BILIK BAMBU</v>
          </cell>
          <cell r="AK110" t="str">
            <v>GENTENG/USUK/RENG</v>
          </cell>
          <cell r="AL110">
            <v>88</v>
          </cell>
          <cell r="AM110" t="str">
            <v>RABAT BETON</v>
          </cell>
          <cell r="AN110">
            <v>54</v>
          </cell>
          <cell r="AO110" t="str">
            <v>BATA MERAH/ BATAKO</v>
          </cell>
          <cell r="AP110">
            <v>90</v>
          </cell>
          <cell r="AQ110" t="str">
            <v>Pengempon, ____ Oktober 2015</v>
          </cell>
          <cell r="AR110" t="str">
            <v>KASAN</v>
          </cell>
          <cell r="AS110" t="str">
            <v>CINGKRANG</v>
          </cell>
          <cell r="AT110" t="str">
            <v>MUNCUL BARU</v>
          </cell>
          <cell r="AU110" t="str">
            <v>Jl. Simpang lima Rt.3/Rw.1 Kec.Pejagoan</v>
          </cell>
          <cell r="AV110" t="str">
            <v>Mohamad Mansur</v>
          </cell>
          <cell r="AW110" t="str">
            <v>BTN KCP KEBUMEN</v>
          </cell>
          <cell r="AX110" t="str">
            <v>'00696</v>
          </cell>
          <cell r="AY110" t="str">
            <v>00696-01-50-000542-4</v>
          </cell>
        </row>
        <row r="111">
          <cell r="A111">
            <v>106</v>
          </cell>
          <cell r="B111" t="str">
            <v>DARIMUN</v>
          </cell>
          <cell r="C111" t="str">
            <v>L</v>
          </cell>
          <cell r="D111" t="str">
            <v>3305140905730003</v>
          </cell>
          <cell r="E111" t="str">
            <v>PENGEMPON RT 04/RW 05</v>
          </cell>
          <cell r="F111" t="str">
            <v>PENGEMPON</v>
          </cell>
          <cell r="G111" t="str">
            <v>SRUWENG</v>
          </cell>
          <cell r="H111" t="str">
            <v>KEBUMEN</v>
          </cell>
          <cell r="I111" t="str">
            <v>JAWA TENGAH</v>
          </cell>
          <cell r="J111">
            <v>15000000</v>
          </cell>
          <cell r="K111">
            <v>41</v>
          </cell>
          <cell r="L111" t="str">
            <v>BURUH HARIAN LEPAS</v>
          </cell>
          <cell r="M111">
            <v>700000</v>
          </cell>
          <cell r="N111">
            <v>3</v>
          </cell>
          <cell r="O111" t="str">
            <v>Tidak Layak</v>
          </cell>
          <cell r="P111" t="str">
            <v>Tidak Layak</v>
          </cell>
          <cell r="Q111" t="str">
            <v>Tidak Layak</v>
          </cell>
          <cell r="R111">
            <v>36</v>
          </cell>
          <cell r="S111">
            <v>0</v>
          </cell>
          <cell r="T111" t="str">
            <v>YUDO SUDOMO</v>
          </cell>
          <cell r="U111">
            <v>0</v>
          </cell>
          <cell r="V111" t="str">
            <v>(0287) 3872017</v>
          </cell>
          <cell r="W111" t="str">
            <v>SIGIT KARSENO</v>
          </cell>
          <cell r="X111">
            <v>0</v>
          </cell>
          <cell r="Y111" t="str">
            <v>NIP :19680424 199803 1011</v>
          </cell>
          <cell r="Z111" t="str">
            <v>Moh. Amirudin, S.IP, MM</v>
          </cell>
          <cell r="AA111" t="str">
            <v>Himawan T P, S.Sos</v>
          </cell>
          <cell r="AB111" t="str">
            <v>0000069601590000696</v>
          </cell>
          <cell r="AC111">
            <v>3086</v>
          </cell>
          <cell r="AD111">
            <v>7.6356000000000002</v>
          </cell>
          <cell r="AE111" t="str">
            <v>109,63475</v>
          </cell>
          <cell r="AF111" t="str">
            <v>Surat Keterangan Pejabat</v>
          </cell>
          <cell r="AG111" t="str">
            <v>Tidak Ada</v>
          </cell>
          <cell r="AH111" t="str">
            <v>GENTENG/USUK/RENG LAPUK</v>
          </cell>
          <cell r="AI111" t="str">
            <v>TANAH</v>
          </cell>
          <cell r="AJ111" t="str">
            <v>PAPAN/ BILIK BAMBU</v>
          </cell>
          <cell r="AK111" t="str">
            <v>GENTENG/USUK/RENG</v>
          </cell>
          <cell r="AL111">
            <v>88</v>
          </cell>
          <cell r="AM111" t="str">
            <v>RABAT BETON</v>
          </cell>
          <cell r="AN111">
            <v>54</v>
          </cell>
          <cell r="AO111" t="str">
            <v>BATA MERAH/ BATAKO</v>
          </cell>
          <cell r="AP111">
            <v>90</v>
          </cell>
          <cell r="AQ111" t="str">
            <v>Pengempon, ____ Oktober 2015</v>
          </cell>
          <cell r="AR111" t="str">
            <v>KASAN</v>
          </cell>
          <cell r="AS111" t="str">
            <v>CINGKRANG</v>
          </cell>
          <cell r="AT111" t="str">
            <v>MUNCUL BARU</v>
          </cell>
          <cell r="AU111" t="str">
            <v>Jl. Simpang lima Rt.3/Rw.1 Kec.Pejagoan</v>
          </cell>
          <cell r="AV111" t="str">
            <v>Mohamad Mansur</v>
          </cell>
          <cell r="AW111" t="str">
            <v>BTN KCP KEBUMEN</v>
          </cell>
          <cell r="AX111" t="str">
            <v>'00696</v>
          </cell>
          <cell r="AY111" t="str">
            <v>00696-01-50-000542-4</v>
          </cell>
          <cell r="AZ111">
            <v>0</v>
          </cell>
        </row>
        <row r="112">
          <cell r="A112">
            <v>107</v>
          </cell>
          <cell r="B112" t="str">
            <v>ADMAN</v>
          </cell>
          <cell r="C112" t="str">
            <v>L</v>
          </cell>
          <cell r="D112" t="str">
            <v>3305143112370011</v>
          </cell>
          <cell r="E112" t="str">
            <v>PENGEMPON RT 04/RW 05</v>
          </cell>
          <cell r="F112" t="str">
            <v>PENGEMPON</v>
          </cell>
          <cell r="G112" t="str">
            <v>SRUWENG</v>
          </cell>
          <cell r="H112" t="str">
            <v>KEBUMEN</v>
          </cell>
          <cell r="I112" t="str">
            <v>JAWA TENGAH</v>
          </cell>
          <cell r="J112">
            <v>15000000</v>
          </cell>
          <cell r="K112">
            <v>77</v>
          </cell>
          <cell r="L112" t="str">
            <v>PETANI/PEKEBUN</v>
          </cell>
          <cell r="M112">
            <v>400000</v>
          </cell>
          <cell r="N112">
            <v>2</v>
          </cell>
          <cell r="O112" t="str">
            <v>Tidak Layak</v>
          </cell>
          <cell r="P112" t="str">
            <v>Tidak Layak</v>
          </cell>
          <cell r="Q112" t="str">
            <v>Tidak Layak</v>
          </cell>
          <cell r="R112">
            <v>63</v>
          </cell>
          <cell r="S112">
            <v>0</v>
          </cell>
          <cell r="T112" t="str">
            <v>YUDO SUDOMO</v>
          </cell>
          <cell r="U112">
            <v>0</v>
          </cell>
          <cell r="V112" t="str">
            <v>(0287) 3872017</v>
          </cell>
          <cell r="W112" t="str">
            <v>SIGIT KARSENO</v>
          </cell>
          <cell r="X112">
            <v>0</v>
          </cell>
          <cell r="Y112" t="str">
            <v>NIP :19680424 199803 1011</v>
          </cell>
          <cell r="Z112" t="str">
            <v>Moh. Amirudin, S.IP, MM</v>
          </cell>
          <cell r="AA112" t="str">
            <v>Himawan T P, S.Sos</v>
          </cell>
          <cell r="AB112" t="str">
            <v>0000069601590000191</v>
          </cell>
          <cell r="AC112">
            <v>3086</v>
          </cell>
          <cell r="AD112">
            <v>7.6352700000000002</v>
          </cell>
          <cell r="AE112" t="str">
            <v>109,63581</v>
          </cell>
          <cell r="AF112" t="str">
            <v>Surat Keterangan Pejabat</v>
          </cell>
          <cell r="AG112" t="str">
            <v>Tidak Ada</v>
          </cell>
          <cell r="AH112" t="str">
            <v>GENTENG/USUK/RENG LAPUK</v>
          </cell>
          <cell r="AI112" t="str">
            <v>TANAH</v>
          </cell>
          <cell r="AJ112" t="str">
            <v>PAPAN/ BILIK BAMBU</v>
          </cell>
          <cell r="AK112" t="str">
            <v>GENTENG/USUK/RENG</v>
          </cell>
          <cell r="AL112">
            <v>88</v>
          </cell>
          <cell r="AM112" t="str">
            <v>RABAT BETON</v>
          </cell>
          <cell r="AN112">
            <v>54</v>
          </cell>
          <cell r="AO112" t="str">
            <v>BATA MERAH/ BATAKO</v>
          </cell>
          <cell r="AP112">
            <v>90</v>
          </cell>
          <cell r="AQ112" t="str">
            <v>Pengempon, ____ Oktober 2015</v>
          </cell>
          <cell r="AR112" t="str">
            <v>KASAN</v>
          </cell>
          <cell r="AS112" t="str">
            <v>CINGKRANG</v>
          </cell>
          <cell r="AT112" t="str">
            <v>MUNCUL BARU</v>
          </cell>
          <cell r="AU112" t="str">
            <v>Jl. Simpang lima Rt.3/Rw.1 Kec.Pejagoan</v>
          </cell>
          <cell r="AV112" t="str">
            <v>Mohamad Mansur</v>
          </cell>
          <cell r="AW112" t="str">
            <v>BTN KCP KEBUMEN</v>
          </cell>
          <cell r="AX112" t="str">
            <v>'00696</v>
          </cell>
          <cell r="AY112" t="str">
            <v>00696-01-50-000542-4</v>
          </cell>
        </row>
        <row r="113">
          <cell r="A113">
            <v>108</v>
          </cell>
          <cell r="B113" t="str">
            <v>SATIMIN</v>
          </cell>
          <cell r="C113" t="str">
            <v>L</v>
          </cell>
          <cell r="D113" t="str">
            <v>3305143112390006</v>
          </cell>
          <cell r="E113" t="str">
            <v>PENGEMPON RT 04/RW 05</v>
          </cell>
          <cell r="F113" t="str">
            <v>PENGEMPON</v>
          </cell>
          <cell r="G113" t="str">
            <v>SRUWENG</v>
          </cell>
          <cell r="H113" t="str">
            <v>KEBUMEN</v>
          </cell>
          <cell r="I113" t="str">
            <v>JAWA TENGAH</v>
          </cell>
          <cell r="J113">
            <v>15000000</v>
          </cell>
          <cell r="K113">
            <v>75</v>
          </cell>
          <cell r="L113" t="str">
            <v>PETANI/PEKEBUN</v>
          </cell>
          <cell r="M113">
            <v>300000</v>
          </cell>
          <cell r="N113">
            <v>1</v>
          </cell>
          <cell r="O113" t="str">
            <v>Tidak Layak</v>
          </cell>
          <cell r="P113" t="str">
            <v>Tidak Layak</v>
          </cell>
          <cell r="Q113" t="str">
            <v>Tidak Layak</v>
          </cell>
          <cell r="R113">
            <v>81</v>
          </cell>
          <cell r="S113">
            <v>0</v>
          </cell>
          <cell r="T113" t="str">
            <v>YUDO SUDOMO</v>
          </cell>
          <cell r="U113">
            <v>0</v>
          </cell>
          <cell r="V113" t="str">
            <v>(0287) 3872017</v>
          </cell>
          <cell r="W113" t="str">
            <v>SIGIT KARSENO</v>
          </cell>
          <cell r="X113">
            <v>0</v>
          </cell>
          <cell r="Y113" t="str">
            <v>NIP :19680424 199803 1011</v>
          </cell>
          <cell r="Z113" t="str">
            <v>Moh. Amirudin, S.IP, MM</v>
          </cell>
          <cell r="AA113" t="str">
            <v>Himawan T P, S.Sos</v>
          </cell>
          <cell r="AB113" t="str">
            <v>0000069601590007460</v>
          </cell>
          <cell r="AC113">
            <v>3086</v>
          </cell>
          <cell r="AD113">
            <v>7.6361800000000004</v>
          </cell>
          <cell r="AE113" t="str">
            <v>109,63376</v>
          </cell>
          <cell r="AF113" t="str">
            <v>Surat Keterangan Pejabat</v>
          </cell>
          <cell r="AG113" t="str">
            <v>Tidak Ada</v>
          </cell>
          <cell r="AH113" t="str">
            <v>GENTENG/USUK/RENG LAPUK</v>
          </cell>
          <cell r="AI113" t="str">
            <v>TANAH</v>
          </cell>
          <cell r="AJ113" t="str">
            <v>PAPAN/ BILIK BAMBU</v>
          </cell>
          <cell r="AK113" t="str">
            <v>GENTENG/USUK/RENG</v>
          </cell>
          <cell r="AL113">
            <v>88</v>
          </cell>
          <cell r="AM113" t="str">
            <v>RABAT BETON</v>
          </cell>
          <cell r="AN113">
            <v>54</v>
          </cell>
          <cell r="AO113" t="str">
            <v>BATA MERAH/ BATAKO</v>
          </cell>
          <cell r="AP113">
            <v>90</v>
          </cell>
          <cell r="AQ113" t="str">
            <v>Pengempon, ____ Oktober 2015</v>
          </cell>
          <cell r="AR113" t="str">
            <v>KASAN</v>
          </cell>
          <cell r="AS113" t="str">
            <v>CINGKRANG</v>
          </cell>
          <cell r="AT113" t="str">
            <v>MUNCUL BARU</v>
          </cell>
          <cell r="AU113" t="str">
            <v>Jl. Simpang lima Rt.3/Rw.1 Kec.Pejagoan</v>
          </cell>
          <cell r="AV113" t="str">
            <v>Mohamad Mansur</v>
          </cell>
          <cell r="AW113" t="str">
            <v>BTN KCP KEBUMEN</v>
          </cell>
          <cell r="AX113" t="str">
            <v>'00696</v>
          </cell>
          <cell r="AY113" t="str">
            <v>00696-01-50-000542-4</v>
          </cell>
          <cell r="AZ113">
            <v>0</v>
          </cell>
        </row>
        <row r="114">
          <cell r="A114">
            <v>109</v>
          </cell>
          <cell r="B114" t="str">
            <v>SURATMIN</v>
          </cell>
          <cell r="C114" t="str">
            <v>L</v>
          </cell>
          <cell r="D114" t="str">
            <v>3305143112420047</v>
          </cell>
          <cell r="E114" t="str">
            <v>PENGEMPON RT 04/RW 05</v>
          </cell>
          <cell r="F114" t="str">
            <v>PENGEMPON</v>
          </cell>
          <cell r="G114" t="str">
            <v>SRUWENG</v>
          </cell>
          <cell r="H114" t="str">
            <v>KEBUMEN</v>
          </cell>
          <cell r="I114" t="str">
            <v>JAWA TENGAH</v>
          </cell>
          <cell r="J114">
            <v>15000000</v>
          </cell>
          <cell r="K114">
            <v>72</v>
          </cell>
          <cell r="L114" t="str">
            <v>BURUH HARIAN LEPAS</v>
          </cell>
          <cell r="M114">
            <v>400000</v>
          </cell>
          <cell r="N114">
            <v>3</v>
          </cell>
          <cell r="O114" t="str">
            <v>Tidak Layak</v>
          </cell>
          <cell r="P114" t="str">
            <v>Tidak Layak</v>
          </cell>
          <cell r="Q114" t="str">
            <v>Tidak Layak</v>
          </cell>
          <cell r="R114">
            <v>72</v>
          </cell>
          <cell r="S114">
            <v>0</v>
          </cell>
          <cell r="T114" t="str">
            <v>YUDO SUDOMO</v>
          </cell>
          <cell r="U114">
            <v>0</v>
          </cell>
          <cell r="V114" t="str">
            <v>(0287) 3872017</v>
          </cell>
          <cell r="W114" t="str">
            <v>SIGIT KARSENO</v>
          </cell>
          <cell r="X114">
            <v>0</v>
          </cell>
          <cell r="Y114" t="str">
            <v>NIP :19680424 199803 1011</v>
          </cell>
          <cell r="Z114" t="str">
            <v>Moh. Amirudin, S.IP, MM</v>
          </cell>
          <cell r="AA114" t="str">
            <v>Himawan T P, S.Sos</v>
          </cell>
          <cell r="AB114" t="str">
            <v>0000069601590009179</v>
          </cell>
          <cell r="AC114">
            <v>3086</v>
          </cell>
          <cell r="AD114">
            <v>7.6350499999999997</v>
          </cell>
          <cell r="AE114" t="str">
            <v>109,63436</v>
          </cell>
          <cell r="AF114" t="str">
            <v>Surat Keterangan Pejabat</v>
          </cell>
          <cell r="AG114" t="str">
            <v>Tidak Ada</v>
          </cell>
          <cell r="AH114" t="str">
            <v>GENTENG/USUK/RENG LAPUK</v>
          </cell>
          <cell r="AI114" t="str">
            <v>TANAH</v>
          </cell>
          <cell r="AJ114" t="str">
            <v>PAPAN/ BILIK BAMBU</v>
          </cell>
          <cell r="AK114" t="str">
            <v>GENTENG/USUK/RENG</v>
          </cell>
          <cell r="AL114">
            <v>88</v>
          </cell>
          <cell r="AM114" t="str">
            <v>RABAT BETON</v>
          </cell>
          <cell r="AN114">
            <v>54</v>
          </cell>
          <cell r="AO114" t="str">
            <v>BATA MERAH/ BATAKO</v>
          </cell>
          <cell r="AP114">
            <v>90</v>
          </cell>
          <cell r="AQ114" t="str">
            <v>Pengempon, ____ Oktober 2015</v>
          </cell>
          <cell r="AR114" t="str">
            <v>KASAN</v>
          </cell>
          <cell r="AS114" t="str">
            <v>CINGKRANG</v>
          </cell>
          <cell r="AT114" t="str">
            <v>MUNCUL BARU</v>
          </cell>
          <cell r="AU114" t="str">
            <v>Jl. Simpang lima Rt.3/Rw.1 Kec.Pejagoan</v>
          </cell>
          <cell r="AV114" t="str">
            <v>Mohamad Mansur</v>
          </cell>
          <cell r="AW114" t="str">
            <v>BTN KCP KEBUMEN</v>
          </cell>
          <cell r="AX114" t="str">
            <v>'00696</v>
          </cell>
          <cell r="AY114" t="str">
            <v>00696-01-50-000542-4</v>
          </cell>
        </row>
        <row r="115">
          <cell r="A115">
            <v>110</v>
          </cell>
          <cell r="B115" t="str">
            <v>SAMIDIN</v>
          </cell>
          <cell r="C115" t="str">
            <v>L</v>
          </cell>
          <cell r="D115" t="str">
            <v>3305141405780004</v>
          </cell>
          <cell r="E115" t="str">
            <v>PENGEMPON RT 04/RW 06</v>
          </cell>
          <cell r="F115" t="str">
            <v>PENGEMPON</v>
          </cell>
          <cell r="G115" t="str">
            <v>SRUWENG</v>
          </cell>
          <cell r="H115" t="str">
            <v>KEBUMEN</v>
          </cell>
          <cell r="I115" t="str">
            <v>JAWA TENGAH</v>
          </cell>
          <cell r="J115">
            <v>30000000</v>
          </cell>
          <cell r="K115">
            <v>36</v>
          </cell>
          <cell r="L115" t="str">
            <v>BURUH HARIAN LEPAS</v>
          </cell>
          <cell r="M115">
            <v>300000</v>
          </cell>
          <cell r="N115">
            <v>4</v>
          </cell>
          <cell r="O115" t="str">
            <v>Tidak Layak</v>
          </cell>
          <cell r="P115" t="str">
            <v>Tidak Layak</v>
          </cell>
          <cell r="Q115" t="str">
            <v>Tidak Layak</v>
          </cell>
          <cell r="R115">
            <v>9</v>
          </cell>
          <cell r="S115">
            <v>0</v>
          </cell>
          <cell r="T115" t="str">
            <v>YUDO SUDOMO</v>
          </cell>
          <cell r="U115">
            <v>0</v>
          </cell>
          <cell r="V115" t="str">
            <v>(0287) 3872017</v>
          </cell>
          <cell r="W115" t="str">
            <v>SIGIT KARSENO</v>
          </cell>
          <cell r="X115">
            <v>0</v>
          </cell>
          <cell r="Y115" t="str">
            <v>NIP :19680424 199803 1011</v>
          </cell>
          <cell r="Z115" t="str">
            <v>Moh. Amirudin, S.IP, MM</v>
          </cell>
          <cell r="AA115" t="str">
            <v>Himawan T P, S.Sos</v>
          </cell>
          <cell r="AB115" t="str">
            <v>0000069601590006537</v>
          </cell>
          <cell r="AC115">
            <v>3086</v>
          </cell>
          <cell r="AD115">
            <v>7.6350899999999999</v>
          </cell>
          <cell r="AE115">
            <v>109.63343999999999</v>
          </cell>
          <cell r="AF115" t="str">
            <v>Surat Keterangan Pejabat</v>
          </cell>
          <cell r="AG115" t="str">
            <v>Tidak Ada</v>
          </cell>
          <cell r="AH115" t="str">
            <v>GENTENG/USUK/RENG LAPUK</v>
          </cell>
          <cell r="AI115" t="str">
            <v>TANAH</v>
          </cell>
          <cell r="AJ115" t="str">
            <v>PAPAN/ BILIK BAMBU</v>
          </cell>
          <cell r="AK115" t="str">
            <v>GENTENG/USUK/RENG</v>
          </cell>
          <cell r="AL115">
            <v>88</v>
          </cell>
          <cell r="AM115" t="str">
            <v>RABAT BETON</v>
          </cell>
          <cell r="AN115">
            <v>54</v>
          </cell>
          <cell r="AO115" t="str">
            <v>BATA MERAH/ BATAKO</v>
          </cell>
          <cell r="AP115">
            <v>90</v>
          </cell>
          <cell r="AQ115" t="str">
            <v>Pengempon, ____ Oktober 2015</v>
          </cell>
          <cell r="AR115" t="str">
            <v>KASAN</v>
          </cell>
          <cell r="AS115" t="str">
            <v>CINGKRANG</v>
          </cell>
          <cell r="AT115" t="str">
            <v>MUNCUL BARU</v>
          </cell>
          <cell r="AU115" t="str">
            <v>Jl. Simpang lima Rt.3/Rw.1 Kec.Pejagoan</v>
          </cell>
          <cell r="AV115" t="str">
            <v>Mohamad Mansur</v>
          </cell>
          <cell r="AW115" t="str">
            <v>BTN KCP KEBUMEN</v>
          </cell>
          <cell r="AX115" t="str">
            <v>'00696</v>
          </cell>
          <cell r="AY115" t="str">
            <v>00696-01-50-000542-4</v>
          </cell>
          <cell r="AZ115">
            <v>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7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dermaga"/>
      <sheetName val="pek. fender dan bollard"/>
      <sheetName val="rekapitulasi"/>
      <sheetName val="JALAN"/>
      <sheetName val="MAJOR"/>
      <sheetName val="%"/>
      <sheetName val="Rekap"/>
      <sheetName val="Informasi"/>
      <sheetName val="Peta Quarry"/>
      <sheetName val="Mobilisasi"/>
      <sheetName val="Perhitungan Mobilisasi Alat"/>
      <sheetName val="Lalu Lintas"/>
      <sheetName val="Jembatan Sementara"/>
      <sheetName val="BOQ"/>
      <sheetName val="D2"/>
      <sheetName val="D3"/>
      <sheetName val="D3 (2)"/>
      <sheetName val="D4"/>
      <sheetName val="D5"/>
      <sheetName val="D6"/>
      <sheetName val="D6 ASBT"/>
      <sheetName val="D7(1)"/>
      <sheetName val="D7(2)"/>
      <sheetName val="D7(3)"/>
      <sheetName val="D8(1)"/>
      <sheetName val="D8(2)"/>
      <sheetName val="D9"/>
      <sheetName val="D10 LS-Rutin"/>
      <sheetName val="D10 Kuantitas"/>
      <sheetName val="D10 Analisa HSP"/>
      <sheetName val="4-Basic Price"/>
      <sheetName val="4-Analisa Quarry"/>
      <sheetName val="4-formulir harga bahan"/>
      <sheetName val="5-ALAT(1)"/>
      <sheetName val="5-ALAT (2)"/>
      <sheetName val="Agg Halus &amp; Kasar"/>
      <sheetName val="Agg A"/>
      <sheetName val="Agg B"/>
      <sheetName val="Agg C"/>
    </sheetNames>
    <sheetDataSet>
      <sheetData sheetId="0"/>
      <sheetData sheetId="1"/>
      <sheetData sheetId="2"/>
      <sheetData sheetId="3"/>
      <sheetData sheetId="4"/>
      <sheetData sheetId="5"/>
      <sheetData sheetId="6"/>
      <sheetData sheetId="7">
        <row r="28">
          <cell r="H28" t="e">
            <v>#REF!</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ow r="8">
          <cell r="D8" t="str">
            <v>(L01)</v>
          </cell>
        </row>
      </sheetData>
      <sheetData sheetId="32"/>
      <sheetData sheetId="33"/>
      <sheetData sheetId="34"/>
      <sheetData sheetId="35"/>
      <sheetData sheetId="36"/>
      <sheetData sheetId="37"/>
      <sheetData sheetId="38"/>
      <sheetData sheetId="39"/>
    </sheetDataSet>
  </externalBook>
</externalLink>
</file>

<file path=xl/externalLinks/externalLink7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am. Salak"/>
      <sheetName val="RK. Kmp salak"/>
      <sheetName val="RK. singkarak"/>
      <sheetName val="SINGKARAK"/>
      <sheetName val="RK Kamp Key "/>
      <sheetName val=" Kamp Key "/>
      <sheetName val="RK. Takunai"/>
      <sheetName val="Takunai"/>
      <sheetName val="RK. Gurabesy HBM"/>
      <sheetName val="Gurabesy HBM"/>
      <sheetName val="RK.BAK  TMP"/>
      <sheetName val="BAK  TMP"/>
      <sheetName val="RK. Jln Bima"/>
      <sheetName val="Jl. Bima"/>
      <sheetName val="RK. DPn Saga"/>
      <sheetName val="DPn Saga"/>
      <sheetName val="RK.jl. Pramuka"/>
      <sheetName val="jl. Pramuka"/>
      <sheetName val="RK.Pembersihan Km11"/>
      <sheetName val="Pembersihan Km11"/>
      <sheetName val="RK.Kelapa2"/>
      <sheetName val="Kelapa2"/>
      <sheetName val="RK.Lokalisasi"/>
      <sheetName val="Lokalisasi"/>
      <sheetName val="RK.jl..FKaispo"/>
      <sheetName val=".jl..FKaispo"/>
      <sheetName val="RK. WOROT"/>
      <sheetName val="WOROT"/>
      <sheetName val="RK. Handayani"/>
      <sheetName val="Kam. Handayani"/>
      <sheetName val="Informasi"/>
      <sheetName val="%"/>
      <sheetName val="anal bhn"/>
      <sheetName val="Pekerjaan Utama"/>
      <sheetName val="Rekap Biaya"/>
      <sheetName val="Kuantitas &amp; Harga"/>
      <sheetName val="Basic Price"/>
      <sheetName val="Peralatan (2)"/>
      <sheetName val="JL.Polisi"/>
      <sheetName val="RKP.06 "/>
      <sheetName val="JL.maruni"/>
      <sheetName val="RKP.07"/>
      <sheetName val="DEI.2"/>
      <sheetName val="DEV.3"/>
      <sheetName val="DEV.3 Alat"/>
      <sheetName val="DEV.3 (2)"/>
      <sheetName val="DEV.5"/>
      <sheetName val="DEV.6"/>
      <sheetName val="DEV.7 (2)"/>
      <sheetName val="DEVI 7 cerucut"/>
      <sheetName val="DEV.7"/>
      <sheetName val="DEVI 7 (2)"/>
      <sheetName val="TELFORD"/>
      <sheetName val="Agregat Halus &amp; Kasar"/>
      <sheetName val="Mobilisasi"/>
      <sheetName val="DEV I"/>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247">
          <cell r="W247">
            <v>955563.22273972607</v>
          </cell>
        </row>
        <row r="439">
          <cell r="Z439">
            <v>9050</v>
          </cell>
        </row>
      </sheetData>
      <sheetData sheetId="43">
        <row r="48">
          <cell r="AI48">
            <v>29216.073453133111</v>
          </cell>
        </row>
        <row r="155">
          <cell r="AI155">
            <v>33389.682539682544</v>
          </cell>
        </row>
        <row r="216">
          <cell r="AI216">
            <v>89019.632084589786</v>
          </cell>
        </row>
        <row r="343">
          <cell r="AI343">
            <v>7096.0358429216139</v>
          </cell>
        </row>
      </sheetData>
      <sheetData sheetId="44">
        <row r="48">
          <cell r="AI48">
            <v>39522.157794819053</v>
          </cell>
        </row>
      </sheetData>
      <sheetData sheetId="45"/>
      <sheetData sheetId="46"/>
      <sheetData sheetId="47"/>
      <sheetData sheetId="48"/>
      <sheetData sheetId="49">
        <row r="653">
          <cell r="AA653">
            <v>10767.741935483873</v>
          </cell>
        </row>
      </sheetData>
      <sheetData sheetId="50"/>
      <sheetData sheetId="51"/>
      <sheetData sheetId="52"/>
      <sheetData sheetId="53"/>
      <sheetData sheetId="54"/>
      <sheetData sheetId="55"/>
    </sheetDataSet>
  </externalBook>
</externalLink>
</file>

<file path=xl/externalLinks/externalLink7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overed_Sheet1"/>
      <sheetName val="Recovered_Sheet2"/>
      <sheetName val="000000"/>
      <sheetName val="laroux"/>
      <sheetName val="laroux_2"/>
      <sheetName val="upah"/>
      <sheetName val="BHNNON"/>
      <sheetName val="BHNLOKAL"/>
      <sheetName val="R-pompa"/>
      <sheetName val="m-wele"/>
      <sheetName val="pem-lama"/>
      <sheetName val="klamalu"/>
      <sheetName val="mariyai"/>
      <sheetName val="re-akhir"/>
      <sheetName val="Hid um"/>
      <sheetName val="analisa"/>
      <sheetName val="RabPenawaran"/>
    </sheetNames>
    <sheetDataSet>
      <sheetData sheetId="0"/>
      <sheetData sheetId="1"/>
      <sheetData sheetId="2"/>
      <sheetData sheetId="3"/>
      <sheetData sheetId="4"/>
      <sheetData sheetId="5" refreshError="1">
        <row r="12">
          <cell r="I12">
            <v>27500</v>
          </cell>
        </row>
        <row r="19">
          <cell r="I19">
            <v>35000</v>
          </cell>
        </row>
      </sheetData>
      <sheetData sheetId="6"/>
      <sheetData sheetId="7">
        <row r="12">
          <cell r="I12">
            <v>125000</v>
          </cell>
        </row>
      </sheetData>
      <sheetData sheetId="8"/>
      <sheetData sheetId="9"/>
      <sheetData sheetId="10"/>
      <sheetData sheetId="11"/>
      <sheetData sheetId="12"/>
      <sheetData sheetId="13"/>
      <sheetData sheetId="14"/>
      <sheetData sheetId="15"/>
      <sheetData sheetId="16" refreshError="1"/>
    </sheetDataSet>
  </externalBook>
</externalLink>
</file>

<file path=xl/externalLinks/externalLink7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BASE 1-99"/>
      <sheetName val="DATA BASE 99-180"/>
      <sheetName val="PT-01 KPB 1"/>
      <sheetName val="PT-01 KPB 1 (2)"/>
      <sheetName val="selisih"/>
      <sheetName val="PT-01 KPB 1 (2)kosong"/>
      <sheetName val="LPM-01"/>
      <sheetName val="PM-03"/>
      <sheetName val="LPM-03"/>
      <sheetName val="1-100"/>
      <sheetName val="1-100D"/>
      <sheetName val="1-100T"/>
      <sheetName val="1-102"/>
      <sheetName val="1-102R"/>
      <sheetName val="1-102D"/>
      <sheetName val="1-102T"/>
      <sheetName val="1-2"/>
      <sheetName val="1-2R"/>
      <sheetName val="1-2D"/>
      <sheetName val="1-2T"/>
      <sheetName val="1-1"/>
      <sheetName val="1-1D"/>
      <sheetName val="1-1T"/>
      <sheetName val="1-4"/>
      <sheetName val="1-4D"/>
      <sheetName val="1-4T"/>
      <sheetName val="1-5"/>
      <sheetName val="1-5D"/>
      <sheetName val="1-6"/>
      <sheetName val="1-6D"/>
      <sheetName val="1-6T"/>
      <sheetName val="1-101"/>
      <sheetName val="1-101D"/>
      <sheetName val="1-101T"/>
      <sheetName val="1-41"/>
      <sheetName val="1-41D"/>
      <sheetName val="1-41T"/>
      <sheetName val="1-103"/>
      <sheetName val="1-103R"/>
      <sheetName val="1-103D"/>
      <sheetName val="1-103T"/>
      <sheetName val="PT-09-1"/>
      <sheetName val="SK-1"/>
      <sheetName val="2-9"/>
      <sheetName val="2-9D"/>
      <sheetName val="1-9T"/>
      <sheetName val="2-10"/>
      <sheetName val="2-10D"/>
      <sheetName val="1-10T"/>
      <sheetName val="2-7"/>
      <sheetName val="2-7D"/>
      <sheetName val="1-7T"/>
      <sheetName val="2-8"/>
      <sheetName val="2-8D"/>
      <sheetName val="1-8T"/>
      <sheetName val="2-12"/>
      <sheetName val="2-12D"/>
      <sheetName val="1-12T"/>
      <sheetName val="2-14"/>
      <sheetName val="2-14R"/>
      <sheetName val="2-14D"/>
      <sheetName val="1-14T"/>
      <sheetName val="2-15"/>
      <sheetName val="2-15D"/>
      <sheetName val="1-15T"/>
      <sheetName val="2-16"/>
      <sheetName val="2-16R"/>
      <sheetName val="2-16D"/>
      <sheetName val="1-16T"/>
      <sheetName val="2-17"/>
      <sheetName val="2-17D"/>
      <sheetName val="1-17T"/>
      <sheetName val="2-18"/>
      <sheetName val="2-18R"/>
      <sheetName val="2-18D"/>
      <sheetName val="PT-09-2"/>
      <sheetName val="SK-2"/>
      <sheetName val="3-21"/>
      <sheetName val="3-21R"/>
      <sheetName val="3-21D"/>
      <sheetName val="3-21T"/>
      <sheetName val="3-50"/>
      <sheetName val="3-50R"/>
      <sheetName val="3-50D"/>
      <sheetName val="3-50T"/>
      <sheetName val="3-26"/>
      <sheetName val="3-26R"/>
      <sheetName val="3-26D"/>
      <sheetName val="3-26T"/>
      <sheetName val="3-19"/>
      <sheetName val="3-19R"/>
      <sheetName val="3-19D"/>
      <sheetName val="3-19T"/>
      <sheetName val="3-20"/>
      <sheetName val="3-20R"/>
      <sheetName val="3-20D"/>
      <sheetName val="3-20T"/>
      <sheetName val="3-22"/>
      <sheetName val="3-22R"/>
      <sheetName val="3-22D"/>
      <sheetName val="3-22T"/>
      <sheetName val="3-24"/>
      <sheetName val="3-24D"/>
      <sheetName val="3-24T"/>
      <sheetName val="3-25"/>
      <sheetName val="3-25D"/>
      <sheetName val="3-25T"/>
      <sheetName val="3-27"/>
      <sheetName val="3-27D"/>
      <sheetName val="3-27T"/>
      <sheetName val="3-28"/>
      <sheetName val="3-28D"/>
      <sheetName val="3-28T"/>
      <sheetName val="PT-09-3"/>
      <sheetName val="SK-3"/>
      <sheetName val="4-29"/>
      <sheetName val="4-29D"/>
      <sheetName val="4-29T"/>
      <sheetName val="4-31"/>
      <sheetName val="4-31D"/>
      <sheetName val="4-31T"/>
      <sheetName val="4-33"/>
      <sheetName val="4-33D"/>
      <sheetName val="4-33T"/>
      <sheetName val="4-32"/>
      <sheetName val="4-32D"/>
      <sheetName val="4-32T"/>
      <sheetName val="4-34"/>
      <sheetName val="4-34D"/>
      <sheetName val="4-36"/>
      <sheetName val="4-36D"/>
      <sheetName val="4-36T"/>
      <sheetName val="4-37"/>
      <sheetName val="4-37D"/>
      <sheetName val="4-37T"/>
      <sheetName val="4-39"/>
      <sheetName val="4-39D"/>
      <sheetName val="4-39T"/>
      <sheetName val="4-40"/>
      <sheetName val="4-40D"/>
      <sheetName val="4-40T"/>
      <sheetName val="PT-09-4"/>
      <sheetName val="SK-4"/>
      <sheetName val="5-42"/>
      <sheetName val="5-42D"/>
      <sheetName val="5-42T"/>
      <sheetName val="5-48"/>
      <sheetName val="5-48D"/>
      <sheetName val="5-48T "/>
      <sheetName val="5-108"/>
      <sheetName val="5-108D"/>
      <sheetName val="5-108T"/>
      <sheetName val="5-44"/>
      <sheetName val="5-44D"/>
      <sheetName val="5-44T"/>
      <sheetName val="5-46"/>
      <sheetName val="5-46D"/>
      <sheetName val="5-46T"/>
      <sheetName val="5-47"/>
      <sheetName val="5-47D"/>
      <sheetName val="5-47T"/>
      <sheetName val="5-49"/>
      <sheetName val="5-49D"/>
      <sheetName val="5-49T"/>
      <sheetName val="5-52"/>
      <sheetName val="5-52D"/>
      <sheetName val="5-104"/>
      <sheetName val="5-104D"/>
      <sheetName val="5-104T"/>
      <sheetName val="5-105"/>
      <sheetName val="5-105D"/>
      <sheetName val="5-105T"/>
      <sheetName val="5-106"/>
      <sheetName val="5-106D"/>
      <sheetName val="5-106T"/>
      <sheetName val="PT-09-5"/>
      <sheetName val="SK-5"/>
      <sheetName val="6-60"/>
      <sheetName val="6-60D"/>
      <sheetName val="6-60T"/>
      <sheetName val="6-56"/>
      <sheetName val="6-56D"/>
      <sheetName val="6-56T"/>
      <sheetName val="6-55"/>
      <sheetName val="6-55D"/>
      <sheetName val="6-55T"/>
      <sheetName val="6-57"/>
      <sheetName val="6-57D"/>
      <sheetName val="6-57T"/>
      <sheetName val="6-58"/>
      <sheetName val="6-58D"/>
      <sheetName val="6-58T"/>
      <sheetName val="6-59"/>
      <sheetName val="6-59D"/>
      <sheetName val="6-59T"/>
      <sheetName val="6-54"/>
      <sheetName val="6-54D"/>
      <sheetName val="PT-09-6"/>
      <sheetName val="SK-6"/>
      <sheetName val="7-69"/>
      <sheetName val="7-69D"/>
      <sheetName val="7-69T"/>
      <sheetName val="7-71"/>
      <sheetName val="7-71D"/>
      <sheetName val="7-71T"/>
      <sheetName val="7-68"/>
      <sheetName val="7-68D"/>
      <sheetName val="7-68T"/>
      <sheetName val="7-61"/>
      <sheetName val="7-61D"/>
      <sheetName val="7-61T"/>
      <sheetName val="7-62"/>
      <sheetName val="7-62D"/>
      <sheetName val="7-62T"/>
      <sheetName val="7-63"/>
      <sheetName val="7-63D"/>
      <sheetName val="7-63T"/>
      <sheetName val="7-64"/>
      <sheetName val="7-64D"/>
      <sheetName val="7-64T"/>
      <sheetName val="7-65"/>
      <sheetName val="7-65D"/>
      <sheetName val="7-65T"/>
      <sheetName val="7-66"/>
      <sheetName val="7-66D"/>
      <sheetName val="7-66T"/>
      <sheetName val="7-67"/>
      <sheetName val="7-67D"/>
      <sheetName val="7-67T"/>
      <sheetName val="7-70"/>
      <sheetName val="7-70D"/>
      <sheetName val="7-70T"/>
      <sheetName val="7-72"/>
      <sheetName val="7-72D"/>
      <sheetName val="7-74"/>
      <sheetName val="7-74D"/>
      <sheetName val="7-74T"/>
      <sheetName val="7-75"/>
      <sheetName val="7-75D"/>
      <sheetName val="7-75T"/>
      <sheetName val="PT-09-7"/>
      <sheetName val="SK-7"/>
      <sheetName val="8-80"/>
      <sheetName val="8-80D"/>
      <sheetName val="8-81"/>
      <sheetName val="8-81D"/>
      <sheetName val="8-79"/>
      <sheetName val="8-79D"/>
      <sheetName val="8-76"/>
      <sheetName val="8-76D"/>
      <sheetName val="8-76T"/>
      <sheetName val="8-77"/>
      <sheetName val="8-77D"/>
      <sheetName val="8-77T"/>
      <sheetName val="8-82"/>
      <sheetName val="8-82D"/>
      <sheetName val="PT-09-8"/>
      <sheetName val="SK-8"/>
      <sheetName val="9-89"/>
      <sheetName val="9-89D"/>
      <sheetName val="9-89T"/>
      <sheetName val="9-91"/>
      <sheetName val="9-91D"/>
      <sheetName val="9-91T"/>
      <sheetName val="9-85"/>
      <sheetName val="9-85R"/>
      <sheetName val="9-85D"/>
      <sheetName val="9-85T"/>
      <sheetName val="9-83"/>
      <sheetName val="9-83R"/>
      <sheetName val="9-83D"/>
      <sheetName val="9-83T"/>
      <sheetName val="9-84"/>
      <sheetName val="9-84R"/>
      <sheetName val="9-84D"/>
      <sheetName val="9-86"/>
      <sheetName val="9-86R"/>
      <sheetName val="9-86D"/>
      <sheetName val="9-86T"/>
      <sheetName val="9-87"/>
      <sheetName val="9-87D"/>
      <sheetName val="9-87T"/>
      <sheetName val="9-88"/>
      <sheetName val="9-88D"/>
      <sheetName val="9-88T"/>
      <sheetName val="9-90"/>
      <sheetName val="9-90R"/>
      <sheetName val="9-90D"/>
      <sheetName val="9-90T"/>
      <sheetName val="9-92"/>
      <sheetName val="9-92D"/>
      <sheetName val="9-92T"/>
      <sheetName val="9-93"/>
      <sheetName val="9-93D"/>
      <sheetName val="9-93T"/>
      <sheetName val="PT-09-9"/>
      <sheetName val="SK-9"/>
      <sheetName val="10-120"/>
      <sheetName val="10-120D"/>
      <sheetName val="10-120T"/>
      <sheetName val="10-110"/>
      <sheetName val="10-110D"/>
      <sheetName val="10-110T"/>
      <sheetName val="10-94"/>
      <sheetName val="10-94D"/>
      <sheetName val="10-94T"/>
      <sheetName val="10-95"/>
      <sheetName val="10-95D"/>
      <sheetName val="10-95T"/>
      <sheetName val="10-96"/>
      <sheetName val="10-96D"/>
      <sheetName val="10-96T"/>
      <sheetName val="10-97"/>
      <sheetName val="10-97D"/>
      <sheetName val="10-97T"/>
      <sheetName val="10-111"/>
      <sheetName val="10-111D"/>
      <sheetName val="10-111T"/>
      <sheetName val="10-112"/>
      <sheetName val="10-112D"/>
      <sheetName val="10-112T"/>
      <sheetName val="10-113"/>
      <sheetName val="10-113D"/>
      <sheetName val="10-113T"/>
      <sheetName val="PT-09-10"/>
      <sheetName val="SK-10"/>
      <sheetName val="14-162"/>
      <sheetName val="14-162D"/>
      <sheetName val="14-162T"/>
      <sheetName val="14-150"/>
      <sheetName val="14-150D"/>
      <sheetName val="14-150T"/>
      <sheetName val="14-154"/>
      <sheetName val="14-154D"/>
      <sheetName val="14-154T"/>
      <sheetName val="14-147"/>
      <sheetName val="14-147D"/>
      <sheetName val="14-147T"/>
      <sheetName val="14-149"/>
      <sheetName val="14-149D"/>
      <sheetName val="14-149T"/>
      <sheetName val="14-151"/>
      <sheetName val="14-151D"/>
      <sheetName val="14-151T"/>
      <sheetName val="14-152"/>
      <sheetName val="14-152D"/>
      <sheetName val="14-152T"/>
      <sheetName val="14-153"/>
      <sheetName val="14-153D"/>
      <sheetName val="14-153T"/>
      <sheetName val="14-155"/>
      <sheetName val="14-155D"/>
      <sheetName val="14-155T"/>
      <sheetName val="14-156"/>
      <sheetName val="14-156D"/>
      <sheetName val="14-156T"/>
      <sheetName val="14-157"/>
      <sheetName val="14-157D"/>
      <sheetName val="14-157T"/>
      <sheetName val="14-158"/>
      <sheetName val="14-158D"/>
      <sheetName val="14-158T"/>
      <sheetName val="14-160"/>
      <sheetName val="14-160D"/>
      <sheetName val="14-160T"/>
      <sheetName val="14-161"/>
      <sheetName val="14-161D"/>
      <sheetName val="14-161T"/>
      <sheetName val="PT-09-14"/>
      <sheetName val="SK-14"/>
      <sheetName val="11-140"/>
      <sheetName val="11-140D"/>
      <sheetName val="11-140T"/>
      <sheetName val="11-130"/>
      <sheetName val="11-130D"/>
      <sheetName val="11-130T"/>
      <sheetName val="11-142"/>
      <sheetName val="11-142D"/>
      <sheetName val="11-142T"/>
      <sheetName val="11-126"/>
      <sheetName val="11-126D"/>
      <sheetName val="11-126T"/>
      <sheetName val="11-144"/>
      <sheetName val="11-144D"/>
      <sheetName val="11-144T"/>
      <sheetName val="11-135"/>
      <sheetName val="11-135D"/>
      <sheetName val="11-135T"/>
      <sheetName val="11-133"/>
      <sheetName val="11-133D"/>
      <sheetName val="11-133T"/>
      <sheetName val="11-129"/>
      <sheetName val="11-129D"/>
      <sheetName val="11-129T"/>
      <sheetName val="11-139"/>
      <sheetName val="11-139D"/>
      <sheetName val="11-139T"/>
      <sheetName val="11-146"/>
      <sheetName val="11-146D"/>
      <sheetName val="11-146T"/>
      <sheetName val="11-145"/>
      <sheetName val="11-145D"/>
      <sheetName val="11-145T"/>
      <sheetName val="PT-09-11"/>
      <sheetName val="SK-11"/>
      <sheetName val="12-134"/>
      <sheetName val="12-134D"/>
      <sheetName val="12-134T"/>
      <sheetName val="12-124"/>
      <sheetName val="12-124D"/>
      <sheetName val="12-124T"/>
      <sheetName val="12-143"/>
      <sheetName val="12-143D"/>
      <sheetName val="12-143T"/>
      <sheetName val="12-132"/>
      <sheetName val="12-132D"/>
      <sheetName val="12-132T"/>
      <sheetName val="12-125"/>
      <sheetName val="12-125D"/>
      <sheetName val="12-125T"/>
      <sheetName val="12-159"/>
      <sheetName val="12-159D"/>
      <sheetName val="12-159T"/>
      <sheetName val="12-138"/>
      <sheetName val="12-138D"/>
      <sheetName val="12-138T"/>
      <sheetName val="12-128"/>
      <sheetName val="12-128D"/>
      <sheetName val="12-128T"/>
      <sheetName val="12-141"/>
      <sheetName val="12-141D"/>
      <sheetName val="12-141T"/>
      <sheetName val="12-131"/>
      <sheetName val="12-131D"/>
      <sheetName val="12-131T"/>
      <sheetName val="12-127"/>
      <sheetName val="12-127D"/>
      <sheetName val="12-127T"/>
      <sheetName val="12-137"/>
      <sheetName val="12-137D"/>
      <sheetName val="12-137T"/>
      <sheetName val="PT-09-12"/>
      <sheetName val="SK-12"/>
      <sheetName val="13-122"/>
      <sheetName val="13-122D"/>
      <sheetName val="13-122T"/>
      <sheetName val="13-114"/>
      <sheetName val="13-114D"/>
      <sheetName val="13-114T"/>
      <sheetName val="13-119"/>
      <sheetName val="13-119D"/>
      <sheetName val="13-119T"/>
      <sheetName val="13-118"/>
      <sheetName val="13-118D"/>
      <sheetName val="13-118T"/>
      <sheetName val="13-115"/>
      <sheetName val="13-115D"/>
      <sheetName val="13-115T"/>
      <sheetName val="13-117"/>
      <sheetName val="13-117D"/>
      <sheetName val="13-117T"/>
      <sheetName val="13-121"/>
      <sheetName val="13-121D"/>
      <sheetName val="13-121T"/>
      <sheetName val="13-123"/>
      <sheetName val="13-123D"/>
      <sheetName val="13-123T"/>
      <sheetName val="13-136"/>
      <sheetName val="13-136D"/>
      <sheetName val="13-136T"/>
      <sheetName val="13-116"/>
      <sheetName val="13-116D"/>
      <sheetName val="13-116T"/>
      <sheetName val="13-148"/>
      <sheetName val="13-148D"/>
      <sheetName val="13-148T"/>
      <sheetName val="PT-09-13"/>
      <sheetName val="SK-13"/>
      <sheetName val="16-174"/>
      <sheetName val="16-174D"/>
      <sheetName val="16-174T"/>
      <sheetName val="16-176"/>
      <sheetName val="16-176D"/>
      <sheetName val="16-176T"/>
      <sheetName val="16-178"/>
      <sheetName val="16-178D"/>
      <sheetName val="16-178T"/>
      <sheetName val="16-172"/>
      <sheetName val="16-172D"/>
      <sheetName val="16-172T"/>
      <sheetName val="16-173"/>
      <sheetName val="16-173D"/>
      <sheetName val="16-173T"/>
      <sheetName val="16-175"/>
      <sheetName val="16-175D"/>
      <sheetName val="16-175T"/>
      <sheetName val="16-177"/>
      <sheetName val="16-177D"/>
      <sheetName val="16-177T"/>
      <sheetName val="16-179"/>
      <sheetName val="16-179D"/>
      <sheetName val="16-179T"/>
      <sheetName val="PT-09-16"/>
      <sheetName val="SK-16"/>
      <sheetName val="15-169"/>
      <sheetName val="15-169D"/>
      <sheetName val="15-169T"/>
      <sheetName val="15-170"/>
      <sheetName val="15-170D"/>
      <sheetName val="15-170T"/>
      <sheetName val="15-165"/>
      <sheetName val="15-165D"/>
      <sheetName val="15-165T"/>
      <sheetName val="15-163"/>
      <sheetName val="15-163D"/>
      <sheetName val="15-163T"/>
      <sheetName val="15-164"/>
      <sheetName val="15-164D"/>
      <sheetName val="15-164T"/>
      <sheetName val="15-166"/>
      <sheetName val="15-166D"/>
      <sheetName val="15-166T"/>
      <sheetName val="15-167"/>
      <sheetName val="15-167D"/>
      <sheetName val="15-167T"/>
      <sheetName val="15-168"/>
      <sheetName val="15-168D"/>
      <sheetName val="15-168T"/>
      <sheetName val="15-171"/>
      <sheetName val="15-171D"/>
      <sheetName val="15-171T"/>
      <sheetName val="PT-09-15"/>
      <sheetName val="SK-15"/>
      <sheetName val="Luas"/>
      <sheetName val="LPM-04"/>
      <sheetName val="PM-05 KPB 1"/>
      <sheetName val="PM-06 KPB 1"/>
      <sheetName val="PM-05 KPB 2"/>
      <sheetName val="PM-06 KPB 2"/>
      <sheetName val="PM-05 KPB 3"/>
      <sheetName val="PM-06 KPB 3"/>
      <sheetName val="PM-05 KPB 4"/>
      <sheetName val="PM-06 KPB 4"/>
      <sheetName val="PM-05 KPB 5"/>
      <sheetName val="PM-06 KPB 5"/>
      <sheetName val="PM-05 KPB 6"/>
      <sheetName val="PM-06 KPB 6"/>
      <sheetName val="PM-05 KPB 7"/>
      <sheetName val="PM-06 KPB 7"/>
      <sheetName val="PM-05 KPB 8"/>
      <sheetName val="PM-06 KPB 8"/>
      <sheetName val="PM-05 KPB 9"/>
      <sheetName val="PM-06 KPB 9"/>
      <sheetName val="PM-05 KPB 10"/>
      <sheetName val="PM-06 KPB 10"/>
      <sheetName val="PM-05 KPB 11"/>
      <sheetName val="PM-06 KPB 11"/>
      <sheetName val="PM-05 KPB 12"/>
      <sheetName val="PM-06 KPB 12"/>
      <sheetName val="PM-05 KPB 13"/>
      <sheetName val="PM-06 KPB 13"/>
      <sheetName val="PM-05 KPB 14"/>
      <sheetName val="PM-06 KPB 14"/>
      <sheetName val="PM-05 KPB 15"/>
      <sheetName val="PM-06 KPB 15"/>
      <sheetName val="PM-05 KPB 16"/>
      <sheetName val="jml KPB"/>
      <sheetName val="PM-06 KPB 16"/>
      <sheetName val="LPM-06 KPB 1"/>
      <sheetName val="foto"/>
      <sheetName val="absen"/>
      <sheetName val="LAMP KEPALA DESA"/>
      <sheetName val="PT-4"/>
      <sheetName val="PT-04A"/>
    </sheetNames>
    <sheetDataSet>
      <sheetData sheetId="0"/>
      <sheetData sheetId="1"/>
      <sheetData sheetId="2"/>
      <sheetData sheetId="3">
        <row r="17">
          <cell r="J17">
            <v>73000</v>
          </cell>
        </row>
      </sheetData>
      <sheetData sheetId="4"/>
      <sheetData sheetId="5"/>
      <sheetData sheetId="6"/>
      <sheetData sheetId="7">
        <row r="13">
          <cell r="B13">
            <v>1</v>
          </cell>
        </row>
      </sheetData>
      <sheetData sheetId="8"/>
      <sheetData sheetId="9">
        <row r="21">
          <cell r="K21">
            <v>0</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Set>
  </externalBook>
</externalLink>
</file>

<file path=xl/externalLinks/externalLink8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base"/>
      <sheetName val="Upah Bahan"/>
      <sheetName val="1"/>
      <sheetName val="Harga IHS Upah Bahan 2016"/>
      <sheetName val="Format II-9"/>
      <sheetName val="Format II-9 oke"/>
      <sheetName val="Format II-9a (2)"/>
      <sheetName val="Format II-9a"/>
    </sheetNames>
    <sheetDataSet>
      <sheetData sheetId="0">
        <row r="5">
          <cell r="A5">
            <v>1</v>
          </cell>
          <cell r="B5" t="str">
            <v>Roni Fabia</v>
          </cell>
          <cell r="C5" t="str">
            <v>L</v>
          </cell>
          <cell r="D5" t="str">
            <v>3305180610820004</v>
          </cell>
          <cell r="E5" t="str">
            <v>Desa Tunjungseto RT 01 RW 06</v>
          </cell>
          <cell r="G5" t="str">
            <v>KPB IX</v>
          </cell>
          <cell r="H5" t="str">
            <v>Purwanto</v>
          </cell>
          <cell r="I5" t="str">
            <v>AAA</v>
          </cell>
          <cell r="J5" t="str">
            <v>BBB</v>
          </cell>
          <cell r="K5" t="str">
            <v>CCC</v>
          </cell>
          <cell r="L5" t="str">
            <v>DDD</v>
          </cell>
        </row>
        <row r="6">
          <cell r="A6">
            <v>2</v>
          </cell>
          <cell r="B6" t="str">
            <v>Sanwito</v>
          </cell>
          <cell r="C6" t="str">
            <v>L</v>
          </cell>
          <cell r="D6" t="str">
            <v>3305181704570002</v>
          </cell>
          <cell r="E6" t="str">
            <v>Desa Tunjungseto RT 03 RW 01</v>
          </cell>
          <cell r="G6" t="str">
            <v>KPB II</v>
          </cell>
          <cell r="H6" t="str">
            <v>Wagiyo</v>
          </cell>
          <cell r="I6" t="str">
            <v>AAA</v>
          </cell>
          <cell r="J6" t="str">
            <v>BBB</v>
          </cell>
          <cell r="K6" t="str">
            <v>CCC</v>
          </cell>
          <cell r="L6" t="str">
            <v>DDD</v>
          </cell>
        </row>
        <row r="7">
          <cell r="A7">
            <v>3</v>
          </cell>
          <cell r="B7" t="str">
            <v>Satini</v>
          </cell>
          <cell r="C7" t="str">
            <v>P</v>
          </cell>
          <cell r="D7" t="str">
            <v>3305186703640001</v>
          </cell>
          <cell r="E7" t="str">
            <v>Desa Tunjungseto RT 02 RW 01</v>
          </cell>
          <cell r="G7" t="str">
            <v>KPB I</v>
          </cell>
          <cell r="H7" t="str">
            <v>Semin Sandiharjo</v>
          </cell>
          <cell r="I7" t="str">
            <v>AAA</v>
          </cell>
          <cell r="J7" t="str">
            <v>BBB</v>
          </cell>
          <cell r="K7" t="str">
            <v>CCC</v>
          </cell>
          <cell r="L7" t="str">
            <v>DDD</v>
          </cell>
        </row>
        <row r="8">
          <cell r="A8">
            <v>4</v>
          </cell>
          <cell r="B8" t="str">
            <v>Satiman</v>
          </cell>
          <cell r="C8" t="str">
            <v>L</v>
          </cell>
          <cell r="D8" t="str">
            <v>3305180811740003</v>
          </cell>
          <cell r="E8" t="str">
            <v>Desa Tunjungseto RT 02 RW 01</v>
          </cell>
          <cell r="G8" t="str">
            <v>KPB I</v>
          </cell>
          <cell r="H8" t="str">
            <v>Semin Sandiharjo</v>
          </cell>
          <cell r="I8" t="str">
            <v>AAA</v>
          </cell>
          <cell r="J8" t="str">
            <v>BBB</v>
          </cell>
          <cell r="K8" t="str">
            <v>CCC</v>
          </cell>
          <cell r="L8" t="str">
            <v>DDD</v>
          </cell>
        </row>
        <row r="9">
          <cell r="A9">
            <v>5</v>
          </cell>
          <cell r="B9" t="str">
            <v>Kodrat sanoto</v>
          </cell>
          <cell r="C9" t="str">
            <v>L</v>
          </cell>
          <cell r="D9" t="str">
            <v>3305181607510002</v>
          </cell>
          <cell r="E9" t="str">
            <v>Desa Tunjungseto RT 02 RW 01</v>
          </cell>
          <cell r="G9" t="str">
            <v>KPB I</v>
          </cell>
          <cell r="H9" t="str">
            <v>Semin Sandiharjo</v>
          </cell>
          <cell r="I9" t="str">
            <v>AAA</v>
          </cell>
          <cell r="J9" t="str">
            <v>BBB</v>
          </cell>
          <cell r="K9" t="str">
            <v>CCC</v>
          </cell>
          <cell r="L9" t="str">
            <v>DDD</v>
          </cell>
        </row>
        <row r="10">
          <cell r="A10">
            <v>6</v>
          </cell>
          <cell r="B10" t="str">
            <v>Parso</v>
          </cell>
          <cell r="C10" t="str">
            <v>L</v>
          </cell>
          <cell r="D10" t="str">
            <v>3305181807500001</v>
          </cell>
          <cell r="E10" t="str">
            <v>Desa Tunjungseto RT 03 RW 01</v>
          </cell>
          <cell r="G10" t="str">
            <v>KPB II</v>
          </cell>
          <cell r="H10" t="str">
            <v>Wagiyo</v>
          </cell>
          <cell r="I10" t="str">
            <v>AAA</v>
          </cell>
          <cell r="J10" t="str">
            <v>BBB</v>
          </cell>
          <cell r="K10" t="str">
            <v>CCC</v>
          </cell>
          <cell r="L10" t="str">
            <v>DDD</v>
          </cell>
        </row>
        <row r="11">
          <cell r="A11">
            <v>7</v>
          </cell>
          <cell r="B11" t="str">
            <v>Patiman</v>
          </cell>
          <cell r="C11" t="str">
            <v>L</v>
          </cell>
          <cell r="D11" t="str">
            <v>3305180606660007</v>
          </cell>
          <cell r="E11" t="str">
            <v>Desa Tunjungseto RT 02 RW 01</v>
          </cell>
          <cell r="G11" t="str">
            <v>KPB I</v>
          </cell>
          <cell r="H11" t="str">
            <v>Semin Sandiharjo</v>
          </cell>
          <cell r="I11" t="str">
            <v>AAA</v>
          </cell>
          <cell r="J11" t="str">
            <v>BBB</v>
          </cell>
          <cell r="K11" t="str">
            <v>CCC</v>
          </cell>
          <cell r="L11" t="str">
            <v>DDD</v>
          </cell>
        </row>
        <row r="12">
          <cell r="A12">
            <v>8</v>
          </cell>
          <cell r="B12" t="str">
            <v>Semin Sandiharjo</v>
          </cell>
          <cell r="C12" t="str">
            <v>L</v>
          </cell>
          <cell r="D12" t="str">
            <v>3305181806640002</v>
          </cell>
          <cell r="E12" t="str">
            <v>Desa Tunjungseto RT 02 RW 01</v>
          </cell>
          <cell r="F12" t="str">
            <v>Ketua Kelompok</v>
          </cell>
          <cell r="G12" t="str">
            <v>KPB I</v>
          </cell>
          <cell r="H12" t="str">
            <v>Semin Sandiharjo</v>
          </cell>
          <cell r="I12" t="str">
            <v>AAA</v>
          </cell>
          <cell r="J12" t="str">
            <v>BBB</v>
          </cell>
          <cell r="K12" t="str">
            <v>CCC</v>
          </cell>
          <cell r="L12" t="str">
            <v>DDD</v>
          </cell>
        </row>
        <row r="13">
          <cell r="A13">
            <v>9</v>
          </cell>
          <cell r="B13" t="str">
            <v>Imam Suwarji</v>
          </cell>
          <cell r="C13" t="str">
            <v>L</v>
          </cell>
          <cell r="D13" t="str">
            <v>3327101906840089</v>
          </cell>
          <cell r="E13" t="str">
            <v>Desa Tunjungseto RT 02 RW 01</v>
          </cell>
          <cell r="G13" t="str">
            <v>KPB I</v>
          </cell>
          <cell r="H13" t="str">
            <v>Semin Sandiharjo</v>
          </cell>
          <cell r="I13" t="str">
            <v>AAA</v>
          </cell>
          <cell r="J13" t="str">
            <v>BBB</v>
          </cell>
          <cell r="K13" t="str">
            <v>CCC</v>
          </cell>
          <cell r="L13" t="str">
            <v>DDD</v>
          </cell>
        </row>
        <row r="14">
          <cell r="A14">
            <v>10</v>
          </cell>
          <cell r="B14" t="str">
            <v>Yatini</v>
          </cell>
          <cell r="C14" t="str">
            <v>P</v>
          </cell>
          <cell r="D14" t="str">
            <v>3305185001570001</v>
          </cell>
          <cell r="E14" t="str">
            <v>Desa Tunjungseto RT 03 RW 01</v>
          </cell>
          <cell r="G14" t="str">
            <v>KPB II</v>
          </cell>
          <cell r="H14" t="str">
            <v>Wagiyo</v>
          </cell>
          <cell r="I14" t="str">
            <v>AAA</v>
          </cell>
          <cell r="J14" t="str">
            <v>BBB</v>
          </cell>
          <cell r="K14" t="str">
            <v>CCC</v>
          </cell>
          <cell r="L14" t="str">
            <v>DDD</v>
          </cell>
        </row>
        <row r="15">
          <cell r="A15">
            <v>11</v>
          </cell>
          <cell r="B15" t="str">
            <v>Tatang</v>
          </cell>
          <cell r="C15" t="str">
            <v>L</v>
          </cell>
          <cell r="D15" t="str">
            <v>3305183112460002</v>
          </cell>
          <cell r="E15" t="str">
            <v>Desa Tunjungseto RT 02 RW 01</v>
          </cell>
          <cell r="G15" t="str">
            <v>KPB I</v>
          </cell>
          <cell r="H15" t="str">
            <v>Semin Sandiharjo</v>
          </cell>
          <cell r="I15" t="str">
            <v>AAA</v>
          </cell>
          <cell r="J15" t="str">
            <v>BBB</v>
          </cell>
          <cell r="K15" t="str">
            <v>CCC</v>
          </cell>
          <cell r="L15" t="str">
            <v>DDD</v>
          </cell>
        </row>
        <row r="16">
          <cell r="A16">
            <v>12</v>
          </cell>
          <cell r="B16" t="str">
            <v>Ripah</v>
          </cell>
          <cell r="C16" t="str">
            <v>P</v>
          </cell>
          <cell r="D16" t="str">
            <v>3305184107580081</v>
          </cell>
          <cell r="E16" t="str">
            <v>Desa Tunjungseto RT 03 RW 01</v>
          </cell>
          <cell r="G16" t="str">
            <v>KPB II</v>
          </cell>
          <cell r="H16" t="str">
            <v>Wagiyo</v>
          </cell>
          <cell r="I16" t="str">
            <v>AAA</v>
          </cell>
          <cell r="J16" t="str">
            <v>BBB</v>
          </cell>
          <cell r="K16" t="str">
            <v>CCC</v>
          </cell>
          <cell r="L16" t="str">
            <v>DDD</v>
          </cell>
        </row>
        <row r="17">
          <cell r="A17">
            <v>13</v>
          </cell>
          <cell r="B17" t="str">
            <v>Sutrisno</v>
          </cell>
          <cell r="C17" t="str">
            <v>L</v>
          </cell>
          <cell r="D17" t="str">
            <v>3305180703820004</v>
          </cell>
          <cell r="E17" t="str">
            <v>Desa Tunjungseto RT 03 RW 01</v>
          </cell>
          <cell r="G17" t="str">
            <v>KPB II</v>
          </cell>
          <cell r="H17" t="str">
            <v>Wagiyo</v>
          </cell>
          <cell r="I17" t="str">
            <v>AAA</v>
          </cell>
          <cell r="J17" t="str">
            <v>BBB</v>
          </cell>
          <cell r="K17" t="str">
            <v>CCC</v>
          </cell>
          <cell r="L17" t="str">
            <v>DDD</v>
          </cell>
        </row>
        <row r="18">
          <cell r="A18">
            <v>14</v>
          </cell>
          <cell r="B18" t="str">
            <v>Surip</v>
          </cell>
          <cell r="C18" t="str">
            <v>L</v>
          </cell>
          <cell r="D18" t="str">
            <v>3305185304330002</v>
          </cell>
          <cell r="E18" t="str">
            <v>Desa Tunjungseto RT 03 RW 01</v>
          </cell>
          <cell r="G18" t="str">
            <v>KPB II</v>
          </cell>
          <cell r="H18" t="str">
            <v>Wagiyo</v>
          </cell>
          <cell r="I18" t="str">
            <v>AAA</v>
          </cell>
          <cell r="J18" t="str">
            <v>BBB</v>
          </cell>
          <cell r="K18" t="str">
            <v>CCC</v>
          </cell>
          <cell r="L18" t="str">
            <v>DDD</v>
          </cell>
        </row>
        <row r="19">
          <cell r="A19">
            <v>15</v>
          </cell>
          <cell r="B19" t="str">
            <v>Marsudi</v>
          </cell>
          <cell r="C19" t="str">
            <v>L</v>
          </cell>
          <cell r="D19" t="str">
            <v>3305182310640001</v>
          </cell>
          <cell r="E19" t="str">
            <v>Desa Tunjungseto RT 04 RW 01</v>
          </cell>
          <cell r="G19" t="str">
            <v>KPB I</v>
          </cell>
          <cell r="H19" t="str">
            <v>Semin Sandiharjo</v>
          </cell>
          <cell r="I19" t="str">
            <v>AAA</v>
          </cell>
          <cell r="J19" t="str">
            <v>BBB</v>
          </cell>
          <cell r="K19" t="str">
            <v>CCC</v>
          </cell>
          <cell r="L19" t="str">
            <v>DDD</v>
          </cell>
        </row>
        <row r="20">
          <cell r="A20">
            <v>16</v>
          </cell>
          <cell r="B20" t="str">
            <v>Painem</v>
          </cell>
          <cell r="C20" t="str">
            <v>P</v>
          </cell>
          <cell r="D20" t="str">
            <v>3305184312460001</v>
          </cell>
          <cell r="E20" t="str">
            <v>Desa Tunjungseto RT 04 RW 01</v>
          </cell>
          <cell r="G20" t="str">
            <v>KPB I</v>
          </cell>
          <cell r="H20" t="str">
            <v>Semin Sandiharjo</v>
          </cell>
          <cell r="I20" t="str">
            <v>AAA</v>
          </cell>
          <cell r="J20" t="str">
            <v>BBB</v>
          </cell>
          <cell r="K20" t="str">
            <v>CCC</v>
          </cell>
          <cell r="L20" t="str">
            <v>DDD</v>
          </cell>
        </row>
        <row r="21">
          <cell r="A21">
            <v>17</v>
          </cell>
          <cell r="B21" t="str">
            <v>Wagiyo</v>
          </cell>
          <cell r="C21" t="str">
            <v>L</v>
          </cell>
          <cell r="D21" t="str">
            <v>3305183003640001</v>
          </cell>
          <cell r="E21" t="str">
            <v>Desa Tunjungseto RT 04 RW 01</v>
          </cell>
          <cell r="F21" t="str">
            <v>Ketua Kelompok</v>
          </cell>
          <cell r="G21" t="str">
            <v>KPB II</v>
          </cell>
          <cell r="H21" t="str">
            <v>Wagiyo</v>
          </cell>
          <cell r="I21" t="str">
            <v>AAA</v>
          </cell>
          <cell r="J21" t="str">
            <v>BBB</v>
          </cell>
          <cell r="K21" t="str">
            <v>CCC</v>
          </cell>
          <cell r="L21" t="str">
            <v>DDD</v>
          </cell>
        </row>
        <row r="22">
          <cell r="A22">
            <v>18</v>
          </cell>
          <cell r="B22" t="str">
            <v>Supriyah</v>
          </cell>
          <cell r="C22" t="str">
            <v>P</v>
          </cell>
          <cell r="D22" t="str">
            <v>3305185909630002</v>
          </cell>
          <cell r="E22" t="str">
            <v>Desa Tunjungseto RT 04 RW 01</v>
          </cell>
          <cell r="G22" t="str">
            <v>KPB II</v>
          </cell>
          <cell r="H22" t="str">
            <v>Wagiyo</v>
          </cell>
          <cell r="I22" t="str">
            <v>AAA</v>
          </cell>
          <cell r="J22" t="str">
            <v>BBB</v>
          </cell>
          <cell r="K22" t="str">
            <v>CCC</v>
          </cell>
          <cell r="L22" t="str">
            <v>DDD</v>
          </cell>
        </row>
        <row r="23">
          <cell r="A23">
            <v>19</v>
          </cell>
          <cell r="B23" t="str">
            <v>Ngadiyanto</v>
          </cell>
          <cell r="C23" t="str">
            <v>L</v>
          </cell>
          <cell r="D23" t="str">
            <v>3305182404760001</v>
          </cell>
          <cell r="E23" t="str">
            <v>Desa Tunjungseto RT 01 RW 02</v>
          </cell>
          <cell r="F23" t="str">
            <v>Ketua Kelompok</v>
          </cell>
          <cell r="G23" t="str">
            <v>KPB III</v>
          </cell>
          <cell r="H23" t="str">
            <v>Ngadiyanto</v>
          </cell>
          <cell r="I23" t="str">
            <v>AAA</v>
          </cell>
          <cell r="J23" t="str">
            <v>BBB</v>
          </cell>
          <cell r="K23" t="str">
            <v>CCC</v>
          </cell>
          <cell r="L23" t="str">
            <v>DDD</v>
          </cell>
        </row>
        <row r="24">
          <cell r="A24">
            <v>20</v>
          </cell>
          <cell r="B24" t="str">
            <v>Bagus Rahmadi</v>
          </cell>
          <cell r="C24" t="str">
            <v>L</v>
          </cell>
          <cell r="D24" t="str">
            <v>3305190410880001</v>
          </cell>
          <cell r="E24" t="str">
            <v>Desa Tunjungseto RT 01 RW 03</v>
          </cell>
          <cell r="G24" t="str">
            <v>KPB V</v>
          </cell>
          <cell r="H24" t="str">
            <v>Bajuri</v>
          </cell>
          <cell r="I24" t="str">
            <v>AAA</v>
          </cell>
          <cell r="J24" t="str">
            <v>BBB</v>
          </cell>
          <cell r="K24" t="str">
            <v>CCC</v>
          </cell>
          <cell r="L24" t="str">
            <v>DDD</v>
          </cell>
        </row>
        <row r="25">
          <cell r="A25">
            <v>21</v>
          </cell>
          <cell r="B25" t="str">
            <v>Sanasmo Jemingun</v>
          </cell>
          <cell r="C25" t="str">
            <v>L</v>
          </cell>
          <cell r="D25" t="str">
            <v>3305182507310001</v>
          </cell>
          <cell r="E25" t="str">
            <v>Desa Tunjungseto RT 01 RW 02</v>
          </cell>
          <cell r="G25" t="str">
            <v>KPB III</v>
          </cell>
          <cell r="H25" t="str">
            <v>Ngadiyanto</v>
          </cell>
          <cell r="I25" t="str">
            <v>AAA</v>
          </cell>
          <cell r="J25" t="str">
            <v>BBB</v>
          </cell>
          <cell r="K25" t="str">
            <v>CCC</v>
          </cell>
          <cell r="L25" t="str">
            <v>DDD</v>
          </cell>
        </row>
        <row r="26">
          <cell r="A26">
            <v>22</v>
          </cell>
          <cell r="B26" t="str">
            <v>Miskun</v>
          </cell>
          <cell r="C26" t="str">
            <v>L</v>
          </cell>
          <cell r="D26" t="str">
            <v>3305182710540002</v>
          </cell>
          <cell r="E26" t="str">
            <v>Desa Tunjungseto RT 06 RW 02</v>
          </cell>
          <cell r="G26" t="str">
            <v>KPB IV</v>
          </cell>
          <cell r="H26" t="str">
            <v>Ratimin</v>
          </cell>
          <cell r="I26" t="str">
            <v>AAA</v>
          </cell>
          <cell r="J26" t="str">
            <v>BBB</v>
          </cell>
          <cell r="K26" t="str">
            <v>CCC</v>
          </cell>
          <cell r="L26" t="str">
            <v>DDD</v>
          </cell>
        </row>
        <row r="27">
          <cell r="A27">
            <v>23</v>
          </cell>
          <cell r="B27" t="str">
            <v>Partini</v>
          </cell>
          <cell r="C27" t="str">
            <v>P</v>
          </cell>
          <cell r="D27" t="str">
            <v>3305185907760001</v>
          </cell>
          <cell r="E27" t="str">
            <v>Desa Tunjungseto RT 01 RW 02</v>
          </cell>
          <cell r="G27" t="str">
            <v>KPB III</v>
          </cell>
          <cell r="H27" t="str">
            <v>Ngadiyanto</v>
          </cell>
          <cell r="I27" t="str">
            <v>AAA</v>
          </cell>
          <cell r="J27" t="str">
            <v>BBB</v>
          </cell>
          <cell r="K27" t="str">
            <v>CCC</v>
          </cell>
          <cell r="L27" t="str">
            <v>DDD</v>
          </cell>
        </row>
        <row r="28">
          <cell r="A28">
            <v>24</v>
          </cell>
          <cell r="B28" t="str">
            <v>Sumini</v>
          </cell>
          <cell r="C28" t="str">
            <v>P</v>
          </cell>
          <cell r="D28" t="str">
            <v>3305184607650001</v>
          </cell>
          <cell r="E28" t="str">
            <v>Desa Tunjungseto RT 05 RW 02</v>
          </cell>
          <cell r="G28" t="str">
            <v>KPB III</v>
          </cell>
          <cell r="H28" t="str">
            <v>Ngadiyanto</v>
          </cell>
          <cell r="I28" t="str">
            <v>AAA</v>
          </cell>
          <cell r="J28" t="str">
            <v>BBB</v>
          </cell>
          <cell r="K28" t="str">
            <v>CCC</v>
          </cell>
          <cell r="L28" t="str">
            <v>DDD</v>
          </cell>
        </row>
        <row r="29">
          <cell r="A29">
            <v>25</v>
          </cell>
          <cell r="B29" t="str">
            <v>Tumin Hadi Pratikno</v>
          </cell>
          <cell r="C29" t="str">
            <v>L</v>
          </cell>
          <cell r="D29" t="str">
            <v>3305182107690004</v>
          </cell>
          <cell r="E29" t="str">
            <v>Desa Tunjungseto RT 03 RW 02</v>
          </cell>
          <cell r="G29" t="str">
            <v>KPB IV</v>
          </cell>
          <cell r="H29" t="str">
            <v>Ratimin</v>
          </cell>
          <cell r="I29" t="str">
            <v>AAA</v>
          </cell>
          <cell r="J29" t="str">
            <v>BBB</v>
          </cell>
          <cell r="K29" t="str">
            <v>CCC</v>
          </cell>
          <cell r="L29" t="str">
            <v>DDD</v>
          </cell>
        </row>
        <row r="30">
          <cell r="A30">
            <v>26</v>
          </cell>
          <cell r="B30" t="str">
            <v>Suyitno</v>
          </cell>
          <cell r="C30" t="str">
            <v>L</v>
          </cell>
          <cell r="D30" t="str">
            <v>3305182001720001</v>
          </cell>
          <cell r="E30" t="str">
            <v>Desa Tunjungseto RT 03 RW 01</v>
          </cell>
          <cell r="G30" t="str">
            <v>KPB II</v>
          </cell>
          <cell r="H30" t="str">
            <v>Wagiyo</v>
          </cell>
          <cell r="I30" t="str">
            <v>AAA</v>
          </cell>
          <cell r="J30" t="str">
            <v>BBB</v>
          </cell>
          <cell r="K30" t="str">
            <v>CCC</v>
          </cell>
          <cell r="L30" t="str">
            <v>DDD</v>
          </cell>
        </row>
        <row r="31">
          <cell r="A31">
            <v>27</v>
          </cell>
          <cell r="B31" t="str">
            <v>Hadi Prayitno</v>
          </cell>
          <cell r="C31" t="str">
            <v>L</v>
          </cell>
          <cell r="D31" t="str">
            <v>3305180202540001</v>
          </cell>
          <cell r="E31" t="str">
            <v>Desa Tunjungseto RT 03 RW 02</v>
          </cell>
          <cell r="G31" t="str">
            <v>KPB IV</v>
          </cell>
          <cell r="H31" t="str">
            <v>Ratimin</v>
          </cell>
          <cell r="I31" t="str">
            <v>AAA</v>
          </cell>
          <cell r="J31" t="str">
            <v>BBB</v>
          </cell>
          <cell r="K31" t="str">
            <v>CCC</v>
          </cell>
          <cell r="L31" t="str">
            <v>DDD</v>
          </cell>
        </row>
        <row r="32">
          <cell r="A32">
            <v>28</v>
          </cell>
          <cell r="B32" t="str">
            <v>Surtiman</v>
          </cell>
          <cell r="C32" t="str">
            <v>L</v>
          </cell>
          <cell r="D32" t="str">
            <v>3305180704790002</v>
          </cell>
          <cell r="E32" t="str">
            <v>Desa Tunjungseto RT 03 RW 02</v>
          </cell>
          <cell r="G32" t="str">
            <v>KPB IV</v>
          </cell>
          <cell r="H32" t="str">
            <v>Ratimin</v>
          </cell>
          <cell r="I32" t="str">
            <v>AAA</v>
          </cell>
          <cell r="J32" t="str">
            <v>BBB</v>
          </cell>
          <cell r="K32" t="str">
            <v>CCC</v>
          </cell>
          <cell r="L32" t="str">
            <v>DDD</v>
          </cell>
        </row>
        <row r="33">
          <cell r="A33">
            <v>29</v>
          </cell>
          <cell r="B33" t="str">
            <v>Lasmini</v>
          </cell>
          <cell r="C33" t="str">
            <v>P</v>
          </cell>
          <cell r="D33" t="str">
            <v>3305184105700001</v>
          </cell>
          <cell r="E33" t="str">
            <v>Desa Tunjungseto RT 03 RW 02</v>
          </cell>
          <cell r="G33" t="str">
            <v>KPB IV</v>
          </cell>
          <cell r="H33" t="str">
            <v>Ratimin</v>
          </cell>
          <cell r="I33" t="str">
            <v>AAA</v>
          </cell>
          <cell r="J33" t="str">
            <v>BBB</v>
          </cell>
          <cell r="K33" t="str">
            <v>CCC</v>
          </cell>
          <cell r="L33" t="str">
            <v>DDD</v>
          </cell>
        </row>
        <row r="34">
          <cell r="A34">
            <v>30</v>
          </cell>
          <cell r="B34" t="str">
            <v>Mirah</v>
          </cell>
          <cell r="C34" t="str">
            <v>P</v>
          </cell>
          <cell r="D34" t="str">
            <v>3305184702550001</v>
          </cell>
          <cell r="E34" t="str">
            <v>Desa Tunjungseto RT 03 RW 01</v>
          </cell>
          <cell r="G34" t="str">
            <v>KPB II</v>
          </cell>
          <cell r="H34" t="str">
            <v>Wagiyo</v>
          </cell>
          <cell r="I34" t="str">
            <v>AAA</v>
          </cell>
          <cell r="J34" t="str">
            <v>BBB</v>
          </cell>
          <cell r="K34" t="str">
            <v>CCC</v>
          </cell>
          <cell r="L34" t="str">
            <v>DDD</v>
          </cell>
        </row>
        <row r="35">
          <cell r="A35">
            <v>31</v>
          </cell>
          <cell r="B35" t="str">
            <v>Kanaah</v>
          </cell>
          <cell r="C35" t="str">
            <v>P</v>
          </cell>
          <cell r="D35" t="str">
            <v>3305186601440001</v>
          </cell>
          <cell r="E35" t="str">
            <v>Desa Tunjungseto RT 05 RW 02</v>
          </cell>
          <cell r="G35" t="str">
            <v>KPB III</v>
          </cell>
          <cell r="H35" t="str">
            <v>Ngadiyanto</v>
          </cell>
          <cell r="I35" t="str">
            <v>AAA</v>
          </cell>
          <cell r="J35" t="str">
            <v>BBB</v>
          </cell>
          <cell r="K35" t="str">
            <v>CCC</v>
          </cell>
          <cell r="L35" t="str">
            <v>DDD</v>
          </cell>
        </row>
        <row r="36">
          <cell r="A36">
            <v>32</v>
          </cell>
          <cell r="B36" t="str">
            <v>Tri Suseno</v>
          </cell>
          <cell r="C36" t="str">
            <v>L</v>
          </cell>
          <cell r="D36" t="str">
            <v>3305182103910004</v>
          </cell>
          <cell r="E36" t="str">
            <v>Desa Tunjungseto RT 05 RW 02</v>
          </cell>
          <cell r="G36" t="str">
            <v>KPB III</v>
          </cell>
          <cell r="H36" t="str">
            <v>Ngadiyanto</v>
          </cell>
          <cell r="I36" t="str">
            <v>AAA</v>
          </cell>
          <cell r="J36" t="str">
            <v>BBB</v>
          </cell>
          <cell r="K36" t="str">
            <v>CCC</v>
          </cell>
          <cell r="L36" t="str">
            <v>DDD</v>
          </cell>
        </row>
        <row r="37">
          <cell r="A37">
            <v>33</v>
          </cell>
          <cell r="B37" t="str">
            <v>Rasini</v>
          </cell>
          <cell r="C37" t="str">
            <v>P</v>
          </cell>
          <cell r="D37" t="str">
            <v>3305186311540001</v>
          </cell>
          <cell r="E37" t="str">
            <v>Desa Tunjungseto RT 05 RW 02</v>
          </cell>
          <cell r="G37" t="str">
            <v>KPB III</v>
          </cell>
          <cell r="H37" t="str">
            <v>Ngadiyanto</v>
          </cell>
          <cell r="I37" t="str">
            <v>AAA</v>
          </cell>
          <cell r="J37" t="str">
            <v>BBB</v>
          </cell>
          <cell r="K37" t="str">
            <v>CCC</v>
          </cell>
          <cell r="L37" t="str">
            <v>DDD</v>
          </cell>
        </row>
        <row r="38">
          <cell r="A38">
            <v>34</v>
          </cell>
          <cell r="B38" t="str">
            <v>Iswanto</v>
          </cell>
          <cell r="C38" t="str">
            <v>L</v>
          </cell>
          <cell r="D38" t="str">
            <v>3305182902840005</v>
          </cell>
          <cell r="E38" t="str">
            <v>Desa Tunjungseto RT 05 RW 02</v>
          </cell>
          <cell r="G38" t="str">
            <v>KPB III</v>
          </cell>
          <cell r="H38" t="str">
            <v>Ngadiyanto</v>
          </cell>
          <cell r="I38" t="str">
            <v>AAA</v>
          </cell>
          <cell r="J38" t="str">
            <v>BBB</v>
          </cell>
          <cell r="K38" t="str">
            <v>CCC</v>
          </cell>
          <cell r="L38" t="str">
            <v>DDD</v>
          </cell>
        </row>
        <row r="39">
          <cell r="A39">
            <v>35</v>
          </cell>
          <cell r="B39" t="str">
            <v>Lasiman</v>
          </cell>
          <cell r="C39" t="str">
            <v>L</v>
          </cell>
          <cell r="D39" t="str">
            <v>3305181305730003</v>
          </cell>
          <cell r="E39" t="str">
            <v>Desa Tunjungseto RT 02 RW 01</v>
          </cell>
          <cell r="G39" t="str">
            <v>KPB I</v>
          </cell>
          <cell r="H39" t="str">
            <v>Semin Sandiharjo</v>
          </cell>
          <cell r="I39" t="str">
            <v>AAA</v>
          </cell>
          <cell r="J39" t="str">
            <v>BBB</v>
          </cell>
          <cell r="K39" t="str">
            <v>CCC</v>
          </cell>
          <cell r="L39" t="str">
            <v>DDD</v>
          </cell>
        </row>
        <row r="40">
          <cell r="A40">
            <v>36</v>
          </cell>
          <cell r="B40" t="str">
            <v>Sriyadi</v>
          </cell>
          <cell r="C40" t="str">
            <v>L</v>
          </cell>
          <cell r="D40" t="str">
            <v>3305180708550003</v>
          </cell>
          <cell r="E40" t="str">
            <v>Desa Tunjungseto RT 07 RW 02</v>
          </cell>
          <cell r="G40" t="str">
            <v>KPB IV</v>
          </cell>
          <cell r="H40" t="str">
            <v>Ratimin</v>
          </cell>
          <cell r="I40" t="str">
            <v>AAA</v>
          </cell>
          <cell r="J40" t="str">
            <v>BBB</v>
          </cell>
          <cell r="K40" t="str">
            <v>CCC</v>
          </cell>
          <cell r="L40" t="str">
            <v>DDD</v>
          </cell>
        </row>
        <row r="41">
          <cell r="A41">
            <v>37</v>
          </cell>
          <cell r="B41" t="str">
            <v>Salami</v>
          </cell>
          <cell r="C41" t="str">
            <v>P</v>
          </cell>
          <cell r="D41" t="str">
            <v>3305184711450001</v>
          </cell>
          <cell r="E41" t="str">
            <v>Desa Tunjungseto RT 05 RW 02</v>
          </cell>
          <cell r="G41" t="str">
            <v>KPB III</v>
          </cell>
          <cell r="H41" t="str">
            <v>Ngadiyanto</v>
          </cell>
          <cell r="I41" t="str">
            <v>AAA</v>
          </cell>
          <cell r="J41" t="str">
            <v>BBB</v>
          </cell>
          <cell r="K41" t="str">
            <v>CCC</v>
          </cell>
          <cell r="L41" t="str">
            <v>DDD</v>
          </cell>
        </row>
        <row r="42">
          <cell r="A42">
            <v>38</v>
          </cell>
          <cell r="B42" t="str">
            <v>Parnis</v>
          </cell>
          <cell r="C42" t="str">
            <v>P</v>
          </cell>
          <cell r="D42" t="str">
            <v>3305184503610003</v>
          </cell>
          <cell r="E42" t="str">
            <v>Desa Tunjungseto RT 06 RW 02</v>
          </cell>
          <cell r="G42" t="str">
            <v>KPB IV</v>
          </cell>
          <cell r="H42" t="str">
            <v>Ratimin</v>
          </cell>
          <cell r="I42" t="str">
            <v>AAA</v>
          </cell>
          <cell r="J42" t="str">
            <v>BBB</v>
          </cell>
          <cell r="K42" t="str">
            <v>CCC</v>
          </cell>
          <cell r="L42" t="str">
            <v>DDD</v>
          </cell>
        </row>
        <row r="43">
          <cell r="A43">
            <v>39</v>
          </cell>
          <cell r="B43" t="str">
            <v>Turimin</v>
          </cell>
          <cell r="C43" t="str">
            <v>L</v>
          </cell>
          <cell r="D43" t="str">
            <v>3305180306640001</v>
          </cell>
          <cell r="E43" t="str">
            <v>Desa Tunjungseto RT 06 RW 02</v>
          </cell>
          <cell r="G43" t="str">
            <v>KPB IV</v>
          </cell>
          <cell r="H43" t="str">
            <v>Ratimin</v>
          </cell>
          <cell r="I43" t="str">
            <v>AAA</v>
          </cell>
          <cell r="J43" t="str">
            <v>BBB</v>
          </cell>
          <cell r="K43" t="str">
            <v>CCC</v>
          </cell>
          <cell r="L43" t="str">
            <v>DDD</v>
          </cell>
        </row>
        <row r="44">
          <cell r="A44">
            <v>40</v>
          </cell>
          <cell r="B44" t="str">
            <v>Ratimin</v>
          </cell>
          <cell r="C44" t="str">
            <v>L</v>
          </cell>
          <cell r="D44" t="str">
            <v>3305180103700006</v>
          </cell>
          <cell r="E44" t="str">
            <v>Desa Tunjungseto RT 06 RW 02</v>
          </cell>
          <cell r="F44" t="str">
            <v>Ketua Kelompok</v>
          </cell>
          <cell r="G44" t="str">
            <v>KPB IV</v>
          </cell>
          <cell r="H44" t="str">
            <v>Ratimin</v>
          </cell>
          <cell r="I44" t="str">
            <v>AAA</v>
          </cell>
          <cell r="J44" t="str">
            <v>BBB</v>
          </cell>
          <cell r="K44" t="str">
            <v>CCC</v>
          </cell>
          <cell r="L44" t="str">
            <v>DDD</v>
          </cell>
        </row>
        <row r="45">
          <cell r="A45">
            <v>41</v>
          </cell>
          <cell r="B45" t="str">
            <v>Santi</v>
          </cell>
          <cell r="C45" t="str">
            <v>L</v>
          </cell>
          <cell r="D45" t="str">
            <v>3305184805860001</v>
          </cell>
          <cell r="E45" t="str">
            <v>Desa Tunjungseto RT 06 RW 02</v>
          </cell>
          <cell r="G45" t="str">
            <v>KPB IV</v>
          </cell>
          <cell r="H45" t="str">
            <v>Ratimin</v>
          </cell>
          <cell r="I45" t="str">
            <v>AAA</v>
          </cell>
          <cell r="J45" t="str">
            <v>BBB</v>
          </cell>
          <cell r="K45" t="str">
            <v>CCC</v>
          </cell>
          <cell r="L45" t="str">
            <v>DDD</v>
          </cell>
        </row>
        <row r="46">
          <cell r="A46">
            <v>42</v>
          </cell>
          <cell r="B46" t="str">
            <v>Ali Wikarto</v>
          </cell>
          <cell r="C46" t="str">
            <v>L</v>
          </cell>
          <cell r="D46" t="str">
            <v>3305181705590002</v>
          </cell>
          <cell r="E46" t="str">
            <v>Desa Tunjungseto RT 07 RW 02</v>
          </cell>
          <cell r="G46" t="str">
            <v>KPB IV</v>
          </cell>
          <cell r="H46" t="str">
            <v>Ratimin</v>
          </cell>
          <cell r="I46" t="str">
            <v>AAA</v>
          </cell>
          <cell r="J46" t="str">
            <v>BBB</v>
          </cell>
          <cell r="K46" t="str">
            <v>CCC</v>
          </cell>
          <cell r="L46" t="str">
            <v>DDD</v>
          </cell>
        </row>
        <row r="47">
          <cell r="A47">
            <v>43</v>
          </cell>
          <cell r="B47" t="str">
            <v>Mino Hadi Suwarno</v>
          </cell>
          <cell r="C47" t="str">
            <v>L</v>
          </cell>
          <cell r="D47" t="str">
            <v>3305180707530002</v>
          </cell>
          <cell r="E47" t="str">
            <v>Desa Tunjungseto RT 07 RW 02</v>
          </cell>
          <cell r="G47" t="str">
            <v>KPB IV</v>
          </cell>
          <cell r="H47" t="str">
            <v>Ratimin</v>
          </cell>
          <cell r="I47" t="str">
            <v>AAA</v>
          </cell>
          <cell r="J47" t="str">
            <v>BBB</v>
          </cell>
          <cell r="K47" t="str">
            <v>CCC</v>
          </cell>
          <cell r="L47" t="str">
            <v>DDD</v>
          </cell>
        </row>
        <row r="48">
          <cell r="A48">
            <v>44</v>
          </cell>
          <cell r="B48" t="str">
            <v>Wagiman</v>
          </cell>
          <cell r="C48" t="str">
            <v>L</v>
          </cell>
          <cell r="D48" t="str">
            <v>3305180507690001</v>
          </cell>
          <cell r="E48" t="str">
            <v>Desa Tunjungseto RT 07 RW 02</v>
          </cell>
          <cell r="G48" t="str">
            <v>KPB IV</v>
          </cell>
          <cell r="H48" t="str">
            <v>Ratimin</v>
          </cell>
          <cell r="I48" t="str">
            <v>AAA</v>
          </cell>
          <cell r="J48" t="str">
            <v>BBB</v>
          </cell>
          <cell r="K48" t="str">
            <v>CCC</v>
          </cell>
          <cell r="L48" t="str">
            <v>DDD</v>
          </cell>
        </row>
        <row r="49">
          <cell r="A49">
            <v>45</v>
          </cell>
          <cell r="B49" t="str">
            <v>Lasno</v>
          </cell>
          <cell r="C49" t="str">
            <v>L</v>
          </cell>
          <cell r="D49" t="str">
            <v>3305181609790001</v>
          </cell>
          <cell r="E49" t="str">
            <v>Desa Tunjungseto RT 08 RW 02</v>
          </cell>
          <cell r="G49" t="str">
            <v>KPB III</v>
          </cell>
          <cell r="H49" t="str">
            <v>Ngadiyanto</v>
          </cell>
          <cell r="I49" t="str">
            <v>AAA</v>
          </cell>
          <cell r="J49" t="str">
            <v>BBB</v>
          </cell>
          <cell r="K49" t="str">
            <v>CCC</v>
          </cell>
          <cell r="L49" t="str">
            <v>DDD</v>
          </cell>
        </row>
        <row r="50">
          <cell r="A50">
            <v>46</v>
          </cell>
          <cell r="B50" t="str">
            <v>Poningsih</v>
          </cell>
          <cell r="C50" t="str">
            <v>P</v>
          </cell>
          <cell r="D50" t="str">
            <v>3305185508730004</v>
          </cell>
          <cell r="E50" t="str">
            <v>Desa Tunjungseto RT 04 RW 01</v>
          </cell>
          <cell r="G50" t="str">
            <v>KPB II</v>
          </cell>
          <cell r="H50" t="str">
            <v>Wagiyo</v>
          </cell>
          <cell r="I50" t="str">
            <v>AAA</v>
          </cell>
          <cell r="J50" t="str">
            <v>BBB</v>
          </cell>
          <cell r="K50" t="str">
            <v>CCC</v>
          </cell>
          <cell r="L50" t="str">
            <v>DDD</v>
          </cell>
        </row>
        <row r="51">
          <cell r="A51">
            <v>47</v>
          </cell>
          <cell r="B51" t="str">
            <v>Sarmi</v>
          </cell>
          <cell r="C51" t="str">
            <v>L</v>
          </cell>
          <cell r="D51" t="str">
            <v>3305180708510002</v>
          </cell>
          <cell r="E51" t="str">
            <v>Desa Tunjungseto RT 01 RW 03</v>
          </cell>
          <cell r="G51" t="str">
            <v>KPB V</v>
          </cell>
          <cell r="H51" t="str">
            <v>Bajuri</v>
          </cell>
          <cell r="I51" t="str">
            <v>AAA</v>
          </cell>
          <cell r="J51" t="str">
            <v>BBB</v>
          </cell>
          <cell r="K51" t="str">
            <v>CCC</v>
          </cell>
          <cell r="L51" t="str">
            <v>DDD</v>
          </cell>
        </row>
        <row r="52">
          <cell r="A52">
            <v>48</v>
          </cell>
          <cell r="B52" t="str">
            <v>Mingan M</v>
          </cell>
          <cell r="C52" t="str">
            <v>L</v>
          </cell>
          <cell r="D52" t="str">
            <v>3305181312590001</v>
          </cell>
          <cell r="E52" t="str">
            <v>Desa Tunjungseto RT 01 RW 03</v>
          </cell>
          <cell r="G52" t="str">
            <v>KPB V</v>
          </cell>
          <cell r="H52" t="str">
            <v>Bajuri</v>
          </cell>
          <cell r="I52" t="str">
            <v>AAA</v>
          </cell>
          <cell r="J52" t="str">
            <v>BBB</v>
          </cell>
          <cell r="K52" t="str">
            <v>CCC</v>
          </cell>
          <cell r="L52" t="str">
            <v>DDD</v>
          </cell>
        </row>
        <row r="53">
          <cell r="A53">
            <v>49</v>
          </cell>
          <cell r="B53" t="str">
            <v>Sarimun</v>
          </cell>
          <cell r="C53" t="str">
            <v>L</v>
          </cell>
          <cell r="D53" t="str">
            <v>3305181506560007</v>
          </cell>
          <cell r="E53" t="str">
            <v>Desa Tunjungseto RT 01 RW 03</v>
          </cell>
          <cell r="G53" t="str">
            <v>KPB V</v>
          </cell>
          <cell r="H53" t="str">
            <v>Bajuri</v>
          </cell>
          <cell r="I53" t="str">
            <v>AAA</v>
          </cell>
          <cell r="J53" t="str">
            <v>BBB</v>
          </cell>
          <cell r="K53" t="str">
            <v>CCC</v>
          </cell>
          <cell r="L53" t="str">
            <v>DDD</v>
          </cell>
        </row>
        <row r="54">
          <cell r="A54">
            <v>50</v>
          </cell>
          <cell r="B54" t="str">
            <v>Rusnen</v>
          </cell>
          <cell r="C54" t="str">
            <v>L</v>
          </cell>
          <cell r="D54" t="str">
            <v>3305180812740001</v>
          </cell>
          <cell r="E54" t="str">
            <v>Desa Tunjungseto RT 01 RW 03</v>
          </cell>
          <cell r="G54" t="str">
            <v>KPB V</v>
          </cell>
          <cell r="H54" t="str">
            <v>Bajuri</v>
          </cell>
          <cell r="I54" t="str">
            <v>AAA</v>
          </cell>
          <cell r="J54" t="str">
            <v>BBB</v>
          </cell>
          <cell r="K54" t="str">
            <v>CCC</v>
          </cell>
          <cell r="L54" t="str">
            <v>DDD</v>
          </cell>
        </row>
        <row r="55">
          <cell r="A55">
            <v>51</v>
          </cell>
          <cell r="B55" t="str">
            <v>Pariyem</v>
          </cell>
          <cell r="C55" t="str">
            <v>P</v>
          </cell>
          <cell r="D55" t="str">
            <v>3305184107400103</v>
          </cell>
          <cell r="E55" t="str">
            <v>Desa Tunjungseto RT 02 RW 03</v>
          </cell>
          <cell r="G55" t="str">
            <v>KPB V</v>
          </cell>
          <cell r="H55" t="str">
            <v>Bajuri</v>
          </cell>
          <cell r="I55" t="str">
            <v>AAA</v>
          </cell>
          <cell r="J55" t="str">
            <v>BBB</v>
          </cell>
          <cell r="K55" t="str">
            <v>CCC</v>
          </cell>
          <cell r="L55" t="str">
            <v>DDD</v>
          </cell>
        </row>
        <row r="56">
          <cell r="A56">
            <v>52</v>
          </cell>
          <cell r="B56" t="str">
            <v>Samen</v>
          </cell>
          <cell r="C56" t="str">
            <v>P</v>
          </cell>
          <cell r="D56" t="str">
            <v>3305184112390001</v>
          </cell>
          <cell r="E56" t="str">
            <v>Desa Tunjungseto RT 02 RW 03</v>
          </cell>
          <cell r="G56" t="str">
            <v>KPB V</v>
          </cell>
          <cell r="H56" t="str">
            <v>Bajuri</v>
          </cell>
          <cell r="I56" t="str">
            <v>AAA</v>
          </cell>
          <cell r="J56" t="str">
            <v>BBB</v>
          </cell>
          <cell r="K56" t="str">
            <v>CCC</v>
          </cell>
          <cell r="L56" t="str">
            <v>DDD</v>
          </cell>
        </row>
        <row r="57">
          <cell r="A57">
            <v>53</v>
          </cell>
          <cell r="B57" t="str">
            <v>Sumiyah</v>
          </cell>
          <cell r="C57" t="str">
            <v>P</v>
          </cell>
          <cell r="D57" t="str">
            <v>3305185505760007</v>
          </cell>
          <cell r="E57" t="str">
            <v>Desa Tunjungseto RT 02 RW 03</v>
          </cell>
          <cell r="G57" t="str">
            <v>KPB V</v>
          </cell>
          <cell r="H57" t="str">
            <v>Bajuri</v>
          </cell>
          <cell r="I57" t="str">
            <v>AAA</v>
          </cell>
          <cell r="J57" t="str">
            <v>BBB</v>
          </cell>
          <cell r="K57" t="str">
            <v>CCC</v>
          </cell>
          <cell r="L57" t="str">
            <v>DDD</v>
          </cell>
        </row>
        <row r="58">
          <cell r="A58">
            <v>54</v>
          </cell>
          <cell r="B58" t="str">
            <v>Bajuri</v>
          </cell>
          <cell r="C58" t="str">
            <v>L</v>
          </cell>
          <cell r="D58" t="str">
            <v>3305181010660001</v>
          </cell>
          <cell r="E58" t="str">
            <v>Desa Tunjungseto RT 03 RW 03</v>
          </cell>
          <cell r="F58" t="str">
            <v>Ketua Kelompok</v>
          </cell>
          <cell r="G58" t="str">
            <v>KPB V</v>
          </cell>
          <cell r="H58" t="str">
            <v>Bajuri</v>
          </cell>
          <cell r="I58" t="str">
            <v>AAA</v>
          </cell>
          <cell r="J58" t="str">
            <v>BBB</v>
          </cell>
          <cell r="K58" t="str">
            <v>CCC</v>
          </cell>
          <cell r="L58" t="str">
            <v>DDD</v>
          </cell>
        </row>
        <row r="59">
          <cell r="A59">
            <v>55</v>
          </cell>
          <cell r="B59" t="str">
            <v>Suparni</v>
          </cell>
          <cell r="C59" t="str">
            <v>P</v>
          </cell>
          <cell r="D59" t="str">
            <v>3305184303730004</v>
          </cell>
          <cell r="E59" t="str">
            <v>Desa Tunjungseto RT 03 RW 03</v>
          </cell>
          <cell r="G59" t="str">
            <v>KPB V</v>
          </cell>
          <cell r="H59" t="str">
            <v>Bajuri</v>
          </cell>
          <cell r="I59" t="str">
            <v>AAA</v>
          </cell>
          <cell r="J59" t="str">
            <v>BBB</v>
          </cell>
          <cell r="K59" t="str">
            <v>CCC</v>
          </cell>
          <cell r="L59" t="str">
            <v>DDD</v>
          </cell>
        </row>
        <row r="60">
          <cell r="A60">
            <v>56</v>
          </cell>
          <cell r="B60" t="str">
            <v>Slamet</v>
          </cell>
          <cell r="C60" t="str">
            <v>L</v>
          </cell>
          <cell r="D60" t="str">
            <v>3305180706740004</v>
          </cell>
          <cell r="E60" t="str">
            <v>Desa Tunjungseto RT 01 RW 04</v>
          </cell>
          <cell r="G60" t="str">
            <v>KPB VI</v>
          </cell>
          <cell r="H60" t="str">
            <v>N/A</v>
          </cell>
          <cell r="I60" t="str">
            <v>AAA</v>
          </cell>
          <cell r="J60" t="str">
            <v>BBB</v>
          </cell>
          <cell r="K60" t="str">
            <v>CCC</v>
          </cell>
          <cell r="L60" t="str">
            <v>DDD</v>
          </cell>
        </row>
        <row r="61">
          <cell r="A61">
            <v>57</v>
          </cell>
          <cell r="B61" t="str">
            <v>Muslim</v>
          </cell>
          <cell r="C61" t="str">
            <v>L</v>
          </cell>
          <cell r="D61" t="str">
            <v>3305181506760004</v>
          </cell>
          <cell r="E61" t="str">
            <v>Desa Tunjungseto RT 01 RW 04</v>
          </cell>
          <cell r="G61" t="str">
            <v>KPB VI</v>
          </cell>
          <cell r="H61" t="str">
            <v>N/A</v>
          </cell>
          <cell r="I61" t="str">
            <v>AAA</v>
          </cell>
          <cell r="J61" t="str">
            <v>BBB</v>
          </cell>
          <cell r="K61" t="str">
            <v>CCC</v>
          </cell>
          <cell r="L61" t="str">
            <v>DDD</v>
          </cell>
        </row>
        <row r="62">
          <cell r="A62">
            <v>58</v>
          </cell>
          <cell r="B62" t="str">
            <v>Yatinem</v>
          </cell>
          <cell r="C62" t="str">
            <v>P</v>
          </cell>
          <cell r="D62" t="str">
            <v>3305185005660001</v>
          </cell>
          <cell r="E62" t="str">
            <v>Desa Tunjungseto RT 02 RW 04</v>
          </cell>
          <cell r="G62" t="str">
            <v>KPB VI</v>
          </cell>
          <cell r="H62" t="str">
            <v>N/A</v>
          </cell>
          <cell r="I62" t="str">
            <v>AAA</v>
          </cell>
          <cell r="J62" t="str">
            <v>BBB</v>
          </cell>
          <cell r="K62" t="str">
            <v>CCC</v>
          </cell>
          <cell r="L62" t="str">
            <v>DDD</v>
          </cell>
        </row>
        <row r="63">
          <cell r="A63">
            <v>59</v>
          </cell>
          <cell r="B63" t="str">
            <v>Sutarti</v>
          </cell>
          <cell r="C63" t="str">
            <v>P</v>
          </cell>
          <cell r="D63" t="str">
            <v>3305181808560002</v>
          </cell>
          <cell r="E63" t="str">
            <v>Desa Tunjungseto RT 03 RW 04</v>
          </cell>
          <cell r="G63" t="str">
            <v>KPB VI</v>
          </cell>
          <cell r="H63" t="str">
            <v>N/A</v>
          </cell>
          <cell r="I63" t="str">
            <v>AAA</v>
          </cell>
          <cell r="J63" t="str">
            <v>BBB</v>
          </cell>
          <cell r="K63" t="str">
            <v>CCC</v>
          </cell>
          <cell r="L63" t="str">
            <v>DDD</v>
          </cell>
        </row>
        <row r="64">
          <cell r="A64">
            <v>60</v>
          </cell>
          <cell r="B64" t="str">
            <v>Setiyo</v>
          </cell>
          <cell r="C64" t="str">
            <v>L</v>
          </cell>
          <cell r="D64" t="str">
            <v>3305182801810001</v>
          </cell>
          <cell r="E64" t="str">
            <v>Desa Tunjungseto RT 03 RW 04</v>
          </cell>
          <cell r="G64" t="str">
            <v>KPB VI</v>
          </cell>
          <cell r="H64" t="str">
            <v>N/A</v>
          </cell>
          <cell r="I64" t="str">
            <v>AAA</v>
          </cell>
          <cell r="J64" t="str">
            <v>BBB</v>
          </cell>
          <cell r="K64" t="str">
            <v>CCC</v>
          </cell>
          <cell r="L64" t="str">
            <v>DDD</v>
          </cell>
        </row>
        <row r="65">
          <cell r="A65">
            <v>61</v>
          </cell>
          <cell r="B65" t="str">
            <v>Saniyah</v>
          </cell>
          <cell r="C65" t="str">
            <v>P</v>
          </cell>
          <cell r="D65" t="str">
            <v>3305184508580001</v>
          </cell>
          <cell r="E65" t="str">
            <v>Desa Tunjungseto RT 03 RW 04</v>
          </cell>
          <cell r="G65" t="str">
            <v>KPB VI</v>
          </cell>
          <cell r="H65" t="str">
            <v>N/A</v>
          </cell>
          <cell r="I65" t="str">
            <v>AAA</v>
          </cell>
          <cell r="J65" t="str">
            <v>BBB</v>
          </cell>
          <cell r="K65" t="str">
            <v>CCC</v>
          </cell>
          <cell r="L65" t="str">
            <v>DDD</v>
          </cell>
        </row>
        <row r="66">
          <cell r="A66">
            <v>62</v>
          </cell>
          <cell r="B66" t="str">
            <v>Poniman</v>
          </cell>
          <cell r="C66" t="str">
            <v>L</v>
          </cell>
          <cell r="D66" t="str">
            <v>3305181304520001</v>
          </cell>
          <cell r="E66" t="str">
            <v>Desa Tunjungseto RT 03 RW 04</v>
          </cell>
          <cell r="G66" t="str">
            <v>KPB VI</v>
          </cell>
          <cell r="H66" t="str">
            <v>N/A</v>
          </cell>
          <cell r="I66" t="str">
            <v>AAA</v>
          </cell>
          <cell r="J66" t="str">
            <v>BBB</v>
          </cell>
          <cell r="K66" t="str">
            <v>CCC</v>
          </cell>
          <cell r="L66" t="str">
            <v>DDD</v>
          </cell>
        </row>
        <row r="67">
          <cell r="A67">
            <v>63</v>
          </cell>
          <cell r="B67" t="str">
            <v>Supono</v>
          </cell>
          <cell r="C67" t="str">
            <v>L</v>
          </cell>
          <cell r="D67" t="str">
            <v>3305181008770002</v>
          </cell>
          <cell r="E67" t="str">
            <v>Desa Tunjungseto RT 03 RW 04</v>
          </cell>
          <cell r="G67" t="str">
            <v>KPB VI</v>
          </cell>
          <cell r="H67" t="str">
            <v>N/A</v>
          </cell>
          <cell r="I67" t="str">
            <v>AAA</v>
          </cell>
          <cell r="J67" t="str">
            <v>BBB</v>
          </cell>
          <cell r="K67" t="str">
            <v>CCC</v>
          </cell>
          <cell r="L67" t="str">
            <v>DDD</v>
          </cell>
        </row>
        <row r="68">
          <cell r="A68">
            <v>64</v>
          </cell>
          <cell r="B68" t="str">
            <v>Turiman</v>
          </cell>
          <cell r="C68" t="str">
            <v>L</v>
          </cell>
          <cell r="D68" t="str">
            <v>3305181901660003</v>
          </cell>
          <cell r="E68" t="str">
            <v>Desa Tunjungseto RT 04 RW 04</v>
          </cell>
          <cell r="G68" t="str">
            <v>KPB VI</v>
          </cell>
          <cell r="H68" t="str">
            <v>N/A</v>
          </cell>
          <cell r="I68" t="str">
            <v>AAA</v>
          </cell>
          <cell r="J68" t="str">
            <v>BBB</v>
          </cell>
          <cell r="K68" t="str">
            <v>CCC</v>
          </cell>
          <cell r="L68" t="str">
            <v>DDD</v>
          </cell>
        </row>
        <row r="69">
          <cell r="A69">
            <v>65</v>
          </cell>
          <cell r="B69" t="str">
            <v>Lasiman</v>
          </cell>
          <cell r="C69" t="str">
            <v>L</v>
          </cell>
          <cell r="D69" t="str">
            <v>3305181107780001</v>
          </cell>
          <cell r="E69" t="str">
            <v>Desa Tunjungseto RT 04 RW 04</v>
          </cell>
          <cell r="G69" t="str">
            <v>KPB VI</v>
          </cell>
          <cell r="H69" t="str">
            <v>N/A</v>
          </cell>
          <cell r="I69" t="str">
            <v>AAA</v>
          </cell>
          <cell r="J69" t="str">
            <v>BBB</v>
          </cell>
          <cell r="K69" t="str">
            <v>CCC</v>
          </cell>
          <cell r="L69" t="str">
            <v>DDD</v>
          </cell>
        </row>
        <row r="70">
          <cell r="A70">
            <v>66</v>
          </cell>
          <cell r="B70" t="str">
            <v>Tarmo</v>
          </cell>
          <cell r="C70" t="str">
            <v>L</v>
          </cell>
          <cell r="D70" t="str">
            <v>3305183112740001</v>
          </cell>
          <cell r="E70" t="str">
            <v>Desa Tunjungseto RT 05 RW 04</v>
          </cell>
          <cell r="G70" t="str">
            <v>KPB VI</v>
          </cell>
          <cell r="H70" t="str">
            <v>N/A</v>
          </cell>
          <cell r="I70" t="str">
            <v>AAA</v>
          </cell>
          <cell r="J70" t="str">
            <v>BBB</v>
          </cell>
          <cell r="K70" t="str">
            <v>CCC</v>
          </cell>
          <cell r="L70" t="str">
            <v>DDD</v>
          </cell>
        </row>
        <row r="71">
          <cell r="A71">
            <v>67</v>
          </cell>
          <cell r="B71" t="str">
            <v>Tulus</v>
          </cell>
          <cell r="C71" t="str">
            <v>L</v>
          </cell>
          <cell r="D71" t="str">
            <v>3305181507790004</v>
          </cell>
          <cell r="E71" t="str">
            <v>Desa Tunjungseto RT 05 RW 04</v>
          </cell>
          <cell r="G71" t="str">
            <v>KPB VI</v>
          </cell>
          <cell r="H71" t="str">
            <v>N/A</v>
          </cell>
          <cell r="I71" t="str">
            <v>AAA</v>
          </cell>
          <cell r="J71" t="str">
            <v>BBB</v>
          </cell>
          <cell r="K71" t="str">
            <v>CCC</v>
          </cell>
          <cell r="L71" t="str">
            <v>DDD</v>
          </cell>
        </row>
        <row r="72">
          <cell r="A72">
            <v>68</v>
          </cell>
          <cell r="B72" t="str">
            <v>Tamijo</v>
          </cell>
          <cell r="C72" t="str">
            <v>L</v>
          </cell>
          <cell r="D72" t="str">
            <v>3305180905590002</v>
          </cell>
          <cell r="E72" t="str">
            <v>Desa Tunjungseto RT 05 RW 04</v>
          </cell>
          <cell r="G72" t="str">
            <v>KPB VI</v>
          </cell>
          <cell r="H72" t="str">
            <v>N/A</v>
          </cell>
          <cell r="I72" t="str">
            <v>AAA</v>
          </cell>
          <cell r="J72" t="str">
            <v>BBB</v>
          </cell>
          <cell r="K72" t="str">
            <v>CCC</v>
          </cell>
          <cell r="L72" t="str">
            <v>DDD</v>
          </cell>
        </row>
        <row r="73">
          <cell r="A73">
            <v>69</v>
          </cell>
          <cell r="B73" t="str">
            <v>Kuwatmi</v>
          </cell>
          <cell r="C73" t="str">
            <v>P</v>
          </cell>
          <cell r="D73" t="str">
            <v>3305184703820002</v>
          </cell>
          <cell r="E73" t="str">
            <v>Desa Tunjungseto RT 01 RW 05</v>
          </cell>
          <cell r="G73" t="str">
            <v>KPB VII</v>
          </cell>
          <cell r="H73" t="str">
            <v>Purimin</v>
          </cell>
          <cell r="I73" t="str">
            <v>AAA</v>
          </cell>
          <cell r="J73" t="str">
            <v>BBB</v>
          </cell>
          <cell r="K73" t="str">
            <v>CCC</v>
          </cell>
          <cell r="L73" t="str">
            <v>DDD</v>
          </cell>
        </row>
        <row r="74">
          <cell r="A74">
            <v>70</v>
          </cell>
          <cell r="B74" t="str">
            <v>Purimin</v>
          </cell>
          <cell r="C74" t="str">
            <v>L</v>
          </cell>
          <cell r="D74" t="str">
            <v>3305180704690005</v>
          </cell>
          <cell r="E74" t="str">
            <v>Desa Tunjungseto RT 01 RW 05</v>
          </cell>
          <cell r="F74" t="str">
            <v>Ketua Kelompok</v>
          </cell>
          <cell r="G74" t="str">
            <v>KPB VII</v>
          </cell>
          <cell r="H74" t="str">
            <v>Purimin</v>
          </cell>
          <cell r="I74" t="str">
            <v>AAA</v>
          </cell>
          <cell r="J74" t="str">
            <v>BBB</v>
          </cell>
          <cell r="K74" t="str">
            <v>CCC</v>
          </cell>
          <cell r="L74" t="str">
            <v>DDD</v>
          </cell>
        </row>
        <row r="75">
          <cell r="A75">
            <v>71</v>
          </cell>
          <cell r="B75" t="str">
            <v>Satini</v>
          </cell>
          <cell r="C75" t="str">
            <v>P</v>
          </cell>
          <cell r="D75" t="str">
            <v>3305184902470001</v>
          </cell>
          <cell r="E75" t="str">
            <v>Desa Tunjungseto RT 01 RW 05</v>
          </cell>
          <cell r="G75" t="str">
            <v>KPB VII</v>
          </cell>
          <cell r="H75" t="str">
            <v>Purimin</v>
          </cell>
          <cell r="I75" t="str">
            <v>AAA</v>
          </cell>
          <cell r="J75" t="str">
            <v>BBB</v>
          </cell>
          <cell r="K75" t="str">
            <v>CCC</v>
          </cell>
          <cell r="L75" t="str">
            <v>DDD</v>
          </cell>
        </row>
        <row r="76">
          <cell r="A76">
            <v>72</v>
          </cell>
          <cell r="B76" t="str">
            <v>Saini</v>
          </cell>
          <cell r="C76" t="str">
            <v>P</v>
          </cell>
          <cell r="D76" t="str">
            <v>3305186710570001</v>
          </cell>
          <cell r="E76" t="str">
            <v>Desa Tunjungseto RT 01 RW 05</v>
          </cell>
          <cell r="G76" t="str">
            <v>KPB VII</v>
          </cell>
          <cell r="H76" t="str">
            <v>Purimin</v>
          </cell>
          <cell r="I76" t="str">
            <v>AAA</v>
          </cell>
          <cell r="J76" t="str">
            <v>BBB</v>
          </cell>
          <cell r="K76" t="str">
            <v>CCC</v>
          </cell>
          <cell r="L76" t="str">
            <v>DDD</v>
          </cell>
        </row>
        <row r="77">
          <cell r="A77">
            <v>73</v>
          </cell>
          <cell r="B77" t="str">
            <v>Kana</v>
          </cell>
          <cell r="C77" t="str">
            <v>L</v>
          </cell>
          <cell r="D77" t="str">
            <v>3305181012670002</v>
          </cell>
          <cell r="E77" t="str">
            <v>Desa Tunjungseto RT 03 RW 05</v>
          </cell>
          <cell r="G77" t="str">
            <v>KPB VII</v>
          </cell>
          <cell r="H77" t="str">
            <v>Purimin</v>
          </cell>
          <cell r="I77" t="str">
            <v>AAA</v>
          </cell>
          <cell r="J77" t="str">
            <v>BBB</v>
          </cell>
          <cell r="K77" t="str">
            <v>CCC</v>
          </cell>
          <cell r="L77" t="str">
            <v>DDD</v>
          </cell>
        </row>
        <row r="78">
          <cell r="A78">
            <v>74</v>
          </cell>
          <cell r="B78" t="str">
            <v>Nasiyem</v>
          </cell>
          <cell r="C78" t="str">
            <v>P</v>
          </cell>
          <cell r="D78" t="str">
            <v>3305185611350001</v>
          </cell>
          <cell r="E78" t="str">
            <v>Desa Tunjungseto RT 02 RW 05</v>
          </cell>
          <cell r="G78" t="str">
            <v>KPB VII</v>
          </cell>
          <cell r="H78" t="str">
            <v>Purimin</v>
          </cell>
          <cell r="I78" t="str">
            <v>AAA</v>
          </cell>
          <cell r="J78" t="str">
            <v>BBB</v>
          </cell>
          <cell r="K78" t="str">
            <v>CCC</v>
          </cell>
          <cell r="L78" t="str">
            <v>DDD</v>
          </cell>
        </row>
        <row r="79">
          <cell r="A79">
            <v>75</v>
          </cell>
          <cell r="B79" t="str">
            <v>Kasiyem</v>
          </cell>
          <cell r="C79" t="str">
            <v>P</v>
          </cell>
          <cell r="D79" t="str">
            <v>3305184511530001</v>
          </cell>
          <cell r="E79" t="str">
            <v>Desa Tunjungseto RT 02 RW 05</v>
          </cell>
          <cell r="G79" t="str">
            <v>KPB VII</v>
          </cell>
          <cell r="H79" t="str">
            <v>Purimin</v>
          </cell>
          <cell r="I79" t="str">
            <v>AAA</v>
          </cell>
          <cell r="J79" t="str">
            <v>BBB</v>
          </cell>
          <cell r="K79" t="str">
            <v>CCC</v>
          </cell>
          <cell r="L79" t="str">
            <v>DDD</v>
          </cell>
        </row>
        <row r="80">
          <cell r="A80">
            <v>76</v>
          </cell>
          <cell r="B80" t="str">
            <v>Darmuji</v>
          </cell>
          <cell r="C80" t="str">
            <v>L</v>
          </cell>
          <cell r="D80" t="str">
            <v>3305182506590002</v>
          </cell>
          <cell r="E80" t="str">
            <v>Desa Tunjungseto RT 03 RW 05</v>
          </cell>
          <cell r="G80" t="str">
            <v>KPB VII</v>
          </cell>
          <cell r="H80" t="str">
            <v>Purimin</v>
          </cell>
          <cell r="I80" t="str">
            <v>AAA</v>
          </cell>
          <cell r="J80" t="str">
            <v>BBB</v>
          </cell>
          <cell r="K80" t="str">
            <v>CCC</v>
          </cell>
          <cell r="L80" t="str">
            <v>DDD</v>
          </cell>
        </row>
        <row r="81">
          <cell r="A81">
            <v>77</v>
          </cell>
          <cell r="B81" t="str">
            <v>Rebo Santaji</v>
          </cell>
          <cell r="C81" t="str">
            <v>L</v>
          </cell>
          <cell r="D81" t="str">
            <v>3305180806300001</v>
          </cell>
          <cell r="E81" t="str">
            <v>Desa Tunjungseto RT 03 RW 05</v>
          </cell>
          <cell r="G81" t="str">
            <v>KPB VII</v>
          </cell>
          <cell r="H81" t="str">
            <v>Purimin</v>
          </cell>
          <cell r="I81" t="str">
            <v>AAA</v>
          </cell>
          <cell r="J81" t="str">
            <v>BBB</v>
          </cell>
          <cell r="K81" t="str">
            <v>CCC</v>
          </cell>
          <cell r="L81" t="str">
            <v>DDD</v>
          </cell>
        </row>
        <row r="82">
          <cell r="A82">
            <v>78</v>
          </cell>
          <cell r="B82" t="str">
            <v>Wartini</v>
          </cell>
          <cell r="C82" t="str">
            <v>P</v>
          </cell>
          <cell r="D82" t="str">
            <v>3305185007400003</v>
          </cell>
          <cell r="E82" t="str">
            <v>Desa Tunjungseto RT 03 RW 05</v>
          </cell>
          <cell r="G82" t="str">
            <v>KPB VII</v>
          </cell>
          <cell r="H82" t="str">
            <v>Purimin</v>
          </cell>
          <cell r="I82" t="str">
            <v>AAA</v>
          </cell>
          <cell r="J82" t="str">
            <v>BBB</v>
          </cell>
          <cell r="K82" t="str">
            <v>CCC</v>
          </cell>
          <cell r="L82" t="str">
            <v>DDD</v>
          </cell>
        </row>
        <row r="83">
          <cell r="A83">
            <v>79</v>
          </cell>
          <cell r="B83" t="str">
            <v>Masiran H S</v>
          </cell>
          <cell r="C83" t="str">
            <v>L</v>
          </cell>
          <cell r="D83" t="str">
            <v>3305180411710001</v>
          </cell>
          <cell r="E83" t="str">
            <v>Desa Tunjungseto RT 03 RW 05</v>
          </cell>
          <cell r="G83" t="str">
            <v>KPB VII</v>
          </cell>
          <cell r="H83" t="str">
            <v>Purimin</v>
          </cell>
          <cell r="I83" t="str">
            <v>AAA</v>
          </cell>
          <cell r="J83" t="str">
            <v>BBB</v>
          </cell>
          <cell r="K83" t="str">
            <v>CCC</v>
          </cell>
          <cell r="L83" t="str">
            <v>DDD</v>
          </cell>
        </row>
        <row r="84">
          <cell r="A84">
            <v>80</v>
          </cell>
          <cell r="B84" t="str">
            <v>Rusmadi Rusin</v>
          </cell>
          <cell r="C84" t="str">
            <v>L</v>
          </cell>
          <cell r="D84" t="str">
            <v>3305182106580002</v>
          </cell>
          <cell r="E84" t="str">
            <v>Desa Tunjungseto RT 03 RW 05</v>
          </cell>
          <cell r="G84" t="str">
            <v>KPB VII</v>
          </cell>
          <cell r="H84" t="str">
            <v>Purimin</v>
          </cell>
          <cell r="I84" t="str">
            <v>AAA</v>
          </cell>
          <cell r="J84" t="str">
            <v>BBB</v>
          </cell>
          <cell r="K84" t="str">
            <v>CCC</v>
          </cell>
          <cell r="L84" t="str">
            <v>DDD</v>
          </cell>
        </row>
        <row r="85">
          <cell r="A85">
            <v>81</v>
          </cell>
          <cell r="B85" t="str">
            <v>Partini</v>
          </cell>
          <cell r="C85" t="str">
            <v>P</v>
          </cell>
          <cell r="D85" t="str">
            <v>3305185208900002</v>
          </cell>
          <cell r="E85" t="str">
            <v>Desa Tunjungseto RT 04 RW 05</v>
          </cell>
          <cell r="G85" t="str">
            <v>KPB VIII</v>
          </cell>
          <cell r="H85" t="str">
            <v>Miskun</v>
          </cell>
          <cell r="I85" t="str">
            <v>AAA</v>
          </cell>
          <cell r="J85" t="str">
            <v>BBB</v>
          </cell>
          <cell r="K85" t="str">
            <v>CCC</v>
          </cell>
          <cell r="L85" t="str">
            <v>DDD</v>
          </cell>
        </row>
        <row r="86">
          <cell r="A86">
            <v>82</v>
          </cell>
          <cell r="B86" t="str">
            <v>Sandiarjo</v>
          </cell>
          <cell r="C86" t="str">
            <v>L</v>
          </cell>
          <cell r="D86" t="str">
            <v>3305181206500001</v>
          </cell>
          <cell r="E86" t="str">
            <v>Desa Tunjungseto RT 04 RW 05</v>
          </cell>
          <cell r="G86" t="str">
            <v>KPB VIII</v>
          </cell>
          <cell r="H86" t="str">
            <v>Miskun</v>
          </cell>
          <cell r="I86" t="str">
            <v>AAA</v>
          </cell>
          <cell r="J86" t="str">
            <v>BBB</v>
          </cell>
          <cell r="K86" t="str">
            <v>CCC</v>
          </cell>
          <cell r="L86" t="str">
            <v>DDD</v>
          </cell>
        </row>
        <row r="87">
          <cell r="A87">
            <v>83</v>
          </cell>
          <cell r="B87" t="str">
            <v>Samiah</v>
          </cell>
          <cell r="C87" t="str">
            <v>P</v>
          </cell>
          <cell r="D87" t="str">
            <v>3305186504540002</v>
          </cell>
          <cell r="E87" t="str">
            <v>Desa Tunjungseto RT 04 RW 05</v>
          </cell>
          <cell r="G87" t="str">
            <v>KPB VIII</v>
          </cell>
          <cell r="H87" t="str">
            <v>Miskun</v>
          </cell>
          <cell r="I87" t="str">
            <v>AAA</v>
          </cell>
          <cell r="J87" t="str">
            <v>BBB</v>
          </cell>
          <cell r="K87" t="str">
            <v>CCC</v>
          </cell>
          <cell r="L87" t="str">
            <v>DDD</v>
          </cell>
        </row>
        <row r="88">
          <cell r="A88">
            <v>84</v>
          </cell>
          <cell r="B88" t="str">
            <v>Paryadi</v>
          </cell>
          <cell r="C88" t="str">
            <v>L</v>
          </cell>
          <cell r="D88" t="str">
            <v>3305181511510002</v>
          </cell>
          <cell r="E88" t="str">
            <v>Desa Tunjungseto RT 04 RW 05</v>
          </cell>
          <cell r="G88" t="str">
            <v>KPB VIII</v>
          </cell>
          <cell r="H88" t="str">
            <v>Miskun</v>
          </cell>
          <cell r="I88" t="str">
            <v>AAA</v>
          </cell>
          <cell r="J88" t="str">
            <v>BBB</v>
          </cell>
          <cell r="K88" t="str">
            <v>CCC</v>
          </cell>
          <cell r="L88" t="str">
            <v>DDD</v>
          </cell>
        </row>
        <row r="89">
          <cell r="A89">
            <v>85</v>
          </cell>
          <cell r="B89" t="str">
            <v>Miskun</v>
          </cell>
          <cell r="C89" t="str">
            <v>L</v>
          </cell>
          <cell r="D89" t="str">
            <v>3305180507750008</v>
          </cell>
          <cell r="E89" t="str">
            <v>Desa Tunjungseto RT 04 RW 05</v>
          </cell>
          <cell r="F89" t="str">
            <v>Ketua Kelompok</v>
          </cell>
          <cell r="G89" t="str">
            <v>KPB VIII</v>
          </cell>
          <cell r="H89" t="str">
            <v>Miskun</v>
          </cell>
          <cell r="I89" t="str">
            <v>AAA</v>
          </cell>
          <cell r="J89" t="str">
            <v>BBB</v>
          </cell>
          <cell r="K89" t="str">
            <v>CCC</v>
          </cell>
          <cell r="L89" t="str">
            <v>DDD</v>
          </cell>
        </row>
        <row r="90">
          <cell r="A90">
            <v>86</v>
          </cell>
          <cell r="B90" t="str">
            <v>Sumarjo</v>
          </cell>
          <cell r="C90" t="str">
            <v>L</v>
          </cell>
          <cell r="D90" t="str">
            <v>3305180203570002</v>
          </cell>
          <cell r="E90" t="str">
            <v>Desa Tunjungseto RT 05 RW 05</v>
          </cell>
          <cell r="G90" t="str">
            <v>KPB VIII</v>
          </cell>
          <cell r="H90" t="str">
            <v>Miskun</v>
          </cell>
          <cell r="I90" t="str">
            <v>AAA</v>
          </cell>
          <cell r="J90" t="str">
            <v>BBB</v>
          </cell>
          <cell r="K90" t="str">
            <v>CCC</v>
          </cell>
          <cell r="L90" t="str">
            <v>DDD</v>
          </cell>
        </row>
        <row r="91">
          <cell r="A91">
            <v>87</v>
          </cell>
          <cell r="B91" t="str">
            <v>Marlan</v>
          </cell>
          <cell r="C91" t="str">
            <v>L</v>
          </cell>
          <cell r="D91" t="str">
            <v>3305180606840005</v>
          </cell>
          <cell r="E91" t="str">
            <v>Desa Tunjungseto RT 06 RW 05</v>
          </cell>
          <cell r="G91" t="str">
            <v>KPB VIII</v>
          </cell>
          <cell r="H91" t="str">
            <v>Miskun</v>
          </cell>
          <cell r="I91" t="str">
            <v>AAA</v>
          </cell>
          <cell r="J91" t="str">
            <v>BBB</v>
          </cell>
          <cell r="K91" t="str">
            <v>CCC</v>
          </cell>
          <cell r="L91" t="str">
            <v>DDD</v>
          </cell>
        </row>
        <row r="92">
          <cell r="A92">
            <v>88</v>
          </cell>
          <cell r="B92" t="str">
            <v>Minarso Parmin</v>
          </cell>
          <cell r="C92" t="str">
            <v>L</v>
          </cell>
          <cell r="D92" t="str">
            <v>3305181504490002</v>
          </cell>
          <cell r="E92" t="str">
            <v>Desa Tunjungseto RT 05 RW 05</v>
          </cell>
          <cell r="G92" t="str">
            <v>KPB VIII</v>
          </cell>
          <cell r="H92" t="str">
            <v>Miskun</v>
          </cell>
          <cell r="I92" t="str">
            <v>AAA</v>
          </cell>
          <cell r="J92" t="str">
            <v>BBB</v>
          </cell>
          <cell r="K92" t="str">
            <v>CCC</v>
          </cell>
          <cell r="L92" t="str">
            <v>DDD</v>
          </cell>
        </row>
        <row r="93">
          <cell r="A93">
            <v>89</v>
          </cell>
          <cell r="B93" t="str">
            <v>Sudarno</v>
          </cell>
          <cell r="C93" t="str">
            <v>L</v>
          </cell>
          <cell r="D93" t="str">
            <v>3305182108800001</v>
          </cell>
          <cell r="E93" t="str">
            <v>Desa Tunjungseto RT 05 RW 05</v>
          </cell>
          <cell r="G93" t="str">
            <v>KPB VIII</v>
          </cell>
          <cell r="H93" t="str">
            <v>Miskun</v>
          </cell>
          <cell r="I93" t="str">
            <v>AAA</v>
          </cell>
          <cell r="J93" t="str">
            <v>BBB</v>
          </cell>
          <cell r="K93" t="str">
            <v>CCC</v>
          </cell>
          <cell r="L93" t="str">
            <v>DDD</v>
          </cell>
        </row>
        <row r="94">
          <cell r="A94">
            <v>90</v>
          </cell>
          <cell r="B94" t="str">
            <v>Hadi Miswanto</v>
          </cell>
          <cell r="C94" t="str">
            <v>L</v>
          </cell>
          <cell r="D94" t="str">
            <v>3305182505660003</v>
          </cell>
          <cell r="E94" t="str">
            <v>Desa Tunjungseto RT 05 RW 05</v>
          </cell>
          <cell r="G94" t="str">
            <v>KPB VIII</v>
          </cell>
          <cell r="H94" t="str">
            <v>Miskun</v>
          </cell>
          <cell r="I94" t="str">
            <v>AAA</v>
          </cell>
          <cell r="J94" t="str">
            <v>BBB</v>
          </cell>
          <cell r="K94" t="str">
            <v>CCC</v>
          </cell>
          <cell r="L94" t="str">
            <v>DDD</v>
          </cell>
        </row>
        <row r="95">
          <cell r="A95">
            <v>91</v>
          </cell>
          <cell r="B95" t="str">
            <v>Madiarto</v>
          </cell>
          <cell r="C95" t="str">
            <v>L</v>
          </cell>
          <cell r="D95" t="str">
            <v>3305180507380001</v>
          </cell>
          <cell r="E95" t="str">
            <v>Desa Tunjungseto RT 05 RW 05</v>
          </cell>
          <cell r="G95" t="str">
            <v>KPB VIII</v>
          </cell>
          <cell r="H95" t="str">
            <v>Miskun</v>
          </cell>
          <cell r="I95" t="str">
            <v>AAA</v>
          </cell>
          <cell r="J95" t="str">
            <v>BBB</v>
          </cell>
          <cell r="K95" t="str">
            <v>CCC</v>
          </cell>
          <cell r="L95" t="str">
            <v>DDD</v>
          </cell>
        </row>
        <row r="96">
          <cell r="A96">
            <v>92</v>
          </cell>
          <cell r="B96" t="str">
            <v>Poniran Yatno</v>
          </cell>
          <cell r="C96" t="str">
            <v>L</v>
          </cell>
          <cell r="D96" t="str">
            <v>3305181901640002</v>
          </cell>
          <cell r="E96" t="str">
            <v>Desa Tunjungseto RT 01 RW 06</v>
          </cell>
          <cell r="G96" t="str">
            <v>KPB IX</v>
          </cell>
          <cell r="H96" t="str">
            <v>Purwanto</v>
          </cell>
          <cell r="I96" t="str">
            <v>AAA</v>
          </cell>
          <cell r="J96" t="str">
            <v>BBB</v>
          </cell>
          <cell r="K96" t="str">
            <v>CCC</v>
          </cell>
          <cell r="L96" t="str">
            <v>DDD</v>
          </cell>
        </row>
        <row r="97">
          <cell r="A97">
            <v>93</v>
          </cell>
          <cell r="B97" t="str">
            <v>Mingan Minarso</v>
          </cell>
          <cell r="C97" t="str">
            <v>L</v>
          </cell>
          <cell r="D97" t="str">
            <v>3305182304510002</v>
          </cell>
          <cell r="E97" t="str">
            <v>Desa Tunjungseto RT 01 RW 06</v>
          </cell>
          <cell r="G97" t="str">
            <v>KPB IX</v>
          </cell>
          <cell r="H97" t="str">
            <v>Purwanto</v>
          </cell>
          <cell r="I97" t="str">
            <v>AAA</v>
          </cell>
          <cell r="J97" t="str">
            <v>BBB</v>
          </cell>
          <cell r="K97" t="str">
            <v>CCC</v>
          </cell>
          <cell r="L97" t="str">
            <v>DDD</v>
          </cell>
        </row>
        <row r="98">
          <cell r="A98">
            <v>94</v>
          </cell>
          <cell r="B98" t="str">
            <v>Aris Tusiyo</v>
          </cell>
          <cell r="C98" t="str">
            <v>L</v>
          </cell>
          <cell r="D98" t="str">
            <v>3305181912870004</v>
          </cell>
          <cell r="E98" t="str">
            <v>Desa Tunjungseto RT 01 RW 06</v>
          </cell>
          <cell r="G98" t="str">
            <v>KPB IX</v>
          </cell>
          <cell r="H98" t="str">
            <v>Purwanto</v>
          </cell>
          <cell r="I98" t="str">
            <v>AAA</v>
          </cell>
          <cell r="J98" t="str">
            <v>BBB</v>
          </cell>
          <cell r="K98" t="str">
            <v>CCC</v>
          </cell>
          <cell r="L98" t="str">
            <v>DDD</v>
          </cell>
        </row>
        <row r="99">
          <cell r="A99">
            <v>95</v>
          </cell>
          <cell r="B99" t="str">
            <v>Susianti</v>
          </cell>
          <cell r="C99" t="str">
            <v>P</v>
          </cell>
          <cell r="D99" t="str">
            <v>3302085007800002</v>
          </cell>
          <cell r="E99" t="str">
            <v>Desa Tunjungseto RT 01 RW 06</v>
          </cell>
          <cell r="G99" t="str">
            <v>KPB IX</v>
          </cell>
          <cell r="H99" t="str">
            <v>Purwanto</v>
          </cell>
          <cell r="I99" t="str">
            <v>AAA</v>
          </cell>
          <cell r="J99" t="str">
            <v>BBB</v>
          </cell>
          <cell r="K99" t="str">
            <v>CCC</v>
          </cell>
          <cell r="L99" t="str">
            <v>DDD</v>
          </cell>
        </row>
        <row r="100">
          <cell r="A100">
            <v>96</v>
          </cell>
          <cell r="B100" t="str">
            <v>Sarmin</v>
          </cell>
          <cell r="C100" t="str">
            <v>L</v>
          </cell>
          <cell r="D100" t="str">
            <v>3305180106820002</v>
          </cell>
          <cell r="E100" t="str">
            <v>Desa Tunjungseto RT 01 RW 06</v>
          </cell>
          <cell r="G100" t="str">
            <v>KPB IX</v>
          </cell>
          <cell r="H100" t="str">
            <v>Purwanto</v>
          </cell>
          <cell r="I100" t="str">
            <v>AAA</v>
          </cell>
          <cell r="J100" t="str">
            <v>BBB</v>
          </cell>
          <cell r="K100" t="str">
            <v>CCC</v>
          </cell>
          <cell r="L100" t="str">
            <v>DDD</v>
          </cell>
        </row>
        <row r="101">
          <cell r="A101">
            <v>97</v>
          </cell>
          <cell r="B101" t="str">
            <v>Mirun</v>
          </cell>
          <cell r="C101" t="str">
            <v>L</v>
          </cell>
          <cell r="D101" t="str">
            <v>3305180512640002</v>
          </cell>
          <cell r="E101" t="str">
            <v>Desa Tunjungseto RT 01 RW 06</v>
          </cell>
          <cell r="G101" t="str">
            <v>KPB IX</v>
          </cell>
          <cell r="H101" t="str">
            <v>Purwanto</v>
          </cell>
          <cell r="I101" t="str">
            <v>AAA</v>
          </cell>
          <cell r="J101" t="str">
            <v>BBB</v>
          </cell>
          <cell r="K101" t="str">
            <v>CCC</v>
          </cell>
          <cell r="L101" t="str">
            <v>DDD</v>
          </cell>
        </row>
        <row r="102">
          <cell r="A102">
            <v>98</v>
          </cell>
          <cell r="B102" t="str">
            <v>Sitim</v>
          </cell>
          <cell r="C102" t="str">
            <v>L</v>
          </cell>
          <cell r="D102" t="str">
            <v>3305181201630003</v>
          </cell>
          <cell r="E102" t="str">
            <v>Desa Tunjungseto RT 01 RW 06</v>
          </cell>
          <cell r="G102" t="str">
            <v>KPB IX</v>
          </cell>
          <cell r="H102" t="str">
            <v>Purwanto</v>
          </cell>
          <cell r="I102" t="str">
            <v>AAA</v>
          </cell>
          <cell r="J102" t="str">
            <v>BBB</v>
          </cell>
          <cell r="K102" t="str">
            <v>CCC</v>
          </cell>
          <cell r="L102" t="str">
            <v>DDD</v>
          </cell>
        </row>
        <row r="103">
          <cell r="A103">
            <v>99</v>
          </cell>
          <cell r="B103" t="str">
            <v>Samino</v>
          </cell>
          <cell r="C103" t="str">
            <v>L</v>
          </cell>
          <cell r="D103" t="str">
            <v>3305182008750001</v>
          </cell>
          <cell r="E103" t="str">
            <v>Desa Tunjungseto RT 02 RW 06</v>
          </cell>
          <cell r="G103" t="str">
            <v>KPB X</v>
          </cell>
          <cell r="H103" t="str">
            <v>Miswan</v>
          </cell>
          <cell r="I103" t="str">
            <v>AAA</v>
          </cell>
          <cell r="J103" t="str">
            <v>BBB</v>
          </cell>
          <cell r="K103" t="str">
            <v>CCC</v>
          </cell>
          <cell r="L103" t="str">
            <v>DDD</v>
          </cell>
        </row>
        <row r="104">
          <cell r="A104">
            <v>100</v>
          </cell>
          <cell r="B104" t="str">
            <v>Triyono</v>
          </cell>
          <cell r="C104" t="str">
            <v>L</v>
          </cell>
          <cell r="D104" t="str">
            <v>3305181909790002</v>
          </cell>
          <cell r="E104" t="str">
            <v>Desa Tunjungseto RT 02 RW 06</v>
          </cell>
          <cell r="G104" t="str">
            <v>KPB X</v>
          </cell>
          <cell r="H104" t="str">
            <v>Miswan</v>
          </cell>
          <cell r="I104" t="str">
            <v>AAA</v>
          </cell>
          <cell r="J104" t="str">
            <v>BBB</v>
          </cell>
          <cell r="K104" t="str">
            <v>CCC</v>
          </cell>
          <cell r="L104" t="str">
            <v>DDD</v>
          </cell>
        </row>
        <row r="105">
          <cell r="A105">
            <v>101</v>
          </cell>
          <cell r="B105" t="str">
            <v>Fatikhah</v>
          </cell>
          <cell r="C105" t="str">
            <v>P</v>
          </cell>
          <cell r="D105" t="str">
            <v>3327097011840010</v>
          </cell>
          <cell r="E105" t="str">
            <v>Desa Tunjungseto RT 02 RW 06</v>
          </cell>
          <cell r="G105" t="str">
            <v>KPB X</v>
          </cell>
          <cell r="H105" t="str">
            <v>Miswan</v>
          </cell>
          <cell r="I105" t="str">
            <v>AAA</v>
          </cell>
          <cell r="J105" t="str">
            <v>BBB</v>
          </cell>
          <cell r="K105" t="str">
            <v>CCC</v>
          </cell>
          <cell r="L105" t="str">
            <v>DDD</v>
          </cell>
        </row>
        <row r="106">
          <cell r="A106">
            <v>102</v>
          </cell>
          <cell r="B106" t="str">
            <v>Yatirin</v>
          </cell>
          <cell r="C106" t="str">
            <v>L</v>
          </cell>
          <cell r="D106" t="str">
            <v>3305190205710001</v>
          </cell>
          <cell r="E106" t="str">
            <v>Desa Tunjungseto RT 02 RW 06</v>
          </cell>
          <cell r="G106" t="str">
            <v>KPB X</v>
          </cell>
          <cell r="H106" t="str">
            <v>Miswan</v>
          </cell>
          <cell r="I106" t="str">
            <v>AAA</v>
          </cell>
          <cell r="J106" t="str">
            <v>BBB</v>
          </cell>
          <cell r="K106" t="str">
            <v>CCC</v>
          </cell>
          <cell r="L106" t="str">
            <v>DDD</v>
          </cell>
        </row>
        <row r="107">
          <cell r="A107">
            <v>103</v>
          </cell>
          <cell r="B107" t="str">
            <v>Tarni</v>
          </cell>
          <cell r="C107" t="str">
            <v>P</v>
          </cell>
          <cell r="D107" t="str">
            <v>3305184509450002</v>
          </cell>
          <cell r="E107" t="str">
            <v>Desa Tunjungseto RT 02 RW 06</v>
          </cell>
          <cell r="G107" t="str">
            <v>KPB X</v>
          </cell>
          <cell r="H107" t="str">
            <v>Miswan</v>
          </cell>
          <cell r="I107" t="str">
            <v>AAA</v>
          </cell>
          <cell r="J107" t="str">
            <v>BBB</v>
          </cell>
          <cell r="K107" t="str">
            <v>CCC</v>
          </cell>
          <cell r="L107" t="str">
            <v>DDD</v>
          </cell>
        </row>
        <row r="108">
          <cell r="A108">
            <v>104</v>
          </cell>
          <cell r="B108" t="str">
            <v>Saiman</v>
          </cell>
          <cell r="C108" t="str">
            <v>L</v>
          </cell>
          <cell r="D108" t="str">
            <v>3305181202590001</v>
          </cell>
          <cell r="E108" t="str">
            <v>Desa Tunjungseto RT 02 RW 06</v>
          </cell>
          <cell r="G108" t="str">
            <v>KPB X</v>
          </cell>
          <cell r="H108" t="str">
            <v>Miswan</v>
          </cell>
          <cell r="I108" t="str">
            <v>AAA</v>
          </cell>
          <cell r="J108" t="str">
            <v>BBB</v>
          </cell>
          <cell r="K108" t="str">
            <v>CCC</v>
          </cell>
          <cell r="L108" t="str">
            <v>DDD</v>
          </cell>
        </row>
        <row r="109">
          <cell r="A109">
            <v>105</v>
          </cell>
          <cell r="B109" t="str">
            <v>Saminah</v>
          </cell>
          <cell r="C109" t="str">
            <v>P</v>
          </cell>
          <cell r="D109" t="str">
            <v>3305184107450046</v>
          </cell>
          <cell r="E109" t="str">
            <v>Desa Tunjungseto RT 03 RW 06</v>
          </cell>
          <cell r="G109" t="str">
            <v>KPB XI</v>
          </cell>
          <cell r="H109" t="str">
            <v>Turimin</v>
          </cell>
          <cell r="I109" t="str">
            <v>AAA</v>
          </cell>
          <cell r="J109" t="str">
            <v>BBB</v>
          </cell>
          <cell r="K109" t="str">
            <v>CCC</v>
          </cell>
          <cell r="L109" t="str">
            <v>DDD</v>
          </cell>
        </row>
        <row r="110">
          <cell r="A110">
            <v>106</v>
          </cell>
          <cell r="B110" t="str">
            <v>Salimin</v>
          </cell>
          <cell r="C110" t="str">
            <v>L</v>
          </cell>
          <cell r="D110" t="str">
            <v>3305181211580004</v>
          </cell>
          <cell r="E110" t="str">
            <v>Desa Tunjungseto RT 03 RW 06</v>
          </cell>
          <cell r="G110" t="str">
            <v>KPB XI</v>
          </cell>
          <cell r="H110" t="str">
            <v>Turimin</v>
          </cell>
          <cell r="I110" t="str">
            <v>AAA</v>
          </cell>
          <cell r="J110" t="str">
            <v>BBB</v>
          </cell>
          <cell r="K110" t="str">
            <v>CCC</v>
          </cell>
          <cell r="L110" t="str">
            <v>DDD</v>
          </cell>
        </row>
        <row r="111">
          <cell r="A111">
            <v>107</v>
          </cell>
          <cell r="B111" t="str">
            <v>Satiyo</v>
          </cell>
          <cell r="C111" t="str">
            <v>L</v>
          </cell>
          <cell r="D111" t="str">
            <v>3305181610690001</v>
          </cell>
          <cell r="E111" t="str">
            <v>Desa Tunjungseto RT 03 RW 06</v>
          </cell>
          <cell r="G111" t="str">
            <v>KPB XI</v>
          </cell>
          <cell r="H111" t="str">
            <v>Turimin</v>
          </cell>
          <cell r="I111" t="str">
            <v>AAA</v>
          </cell>
          <cell r="J111" t="str">
            <v>BBB</v>
          </cell>
          <cell r="K111" t="str">
            <v>CCC</v>
          </cell>
          <cell r="L111" t="str">
            <v>DDD</v>
          </cell>
        </row>
        <row r="112">
          <cell r="A112">
            <v>108</v>
          </cell>
          <cell r="B112" t="str">
            <v>Tumin Minarso</v>
          </cell>
          <cell r="C112" t="str">
            <v>L</v>
          </cell>
          <cell r="D112" t="str">
            <v>3305180405590001</v>
          </cell>
          <cell r="E112" t="str">
            <v>Desa Tunjungseto RT 03 RW 06</v>
          </cell>
          <cell r="G112" t="str">
            <v>KPB XI</v>
          </cell>
          <cell r="H112" t="str">
            <v>Turimin</v>
          </cell>
          <cell r="I112" t="str">
            <v>AAA</v>
          </cell>
          <cell r="J112" t="str">
            <v>BBB</v>
          </cell>
          <cell r="K112" t="str">
            <v>CCC</v>
          </cell>
          <cell r="L112" t="str">
            <v>DDD</v>
          </cell>
        </row>
        <row r="113">
          <cell r="A113">
            <v>109</v>
          </cell>
          <cell r="B113" t="str">
            <v>Misdar</v>
          </cell>
          <cell r="C113" t="str">
            <v>L</v>
          </cell>
          <cell r="D113" t="str">
            <v>3305182011750001</v>
          </cell>
          <cell r="E113" t="str">
            <v>Desa Tunjungseto RT 03 RW 06</v>
          </cell>
          <cell r="G113" t="str">
            <v>KPB XI</v>
          </cell>
          <cell r="H113" t="str">
            <v>Turimin</v>
          </cell>
          <cell r="I113" t="str">
            <v>AAA</v>
          </cell>
          <cell r="J113" t="str">
            <v>BBB</v>
          </cell>
          <cell r="K113" t="str">
            <v>CCC</v>
          </cell>
          <cell r="L113" t="str">
            <v>DDD</v>
          </cell>
        </row>
        <row r="114">
          <cell r="A114">
            <v>110</v>
          </cell>
          <cell r="B114" t="str">
            <v>Waryono</v>
          </cell>
          <cell r="C114" t="str">
            <v>L</v>
          </cell>
          <cell r="D114" t="str">
            <v>3305181004800001</v>
          </cell>
          <cell r="E114" t="str">
            <v>Desa Tunjungseto RT 03 RW 06</v>
          </cell>
          <cell r="G114" t="str">
            <v>KPB XI</v>
          </cell>
          <cell r="H114" t="str">
            <v>Turimin</v>
          </cell>
          <cell r="I114" t="str">
            <v>AAA</v>
          </cell>
          <cell r="J114" t="str">
            <v>BBB</v>
          </cell>
          <cell r="K114" t="str">
            <v>CCC</v>
          </cell>
          <cell r="L114" t="str">
            <v>DDD</v>
          </cell>
        </row>
        <row r="115">
          <cell r="A115">
            <v>111</v>
          </cell>
          <cell r="B115" t="str">
            <v>Semi</v>
          </cell>
          <cell r="C115" t="str">
            <v>P</v>
          </cell>
          <cell r="D115" t="str">
            <v>3305186202630001</v>
          </cell>
          <cell r="E115" t="str">
            <v>Desa Tunjungseto RT 03 RW 06</v>
          </cell>
          <cell r="G115" t="str">
            <v>KPB XI</v>
          </cell>
          <cell r="H115" t="str">
            <v>Turimin</v>
          </cell>
          <cell r="I115" t="str">
            <v>AAA</v>
          </cell>
          <cell r="J115" t="str">
            <v>BBB</v>
          </cell>
          <cell r="K115" t="str">
            <v>CCC</v>
          </cell>
          <cell r="L115" t="str">
            <v>DDD</v>
          </cell>
        </row>
        <row r="116">
          <cell r="A116">
            <v>112</v>
          </cell>
          <cell r="B116" t="str">
            <v>Turimin</v>
          </cell>
          <cell r="C116" t="str">
            <v>L</v>
          </cell>
          <cell r="D116" t="str">
            <v>3305181709690001</v>
          </cell>
          <cell r="E116" t="str">
            <v>Desa Tunjungseto RT 03 RW 06</v>
          </cell>
          <cell r="F116" t="str">
            <v>Ketua Kelompok</v>
          </cell>
          <cell r="G116" t="str">
            <v>KPB XI</v>
          </cell>
          <cell r="H116" t="str">
            <v>Turimin</v>
          </cell>
          <cell r="I116" t="str">
            <v>AAA</v>
          </cell>
          <cell r="J116" t="str">
            <v>BBB</v>
          </cell>
          <cell r="K116" t="str">
            <v>CCC</v>
          </cell>
          <cell r="L116" t="str">
            <v>DDD</v>
          </cell>
        </row>
        <row r="117">
          <cell r="A117">
            <v>113</v>
          </cell>
          <cell r="B117" t="str">
            <v>Tusinem</v>
          </cell>
          <cell r="C117" t="str">
            <v>P</v>
          </cell>
          <cell r="D117" t="str">
            <v>3305185012590002</v>
          </cell>
          <cell r="E117" t="str">
            <v>Desa Tunjungseto RT 05 RW 06</v>
          </cell>
          <cell r="G117" t="str">
            <v>KPB IX</v>
          </cell>
          <cell r="H117" t="str">
            <v>Purwanto</v>
          </cell>
          <cell r="I117" t="str">
            <v>AAA</v>
          </cell>
          <cell r="J117" t="str">
            <v>BBB</v>
          </cell>
          <cell r="K117" t="str">
            <v>CCC</v>
          </cell>
          <cell r="L117" t="str">
            <v>DDD</v>
          </cell>
        </row>
        <row r="118">
          <cell r="A118">
            <v>114</v>
          </cell>
          <cell r="B118" t="str">
            <v>Rinem</v>
          </cell>
          <cell r="C118" t="str">
            <v>P</v>
          </cell>
          <cell r="D118" t="str">
            <v>3305185005550007</v>
          </cell>
          <cell r="E118" t="str">
            <v>Desa Tunjungseto RT 05 RW 06</v>
          </cell>
          <cell r="G118" t="str">
            <v>KPB IX</v>
          </cell>
          <cell r="H118" t="str">
            <v>Purwanto</v>
          </cell>
          <cell r="I118" t="str">
            <v>AAA</v>
          </cell>
          <cell r="J118" t="str">
            <v>BBB</v>
          </cell>
          <cell r="K118" t="str">
            <v>CCC</v>
          </cell>
          <cell r="L118" t="str">
            <v>DDD</v>
          </cell>
        </row>
        <row r="119">
          <cell r="A119">
            <v>115</v>
          </cell>
          <cell r="B119" t="str">
            <v>Kasem</v>
          </cell>
          <cell r="C119" t="str">
            <v>P</v>
          </cell>
          <cell r="D119" t="str">
            <v>3305184105510002</v>
          </cell>
          <cell r="E119" t="str">
            <v>Desa Tunjungseto RT 05 RW 06</v>
          </cell>
          <cell r="G119" t="str">
            <v>KPB X</v>
          </cell>
          <cell r="H119" t="str">
            <v>Miswan</v>
          </cell>
          <cell r="I119" t="str">
            <v>AAA</v>
          </cell>
          <cell r="J119" t="str">
            <v>BBB</v>
          </cell>
          <cell r="K119" t="str">
            <v>CCC</v>
          </cell>
          <cell r="L119" t="str">
            <v>DDD</v>
          </cell>
        </row>
        <row r="120">
          <cell r="A120">
            <v>116</v>
          </cell>
          <cell r="B120" t="str">
            <v>Marinah</v>
          </cell>
          <cell r="C120" t="str">
            <v>P</v>
          </cell>
          <cell r="D120" t="str">
            <v>3305184107400094</v>
          </cell>
          <cell r="E120" t="str">
            <v>Desa Tunjungseto RT 05 RW 06</v>
          </cell>
          <cell r="G120" t="str">
            <v>KPB IX</v>
          </cell>
          <cell r="H120" t="str">
            <v>Purwanto</v>
          </cell>
          <cell r="I120" t="str">
            <v>AAA</v>
          </cell>
          <cell r="J120" t="str">
            <v>BBB</v>
          </cell>
          <cell r="K120" t="str">
            <v>CCC</v>
          </cell>
          <cell r="L120" t="str">
            <v>DDD</v>
          </cell>
        </row>
        <row r="121">
          <cell r="A121">
            <v>117</v>
          </cell>
          <cell r="B121" t="str">
            <v>Purwanto</v>
          </cell>
          <cell r="C121" t="str">
            <v>L</v>
          </cell>
          <cell r="D121" t="str">
            <v>3305181911840003</v>
          </cell>
          <cell r="E121" t="str">
            <v>Desa Tunjungseto RT 05 RW 06</v>
          </cell>
          <cell r="F121" t="str">
            <v>Ketua Kelompok</v>
          </cell>
          <cell r="G121" t="str">
            <v>KPB IX</v>
          </cell>
          <cell r="H121" t="str">
            <v>Purwanto</v>
          </cell>
          <cell r="I121" t="str">
            <v>AAA</v>
          </cell>
          <cell r="J121" t="str">
            <v>BBB</v>
          </cell>
          <cell r="K121" t="str">
            <v>CCC</v>
          </cell>
          <cell r="L121" t="str">
            <v>DDD</v>
          </cell>
        </row>
        <row r="122">
          <cell r="A122">
            <v>118</v>
          </cell>
          <cell r="B122" t="str">
            <v>Samirin</v>
          </cell>
          <cell r="C122" t="str">
            <v>L</v>
          </cell>
          <cell r="D122" t="str">
            <v>3305180807720001</v>
          </cell>
          <cell r="E122" t="str">
            <v>Desa Tunjungseto RT 05 RW 06</v>
          </cell>
          <cell r="G122" t="str">
            <v>KPB IX</v>
          </cell>
          <cell r="H122" t="str">
            <v>Purwanto</v>
          </cell>
          <cell r="I122" t="str">
            <v>AAA</v>
          </cell>
          <cell r="J122" t="str">
            <v>BBB</v>
          </cell>
          <cell r="K122" t="str">
            <v>CCC</v>
          </cell>
          <cell r="L122" t="str">
            <v>DDD</v>
          </cell>
        </row>
        <row r="123">
          <cell r="A123">
            <v>119</v>
          </cell>
          <cell r="B123" t="str">
            <v>Tasih</v>
          </cell>
          <cell r="C123" t="str">
            <v>P</v>
          </cell>
          <cell r="D123" t="str">
            <v>3305185206520002</v>
          </cell>
          <cell r="E123" t="str">
            <v>Desa Tunjungseto RT 06 RW 06</v>
          </cell>
          <cell r="G123" t="str">
            <v>KPB XI</v>
          </cell>
          <cell r="H123" t="str">
            <v>Turimin</v>
          </cell>
          <cell r="I123" t="str">
            <v>AAA</v>
          </cell>
          <cell r="J123" t="str">
            <v>BBB</v>
          </cell>
          <cell r="K123" t="str">
            <v>CCC</v>
          </cell>
          <cell r="L123" t="str">
            <v>DDD</v>
          </cell>
        </row>
        <row r="124">
          <cell r="A124">
            <v>120</v>
          </cell>
          <cell r="B124" t="str">
            <v>Sarni</v>
          </cell>
          <cell r="C124" t="str">
            <v>P</v>
          </cell>
          <cell r="D124" t="str">
            <v>3305185107630003</v>
          </cell>
          <cell r="E124" t="str">
            <v>Desa Tunjungseto RT 06 RW 06</v>
          </cell>
          <cell r="G124" t="str">
            <v>KPB X</v>
          </cell>
          <cell r="H124" t="str">
            <v>Miswan</v>
          </cell>
          <cell r="I124" t="str">
            <v>AAA</v>
          </cell>
          <cell r="J124" t="str">
            <v>BBB</v>
          </cell>
          <cell r="K124" t="str">
            <v>CCC</v>
          </cell>
          <cell r="L124" t="str">
            <v>DDD</v>
          </cell>
        </row>
        <row r="125">
          <cell r="A125">
            <v>121</v>
          </cell>
          <cell r="B125" t="str">
            <v>Sarni</v>
          </cell>
          <cell r="C125" t="str">
            <v>P</v>
          </cell>
          <cell r="D125" t="str">
            <v>3305187010800001</v>
          </cell>
          <cell r="E125" t="str">
            <v>Desa Tunjungseto RT 01 RW 06</v>
          </cell>
          <cell r="G125" t="str">
            <v>KPB IX</v>
          </cell>
          <cell r="H125" t="str">
            <v>Purwanto</v>
          </cell>
          <cell r="I125" t="str">
            <v>AAA</v>
          </cell>
          <cell r="J125" t="str">
            <v>BBB</v>
          </cell>
          <cell r="K125" t="str">
            <v>CCC</v>
          </cell>
          <cell r="L125" t="str">
            <v>DDD</v>
          </cell>
        </row>
        <row r="126">
          <cell r="A126">
            <v>122</v>
          </cell>
          <cell r="B126" t="str">
            <v>Slamet Turisno</v>
          </cell>
          <cell r="C126" t="str">
            <v>L</v>
          </cell>
          <cell r="D126" t="str">
            <v>3305183101830001</v>
          </cell>
          <cell r="E126" t="str">
            <v>Desa Tunjungseto RT 06 RW 06</v>
          </cell>
          <cell r="G126" t="str">
            <v>KPB XI</v>
          </cell>
          <cell r="H126" t="str">
            <v>Turimin</v>
          </cell>
          <cell r="I126" t="str">
            <v>AAA</v>
          </cell>
          <cell r="J126" t="str">
            <v>BBB</v>
          </cell>
          <cell r="K126" t="str">
            <v>CCC</v>
          </cell>
          <cell r="L126" t="str">
            <v>DDD</v>
          </cell>
        </row>
        <row r="127">
          <cell r="A127">
            <v>123</v>
          </cell>
          <cell r="B127" t="str">
            <v>Nowarto</v>
          </cell>
          <cell r="C127" t="str">
            <v>L</v>
          </cell>
          <cell r="D127" t="str">
            <v>3305182111450002</v>
          </cell>
          <cell r="E127" t="str">
            <v>Desa Tunjungseto RT 06 RW 06</v>
          </cell>
          <cell r="G127" t="str">
            <v>KPB XI</v>
          </cell>
          <cell r="H127" t="str">
            <v>Turimin</v>
          </cell>
          <cell r="I127" t="str">
            <v>AAA</v>
          </cell>
          <cell r="J127" t="str">
            <v>BBB</v>
          </cell>
          <cell r="K127" t="str">
            <v>CCC</v>
          </cell>
          <cell r="L127" t="str">
            <v>DDD</v>
          </cell>
        </row>
        <row r="128">
          <cell r="A128">
            <v>124</v>
          </cell>
          <cell r="B128" t="str">
            <v>Kuatno</v>
          </cell>
          <cell r="C128" t="str">
            <v>L</v>
          </cell>
          <cell r="D128" t="str">
            <v>3305180405800005</v>
          </cell>
          <cell r="E128" t="str">
            <v>Desa Tunjungseto RT 06 RW 06</v>
          </cell>
          <cell r="G128" t="str">
            <v>KPB X</v>
          </cell>
          <cell r="H128" t="str">
            <v>Miswan</v>
          </cell>
          <cell r="I128" t="str">
            <v>AAA</v>
          </cell>
          <cell r="J128" t="str">
            <v>BBB</v>
          </cell>
          <cell r="K128" t="str">
            <v>CCC</v>
          </cell>
          <cell r="L128" t="str">
            <v>DDD</v>
          </cell>
        </row>
        <row r="129">
          <cell r="A129">
            <v>125</v>
          </cell>
          <cell r="B129" t="str">
            <v>Miswan</v>
          </cell>
          <cell r="C129" t="str">
            <v>L</v>
          </cell>
          <cell r="D129" t="str">
            <v>3305181210690003</v>
          </cell>
          <cell r="E129" t="str">
            <v>Desa Tunjungseto RT 06 RW 06</v>
          </cell>
          <cell r="F129" t="str">
            <v>Ketua Kelompok</v>
          </cell>
          <cell r="G129" t="str">
            <v>KPB X</v>
          </cell>
          <cell r="H129" t="str">
            <v>Miswan</v>
          </cell>
          <cell r="I129" t="str">
            <v>AAA</v>
          </cell>
          <cell r="J129" t="str">
            <v>BBB</v>
          </cell>
          <cell r="K129" t="str">
            <v>CCC</v>
          </cell>
          <cell r="L129" t="str">
            <v>DDD</v>
          </cell>
        </row>
        <row r="130">
          <cell r="A130">
            <v>126</v>
          </cell>
          <cell r="B130" t="str">
            <v>Mini</v>
          </cell>
          <cell r="C130" t="str">
            <v>P</v>
          </cell>
          <cell r="D130" t="str">
            <v>3305184204610002</v>
          </cell>
          <cell r="E130" t="str">
            <v>Desa Tunjungseto RT 06 RW 06</v>
          </cell>
          <cell r="G130" t="str">
            <v>KPB X</v>
          </cell>
          <cell r="H130" t="str">
            <v>Miswan</v>
          </cell>
          <cell r="I130" t="str">
            <v>AAA</v>
          </cell>
          <cell r="J130" t="str">
            <v>BBB</v>
          </cell>
          <cell r="K130" t="str">
            <v>CCC</v>
          </cell>
          <cell r="L130" t="str">
            <v>DDD</v>
          </cell>
        </row>
        <row r="131">
          <cell r="A131">
            <v>127</v>
          </cell>
          <cell r="B131" t="str">
            <v>Sinem</v>
          </cell>
          <cell r="C131" t="str">
            <v>P</v>
          </cell>
          <cell r="D131" t="str">
            <v>3305187011550001</v>
          </cell>
          <cell r="E131" t="str">
            <v>Desa Tunjungseto RT 02 RW 06</v>
          </cell>
          <cell r="G131" t="str">
            <v>KPB X</v>
          </cell>
          <cell r="H131" t="str">
            <v>Miswan</v>
          </cell>
          <cell r="I131" t="str">
            <v>AAA</v>
          </cell>
          <cell r="J131" t="str">
            <v>BBB</v>
          </cell>
          <cell r="K131" t="str">
            <v>CCC</v>
          </cell>
          <cell r="L131" t="str">
            <v>DDD</v>
          </cell>
        </row>
        <row r="132">
          <cell r="A132">
            <v>128</v>
          </cell>
          <cell r="B132" t="str">
            <v>Suyono</v>
          </cell>
          <cell r="C132" t="str">
            <v>L</v>
          </cell>
          <cell r="D132" t="str">
            <v>3305182403840007</v>
          </cell>
          <cell r="E132" t="str">
            <v>Desa Tunjungseto RT 04 RW 07</v>
          </cell>
          <cell r="G132" t="str">
            <v>KPB XII</v>
          </cell>
          <cell r="H132" t="str">
            <v>Susanto</v>
          </cell>
          <cell r="I132" t="str">
            <v>AAA</v>
          </cell>
          <cell r="J132" t="str">
            <v>BBB</v>
          </cell>
          <cell r="K132" t="str">
            <v>CCC</v>
          </cell>
          <cell r="L132" t="str">
            <v>DDD</v>
          </cell>
        </row>
        <row r="133">
          <cell r="A133">
            <v>129</v>
          </cell>
          <cell r="B133" t="str">
            <v>Mujiarto Saring</v>
          </cell>
          <cell r="C133" t="str">
            <v>L</v>
          </cell>
          <cell r="D133" t="str">
            <v>3305181407500002</v>
          </cell>
          <cell r="E133" t="str">
            <v>Desa Tunjungseto RT 04 RW 07</v>
          </cell>
          <cell r="G133" t="str">
            <v>KPB XII</v>
          </cell>
          <cell r="H133" t="str">
            <v>Susanto</v>
          </cell>
          <cell r="I133" t="str">
            <v>AAA</v>
          </cell>
          <cell r="J133" t="str">
            <v>BBB</v>
          </cell>
          <cell r="K133" t="str">
            <v>CCC</v>
          </cell>
          <cell r="L133" t="str">
            <v>DDD</v>
          </cell>
        </row>
        <row r="134">
          <cell r="A134">
            <v>130</v>
          </cell>
          <cell r="B134" t="str">
            <v>Yulianto</v>
          </cell>
          <cell r="C134" t="str">
            <v>L</v>
          </cell>
          <cell r="D134" t="str">
            <v>3305181107870006</v>
          </cell>
          <cell r="E134" t="str">
            <v>Desa Tunjungseto RT 02 RW 07</v>
          </cell>
          <cell r="G134" t="str">
            <v>KPB XII</v>
          </cell>
          <cell r="H134" t="str">
            <v>Susanto</v>
          </cell>
          <cell r="I134" t="str">
            <v>AAA</v>
          </cell>
          <cell r="J134" t="str">
            <v>BBB</v>
          </cell>
          <cell r="K134" t="str">
            <v>CCC</v>
          </cell>
          <cell r="L134" t="str">
            <v>DDD</v>
          </cell>
        </row>
        <row r="135">
          <cell r="A135">
            <v>131</v>
          </cell>
          <cell r="B135" t="str">
            <v>Tusiman</v>
          </cell>
          <cell r="C135" t="str">
            <v>L</v>
          </cell>
          <cell r="D135" t="str">
            <v>3305181509790001</v>
          </cell>
          <cell r="E135" t="str">
            <v>Desa Tunjungseto RT 01 RW 07</v>
          </cell>
          <cell r="G135" t="str">
            <v>KPB XII</v>
          </cell>
          <cell r="H135" t="str">
            <v>Susanto</v>
          </cell>
          <cell r="I135" t="str">
            <v>AAA</v>
          </cell>
          <cell r="J135" t="str">
            <v>BBB</v>
          </cell>
          <cell r="K135" t="str">
            <v>CCC</v>
          </cell>
          <cell r="L135" t="str">
            <v>DDD</v>
          </cell>
        </row>
        <row r="136">
          <cell r="A136">
            <v>132</v>
          </cell>
          <cell r="B136" t="str">
            <v>Sutoyo Hadi</v>
          </cell>
          <cell r="C136" t="str">
            <v>L</v>
          </cell>
          <cell r="D136" t="str">
            <v>3305182006550001</v>
          </cell>
          <cell r="E136" t="str">
            <v>Desa Tunjungseto RT 03 RW 07</v>
          </cell>
          <cell r="G136" t="str">
            <v>KPB XII</v>
          </cell>
          <cell r="H136" t="str">
            <v>Susanto</v>
          </cell>
          <cell r="I136" t="str">
            <v>AAA</v>
          </cell>
          <cell r="J136" t="str">
            <v>BBB</v>
          </cell>
          <cell r="K136" t="str">
            <v>CCC</v>
          </cell>
          <cell r="L136" t="str">
            <v>DDD</v>
          </cell>
        </row>
        <row r="137">
          <cell r="A137">
            <v>133</v>
          </cell>
          <cell r="B137" t="str">
            <v>Bairan</v>
          </cell>
          <cell r="C137" t="str">
            <v>L</v>
          </cell>
          <cell r="D137" t="str">
            <v>3305180705590001</v>
          </cell>
          <cell r="E137" t="str">
            <v>Desa Tunjungseto RT 02 RW 07</v>
          </cell>
          <cell r="G137" t="str">
            <v>KPB XII</v>
          </cell>
          <cell r="H137" t="str">
            <v>Susanto</v>
          </cell>
          <cell r="I137" t="str">
            <v>AAA</v>
          </cell>
          <cell r="J137" t="str">
            <v>BBB</v>
          </cell>
          <cell r="K137" t="str">
            <v>CCC</v>
          </cell>
          <cell r="L137" t="str">
            <v>DDD</v>
          </cell>
        </row>
        <row r="138">
          <cell r="A138">
            <v>134</v>
          </cell>
          <cell r="B138" t="str">
            <v>Ngadino</v>
          </cell>
          <cell r="C138" t="str">
            <v>L</v>
          </cell>
          <cell r="D138" t="str">
            <v>3305182810800002</v>
          </cell>
          <cell r="E138" t="str">
            <v>Desa Tunjungseto RT 02 RW 07</v>
          </cell>
          <cell r="G138" t="str">
            <v>KPB XII</v>
          </cell>
          <cell r="H138" t="str">
            <v>Susanto</v>
          </cell>
          <cell r="I138" t="str">
            <v>AAA</v>
          </cell>
          <cell r="J138" t="str">
            <v>BBB</v>
          </cell>
          <cell r="K138" t="str">
            <v>CCC</v>
          </cell>
          <cell r="L138" t="str">
            <v>DDD</v>
          </cell>
        </row>
        <row r="139">
          <cell r="A139">
            <v>135</v>
          </cell>
          <cell r="B139" t="str">
            <v>Jani</v>
          </cell>
          <cell r="C139" t="str">
            <v>L</v>
          </cell>
          <cell r="D139" t="str">
            <v>3305181605410001</v>
          </cell>
          <cell r="E139" t="str">
            <v>Desa Tunjungseto RT 02 RW 07</v>
          </cell>
          <cell r="G139" t="str">
            <v>KPB XII</v>
          </cell>
          <cell r="H139" t="str">
            <v>Susanto</v>
          </cell>
          <cell r="I139" t="str">
            <v>AAA</v>
          </cell>
          <cell r="J139" t="str">
            <v>BBB</v>
          </cell>
          <cell r="K139" t="str">
            <v>CCC</v>
          </cell>
          <cell r="L139" t="str">
            <v>DDD</v>
          </cell>
        </row>
        <row r="140">
          <cell r="A140">
            <v>136</v>
          </cell>
          <cell r="B140" t="str">
            <v>Mislam</v>
          </cell>
          <cell r="C140" t="str">
            <v>L</v>
          </cell>
          <cell r="D140" t="str">
            <v>3305182703660001</v>
          </cell>
          <cell r="E140" t="str">
            <v>Desa Tunjungseto RT 03 RW 07</v>
          </cell>
          <cell r="G140" t="str">
            <v>KPB XII</v>
          </cell>
          <cell r="H140" t="str">
            <v>Susanto</v>
          </cell>
          <cell r="I140" t="str">
            <v>AAA</v>
          </cell>
          <cell r="J140" t="str">
            <v>BBB</v>
          </cell>
          <cell r="K140" t="str">
            <v>CCC</v>
          </cell>
          <cell r="L140" t="str">
            <v>DDD</v>
          </cell>
        </row>
        <row r="141">
          <cell r="A141">
            <v>137</v>
          </cell>
          <cell r="B141" t="str">
            <v>Susanto</v>
          </cell>
          <cell r="C141" t="str">
            <v>L</v>
          </cell>
          <cell r="D141" t="str">
            <v>3305181010780005</v>
          </cell>
          <cell r="E141" t="str">
            <v>Desa Tunjungseto RT 04 RW 07</v>
          </cell>
          <cell r="F141" t="str">
            <v>Ketua Kelompok</v>
          </cell>
          <cell r="G141" t="str">
            <v>KPB XII</v>
          </cell>
          <cell r="H141" t="str">
            <v>Susanto</v>
          </cell>
          <cell r="I141" t="str">
            <v>AAA</v>
          </cell>
          <cell r="J141" t="str">
            <v>BBB</v>
          </cell>
          <cell r="K141" t="str">
            <v>CCC</v>
          </cell>
          <cell r="L141" t="str">
            <v>DDD</v>
          </cell>
        </row>
        <row r="142">
          <cell r="A142">
            <v>138</v>
          </cell>
          <cell r="B142" t="str">
            <v>Samiadi</v>
          </cell>
          <cell r="C142" t="str">
            <v>L</v>
          </cell>
          <cell r="D142" t="str">
            <v>3305181203420003</v>
          </cell>
          <cell r="E142" t="str">
            <v>Desa Tunjungseto RT 03 RW 07</v>
          </cell>
          <cell r="G142" t="str">
            <v>KPB XII</v>
          </cell>
          <cell r="H142" t="str">
            <v>Susanto</v>
          </cell>
          <cell r="I142" t="str">
            <v>AAA</v>
          </cell>
          <cell r="J142" t="str">
            <v>BBB</v>
          </cell>
          <cell r="K142" t="str">
            <v>CCC</v>
          </cell>
          <cell r="L142" t="str">
            <v>DDD</v>
          </cell>
        </row>
        <row r="143">
          <cell r="A143">
            <v>139</v>
          </cell>
          <cell r="B143" t="str">
            <v>Wasiah</v>
          </cell>
          <cell r="C143" t="str">
            <v>P</v>
          </cell>
          <cell r="D143" t="str">
            <v>3305184612570004</v>
          </cell>
          <cell r="E143" t="str">
            <v>Desa Tunjungseto RT 01 RW 07</v>
          </cell>
          <cell r="G143" t="str">
            <v>KPB XII</v>
          </cell>
          <cell r="H143" t="str">
            <v>Susanto</v>
          </cell>
          <cell r="I143" t="str">
            <v>AAA</v>
          </cell>
          <cell r="J143" t="str">
            <v>BBB</v>
          </cell>
          <cell r="K143" t="str">
            <v>CCC</v>
          </cell>
          <cell r="L143" t="str">
            <v>DDD</v>
          </cell>
        </row>
        <row r="144">
          <cell r="A144">
            <v>140</v>
          </cell>
          <cell r="B144" t="str">
            <v>Susanto</v>
          </cell>
          <cell r="C144" t="str">
            <v>L</v>
          </cell>
          <cell r="D144" t="str">
            <v>3305180205900004</v>
          </cell>
          <cell r="E144" t="str">
            <v>Desa Tunjungseto RT 03 RW 07</v>
          </cell>
          <cell r="G144" t="str">
            <v>KPB XII</v>
          </cell>
          <cell r="H144" t="str">
            <v>Susanto</v>
          </cell>
          <cell r="I144" t="str">
            <v>AAA</v>
          </cell>
          <cell r="J144" t="str">
            <v>BBB</v>
          </cell>
          <cell r="K144" t="str">
            <v>CCC</v>
          </cell>
          <cell r="L144" t="str">
            <v>DDD</v>
          </cell>
        </row>
        <row r="145">
          <cell r="A145">
            <v>141</v>
          </cell>
          <cell r="B145" t="str">
            <v>Kemi</v>
          </cell>
          <cell r="C145" t="str">
            <v>P</v>
          </cell>
          <cell r="D145" t="str">
            <v>3305186104510001</v>
          </cell>
          <cell r="E145" t="str">
            <v>Desa Tunjungseto RT 02 RW 07</v>
          </cell>
          <cell r="G145" t="str">
            <v>KPB XII</v>
          </cell>
          <cell r="H145" t="str">
            <v>Susanto</v>
          </cell>
          <cell r="I145" t="str">
            <v>AAA</v>
          </cell>
          <cell r="J145" t="str">
            <v>BBB</v>
          </cell>
          <cell r="K145" t="str">
            <v>CCC</v>
          </cell>
          <cell r="L145" t="str">
            <v>DDD</v>
          </cell>
        </row>
        <row r="146">
          <cell r="A146">
            <v>142</v>
          </cell>
          <cell r="B146" t="str">
            <v>Suwaryo</v>
          </cell>
          <cell r="C146" t="str">
            <v>L</v>
          </cell>
          <cell r="D146" t="str">
            <v>3305182703730004</v>
          </cell>
          <cell r="E146" t="str">
            <v>Desa Tunjungseto RT 03 RW 07</v>
          </cell>
          <cell r="G146" t="str">
            <v>KPB XII</v>
          </cell>
          <cell r="H146" t="str">
            <v>Susanto</v>
          </cell>
          <cell r="I146" t="str">
            <v>AAA</v>
          </cell>
          <cell r="J146" t="str">
            <v>BBB</v>
          </cell>
          <cell r="K146" t="str">
            <v>CCC</v>
          </cell>
          <cell r="L146" t="str">
            <v>DDD</v>
          </cell>
        </row>
        <row r="147">
          <cell r="A147">
            <v>143</v>
          </cell>
          <cell r="B147" t="str">
            <v>Sayanto</v>
          </cell>
          <cell r="C147" t="str">
            <v>L</v>
          </cell>
          <cell r="D147" t="str">
            <v>3305183112590015</v>
          </cell>
          <cell r="E147" t="str">
            <v>Desa Tunjungseto RT 06 RW 05</v>
          </cell>
          <cell r="G147" t="str">
            <v>KPB VIII</v>
          </cell>
          <cell r="H147" t="str">
            <v>Miskun</v>
          </cell>
          <cell r="I147" t="str">
            <v>AAA</v>
          </cell>
          <cell r="J147" t="str">
            <v>BBB</v>
          </cell>
          <cell r="K147" t="str">
            <v>CCC</v>
          </cell>
          <cell r="L147" t="str">
            <v>DDD</v>
          </cell>
        </row>
        <row r="148">
          <cell r="A148">
            <v>144</v>
          </cell>
          <cell r="B148" t="str">
            <v>Poni</v>
          </cell>
          <cell r="C148" t="str">
            <v>P</v>
          </cell>
          <cell r="D148" t="str">
            <v>3305186107580001</v>
          </cell>
          <cell r="E148" t="str">
            <v>Desa Tunjungseto RT 03 RW 06</v>
          </cell>
          <cell r="G148" t="str">
            <v>KPB XI</v>
          </cell>
          <cell r="H148" t="str">
            <v>Turimin</v>
          </cell>
          <cell r="I148" t="str">
            <v>AAA</v>
          </cell>
          <cell r="J148" t="str">
            <v>BBB</v>
          </cell>
          <cell r="K148" t="str">
            <v>CCC</v>
          </cell>
          <cell r="L148" t="str">
            <v>DDD</v>
          </cell>
        </row>
        <row r="149">
          <cell r="A149">
            <v>145</v>
          </cell>
          <cell r="B149" t="str">
            <v>Kiman</v>
          </cell>
          <cell r="C149" t="str">
            <v>L</v>
          </cell>
          <cell r="D149" t="str">
            <v>3305182311560001</v>
          </cell>
          <cell r="E149" t="str">
            <v>Desa Tunjungseto RT 03 RW 06</v>
          </cell>
          <cell r="G149" t="str">
            <v>KPB XI</v>
          </cell>
          <cell r="H149" t="str">
            <v>Turimin</v>
          </cell>
          <cell r="I149" t="str">
            <v>AAA</v>
          </cell>
          <cell r="J149" t="str">
            <v>BBB</v>
          </cell>
          <cell r="K149" t="str">
            <v>CCC</v>
          </cell>
          <cell r="L149" t="str">
            <v>DDD</v>
          </cell>
        </row>
        <row r="150">
          <cell r="A150">
            <v>146</v>
          </cell>
          <cell r="B150" t="str">
            <v>Kuat Purwanto</v>
          </cell>
          <cell r="C150" t="str">
            <v>L</v>
          </cell>
          <cell r="D150" t="str">
            <v>3305181201740001</v>
          </cell>
          <cell r="E150" t="str">
            <v>Desa Tunjungseto RT 06 RW 06</v>
          </cell>
          <cell r="G150" t="str">
            <v>KPB XI</v>
          </cell>
          <cell r="H150" t="str">
            <v>Turimin</v>
          </cell>
          <cell r="I150" t="str">
            <v>AAA</v>
          </cell>
          <cell r="J150" t="str">
            <v>BBB</v>
          </cell>
          <cell r="K150" t="str">
            <v>CCC</v>
          </cell>
          <cell r="L150" t="str">
            <v>DDD</v>
          </cell>
        </row>
        <row r="151">
          <cell r="A151">
            <v>147</v>
          </cell>
          <cell r="B151" t="str">
            <v>Rasem</v>
          </cell>
          <cell r="C151" t="str">
            <v>P</v>
          </cell>
          <cell r="D151" t="str">
            <v>3305185709400001</v>
          </cell>
          <cell r="E151" t="str">
            <v>Desa Tunjungseto RT 01 RW 06</v>
          </cell>
          <cell r="G151" t="str">
            <v>KPB IX</v>
          </cell>
          <cell r="H151" t="str">
            <v>Purwanto</v>
          </cell>
          <cell r="I151" t="str">
            <v>AAA</v>
          </cell>
          <cell r="J151" t="str">
            <v>BBB</v>
          </cell>
          <cell r="K151" t="str">
            <v>CCC</v>
          </cell>
          <cell r="L151" t="str">
            <v>DDD</v>
          </cell>
        </row>
        <row r="152">
          <cell r="A152">
            <v>148</v>
          </cell>
          <cell r="B152" t="str">
            <v>Tumiran</v>
          </cell>
          <cell r="C152" t="str">
            <v>L</v>
          </cell>
          <cell r="D152" t="str">
            <v>3305180603680001</v>
          </cell>
          <cell r="E152" t="str">
            <v>Desa Tunjungseto RT 02 RW 06</v>
          </cell>
          <cell r="G152" t="str">
            <v>KPB X</v>
          </cell>
          <cell r="H152" t="str">
            <v>Miswan</v>
          </cell>
          <cell r="I152" t="str">
            <v>AAA</v>
          </cell>
          <cell r="J152" t="str">
            <v>BBB</v>
          </cell>
          <cell r="K152" t="str">
            <v>CCC</v>
          </cell>
          <cell r="L152" t="str">
            <v>DDD</v>
          </cell>
        </row>
        <row r="153">
          <cell r="A153">
            <v>149</v>
          </cell>
          <cell r="B153" t="str">
            <v>Santiyah</v>
          </cell>
          <cell r="C153" t="str">
            <v>P</v>
          </cell>
          <cell r="D153" t="str">
            <v>3305185503620001</v>
          </cell>
          <cell r="E153" t="str">
            <v>Desa Tunjungseto RT 06 RW 06</v>
          </cell>
          <cell r="G153" t="str">
            <v>KPB X</v>
          </cell>
          <cell r="H153" t="str">
            <v>Miswan</v>
          </cell>
          <cell r="I153" t="str">
            <v>AAA</v>
          </cell>
          <cell r="J153" t="str">
            <v>BBB</v>
          </cell>
          <cell r="K153" t="str">
            <v>CCC</v>
          </cell>
          <cell r="L153" t="str">
            <v>DDD</v>
          </cell>
        </row>
        <row r="154">
          <cell r="A154">
            <v>150</v>
          </cell>
          <cell r="B154" t="str">
            <v>Satiman</v>
          </cell>
          <cell r="C154" t="str">
            <v>L</v>
          </cell>
          <cell r="D154" t="str">
            <v>3305181505900002</v>
          </cell>
          <cell r="E154" t="str">
            <v>Desa Tunjungseto RT 05 RW 06</v>
          </cell>
          <cell r="G154" t="str">
            <v>KPB X</v>
          </cell>
          <cell r="H154" t="str">
            <v>Miswan</v>
          </cell>
          <cell r="I154" t="str">
            <v>AAA</v>
          </cell>
          <cell r="J154" t="str">
            <v>BBB</v>
          </cell>
          <cell r="K154" t="str">
            <v>CCC</v>
          </cell>
          <cell r="L154" t="str">
            <v>DDD</v>
          </cell>
        </row>
      </sheetData>
      <sheetData sheetId="1">
        <row r="9">
          <cell r="A9" t="str">
            <v>01</v>
          </cell>
          <cell r="B9" t="str">
            <v>UPAH TENAGA / PEKERJA</v>
          </cell>
        </row>
        <row r="10">
          <cell r="A10">
            <v>1</v>
          </cell>
          <cell r="B10" t="str">
            <v>Tukang</v>
          </cell>
          <cell r="E10" t="str">
            <v>Hari</v>
          </cell>
          <cell r="F10">
            <v>75000</v>
          </cell>
        </row>
        <row r="11">
          <cell r="A11">
            <v>2</v>
          </cell>
          <cell r="B11" t="str">
            <v>Pekerja</v>
          </cell>
          <cell r="E11" t="str">
            <v>Hari</v>
          </cell>
          <cell r="F11">
            <v>60000</v>
          </cell>
        </row>
        <row r="13">
          <cell r="A13" t="str">
            <v>02</v>
          </cell>
          <cell r="B13" t="str">
            <v>BAHAN</v>
          </cell>
        </row>
        <row r="14">
          <cell r="A14" t="str">
            <v>a</v>
          </cell>
          <cell r="B14" t="str">
            <v>Semen 50 kg</v>
          </cell>
          <cell r="E14" t="str">
            <v>zak</v>
          </cell>
          <cell r="F14">
            <v>62000</v>
          </cell>
        </row>
        <row r="15">
          <cell r="A15" t="str">
            <v>b</v>
          </cell>
          <cell r="B15" t="str">
            <v xml:space="preserve">Pasir </v>
          </cell>
          <cell r="E15" t="str">
            <v>m3</v>
          </cell>
          <cell r="F15">
            <v>166000</v>
          </cell>
        </row>
        <row r="16">
          <cell r="A16" t="str">
            <v>c</v>
          </cell>
          <cell r="B16" t="str">
            <v>Batu bata</v>
          </cell>
          <cell r="E16" t="str">
            <v>bh</v>
          </cell>
          <cell r="F16">
            <v>650</v>
          </cell>
        </row>
        <row r="17">
          <cell r="A17" t="str">
            <v>d</v>
          </cell>
          <cell r="B17" t="str">
            <v>Batako</v>
          </cell>
          <cell r="E17" t="str">
            <v>bh</v>
          </cell>
          <cell r="F17">
            <v>3500</v>
          </cell>
        </row>
        <row r="18">
          <cell r="A18" t="str">
            <v>e</v>
          </cell>
          <cell r="B18" t="str">
            <v>Batu pecah/ split</v>
          </cell>
          <cell r="E18" t="str">
            <v>m3</v>
          </cell>
          <cell r="F18">
            <v>242000</v>
          </cell>
        </row>
        <row r="19">
          <cell r="A19" t="str">
            <v>f</v>
          </cell>
          <cell r="B19" t="str">
            <v>Besi dia. 6 mm</v>
          </cell>
          <cell r="E19" t="str">
            <v>btg</v>
          </cell>
          <cell r="F19">
            <v>18000</v>
          </cell>
        </row>
        <row r="20">
          <cell r="A20" t="str">
            <v>g</v>
          </cell>
          <cell r="B20" t="str">
            <v>Besi dia. 8 mm</v>
          </cell>
          <cell r="E20" t="str">
            <v>btg</v>
          </cell>
          <cell r="F20">
            <v>34000</v>
          </cell>
        </row>
        <row r="21">
          <cell r="A21" t="str">
            <v>h</v>
          </cell>
          <cell r="B21" t="str">
            <v>Besi dia. 10 mm</v>
          </cell>
          <cell r="E21" t="str">
            <v>btg</v>
          </cell>
          <cell r="F21">
            <v>55000</v>
          </cell>
        </row>
        <row r="22">
          <cell r="A22" t="str">
            <v>i</v>
          </cell>
          <cell r="B22" t="str">
            <v>Besi begel dia.5 mm</v>
          </cell>
          <cell r="E22" t="str">
            <v>kg</v>
          </cell>
          <cell r="F22">
            <v>14000</v>
          </cell>
        </row>
        <row r="23">
          <cell r="A23" t="str">
            <v>j</v>
          </cell>
          <cell r="B23" t="str">
            <v>Kayu 8/12</v>
          </cell>
          <cell r="E23" t="str">
            <v>m1</v>
          </cell>
          <cell r="F23">
            <v>30000</v>
          </cell>
        </row>
        <row r="24">
          <cell r="A24" t="str">
            <v>k</v>
          </cell>
          <cell r="B24" t="str">
            <v>Kayu 5/5x3m</v>
          </cell>
          <cell r="E24" t="str">
            <v>btg</v>
          </cell>
          <cell r="F24">
            <v>15000</v>
          </cell>
        </row>
        <row r="25">
          <cell r="A25" t="str">
            <v>l</v>
          </cell>
          <cell r="B25" t="str">
            <v>Kayu 5/5x2m</v>
          </cell>
          <cell r="E25" t="str">
            <v>btg</v>
          </cell>
          <cell r="F25">
            <v>10000</v>
          </cell>
        </row>
        <row r="26">
          <cell r="A26" t="str">
            <v>m</v>
          </cell>
          <cell r="B26" t="str">
            <v>Kayu 2/3x3m</v>
          </cell>
          <cell r="E26" t="str">
            <v>btg</v>
          </cell>
          <cell r="F26">
            <v>3000</v>
          </cell>
        </row>
        <row r="27">
          <cell r="A27" t="str">
            <v>n</v>
          </cell>
          <cell r="B27" t="str">
            <v xml:space="preserve">Genteng </v>
          </cell>
          <cell r="E27" t="str">
            <v>bh</v>
          </cell>
          <cell r="F27">
            <v>1700</v>
          </cell>
        </row>
        <row r="28">
          <cell r="A28" t="str">
            <v>o</v>
          </cell>
          <cell r="B28" t="str">
            <v>Asbes 80x240 cm</v>
          </cell>
          <cell r="E28" t="str">
            <v>lbr</v>
          </cell>
          <cell r="F28">
            <v>42000</v>
          </cell>
        </row>
        <row r="29">
          <cell r="A29" t="str">
            <v>p</v>
          </cell>
          <cell r="B29" t="str">
            <v>Seng BJLS 80x240</v>
          </cell>
          <cell r="E29" t="str">
            <v>lbr</v>
          </cell>
          <cell r="F29">
            <v>60000</v>
          </cell>
        </row>
        <row r="30">
          <cell r="A30" t="str">
            <v>q</v>
          </cell>
          <cell r="B30" t="str">
            <v>Kawat Bendrat</v>
          </cell>
          <cell r="E30" t="str">
            <v>kg</v>
          </cell>
          <cell r="F30">
            <v>15000</v>
          </cell>
        </row>
        <row r="31">
          <cell r="A31" t="str">
            <v>r</v>
          </cell>
          <cell r="B31" t="str">
            <v>Kusen pintu/jendela (6/12)</v>
          </cell>
          <cell r="E31" t="str">
            <v>m1</v>
          </cell>
          <cell r="F31">
            <v>60000</v>
          </cell>
        </row>
        <row r="32">
          <cell r="A32" t="str">
            <v>s</v>
          </cell>
          <cell r="B32" t="str">
            <v xml:space="preserve">Daun pintu panil (80x200 cm) </v>
          </cell>
          <cell r="E32" t="str">
            <v>unit</v>
          </cell>
          <cell r="F32">
            <v>800000</v>
          </cell>
        </row>
        <row r="33">
          <cell r="A33" t="str">
            <v>t</v>
          </cell>
          <cell r="B33" t="str">
            <v>Daun jendela kaca (50cmx150cm)</v>
          </cell>
          <cell r="E33" t="str">
            <v>unit</v>
          </cell>
          <cell r="F33">
            <v>300000</v>
          </cell>
        </row>
        <row r="34">
          <cell r="A34" t="str">
            <v>u</v>
          </cell>
          <cell r="B34" t="str">
            <v>Paku 5 cm</v>
          </cell>
          <cell r="E34" t="str">
            <v>kg</v>
          </cell>
          <cell r="F34">
            <v>14000</v>
          </cell>
        </row>
        <row r="35">
          <cell r="A35" t="str">
            <v>v</v>
          </cell>
          <cell r="B35" t="str">
            <v>paku 10 cm</v>
          </cell>
          <cell r="E35" t="str">
            <v>kg</v>
          </cell>
          <cell r="F35">
            <v>14000</v>
          </cell>
        </row>
        <row r="36">
          <cell r="A36" t="str">
            <v>w</v>
          </cell>
          <cell r="B36" t="str">
            <v>Bambu</v>
          </cell>
          <cell r="E36" t="str">
            <v>btg</v>
          </cell>
          <cell r="F36">
            <v>11000</v>
          </cell>
        </row>
        <row r="44">
          <cell r="A44" t="str">
            <v>-</v>
          </cell>
        </row>
        <row r="45">
          <cell r="A45">
            <v>13</v>
          </cell>
          <cell r="B45" t="str">
            <v>Bilik bambu</v>
          </cell>
          <cell r="E45" t="str">
            <v>m2</v>
          </cell>
          <cell r="F45">
            <v>7500</v>
          </cell>
        </row>
        <row r="46">
          <cell r="A46">
            <v>14</v>
          </cell>
          <cell r="B46" t="str">
            <v>Daun pintu panil</v>
          </cell>
          <cell r="E46" t="str">
            <v>unit</v>
          </cell>
          <cell r="F46">
            <v>145040</v>
          </cell>
        </row>
        <row r="47">
          <cell r="A47">
            <v>15</v>
          </cell>
          <cell r="B47" t="str">
            <v>Daun jendela kaca</v>
          </cell>
          <cell r="E47" t="str">
            <v>unit</v>
          </cell>
          <cell r="F47">
            <v>175000</v>
          </cell>
        </row>
        <row r="48">
          <cell r="A48">
            <v>16</v>
          </cell>
          <cell r="B48" t="str">
            <v>Engsel jendela</v>
          </cell>
          <cell r="E48" t="str">
            <v>biji</v>
          </cell>
          <cell r="F48">
            <v>9000</v>
          </cell>
        </row>
        <row r="49">
          <cell r="A49">
            <v>17</v>
          </cell>
          <cell r="B49" t="str">
            <v>Engsel pintu</v>
          </cell>
          <cell r="E49" t="str">
            <v>bh</v>
          </cell>
          <cell r="F49">
            <v>10000</v>
          </cell>
        </row>
        <row r="50">
          <cell r="A50">
            <v>18</v>
          </cell>
          <cell r="B50" t="str">
            <v xml:space="preserve">KAPUR </v>
          </cell>
          <cell r="E50" t="str">
            <v>zak</v>
          </cell>
          <cell r="F50">
            <v>130000</v>
          </cell>
        </row>
        <row r="51">
          <cell r="A51">
            <v>20</v>
          </cell>
          <cell r="B51" t="str">
            <v>Grendel pintu / jendela</v>
          </cell>
          <cell r="E51" t="str">
            <v>bh</v>
          </cell>
          <cell r="F51">
            <v>7000</v>
          </cell>
        </row>
        <row r="52">
          <cell r="A52">
            <v>21</v>
          </cell>
          <cell r="B52" t="str">
            <v>Hak angin</v>
          </cell>
          <cell r="E52" t="str">
            <v>pasang</v>
          </cell>
          <cell r="F52">
            <v>9000</v>
          </cell>
        </row>
        <row r="53">
          <cell r="A53">
            <v>22</v>
          </cell>
          <cell r="B53" t="str">
            <v>Handel jendela</v>
          </cell>
          <cell r="E53" t="str">
            <v>bh</v>
          </cell>
          <cell r="F53">
            <v>6000</v>
          </cell>
        </row>
        <row r="54">
          <cell r="A54">
            <v>23</v>
          </cell>
          <cell r="B54" t="str">
            <v>Handel pintu</v>
          </cell>
          <cell r="E54" t="str">
            <v>bh</v>
          </cell>
          <cell r="F54">
            <v>10000</v>
          </cell>
        </row>
        <row r="55">
          <cell r="A55">
            <v>24</v>
          </cell>
          <cell r="B55" t="str">
            <v>Kaca bening 3 mm Asahi</v>
          </cell>
          <cell r="E55" t="str">
            <v>m2</v>
          </cell>
          <cell r="F55">
            <v>60000</v>
          </cell>
        </row>
        <row r="56">
          <cell r="A56">
            <v>25</v>
          </cell>
          <cell r="B56" t="str">
            <v>Kalsiboard / GRC</v>
          </cell>
          <cell r="E56" t="str">
            <v>lbr</v>
          </cell>
          <cell r="F56">
            <v>66000</v>
          </cell>
        </row>
        <row r="57">
          <cell r="A57">
            <v>29</v>
          </cell>
          <cell r="B57" t="str">
            <v>Kayu begisting papan</v>
          </cell>
          <cell r="E57" t="str">
            <v>btg</v>
          </cell>
          <cell r="F57">
            <v>15000</v>
          </cell>
        </row>
        <row r="58">
          <cell r="A58">
            <v>30</v>
          </cell>
          <cell r="B58" t="str">
            <v>Kayu Lokal KW I</v>
          </cell>
          <cell r="E58" t="str">
            <v>m3</v>
          </cell>
          <cell r="F58">
            <v>2250000</v>
          </cell>
        </row>
        <row r="59">
          <cell r="A59">
            <v>31</v>
          </cell>
          <cell r="B59" t="str">
            <v>Kayu lisplank 2/15 - 4 m</v>
          </cell>
          <cell r="E59" t="str">
            <v>bt</v>
          </cell>
          <cell r="F59">
            <v>20000</v>
          </cell>
        </row>
        <row r="60">
          <cell r="A60">
            <v>32</v>
          </cell>
          <cell r="B60" t="str">
            <v>Kayu tahun</v>
          </cell>
          <cell r="E60" t="str">
            <v>m3</v>
          </cell>
          <cell r="F60">
            <v>2250000</v>
          </cell>
        </row>
        <row r="61">
          <cell r="A61">
            <v>33</v>
          </cell>
          <cell r="B61" t="str">
            <v>Kusen pintu dobel ( 200 x 120 )</v>
          </cell>
          <cell r="E61" t="str">
            <v>unit</v>
          </cell>
          <cell r="F61">
            <v>105656.4</v>
          </cell>
        </row>
        <row r="62">
          <cell r="A62">
            <v>34</v>
          </cell>
          <cell r="B62" t="str">
            <v>Kusen pintu single ( 200 x 80 )</v>
          </cell>
          <cell r="E62" t="str">
            <v>unit</v>
          </cell>
          <cell r="F62">
            <v>97829.999999999985</v>
          </cell>
        </row>
        <row r="63">
          <cell r="A63">
            <v>35</v>
          </cell>
          <cell r="B63" t="str">
            <v>Kusen jendela</v>
          </cell>
          <cell r="E63" t="str">
            <v>unit</v>
          </cell>
          <cell r="F63">
            <v>108360</v>
          </cell>
        </row>
        <row r="64">
          <cell r="A64">
            <v>36</v>
          </cell>
          <cell r="B64" t="str">
            <v>Lem Kayu</v>
          </cell>
          <cell r="E64" t="str">
            <v>kg</v>
          </cell>
          <cell r="F64">
            <v>13000</v>
          </cell>
        </row>
        <row r="65">
          <cell r="A65">
            <v>37</v>
          </cell>
          <cell r="B65" t="str">
            <v>List Kayu 2/4</v>
          </cell>
          <cell r="E65" t="str">
            <v>m'</v>
          </cell>
          <cell r="F65">
            <v>5000</v>
          </cell>
        </row>
        <row r="66">
          <cell r="A66">
            <v>38</v>
          </cell>
          <cell r="B66" t="str">
            <v>Paku seng ( paku payung )</v>
          </cell>
          <cell r="E66" t="str">
            <v>kg</v>
          </cell>
          <cell r="F66">
            <v>20000</v>
          </cell>
        </row>
        <row r="67">
          <cell r="A67">
            <v>39</v>
          </cell>
          <cell r="B67" t="str">
            <v>Paku usuk / reng</v>
          </cell>
          <cell r="E67" t="str">
            <v>kg</v>
          </cell>
          <cell r="F67">
            <v>14000</v>
          </cell>
        </row>
      </sheetData>
      <sheetData sheetId="2"/>
      <sheetData sheetId="3">
        <row r="17">
          <cell r="H17">
            <v>94272.727272727279</v>
          </cell>
        </row>
      </sheetData>
      <sheetData sheetId="4"/>
      <sheetData sheetId="5"/>
      <sheetData sheetId="6"/>
      <sheetData sheetId="7" refreshError="1"/>
    </sheetDataSet>
  </externalBook>
</externalLink>
</file>

<file path=xl/externalLinks/externalLink8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cro1"/>
      <sheetName val="HVER"/>
      <sheetName val="data KPB"/>
      <sheetName val="DATA2"/>
      <sheetName val="KPB OK"/>
      <sheetName val="Upah Bahan"/>
      <sheetName val="Analisa"/>
      <sheetName val="KPB I-1"/>
      <sheetName val="DRPB2 I-1"/>
      <sheetName val="KPB I-2"/>
      <sheetName val="DRPB2 I-2"/>
      <sheetName val="KPB I-3"/>
      <sheetName val="DRPB2 I-3"/>
      <sheetName val="KPB I-4"/>
      <sheetName val="DRPB2 I-4"/>
      <sheetName val="KPB I-5"/>
      <sheetName val="KPB I-6"/>
      <sheetName val="DRPB2 I-6"/>
      <sheetName val="KPB I-7"/>
      <sheetName val="DRPB2 I-7"/>
      <sheetName val="KPB I-8"/>
      <sheetName val="DRPB2 I-8"/>
      <sheetName val="KPB I-9"/>
      <sheetName val="DRPB2 I-9"/>
      <sheetName val="KPB I-11"/>
      <sheetName val="DRPB2 I-11"/>
      <sheetName val="KPB II-12"/>
      <sheetName val="DRPB2 I-12"/>
      <sheetName val="KPB I-14"/>
      <sheetName val="DRPB2 I-14"/>
      <sheetName val="KPB II-16"/>
      <sheetName val="DRPB2 II-16"/>
      <sheetName val="KPB II-17"/>
      <sheetName val="DRPB2 II-17"/>
      <sheetName val="KPB II-18"/>
      <sheetName val="DRPB2 II-18"/>
      <sheetName val="KPB II-19"/>
      <sheetName val="DRPB2 II-19"/>
      <sheetName val="KPB II-20"/>
      <sheetName val="DRPB2 II-20"/>
      <sheetName val="KPB II-21"/>
      <sheetName val="DRPB2 II-21"/>
      <sheetName val="KPB II-22"/>
      <sheetName val="DRPB2 III-22"/>
      <sheetName val="KPB III-23"/>
      <sheetName val="DRPB2 III-23"/>
      <sheetName val="KPB III-24"/>
      <sheetName val="DRPB2 III-24"/>
      <sheetName val="KPB III-25"/>
      <sheetName val="DRPB2 III-25"/>
      <sheetName val="KPB III-26"/>
      <sheetName val="DRPB2 III-26"/>
      <sheetName val="KPB III-27"/>
      <sheetName val="DRPB2 IV-27"/>
      <sheetName val="KPB III-28"/>
      <sheetName val="DRPB2 IV-28"/>
      <sheetName val="KPB III-29"/>
      <sheetName val="DRPB2 IV-29"/>
      <sheetName val="KPB III-31"/>
      <sheetName val="DRPB2 IV-31"/>
      <sheetName val="KPB III-32 (PT)"/>
      <sheetName val="KPB III-34"/>
      <sheetName val="DRPB2 IV-34"/>
      <sheetName val="KPB III-35"/>
      <sheetName val="DRPB2 IV-35"/>
      <sheetName val="KPB IV-36"/>
      <sheetName val="DRPB2 IV-36"/>
      <sheetName val="KPB IV-37"/>
      <sheetName val="DRPB2 IV-37"/>
      <sheetName val="KPB IV-38"/>
      <sheetName val="DRPB2 V-38"/>
      <sheetName val="KPB IV-39"/>
      <sheetName val="DRPB2 V-39"/>
      <sheetName val="KPB IV-40"/>
      <sheetName val="DRPB2 V-40"/>
      <sheetName val="KPB IV-41"/>
      <sheetName val="DRPB2 V-41"/>
      <sheetName val="KPB IV-42"/>
      <sheetName val="DRPB2 V-42"/>
      <sheetName val="KPB IV-43"/>
      <sheetName val="DRPB2 V-43"/>
      <sheetName val="KPB IV-44"/>
      <sheetName val="DRPB2 V-44"/>
      <sheetName val="KPB IV-45"/>
      <sheetName val="DRPB2 V-45"/>
      <sheetName val="KPB IV-48"/>
      <sheetName val="DRPB2 V-48"/>
      <sheetName val="KPB V-50"/>
      <sheetName val="DRPB2 V-48 (2)"/>
      <sheetName val="KPB V-51"/>
      <sheetName val="DRPB2 VI-51"/>
      <sheetName val="KPB V-53"/>
      <sheetName val="DRPB2 VI-53"/>
      <sheetName val="KPB V-54"/>
      <sheetName val="DRPB2 VI-54"/>
      <sheetName val="KPB V-55"/>
      <sheetName val="DRPB2 VI-55"/>
      <sheetName val="KPB V-56"/>
      <sheetName val="DRPB2 VI-56"/>
      <sheetName val="KPB V-57"/>
      <sheetName val="DRPB2 VI-57"/>
      <sheetName val="KPB V-58"/>
      <sheetName val="DRPB2 VI-58"/>
      <sheetName val="KPB V-59"/>
      <sheetName val="DRPB2 VI-59"/>
      <sheetName val="KPB V-62"/>
      <sheetName val="DRPB2 VII-62"/>
      <sheetName val="KPB V-63"/>
      <sheetName val="DRPB2 VII-63"/>
      <sheetName val="KPB VI-64"/>
      <sheetName val="DRPB2 VII-64"/>
      <sheetName val="KPB VI-65"/>
      <sheetName val="DRPB2 VII-65"/>
      <sheetName val="KPB VI-66"/>
      <sheetName val="DRPB2 VII-66"/>
      <sheetName val="KPB VI-67"/>
      <sheetName val="DRPB2 VII-67"/>
      <sheetName val="KPB VI-68"/>
      <sheetName val="DRPB2 VII-68"/>
      <sheetName val="KPB VI-69"/>
      <sheetName val="DRPB2 VII-69"/>
      <sheetName val="KPB VI-71"/>
      <sheetName val="DRPB2 VII-71"/>
      <sheetName val="KPB VI-73"/>
      <sheetName val="DRPB2 VIII-73"/>
      <sheetName val="KPB VI-75"/>
      <sheetName val="DRPB2 VIII-75"/>
      <sheetName val="KPB VI-76"/>
      <sheetName val="DRPB2 VIII-76"/>
      <sheetName val="KPB VI-77"/>
      <sheetName val="DRPB2 VIII-77"/>
      <sheetName val="KPB VI-78"/>
      <sheetName val="DRPB2 VIII-78"/>
      <sheetName val="KPB VII-80"/>
      <sheetName val="DRPB2 VIII-80"/>
      <sheetName val="KPB VII-82"/>
      <sheetName val="DRPB2 VIII-82"/>
      <sheetName val="KPB XII-150"/>
      <sheetName val="DRPB2 VIII-150"/>
      <sheetName val="KPB XII-151"/>
      <sheetName val="DRPB2 VI-151"/>
      <sheetName val="KPB XIII-164"/>
      <sheetName val="DRPB2 III-164"/>
      <sheetName val="KPB XIII-165"/>
      <sheetName val="DRPB2 III-165"/>
      <sheetName val="KPB XIII-166"/>
      <sheetName val="DRPB2 VIII-166"/>
      <sheetName val="sekat"/>
    </sheetNames>
    <sheetDataSet>
      <sheetData sheetId="0"/>
      <sheetData sheetId="1">
        <row r="13">
          <cell r="B13">
            <v>1</v>
          </cell>
        </row>
      </sheetData>
      <sheetData sheetId="2">
        <row r="9">
          <cell r="B9">
            <v>1</v>
          </cell>
          <cell r="C9" t="str">
            <v>SUDIYONO</v>
          </cell>
          <cell r="D9" t="str">
            <v>PEJATEN RT01/01</v>
          </cell>
          <cell r="E9" t="str">
            <v>Ketua</v>
          </cell>
          <cell r="F9" t="str">
            <v>KPB I</v>
          </cell>
        </row>
        <row r="10">
          <cell r="B10">
            <v>2</v>
          </cell>
          <cell r="C10" t="str">
            <v>GANJIL SUPRIYANTO</v>
          </cell>
          <cell r="D10" t="str">
            <v>PEJATEN RT01/01</v>
          </cell>
          <cell r="E10" t="str">
            <v>Sekretaris</v>
          </cell>
          <cell r="F10" t="str">
            <v>KPB I</v>
          </cell>
        </row>
        <row r="11">
          <cell r="B11">
            <v>3</v>
          </cell>
          <cell r="C11" t="str">
            <v>PAIMAN</v>
          </cell>
          <cell r="D11" t="str">
            <v>PEJATEN RT01/01</v>
          </cell>
          <cell r="E11" t="str">
            <v>Bendahara</v>
          </cell>
          <cell r="F11" t="str">
            <v>KPB I</v>
          </cell>
        </row>
        <row r="12">
          <cell r="B12">
            <v>4</v>
          </cell>
          <cell r="C12" t="str">
            <v>KASNO</v>
          </cell>
          <cell r="D12" t="str">
            <v>PEJATEN RT01/01</v>
          </cell>
          <cell r="E12" t="str">
            <v>Anggota</v>
          </cell>
          <cell r="F12" t="str">
            <v>KPB I</v>
          </cell>
        </row>
        <row r="13">
          <cell r="B13">
            <v>5</v>
          </cell>
          <cell r="C13" t="str">
            <v>SUJARTO</v>
          </cell>
          <cell r="D13" t="str">
            <v>PEJATEN RT01/01</v>
          </cell>
          <cell r="E13" t="str">
            <v>Anggota</v>
          </cell>
          <cell r="F13" t="str">
            <v>KPB I</v>
          </cell>
        </row>
        <row r="14">
          <cell r="B14">
            <v>6</v>
          </cell>
          <cell r="C14" t="str">
            <v>PONIYAH</v>
          </cell>
          <cell r="D14" t="str">
            <v>PEJATEN RT01/01</v>
          </cell>
          <cell r="E14" t="str">
            <v>Anggota</v>
          </cell>
          <cell r="F14" t="str">
            <v>KPB I</v>
          </cell>
        </row>
        <row r="15">
          <cell r="B15">
            <v>7</v>
          </cell>
          <cell r="C15" t="str">
            <v>PONIJO</v>
          </cell>
          <cell r="D15" t="str">
            <v>PEJATEN RT02/01</v>
          </cell>
          <cell r="E15" t="str">
            <v>Anggota</v>
          </cell>
          <cell r="F15" t="str">
            <v>KPB I</v>
          </cell>
        </row>
        <row r="16">
          <cell r="B16">
            <v>8</v>
          </cell>
          <cell r="C16" t="str">
            <v>AMAD KASDI</v>
          </cell>
          <cell r="D16" t="str">
            <v>PEJATEN RT02/01</v>
          </cell>
          <cell r="E16" t="str">
            <v>Anggota</v>
          </cell>
          <cell r="F16" t="str">
            <v>KPB I</v>
          </cell>
        </row>
        <row r="17">
          <cell r="B17">
            <v>9</v>
          </cell>
          <cell r="C17" t="str">
            <v>SELAMAT</v>
          </cell>
          <cell r="D17" t="str">
            <v>PEJATEN RT02/01</v>
          </cell>
          <cell r="E17" t="str">
            <v>Anggota</v>
          </cell>
          <cell r="F17" t="str">
            <v>KPB I</v>
          </cell>
        </row>
        <row r="18">
          <cell r="B18">
            <v>11</v>
          </cell>
          <cell r="C18" t="str">
            <v>COKRO SEMITO</v>
          </cell>
          <cell r="D18" t="str">
            <v>PEJATEN RT02/01</v>
          </cell>
          <cell r="E18" t="str">
            <v>Ketua</v>
          </cell>
          <cell r="F18" t="str">
            <v>KPB II</v>
          </cell>
        </row>
        <row r="19">
          <cell r="B19">
            <v>12</v>
          </cell>
          <cell r="C19" t="str">
            <v>SAMIKEM</v>
          </cell>
          <cell r="D19" t="str">
            <v>PEJATEN RT01/01</v>
          </cell>
          <cell r="E19" t="str">
            <v>Sekretaris</v>
          </cell>
          <cell r="F19" t="str">
            <v>KPB II</v>
          </cell>
        </row>
        <row r="20">
          <cell r="B20">
            <v>14</v>
          </cell>
          <cell r="C20" t="str">
            <v>BERO</v>
          </cell>
          <cell r="D20" t="str">
            <v>PEJATEN RT02/01</v>
          </cell>
          <cell r="E20" t="str">
            <v>Bendahara</v>
          </cell>
          <cell r="F20" t="str">
            <v>KPB II</v>
          </cell>
        </row>
        <row r="21">
          <cell r="B21">
            <v>15</v>
          </cell>
          <cell r="C21" t="str">
            <v>MOHAMMAD ZAENUDIN</v>
          </cell>
          <cell r="D21" t="str">
            <v>PENGAMPON RT 03/01</v>
          </cell>
          <cell r="E21" t="str">
            <v>Anggota</v>
          </cell>
          <cell r="F21" t="str">
            <v>KPB II</v>
          </cell>
        </row>
        <row r="22">
          <cell r="B22">
            <v>16</v>
          </cell>
          <cell r="C22" t="str">
            <v>BASROWI</v>
          </cell>
          <cell r="D22" t="str">
            <v>PENGAMPON RT 03/01</v>
          </cell>
          <cell r="E22" t="str">
            <v>Anggota</v>
          </cell>
          <cell r="F22" t="str">
            <v>KPB II</v>
          </cell>
        </row>
        <row r="23">
          <cell r="B23">
            <v>17</v>
          </cell>
          <cell r="C23" t="str">
            <v>WIRYO SUMARTO</v>
          </cell>
          <cell r="D23" t="str">
            <v>PENGAMPON RT 03/01</v>
          </cell>
          <cell r="E23" t="str">
            <v>Anggota</v>
          </cell>
          <cell r="F23" t="str">
            <v>KPB II</v>
          </cell>
        </row>
        <row r="24">
          <cell r="B24">
            <v>18</v>
          </cell>
          <cell r="C24" t="str">
            <v>PANUT</v>
          </cell>
          <cell r="D24" t="str">
            <v>PENGAMPON RT 03/01</v>
          </cell>
          <cell r="E24" t="str">
            <v>Anggota</v>
          </cell>
          <cell r="F24" t="str">
            <v>KPB II</v>
          </cell>
        </row>
        <row r="25">
          <cell r="B25">
            <v>19</v>
          </cell>
          <cell r="C25" t="str">
            <v>BUDIONO</v>
          </cell>
          <cell r="D25" t="str">
            <v>PENGAMPON RT 03/01</v>
          </cell>
          <cell r="E25" t="str">
            <v>Anggota</v>
          </cell>
          <cell r="F25" t="str">
            <v>KPB II</v>
          </cell>
        </row>
        <row r="26">
          <cell r="B26">
            <v>20</v>
          </cell>
          <cell r="C26" t="str">
            <v>SUYATNO</v>
          </cell>
          <cell r="D26" t="str">
            <v>PENGAMPON RT 03/01</v>
          </cell>
          <cell r="E26" t="str">
            <v>Anggota</v>
          </cell>
          <cell r="F26" t="str">
            <v>KPB II</v>
          </cell>
        </row>
        <row r="27">
          <cell r="B27">
            <v>21</v>
          </cell>
          <cell r="C27" t="str">
            <v xml:space="preserve">PARTO MULYO </v>
          </cell>
          <cell r="D27" t="str">
            <v>PENGAMPON RT 03/01</v>
          </cell>
          <cell r="E27" t="str">
            <v>Anggota</v>
          </cell>
          <cell r="F27" t="str">
            <v>KPB II</v>
          </cell>
        </row>
        <row r="28">
          <cell r="B28">
            <v>22</v>
          </cell>
          <cell r="C28" t="str">
            <v>SUKIRMAN</v>
          </cell>
          <cell r="D28" t="str">
            <v>PENGAMPON RT 04/01</v>
          </cell>
          <cell r="E28" t="str">
            <v>Anggota</v>
          </cell>
          <cell r="F28" t="str">
            <v>KPB II</v>
          </cell>
        </row>
        <row r="29">
          <cell r="B29">
            <v>23</v>
          </cell>
          <cell r="C29" t="str">
            <v>SURAJI</v>
          </cell>
          <cell r="D29" t="str">
            <v>PENGAMPON RT 04/01</v>
          </cell>
          <cell r="E29" t="str">
            <v>Ketua</v>
          </cell>
          <cell r="F29" t="str">
            <v>KPB III</v>
          </cell>
        </row>
        <row r="30">
          <cell r="B30">
            <v>24</v>
          </cell>
          <cell r="C30" t="str">
            <v>AHMAD DAROJI</v>
          </cell>
          <cell r="D30" t="str">
            <v>PENGAMPON RT 04/01</v>
          </cell>
          <cell r="E30" t="str">
            <v>Sekretaris</v>
          </cell>
          <cell r="F30" t="str">
            <v>KPB III</v>
          </cell>
        </row>
        <row r="31">
          <cell r="B31">
            <v>25</v>
          </cell>
          <cell r="C31" t="str">
            <v>YUSUP</v>
          </cell>
          <cell r="D31" t="str">
            <v>PENGAMPON RT 04/01</v>
          </cell>
          <cell r="E31" t="str">
            <v>Bendahara</v>
          </cell>
          <cell r="F31" t="str">
            <v>KPB III</v>
          </cell>
        </row>
        <row r="32">
          <cell r="B32">
            <v>26</v>
          </cell>
          <cell r="C32" t="str">
            <v>NURHAYAT</v>
          </cell>
          <cell r="D32" t="str">
            <v>PENGAMPON RT 04/01</v>
          </cell>
          <cell r="E32" t="str">
            <v>Anggota</v>
          </cell>
          <cell r="F32" t="str">
            <v>KPB III</v>
          </cell>
        </row>
        <row r="33">
          <cell r="B33">
            <v>27</v>
          </cell>
          <cell r="C33" t="str">
            <v>UNTUNG</v>
          </cell>
          <cell r="D33" t="str">
            <v>JURU TENGAH RT 02/02</v>
          </cell>
          <cell r="E33" t="str">
            <v>Anggota</v>
          </cell>
          <cell r="F33" t="str">
            <v>KPB III</v>
          </cell>
        </row>
        <row r="34">
          <cell r="B34">
            <v>28</v>
          </cell>
          <cell r="C34" t="str">
            <v>MUDIYONO</v>
          </cell>
          <cell r="D34" t="str">
            <v>JURU TENGAH RT 02/02</v>
          </cell>
          <cell r="E34" t="str">
            <v>Anggota</v>
          </cell>
          <cell r="F34" t="str">
            <v>KPB III</v>
          </cell>
        </row>
        <row r="35">
          <cell r="B35">
            <v>29</v>
          </cell>
          <cell r="C35" t="str">
            <v>AMAD ROSIDIN</v>
          </cell>
          <cell r="D35" t="str">
            <v>JURU TENGAH RT 02/02</v>
          </cell>
          <cell r="E35" t="str">
            <v>Anggota</v>
          </cell>
          <cell r="F35" t="str">
            <v>KPB III</v>
          </cell>
        </row>
        <row r="36">
          <cell r="B36">
            <v>31</v>
          </cell>
          <cell r="C36" t="str">
            <v>EDI HARSONO</v>
          </cell>
          <cell r="D36" t="str">
            <v>JURU TENGAH RT 02/02</v>
          </cell>
          <cell r="E36" t="str">
            <v>Anggota</v>
          </cell>
          <cell r="F36" t="str">
            <v>KPB III</v>
          </cell>
        </row>
        <row r="37">
          <cell r="B37">
            <v>32</v>
          </cell>
          <cell r="C37" t="str">
            <v>SUTINAH</v>
          </cell>
          <cell r="D37" t="str">
            <v>JURU TENGAH RT 02/02</v>
          </cell>
          <cell r="E37" t="str">
            <v>Anggota</v>
          </cell>
          <cell r="F37" t="str">
            <v>KPB III</v>
          </cell>
        </row>
        <row r="38">
          <cell r="B38">
            <v>34</v>
          </cell>
          <cell r="C38" t="str">
            <v>SUPARDAN</v>
          </cell>
          <cell r="D38" t="str">
            <v>JURU TENGAH RT 01/02</v>
          </cell>
          <cell r="E38" t="str">
            <v>Anggota</v>
          </cell>
          <cell r="F38" t="str">
            <v>KPB III</v>
          </cell>
        </row>
        <row r="39">
          <cell r="B39">
            <v>35</v>
          </cell>
          <cell r="C39" t="str">
            <v>WAGIYAH</v>
          </cell>
          <cell r="D39" t="str">
            <v>JURU TENGAH RT 01/02</v>
          </cell>
          <cell r="E39" t="str">
            <v>Anggota</v>
          </cell>
          <cell r="F39" t="str">
            <v>KPB III</v>
          </cell>
        </row>
        <row r="40">
          <cell r="B40">
            <v>36</v>
          </cell>
          <cell r="C40" t="str">
            <v>PONIMAN</v>
          </cell>
          <cell r="D40" t="str">
            <v>JURU TENGAH RT 01/02</v>
          </cell>
          <cell r="E40" t="str">
            <v>Ketua</v>
          </cell>
          <cell r="F40" t="str">
            <v>KPB IV</v>
          </cell>
        </row>
        <row r="41">
          <cell r="B41">
            <v>37</v>
          </cell>
          <cell r="C41" t="str">
            <v>PAINTEN</v>
          </cell>
          <cell r="D41" t="str">
            <v>JURU TENGAH RT 01/02</v>
          </cell>
          <cell r="E41" t="str">
            <v>Sekretaris</v>
          </cell>
          <cell r="F41" t="str">
            <v>KPB IV</v>
          </cell>
        </row>
        <row r="42">
          <cell r="B42">
            <v>38</v>
          </cell>
          <cell r="C42" t="str">
            <v>MULYO ATMO</v>
          </cell>
          <cell r="D42" t="str">
            <v>JURU TENGAH RT 01/02</v>
          </cell>
          <cell r="E42" t="str">
            <v>Bendahara</v>
          </cell>
          <cell r="F42" t="str">
            <v>KPB IV</v>
          </cell>
        </row>
        <row r="43">
          <cell r="B43">
            <v>39</v>
          </cell>
          <cell r="C43" t="str">
            <v>RODLIYAH</v>
          </cell>
          <cell r="D43" t="str">
            <v>JURU TENGAH RT 02/02</v>
          </cell>
          <cell r="E43" t="str">
            <v>Anggota</v>
          </cell>
          <cell r="F43" t="str">
            <v>KPB IV</v>
          </cell>
        </row>
        <row r="44">
          <cell r="B44">
            <v>40</v>
          </cell>
          <cell r="C44" t="str">
            <v>SUGIYANTO</v>
          </cell>
          <cell r="D44" t="str">
            <v>JURU TENGAH RT 01/02</v>
          </cell>
          <cell r="E44" t="str">
            <v>Anggota</v>
          </cell>
          <cell r="F44" t="str">
            <v>KPB IV</v>
          </cell>
        </row>
        <row r="45">
          <cell r="B45">
            <v>41</v>
          </cell>
          <cell r="C45" t="str">
            <v>SURYANTO</v>
          </cell>
          <cell r="D45" t="str">
            <v>JURU TENGAH RT 02/02</v>
          </cell>
          <cell r="E45" t="str">
            <v>Anggota</v>
          </cell>
          <cell r="F45" t="str">
            <v>KPB IV</v>
          </cell>
        </row>
        <row r="46">
          <cell r="B46">
            <v>42</v>
          </cell>
          <cell r="C46" t="str">
            <v>KARSINI</v>
          </cell>
          <cell r="D46" t="str">
            <v>JURU TENGAH RT 02/02</v>
          </cell>
          <cell r="E46" t="str">
            <v>Anggota</v>
          </cell>
          <cell r="F46" t="str">
            <v>KPB IV</v>
          </cell>
        </row>
        <row r="47">
          <cell r="B47">
            <v>43</v>
          </cell>
          <cell r="C47" t="str">
            <v>KROMOYADI</v>
          </cell>
          <cell r="D47" t="str">
            <v>JURU TENGAH RT 01/02</v>
          </cell>
          <cell r="E47" t="str">
            <v>Anggota</v>
          </cell>
          <cell r="F47" t="str">
            <v>KPB IV</v>
          </cell>
        </row>
        <row r="48">
          <cell r="B48">
            <v>44</v>
          </cell>
          <cell r="C48" t="str">
            <v>MARMIYAH</v>
          </cell>
          <cell r="D48" t="str">
            <v>JURU TENGAH RT 01/02</v>
          </cell>
          <cell r="E48" t="str">
            <v>Anggota</v>
          </cell>
          <cell r="F48" t="str">
            <v>KPB IV</v>
          </cell>
        </row>
        <row r="49">
          <cell r="B49">
            <v>45</v>
          </cell>
          <cell r="C49" t="str">
            <v>SITI SALAMAH</v>
          </cell>
          <cell r="D49" t="str">
            <v>JURU TENGAH RT 01/02</v>
          </cell>
          <cell r="E49" t="str">
            <v>Anggota</v>
          </cell>
          <cell r="F49" t="str">
            <v>KPB IV</v>
          </cell>
        </row>
        <row r="50">
          <cell r="B50">
            <v>48</v>
          </cell>
          <cell r="C50" t="str">
            <v>AHMAD ASMUNGI</v>
          </cell>
          <cell r="D50" t="str">
            <v>JURU TENGAH RT 02/02</v>
          </cell>
          <cell r="E50" t="str">
            <v>Anggota</v>
          </cell>
          <cell r="F50" t="str">
            <v>KPB IV</v>
          </cell>
        </row>
        <row r="51">
          <cell r="B51">
            <v>50</v>
          </cell>
          <cell r="C51" t="str">
            <v>SARIJO</v>
          </cell>
          <cell r="D51" t="str">
            <v>PELUTAN RT 03/02</v>
          </cell>
          <cell r="E51" t="str">
            <v>Ketua</v>
          </cell>
          <cell r="F51" t="str">
            <v>KPB  V</v>
          </cell>
        </row>
        <row r="52">
          <cell r="B52">
            <v>51</v>
          </cell>
          <cell r="C52" t="str">
            <v>SUKONO</v>
          </cell>
          <cell r="D52" t="str">
            <v>PELUTAN RT 03/02</v>
          </cell>
          <cell r="E52" t="str">
            <v>Sekretaris</v>
          </cell>
          <cell r="F52" t="str">
            <v>KPB  V</v>
          </cell>
        </row>
        <row r="53">
          <cell r="B53">
            <v>53</v>
          </cell>
          <cell r="C53" t="str">
            <v>SUWARDI</v>
          </cell>
          <cell r="D53" t="str">
            <v>PELUTAN RT 03/02</v>
          </cell>
          <cell r="E53" t="str">
            <v>Bendahara</v>
          </cell>
          <cell r="F53" t="str">
            <v>KPB  V</v>
          </cell>
        </row>
        <row r="54">
          <cell r="B54">
            <v>54</v>
          </cell>
          <cell r="C54" t="str">
            <v>TRI JUMIYATI</v>
          </cell>
          <cell r="D54" t="str">
            <v>PELUTAN RT 03/02</v>
          </cell>
          <cell r="E54" t="str">
            <v>Anggota</v>
          </cell>
          <cell r="F54" t="str">
            <v>KPB  V</v>
          </cell>
        </row>
        <row r="55">
          <cell r="B55">
            <v>55</v>
          </cell>
          <cell r="C55" t="str">
            <v>SUPIAH</v>
          </cell>
          <cell r="D55" t="str">
            <v>PELUTAN RT 03/02</v>
          </cell>
          <cell r="E55" t="str">
            <v>Anggota</v>
          </cell>
          <cell r="F55" t="str">
            <v>KPB  V</v>
          </cell>
        </row>
        <row r="56">
          <cell r="B56">
            <v>56</v>
          </cell>
          <cell r="C56" t="str">
            <v>SUDI WIRYONO</v>
          </cell>
          <cell r="D56" t="str">
            <v>PELUTAN RT 04/02</v>
          </cell>
          <cell r="E56" t="str">
            <v>Anggota</v>
          </cell>
          <cell r="F56" t="str">
            <v>KPB  V</v>
          </cell>
        </row>
        <row r="57">
          <cell r="B57">
            <v>57</v>
          </cell>
          <cell r="C57" t="str">
            <v>NURHADI</v>
          </cell>
          <cell r="D57" t="str">
            <v>PELUTAN RT 04/02</v>
          </cell>
          <cell r="E57" t="str">
            <v>Anggota</v>
          </cell>
          <cell r="F57" t="str">
            <v>KPB  V</v>
          </cell>
        </row>
        <row r="58">
          <cell r="B58">
            <v>58</v>
          </cell>
          <cell r="C58" t="str">
            <v>JEMIYAH</v>
          </cell>
          <cell r="D58" t="str">
            <v>PELUTAN RT 04/02</v>
          </cell>
          <cell r="E58" t="str">
            <v>Anggota</v>
          </cell>
          <cell r="F58" t="str">
            <v>KPB  V</v>
          </cell>
        </row>
        <row r="59">
          <cell r="B59">
            <v>59</v>
          </cell>
          <cell r="C59" t="str">
            <v>WIRYO PRAWIRO</v>
          </cell>
          <cell r="D59" t="str">
            <v>PELUTAN RT 04/02</v>
          </cell>
          <cell r="E59" t="str">
            <v>Anggota</v>
          </cell>
          <cell r="F59" t="str">
            <v>KPB  V</v>
          </cell>
        </row>
        <row r="60">
          <cell r="B60">
            <v>62</v>
          </cell>
          <cell r="C60" t="str">
            <v>SALIDIN</v>
          </cell>
          <cell r="D60" t="str">
            <v>KARANGBOKENG RT 06/02</v>
          </cell>
          <cell r="E60" t="str">
            <v>Anggota</v>
          </cell>
          <cell r="F60" t="str">
            <v>KPB  V</v>
          </cell>
        </row>
        <row r="61">
          <cell r="B61">
            <v>63</v>
          </cell>
          <cell r="C61" t="str">
            <v>NURSALIM</v>
          </cell>
          <cell r="D61" t="str">
            <v>KARANGBOKENG RT 06/02</v>
          </cell>
          <cell r="E61" t="str">
            <v>Anggota</v>
          </cell>
          <cell r="F61" t="str">
            <v>KPB  V</v>
          </cell>
        </row>
        <row r="62">
          <cell r="B62">
            <v>64</v>
          </cell>
          <cell r="C62" t="str">
            <v>SALIJO</v>
          </cell>
          <cell r="D62" t="str">
            <v>KARANGBOKENG RT 06/02</v>
          </cell>
          <cell r="E62" t="str">
            <v>Ketua</v>
          </cell>
          <cell r="F62" t="str">
            <v xml:space="preserve"> KPB VI</v>
          </cell>
        </row>
        <row r="63">
          <cell r="B63">
            <v>65</v>
          </cell>
          <cell r="C63" t="str">
            <v>SUMARTI</v>
          </cell>
          <cell r="D63" t="str">
            <v>KARANGBOKENG RT 06/02</v>
          </cell>
          <cell r="E63" t="str">
            <v>Sekretaris</v>
          </cell>
          <cell r="F63" t="str">
            <v xml:space="preserve"> KPB VI</v>
          </cell>
        </row>
        <row r="64">
          <cell r="B64">
            <v>66</v>
          </cell>
          <cell r="C64" t="str">
            <v>AMAD RUSPANDI</v>
          </cell>
          <cell r="D64" t="str">
            <v>KARANGBOKENG RT 06/02</v>
          </cell>
          <cell r="E64" t="str">
            <v>Bendahara</v>
          </cell>
          <cell r="F64" t="str">
            <v xml:space="preserve"> KPB VI</v>
          </cell>
        </row>
        <row r="65">
          <cell r="B65">
            <v>67</v>
          </cell>
          <cell r="C65" t="str">
            <v>GUNADI</v>
          </cell>
          <cell r="D65" t="str">
            <v>KARANGBOKENG RT 05/02</v>
          </cell>
          <cell r="E65" t="str">
            <v>Anggota</v>
          </cell>
          <cell r="F65" t="str">
            <v xml:space="preserve"> KPB VI</v>
          </cell>
        </row>
        <row r="66">
          <cell r="B66">
            <v>68</v>
          </cell>
          <cell r="C66" t="str">
            <v>SALIM</v>
          </cell>
          <cell r="D66" t="str">
            <v>KARANGBOKENG RT 05/02</v>
          </cell>
          <cell r="E66" t="str">
            <v>Anggota</v>
          </cell>
          <cell r="F66" t="str">
            <v xml:space="preserve"> KPB VI</v>
          </cell>
        </row>
        <row r="67">
          <cell r="B67">
            <v>69</v>
          </cell>
          <cell r="C67" t="str">
            <v>SUDIYAH</v>
          </cell>
          <cell r="D67" t="str">
            <v>KARANGBOKENG RT 06/02</v>
          </cell>
          <cell r="E67" t="str">
            <v>Anggota</v>
          </cell>
          <cell r="F67" t="str">
            <v xml:space="preserve"> KPB VI</v>
          </cell>
        </row>
        <row r="68">
          <cell r="B68">
            <v>71</v>
          </cell>
          <cell r="C68" t="str">
            <v>YUSMANUDIN</v>
          </cell>
          <cell r="D68" t="str">
            <v>KARANGBOKENG RT 06/02</v>
          </cell>
          <cell r="E68" t="str">
            <v>Anggota</v>
          </cell>
          <cell r="F68" t="str">
            <v xml:space="preserve"> KPB VI</v>
          </cell>
        </row>
        <row r="69">
          <cell r="B69">
            <v>73</v>
          </cell>
          <cell r="C69" t="str">
            <v>PAWIT</v>
          </cell>
          <cell r="D69" t="str">
            <v>KARANGBOKENG RT 05/02</v>
          </cell>
          <cell r="E69" t="str">
            <v>Anggota</v>
          </cell>
          <cell r="F69" t="str">
            <v xml:space="preserve"> KPB VI</v>
          </cell>
        </row>
        <row r="70">
          <cell r="B70">
            <v>75</v>
          </cell>
          <cell r="C70" t="str">
            <v>BIMO CAROKO</v>
          </cell>
          <cell r="D70" t="str">
            <v>KARANGBOKENG RT 05/02</v>
          </cell>
          <cell r="E70" t="str">
            <v>Anggota</v>
          </cell>
          <cell r="F70" t="str">
            <v xml:space="preserve"> KPB VI</v>
          </cell>
        </row>
        <row r="71">
          <cell r="B71">
            <v>76</v>
          </cell>
          <cell r="C71" t="str">
            <v>SUPARMAN</v>
          </cell>
          <cell r="D71" t="str">
            <v>KARANGBOKENG RT 05/02</v>
          </cell>
          <cell r="E71" t="str">
            <v>Anggota</v>
          </cell>
          <cell r="F71" t="str">
            <v xml:space="preserve"> KPB VI</v>
          </cell>
        </row>
        <row r="72">
          <cell r="B72">
            <v>77</v>
          </cell>
          <cell r="C72" t="str">
            <v>MARYONO</v>
          </cell>
          <cell r="D72" t="str">
            <v>KARANGBOKENG RT 05/02</v>
          </cell>
          <cell r="E72" t="str">
            <v>Anggota</v>
          </cell>
          <cell r="F72" t="str">
            <v xml:space="preserve"> KPB VI</v>
          </cell>
        </row>
        <row r="73">
          <cell r="B73">
            <v>78</v>
          </cell>
          <cell r="C73" t="str">
            <v>SALIM</v>
          </cell>
          <cell r="D73" t="str">
            <v>KARANGBOKENG RT 05/02</v>
          </cell>
          <cell r="E73" t="str">
            <v>Ketua</v>
          </cell>
          <cell r="F73" t="str">
            <v xml:space="preserve"> KPB VII</v>
          </cell>
        </row>
        <row r="74">
          <cell r="B74">
            <v>80</v>
          </cell>
          <cell r="C74" t="str">
            <v>MANISO</v>
          </cell>
          <cell r="D74" t="str">
            <v>KARANGBOKENG RT 05/02</v>
          </cell>
          <cell r="E74" t="str">
            <v>Sekretaris</v>
          </cell>
          <cell r="F74" t="str">
            <v xml:space="preserve"> KPB VII</v>
          </cell>
        </row>
        <row r="75">
          <cell r="B75">
            <v>82</v>
          </cell>
          <cell r="C75" t="str">
            <v>AMAD MUKRODIN</v>
          </cell>
          <cell r="D75" t="str">
            <v>KARANGBOKENG RT 05/02</v>
          </cell>
          <cell r="E75" t="str">
            <v>Bendahara</v>
          </cell>
          <cell r="F75" t="str">
            <v xml:space="preserve"> KPB VII</v>
          </cell>
        </row>
        <row r="76">
          <cell r="B76">
            <v>83</v>
          </cell>
          <cell r="C76" t="str">
            <v>SUKAMTO</v>
          </cell>
          <cell r="D76" t="str">
            <v>DUKUH RT 01/03</v>
          </cell>
          <cell r="E76" t="str">
            <v>Anggota</v>
          </cell>
          <cell r="F76" t="str">
            <v xml:space="preserve"> KPB VII</v>
          </cell>
        </row>
        <row r="77">
          <cell r="B77">
            <v>84</v>
          </cell>
          <cell r="C77" t="str">
            <v>PARDI</v>
          </cell>
          <cell r="D77" t="str">
            <v>DUKUH RT 01/03</v>
          </cell>
          <cell r="E77" t="str">
            <v>Anggota</v>
          </cell>
          <cell r="F77" t="str">
            <v xml:space="preserve"> KPB VII</v>
          </cell>
        </row>
        <row r="78">
          <cell r="B78">
            <v>85</v>
          </cell>
          <cell r="C78" t="str">
            <v>WAGE</v>
          </cell>
          <cell r="D78" t="str">
            <v>DUKUH RT 01/03</v>
          </cell>
          <cell r="E78" t="str">
            <v>Anggota</v>
          </cell>
          <cell r="F78" t="str">
            <v xml:space="preserve"> KPB VII</v>
          </cell>
        </row>
        <row r="79">
          <cell r="B79">
            <v>86</v>
          </cell>
          <cell r="C79" t="str">
            <v>TUMINEM</v>
          </cell>
          <cell r="D79" t="str">
            <v>DUKUH RT 02/03</v>
          </cell>
          <cell r="E79" t="str">
            <v>Anggota</v>
          </cell>
          <cell r="F79" t="str">
            <v xml:space="preserve"> KPB VII</v>
          </cell>
        </row>
        <row r="80">
          <cell r="B80">
            <v>87</v>
          </cell>
          <cell r="C80" t="str">
            <v>SASTRO MIHARJO</v>
          </cell>
          <cell r="D80" t="str">
            <v>DUKUH RT 02/03</v>
          </cell>
          <cell r="E80" t="str">
            <v>Anggota</v>
          </cell>
          <cell r="F80" t="str">
            <v xml:space="preserve"> KPB VII</v>
          </cell>
        </row>
        <row r="81">
          <cell r="B81">
            <v>88</v>
          </cell>
          <cell r="C81" t="str">
            <v>TURUT PRIYONO</v>
          </cell>
          <cell r="D81" t="str">
            <v>DUKUH RT 02/03</v>
          </cell>
          <cell r="E81" t="str">
            <v>Anggota</v>
          </cell>
          <cell r="F81" t="str">
            <v xml:space="preserve"> KPB VII</v>
          </cell>
        </row>
        <row r="82">
          <cell r="B82">
            <v>89</v>
          </cell>
          <cell r="C82" t="str">
            <v>PARJONO</v>
          </cell>
          <cell r="D82" t="str">
            <v>DUKUH RT 01/03</v>
          </cell>
          <cell r="E82" t="str">
            <v>Anggota</v>
          </cell>
          <cell r="F82" t="str">
            <v xml:space="preserve"> KPB VII</v>
          </cell>
        </row>
        <row r="83">
          <cell r="B83">
            <v>90</v>
          </cell>
          <cell r="C83" t="str">
            <v>JONO</v>
          </cell>
          <cell r="D83" t="str">
            <v>DUKUH RT 01/03</v>
          </cell>
          <cell r="E83" t="str">
            <v>Anggota</v>
          </cell>
          <cell r="F83" t="str">
            <v xml:space="preserve"> KPB VII</v>
          </cell>
        </row>
        <row r="84">
          <cell r="B84">
            <v>91</v>
          </cell>
          <cell r="C84" t="str">
            <v>SAMIRAH</v>
          </cell>
          <cell r="D84" t="str">
            <v>DUKUH RT 02/03</v>
          </cell>
          <cell r="E84" t="str">
            <v>Ketua</v>
          </cell>
          <cell r="F84" t="str">
            <v xml:space="preserve">  KPB VIII</v>
          </cell>
        </row>
        <row r="85">
          <cell r="B85">
            <v>92</v>
          </cell>
          <cell r="C85" t="str">
            <v>KATMAN</v>
          </cell>
          <cell r="D85" t="str">
            <v>DUKUH RT 01/03</v>
          </cell>
          <cell r="E85" t="str">
            <v>Sekretaris</v>
          </cell>
          <cell r="F85" t="str">
            <v xml:space="preserve">  KPB VIII</v>
          </cell>
        </row>
        <row r="86">
          <cell r="B86">
            <v>93</v>
          </cell>
          <cell r="C86" t="str">
            <v>MARTO DIKROMO</v>
          </cell>
          <cell r="D86" t="str">
            <v>DUKUH RT 02/03</v>
          </cell>
          <cell r="E86" t="str">
            <v>Bendahara</v>
          </cell>
          <cell r="F86" t="str">
            <v xml:space="preserve">  KPB VIII</v>
          </cell>
        </row>
        <row r="87">
          <cell r="B87">
            <v>94</v>
          </cell>
          <cell r="C87" t="str">
            <v>SISWOYO</v>
          </cell>
          <cell r="D87" t="str">
            <v>DUKUH RT 01/03</v>
          </cell>
          <cell r="E87" t="str">
            <v>Anggota</v>
          </cell>
          <cell r="F87" t="str">
            <v xml:space="preserve">  KPB VIII</v>
          </cell>
        </row>
        <row r="88">
          <cell r="B88">
            <v>95</v>
          </cell>
          <cell r="C88" t="str">
            <v>WAGIYO</v>
          </cell>
          <cell r="D88" t="str">
            <v>DUKUH RT 02/03</v>
          </cell>
          <cell r="E88" t="str">
            <v>Anggota</v>
          </cell>
          <cell r="F88" t="str">
            <v xml:space="preserve">  KPB VIII</v>
          </cell>
        </row>
        <row r="89">
          <cell r="B89">
            <v>96</v>
          </cell>
          <cell r="C89" t="str">
            <v>WINARNI</v>
          </cell>
          <cell r="D89" t="str">
            <v>DUKUH RT 02/03</v>
          </cell>
          <cell r="E89" t="str">
            <v>Anggota</v>
          </cell>
          <cell r="F89" t="str">
            <v xml:space="preserve">  KPB VIII</v>
          </cell>
        </row>
        <row r="90">
          <cell r="B90">
            <v>97</v>
          </cell>
          <cell r="C90" t="str">
            <v>SALIWON</v>
          </cell>
          <cell r="D90" t="str">
            <v>DUKUH RT 02/03</v>
          </cell>
          <cell r="E90" t="str">
            <v>Anggota</v>
          </cell>
          <cell r="F90" t="str">
            <v xml:space="preserve">  KPB VIII</v>
          </cell>
        </row>
        <row r="91">
          <cell r="B91">
            <v>98</v>
          </cell>
          <cell r="C91" t="str">
            <v>TUMIRAH</v>
          </cell>
          <cell r="D91" t="str">
            <v>DUKUH RT 02/03</v>
          </cell>
          <cell r="E91" t="str">
            <v>Anggota</v>
          </cell>
          <cell r="F91" t="str">
            <v xml:space="preserve">  KPB VIII</v>
          </cell>
        </row>
        <row r="92">
          <cell r="B92">
            <v>99</v>
          </cell>
          <cell r="C92" t="str">
            <v>AMAD MARSIDI</v>
          </cell>
          <cell r="D92" t="str">
            <v>DUKUH RT 02/03</v>
          </cell>
          <cell r="E92" t="str">
            <v>Anggota</v>
          </cell>
          <cell r="F92" t="str">
            <v xml:space="preserve">  KPB VIII</v>
          </cell>
        </row>
        <row r="93">
          <cell r="B93">
            <v>101</v>
          </cell>
          <cell r="C93" t="str">
            <v>HARTONO</v>
          </cell>
          <cell r="D93" t="str">
            <v>DUKUH RT 02/03</v>
          </cell>
          <cell r="E93" t="str">
            <v>Anggota</v>
          </cell>
          <cell r="F93" t="str">
            <v xml:space="preserve">  KPB VIII</v>
          </cell>
        </row>
        <row r="94">
          <cell r="B94">
            <v>102</v>
          </cell>
          <cell r="C94" t="str">
            <v>ABDUL KOHAR/TUMUD</v>
          </cell>
          <cell r="D94" t="str">
            <v>DUKUH RT 01/03</v>
          </cell>
          <cell r="E94" t="str">
            <v>Anggota</v>
          </cell>
          <cell r="F94" t="str">
            <v xml:space="preserve">  KPB VIII</v>
          </cell>
        </row>
        <row r="95">
          <cell r="B95">
            <v>103</v>
          </cell>
          <cell r="C95" t="str">
            <v>AMAD PAWIRO</v>
          </cell>
          <cell r="D95" t="str">
            <v>DUKUH RT 02/03</v>
          </cell>
          <cell r="E95" t="str">
            <v>Ketua</v>
          </cell>
          <cell r="F95" t="str">
            <v>KPB IX</v>
          </cell>
        </row>
        <row r="96">
          <cell r="B96">
            <v>104</v>
          </cell>
          <cell r="C96" t="str">
            <v>MULYO PAWIRO</v>
          </cell>
          <cell r="D96" t="str">
            <v>NOLOSARAN RT 04/03</v>
          </cell>
          <cell r="E96" t="str">
            <v>Sekretaris</v>
          </cell>
          <cell r="F96" t="str">
            <v>KPB IX</v>
          </cell>
        </row>
        <row r="97">
          <cell r="B97">
            <v>105</v>
          </cell>
          <cell r="C97" t="str">
            <v>MUJIRAH</v>
          </cell>
          <cell r="D97" t="str">
            <v>NOLOSARAN RT 04/03</v>
          </cell>
          <cell r="E97" t="str">
            <v>Bendahara</v>
          </cell>
          <cell r="F97" t="str">
            <v>KPB IX</v>
          </cell>
        </row>
        <row r="98">
          <cell r="B98">
            <v>106</v>
          </cell>
          <cell r="C98" t="str">
            <v>ISWANDI</v>
          </cell>
          <cell r="D98" t="str">
            <v>NOLOSARAN RT 04/03</v>
          </cell>
          <cell r="E98" t="str">
            <v>Anggota</v>
          </cell>
          <cell r="F98" t="str">
            <v>KPB IX</v>
          </cell>
        </row>
        <row r="99">
          <cell r="B99">
            <v>107</v>
          </cell>
          <cell r="C99" t="str">
            <v>NURLIWON</v>
          </cell>
          <cell r="D99" t="str">
            <v>NOLOSARAN RT 03/03</v>
          </cell>
          <cell r="E99" t="str">
            <v>Anggota</v>
          </cell>
          <cell r="F99" t="str">
            <v>KPB IX</v>
          </cell>
        </row>
        <row r="100">
          <cell r="B100">
            <v>108</v>
          </cell>
          <cell r="C100" t="str">
            <v>MARINAH</v>
          </cell>
          <cell r="D100" t="str">
            <v>NOLOSARAN RT 03/03</v>
          </cell>
          <cell r="E100" t="str">
            <v>Anggota</v>
          </cell>
          <cell r="F100" t="str">
            <v>KPB IX</v>
          </cell>
        </row>
        <row r="101">
          <cell r="B101">
            <v>109</v>
          </cell>
          <cell r="C101" t="str">
            <v>SUPARNO</v>
          </cell>
          <cell r="D101" t="str">
            <v>NOLOSARAN RT 03/03</v>
          </cell>
          <cell r="E101" t="str">
            <v>Anggota</v>
          </cell>
          <cell r="F101" t="str">
            <v>KPB IX</v>
          </cell>
        </row>
        <row r="102">
          <cell r="B102">
            <v>110</v>
          </cell>
          <cell r="C102" t="str">
            <v>TURIYAH</v>
          </cell>
          <cell r="D102" t="str">
            <v>NOLOSARAN RT 03/03</v>
          </cell>
          <cell r="E102" t="str">
            <v>Anggota</v>
          </cell>
          <cell r="F102" t="str">
            <v>KPB IX</v>
          </cell>
        </row>
        <row r="103">
          <cell r="B103">
            <v>111</v>
          </cell>
          <cell r="C103" t="str">
            <v>ASLAMIYAH</v>
          </cell>
          <cell r="D103" t="str">
            <v>NOLOSARAN RT 03/03</v>
          </cell>
          <cell r="E103" t="str">
            <v>Anggota</v>
          </cell>
          <cell r="F103" t="str">
            <v>KPB IX</v>
          </cell>
        </row>
        <row r="104">
          <cell r="B104">
            <v>112</v>
          </cell>
          <cell r="C104" t="str">
            <v>KAIJO</v>
          </cell>
          <cell r="D104" t="str">
            <v>NOLOSARAN RT 03/03</v>
          </cell>
          <cell r="E104" t="str">
            <v>Anggota</v>
          </cell>
          <cell r="F104" t="str">
            <v>KPB IX</v>
          </cell>
        </row>
        <row r="105">
          <cell r="B105">
            <v>113</v>
          </cell>
          <cell r="C105" t="str">
            <v>DULAH RUSMAN</v>
          </cell>
          <cell r="D105" t="str">
            <v>NOLOSARAN RT 03/03</v>
          </cell>
          <cell r="E105" t="str">
            <v>Anggota</v>
          </cell>
          <cell r="F105" t="str">
            <v>KPB IX</v>
          </cell>
        </row>
        <row r="106">
          <cell r="B106">
            <v>114</v>
          </cell>
          <cell r="C106" t="str">
            <v>SUPRIYADI</v>
          </cell>
          <cell r="D106" t="str">
            <v>NOLOSARAN RT 03/03</v>
          </cell>
          <cell r="E106" t="str">
            <v>Ketua</v>
          </cell>
          <cell r="F106" t="str">
            <v xml:space="preserve"> KPB X</v>
          </cell>
        </row>
        <row r="107">
          <cell r="B107">
            <v>116</v>
          </cell>
          <cell r="C107" t="str">
            <v>DADANG SURYANA W</v>
          </cell>
          <cell r="D107" t="str">
            <v>NOLOSARAN RT 04/03</v>
          </cell>
          <cell r="E107" t="str">
            <v>Sekretaris</v>
          </cell>
          <cell r="F107" t="str">
            <v xml:space="preserve"> KPB X</v>
          </cell>
        </row>
        <row r="108">
          <cell r="B108">
            <v>118</v>
          </cell>
          <cell r="C108" t="str">
            <v>MARSINAH</v>
          </cell>
          <cell r="D108" t="str">
            <v>NOLOSARAN RT 03/03</v>
          </cell>
          <cell r="E108" t="str">
            <v>Bendahara</v>
          </cell>
          <cell r="F108" t="str">
            <v xml:space="preserve"> KPB X</v>
          </cell>
        </row>
        <row r="109">
          <cell r="B109">
            <v>120</v>
          </cell>
          <cell r="C109" t="str">
            <v>MUKSON</v>
          </cell>
          <cell r="D109" t="str">
            <v>NOLOSARAN RT 03/03</v>
          </cell>
          <cell r="E109" t="str">
            <v>Anggota</v>
          </cell>
          <cell r="F109" t="str">
            <v xml:space="preserve"> KPB X</v>
          </cell>
        </row>
        <row r="110">
          <cell r="B110">
            <v>122</v>
          </cell>
          <cell r="C110" t="str">
            <v>MANISO</v>
          </cell>
          <cell r="D110" t="str">
            <v>NOLOSARAN RT 03/03</v>
          </cell>
          <cell r="E110" t="str">
            <v>Anggota</v>
          </cell>
          <cell r="F110" t="str">
            <v xml:space="preserve"> KPB X</v>
          </cell>
        </row>
        <row r="111">
          <cell r="B111">
            <v>124</v>
          </cell>
          <cell r="C111" t="str">
            <v>PARYONO</v>
          </cell>
          <cell r="D111" t="str">
            <v>NOLOSARAN RT 03/03</v>
          </cell>
          <cell r="E111" t="str">
            <v>Anggota</v>
          </cell>
          <cell r="F111" t="str">
            <v xml:space="preserve"> KPB X</v>
          </cell>
        </row>
        <row r="112">
          <cell r="B112">
            <v>125</v>
          </cell>
          <cell r="C112" t="str">
            <v>MUSINAH</v>
          </cell>
          <cell r="D112" t="str">
            <v>NOLOSARAN RT 04/03</v>
          </cell>
          <cell r="E112" t="str">
            <v>Anggota</v>
          </cell>
          <cell r="F112" t="str">
            <v xml:space="preserve"> KPB X</v>
          </cell>
        </row>
        <row r="113">
          <cell r="B113">
            <v>126</v>
          </cell>
          <cell r="C113" t="str">
            <v>PONIRAN</v>
          </cell>
          <cell r="D113" t="str">
            <v>KEBURUHAN RT 02/04</v>
          </cell>
          <cell r="E113" t="str">
            <v>Anggota</v>
          </cell>
          <cell r="F113" t="str">
            <v xml:space="preserve"> KPB X</v>
          </cell>
        </row>
        <row r="114">
          <cell r="B114">
            <v>127</v>
          </cell>
          <cell r="C114" t="str">
            <v>WAIYAH</v>
          </cell>
          <cell r="D114" t="str">
            <v>KEBURUHAN RT 02/04</v>
          </cell>
          <cell r="E114" t="str">
            <v>Anggota</v>
          </cell>
          <cell r="F114" t="str">
            <v xml:space="preserve"> KPB X</v>
          </cell>
        </row>
        <row r="115">
          <cell r="B115">
            <v>128</v>
          </cell>
          <cell r="C115" t="str">
            <v>WARIS</v>
          </cell>
          <cell r="D115" t="str">
            <v>KEBURUHAN RT 02/04</v>
          </cell>
          <cell r="E115" t="str">
            <v>Anggota</v>
          </cell>
          <cell r="F115" t="str">
            <v xml:space="preserve"> KPB X</v>
          </cell>
        </row>
        <row r="116">
          <cell r="B116">
            <v>129</v>
          </cell>
          <cell r="C116" t="str">
            <v>EDI WINARNO</v>
          </cell>
          <cell r="D116" t="str">
            <v>KEBURUHAN RT 02/04</v>
          </cell>
          <cell r="E116" t="str">
            <v>Anggota</v>
          </cell>
          <cell r="F116" t="str">
            <v xml:space="preserve"> KPB X</v>
          </cell>
        </row>
        <row r="117">
          <cell r="B117">
            <v>130</v>
          </cell>
          <cell r="C117" t="str">
            <v>HADI PRANOTO</v>
          </cell>
          <cell r="D117" t="str">
            <v>KEBURUHAN RT 02/04</v>
          </cell>
          <cell r="E117" t="str">
            <v>Ketua</v>
          </cell>
          <cell r="F117" t="str">
            <v xml:space="preserve"> KPB XI</v>
          </cell>
        </row>
        <row r="118">
          <cell r="B118">
            <v>131</v>
          </cell>
          <cell r="C118" t="str">
            <v>SARIJO</v>
          </cell>
          <cell r="D118" t="str">
            <v>KEBURUHAN RT 02/04</v>
          </cell>
          <cell r="E118" t="str">
            <v>Sekretaris</v>
          </cell>
          <cell r="F118" t="str">
            <v xml:space="preserve"> KPB XI</v>
          </cell>
        </row>
        <row r="119">
          <cell r="B119">
            <v>132</v>
          </cell>
          <cell r="C119" t="str">
            <v>M. HARIYANTO</v>
          </cell>
          <cell r="D119" t="str">
            <v>KEBURUHAN RT 01/04</v>
          </cell>
          <cell r="E119" t="str">
            <v>Bendahara</v>
          </cell>
          <cell r="F119" t="str">
            <v xml:space="preserve"> KPB XI</v>
          </cell>
        </row>
        <row r="120">
          <cell r="B120">
            <v>133</v>
          </cell>
          <cell r="C120" t="str">
            <v>NGADIKUN</v>
          </cell>
          <cell r="D120" t="str">
            <v>KEBURUHAN RT 02/04</v>
          </cell>
          <cell r="E120" t="str">
            <v>Anggota</v>
          </cell>
          <cell r="F120" t="str">
            <v xml:space="preserve"> KPB XI</v>
          </cell>
        </row>
        <row r="121">
          <cell r="B121">
            <v>135</v>
          </cell>
          <cell r="C121" t="str">
            <v>ATMOJO UTOMO</v>
          </cell>
          <cell r="D121" t="str">
            <v>KEBURUHAN RT 02/04</v>
          </cell>
          <cell r="E121" t="str">
            <v>Anggota</v>
          </cell>
          <cell r="F121" t="str">
            <v xml:space="preserve"> KPB XI</v>
          </cell>
        </row>
        <row r="122">
          <cell r="B122">
            <v>136</v>
          </cell>
          <cell r="C122" t="str">
            <v>PAINEM</v>
          </cell>
          <cell r="D122" t="str">
            <v>KEBURUHAN RT 02/04</v>
          </cell>
          <cell r="E122" t="str">
            <v>Anggota</v>
          </cell>
          <cell r="F122" t="str">
            <v xml:space="preserve"> KPB XI</v>
          </cell>
        </row>
        <row r="123">
          <cell r="B123">
            <v>137</v>
          </cell>
          <cell r="C123" t="str">
            <v>PAIJO</v>
          </cell>
          <cell r="D123" t="str">
            <v>KEBURUHAN RT 02/04</v>
          </cell>
          <cell r="E123" t="str">
            <v>Anggota</v>
          </cell>
          <cell r="F123" t="str">
            <v xml:space="preserve"> KPB XI</v>
          </cell>
        </row>
        <row r="124">
          <cell r="B124">
            <v>140</v>
          </cell>
          <cell r="C124" t="str">
            <v>MANISO</v>
          </cell>
          <cell r="D124" t="str">
            <v>KEBURUHAN RT 02/04</v>
          </cell>
          <cell r="E124" t="str">
            <v>Anggota</v>
          </cell>
          <cell r="F124" t="str">
            <v xml:space="preserve"> KPB XI</v>
          </cell>
        </row>
        <row r="125">
          <cell r="B125">
            <v>143</v>
          </cell>
          <cell r="C125" t="str">
            <v>SULASTRI</v>
          </cell>
          <cell r="D125" t="str">
            <v>KEBURUHAN RT 02/04</v>
          </cell>
          <cell r="E125" t="str">
            <v>Anggota</v>
          </cell>
          <cell r="F125" t="str">
            <v xml:space="preserve"> KPB XI</v>
          </cell>
        </row>
        <row r="126">
          <cell r="B126">
            <v>144</v>
          </cell>
          <cell r="C126" t="str">
            <v>ADI UTOMO</v>
          </cell>
          <cell r="D126" t="str">
            <v>KEBURUHAN RT 02/04</v>
          </cell>
          <cell r="E126" t="str">
            <v>Anggota</v>
          </cell>
          <cell r="F126" t="str">
            <v xml:space="preserve"> KPB XI</v>
          </cell>
        </row>
        <row r="127">
          <cell r="B127">
            <v>146</v>
          </cell>
          <cell r="C127" t="str">
            <v>SUGITO</v>
          </cell>
          <cell r="D127" t="str">
            <v>KEBURUHAN RT 01/04</v>
          </cell>
          <cell r="E127" t="str">
            <v>Anggota</v>
          </cell>
          <cell r="F127" t="str">
            <v xml:space="preserve"> KPB XI</v>
          </cell>
        </row>
        <row r="128">
          <cell r="B128">
            <v>147</v>
          </cell>
          <cell r="C128" t="str">
            <v>MARTO UTOMO</v>
          </cell>
          <cell r="D128" t="str">
            <v>KEBURUHAN RT 01/05</v>
          </cell>
          <cell r="E128" t="str">
            <v>Ketua</v>
          </cell>
          <cell r="F128" t="str">
            <v xml:space="preserve"> KPB XII</v>
          </cell>
        </row>
        <row r="129">
          <cell r="B129">
            <v>148</v>
          </cell>
          <cell r="C129" t="str">
            <v>SAINAH</v>
          </cell>
          <cell r="D129" t="str">
            <v>KEBURUHAN RT 02/04</v>
          </cell>
          <cell r="E129" t="str">
            <v>Sekretaris</v>
          </cell>
          <cell r="F129" t="str">
            <v xml:space="preserve"> KPB XII</v>
          </cell>
        </row>
        <row r="130">
          <cell r="B130">
            <v>149</v>
          </cell>
          <cell r="C130" t="str">
            <v>PARDI</v>
          </cell>
          <cell r="D130" t="str">
            <v>KEBURUHAN RT 02/04</v>
          </cell>
          <cell r="E130" t="str">
            <v>Bendahara</v>
          </cell>
          <cell r="F130" t="str">
            <v xml:space="preserve"> KPB XII</v>
          </cell>
        </row>
        <row r="131">
          <cell r="B131">
            <v>150</v>
          </cell>
          <cell r="C131" t="str">
            <v>SOLIKIN</v>
          </cell>
          <cell r="D131" t="str">
            <v>JURU TENGAH RT 01/02</v>
          </cell>
          <cell r="E131" t="str">
            <v>Anggota</v>
          </cell>
          <cell r="F131" t="str">
            <v xml:space="preserve"> KPB XII</v>
          </cell>
        </row>
        <row r="132">
          <cell r="B132">
            <v>151</v>
          </cell>
          <cell r="C132" t="str">
            <v>MOH. NURHIDAYAT</v>
          </cell>
          <cell r="D132" t="str">
            <v>DK PELUTAN RT 03/02</v>
          </cell>
          <cell r="E132" t="str">
            <v>Anggota</v>
          </cell>
          <cell r="F132" t="str">
            <v xml:space="preserve"> KPB XII</v>
          </cell>
        </row>
        <row r="133">
          <cell r="B133">
            <v>153</v>
          </cell>
          <cell r="C133" t="str">
            <v>RUBIYEM</v>
          </cell>
          <cell r="D133" t="str">
            <v>KARANG BAKENG RT 05/02</v>
          </cell>
          <cell r="E133" t="str">
            <v>Anggota</v>
          </cell>
          <cell r="F133" t="str">
            <v xml:space="preserve"> KPB XII</v>
          </cell>
        </row>
        <row r="134">
          <cell r="B134">
            <v>154</v>
          </cell>
          <cell r="C134" t="str">
            <v>YUDO SISWO SAPUTRO</v>
          </cell>
          <cell r="D134" t="str">
            <v>KARANG BAKENG RT 05/02</v>
          </cell>
          <cell r="E134" t="str">
            <v>Anggota</v>
          </cell>
          <cell r="F134" t="str">
            <v xml:space="preserve"> KPB XII</v>
          </cell>
        </row>
        <row r="135">
          <cell r="B135">
            <v>155</v>
          </cell>
          <cell r="C135" t="str">
            <v>MARTINI</v>
          </cell>
          <cell r="D135" t="str">
            <v>KARANG BAKENG RT 05/02</v>
          </cell>
          <cell r="E135" t="str">
            <v>Anggota</v>
          </cell>
          <cell r="F135" t="str">
            <v xml:space="preserve"> KPB XII</v>
          </cell>
        </row>
        <row r="136">
          <cell r="B136">
            <v>156</v>
          </cell>
          <cell r="C136" t="str">
            <v>AMAD MIARTO</v>
          </cell>
          <cell r="D136" t="str">
            <v>KARANG BAKENG RT 06/02</v>
          </cell>
          <cell r="E136" t="str">
            <v>Anggota</v>
          </cell>
          <cell r="F136" t="str">
            <v xml:space="preserve"> KPB XII</v>
          </cell>
        </row>
        <row r="137">
          <cell r="B137">
            <v>157</v>
          </cell>
          <cell r="C137" t="str">
            <v>SUROSO</v>
          </cell>
          <cell r="D137" t="str">
            <v>KARANG BAKENG RT 06/02</v>
          </cell>
          <cell r="E137" t="str">
            <v>Anggota</v>
          </cell>
          <cell r="F137" t="str">
            <v xml:space="preserve"> KPB XII</v>
          </cell>
        </row>
        <row r="138">
          <cell r="B138">
            <v>158</v>
          </cell>
          <cell r="C138" t="str">
            <v>AMAD FAJERI</v>
          </cell>
          <cell r="D138" t="str">
            <v>KARANG BAKENG RT 06/02</v>
          </cell>
          <cell r="E138" t="str">
            <v>Anggota</v>
          </cell>
          <cell r="F138" t="str">
            <v xml:space="preserve"> KPB XII</v>
          </cell>
        </row>
        <row r="139">
          <cell r="B139">
            <v>159</v>
          </cell>
          <cell r="C139" t="str">
            <v>PAWIT RAYITNO</v>
          </cell>
          <cell r="D139" t="str">
            <v>SARWOGADUNG RT 01/03</v>
          </cell>
          <cell r="E139" t="str">
            <v>Ketua</v>
          </cell>
          <cell r="F139" t="str">
            <v xml:space="preserve"> KPB XIII</v>
          </cell>
        </row>
        <row r="140">
          <cell r="B140">
            <v>160</v>
          </cell>
          <cell r="C140" t="str">
            <v>ARI BANGUN SUTRISNO</v>
          </cell>
          <cell r="D140" t="str">
            <v>NOLOSARAN RT 03/03</v>
          </cell>
          <cell r="E140" t="str">
            <v>Sekretaris</v>
          </cell>
          <cell r="F140" t="str">
            <v xml:space="preserve"> KPB XIII</v>
          </cell>
        </row>
        <row r="141">
          <cell r="B141">
            <v>162</v>
          </cell>
          <cell r="C141" t="str">
            <v>SALBIYAH</v>
          </cell>
          <cell r="D141" t="str">
            <v>SARWOGADUNG RT 04/01</v>
          </cell>
          <cell r="E141" t="str">
            <v>Bendahara</v>
          </cell>
          <cell r="F141" t="str">
            <v xml:space="preserve"> KPB XIII</v>
          </cell>
        </row>
        <row r="142">
          <cell r="B142">
            <v>163</v>
          </cell>
          <cell r="C142" t="str">
            <v>MARSIYAN</v>
          </cell>
          <cell r="D142" t="str">
            <v>PENGUMPAN RT 04/01</v>
          </cell>
          <cell r="E142" t="str">
            <v>Anggota</v>
          </cell>
          <cell r="F142" t="str">
            <v xml:space="preserve"> KPB XIII</v>
          </cell>
        </row>
        <row r="143">
          <cell r="B143">
            <v>164</v>
          </cell>
          <cell r="C143" t="str">
            <v>SUKARNO</v>
          </cell>
          <cell r="D143" t="str">
            <v>PENGUMPAN RT 04/01</v>
          </cell>
          <cell r="E143" t="str">
            <v>Anggota</v>
          </cell>
          <cell r="F143" t="str">
            <v xml:space="preserve"> KPB XIII</v>
          </cell>
        </row>
        <row r="144">
          <cell r="B144">
            <v>165</v>
          </cell>
          <cell r="C144" t="str">
            <v>SANISWAN</v>
          </cell>
          <cell r="D144">
            <v>0</v>
          </cell>
          <cell r="E144" t="str">
            <v>Anggota</v>
          </cell>
          <cell r="F144" t="str">
            <v xml:space="preserve"> KPB XIII</v>
          </cell>
        </row>
        <row r="145">
          <cell r="B145">
            <v>166</v>
          </cell>
          <cell r="C145" t="str">
            <v>ROTO MULYO</v>
          </cell>
          <cell r="D145">
            <v>0</v>
          </cell>
          <cell r="E145" t="str">
            <v>Anggota</v>
          </cell>
          <cell r="F145" t="str">
            <v xml:space="preserve"> KPB XIII</v>
          </cell>
        </row>
      </sheetData>
      <sheetData sheetId="3">
        <row r="7">
          <cell r="A7">
            <v>1</v>
          </cell>
          <cell r="B7" t="str">
            <v>SUDIYONO</v>
          </cell>
          <cell r="C7" t="str">
            <v>L</v>
          </cell>
          <cell r="D7" t="str">
            <v>3305080101570012</v>
          </cell>
          <cell r="E7" t="str">
            <v>PEJATEN RT01/01</v>
          </cell>
          <cell r="F7" t="str">
            <v>SARWOGADUNG</v>
          </cell>
          <cell r="G7" t="str">
            <v>MIRIT</v>
          </cell>
          <cell r="H7">
            <v>7500000</v>
          </cell>
          <cell r="I7" t="str">
            <v xml:space="preserve"> MIRIT</v>
          </cell>
          <cell r="J7">
            <v>6726</v>
          </cell>
          <cell r="K7" t="str">
            <v>031/05/2014</v>
          </cell>
          <cell r="L7" t="str">
            <v>5 MEI 2014</v>
          </cell>
        </row>
        <row r="8">
          <cell r="A8">
            <v>2</v>
          </cell>
          <cell r="B8" t="str">
            <v>GANJIL SUPRIYANTO</v>
          </cell>
          <cell r="C8" t="str">
            <v>L</v>
          </cell>
          <cell r="D8" t="str">
            <v>3305081603750004</v>
          </cell>
          <cell r="E8" t="str">
            <v>PEJATEN RT01/01</v>
          </cell>
          <cell r="F8" t="str">
            <v>SARWOGADUNG</v>
          </cell>
          <cell r="G8" t="str">
            <v>MIRIT</v>
          </cell>
          <cell r="H8">
            <v>7500000</v>
          </cell>
          <cell r="I8" t="str">
            <v xml:space="preserve"> MIRIT</v>
          </cell>
          <cell r="J8">
            <v>6726</v>
          </cell>
          <cell r="K8" t="str">
            <v>031/05/2014</v>
          </cell>
          <cell r="L8" t="str">
            <v>5 MEI 2014</v>
          </cell>
        </row>
        <row r="9">
          <cell r="A9">
            <v>3</v>
          </cell>
          <cell r="B9" t="str">
            <v>PAIMAN</v>
          </cell>
          <cell r="C9" t="str">
            <v>L</v>
          </cell>
          <cell r="D9" t="str">
            <v>3305081011560002</v>
          </cell>
          <cell r="E9" t="str">
            <v>PEJATEN RT01/01</v>
          </cell>
          <cell r="F9" t="str">
            <v>SARWOGADUNG</v>
          </cell>
          <cell r="G9" t="str">
            <v>MIRIT</v>
          </cell>
          <cell r="H9">
            <v>7500000</v>
          </cell>
          <cell r="I9" t="str">
            <v xml:space="preserve"> MIRIT</v>
          </cell>
          <cell r="J9">
            <v>6726</v>
          </cell>
          <cell r="K9" t="str">
            <v>031/05/2014</v>
          </cell>
          <cell r="L9" t="str">
            <v>5 MEI 2014</v>
          </cell>
        </row>
        <row r="10">
          <cell r="A10">
            <v>4</v>
          </cell>
          <cell r="B10" t="str">
            <v>KASNO</v>
          </cell>
          <cell r="C10" t="str">
            <v>L</v>
          </cell>
          <cell r="D10" t="str">
            <v>3305080112590003</v>
          </cell>
          <cell r="E10" t="str">
            <v>PEJATEN RT01/01</v>
          </cell>
          <cell r="F10" t="str">
            <v>SARWOGADUNG</v>
          </cell>
          <cell r="G10" t="str">
            <v>MIRIT</v>
          </cell>
          <cell r="H10">
            <v>7500000</v>
          </cell>
          <cell r="I10" t="str">
            <v xml:space="preserve"> MIRIT</v>
          </cell>
          <cell r="J10">
            <v>6726</v>
          </cell>
          <cell r="K10" t="str">
            <v>031/05/2014</v>
          </cell>
          <cell r="L10" t="str">
            <v>5 MEI 2014</v>
          </cell>
        </row>
        <row r="11">
          <cell r="A11">
            <v>6</v>
          </cell>
          <cell r="B11" t="str">
            <v>PONIYAH</v>
          </cell>
          <cell r="C11" t="str">
            <v>P</v>
          </cell>
          <cell r="D11" t="str">
            <v>3305084909570001</v>
          </cell>
          <cell r="E11" t="str">
            <v>PEJATEN RT01/01</v>
          </cell>
          <cell r="F11" t="str">
            <v>SARWOGADUNG</v>
          </cell>
          <cell r="G11" t="str">
            <v>MIRIT</v>
          </cell>
          <cell r="H11">
            <v>7500000</v>
          </cell>
          <cell r="I11" t="str">
            <v xml:space="preserve"> MIRIT</v>
          </cell>
          <cell r="J11">
            <v>6726</v>
          </cell>
          <cell r="K11" t="str">
            <v>031/05/2014</v>
          </cell>
          <cell r="L11" t="str">
            <v>5 MEI 2014</v>
          </cell>
        </row>
        <row r="12">
          <cell r="A12">
            <v>7</v>
          </cell>
          <cell r="B12" t="str">
            <v>PONIJO</v>
          </cell>
          <cell r="C12" t="str">
            <v>L</v>
          </cell>
          <cell r="D12" t="str">
            <v>3305082608770001</v>
          </cell>
          <cell r="E12" t="str">
            <v>PEJATEN RT02/01</v>
          </cell>
          <cell r="F12" t="str">
            <v>SARWOGADUNG</v>
          </cell>
          <cell r="G12" t="str">
            <v>MIRIT</v>
          </cell>
          <cell r="H12">
            <v>7500000</v>
          </cell>
          <cell r="I12" t="str">
            <v xml:space="preserve"> MIRIT</v>
          </cell>
          <cell r="J12">
            <v>6726</v>
          </cell>
          <cell r="K12" t="str">
            <v>031/05/2014</v>
          </cell>
          <cell r="L12" t="str">
            <v>5 MEI 2014</v>
          </cell>
        </row>
        <row r="13">
          <cell r="A13">
            <v>8</v>
          </cell>
          <cell r="B13" t="str">
            <v>AMAD KASDI</v>
          </cell>
          <cell r="C13" t="str">
            <v>L</v>
          </cell>
          <cell r="D13" t="str">
            <v>3305081207450001</v>
          </cell>
          <cell r="E13" t="str">
            <v>PEJATEN RT02/01</v>
          </cell>
          <cell r="F13" t="str">
            <v>SARWOGADUNG</v>
          </cell>
          <cell r="G13" t="str">
            <v>MIRIT</v>
          </cell>
          <cell r="H13">
            <v>7500000</v>
          </cell>
          <cell r="I13" t="str">
            <v xml:space="preserve"> MIRIT</v>
          </cell>
          <cell r="J13">
            <v>6726</v>
          </cell>
          <cell r="K13" t="str">
            <v>031/05/2014</v>
          </cell>
          <cell r="L13" t="str">
            <v>5 MEI 2014</v>
          </cell>
        </row>
        <row r="14">
          <cell r="A14">
            <v>9</v>
          </cell>
          <cell r="B14" t="str">
            <v>SELAMAT</v>
          </cell>
          <cell r="C14" t="str">
            <v>L</v>
          </cell>
          <cell r="D14" t="str">
            <v>3305081310800002</v>
          </cell>
          <cell r="E14" t="str">
            <v>PEJATEN RT02/01</v>
          </cell>
          <cell r="F14" t="str">
            <v>SARWOGADUNG</v>
          </cell>
          <cell r="G14" t="str">
            <v>MIRIT</v>
          </cell>
          <cell r="H14">
            <v>7500000</v>
          </cell>
          <cell r="I14" t="str">
            <v xml:space="preserve"> MIRIT</v>
          </cell>
          <cell r="J14">
            <v>6726</v>
          </cell>
          <cell r="K14" t="str">
            <v>031/05/2014</v>
          </cell>
          <cell r="L14" t="str">
            <v>5 MEI 2014</v>
          </cell>
        </row>
        <row r="15">
          <cell r="A15">
            <v>11</v>
          </cell>
          <cell r="B15" t="str">
            <v>COKRO SEMITO</v>
          </cell>
          <cell r="C15" t="str">
            <v>L</v>
          </cell>
          <cell r="D15" t="str">
            <v>3305081602420002</v>
          </cell>
          <cell r="E15" t="str">
            <v>PEJATEN RT02/01</v>
          </cell>
          <cell r="F15" t="str">
            <v>SARWOGADUNG</v>
          </cell>
          <cell r="G15" t="str">
            <v>MIRIT</v>
          </cell>
          <cell r="H15">
            <v>7500000</v>
          </cell>
          <cell r="I15" t="str">
            <v xml:space="preserve"> MIRIT</v>
          </cell>
          <cell r="J15">
            <v>6726</v>
          </cell>
          <cell r="K15" t="str">
            <v>031/05/2014</v>
          </cell>
          <cell r="L15" t="str">
            <v>5 MEI 2014</v>
          </cell>
        </row>
        <row r="16">
          <cell r="A16">
            <v>12</v>
          </cell>
          <cell r="B16" t="str">
            <v>SAMIKEM</v>
          </cell>
          <cell r="C16" t="str">
            <v>P</v>
          </cell>
          <cell r="D16" t="str">
            <v>3305084101390003</v>
          </cell>
          <cell r="E16" t="str">
            <v>PEJATEN RT01/01</v>
          </cell>
          <cell r="F16" t="str">
            <v>SARWOGADUNG</v>
          </cell>
          <cell r="G16" t="str">
            <v>MIRIT</v>
          </cell>
          <cell r="H16">
            <v>7500000</v>
          </cell>
          <cell r="I16" t="str">
            <v xml:space="preserve"> MIRIT</v>
          </cell>
          <cell r="J16">
            <v>6726</v>
          </cell>
          <cell r="K16" t="str">
            <v>031/05/2014</v>
          </cell>
          <cell r="L16" t="str">
            <v>5 MEI 2014</v>
          </cell>
        </row>
        <row r="17">
          <cell r="A17">
            <v>14</v>
          </cell>
          <cell r="B17" t="str">
            <v>BERO</v>
          </cell>
          <cell r="C17" t="str">
            <v>P</v>
          </cell>
          <cell r="D17" t="str">
            <v>3305084412370001</v>
          </cell>
          <cell r="E17" t="str">
            <v>PEJATEN RT02/01</v>
          </cell>
          <cell r="F17" t="str">
            <v>SARWOGADUNG</v>
          </cell>
          <cell r="G17" t="str">
            <v>MIRIT</v>
          </cell>
          <cell r="H17">
            <v>7500000</v>
          </cell>
          <cell r="I17" t="str">
            <v xml:space="preserve"> MIRIT</v>
          </cell>
          <cell r="J17">
            <v>6726</v>
          </cell>
          <cell r="K17" t="str">
            <v>031/05/2014</v>
          </cell>
          <cell r="L17" t="str">
            <v>5 MEI 2014</v>
          </cell>
        </row>
        <row r="18">
          <cell r="A18">
            <v>15</v>
          </cell>
          <cell r="B18" t="str">
            <v>MOHAMMAD ZAENUDIN</v>
          </cell>
          <cell r="C18" t="str">
            <v>L</v>
          </cell>
          <cell r="D18" t="str">
            <v>3305081111520001</v>
          </cell>
          <cell r="E18" t="str">
            <v>PENGAMPON RT 03/01</v>
          </cell>
          <cell r="F18" t="str">
            <v>SARWOGADUNG</v>
          </cell>
          <cell r="G18" t="str">
            <v>MIRIT</v>
          </cell>
          <cell r="H18">
            <v>7500000</v>
          </cell>
          <cell r="I18" t="str">
            <v xml:space="preserve"> MIRIT</v>
          </cell>
          <cell r="J18">
            <v>6726</v>
          </cell>
          <cell r="K18" t="str">
            <v>031/05/2014</v>
          </cell>
          <cell r="L18" t="str">
            <v>5 MEI 2014</v>
          </cell>
        </row>
        <row r="19">
          <cell r="A19">
            <v>16</v>
          </cell>
          <cell r="B19" t="str">
            <v>BASROWI</v>
          </cell>
          <cell r="C19" t="str">
            <v>L</v>
          </cell>
          <cell r="D19" t="str">
            <v>3305083112510002</v>
          </cell>
          <cell r="E19" t="str">
            <v>PENGAMPON RT 03/01</v>
          </cell>
          <cell r="F19" t="str">
            <v>SARWOGADUNG</v>
          </cell>
          <cell r="G19" t="str">
            <v>MIRIT</v>
          </cell>
          <cell r="H19">
            <v>7500000</v>
          </cell>
          <cell r="I19" t="str">
            <v xml:space="preserve"> MIRIT</v>
          </cell>
          <cell r="J19">
            <v>6726</v>
          </cell>
          <cell r="K19" t="str">
            <v>031/05/2014</v>
          </cell>
          <cell r="L19" t="str">
            <v>5 MEI 2014</v>
          </cell>
        </row>
        <row r="20">
          <cell r="A20">
            <v>17</v>
          </cell>
          <cell r="B20" t="str">
            <v>WIRYO SUMARTO</v>
          </cell>
          <cell r="C20" t="str">
            <v>L</v>
          </cell>
          <cell r="D20" t="str">
            <v>3305080607500001</v>
          </cell>
          <cell r="E20" t="str">
            <v>PENGAMPON RT 03/01</v>
          </cell>
          <cell r="F20" t="str">
            <v>SARWOGADUNG</v>
          </cell>
          <cell r="G20" t="str">
            <v>MIRIT</v>
          </cell>
          <cell r="H20">
            <v>7500000</v>
          </cell>
          <cell r="I20" t="str">
            <v xml:space="preserve"> MIRIT</v>
          </cell>
          <cell r="J20">
            <v>6726</v>
          </cell>
          <cell r="K20" t="str">
            <v>031/05/2014</v>
          </cell>
          <cell r="L20" t="str">
            <v>5 MEI 2014</v>
          </cell>
        </row>
        <row r="21">
          <cell r="A21">
            <v>18</v>
          </cell>
          <cell r="B21" t="str">
            <v>PANUT</v>
          </cell>
          <cell r="C21" t="str">
            <v>L</v>
          </cell>
          <cell r="D21" t="str">
            <v>3305080403520002</v>
          </cell>
          <cell r="E21" t="str">
            <v>PENGAMPON RT 03/01</v>
          </cell>
          <cell r="F21" t="str">
            <v>SARWOGADUNG</v>
          </cell>
          <cell r="G21" t="str">
            <v>MIRIT</v>
          </cell>
          <cell r="H21">
            <v>7500000</v>
          </cell>
          <cell r="I21" t="str">
            <v xml:space="preserve"> MIRIT</v>
          </cell>
          <cell r="J21">
            <v>6726</v>
          </cell>
          <cell r="K21" t="str">
            <v>031/05/2014</v>
          </cell>
          <cell r="L21" t="str">
            <v>5 MEI 2014</v>
          </cell>
        </row>
        <row r="22">
          <cell r="A22">
            <v>19</v>
          </cell>
          <cell r="B22" t="str">
            <v>BUDIONO</v>
          </cell>
          <cell r="C22" t="str">
            <v>L</v>
          </cell>
          <cell r="D22" t="str">
            <v>3305082903780001</v>
          </cell>
          <cell r="E22" t="str">
            <v>PENGAMPON RT 03/01</v>
          </cell>
          <cell r="F22" t="str">
            <v>SARWOGADUNG</v>
          </cell>
          <cell r="G22" t="str">
            <v>MIRIT</v>
          </cell>
          <cell r="H22">
            <v>7500000</v>
          </cell>
          <cell r="I22" t="str">
            <v xml:space="preserve"> MIRIT</v>
          </cell>
          <cell r="J22">
            <v>6726</v>
          </cell>
          <cell r="K22" t="str">
            <v>031/05/2014</v>
          </cell>
          <cell r="L22" t="str">
            <v>5 MEI 2014</v>
          </cell>
        </row>
        <row r="23">
          <cell r="A23">
            <v>20</v>
          </cell>
          <cell r="B23" t="str">
            <v>SUYATNO</v>
          </cell>
          <cell r="C23" t="str">
            <v>L</v>
          </cell>
          <cell r="D23" t="str">
            <v>3305081911620001</v>
          </cell>
          <cell r="E23" t="str">
            <v>PENGAMPON RT 03/01</v>
          </cell>
          <cell r="F23" t="str">
            <v>SARWOGADUNG</v>
          </cell>
          <cell r="G23" t="str">
            <v>MIRIT</v>
          </cell>
          <cell r="H23">
            <v>7500000</v>
          </cell>
          <cell r="I23" t="str">
            <v xml:space="preserve"> MIRIT</v>
          </cell>
          <cell r="J23">
            <v>6726</v>
          </cell>
          <cell r="K23" t="str">
            <v>031/05/2014</v>
          </cell>
          <cell r="L23" t="str">
            <v>5 MEI 2014</v>
          </cell>
        </row>
        <row r="24">
          <cell r="A24">
            <v>21</v>
          </cell>
          <cell r="B24" t="str">
            <v xml:space="preserve">PARTO MULYO </v>
          </cell>
          <cell r="C24" t="str">
            <v>L</v>
          </cell>
          <cell r="D24" t="str">
            <v>3305081310500001</v>
          </cell>
          <cell r="E24" t="str">
            <v>PENGAMPON RT 03/01</v>
          </cell>
          <cell r="F24" t="str">
            <v>SARWOGADUNG</v>
          </cell>
          <cell r="G24" t="str">
            <v>MIRIT</v>
          </cell>
          <cell r="H24">
            <v>7500000</v>
          </cell>
          <cell r="I24" t="str">
            <v xml:space="preserve"> MIRIT</v>
          </cell>
          <cell r="J24">
            <v>6726</v>
          </cell>
          <cell r="K24" t="str">
            <v>031/05/2014</v>
          </cell>
          <cell r="L24" t="str">
            <v>5 MEI 2014</v>
          </cell>
        </row>
        <row r="25">
          <cell r="A25">
            <v>22</v>
          </cell>
          <cell r="B25" t="str">
            <v>SUKIRMAN</v>
          </cell>
          <cell r="C25" t="str">
            <v>L</v>
          </cell>
          <cell r="D25" t="str">
            <v>3305082109700001</v>
          </cell>
          <cell r="E25" t="str">
            <v>PENGAMPON RT 04/01</v>
          </cell>
          <cell r="F25" t="str">
            <v>SARWOGADUNG</v>
          </cell>
          <cell r="G25" t="str">
            <v>MIRIT</v>
          </cell>
          <cell r="H25">
            <v>7500000</v>
          </cell>
          <cell r="I25" t="str">
            <v xml:space="preserve"> MIRIT</v>
          </cell>
          <cell r="J25">
            <v>6726</v>
          </cell>
          <cell r="K25" t="str">
            <v>031/05/2014</v>
          </cell>
          <cell r="L25" t="str">
            <v>5 MEI 2014</v>
          </cell>
        </row>
        <row r="26">
          <cell r="A26">
            <v>23</v>
          </cell>
          <cell r="B26" t="str">
            <v>SURAJI</v>
          </cell>
          <cell r="C26" t="str">
            <v>L</v>
          </cell>
          <cell r="D26" t="str">
            <v>3305080101500002</v>
          </cell>
          <cell r="E26" t="str">
            <v>PENGAMPON RT 04/01</v>
          </cell>
          <cell r="F26" t="str">
            <v>SARWOGADUNG</v>
          </cell>
          <cell r="G26" t="str">
            <v>MIRIT</v>
          </cell>
          <cell r="H26">
            <v>7500000</v>
          </cell>
          <cell r="I26" t="str">
            <v xml:space="preserve"> MIRIT</v>
          </cell>
          <cell r="J26">
            <v>6726</v>
          </cell>
          <cell r="K26" t="str">
            <v>031/05/2014</v>
          </cell>
          <cell r="L26" t="str">
            <v>5 MEI 2014</v>
          </cell>
        </row>
        <row r="27">
          <cell r="A27">
            <v>24</v>
          </cell>
          <cell r="B27" t="str">
            <v>AHMAD DAROJI</v>
          </cell>
          <cell r="C27" t="str">
            <v>L</v>
          </cell>
          <cell r="D27" t="str">
            <v>3305083112520002</v>
          </cell>
          <cell r="E27" t="str">
            <v>PENGAMPON RT 04/01</v>
          </cell>
          <cell r="F27" t="str">
            <v>SARWOGADUNG</v>
          </cell>
          <cell r="G27" t="str">
            <v>MIRIT</v>
          </cell>
          <cell r="H27">
            <v>7500000</v>
          </cell>
          <cell r="I27" t="str">
            <v xml:space="preserve"> MIRIT</v>
          </cell>
          <cell r="J27">
            <v>6726</v>
          </cell>
          <cell r="K27" t="str">
            <v>031/05/2014</v>
          </cell>
          <cell r="L27" t="str">
            <v>5 MEI 2014</v>
          </cell>
        </row>
        <row r="28">
          <cell r="A28">
            <v>25</v>
          </cell>
          <cell r="B28" t="str">
            <v>YUSUP</v>
          </cell>
          <cell r="C28" t="str">
            <v>L</v>
          </cell>
          <cell r="D28" t="str">
            <v>3305080901650002</v>
          </cell>
          <cell r="E28" t="str">
            <v>PENGAMPON RT 04/01</v>
          </cell>
          <cell r="F28" t="str">
            <v>SARWOGADUNG</v>
          </cell>
          <cell r="G28" t="str">
            <v>MIRIT</v>
          </cell>
          <cell r="H28">
            <v>7500000</v>
          </cell>
          <cell r="I28" t="str">
            <v xml:space="preserve"> MIRIT</v>
          </cell>
          <cell r="J28">
            <v>6726</v>
          </cell>
          <cell r="K28" t="str">
            <v>031/05/2014</v>
          </cell>
          <cell r="L28" t="str">
            <v>5 MEI 2014</v>
          </cell>
        </row>
        <row r="29">
          <cell r="A29">
            <v>26</v>
          </cell>
          <cell r="B29" t="str">
            <v>NUR KHAYAT</v>
          </cell>
          <cell r="C29" t="str">
            <v>L</v>
          </cell>
          <cell r="D29" t="str">
            <v>3305081607850003</v>
          </cell>
          <cell r="E29" t="str">
            <v>PENGAMPON RT 04/01</v>
          </cell>
          <cell r="F29" t="str">
            <v>SARWOGADUNG</v>
          </cell>
          <cell r="G29" t="str">
            <v>MIRIT</v>
          </cell>
          <cell r="H29">
            <v>7500000</v>
          </cell>
          <cell r="I29" t="str">
            <v xml:space="preserve"> MIRIT</v>
          </cell>
          <cell r="J29">
            <v>6726</v>
          </cell>
          <cell r="K29" t="str">
            <v>031/05/2014</v>
          </cell>
          <cell r="L29" t="str">
            <v>5 MEI 2014</v>
          </cell>
        </row>
        <row r="30">
          <cell r="A30">
            <v>27</v>
          </cell>
          <cell r="B30" t="str">
            <v>UNTUNG</v>
          </cell>
          <cell r="C30" t="str">
            <v>L</v>
          </cell>
          <cell r="D30" t="str">
            <v>3305081504880005</v>
          </cell>
          <cell r="E30" t="str">
            <v>JURU TENGAH RT 02/02</v>
          </cell>
          <cell r="F30" t="str">
            <v>SARWOGADUNG</v>
          </cell>
          <cell r="G30" t="str">
            <v>MIRIT</v>
          </cell>
          <cell r="H30">
            <v>7500000</v>
          </cell>
          <cell r="I30" t="str">
            <v xml:space="preserve"> MIRIT</v>
          </cell>
          <cell r="J30">
            <v>6726</v>
          </cell>
          <cell r="K30" t="str">
            <v>031/05/2014</v>
          </cell>
          <cell r="L30" t="str">
            <v>5 MEI 2014</v>
          </cell>
        </row>
        <row r="31">
          <cell r="A31">
            <v>28</v>
          </cell>
          <cell r="B31" t="str">
            <v>MUDIYONO</v>
          </cell>
          <cell r="C31" t="str">
            <v>L</v>
          </cell>
          <cell r="D31" t="str">
            <v>3305081901810001</v>
          </cell>
          <cell r="E31" t="str">
            <v>JURU TENGAH RT 02/02</v>
          </cell>
          <cell r="F31" t="str">
            <v>SARWOGADUNG</v>
          </cell>
          <cell r="G31" t="str">
            <v>MIRIT</v>
          </cell>
          <cell r="H31">
            <v>7500000</v>
          </cell>
          <cell r="I31" t="str">
            <v xml:space="preserve"> MIRIT</v>
          </cell>
          <cell r="J31">
            <v>6726</v>
          </cell>
          <cell r="K31" t="str">
            <v>031/05/2014</v>
          </cell>
          <cell r="L31" t="str">
            <v>5 MEI 2014</v>
          </cell>
        </row>
        <row r="32">
          <cell r="A32">
            <v>29</v>
          </cell>
          <cell r="B32" t="str">
            <v>AMAD ROSIDIN</v>
          </cell>
          <cell r="C32" t="str">
            <v>L</v>
          </cell>
          <cell r="D32" t="str">
            <v>3305080107350055</v>
          </cell>
          <cell r="E32" t="str">
            <v>JURU TENGAH RT 02/02</v>
          </cell>
          <cell r="F32" t="str">
            <v>SARWOGADUNG</v>
          </cell>
          <cell r="G32" t="str">
            <v>MIRIT</v>
          </cell>
          <cell r="H32">
            <v>7500000</v>
          </cell>
          <cell r="I32" t="str">
            <v xml:space="preserve"> MIRIT</v>
          </cell>
          <cell r="J32">
            <v>6726</v>
          </cell>
          <cell r="K32" t="str">
            <v>031/05/2014</v>
          </cell>
          <cell r="L32" t="str">
            <v>5 MEI 2014</v>
          </cell>
        </row>
        <row r="33">
          <cell r="A33">
            <v>31</v>
          </cell>
          <cell r="B33" t="str">
            <v>EDI HARSONO</v>
          </cell>
          <cell r="C33" t="str">
            <v>L</v>
          </cell>
          <cell r="D33" t="str">
            <v>3305080810690001</v>
          </cell>
          <cell r="E33" t="str">
            <v>JURU TENGAH RT 02/02</v>
          </cell>
          <cell r="F33" t="str">
            <v>SARWOGADUNG</v>
          </cell>
          <cell r="G33" t="str">
            <v>MIRIT</v>
          </cell>
          <cell r="H33">
            <v>7500000</v>
          </cell>
          <cell r="I33" t="str">
            <v xml:space="preserve"> MIRIT</v>
          </cell>
          <cell r="J33">
            <v>6726</v>
          </cell>
          <cell r="K33" t="str">
            <v>031/05/2014</v>
          </cell>
          <cell r="L33" t="str">
            <v>5 MEI 2014</v>
          </cell>
        </row>
        <row r="34">
          <cell r="A34">
            <v>32</v>
          </cell>
          <cell r="B34" t="str">
            <v>SUTINAH</v>
          </cell>
          <cell r="C34" t="str">
            <v>P</v>
          </cell>
          <cell r="D34" t="str">
            <v>3305084107460024</v>
          </cell>
          <cell r="E34" t="str">
            <v>JURU TENGAH RT 02/02</v>
          </cell>
          <cell r="F34" t="str">
            <v>SARWOGADUNG</v>
          </cell>
          <cell r="G34" t="str">
            <v>MIRIT</v>
          </cell>
          <cell r="H34">
            <v>7500000</v>
          </cell>
          <cell r="I34" t="str">
            <v xml:space="preserve"> MIRIT</v>
          </cell>
          <cell r="J34">
            <v>6726</v>
          </cell>
          <cell r="K34" t="str">
            <v>031/05/2014</v>
          </cell>
          <cell r="L34" t="str">
            <v>5 MEI 2014</v>
          </cell>
        </row>
        <row r="35">
          <cell r="A35">
            <v>34</v>
          </cell>
          <cell r="B35" t="str">
            <v>SUPARDAN</v>
          </cell>
          <cell r="C35" t="str">
            <v>L</v>
          </cell>
          <cell r="D35" t="str">
            <v>3305080307600002</v>
          </cell>
          <cell r="E35" t="str">
            <v>JURU TENGAH RT 01/02</v>
          </cell>
          <cell r="F35" t="str">
            <v>SARWOGADUNG</v>
          </cell>
          <cell r="G35" t="str">
            <v>MIRIT</v>
          </cell>
          <cell r="H35">
            <v>7500000</v>
          </cell>
          <cell r="I35" t="str">
            <v xml:space="preserve"> MIRIT</v>
          </cell>
          <cell r="J35">
            <v>6726</v>
          </cell>
          <cell r="K35" t="str">
            <v>031/05/2014</v>
          </cell>
          <cell r="L35" t="str">
            <v>5 MEI 2014</v>
          </cell>
        </row>
        <row r="36">
          <cell r="A36">
            <v>35</v>
          </cell>
          <cell r="B36" t="str">
            <v>WAGIYAH</v>
          </cell>
          <cell r="C36" t="str">
            <v>P</v>
          </cell>
          <cell r="D36" t="str">
            <v>3305085509720001</v>
          </cell>
          <cell r="E36" t="str">
            <v>JURU TENGAH RT 01/02</v>
          </cell>
          <cell r="F36" t="str">
            <v>SARWOGADUNG</v>
          </cell>
          <cell r="G36" t="str">
            <v>MIRIT</v>
          </cell>
          <cell r="H36">
            <v>7500000</v>
          </cell>
          <cell r="I36" t="str">
            <v xml:space="preserve"> MIRIT</v>
          </cell>
          <cell r="J36">
            <v>6726</v>
          </cell>
          <cell r="K36" t="str">
            <v>031/05/2014</v>
          </cell>
          <cell r="L36" t="str">
            <v>5 MEI 2014</v>
          </cell>
        </row>
        <row r="37">
          <cell r="A37">
            <v>36</v>
          </cell>
          <cell r="B37" t="str">
            <v>PONIMAN</v>
          </cell>
          <cell r="C37" t="str">
            <v>L</v>
          </cell>
          <cell r="D37" t="str">
            <v>3305081212580002</v>
          </cell>
          <cell r="E37" t="str">
            <v>JURU TENGAH RT 01/02</v>
          </cell>
          <cell r="F37" t="str">
            <v>SARWOGADUNG</v>
          </cell>
          <cell r="G37" t="str">
            <v>MIRIT</v>
          </cell>
          <cell r="H37">
            <v>7500000</v>
          </cell>
          <cell r="I37" t="str">
            <v xml:space="preserve"> MIRIT</v>
          </cell>
          <cell r="J37">
            <v>6726</v>
          </cell>
          <cell r="K37" t="str">
            <v>031/05/2014</v>
          </cell>
          <cell r="L37" t="str">
            <v>5 MEI 2014</v>
          </cell>
        </row>
        <row r="38">
          <cell r="A38">
            <v>37</v>
          </cell>
          <cell r="B38" t="str">
            <v>PAINTEN</v>
          </cell>
          <cell r="C38" t="str">
            <v>L</v>
          </cell>
          <cell r="D38" t="str">
            <v>3305086411570001</v>
          </cell>
          <cell r="E38" t="str">
            <v>JURU TENGAH RT 01/02</v>
          </cell>
          <cell r="F38" t="str">
            <v>SARWOGADUNG</v>
          </cell>
          <cell r="G38" t="str">
            <v>MIRIT</v>
          </cell>
          <cell r="H38">
            <v>7500000</v>
          </cell>
          <cell r="I38" t="str">
            <v xml:space="preserve"> MIRIT</v>
          </cell>
          <cell r="J38">
            <v>6726</v>
          </cell>
          <cell r="K38" t="str">
            <v>031/05/2014</v>
          </cell>
          <cell r="L38" t="str">
            <v>5 MEI 2014</v>
          </cell>
        </row>
        <row r="39">
          <cell r="A39">
            <v>38</v>
          </cell>
          <cell r="B39" t="str">
            <v>MULYO ATMO</v>
          </cell>
          <cell r="C39" t="str">
            <v>P</v>
          </cell>
          <cell r="D39" t="str">
            <v>3305081209390002</v>
          </cell>
          <cell r="E39" t="str">
            <v>JURU TENGAH RT 01/02</v>
          </cell>
          <cell r="F39" t="str">
            <v>SARWOGADUNG</v>
          </cell>
          <cell r="G39" t="str">
            <v>MIRIT</v>
          </cell>
          <cell r="H39">
            <v>7500000</v>
          </cell>
          <cell r="I39" t="str">
            <v xml:space="preserve"> MIRIT</v>
          </cell>
          <cell r="J39">
            <v>6726</v>
          </cell>
          <cell r="K39" t="str">
            <v>031/05/2014</v>
          </cell>
          <cell r="L39" t="str">
            <v>5 MEI 2014</v>
          </cell>
        </row>
        <row r="40">
          <cell r="A40">
            <v>39</v>
          </cell>
          <cell r="B40" t="str">
            <v>RODLIYAH</v>
          </cell>
          <cell r="C40" t="str">
            <v>P</v>
          </cell>
          <cell r="D40" t="str">
            <v>3305085408710001</v>
          </cell>
          <cell r="E40" t="str">
            <v>JURU TENGAH RT 02/02</v>
          </cell>
          <cell r="F40" t="str">
            <v>SARWOGADUNG</v>
          </cell>
          <cell r="G40" t="str">
            <v>MIRIT</v>
          </cell>
          <cell r="H40">
            <v>7500000</v>
          </cell>
          <cell r="I40" t="str">
            <v xml:space="preserve"> MIRIT</v>
          </cell>
          <cell r="J40">
            <v>6726</v>
          </cell>
          <cell r="K40" t="str">
            <v>031/05/2014</v>
          </cell>
          <cell r="L40" t="str">
            <v>5 MEI 2014</v>
          </cell>
        </row>
        <row r="41">
          <cell r="A41">
            <v>40</v>
          </cell>
          <cell r="B41" t="str">
            <v>SUGIYANTO</v>
          </cell>
          <cell r="C41" t="str">
            <v>L</v>
          </cell>
          <cell r="D41" t="str">
            <v>3305080604600002</v>
          </cell>
          <cell r="E41" t="str">
            <v>JURU TENGAH RT 01/02</v>
          </cell>
          <cell r="F41" t="str">
            <v>SARWOGADUNG</v>
          </cell>
          <cell r="G41" t="str">
            <v>MIRIT</v>
          </cell>
          <cell r="H41">
            <v>7500000</v>
          </cell>
          <cell r="I41" t="str">
            <v xml:space="preserve"> MIRIT</v>
          </cell>
          <cell r="J41">
            <v>6726</v>
          </cell>
          <cell r="K41" t="str">
            <v>031/05/2014</v>
          </cell>
          <cell r="L41" t="str">
            <v>5 MEI 2014</v>
          </cell>
        </row>
        <row r="42">
          <cell r="A42">
            <v>41</v>
          </cell>
          <cell r="B42" t="str">
            <v>SURYANTO</v>
          </cell>
          <cell r="C42" t="str">
            <v>L</v>
          </cell>
          <cell r="D42" t="str">
            <v>3305080808840007</v>
          </cell>
          <cell r="E42" t="str">
            <v>JURU TENGAH RT 02/02</v>
          </cell>
          <cell r="F42" t="str">
            <v>SARWOGADUNG</v>
          </cell>
          <cell r="G42" t="str">
            <v>MIRIT</v>
          </cell>
          <cell r="H42">
            <v>7500000</v>
          </cell>
          <cell r="I42" t="str">
            <v xml:space="preserve"> MIRIT</v>
          </cell>
          <cell r="J42">
            <v>6726</v>
          </cell>
          <cell r="K42" t="str">
            <v>031/05/2014</v>
          </cell>
          <cell r="L42" t="str">
            <v>5 MEI 2014</v>
          </cell>
        </row>
        <row r="43">
          <cell r="A43">
            <v>42</v>
          </cell>
          <cell r="B43" t="str">
            <v>KARSINI</v>
          </cell>
          <cell r="C43" t="str">
            <v>P</v>
          </cell>
          <cell r="D43" t="str">
            <v>3305085002530002</v>
          </cell>
          <cell r="E43" t="str">
            <v>JURU TENGAH RT 02/02</v>
          </cell>
          <cell r="F43" t="str">
            <v>SARWOGADUNG</v>
          </cell>
          <cell r="G43" t="str">
            <v>MIRIT</v>
          </cell>
          <cell r="H43">
            <v>7500000</v>
          </cell>
          <cell r="I43" t="str">
            <v xml:space="preserve"> MIRIT</v>
          </cell>
          <cell r="J43">
            <v>6726</v>
          </cell>
          <cell r="K43" t="str">
            <v>031/05/2014</v>
          </cell>
          <cell r="L43" t="str">
            <v>5 MEI 2014</v>
          </cell>
        </row>
        <row r="44">
          <cell r="A44">
            <v>43</v>
          </cell>
          <cell r="B44" t="str">
            <v>KROMOYADI</v>
          </cell>
          <cell r="C44" t="str">
            <v>L</v>
          </cell>
          <cell r="D44" t="str">
            <v>3305083112460001</v>
          </cell>
          <cell r="E44" t="str">
            <v>JURU TENGAH RT 01/02</v>
          </cell>
          <cell r="F44" t="str">
            <v>SARWOGADUNG</v>
          </cell>
          <cell r="G44" t="str">
            <v>MIRIT</v>
          </cell>
          <cell r="H44">
            <v>7500000</v>
          </cell>
          <cell r="I44" t="str">
            <v xml:space="preserve"> MIRIT</v>
          </cell>
          <cell r="J44">
            <v>6726</v>
          </cell>
          <cell r="K44" t="str">
            <v>031/05/2014</v>
          </cell>
          <cell r="L44" t="str">
            <v>5 MEI 2014</v>
          </cell>
        </row>
        <row r="45">
          <cell r="A45">
            <v>44</v>
          </cell>
          <cell r="B45" t="str">
            <v>MARMIYAH</v>
          </cell>
          <cell r="C45" t="str">
            <v>P</v>
          </cell>
          <cell r="D45" t="str">
            <v>3305085505680002</v>
          </cell>
          <cell r="E45" t="str">
            <v>JURU TENGAH RT 01/02</v>
          </cell>
          <cell r="F45" t="str">
            <v>SARWOGADUNG</v>
          </cell>
          <cell r="G45" t="str">
            <v>MIRIT</v>
          </cell>
          <cell r="H45">
            <v>7500000</v>
          </cell>
          <cell r="I45" t="str">
            <v xml:space="preserve"> MIRIT</v>
          </cell>
          <cell r="J45">
            <v>6726</v>
          </cell>
          <cell r="K45" t="str">
            <v>031/05/2014</v>
          </cell>
          <cell r="L45" t="str">
            <v>5 MEI 2014</v>
          </cell>
        </row>
        <row r="46">
          <cell r="A46">
            <v>45</v>
          </cell>
          <cell r="B46" t="str">
            <v>SITI SALAMAH</v>
          </cell>
          <cell r="C46" t="str">
            <v>P</v>
          </cell>
          <cell r="D46" t="str">
            <v>3305084204430001</v>
          </cell>
          <cell r="E46" t="str">
            <v>JURU TENGAH RT 01/02</v>
          </cell>
          <cell r="F46" t="str">
            <v>SARWOGADUNG</v>
          </cell>
          <cell r="G46" t="str">
            <v>MIRIT</v>
          </cell>
          <cell r="H46">
            <v>7500000</v>
          </cell>
          <cell r="I46" t="str">
            <v xml:space="preserve"> MIRIT</v>
          </cell>
          <cell r="J46">
            <v>6726</v>
          </cell>
          <cell r="K46" t="str">
            <v>031/05/2014</v>
          </cell>
          <cell r="L46" t="str">
            <v>5 MEI 2014</v>
          </cell>
        </row>
        <row r="47">
          <cell r="A47">
            <v>48</v>
          </cell>
          <cell r="B47" t="str">
            <v>AHMAD ASMUNGI</v>
          </cell>
          <cell r="C47" t="str">
            <v>L</v>
          </cell>
          <cell r="D47" t="str">
            <v>3305083112370002</v>
          </cell>
          <cell r="E47" t="str">
            <v>JURU TENGAH RT 02/02</v>
          </cell>
          <cell r="F47" t="str">
            <v>SARWOGADUNG</v>
          </cell>
          <cell r="G47" t="str">
            <v>MIRIT</v>
          </cell>
          <cell r="H47">
            <v>7500000</v>
          </cell>
          <cell r="I47" t="str">
            <v xml:space="preserve"> MIRIT</v>
          </cell>
          <cell r="J47">
            <v>6726</v>
          </cell>
          <cell r="K47" t="str">
            <v>031/05/2014</v>
          </cell>
          <cell r="L47" t="str">
            <v>5 MEI 2014</v>
          </cell>
        </row>
        <row r="48">
          <cell r="A48">
            <v>50</v>
          </cell>
          <cell r="B48" t="str">
            <v>SARIJO</v>
          </cell>
          <cell r="C48" t="str">
            <v>L</v>
          </cell>
          <cell r="D48" t="str">
            <v>3305081203690002</v>
          </cell>
          <cell r="E48" t="str">
            <v>PELUTAN RT 03/02</v>
          </cell>
          <cell r="F48" t="str">
            <v>SARWOGADUNG</v>
          </cell>
          <cell r="G48" t="str">
            <v>MIRIT</v>
          </cell>
          <cell r="H48">
            <v>7500000</v>
          </cell>
          <cell r="I48" t="str">
            <v xml:space="preserve"> MIRIT</v>
          </cell>
          <cell r="J48">
            <v>6726</v>
          </cell>
          <cell r="K48" t="str">
            <v>031/05/2014</v>
          </cell>
          <cell r="L48" t="str">
            <v>5 MEI 2014</v>
          </cell>
        </row>
        <row r="49">
          <cell r="A49">
            <v>51</v>
          </cell>
          <cell r="B49" t="str">
            <v>SUKONO</v>
          </cell>
          <cell r="C49" t="str">
            <v>L</v>
          </cell>
          <cell r="D49" t="str">
            <v>3305081205650003</v>
          </cell>
          <cell r="E49" t="str">
            <v>PELUTAN RT 03/02</v>
          </cell>
          <cell r="F49" t="str">
            <v>SARWOGADUNG</v>
          </cell>
          <cell r="G49" t="str">
            <v>MIRIT</v>
          </cell>
          <cell r="H49">
            <v>7500000</v>
          </cell>
          <cell r="I49" t="str">
            <v xml:space="preserve"> MIRIT</v>
          </cell>
          <cell r="J49">
            <v>6726</v>
          </cell>
          <cell r="K49" t="str">
            <v>031/05/2014</v>
          </cell>
          <cell r="L49" t="str">
            <v>5 MEI 2014</v>
          </cell>
        </row>
        <row r="50">
          <cell r="A50">
            <v>53</v>
          </cell>
          <cell r="B50" t="str">
            <v>SUWARDI</v>
          </cell>
          <cell r="C50" t="str">
            <v>L</v>
          </cell>
          <cell r="D50" t="str">
            <v>3305081708750003</v>
          </cell>
          <cell r="E50" t="str">
            <v>PELUTAN RT 03/02</v>
          </cell>
          <cell r="F50" t="str">
            <v>SARWOGADUNG</v>
          </cell>
          <cell r="G50" t="str">
            <v>MIRIT</v>
          </cell>
          <cell r="H50">
            <v>7500000</v>
          </cell>
          <cell r="I50" t="str">
            <v xml:space="preserve"> MIRIT</v>
          </cell>
          <cell r="J50">
            <v>6726</v>
          </cell>
          <cell r="K50" t="str">
            <v>031/05/2014</v>
          </cell>
          <cell r="L50" t="str">
            <v>5 MEI 2014</v>
          </cell>
        </row>
        <row r="51">
          <cell r="A51">
            <v>54</v>
          </cell>
          <cell r="B51" t="str">
            <v>TRI JUMIYATI</v>
          </cell>
          <cell r="C51" t="str">
            <v>P</v>
          </cell>
          <cell r="D51" t="str">
            <v>3305084206590001</v>
          </cell>
          <cell r="E51" t="str">
            <v>PELUTAN RT 03/02</v>
          </cell>
          <cell r="F51" t="str">
            <v>SARWOGADUNG</v>
          </cell>
          <cell r="G51" t="str">
            <v>MIRIT</v>
          </cell>
          <cell r="H51">
            <v>7500000</v>
          </cell>
          <cell r="I51" t="str">
            <v xml:space="preserve"> MIRIT</v>
          </cell>
          <cell r="J51">
            <v>6726</v>
          </cell>
          <cell r="K51" t="str">
            <v>031/05/2014</v>
          </cell>
          <cell r="L51" t="str">
            <v>5 MEI 2014</v>
          </cell>
        </row>
        <row r="52">
          <cell r="A52">
            <v>55</v>
          </cell>
          <cell r="B52" t="str">
            <v>SUPIAH</v>
          </cell>
          <cell r="C52" t="str">
            <v>P</v>
          </cell>
          <cell r="D52" t="str">
            <v>3305084107430222</v>
          </cell>
          <cell r="E52" t="str">
            <v>PELUTAN RT 03/02</v>
          </cell>
          <cell r="F52" t="str">
            <v>SARWOGADUNG</v>
          </cell>
          <cell r="G52" t="str">
            <v>MIRIT</v>
          </cell>
          <cell r="H52">
            <v>7500000</v>
          </cell>
          <cell r="I52" t="str">
            <v xml:space="preserve"> MIRIT</v>
          </cell>
          <cell r="J52">
            <v>6726</v>
          </cell>
          <cell r="K52" t="str">
            <v>031/05/2014</v>
          </cell>
          <cell r="L52" t="str">
            <v>5 MEI 2014</v>
          </cell>
        </row>
        <row r="53">
          <cell r="A53">
            <v>56</v>
          </cell>
          <cell r="B53" t="str">
            <v>SUDI WIRYONO</v>
          </cell>
          <cell r="C53" t="str">
            <v>L</v>
          </cell>
          <cell r="D53" t="str">
            <v>3305080107450062</v>
          </cell>
          <cell r="E53" t="str">
            <v>PELUTAN RT 04/02</v>
          </cell>
          <cell r="F53" t="str">
            <v>SARWOGADUNG</v>
          </cell>
          <cell r="G53" t="str">
            <v>MIRIT</v>
          </cell>
          <cell r="H53">
            <v>7500000</v>
          </cell>
          <cell r="I53" t="str">
            <v xml:space="preserve"> MIRIT</v>
          </cell>
          <cell r="J53">
            <v>6726</v>
          </cell>
          <cell r="K53" t="str">
            <v>031/05/2014</v>
          </cell>
          <cell r="L53" t="str">
            <v>5 MEI 2014</v>
          </cell>
        </row>
        <row r="54">
          <cell r="A54">
            <v>57</v>
          </cell>
          <cell r="B54" t="str">
            <v>NURHADI</v>
          </cell>
          <cell r="C54" t="str">
            <v>L</v>
          </cell>
          <cell r="D54" t="str">
            <v>3305080107300063</v>
          </cell>
          <cell r="E54" t="str">
            <v>PELUTAN RT 04/02</v>
          </cell>
          <cell r="F54" t="str">
            <v>SARWOGADUNG</v>
          </cell>
          <cell r="G54" t="str">
            <v>MIRIT</v>
          </cell>
          <cell r="H54">
            <v>7500000</v>
          </cell>
          <cell r="I54" t="str">
            <v xml:space="preserve"> MIRIT</v>
          </cell>
          <cell r="J54">
            <v>6726</v>
          </cell>
          <cell r="K54" t="str">
            <v>031/05/2014</v>
          </cell>
          <cell r="L54" t="str">
            <v>5 MEI 2014</v>
          </cell>
        </row>
        <row r="55">
          <cell r="A55">
            <v>58</v>
          </cell>
          <cell r="B55" t="str">
            <v>JEMIYAH</v>
          </cell>
          <cell r="C55" t="str">
            <v>P</v>
          </cell>
          <cell r="D55" t="str">
            <v>3305085107500001</v>
          </cell>
          <cell r="E55" t="str">
            <v>PELUTAN RT 04/02</v>
          </cell>
          <cell r="F55" t="str">
            <v>SARWOGADUNG</v>
          </cell>
          <cell r="G55" t="str">
            <v>MIRIT</v>
          </cell>
          <cell r="H55">
            <v>7500000</v>
          </cell>
          <cell r="I55" t="str">
            <v xml:space="preserve"> MIRIT</v>
          </cell>
          <cell r="J55">
            <v>6726</v>
          </cell>
          <cell r="K55" t="str">
            <v>031/05/2014</v>
          </cell>
          <cell r="L55" t="str">
            <v>5 MEI 2014</v>
          </cell>
        </row>
        <row r="56">
          <cell r="A56">
            <v>59</v>
          </cell>
          <cell r="B56" t="str">
            <v>WIRYO PRAWIRO</v>
          </cell>
          <cell r="C56" t="str">
            <v>L</v>
          </cell>
          <cell r="D56" t="str">
            <v>3305082010520002</v>
          </cell>
          <cell r="E56" t="str">
            <v>PELUTAN RT 04/02</v>
          </cell>
          <cell r="F56" t="str">
            <v>SARWOGADUNG</v>
          </cell>
          <cell r="G56" t="str">
            <v>MIRIT</v>
          </cell>
          <cell r="H56">
            <v>7500000</v>
          </cell>
          <cell r="I56" t="str">
            <v xml:space="preserve"> MIRIT</v>
          </cell>
          <cell r="J56">
            <v>6726</v>
          </cell>
          <cell r="K56" t="str">
            <v>031/05/2014</v>
          </cell>
          <cell r="L56" t="str">
            <v>5 MEI 2014</v>
          </cell>
        </row>
        <row r="57">
          <cell r="A57">
            <v>62</v>
          </cell>
          <cell r="B57" t="str">
            <v>SALIDIN</v>
          </cell>
          <cell r="C57" t="str">
            <v>L</v>
          </cell>
          <cell r="D57" t="str">
            <v>3305081210660001</v>
          </cell>
          <cell r="E57" t="str">
            <v>KARANGBOKENG RT 06/02</v>
          </cell>
          <cell r="F57" t="str">
            <v>SARWOGADUNG</v>
          </cell>
          <cell r="G57" t="str">
            <v>MIRIT</v>
          </cell>
          <cell r="H57">
            <v>7500000</v>
          </cell>
          <cell r="I57" t="str">
            <v xml:space="preserve"> MIRIT</v>
          </cell>
          <cell r="J57">
            <v>6726</v>
          </cell>
          <cell r="K57" t="str">
            <v>031/05/2014</v>
          </cell>
          <cell r="L57" t="str">
            <v>5 MEI 2014</v>
          </cell>
        </row>
        <row r="58">
          <cell r="A58">
            <v>63</v>
          </cell>
          <cell r="B58" t="str">
            <v>NURSALIM</v>
          </cell>
          <cell r="C58" t="str">
            <v>L</v>
          </cell>
          <cell r="D58" t="str">
            <v>3305081711650001</v>
          </cell>
          <cell r="E58" t="str">
            <v>KARANGBOKENG RT 06/02</v>
          </cell>
          <cell r="F58" t="str">
            <v>SARWOGADUNG</v>
          </cell>
          <cell r="G58" t="str">
            <v>MIRIT</v>
          </cell>
          <cell r="H58">
            <v>7500000</v>
          </cell>
          <cell r="I58" t="str">
            <v xml:space="preserve"> MIRIT</v>
          </cell>
          <cell r="J58">
            <v>6726</v>
          </cell>
          <cell r="K58" t="str">
            <v>031/05/2014</v>
          </cell>
          <cell r="L58" t="str">
            <v>5 MEI 2014</v>
          </cell>
        </row>
        <row r="59">
          <cell r="A59">
            <v>64</v>
          </cell>
          <cell r="B59" t="str">
            <v>SALIJO</v>
          </cell>
          <cell r="C59" t="str">
            <v>L</v>
          </cell>
          <cell r="D59" t="str">
            <v>3305081206670001</v>
          </cell>
          <cell r="E59" t="str">
            <v>KARANGBOKENG RT 06/02</v>
          </cell>
          <cell r="F59" t="str">
            <v>SARWOGADUNG</v>
          </cell>
          <cell r="G59" t="str">
            <v>MIRIT</v>
          </cell>
          <cell r="H59">
            <v>7500000</v>
          </cell>
          <cell r="I59" t="str">
            <v xml:space="preserve"> MIRIT</v>
          </cell>
          <cell r="J59">
            <v>6726</v>
          </cell>
          <cell r="K59" t="str">
            <v>031/05/2014</v>
          </cell>
          <cell r="L59" t="str">
            <v>5 MEI 2014</v>
          </cell>
        </row>
        <row r="60">
          <cell r="A60">
            <v>65</v>
          </cell>
          <cell r="B60" t="str">
            <v>SUMARTI</v>
          </cell>
          <cell r="C60" t="str">
            <v>P</v>
          </cell>
          <cell r="D60" t="str">
            <v>3305086007670001</v>
          </cell>
          <cell r="E60" t="str">
            <v>KARANGBOKENG RT 06/02</v>
          </cell>
          <cell r="F60" t="str">
            <v>SARWOGADUNG</v>
          </cell>
          <cell r="G60" t="str">
            <v>MIRIT</v>
          </cell>
          <cell r="H60">
            <v>7500000</v>
          </cell>
          <cell r="I60" t="str">
            <v xml:space="preserve"> MIRIT</v>
          </cell>
          <cell r="J60">
            <v>6726</v>
          </cell>
          <cell r="K60" t="str">
            <v>031/05/2014</v>
          </cell>
          <cell r="L60" t="str">
            <v>5 MEI 2014</v>
          </cell>
        </row>
        <row r="61">
          <cell r="A61">
            <v>66</v>
          </cell>
          <cell r="B61" t="str">
            <v>AMAD RUSPANDI</v>
          </cell>
          <cell r="C61" t="str">
            <v>L</v>
          </cell>
          <cell r="D61" t="str">
            <v>3305080401370001</v>
          </cell>
          <cell r="E61" t="str">
            <v>KARANGBOKENG RT 06/02</v>
          </cell>
          <cell r="F61" t="str">
            <v>SARWOGADUNG</v>
          </cell>
          <cell r="G61" t="str">
            <v>MIRIT</v>
          </cell>
          <cell r="H61">
            <v>7500000</v>
          </cell>
          <cell r="I61" t="str">
            <v xml:space="preserve"> MIRIT</v>
          </cell>
          <cell r="J61">
            <v>6726</v>
          </cell>
          <cell r="K61" t="str">
            <v>031/05/2014</v>
          </cell>
          <cell r="L61" t="str">
            <v>5 MEI 2014</v>
          </cell>
        </row>
        <row r="62">
          <cell r="A62">
            <v>67</v>
          </cell>
          <cell r="B62" t="str">
            <v>GUNADI</v>
          </cell>
          <cell r="C62" t="str">
            <v>L</v>
          </cell>
          <cell r="D62" t="str">
            <v>3305080705770003</v>
          </cell>
          <cell r="E62" t="str">
            <v>KARANGBOKENG RT 05/02</v>
          </cell>
          <cell r="F62" t="str">
            <v>SARWOGADUNG</v>
          </cell>
          <cell r="G62" t="str">
            <v>MIRIT</v>
          </cell>
          <cell r="H62">
            <v>7500000</v>
          </cell>
          <cell r="I62" t="str">
            <v xml:space="preserve"> MIRIT</v>
          </cell>
          <cell r="J62">
            <v>6726</v>
          </cell>
          <cell r="K62" t="str">
            <v>031/05/2014</v>
          </cell>
          <cell r="L62" t="str">
            <v>5 MEI 2014</v>
          </cell>
        </row>
        <row r="63">
          <cell r="A63">
            <v>68</v>
          </cell>
          <cell r="B63" t="str">
            <v>SALIM</v>
          </cell>
          <cell r="C63" t="str">
            <v>L</v>
          </cell>
          <cell r="D63" t="str">
            <v>3305081103690001</v>
          </cell>
          <cell r="E63" t="str">
            <v>KARANGBOKENG RT 05/02</v>
          </cell>
          <cell r="F63" t="str">
            <v>SARWOGADUNG</v>
          </cell>
          <cell r="G63" t="str">
            <v>MIRIT</v>
          </cell>
          <cell r="H63">
            <v>7500000</v>
          </cell>
          <cell r="I63" t="str">
            <v xml:space="preserve"> MIRIT</v>
          </cell>
          <cell r="J63">
            <v>6726</v>
          </cell>
          <cell r="K63" t="str">
            <v>031/05/2014</v>
          </cell>
          <cell r="L63" t="str">
            <v>5 MEI 2014</v>
          </cell>
        </row>
        <row r="64">
          <cell r="A64">
            <v>69</v>
          </cell>
          <cell r="B64" t="str">
            <v>SUDIYAH</v>
          </cell>
          <cell r="C64" t="str">
            <v>P</v>
          </cell>
          <cell r="D64" t="str">
            <v>3305084107750108</v>
          </cell>
          <cell r="E64" t="str">
            <v>KARANGBOKENG RT 06/02</v>
          </cell>
          <cell r="F64" t="str">
            <v>SARWOGADUNG</v>
          </cell>
          <cell r="G64" t="str">
            <v>MIRIT</v>
          </cell>
          <cell r="H64">
            <v>7500000</v>
          </cell>
          <cell r="I64" t="str">
            <v xml:space="preserve"> MIRIT</v>
          </cell>
          <cell r="J64">
            <v>6726</v>
          </cell>
          <cell r="K64" t="str">
            <v>031/05/2014</v>
          </cell>
          <cell r="L64" t="str">
            <v>5 MEI 2014</v>
          </cell>
        </row>
        <row r="65">
          <cell r="A65">
            <v>71</v>
          </cell>
          <cell r="B65" t="str">
            <v>YUSMANUDIN</v>
          </cell>
          <cell r="C65" t="str">
            <v>L</v>
          </cell>
          <cell r="D65" t="str">
            <v>3305081011620003</v>
          </cell>
          <cell r="E65" t="str">
            <v>KARANGBOKENG RT 06/02</v>
          </cell>
          <cell r="F65" t="str">
            <v>SARWOGADUNG</v>
          </cell>
          <cell r="G65" t="str">
            <v>MIRIT</v>
          </cell>
          <cell r="H65">
            <v>7500000</v>
          </cell>
          <cell r="I65" t="str">
            <v xml:space="preserve"> MIRIT</v>
          </cell>
          <cell r="J65">
            <v>6726</v>
          </cell>
          <cell r="K65" t="str">
            <v>031/05/2014</v>
          </cell>
          <cell r="L65" t="str">
            <v>5 MEI 2014</v>
          </cell>
        </row>
        <row r="66">
          <cell r="A66">
            <v>73</v>
          </cell>
          <cell r="B66" t="str">
            <v>PAWIT</v>
          </cell>
          <cell r="C66" t="str">
            <v>P</v>
          </cell>
          <cell r="D66" t="str">
            <v>3305084707680005</v>
          </cell>
          <cell r="E66" t="str">
            <v>KARANGBOKENG RT 05/02</v>
          </cell>
          <cell r="F66" t="str">
            <v>SARWOGADUNG</v>
          </cell>
          <cell r="G66" t="str">
            <v>MIRIT</v>
          </cell>
          <cell r="H66">
            <v>7500000</v>
          </cell>
          <cell r="I66" t="str">
            <v xml:space="preserve"> MIRIT</v>
          </cell>
          <cell r="J66">
            <v>6726</v>
          </cell>
          <cell r="K66" t="str">
            <v>031/05/2014</v>
          </cell>
          <cell r="L66" t="str">
            <v>5 MEI 2014</v>
          </cell>
        </row>
        <row r="67">
          <cell r="A67">
            <v>75</v>
          </cell>
          <cell r="B67" t="str">
            <v>BIMO CAROKO</v>
          </cell>
          <cell r="C67" t="str">
            <v>L</v>
          </cell>
          <cell r="D67" t="str">
            <v>3305080809650002</v>
          </cell>
          <cell r="E67" t="str">
            <v>KARANGBOKENG RT 05/02</v>
          </cell>
          <cell r="F67" t="str">
            <v>SARWOGADUNG</v>
          </cell>
          <cell r="G67" t="str">
            <v>MIRIT</v>
          </cell>
          <cell r="H67">
            <v>7500000</v>
          </cell>
          <cell r="I67" t="str">
            <v xml:space="preserve"> MIRIT</v>
          </cell>
          <cell r="J67">
            <v>6726</v>
          </cell>
          <cell r="K67" t="str">
            <v>031/05/2014</v>
          </cell>
          <cell r="L67" t="str">
            <v>5 MEI 2014</v>
          </cell>
        </row>
        <row r="68">
          <cell r="A68">
            <v>76</v>
          </cell>
          <cell r="B68" t="str">
            <v>SUPARMAN</v>
          </cell>
          <cell r="C68" t="str">
            <v>L</v>
          </cell>
          <cell r="D68" t="str">
            <v>3305082103660001</v>
          </cell>
          <cell r="E68" t="str">
            <v>KARANGBOKENG RT 05/02</v>
          </cell>
          <cell r="F68" t="str">
            <v>SARWOGADUNG</v>
          </cell>
          <cell r="G68" t="str">
            <v>MIRIT</v>
          </cell>
          <cell r="H68">
            <v>7500000</v>
          </cell>
          <cell r="I68" t="str">
            <v xml:space="preserve"> MIRIT</v>
          </cell>
          <cell r="J68">
            <v>6726</v>
          </cell>
          <cell r="K68" t="str">
            <v>031/05/2014</v>
          </cell>
          <cell r="L68" t="str">
            <v>5 MEI 2014</v>
          </cell>
        </row>
        <row r="69">
          <cell r="A69">
            <v>77</v>
          </cell>
          <cell r="B69" t="str">
            <v>MARYONO</v>
          </cell>
          <cell r="C69" t="str">
            <v>L</v>
          </cell>
          <cell r="D69" t="str">
            <v>3305082008710001</v>
          </cell>
          <cell r="E69" t="str">
            <v>KARANGBOKENG RT 05/02</v>
          </cell>
          <cell r="F69" t="str">
            <v>SARWOGADUNG</v>
          </cell>
          <cell r="G69" t="str">
            <v>MIRIT</v>
          </cell>
          <cell r="H69">
            <v>7500000</v>
          </cell>
          <cell r="I69" t="str">
            <v xml:space="preserve"> MIRIT</v>
          </cell>
          <cell r="J69">
            <v>6726</v>
          </cell>
          <cell r="K69" t="str">
            <v>031/05/2014</v>
          </cell>
          <cell r="L69" t="str">
            <v>5 MEI 2014</v>
          </cell>
        </row>
        <row r="70">
          <cell r="A70">
            <v>78</v>
          </cell>
          <cell r="B70" t="str">
            <v>SALIM</v>
          </cell>
          <cell r="C70" t="str">
            <v>L</v>
          </cell>
          <cell r="D70" t="str">
            <v>3305081005560001</v>
          </cell>
          <cell r="E70" t="str">
            <v>KARANGBOKENG RT 05/02</v>
          </cell>
          <cell r="F70" t="str">
            <v>SARWOGADUNG</v>
          </cell>
          <cell r="G70" t="str">
            <v>MIRIT</v>
          </cell>
          <cell r="H70">
            <v>7500000</v>
          </cell>
          <cell r="I70" t="str">
            <v xml:space="preserve"> MIRIT</v>
          </cell>
          <cell r="J70">
            <v>6726</v>
          </cell>
          <cell r="K70" t="str">
            <v>031/05/2014</v>
          </cell>
          <cell r="L70" t="str">
            <v>5 MEI 2014</v>
          </cell>
        </row>
        <row r="71">
          <cell r="A71">
            <v>80</v>
          </cell>
          <cell r="B71" t="str">
            <v>MANISO</v>
          </cell>
          <cell r="C71" t="str">
            <v>L</v>
          </cell>
          <cell r="D71" t="str">
            <v>3305081212700002</v>
          </cell>
          <cell r="E71" t="str">
            <v>KARANGBOKENG RT 05/02</v>
          </cell>
          <cell r="F71" t="str">
            <v>SARWOGADUNG</v>
          </cell>
          <cell r="G71" t="str">
            <v>MIRIT</v>
          </cell>
          <cell r="H71">
            <v>7500000</v>
          </cell>
          <cell r="I71" t="str">
            <v xml:space="preserve"> MIRIT</v>
          </cell>
          <cell r="J71">
            <v>6726</v>
          </cell>
          <cell r="K71" t="str">
            <v>031/05/2014</v>
          </cell>
          <cell r="L71" t="str">
            <v>5 MEI 2014</v>
          </cell>
        </row>
        <row r="72">
          <cell r="A72">
            <v>82</v>
          </cell>
          <cell r="B72" t="str">
            <v>AMAD MUKRODIN</v>
          </cell>
          <cell r="C72" t="str">
            <v>L</v>
          </cell>
          <cell r="D72" t="str">
            <v>3305083009480001</v>
          </cell>
          <cell r="E72" t="str">
            <v>KARANGBOKENG RT 05/02</v>
          </cell>
          <cell r="F72" t="str">
            <v>SARWOGADUNG</v>
          </cell>
          <cell r="G72" t="str">
            <v>MIRIT</v>
          </cell>
          <cell r="H72">
            <v>7500000</v>
          </cell>
          <cell r="I72" t="str">
            <v xml:space="preserve"> MIRIT</v>
          </cell>
          <cell r="J72">
            <v>6726</v>
          </cell>
          <cell r="K72" t="str">
            <v>031/05/2014</v>
          </cell>
          <cell r="L72" t="str">
            <v>5 MEI 2014</v>
          </cell>
        </row>
        <row r="73">
          <cell r="A73">
            <v>83</v>
          </cell>
          <cell r="B73" t="str">
            <v>SUKAMTO</v>
          </cell>
          <cell r="C73" t="str">
            <v>L</v>
          </cell>
          <cell r="D73" t="str">
            <v>3305080812420002</v>
          </cell>
          <cell r="E73" t="str">
            <v>DUKUH RT 01/03</v>
          </cell>
          <cell r="F73" t="str">
            <v>SARWOGADUNG</v>
          </cell>
          <cell r="G73" t="str">
            <v>MIRIT</v>
          </cell>
          <cell r="H73">
            <v>7500000</v>
          </cell>
          <cell r="I73" t="str">
            <v xml:space="preserve"> MIRIT</v>
          </cell>
          <cell r="J73">
            <v>6726</v>
          </cell>
          <cell r="K73" t="str">
            <v>031/05/2014</v>
          </cell>
          <cell r="L73" t="str">
            <v>5 MEI 2014</v>
          </cell>
        </row>
        <row r="74">
          <cell r="A74">
            <v>84</v>
          </cell>
          <cell r="B74" t="str">
            <v>PARDI</v>
          </cell>
          <cell r="C74" t="str">
            <v>L</v>
          </cell>
          <cell r="D74" t="str">
            <v>3305080107630104</v>
          </cell>
          <cell r="E74" t="str">
            <v>DUKUH RT 01/03</v>
          </cell>
          <cell r="F74" t="str">
            <v>SARWOGADUNG</v>
          </cell>
          <cell r="G74" t="str">
            <v>MIRIT</v>
          </cell>
          <cell r="H74">
            <v>7500000</v>
          </cell>
          <cell r="I74" t="str">
            <v xml:space="preserve"> MIRIT</v>
          </cell>
          <cell r="J74">
            <v>6726</v>
          </cell>
          <cell r="K74" t="str">
            <v>031/05/2014</v>
          </cell>
          <cell r="L74" t="str">
            <v>5 MEI 2014</v>
          </cell>
        </row>
        <row r="75">
          <cell r="A75">
            <v>85</v>
          </cell>
          <cell r="B75" t="str">
            <v>WAGE</v>
          </cell>
          <cell r="C75" t="str">
            <v>L</v>
          </cell>
          <cell r="D75" t="str">
            <v>3305080608490003</v>
          </cell>
          <cell r="E75" t="str">
            <v>DUKUH RT 01/03</v>
          </cell>
          <cell r="F75" t="str">
            <v>SARWOGADUNG</v>
          </cell>
          <cell r="G75" t="str">
            <v>MIRIT</v>
          </cell>
          <cell r="H75">
            <v>7500000</v>
          </cell>
          <cell r="I75" t="str">
            <v xml:space="preserve"> MIRIT</v>
          </cell>
          <cell r="J75">
            <v>6726</v>
          </cell>
          <cell r="K75" t="str">
            <v>031/05/2014</v>
          </cell>
          <cell r="L75" t="str">
            <v>5 MEI 2014</v>
          </cell>
        </row>
        <row r="76">
          <cell r="A76">
            <v>86</v>
          </cell>
          <cell r="B76" t="str">
            <v>TUMINEM</v>
          </cell>
          <cell r="C76" t="str">
            <v>P</v>
          </cell>
          <cell r="D76" t="str">
            <v>3305084205450001</v>
          </cell>
          <cell r="E76" t="str">
            <v>DUKUH RT 02/03</v>
          </cell>
          <cell r="F76" t="str">
            <v>SARWOGADUNG</v>
          </cell>
          <cell r="G76" t="str">
            <v>MIRIT</v>
          </cell>
          <cell r="H76">
            <v>7500000</v>
          </cell>
          <cell r="I76" t="str">
            <v xml:space="preserve"> MIRIT</v>
          </cell>
          <cell r="J76">
            <v>6726</v>
          </cell>
          <cell r="K76" t="str">
            <v>031/05/2014</v>
          </cell>
          <cell r="L76" t="str">
            <v>5 MEI 2014</v>
          </cell>
        </row>
        <row r="77">
          <cell r="A77">
            <v>87</v>
          </cell>
          <cell r="B77" t="str">
            <v>SASTRO MIHARJO</v>
          </cell>
          <cell r="C77" t="str">
            <v>L</v>
          </cell>
          <cell r="D77" t="str">
            <v>3305082110500001</v>
          </cell>
          <cell r="E77" t="str">
            <v>DUKUH RT 02/03</v>
          </cell>
          <cell r="F77" t="str">
            <v>SARWOGADUNG</v>
          </cell>
          <cell r="G77" t="str">
            <v>MIRIT</v>
          </cell>
          <cell r="H77">
            <v>7500000</v>
          </cell>
          <cell r="I77" t="str">
            <v xml:space="preserve"> MIRIT</v>
          </cell>
          <cell r="J77">
            <v>6726</v>
          </cell>
          <cell r="K77" t="str">
            <v>031/05/2014</v>
          </cell>
          <cell r="L77" t="str">
            <v>5 MEI 2014</v>
          </cell>
        </row>
        <row r="78">
          <cell r="A78">
            <v>88</v>
          </cell>
          <cell r="B78" t="str">
            <v>TURUT PRIYONO</v>
          </cell>
          <cell r="C78" t="str">
            <v>L</v>
          </cell>
          <cell r="D78" t="str">
            <v>3305081609800001</v>
          </cell>
          <cell r="E78" t="str">
            <v>DUKUH RT 02/03</v>
          </cell>
          <cell r="F78" t="str">
            <v>SARWOGADUNG</v>
          </cell>
          <cell r="G78" t="str">
            <v>MIRIT</v>
          </cell>
          <cell r="H78">
            <v>7500000</v>
          </cell>
          <cell r="I78" t="str">
            <v xml:space="preserve"> MIRIT</v>
          </cell>
          <cell r="J78">
            <v>6726</v>
          </cell>
          <cell r="K78" t="str">
            <v>031/05/2014</v>
          </cell>
          <cell r="L78" t="str">
            <v>5 MEI 2014</v>
          </cell>
        </row>
        <row r="79">
          <cell r="A79">
            <v>89</v>
          </cell>
          <cell r="B79" t="str">
            <v>JONO</v>
          </cell>
          <cell r="C79" t="str">
            <v>L</v>
          </cell>
          <cell r="D79" t="str">
            <v>3305082005670001</v>
          </cell>
          <cell r="E79" t="str">
            <v>DUKUH RT 01/03</v>
          </cell>
          <cell r="F79" t="str">
            <v>SARWOGADUNG</v>
          </cell>
          <cell r="G79" t="str">
            <v>MIRIT</v>
          </cell>
          <cell r="H79">
            <v>7500000</v>
          </cell>
          <cell r="I79" t="str">
            <v xml:space="preserve"> MIRIT</v>
          </cell>
          <cell r="J79">
            <v>6726</v>
          </cell>
          <cell r="K79" t="str">
            <v>031/05/2014</v>
          </cell>
          <cell r="L79" t="str">
            <v>5 MEI 2014</v>
          </cell>
        </row>
        <row r="80">
          <cell r="A80">
            <v>91</v>
          </cell>
          <cell r="B80" t="str">
            <v>SAMIRAH</v>
          </cell>
          <cell r="C80" t="str">
            <v>P</v>
          </cell>
          <cell r="D80" t="str">
            <v>3305084706590005</v>
          </cell>
          <cell r="E80" t="str">
            <v>DUKUH RT 02/03</v>
          </cell>
          <cell r="F80" t="str">
            <v>SARWOGADUNG</v>
          </cell>
          <cell r="G80" t="str">
            <v>MIRIT</v>
          </cell>
          <cell r="H80">
            <v>7500000</v>
          </cell>
          <cell r="I80" t="str">
            <v xml:space="preserve"> MIRIT</v>
          </cell>
          <cell r="J80">
            <v>6726</v>
          </cell>
          <cell r="K80" t="str">
            <v>031/05/2014</v>
          </cell>
          <cell r="L80" t="str">
            <v>5 MEI 2014</v>
          </cell>
        </row>
        <row r="81">
          <cell r="A81">
            <v>92</v>
          </cell>
          <cell r="B81" t="str">
            <v>KATMAN</v>
          </cell>
          <cell r="C81" t="str">
            <v>L</v>
          </cell>
          <cell r="D81" t="str">
            <v>3305080112590001</v>
          </cell>
          <cell r="E81" t="str">
            <v>DUKUH RT 01/03</v>
          </cell>
          <cell r="F81" t="str">
            <v>SARWOGADUNG</v>
          </cell>
          <cell r="G81" t="str">
            <v>MIRIT</v>
          </cell>
          <cell r="H81">
            <v>7500000</v>
          </cell>
          <cell r="I81" t="str">
            <v xml:space="preserve"> MIRIT</v>
          </cell>
          <cell r="J81">
            <v>6726</v>
          </cell>
          <cell r="K81" t="str">
            <v>031/05/2014</v>
          </cell>
          <cell r="L81" t="str">
            <v>5 MEI 2014</v>
          </cell>
        </row>
        <row r="82">
          <cell r="A82">
            <v>93</v>
          </cell>
          <cell r="B82" t="str">
            <v>MARTO DIKROMO</v>
          </cell>
          <cell r="C82" t="str">
            <v>L</v>
          </cell>
          <cell r="D82" t="str">
            <v>3305080105380002</v>
          </cell>
          <cell r="E82" t="str">
            <v>DUKUH RT 02/03</v>
          </cell>
          <cell r="F82" t="str">
            <v>SARWOGADUNG</v>
          </cell>
          <cell r="G82" t="str">
            <v>MIRIT</v>
          </cell>
          <cell r="H82">
            <v>7500000</v>
          </cell>
          <cell r="I82" t="str">
            <v xml:space="preserve"> MIRIT</v>
          </cell>
          <cell r="J82">
            <v>6726</v>
          </cell>
          <cell r="K82" t="str">
            <v>031/05/2014</v>
          </cell>
          <cell r="L82" t="str">
            <v>5 MEI 2014</v>
          </cell>
        </row>
        <row r="83">
          <cell r="A83">
            <v>94</v>
          </cell>
          <cell r="B83" t="str">
            <v>SISWOYO</v>
          </cell>
          <cell r="C83" t="str">
            <v>L</v>
          </cell>
          <cell r="D83" t="str">
            <v>3305082502500001</v>
          </cell>
          <cell r="E83" t="str">
            <v>DUKUH RT 01/03</v>
          </cell>
          <cell r="F83" t="str">
            <v>SARWOGADUNG</v>
          </cell>
          <cell r="G83" t="str">
            <v>MIRIT</v>
          </cell>
          <cell r="H83">
            <v>7500000</v>
          </cell>
          <cell r="I83" t="str">
            <v xml:space="preserve"> MIRIT</v>
          </cell>
          <cell r="J83">
            <v>6726</v>
          </cell>
          <cell r="K83" t="str">
            <v>031/05/2014</v>
          </cell>
          <cell r="L83" t="str">
            <v>5 MEI 2014</v>
          </cell>
        </row>
        <row r="84">
          <cell r="A84">
            <v>95</v>
          </cell>
          <cell r="B84" t="str">
            <v>WAGIYO</v>
          </cell>
          <cell r="C84" t="str">
            <v>L</v>
          </cell>
          <cell r="D84" t="str">
            <v>3305080107700130</v>
          </cell>
          <cell r="E84" t="str">
            <v>DUKUH RT 02/03</v>
          </cell>
          <cell r="F84" t="str">
            <v>SARWOGADUNG</v>
          </cell>
          <cell r="G84" t="str">
            <v>MIRIT</v>
          </cell>
          <cell r="H84">
            <v>7500000</v>
          </cell>
          <cell r="I84" t="str">
            <v xml:space="preserve"> MIRIT</v>
          </cell>
          <cell r="J84">
            <v>6726</v>
          </cell>
          <cell r="K84" t="str">
            <v>031/05/2014</v>
          </cell>
          <cell r="L84" t="str">
            <v>5 MEI 2014</v>
          </cell>
        </row>
        <row r="85">
          <cell r="A85">
            <v>96</v>
          </cell>
          <cell r="B85" t="str">
            <v>WINARNI</v>
          </cell>
          <cell r="C85" t="str">
            <v>P</v>
          </cell>
          <cell r="D85" t="str">
            <v>3305085203650002</v>
          </cell>
          <cell r="E85" t="str">
            <v>DUKUH RT 02/03</v>
          </cell>
          <cell r="F85" t="str">
            <v>SARWOGADUNG</v>
          </cell>
          <cell r="G85" t="str">
            <v>MIRIT</v>
          </cell>
          <cell r="H85">
            <v>7500000</v>
          </cell>
          <cell r="I85" t="str">
            <v xml:space="preserve"> MIRIT</v>
          </cell>
          <cell r="J85">
            <v>6726</v>
          </cell>
          <cell r="K85" t="str">
            <v>031/05/2014</v>
          </cell>
          <cell r="L85" t="str">
            <v>5 MEI 2014</v>
          </cell>
        </row>
        <row r="86">
          <cell r="A86">
            <v>97</v>
          </cell>
          <cell r="B86" t="str">
            <v>SALIWON</v>
          </cell>
          <cell r="C86" t="str">
            <v>L</v>
          </cell>
          <cell r="D86" t="str">
            <v>3305081304740002</v>
          </cell>
          <cell r="E86" t="str">
            <v>DUKUH RT 02/03</v>
          </cell>
          <cell r="F86" t="str">
            <v>SARWOGADUNG</v>
          </cell>
          <cell r="G86" t="str">
            <v>MIRIT</v>
          </cell>
          <cell r="H86">
            <v>7500000</v>
          </cell>
          <cell r="I86" t="str">
            <v xml:space="preserve"> MIRIT</v>
          </cell>
          <cell r="J86">
            <v>6726</v>
          </cell>
          <cell r="K86" t="str">
            <v>031/05/2014</v>
          </cell>
          <cell r="L86" t="str">
            <v>5 MEI 2014</v>
          </cell>
        </row>
        <row r="87">
          <cell r="A87">
            <v>98</v>
          </cell>
          <cell r="B87" t="str">
            <v>TUMIRAH</v>
          </cell>
          <cell r="C87" t="str">
            <v>P</v>
          </cell>
          <cell r="D87" t="str">
            <v>3305084107450046</v>
          </cell>
          <cell r="E87" t="str">
            <v>DUKUH RT 02/03</v>
          </cell>
          <cell r="F87" t="str">
            <v>SARWOGADUNG</v>
          </cell>
          <cell r="G87" t="str">
            <v>MIRIT</v>
          </cell>
          <cell r="H87">
            <v>7500000</v>
          </cell>
          <cell r="I87" t="str">
            <v xml:space="preserve"> MIRIT</v>
          </cell>
          <cell r="J87">
            <v>6726</v>
          </cell>
          <cell r="K87" t="str">
            <v>031/05/2014</v>
          </cell>
          <cell r="L87" t="str">
            <v>5 MEI 2014</v>
          </cell>
        </row>
        <row r="88">
          <cell r="A88">
            <v>99</v>
          </cell>
          <cell r="B88" t="str">
            <v>AMAD MARSIDI</v>
          </cell>
          <cell r="C88" t="str">
            <v>L</v>
          </cell>
          <cell r="D88" t="str">
            <v>3305081808670001</v>
          </cell>
          <cell r="E88" t="str">
            <v>DUKUH RT 02/03</v>
          </cell>
          <cell r="F88" t="str">
            <v>SARWOGADUNG</v>
          </cell>
          <cell r="G88" t="str">
            <v>MIRIT</v>
          </cell>
          <cell r="H88">
            <v>7500000</v>
          </cell>
          <cell r="I88" t="str">
            <v xml:space="preserve"> MIRIT</v>
          </cell>
          <cell r="J88">
            <v>6726</v>
          </cell>
          <cell r="K88" t="str">
            <v>031/05/2014</v>
          </cell>
          <cell r="L88" t="str">
            <v>5 MEI 2014</v>
          </cell>
        </row>
        <row r="89">
          <cell r="A89">
            <v>102</v>
          </cell>
          <cell r="B89" t="str">
            <v>ABDUL KOHAR/TUMUD</v>
          </cell>
          <cell r="C89" t="str">
            <v>L</v>
          </cell>
          <cell r="D89" t="str">
            <v>3305080804660002</v>
          </cell>
          <cell r="E89" t="str">
            <v>DUKUH RT 01/03</v>
          </cell>
          <cell r="F89" t="str">
            <v>SARWOGADUNG</v>
          </cell>
          <cell r="G89" t="str">
            <v>MIRIT</v>
          </cell>
          <cell r="H89">
            <v>7500000</v>
          </cell>
          <cell r="I89" t="str">
            <v xml:space="preserve"> MIRIT</v>
          </cell>
          <cell r="J89">
            <v>6726</v>
          </cell>
          <cell r="K89" t="str">
            <v>031/05/2014</v>
          </cell>
          <cell r="L89" t="str">
            <v>5 MEI 2014</v>
          </cell>
        </row>
        <row r="90">
          <cell r="A90">
            <v>103</v>
          </cell>
          <cell r="B90" t="str">
            <v>AMAD PAWIRO</v>
          </cell>
          <cell r="C90" t="str">
            <v>L</v>
          </cell>
          <cell r="D90" t="str">
            <v>3305081406500001</v>
          </cell>
          <cell r="E90" t="str">
            <v>DUKUH RT 02/03</v>
          </cell>
          <cell r="F90" t="str">
            <v>SARWOGADUNG</v>
          </cell>
          <cell r="G90" t="str">
            <v>MIRIT</v>
          </cell>
          <cell r="H90">
            <v>7500000</v>
          </cell>
          <cell r="I90" t="str">
            <v xml:space="preserve"> MIRIT</v>
          </cell>
          <cell r="J90">
            <v>6726</v>
          </cell>
          <cell r="K90" t="str">
            <v>031/05/2014</v>
          </cell>
          <cell r="L90" t="str">
            <v>5 MEI 2014</v>
          </cell>
        </row>
        <row r="91">
          <cell r="A91">
            <v>104</v>
          </cell>
          <cell r="B91" t="str">
            <v>MULYO PAWIRO</v>
          </cell>
          <cell r="C91" t="str">
            <v>L</v>
          </cell>
          <cell r="D91" t="str">
            <v>3305080107330071</v>
          </cell>
          <cell r="E91" t="str">
            <v>NOLOSARAN RT 04/03</v>
          </cell>
          <cell r="F91" t="str">
            <v>SARWOGADUNG</v>
          </cell>
          <cell r="G91" t="str">
            <v>MIRIT</v>
          </cell>
          <cell r="H91">
            <v>7500000</v>
          </cell>
          <cell r="I91" t="str">
            <v xml:space="preserve"> MIRIT</v>
          </cell>
          <cell r="J91">
            <v>6726</v>
          </cell>
          <cell r="K91" t="str">
            <v>031/05/2014</v>
          </cell>
          <cell r="L91" t="str">
            <v>5 MEI 2014</v>
          </cell>
        </row>
        <row r="92">
          <cell r="A92">
            <v>105</v>
          </cell>
          <cell r="B92" t="str">
            <v>MUJIRAH</v>
          </cell>
          <cell r="C92" t="str">
            <v>P</v>
          </cell>
          <cell r="D92" t="str">
            <v>3305085908570002</v>
          </cell>
          <cell r="E92" t="str">
            <v>NOLOSARAN RT 04/03</v>
          </cell>
          <cell r="F92" t="str">
            <v>SARWOGADUNG</v>
          </cell>
          <cell r="G92" t="str">
            <v>MIRIT</v>
          </cell>
          <cell r="H92">
            <v>7500000</v>
          </cell>
          <cell r="I92" t="str">
            <v xml:space="preserve"> MIRIT</v>
          </cell>
          <cell r="J92">
            <v>6726</v>
          </cell>
          <cell r="K92" t="str">
            <v>031/05/2014</v>
          </cell>
          <cell r="L92" t="str">
            <v>5 MEI 2014</v>
          </cell>
        </row>
        <row r="93">
          <cell r="A93">
            <v>106</v>
          </cell>
          <cell r="B93" t="str">
            <v>ISWANDI</v>
          </cell>
          <cell r="C93" t="str">
            <v>L</v>
          </cell>
          <cell r="D93" t="str">
            <v>3305081505420002</v>
          </cell>
          <cell r="E93" t="str">
            <v>NOLOSARAN RT 04/03</v>
          </cell>
          <cell r="F93" t="str">
            <v>SARWOGADUNG</v>
          </cell>
          <cell r="G93" t="str">
            <v>MIRIT</v>
          </cell>
          <cell r="H93">
            <v>7500000</v>
          </cell>
          <cell r="I93" t="str">
            <v xml:space="preserve"> MIRIT</v>
          </cell>
          <cell r="J93">
            <v>6726</v>
          </cell>
          <cell r="K93" t="str">
            <v>031/05/2014</v>
          </cell>
          <cell r="L93" t="str">
            <v>5 MEI 2014</v>
          </cell>
        </row>
        <row r="94">
          <cell r="A94">
            <v>107</v>
          </cell>
          <cell r="B94" t="str">
            <v>NURLIWON</v>
          </cell>
          <cell r="C94" t="str">
            <v>L</v>
          </cell>
          <cell r="D94" t="str">
            <v>3305080107590045</v>
          </cell>
          <cell r="E94" t="str">
            <v>NOLOSARAN RT 03/03</v>
          </cell>
          <cell r="F94" t="str">
            <v>SARWOGADUNG</v>
          </cell>
          <cell r="G94" t="str">
            <v>MIRIT</v>
          </cell>
          <cell r="H94">
            <v>7500000</v>
          </cell>
          <cell r="I94" t="str">
            <v xml:space="preserve"> MIRIT</v>
          </cell>
          <cell r="J94">
            <v>6726</v>
          </cell>
          <cell r="K94" t="str">
            <v>031/05/2014</v>
          </cell>
          <cell r="L94" t="str">
            <v>5 MEI 2014</v>
          </cell>
        </row>
        <row r="95">
          <cell r="A95">
            <v>108</v>
          </cell>
          <cell r="B95" t="str">
            <v>MARINAH</v>
          </cell>
          <cell r="C95" t="str">
            <v>P</v>
          </cell>
          <cell r="D95" t="str">
            <v>3305084201490001</v>
          </cell>
          <cell r="E95" t="str">
            <v>NOLOSARAN RT 03/03</v>
          </cell>
          <cell r="F95" t="str">
            <v>SARWOGADUNG</v>
          </cell>
          <cell r="G95" t="str">
            <v>MIRIT</v>
          </cell>
          <cell r="H95">
            <v>7500000</v>
          </cell>
          <cell r="I95" t="str">
            <v xml:space="preserve"> MIRIT</v>
          </cell>
          <cell r="J95">
            <v>6726</v>
          </cell>
          <cell r="K95" t="str">
            <v>031/05/2014</v>
          </cell>
          <cell r="L95" t="str">
            <v>5 MEI 2014</v>
          </cell>
        </row>
        <row r="96">
          <cell r="A96">
            <v>109</v>
          </cell>
          <cell r="B96" t="str">
            <v>SUPARNO</v>
          </cell>
          <cell r="C96" t="str">
            <v>L</v>
          </cell>
          <cell r="D96" t="str">
            <v>3305082804760001</v>
          </cell>
          <cell r="E96" t="str">
            <v>NOLOSARAN RT 03/03</v>
          </cell>
          <cell r="F96" t="str">
            <v>SARWOGADUNG</v>
          </cell>
          <cell r="G96" t="str">
            <v>MIRIT</v>
          </cell>
          <cell r="H96">
            <v>7500000</v>
          </cell>
          <cell r="I96" t="str">
            <v xml:space="preserve"> MIRIT</v>
          </cell>
          <cell r="J96">
            <v>6726</v>
          </cell>
          <cell r="K96" t="str">
            <v>031/05/2014</v>
          </cell>
          <cell r="L96" t="str">
            <v>5 MEI 2014</v>
          </cell>
        </row>
        <row r="97">
          <cell r="A97">
            <v>110</v>
          </cell>
          <cell r="B97" t="str">
            <v>TURIYAH</v>
          </cell>
          <cell r="C97" t="str">
            <v>P</v>
          </cell>
          <cell r="D97" t="str">
            <v>3305085110510001</v>
          </cell>
          <cell r="E97" t="str">
            <v>NOLOSARAN RT 03/03</v>
          </cell>
          <cell r="F97" t="str">
            <v>SARWOGADUNG</v>
          </cell>
          <cell r="G97" t="str">
            <v>MIRIT</v>
          </cell>
          <cell r="H97">
            <v>7500000</v>
          </cell>
          <cell r="I97" t="str">
            <v xml:space="preserve"> MIRIT</v>
          </cell>
          <cell r="J97">
            <v>6726</v>
          </cell>
          <cell r="K97" t="str">
            <v>031/05/2014</v>
          </cell>
          <cell r="L97" t="str">
            <v>5 MEI 2014</v>
          </cell>
        </row>
        <row r="98">
          <cell r="A98">
            <v>111</v>
          </cell>
          <cell r="B98" t="str">
            <v>ASLAMIYAH</v>
          </cell>
          <cell r="C98" t="str">
            <v>P</v>
          </cell>
          <cell r="D98" t="str">
            <v>3305086201670001</v>
          </cell>
          <cell r="E98" t="str">
            <v>NOLOSARAN RT 03/03</v>
          </cell>
          <cell r="F98" t="str">
            <v>SARWOGADUNG</v>
          </cell>
          <cell r="G98" t="str">
            <v>MIRIT</v>
          </cell>
          <cell r="H98">
            <v>7500000</v>
          </cell>
          <cell r="I98" t="str">
            <v xml:space="preserve"> MIRIT</v>
          </cell>
          <cell r="J98">
            <v>6726</v>
          </cell>
          <cell r="K98" t="str">
            <v>031/05/2014</v>
          </cell>
          <cell r="L98" t="str">
            <v>5 MEI 2014</v>
          </cell>
        </row>
        <row r="99">
          <cell r="A99">
            <v>112</v>
          </cell>
          <cell r="B99" t="str">
            <v>KAIJO</v>
          </cell>
          <cell r="C99" t="str">
            <v>L</v>
          </cell>
          <cell r="D99" t="str">
            <v>3305081606620001</v>
          </cell>
          <cell r="E99" t="str">
            <v>NOLOSARAN RT 03/03</v>
          </cell>
          <cell r="F99" t="str">
            <v>SARWOGADUNG</v>
          </cell>
          <cell r="G99" t="str">
            <v>MIRIT</v>
          </cell>
          <cell r="H99">
            <v>7500000</v>
          </cell>
          <cell r="I99" t="str">
            <v xml:space="preserve"> MIRIT</v>
          </cell>
          <cell r="J99">
            <v>6726</v>
          </cell>
          <cell r="K99" t="str">
            <v>031/05/2014</v>
          </cell>
          <cell r="L99" t="str">
            <v>5 MEI 2014</v>
          </cell>
        </row>
        <row r="100">
          <cell r="A100">
            <v>113</v>
          </cell>
          <cell r="B100" t="str">
            <v>DULAH RUSMAN</v>
          </cell>
          <cell r="C100" t="str">
            <v>L</v>
          </cell>
          <cell r="D100" t="str">
            <v>3305080101420001</v>
          </cell>
          <cell r="E100" t="str">
            <v>NOLOSARAN RT 03/03</v>
          </cell>
          <cell r="F100" t="str">
            <v>SARWOGADUNG</v>
          </cell>
          <cell r="G100" t="str">
            <v>MIRIT</v>
          </cell>
          <cell r="H100">
            <v>7500000</v>
          </cell>
          <cell r="I100" t="str">
            <v xml:space="preserve"> MIRIT</v>
          </cell>
          <cell r="J100">
            <v>6726</v>
          </cell>
          <cell r="K100" t="str">
            <v>031/05/2014</v>
          </cell>
          <cell r="L100" t="str">
            <v>5 MEI 2014</v>
          </cell>
        </row>
        <row r="101">
          <cell r="A101">
            <v>114</v>
          </cell>
          <cell r="B101" t="str">
            <v>SUPRIYADI</v>
          </cell>
          <cell r="C101" t="str">
            <v>L</v>
          </cell>
          <cell r="D101" t="str">
            <v>3305081303690001</v>
          </cell>
          <cell r="E101" t="str">
            <v>NOLOSARAN RT 03/03</v>
          </cell>
          <cell r="F101" t="str">
            <v>SARWOGADUNG</v>
          </cell>
          <cell r="G101" t="str">
            <v>MIRIT</v>
          </cell>
          <cell r="H101">
            <v>7500000</v>
          </cell>
          <cell r="I101" t="str">
            <v xml:space="preserve"> MIRIT</v>
          </cell>
          <cell r="J101">
            <v>6726</v>
          </cell>
          <cell r="K101" t="str">
            <v>031/05/2014</v>
          </cell>
          <cell r="L101" t="str">
            <v>5 MEI 2014</v>
          </cell>
        </row>
        <row r="102">
          <cell r="A102">
            <v>118</v>
          </cell>
          <cell r="B102" t="str">
            <v>MARSINAH</v>
          </cell>
          <cell r="C102" t="str">
            <v>P</v>
          </cell>
          <cell r="D102" t="str">
            <v>3305084507760003</v>
          </cell>
          <cell r="E102" t="str">
            <v>NOLOSARAN RT 03/03</v>
          </cell>
          <cell r="F102" t="str">
            <v>SARWOGADUNG</v>
          </cell>
          <cell r="G102" t="str">
            <v>MIRIT</v>
          </cell>
          <cell r="H102">
            <v>7500000</v>
          </cell>
          <cell r="I102" t="str">
            <v xml:space="preserve"> MIRIT</v>
          </cell>
          <cell r="J102">
            <v>6726</v>
          </cell>
          <cell r="K102" t="str">
            <v>031/05/2014</v>
          </cell>
          <cell r="L102" t="str">
            <v>5 MEI 2014</v>
          </cell>
        </row>
        <row r="103">
          <cell r="A103">
            <v>120</v>
          </cell>
          <cell r="B103" t="str">
            <v>MUKSON</v>
          </cell>
          <cell r="C103" t="str">
            <v>L</v>
          </cell>
          <cell r="D103" t="str">
            <v>3305082305640001</v>
          </cell>
          <cell r="E103" t="str">
            <v>NOLOSARAN RT 03/03</v>
          </cell>
          <cell r="F103" t="str">
            <v>SARWOGADUNG</v>
          </cell>
          <cell r="G103" t="str">
            <v>MIRIT</v>
          </cell>
          <cell r="H103">
            <v>7500000</v>
          </cell>
          <cell r="I103" t="str">
            <v xml:space="preserve"> MIRIT</v>
          </cell>
          <cell r="J103">
            <v>6726</v>
          </cell>
          <cell r="K103" t="str">
            <v>031/05/2014</v>
          </cell>
          <cell r="L103" t="str">
            <v>5 MEI 2014</v>
          </cell>
        </row>
        <row r="104">
          <cell r="A104">
            <v>122</v>
          </cell>
          <cell r="B104" t="str">
            <v>MANISO</v>
          </cell>
          <cell r="C104" t="str">
            <v>L</v>
          </cell>
          <cell r="D104" t="str">
            <v>3305080912660001</v>
          </cell>
          <cell r="E104" t="str">
            <v>NOLOSARAN RT 03/03</v>
          </cell>
          <cell r="F104" t="str">
            <v>SARWOGADUNG</v>
          </cell>
          <cell r="G104" t="str">
            <v>MIRIT</v>
          </cell>
          <cell r="H104">
            <v>7500000</v>
          </cell>
          <cell r="I104" t="str">
            <v xml:space="preserve"> MIRIT</v>
          </cell>
          <cell r="J104">
            <v>6726</v>
          </cell>
          <cell r="K104" t="str">
            <v>031/05/2014</v>
          </cell>
          <cell r="L104" t="str">
            <v>5 MEI 2014</v>
          </cell>
        </row>
        <row r="105">
          <cell r="A105">
            <v>124</v>
          </cell>
          <cell r="B105" t="str">
            <v>PARYONO</v>
          </cell>
          <cell r="C105" t="str">
            <v>L</v>
          </cell>
          <cell r="D105" t="str">
            <v>3305082112720001</v>
          </cell>
          <cell r="E105" t="str">
            <v>NOLOSARAN RT 03/03</v>
          </cell>
          <cell r="F105" t="str">
            <v>SARWOGADUNG</v>
          </cell>
          <cell r="G105" t="str">
            <v>MIRIT</v>
          </cell>
          <cell r="H105">
            <v>7500000</v>
          </cell>
          <cell r="I105" t="str">
            <v xml:space="preserve"> MIRIT</v>
          </cell>
          <cell r="J105">
            <v>6726</v>
          </cell>
          <cell r="K105" t="str">
            <v>031/05/2014</v>
          </cell>
          <cell r="L105" t="str">
            <v>5 MEI 2014</v>
          </cell>
        </row>
        <row r="106">
          <cell r="A106">
            <v>125</v>
          </cell>
          <cell r="B106" t="str">
            <v>MUSINAH</v>
          </cell>
          <cell r="C106" t="str">
            <v>P</v>
          </cell>
          <cell r="D106" t="str">
            <v>3305085210370004</v>
          </cell>
          <cell r="E106" t="str">
            <v>NOLOSARAN RT 04/03</v>
          </cell>
          <cell r="F106" t="str">
            <v>SARWOGADUNG</v>
          </cell>
          <cell r="G106" t="str">
            <v>MIRIT</v>
          </cell>
          <cell r="H106">
            <v>7500000</v>
          </cell>
          <cell r="I106" t="str">
            <v xml:space="preserve"> MIRIT</v>
          </cell>
          <cell r="J106">
            <v>6726</v>
          </cell>
          <cell r="K106" t="str">
            <v>031/05/2014</v>
          </cell>
          <cell r="L106" t="str">
            <v>5 MEI 2014</v>
          </cell>
        </row>
        <row r="107">
          <cell r="A107">
            <v>126</v>
          </cell>
          <cell r="B107" t="str">
            <v>PONIRAN</v>
          </cell>
          <cell r="C107" t="str">
            <v>L</v>
          </cell>
          <cell r="D107" t="str">
            <v>3305081010720003</v>
          </cell>
          <cell r="E107" t="str">
            <v>KEBURUHAN RT 02/04</v>
          </cell>
          <cell r="F107" t="str">
            <v>SARWOGADUNG</v>
          </cell>
          <cell r="G107" t="str">
            <v>MIRIT</v>
          </cell>
          <cell r="H107">
            <v>7500000</v>
          </cell>
          <cell r="I107" t="str">
            <v xml:space="preserve"> MIRIT</v>
          </cell>
          <cell r="J107">
            <v>6726</v>
          </cell>
          <cell r="K107" t="str">
            <v>031/05/2014</v>
          </cell>
          <cell r="L107" t="str">
            <v>5 MEI 2014</v>
          </cell>
        </row>
        <row r="108">
          <cell r="A108">
            <v>127</v>
          </cell>
          <cell r="B108" t="str">
            <v>WAIYAH</v>
          </cell>
          <cell r="C108" t="str">
            <v>P</v>
          </cell>
          <cell r="D108" t="str">
            <v>3305084207400002</v>
          </cell>
          <cell r="E108" t="str">
            <v>KEBURUHAN RT 02/04</v>
          </cell>
          <cell r="F108" t="str">
            <v>SARWOGADUNG</v>
          </cell>
          <cell r="G108" t="str">
            <v>MIRIT</v>
          </cell>
          <cell r="H108">
            <v>7500000</v>
          </cell>
          <cell r="I108" t="str">
            <v xml:space="preserve"> MIRIT</v>
          </cell>
          <cell r="J108">
            <v>6726</v>
          </cell>
          <cell r="K108" t="str">
            <v>031/05/2014</v>
          </cell>
          <cell r="L108" t="str">
            <v>5 MEI 2014</v>
          </cell>
        </row>
        <row r="109">
          <cell r="A109">
            <v>128</v>
          </cell>
          <cell r="B109" t="str">
            <v>WARIS</v>
          </cell>
          <cell r="C109" t="str">
            <v>L</v>
          </cell>
          <cell r="D109" t="str">
            <v>3305081503630002</v>
          </cell>
          <cell r="E109" t="str">
            <v>KEBURUHAN RT 02/04</v>
          </cell>
          <cell r="F109" t="str">
            <v>SARWOGADUNG</v>
          </cell>
          <cell r="G109" t="str">
            <v>MIRIT</v>
          </cell>
          <cell r="H109">
            <v>7500000</v>
          </cell>
          <cell r="I109" t="str">
            <v xml:space="preserve"> MIRIT</v>
          </cell>
          <cell r="J109">
            <v>6726</v>
          </cell>
          <cell r="K109" t="str">
            <v>031/05/2014</v>
          </cell>
          <cell r="L109" t="str">
            <v>5 MEI 2014</v>
          </cell>
        </row>
        <row r="110">
          <cell r="A110">
            <v>129</v>
          </cell>
          <cell r="B110" t="str">
            <v>EDI WINARNO</v>
          </cell>
          <cell r="C110" t="str">
            <v>L</v>
          </cell>
          <cell r="D110" t="str">
            <v>3305082504610002</v>
          </cell>
          <cell r="E110" t="str">
            <v>KEBURUHAN RT 02/04</v>
          </cell>
          <cell r="F110" t="str">
            <v>SARWOGADUNG</v>
          </cell>
          <cell r="G110" t="str">
            <v>MIRIT</v>
          </cell>
          <cell r="H110">
            <v>7500000</v>
          </cell>
          <cell r="I110" t="str">
            <v xml:space="preserve"> MIRIT</v>
          </cell>
          <cell r="J110">
            <v>6726</v>
          </cell>
          <cell r="K110" t="str">
            <v>031/05/2014</v>
          </cell>
          <cell r="L110" t="str">
            <v>5 MEI 2014</v>
          </cell>
        </row>
        <row r="111">
          <cell r="A111">
            <v>130</v>
          </cell>
          <cell r="B111" t="str">
            <v>HADI PRANOTO</v>
          </cell>
          <cell r="C111" t="str">
            <v>L</v>
          </cell>
          <cell r="D111" t="str">
            <v>3305080408510001</v>
          </cell>
          <cell r="E111" t="str">
            <v>KEBURUHAN RT 02/04</v>
          </cell>
          <cell r="F111" t="str">
            <v>SARWOGADUNG</v>
          </cell>
          <cell r="G111" t="str">
            <v>MIRIT</v>
          </cell>
          <cell r="H111">
            <v>7500000</v>
          </cell>
          <cell r="I111" t="str">
            <v xml:space="preserve"> MIRIT</v>
          </cell>
          <cell r="J111">
            <v>6726</v>
          </cell>
          <cell r="K111" t="str">
            <v>031/05/2014</v>
          </cell>
          <cell r="L111" t="str">
            <v>5 MEI 2014</v>
          </cell>
        </row>
        <row r="112">
          <cell r="A112">
            <v>131</v>
          </cell>
          <cell r="B112" t="str">
            <v>SARIJO</v>
          </cell>
          <cell r="C112" t="str">
            <v>L</v>
          </cell>
          <cell r="D112" t="str">
            <v>3305081810620002</v>
          </cell>
          <cell r="E112" t="str">
            <v>KEBURUHAN RT 02/04</v>
          </cell>
          <cell r="F112" t="str">
            <v>SARWOGADUNG</v>
          </cell>
          <cell r="G112" t="str">
            <v>MIRIT</v>
          </cell>
          <cell r="H112">
            <v>7500000</v>
          </cell>
          <cell r="I112" t="str">
            <v xml:space="preserve"> MIRIT</v>
          </cell>
          <cell r="J112">
            <v>6726</v>
          </cell>
          <cell r="K112" t="str">
            <v>031/05/2014</v>
          </cell>
          <cell r="L112" t="str">
            <v>5 MEI 2014</v>
          </cell>
        </row>
        <row r="113">
          <cell r="A113">
            <v>132</v>
          </cell>
          <cell r="B113" t="str">
            <v>M. HARIYANTO</v>
          </cell>
          <cell r="C113" t="str">
            <v>L</v>
          </cell>
          <cell r="D113" t="str">
            <v>3305082103750003</v>
          </cell>
          <cell r="E113" t="str">
            <v>KEBURUHAN RT 01/04</v>
          </cell>
          <cell r="F113" t="str">
            <v>SARWOGADUNG</v>
          </cell>
          <cell r="G113" t="str">
            <v>MIRIT</v>
          </cell>
          <cell r="H113">
            <v>7500000</v>
          </cell>
          <cell r="I113" t="str">
            <v xml:space="preserve"> MIRIT</v>
          </cell>
          <cell r="J113">
            <v>6726</v>
          </cell>
          <cell r="K113" t="str">
            <v>031/05/2014</v>
          </cell>
          <cell r="L113" t="str">
            <v>5 MEI 2014</v>
          </cell>
        </row>
        <row r="114">
          <cell r="A114">
            <v>133</v>
          </cell>
          <cell r="B114" t="str">
            <v>NGADIKUN</v>
          </cell>
          <cell r="C114" t="str">
            <v>L</v>
          </cell>
          <cell r="D114" t="str">
            <v>3305080305560001</v>
          </cell>
          <cell r="E114" t="str">
            <v>KEBURUHAN RT 02/04</v>
          </cell>
          <cell r="F114" t="str">
            <v>SARWOGADUNG</v>
          </cell>
          <cell r="G114" t="str">
            <v>MIRIT</v>
          </cell>
          <cell r="H114">
            <v>7500000</v>
          </cell>
          <cell r="I114" t="str">
            <v xml:space="preserve"> MIRIT</v>
          </cell>
          <cell r="J114">
            <v>6726</v>
          </cell>
          <cell r="K114" t="str">
            <v>031/05/2014</v>
          </cell>
          <cell r="L114" t="str">
            <v>5 MEI 2014</v>
          </cell>
        </row>
        <row r="115">
          <cell r="A115">
            <v>135</v>
          </cell>
          <cell r="B115" t="str">
            <v>ATMOJO UTOMO</v>
          </cell>
          <cell r="C115" t="str">
            <v>L</v>
          </cell>
          <cell r="D115" t="str">
            <v>3305080101570013</v>
          </cell>
          <cell r="E115" t="str">
            <v>KEBURUHAN RT 02/04</v>
          </cell>
          <cell r="F115" t="str">
            <v>SARWOGADUNG</v>
          </cell>
          <cell r="G115" t="str">
            <v>MIRIT</v>
          </cell>
          <cell r="H115">
            <v>7500000</v>
          </cell>
          <cell r="I115" t="str">
            <v xml:space="preserve"> MIRIT</v>
          </cell>
          <cell r="J115">
            <v>6726</v>
          </cell>
          <cell r="K115" t="str">
            <v>031/05/2014</v>
          </cell>
          <cell r="L115" t="str">
            <v>5 MEI 2014</v>
          </cell>
        </row>
        <row r="116">
          <cell r="A116">
            <v>136</v>
          </cell>
          <cell r="B116" t="str">
            <v>PAINEM</v>
          </cell>
          <cell r="C116" t="str">
            <v>P</v>
          </cell>
          <cell r="D116" t="str">
            <v>3305084206450001</v>
          </cell>
          <cell r="E116" t="str">
            <v>KEBURUHAN RT 02/04</v>
          </cell>
          <cell r="F116" t="str">
            <v>SARWOGADUNG</v>
          </cell>
          <cell r="G116" t="str">
            <v>MIRIT</v>
          </cell>
          <cell r="H116">
            <v>7500000</v>
          </cell>
          <cell r="I116" t="str">
            <v xml:space="preserve"> MIRIT</v>
          </cell>
          <cell r="J116">
            <v>6726</v>
          </cell>
          <cell r="K116" t="str">
            <v>031/05/2014</v>
          </cell>
          <cell r="L116" t="str">
            <v>5 MEI 2014</v>
          </cell>
        </row>
        <row r="117">
          <cell r="A117">
            <v>137</v>
          </cell>
          <cell r="B117" t="str">
            <v>PAIJO</v>
          </cell>
          <cell r="C117" t="str">
            <v>L</v>
          </cell>
          <cell r="D117" t="str">
            <v>3305080607660001</v>
          </cell>
          <cell r="E117" t="str">
            <v>KEBURUHAN RT 02/04</v>
          </cell>
          <cell r="F117" t="str">
            <v>SARWOGADUNG</v>
          </cell>
          <cell r="G117" t="str">
            <v>MIRIT</v>
          </cell>
          <cell r="H117">
            <v>7500000</v>
          </cell>
          <cell r="I117" t="str">
            <v xml:space="preserve"> MIRIT</v>
          </cell>
          <cell r="J117">
            <v>6726</v>
          </cell>
          <cell r="K117" t="str">
            <v>031/05/2014</v>
          </cell>
          <cell r="L117" t="str">
            <v>5 MEI 2014</v>
          </cell>
        </row>
        <row r="118">
          <cell r="A118">
            <v>140</v>
          </cell>
          <cell r="B118" t="str">
            <v>MANISO</v>
          </cell>
          <cell r="C118" t="str">
            <v>L</v>
          </cell>
          <cell r="D118" t="str">
            <v>3305082507540001</v>
          </cell>
          <cell r="E118" t="str">
            <v>KEBURUHAN RT 02/04</v>
          </cell>
          <cell r="F118" t="str">
            <v>SARWOGADUNG</v>
          </cell>
          <cell r="G118" t="str">
            <v>MIRIT</v>
          </cell>
          <cell r="H118">
            <v>7500000</v>
          </cell>
          <cell r="I118" t="str">
            <v xml:space="preserve"> MIRIT</v>
          </cell>
          <cell r="J118">
            <v>6726</v>
          </cell>
          <cell r="K118" t="str">
            <v>031/05/2014</v>
          </cell>
          <cell r="L118" t="str">
            <v>5 MEI 2014</v>
          </cell>
        </row>
        <row r="119">
          <cell r="A119">
            <v>143</v>
          </cell>
          <cell r="B119" t="str">
            <v>SULASTRI</v>
          </cell>
          <cell r="C119" t="str">
            <v>P</v>
          </cell>
          <cell r="D119" t="str">
            <v>3305085010650001</v>
          </cell>
          <cell r="E119" t="str">
            <v>KEBURUHAN RT 02/04</v>
          </cell>
          <cell r="F119" t="str">
            <v>SARWOGADUNG</v>
          </cell>
          <cell r="G119" t="str">
            <v>MIRIT</v>
          </cell>
          <cell r="H119">
            <v>7500000</v>
          </cell>
          <cell r="I119" t="str">
            <v xml:space="preserve"> MIRIT</v>
          </cell>
          <cell r="J119">
            <v>6726</v>
          </cell>
          <cell r="K119" t="str">
            <v>031/05/2014</v>
          </cell>
          <cell r="L119" t="str">
            <v>5 MEI 2014</v>
          </cell>
        </row>
        <row r="120">
          <cell r="A120">
            <v>144</v>
          </cell>
          <cell r="B120" t="str">
            <v>ADI UTOMO</v>
          </cell>
          <cell r="C120" t="str">
            <v>L</v>
          </cell>
          <cell r="D120" t="str">
            <v>3305080101520009</v>
          </cell>
          <cell r="E120" t="str">
            <v>KEBURUHAN RT 02/04</v>
          </cell>
          <cell r="F120" t="str">
            <v>SARWOGADUNG</v>
          </cell>
          <cell r="G120" t="str">
            <v>MIRIT</v>
          </cell>
          <cell r="H120">
            <v>7500000</v>
          </cell>
          <cell r="I120" t="str">
            <v xml:space="preserve"> MIRIT</v>
          </cell>
          <cell r="J120">
            <v>6726</v>
          </cell>
          <cell r="K120" t="str">
            <v>031/05/2014</v>
          </cell>
          <cell r="L120" t="str">
            <v>5 MEI 2014</v>
          </cell>
        </row>
        <row r="121">
          <cell r="A121">
            <v>146</v>
          </cell>
          <cell r="B121" t="str">
            <v>SUGITO</v>
          </cell>
          <cell r="C121" t="str">
            <v>L</v>
          </cell>
          <cell r="D121" t="str">
            <v>3305080901700002</v>
          </cell>
          <cell r="E121" t="str">
            <v>KEBURUHAN RT 01/04</v>
          </cell>
          <cell r="F121" t="str">
            <v>SARWOGADUNG</v>
          </cell>
          <cell r="G121" t="str">
            <v>MIRIT</v>
          </cell>
          <cell r="H121">
            <v>7500000</v>
          </cell>
          <cell r="I121" t="str">
            <v xml:space="preserve"> MIRIT</v>
          </cell>
          <cell r="J121">
            <v>6726</v>
          </cell>
          <cell r="K121" t="str">
            <v>031/05/2014</v>
          </cell>
          <cell r="L121" t="str">
            <v>5 MEI 2014</v>
          </cell>
        </row>
        <row r="122">
          <cell r="A122">
            <v>147</v>
          </cell>
          <cell r="B122" t="str">
            <v>MARTO UTOMO</v>
          </cell>
          <cell r="C122" t="str">
            <v>L</v>
          </cell>
          <cell r="D122" t="str">
            <v>3305081206600004</v>
          </cell>
          <cell r="E122" t="str">
            <v>KEBURUHAN RT 01/05</v>
          </cell>
          <cell r="F122" t="str">
            <v>SARWOGADUNG</v>
          </cell>
          <cell r="G122" t="str">
            <v>MIRIT</v>
          </cell>
          <cell r="H122">
            <v>7500000</v>
          </cell>
          <cell r="I122" t="str">
            <v xml:space="preserve"> MIRIT</v>
          </cell>
          <cell r="J122">
            <v>6726</v>
          </cell>
          <cell r="K122" t="str">
            <v>031/05/2014</v>
          </cell>
          <cell r="L122" t="str">
            <v>5 MEI 2014</v>
          </cell>
        </row>
        <row r="123">
          <cell r="A123">
            <v>148</v>
          </cell>
          <cell r="B123" t="str">
            <v>SAINAH</v>
          </cell>
          <cell r="C123" t="str">
            <v>P</v>
          </cell>
          <cell r="D123" t="str">
            <v>3305084108640002</v>
          </cell>
          <cell r="E123" t="str">
            <v>KEBURUHAN RT 02/04</v>
          </cell>
          <cell r="F123" t="str">
            <v>SARWOGADUNG</v>
          </cell>
          <cell r="G123" t="str">
            <v>MIRIT</v>
          </cell>
          <cell r="H123">
            <v>7500000</v>
          </cell>
          <cell r="I123" t="str">
            <v xml:space="preserve"> MIRIT</v>
          </cell>
          <cell r="J123">
            <v>6726</v>
          </cell>
          <cell r="K123" t="str">
            <v>031/05/2014</v>
          </cell>
          <cell r="L123" t="str">
            <v>5 MEI 2014</v>
          </cell>
        </row>
        <row r="124">
          <cell r="A124">
            <v>149</v>
          </cell>
          <cell r="B124" t="str">
            <v>PARDI</v>
          </cell>
          <cell r="C124" t="str">
            <v>L</v>
          </cell>
          <cell r="D124" t="str">
            <v>3305082911790001</v>
          </cell>
          <cell r="E124" t="str">
            <v>KEBURUHAN RT 02/04</v>
          </cell>
          <cell r="F124" t="str">
            <v>SARWOGADUNG</v>
          </cell>
          <cell r="G124" t="str">
            <v>MIRIT</v>
          </cell>
          <cell r="H124">
            <v>7500000</v>
          </cell>
          <cell r="I124" t="str">
            <v xml:space="preserve"> MIRIT</v>
          </cell>
          <cell r="J124">
            <v>6726</v>
          </cell>
          <cell r="K124" t="str">
            <v>031/05/2014</v>
          </cell>
          <cell r="L124" t="str">
            <v>5 MEI 2014</v>
          </cell>
        </row>
        <row r="125">
          <cell r="A125">
            <v>150</v>
          </cell>
          <cell r="B125" t="str">
            <v>SOLIKIN</v>
          </cell>
          <cell r="C125" t="str">
            <v>L</v>
          </cell>
          <cell r="D125" t="str">
            <v>3305080909870001</v>
          </cell>
          <cell r="E125" t="str">
            <v>JURU TENGAH RT 01/02</v>
          </cell>
          <cell r="F125" t="str">
            <v>SARWOGADUNG</v>
          </cell>
          <cell r="G125" t="str">
            <v>MIRIT</v>
          </cell>
          <cell r="H125">
            <v>7500000</v>
          </cell>
          <cell r="I125" t="str">
            <v xml:space="preserve"> MIRIT</v>
          </cell>
          <cell r="J125">
            <v>6726</v>
          </cell>
          <cell r="K125" t="str">
            <v>031/05/2014</v>
          </cell>
          <cell r="L125" t="str">
            <v>5 MEI 2014</v>
          </cell>
        </row>
        <row r="126">
          <cell r="A126">
            <v>151</v>
          </cell>
          <cell r="B126" t="str">
            <v>MOH. NURHIDAYAT</v>
          </cell>
          <cell r="C126" t="str">
            <v>L</v>
          </cell>
          <cell r="D126" t="str">
            <v>3305081312800001</v>
          </cell>
          <cell r="E126" t="str">
            <v>DK PELUTAN RT 03/02</v>
          </cell>
          <cell r="F126" t="str">
            <v>SARWOGADUNG</v>
          </cell>
          <cell r="G126" t="str">
            <v>MIRIT</v>
          </cell>
          <cell r="H126">
            <v>7500000</v>
          </cell>
          <cell r="I126" t="str">
            <v xml:space="preserve"> MIRIT</v>
          </cell>
          <cell r="J126">
            <v>6726</v>
          </cell>
          <cell r="K126" t="str">
            <v>031/05/2014</v>
          </cell>
          <cell r="L126" t="str">
            <v>5 MEI 2014</v>
          </cell>
        </row>
        <row r="127">
          <cell r="A127">
            <v>154</v>
          </cell>
          <cell r="B127" t="str">
            <v>YUDO SISWO SAPUTRO</v>
          </cell>
          <cell r="C127" t="str">
            <v>L</v>
          </cell>
          <cell r="D127" t="str">
            <v>3305080707770005</v>
          </cell>
          <cell r="E127" t="str">
            <v>KARANG BAKENG RT 05/02</v>
          </cell>
          <cell r="F127" t="str">
            <v>SARWOGADUNG</v>
          </cell>
          <cell r="G127" t="str">
            <v>MIRIT</v>
          </cell>
          <cell r="H127">
            <v>7500000</v>
          </cell>
          <cell r="I127" t="str">
            <v xml:space="preserve"> MIRIT</v>
          </cell>
          <cell r="J127">
            <v>6726</v>
          </cell>
          <cell r="K127" t="str">
            <v>031/05/2014</v>
          </cell>
          <cell r="L127" t="str">
            <v>5 MEI 2014</v>
          </cell>
        </row>
        <row r="128">
          <cell r="A128">
            <v>155</v>
          </cell>
          <cell r="B128" t="str">
            <v>MARTINI</v>
          </cell>
          <cell r="C128" t="str">
            <v>P</v>
          </cell>
          <cell r="D128" t="str">
            <v>3305084205380001</v>
          </cell>
          <cell r="E128" t="str">
            <v>KARANG BAKENG RT 05/02</v>
          </cell>
          <cell r="F128" t="str">
            <v>SARWOGADUNG</v>
          </cell>
          <cell r="G128" t="str">
            <v>MIRIT</v>
          </cell>
          <cell r="H128">
            <v>7500000</v>
          </cell>
          <cell r="I128" t="str">
            <v xml:space="preserve"> MIRIT</v>
          </cell>
          <cell r="J128">
            <v>6726</v>
          </cell>
          <cell r="K128" t="str">
            <v>031/05/2014</v>
          </cell>
          <cell r="L128" t="str">
            <v>5 MEI 2014</v>
          </cell>
        </row>
        <row r="129">
          <cell r="A129">
            <v>156</v>
          </cell>
          <cell r="B129" t="str">
            <v>AMAD MIARTO</v>
          </cell>
          <cell r="C129" t="str">
            <v>L</v>
          </cell>
          <cell r="D129" t="str">
            <v>3305081303310001</v>
          </cell>
          <cell r="E129" t="str">
            <v>KARANG BAKENG RT 06/02</v>
          </cell>
          <cell r="F129" t="str">
            <v>SARWOGADUNG</v>
          </cell>
          <cell r="G129" t="str">
            <v>MIRIT</v>
          </cell>
          <cell r="H129">
            <v>7500000</v>
          </cell>
          <cell r="I129" t="str">
            <v xml:space="preserve"> MIRIT</v>
          </cell>
          <cell r="J129">
            <v>6726</v>
          </cell>
          <cell r="K129" t="str">
            <v>031/05/2014</v>
          </cell>
          <cell r="L129" t="str">
            <v>5 MEI 2014</v>
          </cell>
        </row>
        <row r="130">
          <cell r="A130">
            <v>157</v>
          </cell>
          <cell r="B130" t="str">
            <v>SUROSO</v>
          </cell>
          <cell r="C130" t="str">
            <v>L</v>
          </cell>
          <cell r="D130" t="str">
            <v>3305081512630001</v>
          </cell>
          <cell r="E130" t="str">
            <v>KARANG BAKENG RT 06/02</v>
          </cell>
          <cell r="F130" t="str">
            <v>SARWOGADUNG</v>
          </cell>
          <cell r="G130" t="str">
            <v>MIRIT</v>
          </cell>
          <cell r="H130">
            <v>7500000</v>
          </cell>
          <cell r="I130" t="str">
            <v xml:space="preserve"> MIRIT</v>
          </cell>
          <cell r="J130">
            <v>6726</v>
          </cell>
          <cell r="K130" t="str">
            <v>031/05/2014</v>
          </cell>
          <cell r="L130" t="str">
            <v>5 MEI 2014</v>
          </cell>
        </row>
        <row r="131">
          <cell r="A131">
            <v>158</v>
          </cell>
          <cell r="B131" t="str">
            <v>AMAD FAJERI</v>
          </cell>
          <cell r="C131" t="str">
            <v>L</v>
          </cell>
          <cell r="D131" t="str">
            <v>3305081103260001</v>
          </cell>
          <cell r="E131" t="str">
            <v>KARANG BAKENG RT 06/02</v>
          </cell>
          <cell r="F131" t="str">
            <v>SARWOGADUNG</v>
          </cell>
          <cell r="G131" t="str">
            <v>MIRIT</v>
          </cell>
          <cell r="H131">
            <v>7500000</v>
          </cell>
          <cell r="I131" t="str">
            <v xml:space="preserve"> MIRIT</v>
          </cell>
          <cell r="J131">
            <v>6726</v>
          </cell>
          <cell r="K131" t="str">
            <v>031/05/2014</v>
          </cell>
          <cell r="L131" t="str">
            <v>5 MEI 2014</v>
          </cell>
        </row>
        <row r="132">
          <cell r="A132">
            <v>159</v>
          </cell>
          <cell r="B132" t="str">
            <v>PAWIT RAYITNO</v>
          </cell>
          <cell r="C132" t="str">
            <v>L</v>
          </cell>
          <cell r="D132" t="str">
            <v>3305080907530001</v>
          </cell>
          <cell r="E132" t="str">
            <v>KARANG BAKENG RT 06/02</v>
          </cell>
          <cell r="F132" t="str">
            <v>SARWOGADUNG</v>
          </cell>
          <cell r="G132" t="str">
            <v>MIRIT</v>
          </cell>
          <cell r="H132">
            <v>7500000</v>
          </cell>
          <cell r="I132" t="str">
            <v xml:space="preserve"> MIRIT</v>
          </cell>
          <cell r="J132">
            <v>6726</v>
          </cell>
          <cell r="K132" t="str">
            <v>031/05/2014</v>
          </cell>
          <cell r="L132" t="str">
            <v>5 MEI 2014</v>
          </cell>
        </row>
        <row r="133">
          <cell r="A133">
            <v>160</v>
          </cell>
          <cell r="B133" t="str">
            <v>ARI BANGUN SUTRISNO</v>
          </cell>
          <cell r="C133" t="str">
            <v>L</v>
          </cell>
          <cell r="D133" t="str">
            <v>3305080210570002</v>
          </cell>
          <cell r="E133" t="str">
            <v>KARANG BAKENG RT 06/02</v>
          </cell>
          <cell r="F133" t="str">
            <v>SARWOGADUNG</v>
          </cell>
          <cell r="G133" t="str">
            <v>MIRIT</v>
          </cell>
          <cell r="H133">
            <v>7500000</v>
          </cell>
          <cell r="I133" t="str">
            <v xml:space="preserve"> MIRIT</v>
          </cell>
          <cell r="J133">
            <v>6726</v>
          </cell>
          <cell r="K133" t="str">
            <v>031/05/2014</v>
          </cell>
          <cell r="L133" t="str">
            <v>5 MEI 2014</v>
          </cell>
        </row>
        <row r="134">
          <cell r="A134">
            <v>162</v>
          </cell>
          <cell r="B134" t="str">
            <v>SALBIYAH</v>
          </cell>
          <cell r="C134" t="str">
            <v>P</v>
          </cell>
          <cell r="D134" t="str">
            <v>3305084107230049</v>
          </cell>
          <cell r="E134" t="str">
            <v>SARWOGADUNG RT 01/03</v>
          </cell>
          <cell r="F134" t="str">
            <v>SARWOGADUNG</v>
          </cell>
          <cell r="G134" t="str">
            <v>MIRIT</v>
          </cell>
          <cell r="H134">
            <v>7500000</v>
          </cell>
          <cell r="I134" t="str">
            <v xml:space="preserve"> MIRIT</v>
          </cell>
          <cell r="J134">
            <v>6726</v>
          </cell>
          <cell r="K134" t="str">
            <v>031/05/2014</v>
          </cell>
          <cell r="L134" t="str">
            <v>5 MEI 2014</v>
          </cell>
        </row>
        <row r="135">
          <cell r="A135">
            <v>163</v>
          </cell>
          <cell r="B135" t="str">
            <v>MARSIYAN</v>
          </cell>
          <cell r="C135" t="str">
            <v>P</v>
          </cell>
          <cell r="D135" t="str">
            <v>3305085403810001</v>
          </cell>
          <cell r="E135" t="str">
            <v>NOLOSARAN RT 03/03</v>
          </cell>
          <cell r="F135" t="str">
            <v>SARWOGADUNG</v>
          </cell>
          <cell r="G135" t="str">
            <v>MIRIT</v>
          </cell>
          <cell r="H135">
            <v>7500000</v>
          </cell>
          <cell r="I135" t="str">
            <v xml:space="preserve"> MIRIT</v>
          </cell>
          <cell r="J135">
            <v>6726</v>
          </cell>
          <cell r="K135" t="str">
            <v>031/05/2014</v>
          </cell>
          <cell r="L135" t="str">
            <v>5 MEI 2014</v>
          </cell>
        </row>
        <row r="136">
          <cell r="A136">
            <v>164</v>
          </cell>
          <cell r="B136" t="str">
            <v>SUKARNO</v>
          </cell>
          <cell r="C136" t="str">
            <v>L</v>
          </cell>
          <cell r="D136" t="str">
            <v>3305080101370006</v>
          </cell>
          <cell r="E136" t="str">
            <v>SARWOGADUNG RT 04/01</v>
          </cell>
          <cell r="F136" t="str">
            <v>SARWOGADUNG</v>
          </cell>
          <cell r="G136" t="str">
            <v>MIRIT</v>
          </cell>
          <cell r="H136">
            <v>7500000</v>
          </cell>
          <cell r="I136" t="str">
            <v xml:space="preserve"> MIRIT</v>
          </cell>
          <cell r="J136">
            <v>6726</v>
          </cell>
          <cell r="K136" t="str">
            <v>031/05/2014</v>
          </cell>
          <cell r="L136" t="str">
            <v>5 MEI 2014</v>
          </cell>
        </row>
        <row r="137">
          <cell r="A137">
            <v>165</v>
          </cell>
          <cell r="B137" t="str">
            <v>SANISWAN</v>
          </cell>
          <cell r="C137" t="str">
            <v>L</v>
          </cell>
          <cell r="D137" t="str">
            <v>3305081502440001</v>
          </cell>
          <cell r="E137" t="str">
            <v>PENGUMPAN RT 04/01</v>
          </cell>
          <cell r="F137" t="str">
            <v>SARWOGADUNG</v>
          </cell>
          <cell r="G137" t="str">
            <v>MIRIT</v>
          </cell>
          <cell r="H137">
            <v>7500000</v>
          </cell>
          <cell r="I137" t="str">
            <v xml:space="preserve"> MIRIT</v>
          </cell>
          <cell r="J137">
            <v>6726</v>
          </cell>
          <cell r="K137" t="str">
            <v>031/05/2014</v>
          </cell>
          <cell r="L137" t="str">
            <v>5 MEI 2014</v>
          </cell>
        </row>
        <row r="138">
          <cell r="A138">
            <v>166</v>
          </cell>
          <cell r="B138" t="str">
            <v>ROTO MULYO</v>
          </cell>
          <cell r="C138" t="str">
            <v>L</v>
          </cell>
          <cell r="D138" t="str">
            <v>3305080604420001</v>
          </cell>
          <cell r="E138" t="str">
            <v>PENGUMPAN RT 04/01</v>
          </cell>
          <cell r="F138" t="str">
            <v>SARWOGADUNG</v>
          </cell>
          <cell r="G138" t="str">
            <v>MIRIT</v>
          </cell>
          <cell r="H138">
            <v>7500000</v>
          </cell>
          <cell r="I138" t="str">
            <v xml:space="preserve"> MIRIT</v>
          </cell>
          <cell r="J138">
            <v>6726</v>
          </cell>
          <cell r="K138" t="str">
            <v>031/05/2014</v>
          </cell>
          <cell r="L138" t="str">
            <v>5 MEI 2014</v>
          </cell>
        </row>
      </sheetData>
      <sheetData sheetId="4"/>
      <sheetData sheetId="5"/>
      <sheetData sheetId="6">
        <row r="230">
          <cell r="O230">
            <v>105656.4</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Set>
  </externalBook>
</externalLink>
</file>

<file path=xl/externalLinks/externalLink8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hn+upah"/>
      <sheetName val="analisa"/>
      <sheetName val="Rab_Tot"/>
      <sheetName val="Rekap"/>
      <sheetName val="STR"/>
      <sheetName val="REKAP_STR"/>
      <sheetName val="ARS"/>
      <sheetName val="REKAP_ARS"/>
      <sheetName val="ME"/>
      <sheetName val="REKAP_ME"/>
      <sheetName val="kaca"/>
      <sheetName val="tulangan"/>
      <sheetName val="rekap-tul"/>
      <sheetName val="rekap-vol"/>
      <sheetName val="vol_str"/>
      <sheetName val="vol_beton"/>
      <sheetName val="vol_ars"/>
      <sheetName val="kusen"/>
      <sheetName val="HargaCCO"/>
      <sheetName val="Dftharga"/>
      <sheetName val="matre"/>
    </sheetNames>
    <sheetDataSet>
      <sheetData sheetId="0" refreshError="1"/>
      <sheetData sheetId="1" refreshError="1"/>
      <sheetData sheetId="2" refreshError="1"/>
      <sheetData sheetId="3" refreshError="1"/>
      <sheetData sheetId="4">
        <row r="4">
          <cell r="L4">
            <v>1.07</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8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ecovered_Sheet1"/>
      <sheetName val="Recovered_Sheet2"/>
      <sheetName val="000000"/>
      <sheetName val="laroux"/>
      <sheetName val="laroux_2"/>
      <sheetName val="sat-alat"/>
      <sheetName val="alat"/>
      <sheetName val="upahbahan"/>
      <sheetName val="analisa"/>
      <sheetName val="rab-rtk"/>
      <sheetName val="vol-jln"/>
      <sheetName val="vol-der"/>
      <sheetName val="rab.ter"/>
      <sheetName val="rab-R.tgu"/>
      <sheetName val="rab"/>
    </sheetNames>
    <sheetDataSet>
      <sheetData sheetId="0"/>
      <sheetData sheetId="1"/>
      <sheetData sheetId="2"/>
      <sheetData sheetId="3"/>
      <sheetData sheetId="4"/>
      <sheetData sheetId="5"/>
      <sheetData sheetId="6"/>
      <sheetData sheetId="7">
        <row r="17">
          <cell r="K17">
            <v>25000</v>
          </cell>
        </row>
      </sheetData>
      <sheetData sheetId="8"/>
      <sheetData sheetId="9"/>
      <sheetData sheetId="10"/>
      <sheetData sheetId="11"/>
      <sheetData sheetId="12"/>
      <sheetData sheetId="13"/>
      <sheetData sheetId="14"/>
    </sheetDataSet>
  </externalBook>
</externalLink>
</file>

<file path=xl/externalLinks/externalLink8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ll kost "/>
      <sheetName val="COV"/>
      <sheetName val="Srt Penawaran"/>
      <sheetName val="RAB (2)"/>
      <sheetName val="SATUAN JADI"/>
      <sheetName val="ANALISA"/>
      <sheetName val="HARGA BAHAN"/>
      <sheetName val="Kurva S"/>
      <sheetName val="JADWAL BAHAN"/>
      <sheetName val="JADWAL TENAGA"/>
      <sheetName val="mstr"/>
      <sheetName val="Per.Pasca "/>
      <sheetName val="minat"/>
      <sheetName val="inst.pemrintah"/>
      <sheetName val="s.p.dok"/>
      <sheetName val="ganti rugi"/>
      <sheetName val="kode etik"/>
      <sheetName val="dh"/>
      <sheetName val="pengadilan"/>
      <sheetName val="Pakta "/>
      <sheetName val="FOR.2"/>
      <sheetName val="DATA PERUS."/>
      <sheetName val="NERACA"/>
      <sheetName val="PERSONALIA"/>
      <sheetName val="ALAT"/>
      <sheetName val="PENGALAMAN"/>
      <sheetName val="modal"/>
      <sheetName val="skn"/>
      <sheetName val="ALAT UTAMA"/>
      <sheetName val="PERSNIL INTI"/>
      <sheetName val="SAMPUL"/>
      <sheetName val="Kaf Kualif"/>
      <sheetName val="Kaf Penawaran"/>
      <sheetName val="KAFER"/>
      <sheetName val="CEK LIST"/>
    </sheetNames>
    <sheetDataSet>
      <sheetData sheetId="0" refreshError="1"/>
      <sheetData sheetId="1" refreshError="1"/>
      <sheetData sheetId="2" refreshError="1"/>
      <sheetData sheetId="3"/>
      <sheetData sheetId="4" refreshError="1"/>
      <sheetData sheetId="5" refreshError="1"/>
      <sheetData sheetId="6" refreshError="1"/>
      <sheetData sheetId="7"/>
      <sheetData sheetId="8" refreshError="1"/>
      <sheetData sheetId="9" refreshError="1"/>
      <sheetData sheetId="10"/>
      <sheetData sheetId="11" refreshError="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8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AK"/>
      <sheetName val="rekap"/>
      <sheetName val="ren.bupati a"/>
      <sheetName val="rek-bup"/>
      <sheetName val="ren.hubbup"/>
      <sheetName val="rek-hub"/>
      <sheetName val="temu"/>
      <sheetName val="rek-temu"/>
      <sheetName val="pond"/>
      <sheetName val="rek-pond"/>
      <sheetName val="1-4"/>
      <sheetName val="rek1-4"/>
      <sheetName val="ANAL"/>
      <sheetName val="SAT"/>
      <sheetName val="Sheet1"/>
      <sheetName val="landscp"/>
      <sheetName val="rek-landscp"/>
    </sheetNames>
    <sheetDataSet>
      <sheetData sheetId="0" refreshError="1">
        <row r="13">
          <cell r="B13" t="str">
            <v>PT. WIDYA SATRIA</v>
          </cell>
        </row>
        <row r="14">
          <cell r="B14" t="str">
            <v>IR. H. DIRGAHAJU GADJAH PERDANA</v>
          </cell>
        </row>
        <row r="15">
          <cell r="B15" t="str">
            <v>DIREKTUR TEKNIK</v>
          </cell>
        </row>
        <row r="16">
          <cell r="B16" t="str">
            <v>DIREKTUR UTAMA</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8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RG BHN"/>
      <sheetName val="ANALS ARS"/>
      <sheetName val="ANALS KY"/>
    </sheetNames>
    <sheetDataSet>
      <sheetData sheetId="0" refreshError="1">
        <row r="108">
          <cell r="G108">
            <v>30000</v>
          </cell>
        </row>
      </sheetData>
      <sheetData sheetId="1"/>
      <sheetData sheetId="2"/>
    </sheetDataSet>
  </externalBook>
</externalLink>
</file>

<file path=xl/externalLinks/externalLink8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TAMBAHAN"/>
      <sheetName val="DISAIN RDS"/>
      <sheetName val="KOEFESIEN"/>
      <sheetName val="Rekap Biaya"/>
      <sheetName val="Kuantitas &amp; Harga"/>
      <sheetName val="Pekerjaan Utama"/>
      <sheetName val="%"/>
      <sheetName val="Informasi"/>
      <sheetName val="Peta Quarry"/>
      <sheetName val="Mobilisasi"/>
      <sheetName val="Perhitungan Mobilisasi Alat"/>
      <sheetName val="Lalu Lintas"/>
      <sheetName val="Jembatan Sementara"/>
      <sheetName val="Additional"/>
      <sheetName val="3-DIV2"/>
      <sheetName val="3-DIV3"/>
      <sheetName val="3-DIV3 (2)"/>
      <sheetName val="3-DIV3 (3)"/>
      <sheetName val="3-DIV3 (4)"/>
      <sheetName val="3-DIV4"/>
      <sheetName val="3-DIV5"/>
      <sheetName val="3-DIV5-LPAS"/>
      <sheetName val="Lean Concr"/>
      <sheetName val="Sand-Bedding"/>
      <sheetName val="3-DIV6"/>
      <sheetName val="3-DIV6 Lasbutag"/>
      <sheetName val="3-DIV7"/>
      <sheetName val="3-DIV7.1"/>
      <sheetName val="3-DIV8"/>
      <sheetName val="3-DIV9"/>
      <sheetName val="3-DIV10 LS-Rutin"/>
      <sheetName val="3-DIV10 Kuantitas"/>
      <sheetName val="3-DIV10 Analisa HSP"/>
      <sheetName val="SPESIFIKASI"/>
      <sheetName val="4-Basic Price"/>
      <sheetName val="4-formulir harga bahan"/>
      <sheetName val="4-Analisa Quarry"/>
      <sheetName val="5-Peralatan"/>
      <sheetName val="5-Peralatan (2)"/>
      <sheetName val="6-Agregat Halus &amp; Kasar"/>
      <sheetName val="6-Agregat Kelas A"/>
      <sheetName val="6-Agregat Kelas B"/>
      <sheetName val="6-Agregat Kelas 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row r="13">
          <cell r="AW13">
            <v>47472.058636363639</v>
          </cell>
        </row>
        <row r="16">
          <cell r="AW16">
            <v>70230.073977639215</v>
          </cell>
        </row>
        <row r="24">
          <cell r="AW24">
            <v>293927.19306224468</v>
          </cell>
        </row>
      </sheetData>
      <sheetData sheetId="38"/>
      <sheetData sheetId="39"/>
      <sheetData sheetId="40"/>
      <sheetData sheetId="41"/>
      <sheetData sheetId="42"/>
    </sheetDataSet>
  </externalBook>
</externalLink>
</file>

<file path=xl/externalLinks/externalLink8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 bhn"/>
      <sheetName val="Basic Price"/>
      <sheetName val="Peralatan (2)"/>
      <sheetName val="DEI.2"/>
      <sheetName val="DEV.3"/>
      <sheetName val="DEV.3 (2)"/>
      <sheetName val="DEV.5"/>
      <sheetName val="DEV.6"/>
      <sheetName val="DEV.7 (2)"/>
      <sheetName val="DEVI 7"/>
      <sheetName val="DEV.7"/>
      <sheetName val="DEVI 7 (2)"/>
      <sheetName val="CEK VOL"/>
      <sheetName val="Real"/>
      <sheetName val="JL.SMP 6"/>
      <sheetName val="RKP."/>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8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 bhn"/>
      <sheetName val="Basic Price"/>
      <sheetName val="Peralatan (2)"/>
      <sheetName val="DEV.1"/>
      <sheetName val="DEI.2"/>
      <sheetName val="DEV.3"/>
      <sheetName val="DEV.3 (2)"/>
      <sheetName val="DEV.5"/>
      <sheetName val="DEV.6"/>
      <sheetName val="DEV.7 (2)"/>
      <sheetName val="Pas Bt"/>
      <sheetName val="K250"/>
      <sheetName val="U24"/>
      <sheetName val="Real"/>
      <sheetName val="RAB OK"/>
      <sheetName val="RKP."/>
      <sheetName val="RAB"/>
      <sheetName val="SCHEDULE COBA"/>
      <sheetName val="SCHEDULE OK"/>
      <sheetName val="Sheet1"/>
      <sheetName val="CEK VOL (2)"/>
      <sheetName val="PLESTER"/>
    </sheetNames>
    <sheetDataSet>
      <sheetData sheetId="0"/>
      <sheetData sheetId="1"/>
      <sheetData sheetId="2"/>
      <sheetData sheetId="3"/>
      <sheetData sheetId="4"/>
      <sheetData sheetId="5">
        <row r="168">
          <cell r="X168" t="str">
            <v>Analisa EI-322</v>
          </cell>
        </row>
        <row r="170">
          <cell r="O170" t="str">
            <v>FORMULIR STANDAR UNTUK</v>
          </cell>
        </row>
        <row r="171">
          <cell r="O171" t="str">
            <v>PEREKAMAN ANALISA MASING-MASING HARGA SATUAN</v>
          </cell>
        </row>
        <row r="172">
          <cell r="O172">
            <v>0</v>
          </cell>
        </row>
        <row r="174">
          <cell r="O174" t="str">
            <v>NAMA PAKET</v>
          </cell>
          <cell r="R174" t="str">
            <v>:</v>
          </cell>
          <cell r="S174" t="str">
            <v>Pembangunan Jalan Dan Jembatan Kota Sorong</v>
          </cell>
        </row>
        <row r="175">
          <cell r="O175" t="str">
            <v>PROP / KAB / KODYA</v>
          </cell>
          <cell r="R175" t="str">
            <v>:</v>
          </cell>
          <cell r="S175" t="str">
            <v>IRIAN JAYA BARAT -  KOTA SORONG</v>
          </cell>
        </row>
        <row r="176">
          <cell r="O176" t="str">
            <v>ITEM PEMBAYARAN NO.</v>
          </cell>
          <cell r="R176" t="str">
            <v>:</v>
          </cell>
          <cell r="S176" t="str">
            <v>3.1 ( 2 )</v>
          </cell>
        </row>
        <row r="177">
          <cell r="O177" t="str">
            <v>JENIS PEKERJAAN</v>
          </cell>
          <cell r="R177" t="str">
            <v>:</v>
          </cell>
          <cell r="S177" t="str">
            <v>TIMBUNAN  BIASA DARI HASIL SUMBER BAHAN</v>
          </cell>
        </row>
        <row r="178">
          <cell r="O178" t="str">
            <v>SATUAN PEMBAYARAN</v>
          </cell>
          <cell r="R178" t="str">
            <v>:</v>
          </cell>
          <cell r="S178" t="str">
            <v>M ³</v>
          </cell>
        </row>
        <row r="181">
          <cell r="U181" t="str">
            <v>PERKIRAAN</v>
          </cell>
          <cell r="V181" t="str">
            <v>HARGA</v>
          </cell>
          <cell r="W181" t="str">
            <v>JUMLAH</v>
          </cell>
        </row>
        <row r="182">
          <cell r="O182" t="str">
            <v>NO.</v>
          </cell>
          <cell r="Q182" t="str">
            <v>KOMPONEN</v>
          </cell>
          <cell r="T182" t="str">
            <v>SATUAN</v>
          </cell>
          <cell r="U182" t="str">
            <v>KUANTITAS</v>
          </cell>
          <cell r="V182" t="str">
            <v>SATUAN</v>
          </cell>
          <cell r="W182" t="str">
            <v>HARGA</v>
          </cell>
        </row>
        <row r="183">
          <cell r="V183" t="str">
            <v>(Rp.)</v>
          </cell>
          <cell r="W183" t="str">
            <v>(Rp.)</v>
          </cell>
        </row>
        <row r="186">
          <cell r="O186" t="str">
            <v>A.</v>
          </cell>
          <cell r="Q186" t="str">
            <v>TENAGA</v>
          </cell>
        </row>
        <row r="188">
          <cell r="O188" t="str">
            <v>1.</v>
          </cell>
          <cell r="Q188" t="str">
            <v>Pekerja</v>
          </cell>
          <cell r="S188" t="str">
            <v>(L07)</v>
          </cell>
          <cell r="T188" t="str">
            <v>Jam</v>
          </cell>
          <cell r="U188">
            <v>0.2677376171352075</v>
          </cell>
          <cell r="V188">
            <v>7857.1428571428569</v>
          </cell>
          <cell r="Y188">
            <v>2103.6527060623444</v>
          </cell>
        </row>
        <row r="189">
          <cell r="O189" t="str">
            <v>2.</v>
          </cell>
          <cell r="Q189" t="str">
            <v>Mandor</v>
          </cell>
          <cell r="S189" t="str">
            <v>(L10)</v>
          </cell>
          <cell r="T189" t="str">
            <v>Jam</v>
          </cell>
          <cell r="U189">
            <v>1.1474469305794606E-2</v>
          </cell>
          <cell r="V189">
            <v>11428.571428571429</v>
          </cell>
          <cell r="Y189">
            <v>131.13679206622407</v>
          </cell>
        </row>
        <row r="192">
          <cell r="U192" t="str">
            <v xml:space="preserve">JUMLAH HARGA TENAGA   </v>
          </cell>
          <cell r="Y192">
            <v>2234.7894981285685</v>
          </cell>
        </row>
        <row r="194">
          <cell r="O194" t="str">
            <v>B.</v>
          </cell>
          <cell r="Q194" t="str">
            <v>BAHAN</v>
          </cell>
        </row>
        <row r="196">
          <cell r="O196" t="str">
            <v>1.</v>
          </cell>
          <cell r="Q196" t="str">
            <v>Bahan timbunan     (M03)</v>
          </cell>
          <cell r="T196" t="str">
            <v>M3</v>
          </cell>
          <cell r="U196">
            <v>1.2</v>
          </cell>
          <cell r="V196">
            <v>73484</v>
          </cell>
          <cell r="Y196">
            <v>88180.800000000003</v>
          </cell>
        </row>
        <row r="203">
          <cell r="U203" t="str">
            <v xml:space="preserve">JUMLAH HARGA BAHAN   </v>
          </cell>
          <cell r="Y203">
            <v>88180.800000000003</v>
          </cell>
        </row>
        <row r="205">
          <cell r="O205" t="str">
            <v>C.</v>
          </cell>
          <cell r="Q205" t="str">
            <v>PERALATAN</v>
          </cell>
        </row>
        <row r="207">
          <cell r="O207">
            <v>1</v>
          </cell>
          <cell r="Q207" t="str">
            <v>Motor Grader</v>
          </cell>
          <cell r="S207" t="str">
            <v>(E13)</v>
          </cell>
          <cell r="T207" t="str">
            <v>Jam</v>
          </cell>
          <cell r="U207">
            <v>8.3889098611635417E-4</v>
          </cell>
          <cell r="V207">
            <v>467875.79121233535</v>
          </cell>
          <cell r="Y207">
            <v>392.49678387008544</v>
          </cell>
        </row>
        <row r="208">
          <cell r="O208">
            <v>2</v>
          </cell>
          <cell r="Q208" t="str">
            <v>Vibro Roller</v>
          </cell>
          <cell r="S208" t="str">
            <v>(E19)</v>
          </cell>
          <cell r="T208" t="str">
            <v>Jam</v>
          </cell>
          <cell r="U208">
            <v>1.0040160642570281E-2</v>
          </cell>
          <cell r="V208">
            <v>326599.96327443048</v>
          </cell>
          <cell r="Y208">
            <v>3279.1160971328363</v>
          </cell>
        </row>
        <row r="209">
          <cell r="O209">
            <v>3</v>
          </cell>
          <cell r="Q209" t="str">
            <v>Alat  Bantu</v>
          </cell>
          <cell r="T209" t="str">
            <v>Ls</v>
          </cell>
          <cell r="U209">
            <v>1</v>
          </cell>
          <cell r="V209">
            <v>500</v>
          </cell>
          <cell r="Y209">
            <v>500</v>
          </cell>
        </row>
        <row r="214">
          <cell r="U214" t="str">
            <v xml:space="preserve">JUMLAH HARGA PERALATAN   </v>
          </cell>
          <cell r="Y214">
            <v>4171.6128810029222</v>
          </cell>
        </row>
        <row r="216">
          <cell r="O216" t="str">
            <v>D.</v>
          </cell>
          <cell r="Q216" t="str">
            <v>JUMLAH HARGA TENAGA, BAHAN DAN PERALATAN  ( A + B + C )</v>
          </cell>
          <cell r="Y216">
            <v>94587.202379131486</v>
          </cell>
        </row>
        <row r="218">
          <cell r="O218" t="str">
            <v>Note: 1</v>
          </cell>
          <cell r="Q218" t="str">
            <v>SATUAN dapat berdasarkan atas jam operasi untuk Tenaga Kerja dan Peralatan, volume dan/atau ukuran</v>
          </cell>
        </row>
        <row r="219">
          <cell r="Q219" t="str">
            <v>berat untuk bahan-bahan.</v>
          </cell>
        </row>
        <row r="220">
          <cell r="O220">
            <v>2</v>
          </cell>
          <cell r="Q220" t="str">
            <v>Kuantitas satuan adalah kuantitas setiap komponen untuk menyelesaikan satu satuan pekerjaan dari nomor</v>
          </cell>
        </row>
        <row r="221">
          <cell r="Q221" t="str">
            <v>mata pembayaran.</v>
          </cell>
        </row>
        <row r="222">
          <cell r="O222">
            <v>3</v>
          </cell>
          <cell r="Q222" t="str">
            <v>Biaya satuan untuk peralatan sudah termasuk bahan bakar, bahan habis dipakai dan operator.</v>
          </cell>
        </row>
        <row r="223">
          <cell r="O223">
            <v>4</v>
          </cell>
          <cell r="Q223" t="str">
            <v>Biaya satuan sudah termasuk pengeluaran untuk seluruh pajak yang berkaitan (tetapi tidak termasuk PPN</v>
          </cell>
        </row>
        <row r="224">
          <cell r="Q224" t="str">
            <v>yang dibayar dari kontrak) dan biaya-biaya lainnya.</v>
          </cell>
        </row>
      </sheetData>
      <sheetData sheetId="6"/>
      <sheetData sheetId="7">
        <row r="1">
          <cell r="X1" t="str">
            <v>Analisa EI-511</v>
          </cell>
        </row>
        <row r="3">
          <cell r="O3" t="str">
            <v>FORMULIR STANDAR UNTUK</v>
          </cell>
        </row>
        <row r="4">
          <cell r="O4" t="str">
            <v>PEREKAMAN ANALISA MASING-MASING HARGA SATUAN</v>
          </cell>
        </row>
        <row r="5">
          <cell r="O5">
            <v>0</v>
          </cell>
        </row>
        <row r="7">
          <cell r="O7" t="str">
            <v>NAMA PAKET</v>
          </cell>
          <cell r="R7" t="str">
            <v xml:space="preserve">:  </v>
          </cell>
          <cell r="S7" t="str">
            <v>Pembangunan Jalan Dan Jembatan Kota Sorong</v>
          </cell>
        </row>
        <row r="8">
          <cell r="O8" t="str">
            <v>PROP / KAB / KODYA</v>
          </cell>
          <cell r="R8" t="str">
            <v xml:space="preserve">:  </v>
          </cell>
          <cell r="S8" t="str">
            <v>IRIAN JAYA BARAT -  KOTA SORONG</v>
          </cell>
        </row>
        <row r="9">
          <cell r="O9" t="str">
            <v>ITEM PEMBAYARAN NO.</v>
          </cell>
          <cell r="R9" t="str">
            <v xml:space="preserve">:  </v>
          </cell>
          <cell r="S9" t="str">
            <v>5.1 ( 1 )</v>
          </cell>
        </row>
        <row r="10">
          <cell r="O10" t="str">
            <v>JENIS PEKERJAAN</v>
          </cell>
          <cell r="R10" t="str">
            <v xml:space="preserve">:  </v>
          </cell>
          <cell r="S10" t="str">
            <v>LAPISAN PONDASI AGREGAT KELAS A</v>
          </cell>
        </row>
        <row r="11">
          <cell r="O11" t="str">
            <v>SATUAN PEMBAYARAN</v>
          </cell>
          <cell r="R11" t="str">
            <v xml:space="preserve">:  </v>
          </cell>
          <cell r="S11" t="str">
            <v>M ³</v>
          </cell>
        </row>
        <row r="14">
          <cell r="U14" t="str">
            <v>PERKIRAAN</v>
          </cell>
          <cell r="V14" t="str">
            <v>HARGA</v>
          </cell>
          <cell r="W14" t="str">
            <v>JUMLAH</v>
          </cell>
        </row>
        <row r="15">
          <cell r="O15" t="str">
            <v>NO.</v>
          </cell>
          <cell r="Q15" t="str">
            <v>KOMPONEN</v>
          </cell>
          <cell r="T15" t="str">
            <v>SATUAN</v>
          </cell>
          <cell r="U15" t="str">
            <v>KUANTITAS</v>
          </cell>
          <cell r="V15" t="str">
            <v>SATUAN</v>
          </cell>
          <cell r="W15" t="str">
            <v>HARGA</v>
          </cell>
        </row>
        <row r="16">
          <cell r="V16" t="str">
            <v>(Rp.)</v>
          </cell>
          <cell r="W16" t="str">
            <v>(Rp.)</v>
          </cell>
        </row>
        <row r="19">
          <cell r="O19" t="str">
            <v>A.</v>
          </cell>
          <cell r="Q19" t="str">
            <v>TENAGA</v>
          </cell>
        </row>
        <row r="21">
          <cell r="O21" t="str">
            <v>1.</v>
          </cell>
          <cell r="Q21" t="str">
            <v>Pekerja</v>
          </cell>
          <cell r="S21" t="str">
            <v>(L07)</v>
          </cell>
          <cell r="T21" t="str">
            <v>jam</v>
          </cell>
          <cell r="U21">
            <v>3.8197233377956268E-2</v>
          </cell>
          <cell r="V21">
            <v>7857.1428571428569</v>
          </cell>
          <cell r="Y21">
            <v>300.12111939822779</v>
          </cell>
        </row>
        <row r="22">
          <cell r="O22" t="str">
            <v>2.</v>
          </cell>
          <cell r="Q22" t="str">
            <v>Mandor</v>
          </cell>
          <cell r="S22" t="str">
            <v>(L10)</v>
          </cell>
          <cell r="T22" t="str">
            <v>jam</v>
          </cell>
          <cell r="U22">
            <v>1.9098616688978134E-2</v>
          </cell>
          <cell r="V22">
            <v>11428.571428571429</v>
          </cell>
          <cell r="Y22">
            <v>218.26990501689298</v>
          </cell>
        </row>
        <row r="25">
          <cell r="U25" t="str">
            <v xml:space="preserve">JUMLAH HARGA TENAGA   </v>
          </cell>
          <cell r="Y25">
            <v>518.3910244151208</v>
          </cell>
        </row>
        <row r="27">
          <cell r="O27" t="str">
            <v>B.</v>
          </cell>
          <cell r="Q27" t="str">
            <v>BAHAN</v>
          </cell>
        </row>
        <row r="29">
          <cell r="O29" t="str">
            <v>1.</v>
          </cell>
          <cell r="Q29" t="str">
            <v xml:space="preserve">  Agregat Kasar</v>
          </cell>
          <cell r="T29" t="str">
            <v>M3</v>
          </cell>
          <cell r="U29">
            <v>0.76800000000000002</v>
          </cell>
          <cell r="V29">
            <v>456194.02917134756</v>
          </cell>
          <cell r="Y29">
            <v>350357.01440359495</v>
          </cell>
        </row>
        <row r="30">
          <cell r="O30">
            <v>2</v>
          </cell>
          <cell r="Q30" t="str">
            <v xml:space="preserve">  Agregat Halus</v>
          </cell>
          <cell r="T30" t="str">
            <v>M3</v>
          </cell>
          <cell r="U30">
            <v>0.432</v>
          </cell>
          <cell r="V30">
            <v>456587.58174443</v>
          </cell>
          <cell r="Y30">
            <v>197245.83531359377</v>
          </cell>
        </row>
        <row r="35">
          <cell r="U35" t="str">
            <v xml:space="preserve">JUMLAH HARGA BAHAN   </v>
          </cell>
          <cell r="Y35">
            <v>547602.84971718874</v>
          </cell>
        </row>
        <row r="37">
          <cell r="O37" t="str">
            <v>C.</v>
          </cell>
          <cell r="Q37" t="str">
            <v>PERALATAN</v>
          </cell>
        </row>
        <row r="39">
          <cell r="O39">
            <v>1</v>
          </cell>
          <cell r="Q39" t="str">
            <v>Dump Truck</v>
          </cell>
          <cell r="S39" t="str">
            <v>(E08)</v>
          </cell>
          <cell r="T39" t="str">
            <v>jam</v>
          </cell>
          <cell r="U39">
            <v>0.42987048595990385</v>
          </cell>
          <cell r="V39">
            <v>239996.59802807387</v>
          </cell>
          <cell r="Y39">
            <v>103167.45422305181</v>
          </cell>
        </row>
        <row r="40">
          <cell r="O40">
            <v>2</v>
          </cell>
          <cell r="Q40" t="str">
            <v>Wheel Loader</v>
          </cell>
          <cell r="S40" t="str">
            <v>(E15)</v>
          </cell>
          <cell r="T40" t="str">
            <v>jam</v>
          </cell>
          <cell r="U40">
            <v>1.9098616688978134E-2</v>
          </cell>
          <cell r="V40">
            <v>383860.79271738796</v>
          </cell>
          <cell r="Y40">
            <v>7331.2101420366816</v>
          </cell>
        </row>
        <row r="41">
          <cell r="O41" t="str">
            <v>3.</v>
          </cell>
          <cell r="Q41" t="str">
            <v>Motor Grader</v>
          </cell>
          <cell r="S41" t="str">
            <v>(E13)</v>
          </cell>
          <cell r="T41" t="str">
            <v>jam</v>
          </cell>
          <cell r="U41">
            <v>1.1713520749665328E-2</v>
          </cell>
          <cell r="V41">
            <v>467875.79121233535</v>
          </cell>
          <cell r="Y41">
            <v>5480.4727886317723</v>
          </cell>
        </row>
        <row r="42">
          <cell r="O42">
            <v>4</v>
          </cell>
          <cell r="Q42" t="str">
            <v>Vibratory Roller</v>
          </cell>
          <cell r="S42" t="str">
            <v>(E19)</v>
          </cell>
          <cell r="T42" t="str">
            <v>jam</v>
          </cell>
          <cell r="U42">
            <v>1.7849174475680501E-2</v>
          </cell>
          <cell r="V42">
            <v>326599.96327443048</v>
          </cell>
          <cell r="Y42">
            <v>5829.5397282361537</v>
          </cell>
        </row>
        <row r="43">
          <cell r="O43">
            <v>5</v>
          </cell>
          <cell r="Q43" t="str">
            <v>P. Tyre Roller</v>
          </cell>
          <cell r="S43" t="str">
            <v>(E18)</v>
          </cell>
          <cell r="T43" t="str">
            <v>jam</v>
          </cell>
          <cell r="U43">
            <v>4.2838018741633201E-3</v>
          </cell>
          <cell r="V43">
            <v>362704.86673970101</v>
          </cell>
          <cell r="Y43">
            <v>1553.7557879076885</v>
          </cell>
        </row>
        <row r="44">
          <cell r="O44">
            <v>6</v>
          </cell>
          <cell r="Q44" t="str">
            <v>Water Tanker</v>
          </cell>
          <cell r="S44" t="str">
            <v>(E23)</v>
          </cell>
          <cell r="T44" t="str">
            <v>jam</v>
          </cell>
          <cell r="U44">
            <v>2.1084337349397592E-2</v>
          </cell>
          <cell r="V44">
            <v>217149.8358263968</v>
          </cell>
          <cell r="Y44">
            <v>4578.4603939300532</v>
          </cell>
        </row>
        <row r="45">
          <cell r="O45">
            <v>7</v>
          </cell>
          <cell r="Q45" t="str">
            <v>Alat Bantu</v>
          </cell>
          <cell r="T45" t="str">
            <v>Ls</v>
          </cell>
          <cell r="U45">
            <v>1</v>
          </cell>
          <cell r="V45">
            <v>850</v>
          </cell>
          <cell r="Y45">
            <v>850</v>
          </cell>
        </row>
        <row r="47">
          <cell r="U47" t="str">
            <v xml:space="preserve">JUMLAH HARGA PERALATAN   </v>
          </cell>
          <cell r="Y47">
            <v>128790.89306379417</v>
          </cell>
        </row>
        <row r="49">
          <cell r="O49" t="str">
            <v>E.</v>
          </cell>
          <cell r="Q49" t="str">
            <v>JUMLAH HARGA TENAGA, BAHAN DAN PERALATAN  ( A + B + C )</v>
          </cell>
          <cell r="Y49">
            <v>676912.13380539801</v>
          </cell>
        </row>
        <row r="51">
          <cell r="O51" t="str">
            <v>Note: 1</v>
          </cell>
          <cell r="Q51" t="str">
            <v>SATUAN dapat berdasarkan atas jam operasi untuk Tenaga Kerja dan Peralatan, volume dan/atau ukuran</v>
          </cell>
        </row>
        <row r="52">
          <cell r="Q52" t="str">
            <v>berat untuk bahan-bahan.</v>
          </cell>
        </row>
        <row r="53">
          <cell r="O53">
            <v>2</v>
          </cell>
          <cell r="Q53" t="str">
            <v>Kuantitas satuan adalah kuantitas setiap komponen untuk menyelesaikan satu satuan pekerjaan dari nomor</v>
          </cell>
        </row>
        <row r="54">
          <cell r="Q54" t="str">
            <v>mata pembayaran.</v>
          </cell>
        </row>
        <row r="55">
          <cell r="O55">
            <v>3</v>
          </cell>
          <cell r="Q55" t="str">
            <v>Biaya satuan untuk peralatan sudah termasuk bahan bakar, bahan habis dipakai dan operator.</v>
          </cell>
        </row>
        <row r="56">
          <cell r="O56">
            <v>4</v>
          </cell>
          <cell r="Q56" t="str">
            <v>Biaya satuan sudah termasuk pengeluaran untuk seluruh pajak yang berkaitan (tetapi tidak termasuk PPN</v>
          </cell>
        </row>
        <row r="470">
          <cell r="X470" t="str">
            <v>Analisa EI-522</v>
          </cell>
        </row>
        <row r="472">
          <cell r="O472" t="str">
            <v>FORMULIR STANDAR UNTUK</v>
          </cell>
        </row>
        <row r="473">
          <cell r="O473" t="str">
            <v>PEREKAMAN ANALISA MASING-MASING HARGA SATUAN</v>
          </cell>
        </row>
        <row r="474">
          <cell r="O474">
            <v>0</v>
          </cell>
        </row>
        <row r="477">
          <cell r="O477" t="str">
            <v>PROYEK</v>
          </cell>
          <cell r="S477" t="str">
            <v xml:space="preserve">:  </v>
          </cell>
        </row>
        <row r="478">
          <cell r="O478" t="str">
            <v>No. PAKET KONTRAK</v>
          </cell>
          <cell r="S478" t="str">
            <v xml:space="preserve">:  </v>
          </cell>
        </row>
        <row r="479">
          <cell r="O479" t="str">
            <v>NAMA PAKET</v>
          </cell>
          <cell r="S479" t="str">
            <v xml:space="preserve">:  </v>
          </cell>
        </row>
        <row r="480">
          <cell r="O480" t="str">
            <v>PROP / KAB / KODYA</v>
          </cell>
          <cell r="S480" t="str">
            <v xml:space="preserve">:  </v>
          </cell>
        </row>
        <row r="481">
          <cell r="O481" t="str">
            <v>ITEM PEMBAYARAN NO.</v>
          </cell>
          <cell r="S481" t="str">
            <v>:  5.2 (2)</v>
          </cell>
          <cell r="V481" t="str">
            <v>PERKIRAAN VOL. PEK.</v>
          </cell>
          <cell r="X481" t="str">
            <v>:</v>
          </cell>
          <cell r="Y481" t="e">
            <v>#REF!</v>
          </cell>
        </row>
        <row r="482">
          <cell r="O482" t="str">
            <v>JENIS PEKERJAAN</v>
          </cell>
          <cell r="S482" t="str">
            <v>:  Lapis Pondasi Agregat Kelas C2</v>
          </cell>
          <cell r="V482" t="str">
            <v>TOTAL HARGA</v>
          </cell>
          <cell r="X482" t="str">
            <v>:</v>
          </cell>
          <cell r="Y482" t="e">
            <v>#REF!</v>
          </cell>
        </row>
        <row r="483">
          <cell r="O483" t="str">
            <v>SATUAN PEMBAYARAN</v>
          </cell>
          <cell r="S483" t="str">
            <v>:  M3</v>
          </cell>
          <cell r="V483" t="str">
            <v>% THD. BIAYA PROYEK</v>
          </cell>
          <cell r="X483" t="str">
            <v>:</v>
          </cell>
          <cell r="Y483" t="e">
            <v>#REF!</v>
          </cell>
        </row>
        <row r="486">
          <cell r="U486" t="str">
            <v>PERKIRAAN</v>
          </cell>
          <cell r="V486" t="str">
            <v>HARGA</v>
          </cell>
          <cell r="W486" t="str">
            <v>JUMLAH</v>
          </cell>
        </row>
        <row r="487">
          <cell r="O487" t="str">
            <v>NO.</v>
          </cell>
          <cell r="Q487" t="str">
            <v>KOMPONEN</v>
          </cell>
          <cell r="T487" t="str">
            <v>SATUAN</v>
          </cell>
          <cell r="U487" t="str">
            <v>KUANTITAS</v>
          </cell>
          <cell r="V487" t="str">
            <v>SATUAN</v>
          </cell>
          <cell r="W487" t="str">
            <v>HARGA</v>
          </cell>
        </row>
        <row r="488">
          <cell r="V488" t="str">
            <v>(Rp.)</v>
          </cell>
          <cell r="W488" t="str">
            <v>(Rp.)</v>
          </cell>
        </row>
        <row r="491">
          <cell r="O491" t="str">
            <v>A.</v>
          </cell>
          <cell r="Q491" t="str">
            <v>TENAGA</v>
          </cell>
        </row>
        <row r="493">
          <cell r="O493" t="str">
            <v>1.</v>
          </cell>
          <cell r="Q493" t="str">
            <v>Pekerja</v>
          </cell>
          <cell r="S493" t="str">
            <v>(L01)</v>
          </cell>
          <cell r="T493" t="str">
            <v>Jam</v>
          </cell>
          <cell r="U493">
            <v>0.12494422132976347</v>
          </cell>
          <cell r="V493">
            <v>1800</v>
          </cell>
          <cell r="Y493">
            <v>224.89959839357425</v>
          </cell>
        </row>
        <row r="494">
          <cell r="O494" t="str">
            <v>2.</v>
          </cell>
          <cell r="Q494" t="str">
            <v>Mandor</v>
          </cell>
          <cell r="S494" t="str">
            <v>(L03)</v>
          </cell>
          <cell r="T494" t="str">
            <v>Jam</v>
          </cell>
          <cell r="U494">
            <v>1.7849174475680497E-2</v>
          </cell>
          <cell r="V494">
            <v>2750</v>
          </cell>
          <cell r="Y494">
            <v>49.085229808121369</v>
          </cell>
        </row>
        <row r="497">
          <cell r="U497" t="str">
            <v xml:space="preserve">JUMLAH HARGA TENAGA   </v>
          </cell>
          <cell r="Y497">
            <v>273.98482820169562</v>
          </cell>
        </row>
        <row r="499">
          <cell r="O499" t="str">
            <v>B.</v>
          </cell>
          <cell r="Q499" t="str">
            <v>BAHAN</v>
          </cell>
        </row>
        <row r="501">
          <cell r="O501" t="str">
            <v>1.</v>
          </cell>
          <cell r="Q501" t="str">
            <v>Agregat Kelas C2 (M29)</v>
          </cell>
          <cell r="T501" t="str">
            <v>M3</v>
          </cell>
          <cell r="U501">
            <v>1.2</v>
          </cell>
          <cell r="V501" t="str">
            <v xml:space="preserve">-  </v>
          </cell>
          <cell r="Y501">
            <v>0</v>
          </cell>
        </row>
        <row r="507">
          <cell r="U507" t="str">
            <v xml:space="preserve">JUMLAH HARGA BAHAN   </v>
          </cell>
          <cell r="Y507">
            <v>0</v>
          </cell>
        </row>
        <row r="509">
          <cell r="O509" t="str">
            <v>C.</v>
          </cell>
          <cell r="Q509" t="str">
            <v>PERALATAN</v>
          </cell>
        </row>
        <row r="511">
          <cell r="O511" t="str">
            <v>1</v>
          </cell>
          <cell r="Q511" t="str">
            <v>Wheel Loader</v>
          </cell>
          <cell r="S511" t="str">
            <v>(E15)</v>
          </cell>
          <cell r="T511" t="str">
            <v>Jam</v>
          </cell>
          <cell r="U511">
            <v>1.7849174475680497E-2</v>
          </cell>
          <cell r="V511">
            <v>55432.76343797033</v>
          </cell>
          <cell r="Y511">
            <v>989.42906627345508</v>
          </cell>
        </row>
        <row r="512">
          <cell r="O512" t="str">
            <v>2</v>
          </cell>
          <cell r="Q512" t="str">
            <v>Dump Truck</v>
          </cell>
          <cell r="S512" t="str">
            <v>(E08)</v>
          </cell>
          <cell r="T512" t="str">
            <v>Jam</v>
          </cell>
          <cell r="U512">
            <v>0.31112167970126114</v>
          </cell>
          <cell r="V512">
            <v>32323.54332401634</v>
          </cell>
          <cell r="Y512">
            <v>10056.55509286445</v>
          </cell>
        </row>
        <row r="513">
          <cell r="O513" t="str">
            <v>3</v>
          </cell>
          <cell r="Q513" t="str">
            <v>Motor Grader</v>
          </cell>
          <cell r="S513" t="str">
            <v>(E13)</v>
          </cell>
          <cell r="T513" t="str">
            <v>Jam</v>
          </cell>
          <cell r="U513">
            <v>1.1713520749665328E-2</v>
          </cell>
          <cell r="V513">
            <v>65062.918565899803</v>
          </cell>
          <cell r="Y513">
            <v>762.11584665545286</v>
          </cell>
        </row>
        <row r="514">
          <cell r="O514" t="str">
            <v>4</v>
          </cell>
          <cell r="Q514" t="str">
            <v>Vibratory Roller</v>
          </cell>
          <cell r="S514" t="str">
            <v>(E19)</v>
          </cell>
          <cell r="T514" t="str">
            <v>Jam</v>
          </cell>
          <cell r="U514">
            <v>2.1419009370816599E-2</v>
          </cell>
          <cell r="V514">
            <v>45348.702309985092</v>
          </cell>
          <cell r="Y514">
            <v>971.32427973194308</v>
          </cell>
        </row>
        <row r="515">
          <cell r="O515" t="str">
            <v>5</v>
          </cell>
          <cell r="Q515" t="str">
            <v>P. Tyre Roller</v>
          </cell>
          <cell r="S515" t="str">
            <v>(E18)</v>
          </cell>
          <cell r="T515" t="str">
            <v>Jam</v>
          </cell>
          <cell r="U515">
            <v>4.2838018741633201E-3</v>
          </cell>
          <cell r="V515">
            <v>40926.994792039943</v>
          </cell>
          <cell r="Y515">
            <v>175.32313699401314</v>
          </cell>
        </row>
        <row r="516">
          <cell r="O516" t="str">
            <v>6</v>
          </cell>
          <cell r="Q516" t="str">
            <v>Water Tanker</v>
          </cell>
          <cell r="S516" t="str">
            <v>(E23)</v>
          </cell>
          <cell r="T516" t="str">
            <v>Jam</v>
          </cell>
          <cell r="U516">
            <v>2.1084337349397592E-2</v>
          </cell>
          <cell r="V516">
            <v>29327.951193291767</v>
          </cell>
          <cell r="Y516">
            <v>618.3604167260313</v>
          </cell>
        </row>
        <row r="517">
          <cell r="O517" t="str">
            <v>7</v>
          </cell>
          <cell r="Q517" t="str">
            <v>Alat Bantu</v>
          </cell>
          <cell r="T517" t="str">
            <v>Ls</v>
          </cell>
          <cell r="U517">
            <v>1</v>
          </cell>
          <cell r="V517">
            <v>800</v>
          </cell>
          <cell r="Y517">
            <v>800</v>
          </cell>
        </row>
        <row r="519">
          <cell r="U519" t="str">
            <v xml:space="preserve">JUMLAH HARGA PERALATAN   </v>
          </cell>
          <cell r="Y519">
            <v>14373.107839245346</v>
          </cell>
        </row>
        <row r="521">
          <cell r="O521" t="str">
            <v>D.</v>
          </cell>
          <cell r="Q521" t="str">
            <v>JUMLAH HARGA TENAGA, BAHAN DAN PERALATAN  ( A + B + C )</v>
          </cell>
          <cell r="Y521">
            <v>14647.092667447041</v>
          </cell>
        </row>
        <row r="522">
          <cell r="O522" t="str">
            <v>E.</v>
          </cell>
          <cell r="Q522" t="str">
            <v>OVERHEAD &amp; PROFIT</v>
          </cell>
          <cell r="T522">
            <v>10</v>
          </cell>
          <cell r="U522" t="str">
            <v>%  x  D</v>
          </cell>
          <cell r="Y522">
            <v>1464.7092667447041</v>
          </cell>
        </row>
        <row r="523">
          <cell r="O523" t="str">
            <v>F.</v>
          </cell>
          <cell r="Q523" t="str">
            <v>HARGA SATUAN PEKERJAAN  ( D + E )</v>
          </cell>
          <cell r="Y523">
            <v>16111.801934191746</v>
          </cell>
        </row>
        <row r="524">
          <cell r="O524" t="str">
            <v>Note: 1</v>
          </cell>
          <cell r="Q524" t="str">
            <v>SATUAN dapat berdasarkan atas jam operasi untuk Tenaga Kerja dan Peralatan, volume dan/atau ukuran</v>
          </cell>
        </row>
        <row r="525">
          <cell r="Q525" t="str">
            <v>berat untuk bahan-bahan.</v>
          </cell>
        </row>
        <row r="526">
          <cell r="O526">
            <v>2</v>
          </cell>
          <cell r="Q526" t="str">
            <v>Kuantitas satuan adalah kuantitas setiap komponen untuk menyelesaikan satu satuan pekerjaan dari nomor</v>
          </cell>
        </row>
        <row r="527">
          <cell r="Q527" t="str">
            <v>mata pembayaran.</v>
          </cell>
        </row>
        <row r="528">
          <cell r="O528">
            <v>3</v>
          </cell>
          <cell r="Q528" t="str">
            <v>Biaya satuan untuk peralatan sudah termasuk bahan bakar, bahan habis dipakai dan operator.</v>
          </cell>
        </row>
        <row r="529">
          <cell r="O529">
            <v>4</v>
          </cell>
          <cell r="Q529" t="str">
            <v>Biaya satuan sudah termasuk pengeluaran untuk seluruh pajak yang berkaitan (tetapi tidak termasuk PPN</v>
          </cell>
        </row>
        <row r="530">
          <cell r="Q530" t="str">
            <v>yang dibayar dari kontrak) dan biaya-biaya lainnya.</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9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antitas"/>
      <sheetName val="terbilang "/>
      <sheetName val="MOS"/>
      <sheetName val="Informasi"/>
      <sheetName val="Rekap"/>
      <sheetName val="DKH"/>
      <sheetName val="PE UT"/>
      <sheetName val="Upah+Bahan"/>
      <sheetName val="H.Alat"/>
      <sheetName val="A.Alat"/>
      <sheetName val="Analisa Quarry"/>
      <sheetName val="AGREGAT"/>
      <sheetName val="Div.1"/>
      <sheetName val="A.Div 2"/>
      <sheetName val="R.Div 2 "/>
      <sheetName val="A.Div3"/>
      <sheetName val="R.Div3 "/>
      <sheetName val="A.Div 4"/>
      <sheetName val="R.Div4"/>
      <sheetName val="A.Div5"/>
      <sheetName val="R.Div5"/>
      <sheetName val="A.Div 6"/>
      <sheetName val="R.Div 6"/>
      <sheetName val="A.Div7"/>
      <sheetName val="R.Div7"/>
      <sheetName val="A.Div8"/>
      <sheetName val="R.Div8 "/>
      <sheetName val="A.Div9"/>
      <sheetName val="R.Div9 "/>
      <sheetName val="A.Div10"/>
      <sheetName val="R.Div10 "/>
      <sheetName val="Rutin"/>
      <sheetName val="KONFIRMASI"/>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9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2)"/>
      <sheetName val="HARGA SATUAN"/>
      <sheetName val="PERHITUNGAN MANINJAU"/>
      <sheetName val="REKAP ALL"/>
      <sheetName val="anal bhn"/>
      <sheetName val="Basic Price"/>
      <sheetName val="Peralatan (2)"/>
      <sheetName val="DEI.2"/>
      <sheetName val="DEV.3"/>
      <sheetName val="DEV.5"/>
      <sheetName val="DEV.6"/>
      <sheetName val="DEVI 7"/>
      <sheetName val="DEV.7"/>
      <sheetName val="JL. iribarem"/>
      <sheetName val="RKP.Iribarem"/>
      <sheetName val="DEVI 7 (2)"/>
      <sheetName val="NP (2)"/>
      <sheetName val="JL.danau maninjau"/>
      <sheetName val="RKP.danau maninjau"/>
      <sheetName val="JB.TJ RIMONI"/>
      <sheetName val="RKP"/>
      <sheetName val="JB.TJ RAWA INDA"/>
      <sheetName val="RKP.01"/>
      <sheetName val="Jl.WOROT ABT"/>
      <sheetName val="RKP .04"/>
      <sheetName val="RKP .04 (3)"/>
      <sheetName val="Jl.WOROT ABT USULAN (2)"/>
      <sheetName val="Jl.WOROT ABT USULAN"/>
      <sheetName val="RKP .04 (2)"/>
      <sheetName val="REKAP full"/>
      <sheetName val="JB.TJ RAWA INDA FULL"/>
      <sheetName val="RKP.01 RAWA IND FULL"/>
      <sheetName val="JB.TJ RIMONI FULL"/>
      <sheetName val="RKP Tj. REMON FUL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9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BASE PER DESA-KELURAHAN"/>
      <sheetName val="PM-03"/>
      <sheetName val="PM-03 (2)"/>
      <sheetName val="FORMAT PM-03"/>
      <sheetName val="FOTO PM-03 1-8"/>
      <sheetName val="FOTO PM-03 9-16"/>
      <sheetName val="FOTO PM-03 17-24"/>
      <sheetName val="FOTO PM-03 25-32"/>
      <sheetName val="FOTO PM-03 33-40"/>
      <sheetName val="FOTO PM-03 40-48"/>
      <sheetName val="FOTO PM-03 49-56"/>
      <sheetName val="FOTO PM-03 57-64"/>
      <sheetName val="FOTO PM-03 65-72"/>
      <sheetName val="FOTO PM-03 73-80"/>
      <sheetName val="FOTO PM-03 81-88"/>
      <sheetName val="FOTO PM-03 89-96"/>
      <sheetName val="FOTO PM-03 97-104"/>
      <sheetName val="FOTO PM-03 105-112"/>
      <sheetName val="Sheet1"/>
    </sheetNames>
    <sheetDataSet>
      <sheetData sheetId="0"/>
      <sheetData sheetId="1"/>
      <sheetData sheetId="2"/>
      <sheetData sheetId="3">
        <row r="13">
          <cell r="A13">
            <v>1</v>
          </cell>
          <cell r="B13">
            <v>1</v>
          </cell>
          <cell r="C13" t="str">
            <v>SUMARYONO</v>
          </cell>
          <cell r="D13" t="str">
            <v>L</v>
          </cell>
          <cell r="E13" t="str">
            <v>3305141711640002</v>
          </cell>
          <cell r="F13" t="str">
            <v>PENGEMPON KIDUL RT 03/RW 01</v>
          </cell>
          <cell r="G13" t="str">
            <v>Tidak Layak</v>
          </cell>
          <cell r="H13" t="str">
            <v>Tidak Layak</v>
          </cell>
          <cell r="I13" t="str">
            <v>Tidak Layak</v>
          </cell>
          <cell r="J13">
            <v>0</v>
          </cell>
          <cell r="K13">
            <v>0</v>
          </cell>
          <cell r="L13" t="str">
            <v>√</v>
          </cell>
          <cell r="M13">
            <v>3</v>
          </cell>
          <cell r="N13" t="str">
            <v>√</v>
          </cell>
          <cell r="O13">
            <v>0</v>
          </cell>
          <cell r="P13">
            <v>0</v>
          </cell>
          <cell r="Q13" t="str">
            <v>PK</v>
          </cell>
          <cell r="R13" t="str">
            <v>√</v>
          </cell>
          <cell r="S13">
            <v>0</v>
          </cell>
          <cell r="T13">
            <v>0</v>
          </cell>
        </row>
        <row r="14">
          <cell r="A14">
            <v>0</v>
          </cell>
          <cell r="B14">
            <v>0</v>
          </cell>
          <cell r="C14" t="str">
            <v>OK</v>
          </cell>
          <cell r="D14" t="str">
            <v>OK</v>
          </cell>
          <cell r="E14" t="str">
            <v>OK</v>
          </cell>
          <cell r="F14" t="str">
            <v>OK</v>
          </cell>
          <cell r="G14" t="str">
            <v>OK</v>
          </cell>
          <cell r="H14" t="str">
            <v>OK</v>
          </cell>
          <cell r="I14" t="str">
            <v>OK</v>
          </cell>
          <cell r="J14">
            <v>0</v>
          </cell>
          <cell r="K14">
            <v>0</v>
          </cell>
          <cell r="L14" t="str">
            <v>√</v>
          </cell>
          <cell r="M14">
            <v>3</v>
          </cell>
          <cell r="N14" t="str">
            <v>√</v>
          </cell>
          <cell r="O14">
            <v>0</v>
          </cell>
          <cell r="P14">
            <v>0</v>
          </cell>
          <cell r="Q14">
            <v>0</v>
          </cell>
          <cell r="R14">
            <v>0</v>
          </cell>
          <cell r="S14">
            <v>0</v>
          </cell>
          <cell r="T14">
            <v>0</v>
          </cell>
        </row>
        <row r="15">
          <cell r="A15">
            <v>2</v>
          </cell>
          <cell r="B15">
            <v>2</v>
          </cell>
          <cell r="C15" t="str">
            <v>SUTOMO</v>
          </cell>
          <cell r="D15" t="str">
            <v>L</v>
          </cell>
          <cell r="E15" t="str">
            <v>3305141612740003</v>
          </cell>
          <cell r="F15" t="str">
            <v>PENGEMPON KIDUL RT 03/RW 01</v>
          </cell>
          <cell r="G15" t="str">
            <v>Tidak Layak</v>
          </cell>
          <cell r="H15" t="str">
            <v>Tidak Layak</v>
          </cell>
          <cell r="I15" t="str">
            <v>Tidak Layak</v>
          </cell>
          <cell r="J15">
            <v>0</v>
          </cell>
          <cell r="K15">
            <v>0</v>
          </cell>
          <cell r="L15" t="str">
            <v>√</v>
          </cell>
          <cell r="M15">
            <v>3</v>
          </cell>
          <cell r="N15" t="str">
            <v>√</v>
          </cell>
          <cell r="O15">
            <v>0</v>
          </cell>
          <cell r="P15">
            <v>0</v>
          </cell>
          <cell r="Q15" t="str">
            <v>PK</v>
          </cell>
          <cell r="R15" t="str">
            <v>√</v>
          </cell>
          <cell r="S15">
            <v>0</v>
          </cell>
          <cell r="T15">
            <v>0</v>
          </cell>
        </row>
        <row r="16">
          <cell r="A16">
            <v>0</v>
          </cell>
          <cell r="B16">
            <v>0</v>
          </cell>
          <cell r="C16" t="str">
            <v>OK</v>
          </cell>
          <cell r="D16" t="str">
            <v>OK</v>
          </cell>
          <cell r="E16" t="str">
            <v>OK</v>
          </cell>
          <cell r="F16" t="str">
            <v>OK</v>
          </cell>
          <cell r="G16" t="str">
            <v>OK</v>
          </cell>
          <cell r="H16" t="str">
            <v>OK</v>
          </cell>
          <cell r="I16" t="str">
            <v>OK</v>
          </cell>
          <cell r="J16">
            <v>0</v>
          </cell>
          <cell r="K16">
            <v>0</v>
          </cell>
          <cell r="L16" t="str">
            <v>√</v>
          </cell>
          <cell r="M16">
            <v>3</v>
          </cell>
          <cell r="N16" t="str">
            <v>√</v>
          </cell>
          <cell r="O16">
            <v>0</v>
          </cell>
          <cell r="P16">
            <v>0</v>
          </cell>
          <cell r="Q16">
            <v>0</v>
          </cell>
          <cell r="R16">
            <v>0</v>
          </cell>
          <cell r="S16">
            <v>0</v>
          </cell>
          <cell r="T16">
            <v>0</v>
          </cell>
        </row>
        <row r="17">
          <cell r="A17">
            <v>3</v>
          </cell>
          <cell r="B17">
            <v>3</v>
          </cell>
          <cell r="C17" t="str">
            <v>SIDIK</v>
          </cell>
          <cell r="D17" t="str">
            <v>L</v>
          </cell>
          <cell r="E17" t="str">
            <v>3305143112640012</v>
          </cell>
          <cell r="F17" t="str">
            <v>PENGEMPON RT 04/RW 01</v>
          </cell>
          <cell r="G17" t="str">
            <v>Tidak Layak</v>
          </cell>
          <cell r="H17" t="str">
            <v>Tidak Layak</v>
          </cell>
          <cell r="I17" t="str">
            <v>Tidak Layak</v>
          </cell>
          <cell r="J17">
            <v>0</v>
          </cell>
          <cell r="K17">
            <v>0</v>
          </cell>
          <cell r="L17" t="str">
            <v>√</v>
          </cell>
          <cell r="M17">
            <v>3</v>
          </cell>
          <cell r="N17" t="str">
            <v>√</v>
          </cell>
          <cell r="O17">
            <v>0</v>
          </cell>
          <cell r="P17">
            <v>0</v>
          </cell>
          <cell r="Q17" t="str">
            <v>PK</v>
          </cell>
          <cell r="R17" t="str">
            <v>√</v>
          </cell>
          <cell r="S17">
            <v>0</v>
          </cell>
          <cell r="T17">
            <v>0</v>
          </cell>
        </row>
        <row r="18">
          <cell r="A18">
            <v>0</v>
          </cell>
          <cell r="B18">
            <v>0</v>
          </cell>
          <cell r="C18" t="str">
            <v>OK</v>
          </cell>
          <cell r="D18" t="str">
            <v>OK</v>
          </cell>
          <cell r="E18" t="str">
            <v>OK</v>
          </cell>
          <cell r="F18" t="str">
            <v>OK</v>
          </cell>
          <cell r="G18" t="str">
            <v>OK</v>
          </cell>
          <cell r="H18" t="str">
            <v>OK</v>
          </cell>
          <cell r="I18" t="str">
            <v>OK</v>
          </cell>
          <cell r="J18">
            <v>0</v>
          </cell>
          <cell r="K18">
            <v>0</v>
          </cell>
          <cell r="L18" t="str">
            <v>√</v>
          </cell>
          <cell r="M18">
            <v>3</v>
          </cell>
          <cell r="N18" t="str">
            <v>√</v>
          </cell>
          <cell r="O18">
            <v>0</v>
          </cell>
          <cell r="P18">
            <v>0</v>
          </cell>
          <cell r="Q18">
            <v>0</v>
          </cell>
          <cell r="R18">
            <v>0</v>
          </cell>
          <cell r="S18">
            <v>0</v>
          </cell>
          <cell r="T18">
            <v>0</v>
          </cell>
        </row>
        <row r="19">
          <cell r="A19">
            <v>4</v>
          </cell>
          <cell r="B19">
            <v>4</v>
          </cell>
          <cell r="C19" t="str">
            <v>AHMAD JAHUDIN</v>
          </cell>
          <cell r="D19" t="str">
            <v>L</v>
          </cell>
          <cell r="E19" t="str">
            <v>3305143011590001</v>
          </cell>
          <cell r="F19" t="str">
            <v>PENGEMPON RT 04/RW 01</v>
          </cell>
          <cell r="G19" t="str">
            <v>Tidak Layak</v>
          </cell>
          <cell r="H19" t="str">
            <v>Tidak Layak</v>
          </cell>
          <cell r="I19" t="str">
            <v>Tidak Layak</v>
          </cell>
          <cell r="J19">
            <v>0</v>
          </cell>
          <cell r="K19">
            <v>0</v>
          </cell>
          <cell r="L19" t="str">
            <v>√</v>
          </cell>
          <cell r="M19">
            <v>3</v>
          </cell>
          <cell r="N19" t="str">
            <v>√</v>
          </cell>
          <cell r="O19">
            <v>0</v>
          </cell>
          <cell r="P19">
            <v>0</v>
          </cell>
          <cell r="Q19" t="str">
            <v>PK</v>
          </cell>
          <cell r="R19" t="str">
            <v>√</v>
          </cell>
          <cell r="S19">
            <v>0</v>
          </cell>
          <cell r="T19">
            <v>0</v>
          </cell>
        </row>
        <row r="20">
          <cell r="A20">
            <v>0</v>
          </cell>
          <cell r="B20">
            <v>0</v>
          </cell>
          <cell r="C20" t="str">
            <v>OK</v>
          </cell>
          <cell r="D20" t="str">
            <v>OK</v>
          </cell>
          <cell r="E20" t="str">
            <v>OK</v>
          </cell>
          <cell r="F20" t="str">
            <v>OK</v>
          </cell>
          <cell r="G20" t="str">
            <v>OK</v>
          </cell>
          <cell r="H20" t="str">
            <v>OK</v>
          </cell>
          <cell r="I20" t="str">
            <v>OK</v>
          </cell>
          <cell r="J20">
            <v>0</v>
          </cell>
          <cell r="K20">
            <v>0</v>
          </cell>
          <cell r="L20" t="str">
            <v>√</v>
          </cell>
          <cell r="M20">
            <v>3</v>
          </cell>
          <cell r="N20" t="str">
            <v>√</v>
          </cell>
          <cell r="O20">
            <v>0</v>
          </cell>
          <cell r="P20">
            <v>0</v>
          </cell>
          <cell r="Q20">
            <v>0</v>
          </cell>
          <cell r="R20">
            <v>0</v>
          </cell>
          <cell r="S20">
            <v>0</v>
          </cell>
          <cell r="T20">
            <v>0</v>
          </cell>
        </row>
        <row r="21">
          <cell r="A21">
            <v>5</v>
          </cell>
          <cell r="B21">
            <v>5</v>
          </cell>
          <cell r="C21" t="str">
            <v>MUKSON</v>
          </cell>
          <cell r="D21" t="str">
            <v>L</v>
          </cell>
          <cell r="E21" t="str">
            <v>3305140802740001</v>
          </cell>
          <cell r="F21" t="str">
            <v>PENGEMPON RT 04/RW 01</v>
          </cell>
          <cell r="G21" t="str">
            <v>Tidak Layak</v>
          </cell>
          <cell r="H21" t="str">
            <v>Tidak Layak</v>
          </cell>
          <cell r="I21" t="str">
            <v>Tidak Layak</v>
          </cell>
          <cell r="J21">
            <v>0</v>
          </cell>
          <cell r="K21">
            <v>0</v>
          </cell>
          <cell r="L21" t="str">
            <v>√</v>
          </cell>
          <cell r="M21">
            <v>3</v>
          </cell>
          <cell r="N21" t="str">
            <v>√</v>
          </cell>
          <cell r="O21">
            <v>0</v>
          </cell>
          <cell r="P21">
            <v>0</v>
          </cell>
          <cell r="Q21" t="str">
            <v>PK</v>
          </cell>
          <cell r="R21" t="str">
            <v>√</v>
          </cell>
          <cell r="S21">
            <v>0</v>
          </cell>
          <cell r="T21">
            <v>0</v>
          </cell>
        </row>
        <row r="22">
          <cell r="A22">
            <v>0</v>
          </cell>
          <cell r="B22">
            <v>0</v>
          </cell>
          <cell r="C22" t="str">
            <v>OK</v>
          </cell>
          <cell r="D22" t="str">
            <v>OK</v>
          </cell>
          <cell r="E22" t="str">
            <v>OK</v>
          </cell>
          <cell r="F22" t="str">
            <v>OK</v>
          </cell>
          <cell r="G22" t="str">
            <v>OK</v>
          </cell>
          <cell r="H22" t="str">
            <v>OK</v>
          </cell>
          <cell r="I22" t="str">
            <v>OK</v>
          </cell>
          <cell r="J22">
            <v>0</v>
          </cell>
          <cell r="K22">
            <v>0</v>
          </cell>
          <cell r="L22" t="str">
            <v>√</v>
          </cell>
          <cell r="M22">
            <v>3</v>
          </cell>
          <cell r="N22" t="str">
            <v>√</v>
          </cell>
          <cell r="O22">
            <v>0</v>
          </cell>
          <cell r="P22">
            <v>0</v>
          </cell>
          <cell r="Q22">
            <v>0</v>
          </cell>
          <cell r="R22">
            <v>0</v>
          </cell>
          <cell r="S22">
            <v>0</v>
          </cell>
          <cell r="T22">
            <v>0</v>
          </cell>
        </row>
        <row r="23">
          <cell r="A23">
            <v>6</v>
          </cell>
          <cell r="B23">
            <v>6</v>
          </cell>
          <cell r="C23" t="str">
            <v>WAKINGAH</v>
          </cell>
          <cell r="D23" t="str">
            <v>P</v>
          </cell>
          <cell r="E23" t="str">
            <v>3305146405530001</v>
          </cell>
          <cell r="F23" t="str">
            <v>PENGEMPON RT 04/RW 01</v>
          </cell>
          <cell r="G23" t="str">
            <v>Tidak Layak</v>
          </cell>
          <cell r="H23" t="str">
            <v>Tidak Layak</v>
          </cell>
          <cell r="I23" t="str">
            <v>Tidak Layak</v>
          </cell>
          <cell r="J23">
            <v>0</v>
          </cell>
          <cell r="K23">
            <v>0</v>
          </cell>
          <cell r="L23" t="str">
            <v>√</v>
          </cell>
          <cell r="M23">
            <v>3</v>
          </cell>
          <cell r="N23" t="str">
            <v>√</v>
          </cell>
          <cell r="O23">
            <v>0</v>
          </cell>
          <cell r="P23">
            <v>0</v>
          </cell>
          <cell r="Q23" t="str">
            <v>PK</v>
          </cell>
          <cell r="R23" t="str">
            <v>√</v>
          </cell>
          <cell r="S23">
            <v>0</v>
          </cell>
          <cell r="T23">
            <v>0</v>
          </cell>
        </row>
        <row r="24">
          <cell r="A24">
            <v>0</v>
          </cell>
          <cell r="B24">
            <v>0</v>
          </cell>
          <cell r="C24" t="str">
            <v>OK</v>
          </cell>
          <cell r="D24" t="str">
            <v>OK</v>
          </cell>
          <cell r="E24" t="str">
            <v>OK</v>
          </cell>
          <cell r="F24" t="str">
            <v>OK</v>
          </cell>
          <cell r="G24" t="str">
            <v>OK</v>
          </cell>
          <cell r="H24" t="str">
            <v>OK</v>
          </cell>
          <cell r="I24" t="str">
            <v>OK</v>
          </cell>
          <cell r="J24">
            <v>0</v>
          </cell>
          <cell r="K24">
            <v>0</v>
          </cell>
          <cell r="L24" t="str">
            <v>√</v>
          </cell>
          <cell r="M24">
            <v>3</v>
          </cell>
          <cell r="N24" t="str">
            <v>√</v>
          </cell>
          <cell r="O24">
            <v>0</v>
          </cell>
          <cell r="P24">
            <v>0</v>
          </cell>
          <cell r="Q24">
            <v>0</v>
          </cell>
          <cell r="R24">
            <v>0</v>
          </cell>
          <cell r="S24">
            <v>0</v>
          </cell>
          <cell r="T24">
            <v>0</v>
          </cell>
        </row>
        <row r="25">
          <cell r="A25">
            <v>7</v>
          </cell>
          <cell r="B25">
            <v>7</v>
          </cell>
          <cell r="C25" t="str">
            <v>SARINGAH</v>
          </cell>
          <cell r="D25" t="str">
            <v>P</v>
          </cell>
          <cell r="E25" t="str">
            <v>3305145304550001</v>
          </cell>
          <cell r="F25" t="str">
            <v>PENGEMPON CINGKRANG RT 04/RW 01</v>
          </cell>
          <cell r="G25" t="str">
            <v>Tidak Layak</v>
          </cell>
          <cell r="H25" t="str">
            <v>Tidak Layak</v>
          </cell>
          <cell r="I25" t="str">
            <v>Tidak Layak</v>
          </cell>
          <cell r="J25">
            <v>0</v>
          </cell>
          <cell r="K25">
            <v>0</v>
          </cell>
          <cell r="L25" t="str">
            <v>√</v>
          </cell>
          <cell r="M25">
            <v>3</v>
          </cell>
          <cell r="N25" t="str">
            <v>√</v>
          </cell>
          <cell r="O25">
            <v>0</v>
          </cell>
          <cell r="P25">
            <v>0</v>
          </cell>
          <cell r="Q25" t="str">
            <v>PK</v>
          </cell>
          <cell r="R25" t="str">
            <v>√</v>
          </cell>
          <cell r="S25">
            <v>0</v>
          </cell>
          <cell r="T25">
            <v>0</v>
          </cell>
        </row>
        <row r="26">
          <cell r="A26">
            <v>0</v>
          </cell>
          <cell r="B26">
            <v>0</v>
          </cell>
          <cell r="C26" t="str">
            <v>OK</v>
          </cell>
          <cell r="D26" t="str">
            <v>OK</v>
          </cell>
          <cell r="E26" t="str">
            <v>OK</v>
          </cell>
          <cell r="F26" t="str">
            <v>OK</v>
          </cell>
          <cell r="G26" t="str">
            <v>OK</v>
          </cell>
          <cell r="H26" t="str">
            <v>OK</v>
          </cell>
          <cell r="I26" t="str">
            <v>OK</v>
          </cell>
          <cell r="J26">
            <v>0</v>
          </cell>
          <cell r="K26">
            <v>0</v>
          </cell>
          <cell r="L26" t="str">
            <v>√</v>
          </cell>
          <cell r="M26">
            <v>3</v>
          </cell>
          <cell r="N26" t="str">
            <v>√</v>
          </cell>
          <cell r="O26">
            <v>0</v>
          </cell>
          <cell r="P26">
            <v>0</v>
          </cell>
          <cell r="Q26">
            <v>0</v>
          </cell>
          <cell r="R26">
            <v>0</v>
          </cell>
          <cell r="S26">
            <v>0</v>
          </cell>
          <cell r="T26">
            <v>0</v>
          </cell>
        </row>
        <row r="27">
          <cell r="A27">
            <v>8</v>
          </cell>
          <cell r="B27">
            <v>8</v>
          </cell>
          <cell r="C27" t="str">
            <v>MUNASIR</v>
          </cell>
          <cell r="D27" t="str">
            <v>L</v>
          </cell>
          <cell r="E27" t="str">
            <v>3305143112400027</v>
          </cell>
          <cell r="F27" t="str">
            <v>PENGEMPON RT 01/RW 02</v>
          </cell>
          <cell r="G27" t="str">
            <v>Tidak Layak</v>
          </cell>
          <cell r="H27" t="str">
            <v>Tidak Layak</v>
          </cell>
          <cell r="I27" t="str">
            <v>Tidak Layak</v>
          </cell>
          <cell r="J27">
            <v>0</v>
          </cell>
          <cell r="K27">
            <v>0</v>
          </cell>
          <cell r="L27" t="str">
            <v>√</v>
          </cell>
          <cell r="M27">
            <v>3</v>
          </cell>
          <cell r="N27" t="str">
            <v>√</v>
          </cell>
          <cell r="O27">
            <v>0</v>
          </cell>
          <cell r="P27">
            <v>0</v>
          </cell>
          <cell r="Q27" t="str">
            <v>PK</v>
          </cell>
          <cell r="R27" t="str">
            <v>√</v>
          </cell>
          <cell r="S27">
            <v>0</v>
          </cell>
          <cell r="T27">
            <v>0</v>
          </cell>
        </row>
        <row r="28">
          <cell r="A28">
            <v>0</v>
          </cell>
          <cell r="B28">
            <v>0</v>
          </cell>
          <cell r="C28" t="str">
            <v>OK</v>
          </cell>
          <cell r="D28" t="str">
            <v>OK</v>
          </cell>
          <cell r="E28" t="str">
            <v>OK</v>
          </cell>
          <cell r="F28" t="str">
            <v>OK</v>
          </cell>
          <cell r="G28" t="str">
            <v>OK</v>
          </cell>
          <cell r="H28" t="str">
            <v>OK</v>
          </cell>
          <cell r="I28" t="str">
            <v>OK</v>
          </cell>
          <cell r="J28">
            <v>0</v>
          </cell>
          <cell r="K28">
            <v>0</v>
          </cell>
          <cell r="L28" t="str">
            <v>√</v>
          </cell>
          <cell r="M28">
            <v>3</v>
          </cell>
          <cell r="N28" t="str">
            <v>√</v>
          </cell>
          <cell r="O28">
            <v>0</v>
          </cell>
          <cell r="P28">
            <v>0</v>
          </cell>
          <cell r="Q28">
            <v>0</v>
          </cell>
          <cell r="R28">
            <v>0</v>
          </cell>
          <cell r="S28">
            <v>0</v>
          </cell>
          <cell r="T28">
            <v>0</v>
          </cell>
        </row>
        <row r="29">
          <cell r="A29">
            <v>9</v>
          </cell>
          <cell r="B29">
            <v>9</v>
          </cell>
          <cell r="C29" t="str">
            <v>NASRIYATUN</v>
          </cell>
          <cell r="D29" t="str">
            <v>P</v>
          </cell>
          <cell r="E29" t="str">
            <v>3305145608720001</v>
          </cell>
          <cell r="F29" t="str">
            <v>PENGEMPON LOR RT 01/RW 02</v>
          </cell>
          <cell r="G29" t="str">
            <v>Tidak Layak</v>
          </cell>
          <cell r="H29" t="str">
            <v>Tidak Layak</v>
          </cell>
          <cell r="I29" t="str">
            <v>Tidak Layak</v>
          </cell>
          <cell r="J29">
            <v>0</v>
          </cell>
          <cell r="K29">
            <v>0</v>
          </cell>
          <cell r="L29" t="str">
            <v>√</v>
          </cell>
          <cell r="M29">
            <v>3</v>
          </cell>
          <cell r="N29" t="str">
            <v>√</v>
          </cell>
          <cell r="O29">
            <v>0</v>
          </cell>
          <cell r="P29">
            <v>0</v>
          </cell>
          <cell r="Q29" t="str">
            <v>PK</v>
          </cell>
          <cell r="R29" t="str">
            <v>√</v>
          </cell>
          <cell r="S29">
            <v>0</v>
          </cell>
          <cell r="T29">
            <v>0</v>
          </cell>
        </row>
        <row r="30">
          <cell r="A30">
            <v>0</v>
          </cell>
          <cell r="B30">
            <v>0</v>
          </cell>
          <cell r="C30" t="str">
            <v>OK</v>
          </cell>
          <cell r="D30" t="str">
            <v>OK</v>
          </cell>
          <cell r="E30" t="str">
            <v>OK</v>
          </cell>
          <cell r="F30" t="str">
            <v>OK</v>
          </cell>
          <cell r="G30" t="str">
            <v>OK</v>
          </cell>
          <cell r="H30" t="str">
            <v>OK</v>
          </cell>
          <cell r="I30" t="str">
            <v>OK</v>
          </cell>
          <cell r="J30">
            <v>0</v>
          </cell>
          <cell r="K30">
            <v>0</v>
          </cell>
          <cell r="L30" t="str">
            <v>√</v>
          </cell>
          <cell r="M30">
            <v>3</v>
          </cell>
          <cell r="N30" t="str">
            <v>√</v>
          </cell>
          <cell r="O30">
            <v>0</v>
          </cell>
          <cell r="P30">
            <v>0</v>
          </cell>
          <cell r="Q30">
            <v>0</v>
          </cell>
          <cell r="R30">
            <v>0</v>
          </cell>
          <cell r="S30">
            <v>0</v>
          </cell>
          <cell r="T30">
            <v>0</v>
          </cell>
        </row>
        <row r="31">
          <cell r="A31">
            <v>10</v>
          </cell>
          <cell r="B31">
            <v>10</v>
          </cell>
          <cell r="C31" t="str">
            <v>MUDAKIR</v>
          </cell>
          <cell r="D31" t="str">
            <v>L</v>
          </cell>
          <cell r="E31" t="str">
            <v>3305140406580001</v>
          </cell>
          <cell r="F31" t="str">
            <v>PENGEMPON RT 01/RW 02</v>
          </cell>
          <cell r="G31" t="str">
            <v>Tidak Layak</v>
          </cell>
          <cell r="H31" t="str">
            <v>Tidak Layak</v>
          </cell>
          <cell r="I31" t="str">
            <v>Tidak Layak</v>
          </cell>
          <cell r="J31">
            <v>0</v>
          </cell>
          <cell r="K31">
            <v>0</v>
          </cell>
          <cell r="L31" t="str">
            <v>√</v>
          </cell>
          <cell r="M31">
            <v>3</v>
          </cell>
          <cell r="N31" t="str">
            <v>√</v>
          </cell>
          <cell r="O31">
            <v>0</v>
          </cell>
          <cell r="P31">
            <v>0</v>
          </cell>
          <cell r="Q31" t="str">
            <v>PK</v>
          </cell>
          <cell r="R31" t="str">
            <v>√</v>
          </cell>
          <cell r="S31">
            <v>0</v>
          </cell>
          <cell r="T31">
            <v>0</v>
          </cell>
        </row>
        <row r="32">
          <cell r="A32">
            <v>0</v>
          </cell>
          <cell r="B32">
            <v>0</v>
          </cell>
          <cell r="C32" t="str">
            <v>OK</v>
          </cell>
          <cell r="D32" t="str">
            <v>OK</v>
          </cell>
          <cell r="E32" t="str">
            <v>OK</v>
          </cell>
          <cell r="F32" t="str">
            <v>OK</v>
          </cell>
          <cell r="G32" t="str">
            <v>OK</v>
          </cell>
          <cell r="H32" t="str">
            <v>OK</v>
          </cell>
          <cell r="I32" t="str">
            <v>OK</v>
          </cell>
          <cell r="J32">
            <v>0</v>
          </cell>
          <cell r="K32">
            <v>0</v>
          </cell>
          <cell r="L32" t="str">
            <v>√</v>
          </cell>
          <cell r="M32">
            <v>3</v>
          </cell>
          <cell r="N32" t="str">
            <v>√</v>
          </cell>
          <cell r="O32">
            <v>0</v>
          </cell>
          <cell r="P32">
            <v>0</v>
          </cell>
          <cell r="Q32">
            <v>0</v>
          </cell>
          <cell r="R32">
            <v>0</v>
          </cell>
          <cell r="S32">
            <v>0</v>
          </cell>
          <cell r="T32">
            <v>0</v>
          </cell>
        </row>
        <row r="33">
          <cell r="A33">
            <v>11</v>
          </cell>
          <cell r="B33">
            <v>11</v>
          </cell>
          <cell r="C33" t="str">
            <v>NAFINGATUN</v>
          </cell>
          <cell r="D33" t="str">
            <v>P</v>
          </cell>
          <cell r="E33" t="str">
            <v>3305144906630002</v>
          </cell>
          <cell r="F33" t="str">
            <v>PENGEMPON RT 03/RW 01</v>
          </cell>
          <cell r="G33" t="str">
            <v>Tidak Layak</v>
          </cell>
          <cell r="H33" t="str">
            <v>Tidak Layak</v>
          </cell>
          <cell r="I33" t="str">
            <v>Tidak Layak</v>
          </cell>
          <cell r="J33">
            <v>0</v>
          </cell>
          <cell r="K33">
            <v>0</v>
          </cell>
          <cell r="L33" t="str">
            <v>√</v>
          </cell>
          <cell r="M33">
            <v>3</v>
          </cell>
          <cell r="N33" t="str">
            <v>√</v>
          </cell>
          <cell r="O33">
            <v>0</v>
          </cell>
          <cell r="P33">
            <v>0</v>
          </cell>
          <cell r="Q33" t="str">
            <v>PK</v>
          </cell>
          <cell r="R33" t="str">
            <v>√</v>
          </cell>
          <cell r="S33">
            <v>0</v>
          </cell>
          <cell r="T33">
            <v>0</v>
          </cell>
        </row>
        <row r="34">
          <cell r="A34">
            <v>0</v>
          </cell>
          <cell r="B34">
            <v>0</v>
          </cell>
          <cell r="C34" t="str">
            <v>OK</v>
          </cell>
          <cell r="D34" t="str">
            <v>OK</v>
          </cell>
          <cell r="E34" t="str">
            <v>OK</v>
          </cell>
          <cell r="F34" t="str">
            <v>OK</v>
          </cell>
          <cell r="G34" t="str">
            <v>OK</v>
          </cell>
          <cell r="H34" t="str">
            <v>OK</v>
          </cell>
          <cell r="I34" t="str">
            <v>OK</v>
          </cell>
          <cell r="J34">
            <v>0</v>
          </cell>
          <cell r="K34">
            <v>0</v>
          </cell>
          <cell r="L34" t="str">
            <v>√</v>
          </cell>
          <cell r="M34">
            <v>3</v>
          </cell>
          <cell r="N34" t="str">
            <v>√</v>
          </cell>
          <cell r="O34">
            <v>0</v>
          </cell>
          <cell r="P34">
            <v>0</v>
          </cell>
          <cell r="Q34">
            <v>0</v>
          </cell>
          <cell r="R34">
            <v>0</v>
          </cell>
          <cell r="S34">
            <v>0</v>
          </cell>
          <cell r="T34">
            <v>0</v>
          </cell>
        </row>
        <row r="35">
          <cell r="A35">
            <v>12</v>
          </cell>
          <cell r="B35">
            <v>12</v>
          </cell>
          <cell r="C35" t="str">
            <v>ROHAEDI</v>
          </cell>
          <cell r="D35" t="str">
            <v>L</v>
          </cell>
          <cell r="E35" t="str">
            <v>3305140605840001</v>
          </cell>
          <cell r="F35" t="str">
            <v>PENGEMPON RT 01/RW 02</v>
          </cell>
          <cell r="G35" t="str">
            <v>Tidak Layak</v>
          </cell>
          <cell r="H35" t="str">
            <v>Tidak Layak</v>
          </cell>
          <cell r="I35" t="str">
            <v>Tidak Layak</v>
          </cell>
          <cell r="J35">
            <v>0</v>
          </cell>
          <cell r="K35">
            <v>0</v>
          </cell>
          <cell r="L35" t="str">
            <v>√</v>
          </cell>
          <cell r="M35">
            <v>3</v>
          </cell>
          <cell r="N35" t="str">
            <v>√</v>
          </cell>
          <cell r="O35">
            <v>0</v>
          </cell>
          <cell r="P35">
            <v>0</v>
          </cell>
          <cell r="Q35" t="str">
            <v>PK</v>
          </cell>
          <cell r="R35" t="str">
            <v>√</v>
          </cell>
          <cell r="S35">
            <v>0</v>
          </cell>
          <cell r="T35">
            <v>0</v>
          </cell>
        </row>
        <row r="36">
          <cell r="A36">
            <v>0</v>
          </cell>
          <cell r="B36">
            <v>0</v>
          </cell>
          <cell r="C36" t="str">
            <v>OK</v>
          </cell>
          <cell r="D36" t="str">
            <v>OK</v>
          </cell>
          <cell r="E36" t="str">
            <v>OK</v>
          </cell>
          <cell r="F36" t="str">
            <v>OK</v>
          </cell>
          <cell r="G36" t="str">
            <v>OK</v>
          </cell>
          <cell r="H36" t="str">
            <v>OK</v>
          </cell>
          <cell r="I36" t="str">
            <v>OK</v>
          </cell>
          <cell r="J36">
            <v>0</v>
          </cell>
          <cell r="K36">
            <v>0</v>
          </cell>
          <cell r="L36" t="str">
            <v>√</v>
          </cell>
          <cell r="M36">
            <v>3</v>
          </cell>
          <cell r="N36" t="str">
            <v>√</v>
          </cell>
          <cell r="O36">
            <v>0</v>
          </cell>
          <cell r="P36">
            <v>0</v>
          </cell>
          <cell r="Q36">
            <v>0</v>
          </cell>
          <cell r="R36">
            <v>0</v>
          </cell>
          <cell r="S36">
            <v>0</v>
          </cell>
          <cell r="T36">
            <v>0</v>
          </cell>
        </row>
        <row r="37">
          <cell r="A37">
            <v>13</v>
          </cell>
          <cell r="B37">
            <v>13</v>
          </cell>
          <cell r="C37" t="str">
            <v>WAKHIRUDIN</v>
          </cell>
          <cell r="D37" t="str">
            <v>L</v>
          </cell>
          <cell r="E37" t="str">
            <v>3305141108700004</v>
          </cell>
          <cell r="F37" t="str">
            <v>PENGEMPON RT 02/RW 02</v>
          </cell>
          <cell r="G37" t="str">
            <v>Tidak Layak</v>
          </cell>
          <cell r="H37" t="str">
            <v>Tidak Layak</v>
          </cell>
          <cell r="I37" t="str">
            <v>Tidak Layak</v>
          </cell>
          <cell r="J37">
            <v>0</v>
          </cell>
          <cell r="K37">
            <v>0</v>
          </cell>
          <cell r="L37" t="str">
            <v>√</v>
          </cell>
          <cell r="M37">
            <v>3</v>
          </cell>
          <cell r="N37" t="str">
            <v>√</v>
          </cell>
          <cell r="O37">
            <v>0</v>
          </cell>
          <cell r="P37">
            <v>0</v>
          </cell>
          <cell r="Q37" t="str">
            <v>PK</v>
          </cell>
          <cell r="R37" t="str">
            <v>√</v>
          </cell>
          <cell r="S37">
            <v>0</v>
          </cell>
          <cell r="T37">
            <v>0</v>
          </cell>
        </row>
        <row r="38">
          <cell r="A38">
            <v>0</v>
          </cell>
          <cell r="B38">
            <v>0</v>
          </cell>
          <cell r="C38" t="str">
            <v>OK</v>
          </cell>
          <cell r="D38" t="str">
            <v>OK</v>
          </cell>
          <cell r="E38" t="str">
            <v>OK</v>
          </cell>
          <cell r="F38" t="str">
            <v>OK</v>
          </cell>
          <cell r="G38" t="str">
            <v>OK</v>
          </cell>
          <cell r="H38" t="str">
            <v>OK</v>
          </cell>
          <cell r="I38" t="str">
            <v>OK</v>
          </cell>
          <cell r="J38">
            <v>0</v>
          </cell>
          <cell r="K38">
            <v>0</v>
          </cell>
          <cell r="L38" t="str">
            <v>√</v>
          </cell>
          <cell r="M38">
            <v>3</v>
          </cell>
          <cell r="N38" t="str">
            <v>√</v>
          </cell>
          <cell r="O38">
            <v>0</v>
          </cell>
          <cell r="P38">
            <v>0</v>
          </cell>
          <cell r="Q38">
            <v>0</v>
          </cell>
          <cell r="R38">
            <v>0</v>
          </cell>
          <cell r="S38">
            <v>0</v>
          </cell>
          <cell r="T38">
            <v>0</v>
          </cell>
        </row>
        <row r="39">
          <cell r="A39">
            <v>14</v>
          </cell>
          <cell r="B39">
            <v>14</v>
          </cell>
          <cell r="C39" t="str">
            <v>KATIYO</v>
          </cell>
          <cell r="D39" t="str">
            <v>L</v>
          </cell>
          <cell r="E39" t="str">
            <v>3305141610540001</v>
          </cell>
          <cell r="F39" t="str">
            <v>PENGEMPON RT 02/RW 02</v>
          </cell>
          <cell r="G39" t="str">
            <v>Tidak Layak</v>
          </cell>
          <cell r="H39" t="str">
            <v>Tidak Layak</v>
          </cell>
          <cell r="I39" t="str">
            <v>Tidak Layak</v>
          </cell>
          <cell r="J39">
            <v>0</v>
          </cell>
          <cell r="K39">
            <v>0</v>
          </cell>
          <cell r="L39" t="str">
            <v>√</v>
          </cell>
          <cell r="M39">
            <v>3</v>
          </cell>
          <cell r="N39" t="str">
            <v>√</v>
          </cell>
          <cell r="O39">
            <v>0</v>
          </cell>
          <cell r="P39">
            <v>0</v>
          </cell>
          <cell r="Q39" t="str">
            <v>PK</v>
          </cell>
          <cell r="R39" t="str">
            <v>√</v>
          </cell>
          <cell r="S39">
            <v>0</v>
          </cell>
          <cell r="T39">
            <v>0</v>
          </cell>
        </row>
        <row r="40">
          <cell r="A40">
            <v>0</v>
          </cell>
          <cell r="B40">
            <v>0</v>
          </cell>
          <cell r="C40" t="str">
            <v>OK</v>
          </cell>
          <cell r="D40" t="str">
            <v>OK</v>
          </cell>
          <cell r="E40" t="str">
            <v>OK</v>
          </cell>
          <cell r="F40" t="str">
            <v>OK</v>
          </cell>
          <cell r="G40" t="str">
            <v>OK</v>
          </cell>
          <cell r="H40" t="str">
            <v>OK</v>
          </cell>
          <cell r="I40" t="str">
            <v>OK</v>
          </cell>
          <cell r="J40">
            <v>0</v>
          </cell>
          <cell r="K40">
            <v>0</v>
          </cell>
          <cell r="L40" t="str">
            <v>√</v>
          </cell>
          <cell r="M40">
            <v>3</v>
          </cell>
          <cell r="N40" t="str">
            <v>√</v>
          </cell>
          <cell r="O40">
            <v>0</v>
          </cell>
          <cell r="P40">
            <v>0</v>
          </cell>
          <cell r="Q40">
            <v>0</v>
          </cell>
          <cell r="R40">
            <v>0</v>
          </cell>
          <cell r="S40">
            <v>0</v>
          </cell>
          <cell r="T40">
            <v>0</v>
          </cell>
        </row>
        <row r="41">
          <cell r="A41">
            <v>15</v>
          </cell>
          <cell r="B41">
            <v>15</v>
          </cell>
          <cell r="C41" t="str">
            <v>MANISAH</v>
          </cell>
          <cell r="D41" t="str">
            <v>P</v>
          </cell>
          <cell r="E41" t="str">
            <v>3305147112590002</v>
          </cell>
          <cell r="F41" t="str">
            <v>PENGEMPON RT 02/RW 02</v>
          </cell>
          <cell r="G41" t="str">
            <v>Tidak Layak</v>
          </cell>
          <cell r="H41" t="str">
            <v>Tidak Layak</v>
          </cell>
          <cell r="I41" t="str">
            <v>Tidak Layak</v>
          </cell>
          <cell r="J41">
            <v>0</v>
          </cell>
          <cell r="K41">
            <v>0</v>
          </cell>
          <cell r="L41" t="str">
            <v>√</v>
          </cell>
          <cell r="M41">
            <v>3</v>
          </cell>
          <cell r="N41" t="str">
            <v>√</v>
          </cell>
          <cell r="O41">
            <v>0</v>
          </cell>
          <cell r="P41">
            <v>0</v>
          </cell>
          <cell r="Q41" t="str">
            <v>PK</v>
          </cell>
          <cell r="R41" t="str">
            <v>√</v>
          </cell>
          <cell r="S41">
            <v>0</v>
          </cell>
          <cell r="T41">
            <v>0</v>
          </cell>
        </row>
        <row r="42">
          <cell r="A42">
            <v>0</v>
          </cell>
          <cell r="B42">
            <v>0</v>
          </cell>
          <cell r="C42" t="str">
            <v>OK</v>
          </cell>
          <cell r="D42" t="str">
            <v>OK</v>
          </cell>
          <cell r="E42" t="str">
            <v>OK</v>
          </cell>
          <cell r="F42" t="str">
            <v>OK</v>
          </cell>
          <cell r="G42" t="str">
            <v>OK</v>
          </cell>
          <cell r="H42" t="str">
            <v>OK</v>
          </cell>
          <cell r="I42" t="str">
            <v>OK</v>
          </cell>
          <cell r="J42">
            <v>0</v>
          </cell>
          <cell r="K42">
            <v>0</v>
          </cell>
          <cell r="L42" t="str">
            <v>√</v>
          </cell>
          <cell r="M42">
            <v>3</v>
          </cell>
          <cell r="N42" t="str">
            <v>√</v>
          </cell>
          <cell r="O42">
            <v>0</v>
          </cell>
          <cell r="P42">
            <v>0</v>
          </cell>
          <cell r="Q42">
            <v>0</v>
          </cell>
          <cell r="R42">
            <v>0</v>
          </cell>
          <cell r="S42">
            <v>0</v>
          </cell>
          <cell r="T42">
            <v>0</v>
          </cell>
        </row>
        <row r="43">
          <cell r="A43">
            <v>16</v>
          </cell>
          <cell r="B43">
            <v>16</v>
          </cell>
          <cell r="C43" t="str">
            <v>WASITAH</v>
          </cell>
          <cell r="D43" t="str">
            <v>P</v>
          </cell>
          <cell r="E43" t="str">
            <v>3305147112500024</v>
          </cell>
          <cell r="F43" t="str">
            <v>`</v>
          </cell>
          <cell r="G43" t="str">
            <v>Tidak Layak</v>
          </cell>
          <cell r="H43" t="str">
            <v>Tidak Layak</v>
          </cell>
          <cell r="I43" t="str">
            <v>Tidak Layak</v>
          </cell>
          <cell r="J43">
            <v>0</v>
          </cell>
          <cell r="K43">
            <v>0</v>
          </cell>
          <cell r="L43">
            <v>0</v>
          </cell>
          <cell r="M43">
            <v>0</v>
          </cell>
          <cell r="N43">
            <v>0</v>
          </cell>
          <cell r="O43">
            <v>0</v>
          </cell>
          <cell r="P43" t="str">
            <v>SUDAH DIBANGUN PERMANEN</v>
          </cell>
          <cell r="Q43" t="str">
            <v>PK</v>
          </cell>
          <cell r="R43" t="str">
            <v>-</v>
          </cell>
          <cell r="S43">
            <v>0</v>
          </cell>
          <cell r="T43">
            <v>0</v>
          </cell>
        </row>
        <row r="44">
          <cell r="A44">
            <v>0</v>
          </cell>
          <cell r="B44">
            <v>0</v>
          </cell>
          <cell r="C44" t="str">
            <v>OK</v>
          </cell>
          <cell r="D44" t="str">
            <v>OK</v>
          </cell>
          <cell r="E44" t="str">
            <v>OK</v>
          </cell>
          <cell r="F44" t="str">
            <v>OK</v>
          </cell>
          <cell r="G44" t="str">
            <v>LAYAK</v>
          </cell>
          <cell r="H44" t="str">
            <v>LAYAK</v>
          </cell>
          <cell r="I44" t="str">
            <v>LAYAK</v>
          </cell>
          <cell r="J44">
            <v>0</v>
          </cell>
          <cell r="K44">
            <v>0</v>
          </cell>
          <cell r="L44">
            <v>0</v>
          </cell>
          <cell r="M44">
            <v>0</v>
          </cell>
          <cell r="N44">
            <v>0</v>
          </cell>
          <cell r="O44">
            <v>0</v>
          </cell>
          <cell r="P44">
            <v>0</v>
          </cell>
          <cell r="Q44">
            <v>0</v>
          </cell>
          <cell r="R44">
            <v>0</v>
          </cell>
          <cell r="S44">
            <v>0</v>
          </cell>
          <cell r="T44">
            <v>0</v>
          </cell>
        </row>
        <row r="45">
          <cell r="A45">
            <v>17</v>
          </cell>
          <cell r="B45">
            <v>17</v>
          </cell>
          <cell r="C45" t="str">
            <v>MADKASRI</v>
          </cell>
          <cell r="D45" t="str">
            <v>L</v>
          </cell>
          <cell r="E45" t="str">
            <v>3305143007370001</v>
          </cell>
          <cell r="F45" t="str">
            <v>PENGEMPON RT 02/RW 02</v>
          </cell>
          <cell r="G45" t="str">
            <v>Tidak Layak</v>
          </cell>
          <cell r="H45" t="str">
            <v>Tidak Layak</v>
          </cell>
          <cell r="I45" t="str">
            <v>Tidak Layak</v>
          </cell>
          <cell r="J45">
            <v>0</v>
          </cell>
          <cell r="K45">
            <v>0</v>
          </cell>
          <cell r="L45" t="str">
            <v>√</v>
          </cell>
          <cell r="M45">
            <v>3</v>
          </cell>
          <cell r="N45" t="str">
            <v>√</v>
          </cell>
          <cell r="O45">
            <v>0</v>
          </cell>
          <cell r="P45">
            <v>0</v>
          </cell>
          <cell r="Q45" t="str">
            <v>PK</v>
          </cell>
          <cell r="R45" t="str">
            <v>√</v>
          </cell>
          <cell r="S45">
            <v>0</v>
          </cell>
          <cell r="T45">
            <v>0</v>
          </cell>
        </row>
        <row r="46">
          <cell r="A46">
            <v>0</v>
          </cell>
          <cell r="B46">
            <v>0</v>
          </cell>
          <cell r="C46" t="str">
            <v>OK</v>
          </cell>
          <cell r="D46" t="str">
            <v>OK</v>
          </cell>
          <cell r="E46" t="str">
            <v>OK</v>
          </cell>
          <cell r="F46" t="str">
            <v>OK</v>
          </cell>
          <cell r="G46" t="str">
            <v>OK</v>
          </cell>
          <cell r="H46" t="str">
            <v>OK</v>
          </cell>
          <cell r="I46" t="str">
            <v>OK</v>
          </cell>
          <cell r="J46">
            <v>0</v>
          </cell>
          <cell r="K46">
            <v>0</v>
          </cell>
          <cell r="L46" t="str">
            <v>√</v>
          </cell>
          <cell r="M46">
            <v>3</v>
          </cell>
          <cell r="N46" t="str">
            <v>√</v>
          </cell>
          <cell r="O46">
            <v>0</v>
          </cell>
          <cell r="P46">
            <v>0</v>
          </cell>
          <cell r="Q46">
            <v>0</v>
          </cell>
          <cell r="R46">
            <v>0</v>
          </cell>
          <cell r="S46">
            <v>0</v>
          </cell>
          <cell r="T46">
            <v>0</v>
          </cell>
        </row>
        <row r="47">
          <cell r="A47">
            <v>18</v>
          </cell>
          <cell r="B47">
            <v>18</v>
          </cell>
          <cell r="C47" t="str">
            <v>SADIRAN</v>
          </cell>
          <cell r="D47" t="str">
            <v>L</v>
          </cell>
          <cell r="E47" t="str">
            <v>3305143112480010</v>
          </cell>
          <cell r="F47" t="str">
            <v>PENGEMPON RT 02/RW 02</v>
          </cell>
          <cell r="G47" t="str">
            <v>Tidak Layak</v>
          </cell>
          <cell r="H47" t="str">
            <v>Tidak Layak</v>
          </cell>
          <cell r="I47" t="str">
            <v>Tidak Layak</v>
          </cell>
          <cell r="J47">
            <v>0</v>
          </cell>
          <cell r="K47">
            <v>0</v>
          </cell>
          <cell r="L47" t="str">
            <v>√</v>
          </cell>
          <cell r="M47">
            <v>3</v>
          </cell>
          <cell r="N47" t="str">
            <v>√</v>
          </cell>
          <cell r="O47">
            <v>0</v>
          </cell>
          <cell r="P47">
            <v>0</v>
          </cell>
          <cell r="Q47" t="str">
            <v>PK</v>
          </cell>
          <cell r="R47" t="str">
            <v>√</v>
          </cell>
          <cell r="S47">
            <v>0</v>
          </cell>
          <cell r="T47">
            <v>0</v>
          </cell>
        </row>
        <row r="48">
          <cell r="A48">
            <v>0</v>
          </cell>
          <cell r="B48">
            <v>0</v>
          </cell>
          <cell r="C48" t="str">
            <v>OK</v>
          </cell>
          <cell r="D48" t="str">
            <v>OK</v>
          </cell>
          <cell r="E48" t="str">
            <v>OK</v>
          </cell>
          <cell r="F48" t="str">
            <v>OK</v>
          </cell>
          <cell r="G48" t="str">
            <v>OK</v>
          </cell>
          <cell r="H48" t="str">
            <v>OK</v>
          </cell>
          <cell r="I48" t="str">
            <v>OK</v>
          </cell>
          <cell r="J48">
            <v>0</v>
          </cell>
          <cell r="K48">
            <v>0</v>
          </cell>
          <cell r="L48" t="str">
            <v>√</v>
          </cell>
          <cell r="M48">
            <v>3</v>
          </cell>
          <cell r="N48" t="str">
            <v>√</v>
          </cell>
          <cell r="O48">
            <v>0</v>
          </cell>
          <cell r="P48">
            <v>0</v>
          </cell>
          <cell r="Q48">
            <v>0</v>
          </cell>
          <cell r="R48">
            <v>0</v>
          </cell>
          <cell r="S48">
            <v>0</v>
          </cell>
          <cell r="T48">
            <v>0</v>
          </cell>
        </row>
        <row r="49">
          <cell r="A49">
            <v>19</v>
          </cell>
          <cell r="B49">
            <v>19</v>
          </cell>
          <cell r="C49" t="str">
            <v>SURATIYAH</v>
          </cell>
          <cell r="D49" t="str">
            <v>P</v>
          </cell>
          <cell r="E49" t="str">
            <v>3305145403740002</v>
          </cell>
          <cell r="F49" t="str">
            <v>PENGEMPON RT 02/RW 02</v>
          </cell>
          <cell r="G49" t="str">
            <v>Tidak Layak</v>
          </cell>
          <cell r="H49" t="str">
            <v>Tidak Layak</v>
          </cell>
          <cell r="I49" t="str">
            <v>Tidak Layak</v>
          </cell>
          <cell r="J49">
            <v>0</v>
          </cell>
          <cell r="K49">
            <v>0</v>
          </cell>
          <cell r="L49" t="str">
            <v>√</v>
          </cell>
          <cell r="M49">
            <v>3</v>
          </cell>
          <cell r="N49" t="str">
            <v>√</v>
          </cell>
          <cell r="O49">
            <v>0</v>
          </cell>
          <cell r="P49">
            <v>0</v>
          </cell>
          <cell r="Q49" t="str">
            <v>PK</v>
          </cell>
          <cell r="R49" t="str">
            <v>√</v>
          </cell>
          <cell r="S49">
            <v>0</v>
          </cell>
          <cell r="T49">
            <v>0</v>
          </cell>
        </row>
        <row r="50">
          <cell r="A50">
            <v>0</v>
          </cell>
          <cell r="B50">
            <v>0</v>
          </cell>
          <cell r="C50" t="str">
            <v>OK</v>
          </cell>
          <cell r="D50" t="str">
            <v>OK</v>
          </cell>
          <cell r="E50" t="str">
            <v>OK</v>
          </cell>
          <cell r="F50" t="str">
            <v>OK</v>
          </cell>
          <cell r="G50" t="str">
            <v>OK</v>
          </cell>
          <cell r="H50" t="str">
            <v>OK</v>
          </cell>
          <cell r="I50" t="str">
            <v>OK</v>
          </cell>
          <cell r="J50">
            <v>0</v>
          </cell>
          <cell r="K50">
            <v>0</v>
          </cell>
          <cell r="L50" t="str">
            <v>√</v>
          </cell>
          <cell r="M50">
            <v>3</v>
          </cell>
          <cell r="N50" t="str">
            <v>√</v>
          </cell>
          <cell r="O50">
            <v>0</v>
          </cell>
          <cell r="P50">
            <v>0</v>
          </cell>
          <cell r="Q50">
            <v>0</v>
          </cell>
          <cell r="R50">
            <v>0</v>
          </cell>
          <cell r="S50">
            <v>0</v>
          </cell>
          <cell r="T50">
            <v>0</v>
          </cell>
        </row>
        <row r="51">
          <cell r="A51">
            <v>20</v>
          </cell>
          <cell r="B51">
            <v>20</v>
          </cell>
          <cell r="C51" t="str">
            <v>WATINI</v>
          </cell>
          <cell r="D51" t="str">
            <v>P</v>
          </cell>
          <cell r="E51" t="str">
            <v>3305146405550001</v>
          </cell>
          <cell r="F51" t="str">
            <v>PENGEMPON RT 02/RW 02</v>
          </cell>
          <cell r="G51" t="str">
            <v>Tidak Layak</v>
          </cell>
          <cell r="H51" t="str">
            <v>Tidak Layak</v>
          </cell>
          <cell r="I51" t="str">
            <v>Tidak Layak</v>
          </cell>
          <cell r="J51">
            <v>0</v>
          </cell>
          <cell r="K51">
            <v>0</v>
          </cell>
          <cell r="L51" t="str">
            <v>√</v>
          </cell>
          <cell r="M51">
            <v>3</v>
          </cell>
          <cell r="N51" t="str">
            <v>√</v>
          </cell>
          <cell r="O51">
            <v>0</v>
          </cell>
          <cell r="P51">
            <v>0</v>
          </cell>
          <cell r="Q51" t="str">
            <v>PK</v>
          </cell>
          <cell r="R51" t="str">
            <v>√</v>
          </cell>
          <cell r="S51">
            <v>0</v>
          </cell>
          <cell r="T51">
            <v>0</v>
          </cell>
        </row>
        <row r="52">
          <cell r="A52">
            <v>0</v>
          </cell>
          <cell r="B52">
            <v>0</v>
          </cell>
          <cell r="C52" t="str">
            <v>OK</v>
          </cell>
          <cell r="D52" t="str">
            <v>OK</v>
          </cell>
          <cell r="E52" t="str">
            <v>OK</v>
          </cell>
          <cell r="F52" t="str">
            <v>OK</v>
          </cell>
          <cell r="G52" t="str">
            <v>OK</v>
          </cell>
          <cell r="H52" t="str">
            <v>OK</v>
          </cell>
          <cell r="I52" t="str">
            <v>OK</v>
          </cell>
          <cell r="J52">
            <v>0</v>
          </cell>
          <cell r="K52">
            <v>0</v>
          </cell>
          <cell r="L52" t="str">
            <v>√</v>
          </cell>
          <cell r="M52">
            <v>3</v>
          </cell>
          <cell r="N52" t="str">
            <v>√</v>
          </cell>
          <cell r="O52">
            <v>0</v>
          </cell>
          <cell r="P52">
            <v>0</v>
          </cell>
          <cell r="Q52">
            <v>0</v>
          </cell>
          <cell r="R52">
            <v>0</v>
          </cell>
          <cell r="S52">
            <v>0</v>
          </cell>
          <cell r="T52">
            <v>0</v>
          </cell>
        </row>
        <row r="53">
          <cell r="A53">
            <v>21</v>
          </cell>
          <cell r="B53">
            <v>21</v>
          </cell>
          <cell r="C53" t="str">
            <v>SAROTUN</v>
          </cell>
          <cell r="D53" t="str">
            <v>L</v>
          </cell>
          <cell r="E53" t="str">
            <v>3305142512780001</v>
          </cell>
          <cell r="F53" t="str">
            <v>PENGEMPON RT 02/RW 02</v>
          </cell>
          <cell r="G53" t="str">
            <v>Tidak Layak</v>
          </cell>
          <cell r="H53" t="str">
            <v>Tidak Layak</v>
          </cell>
          <cell r="I53" t="str">
            <v>Tidak Layak</v>
          </cell>
          <cell r="J53">
            <v>0</v>
          </cell>
          <cell r="K53">
            <v>0</v>
          </cell>
          <cell r="L53" t="str">
            <v>√</v>
          </cell>
          <cell r="M53">
            <v>3</v>
          </cell>
          <cell r="N53" t="str">
            <v>√</v>
          </cell>
          <cell r="O53">
            <v>0</v>
          </cell>
          <cell r="P53">
            <v>0</v>
          </cell>
          <cell r="Q53" t="str">
            <v>PK</v>
          </cell>
          <cell r="R53" t="str">
            <v>√</v>
          </cell>
          <cell r="S53">
            <v>0</v>
          </cell>
          <cell r="T53">
            <v>0</v>
          </cell>
        </row>
        <row r="54">
          <cell r="A54">
            <v>0</v>
          </cell>
          <cell r="B54">
            <v>0</v>
          </cell>
          <cell r="C54" t="str">
            <v>OK</v>
          </cell>
          <cell r="D54" t="str">
            <v>OK</v>
          </cell>
          <cell r="E54" t="str">
            <v>OK</v>
          </cell>
          <cell r="F54" t="str">
            <v>OK</v>
          </cell>
          <cell r="G54" t="str">
            <v>OK</v>
          </cell>
          <cell r="H54" t="str">
            <v>OK</v>
          </cell>
          <cell r="I54" t="str">
            <v>OK</v>
          </cell>
          <cell r="J54">
            <v>0</v>
          </cell>
          <cell r="K54">
            <v>0</v>
          </cell>
          <cell r="L54" t="str">
            <v>√</v>
          </cell>
          <cell r="M54">
            <v>3</v>
          </cell>
          <cell r="N54" t="str">
            <v>√</v>
          </cell>
          <cell r="O54">
            <v>0</v>
          </cell>
          <cell r="P54">
            <v>0</v>
          </cell>
          <cell r="Q54">
            <v>0</v>
          </cell>
          <cell r="R54">
            <v>0</v>
          </cell>
          <cell r="S54">
            <v>0</v>
          </cell>
          <cell r="T54">
            <v>0</v>
          </cell>
        </row>
        <row r="55">
          <cell r="A55">
            <v>22</v>
          </cell>
          <cell r="B55">
            <v>22</v>
          </cell>
          <cell r="C55" t="str">
            <v>AGUS BUDIANTO</v>
          </cell>
          <cell r="D55" t="str">
            <v>L</v>
          </cell>
          <cell r="E55" t="str">
            <v>3305141008830011</v>
          </cell>
          <cell r="F55" t="str">
            <v>PENGEMPON RT 02/RW 02</v>
          </cell>
          <cell r="G55" t="str">
            <v>Tidak Layak</v>
          </cell>
          <cell r="H55" t="str">
            <v>Tidak Layak</v>
          </cell>
          <cell r="I55" t="str">
            <v>Tidak Layak</v>
          </cell>
          <cell r="J55">
            <v>0</v>
          </cell>
          <cell r="K55">
            <v>0</v>
          </cell>
          <cell r="L55" t="str">
            <v>√</v>
          </cell>
          <cell r="M55">
            <v>3</v>
          </cell>
          <cell r="N55" t="str">
            <v>√</v>
          </cell>
          <cell r="O55">
            <v>0</v>
          </cell>
          <cell r="P55">
            <v>0</v>
          </cell>
          <cell r="Q55" t="str">
            <v>PK</v>
          </cell>
          <cell r="R55" t="str">
            <v>√</v>
          </cell>
          <cell r="S55">
            <v>0</v>
          </cell>
          <cell r="T55">
            <v>0</v>
          </cell>
        </row>
        <row r="56">
          <cell r="A56">
            <v>0</v>
          </cell>
          <cell r="B56">
            <v>0</v>
          </cell>
          <cell r="C56" t="str">
            <v>OK</v>
          </cell>
          <cell r="D56" t="str">
            <v>OK</v>
          </cell>
          <cell r="E56" t="str">
            <v>OK</v>
          </cell>
          <cell r="F56" t="str">
            <v>OK</v>
          </cell>
          <cell r="G56" t="str">
            <v>OK</v>
          </cell>
          <cell r="H56" t="str">
            <v>OK</v>
          </cell>
          <cell r="I56" t="str">
            <v>OK</v>
          </cell>
          <cell r="J56">
            <v>0</v>
          </cell>
          <cell r="K56">
            <v>0</v>
          </cell>
          <cell r="L56" t="str">
            <v>√</v>
          </cell>
          <cell r="M56">
            <v>3</v>
          </cell>
          <cell r="N56" t="str">
            <v>√</v>
          </cell>
          <cell r="O56">
            <v>0</v>
          </cell>
          <cell r="P56">
            <v>0</v>
          </cell>
          <cell r="Q56">
            <v>0</v>
          </cell>
          <cell r="R56">
            <v>0</v>
          </cell>
          <cell r="S56">
            <v>0</v>
          </cell>
          <cell r="T56">
            <v>0</v>
          </cell>
        </row>
        <row r="57">
          <cell r="A57">
            <v>23</v>
          </cell>
          <cell r="B57">
            <v>23</v>
          </cell>
          <cell r="C57" t="str">
            <v>SRI HARYATI</v>
          </cell>
          <cell r="D57" t="str">
            <v>P</v>
          </cell>
          <cell r="E57" t="str">
            <v>3305145206600006</v>
          </cell>
          <cell r="F57" t="str">
            <v>PENGEMPON RT 02/RW 02</v>
          </cell>
          <cell r="G57" t="str">
            <v>Tidak Layak</v>
          </cell>
          <cell r="H57" t="str">
            <v>Tidak Layak</v>
          </cell>
          <cell r="I57" t="str">
            <v>Tidak Layak</v>
          </cell>
          <cell r="J57">
            <v>0</v>
          </cell>
          <cell r="K57">
            <v>0</v>
          </cell>
          <cell r="L57" t="str">
            <v>√</v>
          </cell>
          <cell r="M57">
            <v>3</v>
          </cell>
          <cell r="N57" t="str">
            <v>√</v>
          </cell>
          <cell r="O57">
            <v>0</v>
          </cell>
          <cell r="P57">
            <v>0</v>
          </cell>
          <cell r="Q57" t="str">
            <v>PK</v>
          </cell>
          <cell r="R57" t="str">
            <v>√</v>
          </cell>
          <cell r="S57">
            <v>0</v>
          </cell>
          <cell r="T57">
            <v>0</v>
          </cell>
        </row>
        <row r="58">
          <cell r="A58">
            <v>0</v>
          </cell>
          <cell r="B58">
            <v>0</v>
          </cell>
          <cell r="C58" t="str">
            <v>OK</v>
          </cell>
          <cell r="D58" t="str">
            <v>OK</v>
          </cell>
          <cell r="E58" t="str">
            <v>OK</v>
          </cell>
          <cell r="F58" t="str">
            <v>OK</v>
          </cell>
          <cell r="G58" t="str">
            <v>OK</v>
          </cell>
          <cell r="H58" t="str">
            <v>OK</v>
          </cell>
          <cell r="I58" t="str">
            <v>OK</v>
          </cell>
          <cell r="J58">
            <v>0</v>
          </cell>
          <cell r="K58">
            <v>0</v>
          </cell>
          <cell r="L58" t="str">
            <v>√</v>
          </cell>
          <cell r="M58">
            <v>3</v>
          </cell>
          <cell r="N58" t="str">
            <v>√</v>
          </cell>
          <cell r="O58">
            <v>0</v>
          </cell>
          <cell r="P58">
            <v>0</v>
          </cell>
          <cell r="Q58">
            <v>0</v>
          </cell>
          <cell r="R58">
            <v>0</v>
          </cell>
          <cell r="S58">
            <v>0</v>
          </cell>
          <cell r="T58">
            <v>0</v>
          </cell>
        </row>
        <row r="59">
          <cell r="A59">
            <v>24</v>
          </cell>
          <cell r="B59">
            <v>24</v>
          </cell>
          <cell r="C59" t="str">
            <v>SLAMET HARYANTO</v>
          </cell>
          <cell r="D59" t="str">
            <v>L</v>
          </cell>
          <cell r="E59" t="str">
            <v>3305142001830006</v>
          </cell>
          <cell r="F59" t="str">
            <v>PENGEMPON RT 02/RW 02</v>
          </cell>
          <cell r="G59" t="str">
            <v>Tidak Layak</v>
          </cell>
          <cell r="H59" t="str">
            <v>Tidak Layak</v>
          </cell>
          <cell r="I59" t="str">
            <v>Tidak Layak</v>
          </cell>
          <cell r="J59">
            <v>0</v>
          </cell>
          <cell r="K59">
            <v>0</v>
          </cell>
          <cell r="L59" t="str">
            <v>√</v>
          </cell>
          <cell r="M59">
            <v>3</v>
          </cell>
          <cell r="N59" t="str">
            <v>√</v>
          </cell>
          <cell r="O59">
            <v>0</v>
          </cell>
          <cell r="P59">
            <v>0</v>
          </cell>
          <cell r="Q59" t="str">
            <v>PK</v>
          </cell>
          <cell r="R59" t="str">
            <v>√</v>
          </cell>
          <cell r="S59">
            <v>0</v>
          </cell>
          <cell r="T59">
            <v>0</v>
          </cell>
        </row>
        <row r="60">
          <cell r="A60">
            <v>0</v>
          </cell>
          <cell r="B60">
            <v>0</v>
          </cell>
          <cell r="C60" t="str">
            <v>OK</v>
          </cell>
          <cell r="D60" t="str">
            <v>OK</v>
          </cell>
          <cell r="E60" t="str">
            <v>OK</v>
          </cell>
          <cell r="F60" t="str">
            <v>OK</v>
          </cell>
          <cell r="G60" t="str">
            <v>OK</v>
          </cell>
          <cell r="H60" t="str">
            <v>OK</v>
          </cell>
          <cell r="I60" t="str">
            <v>OK</v>
          </cell>
          <cell r="J60">
            <v>0</v>
          </cell>
          <cell r="K60">
            <v>0</v>
          </cell>
          <cell r="L60" t="str">
            <v>√</v>
          </cell>
          <cell r="M60">
            <v>3</v>
          </cell>
          <cell r="N60" t="str">
            <v>√</v>
          </cell>
          <cell r="O60">
            <v>0</v>
          </cell>
          <cell r="P60">
            <v>0</v>
          </cell>
          <cell r="Q60">
            <v>0</v>
          </cell>
          <cell r="R60">
            <v>0</v>
          </cell>
          <cell r="S60">
            <v>0</v>
          </cell>
          <cell r="T60">
            <v>0</v>
          </cell>
        </row>
        <row r="61">
          <cell r="A61">
            <v>25</v>
          </cell>
          <cell r="B61">
            <v>25</v>
          </cell>
          <cell r="C61" t="str">
            <v>KARTIMIN</v>
          </cell>
          <cell r="D61" t="str">
            <v>L</v>
          </cell>
          <cell r="E61" t="str">
            <v>3305142612457594</v>
          </cell>
          <cell r="F61" t="str">
            <v>PENGEMPON RT 03/RW 02</v>
          </cell>
          <cell r="G61" t="str">
            <v>Tidak Layak</v>
          </cell>
          <cell r="H61" t="str">
            <v>Tidak Layak</v>
          </cell>
          <cell r="I61" t="str">
            <v>Tidak Layak</v>
          </cell>
          <cell r="J61">
            <v>0</v>
          </cell>
          <cell r="K61">
            <v>0</v>
          </cell>
          <cell r="L61" t="str">
            <v>√</v>
          </cell>
          <cell r="M61">
            <v>3</v>
          </cell>
          <cell r="N61" t="str">
            <v>√</v>
          </cell>
          <cell r="O61">
            <v>0</v>
          </cell>
          <cell r="P61">
            <v>0</v>
          </cell>
          <cell r="Q61" t="str">
            <v>PK</v>
          </cell>
          <cell r="R61" t="str">
            <v>√</v>
          </cell>
          <cell r="S61">
            <v>0</v>
          </cell>
          <cell r="T61">
            <v>0</v>
          </cell>
        </row>
        <row r="62">
          <cell r="A62">
            <v>0</v>
          </cell>
          <cell r="B62">
            <v>0</v>
          </cell>
          <cell r="C62" t="str">
            <v>OK</v>
          </cell>
          <cell r="D62" t="str">
            <v>OK</v>
          </cell>
          <cell r="E62" t="str">
            <v>OK</v>
          </cell>
          <cell r="F62" t="str">
            <v>OK</v>
          </cell>
          <cell r="G62" t="str">
            <v>OK</v>
          </cell>
          <cell r="H62" t="str">
            <v>OK</v>
          </cell>
          <cell r="I62" t="str">
            <v>OK</v>
          </cell>
          <cell r="J62">
            <v>0</v>
          </cell>
          <cell r="K62">
            <v>0</v>
          </cell>
          <cell r="L62" t="str">
            <v>√</v>
          </cell>
          <cell r="M62">
            <v>3</v>
          </cell>
          <cell r="N62" t="str">
            <v>√</v>
          </cell>
          <cell r="O62">
            <v>0</v>
          </cell>
          <cell r="P62">
            <v>0</v>
          </cell>
          <cell r="Q62">
            <v>0</v>
          </cell>
          <cell r="R62">
            <v>0</v>
          </cell>
          <cell r="S62">
            <v>0</v>
          </cell>
          <cell r="T62">
            <v>0</v>
          </cell>
        </row>
        <row r="63">
          <cell r="A63">
            <v>26</v>
          </cell>
          <cell r="B63">
            <v>26</v>
          </cell>
          <cell r="C63" t="str">
            <v>SUKAMTO</v>
          </cell>
          <cell r="D63" t="str">
            <v>L</v>
          </cell>
          <cell r="E63" t="str">
            <v>3305141707720002</v>
          </cell>
          <cell r="F63" t="str">
            <v>PENGEMPON RT 03/RW 02</v>
          </cell>
          <cell r="G63" t="str">
            <v>Tidak Layak</v>
          </cell>
          <cell r="H63" t="str">
            <v>Tidak Layak</v>
          </cell>
          <cell r="I63" t="str">
            <v>Tidak Layak</v>
          </cell>
          <cell r="J63">
            <v>0</v>
          </cell>
          <cell r="K63">
            <v>0</v>
          </cell>
          <cell r="L63">
            <v>0</v>
          </cell>
          <cell r="M63">
            <v>0</v>
          </cell>
          <cell r="N63">
            <v>0</v>
          </cell>
          <cell r="O63">
            <v>0</v>
          </cell>
          <cell r="P63" t="str">
            <v>SUDAH DIBANGUN PERMANEN</v>
          </cell>
          <cell r="Q63" t="str">
            <v>PK</v>
          </cell>
          <cell r="R63" t="str">
            <v>-</v>
          </cell>
          <cell r="S63" t="str">
            <v>√</v>
          </cell>
          <cell r="T63">
            <v>0</v>
          </cell>
        </row>
        <row r="64">
          <cell r="A64">
            <v>0</v>
          </cell>
          <cell r="B64">
            <v>0</v>
          </cell>
          <cell r="C64" t="str">
            <v>OK</v>
          </cell>
          <cell r="D64" t="str">
            <v>OK</v>
          </cell>
          <cell r="E64" t="str">
            <v>OK</v>
          </cell>
          <cell r="F64" t="str">
            <v>OK</v>
          </cell>
          <cell r="G64" t="str">
            <v>LAYAK</v>
          </cell>
          <cell r="H64" t="str">
            <v>LAYAK</v>
          </cell>
          <cell r="I64" t="str">
            <v>LAYAK</v>
          </cell>
          <cell r="J64">
            <v>0</v>
          </cell>
          <cell r="K64">
            <v>0</v>
          </cell>
          <cell r="L64">
            <v>0</v>
          </cell>
          <cell r="M64">
            <v>0</v>
          </cell>
          <cell r="N64">
            <v>0</v>
          </cell>
          <cell r="O64">
            <v>0</v>
          </cell>
          <cell r="P64">
            <v>0</v>
          </cell>
          <cell r="Q64">
            <v>0</v>
          </cell>
          <cell r="R64">
            <v>0</v>
          </cell>
          <cell r="S64">
            <v>0</v>
          </cell>
          <cell r="T64">
            <v>0</v>
          </cell>
        </row>
        <row r="65">
          <cell r="A65">
            <v>27</v>
          </cell>
          <cell r="B65">
            <v>27</v>
          </cell>
          <cell r="C65" t="str">
            <v>AMIYAH</v>
          </cell>
          <cell r="D65" t="str">
            <v>P</v>
          </cell>
          <cell r="E65" t="str">
            <v>3305147112600003</v>
          </cell>
          <cell r="F65" t="str">
            <v>PENGEMPON RT 03/RW 02</v>
          </cell>
          <cell r="G65" t="str">
            <v>Tidak Layak</v>
          </cell>
          <cell r="H65" t="str">
            <v>Tidak Layak</v>
          </cell>
          <cell r="I65" t="str">
            <v>Tidak Layak</v>
          </cell>
          <cell r="J65">
            <v>0</v>
          </cell>
          <cell r="K65">
            <v>0</v>
          </cell>
          <cell r="L65">
            <v>0</v>
          </cell>
          <cell r="M65">
            <v>0</v>
          </cell>
          <cell r="N65">
            <v>0</v>
          </cell>
          <cell r="O65">
            <v>0</v>
          </cell>
          <cell r="P65" t="str">
            <v>MENINGGAL (AHLI WARIS TIDAK MENDIAMI RUMAH)</v>
          </cell>
          <cell r="Q65" t="str">
            <v>PK</v>
          </cell>
          <cell r="R65" t="str">
            <v>-</v>
          </cell>
          <cell r="S65" t="str">
            <v>√</v>
          </cell>
          <cell r="T65">
            <v>0</v>
          </cell>
        </row>
        <row r="66">
          <cell r="A66">
            <v>0</v>
          </cell>
          <cell r="B66">
            <v>0</v>
          </cell>
          <cell r="C66" t="str">
            <v>OK</v>
          </cell>
          <cell r="D66" t="str">
            <v>OK</v>
          </cell>
          <cell r="E66" t="str">
            <v>OK</v>
          </cell>
          <cell r="F66" t="str">
            <v>PINDAH</v>
          </cell>
          <cell r="G66" t="str">
            <v>PINDAH</v>
          </cell>
          <cell r="H66" t="str">
            <v>PINDAH</v>
          </cell>
          <cell r="I66" t="str">
            <v>PINDAH</v>
          </cell>
          <cell r="J66">
            <v>0</v>
          </cell>
          <cell r="K66">
            <v>0</v>
          </cell>
          <cell r="L66">
            <v>0</v>
          </cell>
          <cell r="M66">
            <v>0</v>
          </cell>
          <cell r="N66">
            <v>0</v>
          </cell>
          <cell r="O66">
            <v>0</v>
          </cell>
          <cell r="P66">
            <v>0</v>
          </cell>
          <cell r="Q66">
            <v>0</v>
          </cell>
          <cell r="R66">
            <v>0</v>
          </cell>
          <cell r="S66">
            <v>0</v>
          </cell>
          <cell r="T66">
            <v>0</v>
          </cell>
        </row>
        <row r="67">
          <cell r="A67">
            <v>28</v>
          </cell>
          <cell r="B67">
            <v>28</v>
          </cell>
          <cell r="C67" t="str">
            <v>SARIJAN</v>
          </cell>
          <cell r="D67" t="str">
            <v>L</v>
          </cell>
          <cell r="E67" t="str">
            <v>3305141009730004</v>
          </cell>
          <cell r="F67" t="str">
            <v>PENGEMPON RT 04/RW 02</v>
          </cell>
          <cell r="G67" t="str">
            <v>Tidak Layak</v>
          </cell>
          <cell r="H67" t="str">
            <v>Tidak Layak</v>
          </cell>
          <cell r="I67" t="str">
            <v>Tidak Layak</v>
          </cell>
          <cell r="J67">
            <v>0</v>
          </cell>
          <cell r="K67">
            <v>0</v>
          </cell>
          <cell r="L67" t="str">
            <v>√</v>
          </cell>
          <cell r="M67">
            <v>3</v>
          </cell>
          <cell r="N67" t="str">
            <v>√</v>
          </cell>
          <cell r="O67">
            <v>0</v>
          </cell>
          <cell r="P67">
            <v>0</v>
          </cell>
          <cell r="Q67" t="str">
            <v>PK</v>
          </cell>
          <cell r="R67" t="str">
            <v>√</v>
          </cell>
          <cell r="S67">
            <v>0</v>
          </cell>
          <cell r="T67">
            <v>0</v>
          </cell>
        </row>
        <row r="68">
          <cell r="A68">
            <v>0</v>
          </cell>
          <cell r="B68">
            <v>0</v>
          </cell>
          <cell r="C68" t="str">
            <v>OK</v>
          </cell>
          <cell r="D68" t="str">
            <v>OK</v>
          </cell>
          <cell r="E68" t="str">
            <v>OK</v>
          </cell>
          <cell r="F68" t="str">
            <v>OK</v>
          </cell>
          <cell r="G68" t="str">
            <v>OK</v>
          </cell>
          <cell r="H68" t="str">
            <v>OK</v>
          </cell>
          <cell r="I68" t="str">
            <v>OK</v>
          </cell>
          <cell r="J68">
            <v>0</v>
          </cell>
          <cell r="K68">
            <v>0</v>
          </cell>
          <cell r="L68" t="str">
            <v>√</v>
          </cell>
          <cell r="M68">
            <v>3</v>
          </cell>
          <cell r="N68" t="str">
            <v>√</v>
          </cell>
          <cell r="O68">
            <v>0</v>
          </cell>
          <cell r="P68">
            <v>0</v>
          </cell>
          <cell r="Q68">
            <v>0</v>
          </cell>
          <cell r="R68">
            <v>0</v>
          </cell>
          <cell r="S68">
            <v>0</v>
          </cell>
          <cell r="T68">
            <v>0</v>
          </cell>
        </row>
        <row r="69">
          <cell r="A69">
            <v>29</v>
          </cell>
          <cell r="B69">
            <v>29</v>
          </cell>
          <cell r="C69" t="str">
            <v>SUTARMAN</v>
          </cell>
          <cell r="D69" t="str">
            <v>L</v>
          </cell>
          <cell r="E69" t="str">
            <v>3305140608720001</v>
          </cell>
          <cell r="F69" t="str">
            <v>PENGEMPON RT 04/RW 02</v>
          </cell>
          <cell r="G69" t="str">
            <v>Tidak Layak</v>
          </cell>
          <cell r="H69" t="str">
            <v>Tidak Layak</v>
          </cell>
          <cell r="I69" t="str">
            <v>Tidak Layak</v>
          </cell>
          <cell r="J69">
            <v>0</v>
          </cell>
          <cell r="K69">
            <v>0</v>
          </cell>
          <cell r="L69" t="str">
            <v>√</v>
          </cell>
          <cell r="M69">
            <v>3</v>
          </cell>
          <cell r="N69" t="str">
            <v>√</v>
          </cell>
          <cell r="O69">
            <v>0</v>
          </cell>
          <cell r="P69">
            <v>0</v>
          </cell>
          <cell r="Q69" t="str">
            <v>PK</v>
          </cell>
          <cell r="R69" t="str">
            <v>√</v>
          </cell>
          <cell r="S69">
            <v>0</v>
          </cell>
          <cell r="T69">
            <v>0</v>
          </cell>
        </row>
        <row r="70">
          <cell r="A70">
            <v>0</v>
          </cell>
          <cell r="B70">
            <v>0</v>
          </cell>
          <cell r="C70" t="str">
            <v>OK</v>
          </cell>
          <cell r="D70" t="str">
            <v>OK</v>
          </cell>
          <cell r="E70" t="str">
            <v>OK</v>
          </cell>
          <cell r="F70" t="str">
            <v>OK</v>
          </cell>
          <cell r="G70" t="str">
            <v>OK</v>
          </cell>
          <cell r="H70" t="str">
            <v>OK</v>
          </cell>
          <cell r="I70" t="str">
            <v>OK</v>
          </cell>
          <cell r="J70">
            <v>0</v>
          </cell>
          <cell r="K70">
            <v>0</v>
          </cell>
          <cell r="L70" t="str">
            <v>√</v>
          </cell>
          <cell r="M70">
            <v>3</v>
          </cell>
          <cell r="N70" t="str">
            <v>√</v>
          </cell>
          <cell r="O70">
            <v>0</v>
          </cell>
          <cell r="P70">
            <v>0</v>
          </cell>
          <cell r="Q70">
            <v>0</v>
          </cell>
          <cell r="R70">
            <v>0</v>
          </cell>
          <cell r="S70">
            <v>0</v>
          </cell>
          <cell r="T70">
            <v>0</v>
          </cell>
        </row>
        <row r="71">
          <cell r="A71">
            <v>30</v>
          </cell>
          <cell r="B71">
            <v>30</v>
          </cell>
          <cell r="C71" t="str">
            <v>MUKHRODI</v>
          </cell>
          <cell r="D71" t="str">
            <v>L</v>
          </cell>
          <cell r="E71" t="str">
            <v>3305142605420001</v>
          </cell>
          <cell r="F71" t="str">
            <v>PENGEMPON RT 04/RW 02</v>
          </cell>
          <cell r="G71" t="str">
            <v>Tidak Layak</v>
          </cell>
          <cell r="H71" t="str">
            <v>Tidak Layak</v>
          </cell>
          <cell r="I71" t="str">
            <v>Tidak Layak</v>
          </cell>
          <cell r="J71">
            <v>0</v>
          </cell>
          <cell r="K71">
            <v>0</v>
          </cell>
          <cell r="L71" t="str">
            <v>√</v>
          </cell>
          <cell r="M71">
            <v>3</v>
          </cell>
          <cell r="N71" t="str">
            <v>√</v>
          </cell>
          <cell r="O71">
            <v>0</v>
          </cell>
          <cell r="P71">
            <v>0</v>
          </cell>
          <cell r="Q71" t="str">
            <v>PK</v>
          </cell>
          <cell r="R71" t="str">
            <v>√</v>
          </cell>
          <cell r="S71">
            <v>0</v>
          </cell>
          <cell r="T71">
            <v>0</v>
          </cell>
        </row>
        <row r="72">
          <cell r="A72">
            <v>0</v>
          </cell>
          <cell r="B72">
            <v>0</v>
          </cell>
          <cell r="C72" t="str">
            <v>OK</v>
          </cell>
          <cell r="D72" t="str">
            <v>OK</v>
          </cell>
          <cell r="E72" t="str">
            <v>OK</v>
          </cell>
          <cell r="F72" t="str">
            <v>OK</v>
          </cell>
          <cell r="G72" t="str">
            <v>OK</v>
          </cell>
          <cell r="H72" t="str">
            <v>OK</v>
          </cell>
          <cell r="I72" t="str">
            <v>OK</v>
          </cell>
          <cell r="J72">
            <v>0</v>
          </cell>
          <cell r="K72">
            <v>0</v>
          </cell>
          <cell r="L72" t="str">
            <v>√</v>
          </cell>
          <cell r="M72">
            <v>3</v>
          </cell>
          <cell r="N72" t="str">
            <v>√</v>
          </cell>
          <cell r="O72">
            <v>0</v>
          </cell>
          <cell r="P72">
            <v>0</v>
          </cell>
          <cell r="Q72">
            <v>0</v>
          </cell>
          <cell r="R72">
            <v>0</v>
          </cell>
          <cell r="S72">
            <v>0</v>
          </cell>
          <cell r="T72">
            <v>0</v>
          </cell>
        </row>
        <row r="73">
          <cell r="A73">
            <v>31</v>
          </cell>
          <cell r="B73">
            <v>31</v>
          </cell>
          <cell r="C73" t="str">
            <v>SUMARDI</v>
          </cell>
          <cell r="D73" t="str">
            <v>L</v>
          </cell>
          <cell r="E73" t="str">
            <v>3305141305650003</v>
          </cell>
          <cell r="F73" t="str">
            <v>PENGEMPON RT 04/RW 02</v>
          </cell>
          <cell r="G73" t="str">
            <v>Tidak Layak</v>
          </cell>
          <cell r="H73" t="str">
            <v>Tidak Layak</v>
          </cell>
          <cell r="I73" t="str">
            <v>Tidak Layak</v>
          </cell>
          <cell r="J73">
            <v>0</v>
          </cell>
          <cell r="K73">
            <v>0</v>
          </cell>
          <cell r="L73" t="str">
            <v>√</v>
          </cell>
          <cell r="M73">
            <v>3</v>
          </cell>
          <cell r="N73" t="str">
            <v>√</v>
          </cell>
          <cell r="O73">
            <v>0</v>
          </cell>
          <cell r="P73">
            <v>0</v>
          </cell>
          <cell r="Q73" t="str">
            <v>PK</v>
          </cell>
          <cell r="R73" t="str">
            <v>√</v>
          </cell>
          <cell r="S73">
            <v>0</v>
          </cell>
          <cell r="T73">
            <v>0</v>
          </cell>
        </row>
        <row r="74">
          <cell r="A74">
            <v>0</v>
          </cell>
          <cell r="B74">
            <v>0</v>
          </cell>
          <cell r="C74" t="str">
            <v>OK</v>
          </cell>
          <cell r="D74" t="str">
            <v>OK</v>
          </cell>
          <cell r="E74" t="str">
            <v>OK</v>
          </cell>
          <cell r="F74" t="str">
            <v>OK</v>
          </cell>
          <cell r="G74" t="str">
            <v>OK</v>
          </cell>
          <cell r="H74" t="str">
            <v>OK</v>
          </cell>
          <cell r="I74" t="str">
            <v>OK</v>
          </cell>
          <cell r="J74">
            <v>0</v>
          </cell>
          <cell r="K74">
            <v>0</v>
          </cell>
          <cell r="L74" t="str">
            <v>√</v>
          </cell>
          <cell r="M74">
            <v>3</v>
          </cell>
          <cell r="N74" t="str">
            <v>√</v>
          </cell>
          <cell r="O74">
            <v>0</v>
          </cell>
          <cell r="P74">
            <v>0</v>
          </cell>
          <cell r="Q74">
            <v>0</v>
          </cell>
          <cell r="R74">
            <v>0</v>
          </cell>
          <cell r="S74">
            <v>0</v>
          </cell>
          <cell r="T74">
            <v>0</v>
          </cell>
        </row>
        <row r="75">
          <cell r="A75">
            <v>32</v>
          </cell>
          <cell r="B75">
            <v>32</v>
          </cell>
          <cell r="C75" t="str">
            <v>RATIMAH</v>
          </cell>
          <cell r="D75" t="str">
            <v>P</v>
          </cell>
          <cell r="E75" t="str">
            <v>3305147112410013</v>
          </cell>
          <cell r="F75" t="str">
            <v>PENGEMPON RT 04/RW 02</v>
          </cell>
          <cell r="G75" t="str">
            <v>Tidak Layak</v>
          </cell>
          <cell r="H75" t="str">
            <v>Tidak Layak</v>
          </cell>
          <cell r="I75" t="str">
            <v>Tidak Layak</v>
          </cell>
          <cell r="J75">
            <v>0</v>
          </cell>
          <cell r="K75">
            <v>0</v>
          </cell>
          <cell r="L75" t="str">
            <v>√</v>
          </cell>
          <cell r="M75">
            <v>3</v>
          </cell>
          <cell r="N75" t="str">
            <v>√</v>
          </cell>
          <cell r="O75">
            <v>0</v>
          </cell>
          <cell r="P75">
            <v>0</v>
          </cell>
          <cell r="Q75" t="str">
            <v>PK</v>
          </cell>
          <cell r="R75" t="str">
            <v>√</v>
          </cell>
          <cell r="S75">
            <v>0</v>
          </cell>
          <cell r="T75">
            <v>0</v>
          </cell>
        </row>
        <row r="76">
          <cell r="A76">
            <v>0</v>
          </cell>
          <cell r="B76">
            <v>0</v>
          </cell>
          <cell r="C76" t="str">
            <v>OK</v>
          </cell>
          <cell r="D76" t="str">
            <v>OK</v>
          </cell>
          <cell r="E76" t="str">
            <v>OK</v>
          </cell>
          <cell r="F76" t="str">
            <v>OK</v>
          </cell>
          <cell r="G76" t="str">
            <v>OK</v>
          </cell>
          <cell r="H76" t="str">
            <v>OK</v>
          </cell>
          <cell r="I76" t="str">
            <v>OK</v>
          </cell>
          <cell r="J76">
            <v>0</v>
          </cell>
          <cell r="K76">
            <v>0</v>
          </cell>
          <cell r="L76" t="str">
            <v>√</v>
          </cell>
          <cell r="M76">
            <v>3</v>
          </cell>
          <cell r="N76" t="str">
            <v>√</v>
          </cell>
          <cell r="O76">
            <v>0</v>
          </cell>
          <cell r="P76">
            <v>0</v>
          </cell>
          <cell r="Q76">
            <v>0</v>
          </cell>
          <cell r="R76">
            <v>0</v>
          </cell>
          <cell r="S76">
            <v>0</v>
          </cell>
          <cell r="T76">
            <v>0</v>
          </cell>
        </row>
        <row r="77">
          <cell r="A77">
            <v>33</v>
          </cell>
          <cell r="B77">
            <v>33</v>
          </cell>
          <cell r="C77" t="str">
            <v>SATINEM</v>
          </cell>
          <cell r="D77" t="str">
            <v>P</v>
          </cell>
          <cell r="E77" t="str">
            <v>3305145308270001</v>
          </cell>
          <cell r="F77" t="str">
            <v>PENGEMPON RT 04/RW 02</v>
          </cell>
          <cell r="G77" t="str">
            <v>Tidak Layak</v>
          </cell>
          <cell r="H77" t="str">
            <v>Tidak Layak</v>
          </cell>
          <cell r="I77" t="str">
            <v>Tidak Layak</v>
          </cell>
          <cell r="J77">
            <v>0</v>
          </cell>
          <cell r="K77">
            <v>0</v>
          </cell>
          <cell r="L77" t="str">
            <v>√</v>
          </cell>
          <cell r="M77">
            <v>3</v>
          </cell>
          <cell r="N77" t="str">
            <v>√</v>
          </cell>
          <cell r="O77">
            <v>0</v>
          </cell>
          <cell r="P77">
            <v>0</v>
          </cell>
          <cell r="Q77" t="str">
            <v>PK</v>
          </cell>
          <cell r="R77" t="str">
            <v>√</v>
          </cell>
          <cell r="S77">
            <v>0</v>
          </cell>
          <cell r="T77">
            <v>0</v>
          </cell>
        </row>
        <row r="78">
          <cell r="A78">
            <v>0</v>
          </cell>
          <cell r="B78">
            <v>0</v>
          </cell>
          <cell r="C78" t="str">
            <v>OK</v>
          </cell>
          <cell r="D78" t="str">
            <v>OK</v>
          </cell>
          <cell r="E78" t="str">
            <v>OK</v>
          </cell>
          <cell r="F78" t="str">
            <v>OK</v>
          </cell>
          <cell r="G78" t="str">
            <v>OK</v>
          </cell>
          <cell r="H78" t="str">
            <v>OK</v>
          </cell>
          <cell r="I78" t="str">
            <v>OK</v>
          </cell>
          <cell r="J78">
            <v>0</v>
          </cell>
          <cell r="K78">
            <v>0</v>
          </cell>
          <cell r="L78" t="str">
            <v>√</v>
          </cell>
          <cell r="M78">
            <v>3</v>
          </cell>
          <cell r="N78" t="str">
            <v>√</v>
          </cell>
          <cell r="O78">
            <v>0</v>
          </cell>
          <cell r="P78">
            <v>0</v>
          </cell>
          <cell r="Q78">
            <v>0</v>
          </cell>
          <cell r="R78">
            <v>0</v>
          </cell>
          <cell r="S78">
            <v>0</v>
          </cell>
          <cell r="T78">
            <v>0</v>
          </cell>
        </row>
        <row r="79">
          <cell r="A79">
            <v>34</v>
          </cell>
          <cell r="B79">
            <v>34</v>
          </cell>
          <cell r="C79" t="str">
            <v xml:space="preserve">AHMAD WARISIN </v>
          </cell>
          <cell r="D79" t="str">
            <v>L</v>
          </cell>
          <cell r="E79" t="str">
            <v>3305140607540001</v>
          </cell>
          <cell r="F79" t="str">
            <v>PENGEMPON RT 04/RW 02</v>
          </cell>
          <cell r="G79" t="str">
            <v>Tidak Layak</v>
          </cell>
          <cell r="H79" t="str">
            <v>Tidak Layak</v>
          </cell>
          <cell r="I79" t="str">
            <v>Tidak Layak</v>
          </cell>
          <cell r="J79">
            <v>0</v>
          </cell>
          <cell r="K79">
            <v>0</v>
          </cell>
          <cell r="L79" t="str">
            <v>√</v>
          </cell>
          <cell r="M79">
            <v>3</v>
          </cell>
          <cell r="N79" t="str">
            <v>√</v>
          </cell>
          <cell r="O79">
            <v>0</v>
          </cell>
          <cell r="P79">
            <v>0</v>
          </cell>
          <cell r="Q79" t="str">
            <v>PK</v>
          </cell>
          <cell r="R79" t="str">
            <v>√</v>
          </cell>
          <cell r="S79">
            <v>0</v>
          </cell>
          <cell r="T79">
            <v>0</v>
          </cell>
        </row>
        <row r="80">
          <cell r="A80">
            <v>0</v>
          </cell>
          <cell r="B80">
            <v>0</v>
          </cell>
          <cell r="C80" t="str">
            <v>OK</v>
          </cell>
          <cell r="D80" t="str">
            <v>OK</v>
          </cell>
          <cell r="E80" t="str">
            <v>OK</v>
          </cell>
          <cell r="F80" t="str">
            <v>OK</v>
          </cell>
          <cell r="G80" t="str">
            <v>OK</v>
          </cell>
          <cell r="H80" t="str">
            <v>OK</v>
          </cell>
          <cell r="I80" t="str">
            <v>OK</v>
          </cell>
          <cell r="J80">
            <v>0</v>
          </cell>
          <cell r="K80">
            <v>0</v>
          </cell>
          <cell r="L80" t="str">
            <v>√</v>
          </cell>
          <cell r="M80">
            <v>3</v>
          </cell>
          <cell r="N80" t="str">
            <v>√</v>
          </cell>
          <cell r="O80">
            <v>0</v>
          </cell>
          <cell r="P80">
            <v>0</v>
          </cell>
          <cell r="Q80">
            <v>0</v>
          </cell>
          <cell r="R80">
            <v>0</v>
          </cell>
          <cell r="S80">
            <v>0</v>
          </cell>
          <cell r="T80">
            <v>0</v>
          </cell>
        </row>
        <row r="81">
          <cell r="A81">
            <v>35</v>
          </cell>
          <cell r="B81">
            <v>35</v>
          </cell>
          <cell r="C81" t="str">
            <v>ANISATUN</v>
          </cell>
          <cell r="D81" t="str">
            <v>P</v>
          </cell>
          <cell r="E81" t="str">
            <v>3305144302860003</v>
          </cell>
          <cell r="F81" t="str">
            <v>PENGEMPON RT 02/RW 02</v>
          </cell>
          <cell r="G81" t="str">
            <v>Tidak Layak</v>
          </cell>
          <cell r="H81" t="str">
            <v>Tidak Layak</v>
          </cell>
          <cell r="I81" t="str">
            <v>Tidak Layak</v>
          </cell>
          <cell r="J81">
            <v>0</v>
          </cell>
          <cell r="K81">
            <v>0</v>
          </cell>
          <cell r="L81" t="str">
            <v>√</v>
          </cell>
          <cell r="M81">
            <v>3</v>
          </cell>
          <cell r="N81" t="str">
            <v>√</v>
          </cell>
          <cell r="O81">
            <v>0</v>
          </cell>
          <cell r="P81">
            <v>0</v>
          </cell>
          <cell r="Q81" t="str">
            <v>PK</v>
          </cell>
          <cell r="R81" t="str">
            <v>√</v>
          </cell>
          <cell r="S81">
            <v>0</v>
          </cell>
          <cell r="T81">
            <v>0</v>
          </cell>
        </row>
        <row r="82">
          <cell r="A82">
            <v>0</v>
          </cell>
          <cell r="B82">
            <v>0</v>
          </cell>
          <cell r="C82" t="str">
            <v>OK</v>
          </cell>
          <cell r="D82" t="str">
            <v>OK</v>
          </cell>
          <cell r="E82" t="str">
            <v>OK</v>
          </cell>
          <cell r="F82" t="str">
            <v>OK</v>
          </cell>
          <cell r="G82" t="str">
            <v>OK</v>
          </cell>
          <cell r="H82" t="str">
            <v>OK</v>
          </cell>
          <cell r="I82" t="str">
            <v>OK</v>
          </cell>
          <cell r="J82">
            <v>0</v>
          </cell>
          <cell r="K82">
            <v>0</v>
          </cell>
          <cell r="L82" t="str">
            <v>√</v>
          </cell>
          <cell r="M82">
            <v>3</v>
          </cell>
          <cell r="N82" t="str">
            <v>√</v>
          </cell>
          <cell r="O82">
            <v>0</v>
          </cell>
          <cell r="P82">
            <v>0</v>
          </cell>
          <cell r="Q82">
            <v>0</v>
          </cell>
          <cell r="R82">
            <v>0</v>
          </cell>
          <cell r="S82">
            <v>0</v>
          </cell>
          <cell r="T82">
            <v>0</v>
          </cell>
        </row>
        <row r="83">
          <cell r="A83">
            <v>36</v>
          </cell>
          <cell r="B83">
            <v>36</v>
          </cell>
          <cell r="C83" t="str">
            <v>MISKIYAH</v>
          </cell>
          <cell r="D83" t="str">
            <v>P</v>
          </cell>
          <cell r="E83" t="str">
            <v>3305146005650001</v>
          </cell>
          <cell r="F83" t="str">
            <v>PENGEMPON RT 02/RW 03</v>
          </cell>
          <cell r="G83" t="str">
            <v>Tidak Layak</v>
          </cell>
          <cell r="H83" t="str">
            <v>Tidak Layak</v>
          </cell>
          <cell r="I83" t="str">
            <v>Tidak Layak</v>
          </cell>
          <cell r="J83">
            <v>0</v>
          </cell>
          <cell r="K83">
            <v>0</v>
          </cell>
          <cell r="L83" t="str">
            <v>√</v>
          </cell>
          <cell r="M83">
            <v>3</v>
          </cell>
          <cell r="N83" t="str">
            <v>√</v>
          </cell>
          <cell r="O83">
            <v>0</v>
          </cell>
          <cell r="P83">
            <v>0</v>
          </cell>
          <cell r="Q83" t="str">
            <v>PK</v>
          </cell>
          <cell r="R83" t="str">
            <v>√</v>
          </cell>
          <cell r="S83">
            <v>0</v>
          </cell>
          <cell r="T83">
            <v>0</v>
          </cell>
        </row>
        <row r="84">
          <cell r="A84">
            <v>0</v>
          </cell>
          <cell r="B84">
            <v>0</v>
          </cell>
          <cell r="C84" t="str">
            <v>OK</v>
          </cell>
          <cell r="D84" t="str">
            <v>OK</v>
          </cell>
          <cell r="E84" t="str">
            <v>OK</v>
          </cell>
          <cell r="F84" t="str">
            <v>OK</v>
          </cell>
          <cell r="G84" t="str">
            <v>OK</v>
          </cell>
          <cell r="H84" t="str">
            <v>OK</v>
          </cell>
          <cell r="I84" t="str">
            <v>OK</v>
          </cell>
          <cell r="J84">
            <v>0</v>
          </cell>
          <cell r="K84">
            <v>0</v>
          </cell>
          <cell r="L84" t="str">
            <v>√</v>
          </cell>
          <cell r="M84">
            <v>3</v>
          </cell>
          <cell r="N84" t="str">
            <v>√</v>
          </cell>
          <cell r="O84">
            <v>0</v>
          </cell>
          <cell r="P84">
            <v>0</v>
          </cell>
          <cell r="Q84">
            <v>0</v>
          </cell>
          <cell r="R84">
            <v>0</v>
          </cell>
          <cell r="S84">
            <v>0</v>
          </cell>
          <cell r="T84">
            <v>0</v>
          </cell>
        </row>
        <row r="85">
          <cell r="A85">
            <v>37</v>
          </cell>
          <cell r="B85">
            <v>37</v>
          </cell>
          <cell r="C85" t="str">
            <v>NUR FAOJIAH</v>
          </cell>
          <cell r="D85" t="str">
            <v>P</v>
          </cell>
          <cell r="E85" t="str">
            <v>3305144912790003</v>
          </cell>
          <cell r="F85" t="str">
            <v>PENGEMPON RT 03/RW 03</v>
          </cell>
          <cell r="G85" t="str">
            <v>Tidak Layak</v>
          </cell>
          <cell r="H85" t="str">
            <v>Tidak Layak</v>
          </cell>
          <cell r="I85" t="str">
            <v>Tidak Layak</v>
          </cell>
          <cell r="J85">
            <v>0</v>
          </cell>
          <cell r="K85">
            <v>0</v>
          </cell>
          <cell r="L85" t="str">
            <v>√</v>
          </cell>
          <cell r="M85">
            <v>3</v>
          </cell>
          <cell r="N85" t="str">
            <v>√</v>
          </cell>
          <cell r="O85">
            <v>0</v>
          </cell>
          <cell r="P85">
            <v>0</v>
          </cell>
          <cell r="Q85" t="str">
            <v>PK</v>
          </cell>
          <cell r="R85" t="str">
            <v>√</v>
          </cell>
          <cell r="S85">
            <v>0</v>
          </cell>
          <cell r="T85">
            <v>0</v>
          </cell>
        </row>
        <row r="86">
          <cell r="A86">
            <v>0</v>
          </cell>
          <cell r="B86">
            <v>0</v>
          </cell>
          <cell r="C86" t="str">
            <v>OK</v>
          </cell>
          <cell r="D86" t="str">
            <v>OK</v>
          </cell>
          <cell r="E86" t="str">
            <v>OK</v>
          </cell>
          <cell r="F86" t="str">
            <v>OK</v>
          </cell>
          <cell r="G86" t="str">
            <v>OK</v>
          </cell>
          <cell r="H86" t="str">
            <v>OK</v>
          </cell>
          <cell r="I86" t="str">
            <v>OK</v>
          </cell>
          <cell r="J86">
            <v>0</v>
          </cell>
          <cell r="K86">
            <v>0</v>
          </cell>
          <cell r="L86" t="str">
            <v>√</v>
          </cell>
          <cell r="M86">
            <v>3</v>
          </cell>
          <cell r="N86" t="str">
            <v>√</v>
          </cell>
          <cell r="O86">
            <v>0</v>
          </cell>
          <cell r="P86">
            <v>0</v>
          </cell>
          <cell r="Q86">
            <v>0</v>
          </cell>
          <cell r="R86">
            <v>0</v>
          </cell>
          <cell r="S86">
            <v>0</v>
          </cell>
          <cell r="T86">
            <v>0</v>
          </cell>
        </row>
        <row r="87">
          <cell r="A87">
            <v>38</v>
          </cell>
          <cell r="B87">
            <v>38</v>
          </cell>
          <cell r="C87" t="str">
            <v>PARIYAH</v>
          </cell>
          <cell r="D87" t="str">
            <v>P</v>
          </cell>
          <cell r="E87" t="str">
            <v>3305145602530001</v>
          </cell>
          <cell r="F87" t="str">
            <v>PENGEMPON RT 03/RW 03</v>
          </cell>
          <cell r="G87" t="str">
            <v>Tidak Layak</v>
          </cell>
          <cell r="H87" t="str">
            <v>Tidak Layak</v>
          </cell>
          <cell r="I87" t="str">
            <v>Tidak Layak</v>
          </cell>
          <cell r="J87">
            <v>0</v>
          </cell>
          <cell r="K87">
            <v>0</v>
          </cell>
          <cell r="L87" t="str">
            <v>√</v>
          </cell>
          <cell r="M87">
            <v>3</v>
          </cell>
          <cell r="N87" t="str">
            <v>√</v>
          </cell>
          <cell r="O87">
            <v>0</v>
          </cell>
          <cell r="P87">
            <v>0</v>
          </cell>
          <cell r="Q87" t="str">
            <v>PK</v>
          </cell>
          <cell r="R87" t="str">
            <v>√</v>
          </cell>
          <cell r="S87">
            <v>0</v>
          </cell>
          <cell r="T87">
            <v>0</v>
          </cell>
        </row>
        <row r="88">
          <cell r="A88">
            <v>0</v>
          </cell>
          <cell r="B88">
            <v>0</v>
          </cell>
          <cell r="C88" t="str">
            <v>OK</v>
          </cell>
          <cell r="D88" t="str">
            <v>OK</v>
          </cell>
          <cell r="E88" t="str">
            <v>OK</v>
          </cell>
          <cell r="F88" t="str">
            <v>OK</v>
          </cell>
          <cell r="G88" t="str">
            <v>OK</v>
          </cell>
          <cell r="H88" t="str">
            <v>OK</v>
          </cell>
          <cell r="I88" t="str">
            <v>OK</v>
          </cell>
          <cell r="J88">
            <v>0</v>
          </cell>
          <cell r="K88">
            <v>0</v>
          </cell>
          <cell r="L88" t="str">
            <v>√</v>
          </cell>
          <cell r="M88">
            <v>3</v>
          </cell>
          <cell r="N88" t="str">
            <v>√</v>
          </cell>
          <cell r="O88">
            <v>0</v>
          </cell>
          <cell r="P88">
            <v>0</v>
          </cell>
          <cell r="Q88">
            <v>0</v>
          </cell>
          <cell r="R88">
            <v>0</v>
          </cell>
          <cell r="S88">
            <v>0</v>
          </cell>
          <cell r="T88">
            <v>0</v>
          </cell>
        </row>
        <row r="89">
          <cell r="A89">
            <v>39</v>
          </cell>
          <cell r="B89">
            <v>39</v>
          </cell>
          <cell r="C89" t="str">
            <v>KUSNADI</v>
          </cell>
          <cell r="D89" t="str">
            <v>L</v>
          </cell>
          <cell r="E89" t="str">
            <v>3305140312830001</v>
          </cell>
          <cell r="F89" t="str">
            <v>PENGEMPON RT 03/RW 03</v>
          </cell>
          <cell r="G89" t="str">
            <v>Tidak Layak</v>
          </cell>
          <cell r="H89" t="str">
            <v>Tidak Layak</v>
          </cell>
          <cell r="I89" t="str">
            <v>Tidak Layak</v>
          </cell>
          <cell r="J89">
            <v>0</v>
          </cell>
          <cell r="K89">
            <v>0</v>
          </cell>
          <cell r="L89" t="str">
            <v>√</v>
          </cell>
          <cell r="M89">
            <v>3</v>
          </cell>
          <cell r="N89" t="str">
            <v>√</v>
          </cell>
          <cell r="O89">
            <v>0</v>
          </cell>
          <cell r="P89">
            <v>0</v>
          </cell>
          <cell r="Q89" t="str">
            <v>PK</v>
          </cell>
          <cell r="R89" t="str">
            <v>√</v>
          </cell>
          <cell r="S89">
            <v>0</v>
          </cell>
          <cell r="T89">
            <v>0</v>
          </cell>
        </row>
        <row r="90">
          <cell r="A90">
            <v>0</v>
          </cell>
          <cell r="B90">
            <v>0</v>
          </cell>
          <cell r="C90" t="str">
            <v>OK</v>
          </cell>
          <cell r="D90" t="str">
            <v>OK</v>
          </cell>
          <cell r="E90" t="str">
            <v>OK</v>
          </cell>
          <cell r="F90" t="str">
            <v>OK</v>
          </cell>
          <cell r="G90" t="str">
            <v>OK</v>
          </cell>
          <cell r="H90" t="str">
            <v>OK</v>
          </cell>
          <cell r="I90" t="str">
            <v>OK</v>
          </cell>
          <cell r="J90">
            <v>0</v>
          </cell>
          <cell r="K90">
            <v>0</v>
          </cell>
          <cell r="L90" t="str">
            <v>√</v>
          </cell>
          <cell r="M90">
            <v>3</v>
          </cell>
          <cell r="N90" t="str">
            <v>√</v>
          </cell>
          <cell r="O90">
            <v>0</v>
          </cell>
          <cell r="P90">
            <v>0</v>
          </cell>
          <cell r="Q90">
            <v>0</v>
          </cell>
          <cell r="R90">
            <v>0</v>
          </cell>
          <cell r="S90">
            <v>0</v>
          </cell>
          <cell r="T90">
            <v>0</v>
          </cell>
        </row>
        <row r="91">
          <cell r="A91">
            <v>40</v>
          </cell>
          <cell r="B91">
            <v>40</v>
          </cell>
          <cell r="C91" t="str">
            <v>MOHAMAD MURTAKI</v>
          </cell>
          <cell r="D91" t="str">
            <v>L</v>
          </cell>
          <cell r="E91" t="str">
            <v>3305141105680001</v>
          </cell>
          <cell r="F91" t="str">
            <v>PENGEMPON RT 04/RW 03</v>
          </cell>
          <cell r="G91" t="str">
            <v>Tidak Layak</v>
          </cell>
          <cell r="H91" t="str">
            <v>Tidak Layak</v>
          </cell>
          <cell r="I91" t="str">
            <v>Tidak Layak</v>
          </cell>
          <cell r="J91">
            <v>0</v>
          </cell>
          <cell r="K91">
            <v>0</v>
          </cell>
          <cell r="L91" t="str">
            <v>√</v>
          </cell>
          <cell r="M91">
            <v>3</v>
          </cell>
          <cell r="N91" t="str">
            <v>√</v>
          </cell>
          <cell r="O91">
            <v>0</v>
          </cell>
          <cell r="P91">
            <v>0</v>
          </cell>
          <cell r="Q91" t="str">
            <v>PK</v>
          </cell>
          <cell r="R91" t="str">
            <v>√</v>
          </cell>
          <cell r="S91">
            <v>0</v>
          </cell>
          <cell r="T91">
            <v>0</v>
          </cell>
        </row>
        <row r="92">
          <cell r="A92">
            <v>0</v>
          </cell>
          <cell r="B92">
            <v>0</v>
          </cell>
          <cell r="C92" t="str">
            <v>OK</v>
          </cell>
          <cell r="D92" t="str">
            <v>OK</v>
          </cell>
          <cell r="E92" t="str">
            <v>OK</v>
          </cell>
          <cell r="F92" t="str">
            <v>OK</v>
          </cell>
          <cell r="G92" t="str">
            <v>OK</v>
          </cell>
          <cell r="H92" t="str">
            <v>OK</v>
          </cell>
          <cell r="I92" t="str">
            <v>OK</v>
          </cell>
          <cell r="J92">
            <v>0</v>
          </cell>
          <cell r="K92">
            <v>0</v>
          </cell>
          <cell r="L92" t="str">
            <v>√</v>
          </cell>
          <cell r="M92">
            <v>3</v>
          </cell>
          <cell r="N92" t="str">
            <v>√</v>
          </cell>
          <cell r="O92">
            <v>0</v>
          </cell>
          <cell r="P92">
            <v>0</v>
          </cell>
          <cell r="Q92">
            <v>0</v>
          </cell>
          <cell r="R92">
            <v>0</v>
          </cell>
          <cell r="S92">
            <v>0</v>
          </cell>
          <cell r="T92">
            <v>0</v>
          </cell>
        </row>
        <row r="93">
          <cell r="A93">
            <v>41</v>
          </cell>
          <cell r="B93">
            <v>41</v>
          </cell>
          <cell r="C93" t="str">
            <v>SARMINAH</v>
          </cell>
          <cell r="D93" t="str">
            <v>P</v>
          </cell>
          <cell r="E93" t="str">
            <v>3305147112430039</v>
          </cell>
          <cell r="F93" t="str">
            <v>PENGEMPON RT 04/RW 03</v>
          </cell>
          <cell r="G93" t="str">
            <v>Tidak Layak</v>
          </cell>
          <cell r="H93" t="str">
            <v>Tidak Layak</v>
          </cell>
          <cell r="I93" t="str">
            <v>Tidak Layak</v>
          </cell>
          <cell r="J93">
            <v>0</v>
          </cell>
          <cell r="K93">
            <v>0</v>
          </cell>
          <cell r="L93" t="str">
            <v>√</v>
          </cell>
          <cell r="M93">
            <v>3</v>
          </cell>
          <cell r="N93" t="str">
            <v>√</v>
          </cell>
          <cell r="O93">
            <v>0</v>
          </cell>
          <cell r="P93">
            <v>0</v>
          </cell>
          <cell r="Q93" t="str">
            <v>PK</v>
          </cell>
          <cell r="R93" t="str">
            <v>√</v>
          </cell>
          <cell r="S93">
            <v>0</v>
          </cell>
          <cell r="T93">
            <v>0</v>
          </cell>
        </row>
        <row r="94">
          <cell r="A94">
            <v>0</v>
          </cell>
          <cell r="B94">
            <v>0</v>
          </cell>
          <cell r="C94" t="str">
            <v>OK</v>
          </cell>
          <cell r="D94" t="str">
            <v>OK</v>
          </cell>
          <cell r="E94" t="str">
            <v>OK</v>
          </cell>
          <cell r="F94" t="str">
            <v>OK</v>
          </cell>
          <cell r="G94" t="str">
            <v>OK</v>
          </cell>
          <cell r="H94" t="str">
            <v>OK</v>
          </cell>
          <cell r="I94" t="str">
            <v>OK</v>
          </cell>
          <cell r="J94">
            <v>0</v>
          </cell>
          <cell r="K94">
            <v>0</v>
          </cell>
          <cell r="L94" t="str">
            <v>√</v>
          </cell>
          <cell r="M94">
            <v>3</v>
          </cell>
          <cell r="N94" t="str">
            <v>√</v>
          </cell>
          <cell r="O94">
            <v>0</v>
          </cell>
          <cell r="P94">
            <v>0</v>
          </cell>
          <cell r="Q94">
            <v>0</v>
          </cell>
          <cell r="R94">
            <v>0</v>
          </cell>
          <cell r="S94">
            <v>0</v>
          </cell>
          <cell r="T94">
            <v>0</v>
          </cell>
        </row>
        <row r="95">
          <cell r="A95">
            <v>42</v>
          </cell>
          <cell r="B95">
            <v>42</v>
          </cell>
          <cell r="C95" t="str">
            <v>BADIRI</v>
          </cell>
          <cell r="D95" t="str">
            <v>L</v>
          </cell>
          <cell r="E95" t="str">
            <v>3305141005420001</v>
          </cell>
          <cell r="F95" t="str">
            <v>PENGEMPON RT 04/RW 03</v>
          </cell>
          <cell r="G95" t="str">
            <v>Tidak Layak</v>
          </cell>
          <cell r="H95" t="str">
            <v>Tidak Layak</v>
          </cell>
          <cell r="I95" t="str">
            <v>Tidak Layak</v>
          </cell>
          <cell r="J95">
            <v>0</v>
          </cell>
          <cell r="K95">
            <v>0</v>
          </cell>
          <cell r="L95" t="str">
            <v>√</v>
          </cell>
          <cell r="M95">
            <v>3</v>
          </cell>
          <cell r="N95" t="str">
            <v>√</v>
          </cell>
          <cell r="O95">
            <v>0</v>
          </cell>
          <cell r="P95">
            <v>0</v>
          </cell>
          <cell r="Q95" t="str">
            <v>PK</v>
          </cell>
          <cell r="R95" t="str">
            <v>√</v>
          </cell>
          <cell r="S95">
            <v>0</v>
          </cell>
          <cell r="T95">
            <v>0</v>
          </cell>
        </row>
        <row r="96">
          <cell r="A96">
            <v>0</v>
          </cell>
          <cell r="B96">
            <v>0</v>
          </cell>
          <cell r="C96" t="str">
            <v>OK</v>
          </cell>
          <cell r="D96" t="str">
            <v>OK</v>
          </cell>
          <cell r="E96" t="str">
            <v>OK</v>
          </cell>
          <cell r="F96" t="str">
            <v>OK</v>
          </cell>
          <cell r="G96" t="str">
            <v>OK</v>
          </cell>
          <cell r="H96" t="str">
            <v>OK</v>
          </cell>
          <cell r="I96" t="str">
            <v>OK</v>
          </cell>
          <cell r="J96">
            <v>0</v>
          </cell>
          <cell r="K96">
            <v>0</v>
          </cell>
          <cell r="L96" t="str">
            <v>√</v>
          </cell>
          <cell r="M96">
            <v>3</v>
          </cell>
          <cell r="N96" t="str">
            <v>√</v>
          </cell>
          <cell r="O96">
            <v>0</v>
          </cell>
          <cell r="P96">
            <v>0</v>
          </cell>
          <cell r="Q96">
            <v>0</v>
          </cell>
          <cell r="R96">
            <v>0</v>
          </cell>
          <cell r="S96">
            <v>0</v>
          </cell>
          <cell r="T96">
            <v>0</v>
          </cell>
        </row>
        <row r="97">
          <cell r="A97">
            <v>43</v>
          </cell>
          <cell r="B97">
            <v>43</v>
          </cell>
          <cell r="C97" t="str">
            <v>NURHOLIK</v>
          </cell>
          <cell r="D97" t="str">
            <v>L</v>
          </cell>
          <cell r="E97" t="str">
            <v>3305143011450002</v>
          </cell>
          <cell r="F97" t="str">
            <v>PENGEMPON RT 04/RW 03</v>
          </cell>
          <cell r="G97" t="str">
            <v>Tidak Layak</v>
          </cell>
          <cell r="H97" t="str">
            <v>Tidak Layak</v>
          </cell>
          <cell r="I97" t="str">
            <v>Tidak Layak</v>
          </cell>
          <cell r="J97">
            <v>0</v>
          </cell>
          <cell r="K97">
            <v>0</v>
          </cell>
          <cell r="L97" t="str">
            <v>√</v>
          </cell>
          <cell r="M97">
            <v>3</v>
          </cell>
          <cell r="N97" t="str">
            <v>√</v>
          </cell>
          <cell r="O97">
            <v>0</v>
          </cell>
          <cell r="P97">
            <v>0</v>
          </cell>
          <cell r="Q97" t="str">
            <v>PK</v>
          </cell>
          <cell r="R97" t="str">
            <v>√</v>
          </cell>
          <cell r="S97">
            <v>0</v>
          </cell>
          <cell r="T97">
            <v>0</v>
          </cell>
        </row>
        <row r="98">
          <cell r="A98">
            <v>0</v>
          </cell>
          <cell r="B98">
            <v>0</v>
          </cell>
          <cell r="C98" t="str">
            <v>OK</v>
          </cell>
          <cell r="D98" t="str">
            <v>OK</v>
          </cell>
          <cell r="E98" t="str">
            <v>OK</v>
          </cell>
          <cell r="F98" t="str">
            <v>OK</v>
          </cell>
          <cell r="G98" t="str">
            <v>OK</v>
          </cell>
          <cell r="H98" t="str">
            <v>OK</v>
          </cell>
          <cell r="I98" t="str">
            <v>OK</v>
          </cell>
          <cell r="J98">
            <v>0</v>
          </cell>
          <cell r="K98">
            <v>0</v>
          </cell>
          <cell r="L98" t="str">
            <v>√</v>
          </cell>
          <cell r="M98">
            <v>3</v>
          </cell>
          <cell r="N98" t="str">
            <v>√</v>
          </cell>
          <cell r="O98">
            <v>0</v>
          </cell>
          <cell r="P98">
            <v>0</v>
          </cell>
          <cell r="Q98">
            <v>0</v>
          </cell>
          <cell r="R98">
            <v>0</v>
          </cell>
          <cell r="S98">
            <v>0</v>
          </cell>
          <cell r="T98">
            <v>0</v>
          </cell>
        </row>
        <row r="99">
          <cell r="A99">
            <v>44</v>
          </cell>
          <cell r="B99">
            <v>44</v>
          </cell>
          <cell r="C99" t="str">
            <v>KUSWATI</v>
          </cell>
          <cell r="D99" t="str">
            <v>P</v>
          </cell>
          <cell r="E99" t="str">
            <v>3305146708700001</v>
          </cell>
          <cell r="F99" t="str">
            <v>PENGEMPON RT 01/RW 04</v>
          </cell>
          <cell r="G99" t="str">
            <v>Tidak Layak</v>
          </cell>
          <cell r="H99" t="str">
            <v>Tidak Layak</v>
          </cell>
          <cell r="I99" t="str">
            <v>Tidak Layak</v>
          </cell>
          <cell r="J99">
            <v>0</v>
          </cell>
          <cell r="K99">
            <v>0</v>
          </cell>
          <cell r="L99" t="str">
            <v>√</v>
          </cell>
          <cell r="M99">
            <v>3</v>
          </cell>
          <cell r="N99" t="str">
            <v>√</v>
          </cell>
          <cell r="O99">
            <v>0</v>
          </cell>
          <cell r="P99">
            <v>0</v>
          </cell>
          <cell r="Q99" t="str">
            <v>PK</v>
          </cell>
          <cell r="R99" t="str">
            <v>√</v>
          </cell>
          <cell r="S99">
            <v>0</v>
          </cell>
          <cell r="T99">
            <v>0</v>
          </cell>
        </row>
        <row r="100">
          <cell r="A100">
            <v>0</v>
          </cell>
          <cell r="B100">
            <v>0</v>
          </cell>
          <cell r="C100" t="str">
            <v>OK</v>
          </cell>
          <cell r="D100" t="str">
            <v>OK</v>
          </cell>
          <cell r="E100" t="str">
            <v>OK</v>
          </cell>
          <cell r="F100" t="str">
            <v>OK</v>
          </cell>
          <cell r="G100" t="str">
            <v>OK</v>
          </cell>
          <cell r="H100" t="str">
            <v>OK</v>
          </cell>
          <cell r="I100" t="str">
            <v>OK</v>
          </cell>
          <cell r="J100">
            <v>0</v>
          </cell>
          <cell r="K100">
            <v>0</v>
          </cell>
          <cell r="L100" t="str">
            <v>√</v>
          </cell>
          <cell r="M100">
            <v>3</v>
          </cell>
          <cell r="N100" t="str">
            <v>√</v>
          </cell>
          <cell r="O100">
            <v>0</v>
          </cell>
          <cell r="P100">
            <v>0</v>
          </cell>
          <cell r="Q100">
            <v>0</v>
          </cell>
          <cell r="R100">
            <v>0</v>
          </cell>
          <cell r="S100">
            <v>0</v>
          </cell>
          <cell r="T100">
            <v>0</v>
          </cell>
        </row>
        <row r="101">
          <cell r="A101">
            <v>45</v>
          </cell>
          <cell r="B101">
            <v>45</v>
          </cell>
          <cell r="C101" t="str">
            <v>HUMEDI</v>
          </cell>
          <cell r="D101" t="str">
            <v>L</v>
          </cell>
          <cell r="E101" t="str">
            <v>3305140705300002</v>
          </cell>
          <cell r="F101" t="str">
            <v>PENGEMPON RT 02/RW 04</v>
          </cell>
          <cell r="G101" t="str">
            <v>Tidak Layak</v>
          </cell>
          <cell r="H101" t="str">
            <v>Tidak Layak</v>
          </cell>
          <cell r="I101" t="str">
            <v>Tidak Layak</v>
          </cell>
          <cell r="J101">
            <v>0</v>
          </cell>
          <cell r="K101">
            <v>0</v>
          </cell>
          <cell r="L101" t="str">
            <v>√</v>
          </cell>
          <cell r="M101">
            <v>3</v>
          </cell>
          <cell r="N101" t="str">
            <v>√</v>
          </cell>
          <cell r="O101">
            <v>0</v>
          </cell>
          <cell r="P101">
            <v>0</v>
          </cell>
          <cell r="Q101" t="str">
            <v>PK</v>
          </cell>
          <cell r="R101" t="str">
            <v>√</v>
          </cell>
          <cell r="S101">
            <v>0</v>
          </cell>
          <cell r="T101">
            <v>0</v>
          </cell>
        </row>
        <row r="102">
          <cell r="A102">
            <v>0</v>
          </cell>
          <cell r="B102">
            <v>0</v>
          </cell>
          <cell r="C102" t="str">
            <v>OK</v>
          </cell>
          <cell r="D102" t="str">
            <v>OK</v>
          </cell>
          <cell r="E102" t="str">
            <v>OK</v>
          </cell>
          <cell r="F102" t="str">
            <v>OK</v>
          </cell>
          <cell r="G102" t="str">
            <v>OK</v>
          </cell>
          <cell r="H102" t="str">
            <v>OK</v>
          </cell>
          <cell r="I102" t="str">
            <v>OK</v>
          </cell>
          <cell r="J102">
            <v>0</v>
          </cell>
          <cell r="K102">
            <v>0</v>
          </cell>
          <cell r="L102" t="str">
            <v>√</v>
          </cell>
          <cell r="M102">
            <v>3</v>
          </cell>
          <cell r="N102" t="str">
            <v>√</v>
          </cell>
          <cell r="O102">
            <v>0</v>
          </cell>
          <cell r="P102">
            <v>0</v>
          </cell>
          <cell r="Q102">
            <v>0</v>
          </cell>
          <cell r="R102">
            <v>0</v>
          </cell>
          <cell r="S102">
            <v>0</v>
          </cell>
          <cell r="T102">
            <v>0</v>
          </cell>
        </row>
        <row r="103">
          <cell r="A103">
            <v>46</v>
          </cell>
          <cell r="B103">
            <v>46</v>
          </cell>
          <cell r="C103" t="str">
            <v>AGUS CAHYONO</v>
          </cell>
          <cell r="D103" t="str">
            <v>L</v>
          </cell>
          <cell r="E103" t="str">
            <v>3305172411740001</v>
          </cell>
          <cell r="F103" t="str">
            <v>PENGEMPON RT 04/RW 02</v>
          </cell>
          <cell r="G103" t="str">
            <v>Tidak Layak</v>
          </cell>
          <cell r="H103" t="str">
            <v>Tidak Layak</v>
          </cell>
          <cell r="I103" t="str">
            <v>Tidak Layak</v>
          </cell>
          <cell r="J103">
            <v>0</v>
          </cell>
          <cell r="K103">
            <v>0</v>
          </cell>
          <cell r="L103">
            <v>0</v>
          </cell>
          <cell r="M103">
            <v>0</v>
          </cell>
          <cell r="N103">
            <v>0</v>
          </cell>
          <cell r="O103">
            <v>0</v>
          </cell>
          <cell r="P103" t="str">
            <v>SUDAH DIBANGUN PERMANEN</v>
          </cell>
          <cell r="Q103" t="str">
            <v>PK</v>
          </cell>
          <cell r="R103" t="str">
            <v>-</v>
          </cell>
          <cell r="S103" t="str">
            <v>√</v>
          </cell>
          <cell r="T103">
            <v>0</v>
          </cell>
        </row>
        <row r="104">
          <cell r="A104">
            <v>0</v>
          </cell>
          <cell r="B104">
            <v>0</v>
          </cell>
          <cell r="C104" t="str">
            <v>OK</v>
          </cell>
          <cell r="D104" t="str">
            <v>OK</v>
          </cell>
          <cell r="E104" t="str">
            <v>OK</v>
          </cell>
          <cell r="F104" t="str">
            <v>OK</v>
          </cell>
          <cell r="G104" t="str">
            <v>LAYAK</v>
          </cell>
          <cell r="H104" t="str">
            <v>LAYAK</v>
          </cell>
          <cell r="I104" t="str">
            <v>LAYAK</v>
          </cell>
          <cell r="J104">
            <v>0</v>
          </cell>
          <cell r="K104">
            <v>0</v>
          </cell>
          <cell r="L104">
            <v>0</v>
          </cell>
          <cell r="M104">
            <v>0</v>
          </cell>
          <cell r="N104">
            <v>0</v>
          </cell>
          <cell r="O104">
            <v>0</v>
          </cell>
          <cell r="P104">
            <v>0</v>
          </cell>
          <cell r="Q104">
            <v>0</v>
          </cell>
          <cell r="R104">
            <v>0</v>
          </cell>
          <cell r="S104">
            <v>0</v>
          </cell>
          <cell r="T104">
            <v>0</v>
          </cell>
        </row>
        <row r="105">
          <cell r="A105">
            <v>47</v>
          </cell>
          <cell r="B105">
            <v>47</v>
          </cell>
          <cell r="C105" t="str">
            <v>MASRURI</v>
          </cell>
          <cell r="D105" t="str">
            <v>L</v>
          </cell>
          <cell r="E105" t="str">
            <v>3305141608830001</v>
          </cell>
          <cell r="F105" t="str">
            <v>PENGEMPON RT 02/RW 04</v>
          </cell>
          <cell r="G105" t="str">
            <v>Tidak Layak</v>
          </cell>
          <cell r="H105" t="str">
            <v>Tidak Layak</v>
          </cell>
          <cell r="I105" t="str">
            <v>Tidak Layak</v>
          </cell>
          <cell r="J105">
            <v>0</v>
          </cell>
          <cell r="K105">
            <v>0</v>
          </cell>
          <cell r="L105" t="str">
            <v>√</v>
          </cell>
          <cell r="M105">
            <v>3</v>
          </cell>
          <cell r="N105" t="str">
            <v>√</v>
          </cell>
          <cell r="O105">
            <v>0</v>
          </cell>
          <cell r="P105">
            <v>0</v>
          </cell>
          <cell r="Q105" t="str">
            <v>PK</v>
          </cell>
          <cell r="R105" t="str">
            <v>√</v>
          </cell>
          <cell r="S105">
            <v>0</v>
          </cell>
          <cell r="T105">
            <v>0</v>
          </cell>
        </row>
        <row r="106">
          <cell r="A106">
            <v>0</v>
          </cell>
          <cell r="B106">
            <v>0</v>
          </cell>
          <cell r="C106" t="str">
            <v>OK</v>
          </cell>
          <cell r="D106" t="str">
            <v>OK</v>
          </cell>
          <cell r="E106" t="str">
            <v>OK</v>
          </cell>
          <cell r="F106" t="str">
            <v>OK</v>
          </cell>
          <cell r="G106" t="str">
            <v>OK</v>
          </cell>
          <cell r="H106" t="str">
            <v>OK</v>
          </cell>
          <cell r="I106" t="str">
            <v>OK</v>
          </cell>
          <cell r="J106">
            <v>0</v>
          </cell>
          <cell r="K106">
            <v>0</v>
          </cell>
          <cell r="L106" t="str">
            <v>√</v>
          </cell>
          <cell r="M106">
            <v>3</v>
          </cell>
          <cell r="N106" t="str">
            <v>√</v>
          </cell>
          <cell r="O106">
            <v>0</v>
          </cell>
          <cell r="P106">
            <v>0</v>
          </cell>
          <cell r="Q106">
            <v>0</v>
          </cell>
          <cell r="R106">
            <v>0</v>
          </cell>
          <cell r="S106">
            <v>0</v>
          </cell>
          <cell r="T106">
            <v>0</v>
          </cell>
        </row>
        <row r="107">
          <cell r="A107">
            <v>48</v>
          </cell>
          <cell r="B107">
            <v>48</v>
          </cell>
          <cell r="C107" t="str">
            <v>ROHIMATUN</v>
          </cell>
          <cell r="D107" t="str">
            <v>P</v>
          </cell>
          <cell r="E107" t="str">
            <v>3305146002550003</v>
          </cell>
          <cell r="F107" t="str">
            <v>PENGEMPON RT 02/RW 04</v>
          </cell>
          <cell r="G107" t="str">
            <v>Tidak Layak</v>
          </cell>
          <cell r="H107" t="str">
            <v>Tidak Layak</v>
          </cell>
          <cell r="I107" t="str">
            <v>Tidak Layak</v>
          </cell>
          <cell r="J107">
            <v>0</v>
          </cell>
          <cell r="K107">
            <v>0</v>
          </cell>
          <cell r="L107" t="str">
            <v>√</v>
          </cell>
          <cell r="M107">
            <v>3</v>
          </cell>
          <cell r="N107" t="str">
            <v>√</v>
          </cell>
          <cell r="O107">
            <v>0</v>
          </cell>
          <cell r="P107">
            <v>0</v>
          </cell>
          <cell r="Q107" t="str">
            <v>PK</v>
          </cell>
          <cell r="R107" t="str">
            <v>√</v>
          </cell>
          <cell r="S107">
            <v>0</v>
          </cell>
          <cell r="T107">
            <v>0</v>
          </cell>
        </row>
        <row r="108">
          <cell r="A108">
            <v>0</v>
          </cell>
          <cell r="B108">
            <v>0</v>
          </cell>
          <cell r="C108" t="str">
            <v>OK</v>
          </cell>
          <cell r="D108" t="str">
            <v>OK</v>
          </cell>
          <cell r="E108" t="str">
            <v>OK</v>
          </cell>
          <cell r="F108" t="str">
            <v>OK</v>
          </cell>
          <cell r="G108" t="str">
            <v>OK</v>
          </cell>
          <cell r="H108" t="str">
            <v>OK</v>
          </cell>
          <cell r="I108" t="str">
            <v>OK</v>
          </cell>
          <cell r="J108">
            <v>0</v>
          </cell>
          <cell r="K108">
            <v>0</v>
          </cell>
          <cell r="L108" t="str">
            <v>√</v>
          </cell>
          <cell r="M108">
            <v>3</v>
          </cell>
          <cell r="N108" t="str">
            <v>√</v>
          </cell>
          <cell r="O108">
            <v>0</v>
          </cell>
          <cell r="P108">
            <v>0</v>
          </cell>
          <cell r="Q108">
            <v>0</v>
          </cell>
          <cell r="R108">
            <v>0</v>
          </cell>
          <cell r="S108">
            <v>0</v>
          </cell>
          <cell r="T108">
            <v>0</v>
          </cell>
        </row>
        <row r="109">
          <cell r="A109">
            <v>49</v>
          </cell>
          <cell r="B109">
            <v>49</v>
          </cell>
          <cell r="C109" t="str">
            <v>MASNGUDIN</v>
          </cell>
          <cell r="D109" t="str">
            <v>L</v>
          </cell>
          <cell r="E109" t="str">
            <v>3305141312670001</v>
          </cell>
          <cell r="F109" t="str">
            <v>PENGEMPON RT 02/RW 04</v>
          </cell>
          <cell r="G109" t="str">
            <v>Tidak Layak</v>
          </cell>
          <cell r="H109" t="str">
            <v>Tidak Layak</v>
          </cell>
          <cell r="I109" t="str">
            <v>Tidak Layak</v>
          </cell>
          <cell r="J109">
            <v>0</v>
          </cell>
          <cell r="K109">
            <v>0</v>
          </cell>
          <cell r="L109" t="str">
            <v>√</v>
          </cell>
          <cell r="M109">
            <v>3</v>
          </cell>
          <cell r="N109" t="str">
            <v>√</v>
          </cell>
          <cell r="O109">
            <v>0</v>
          </cell>
          <cell r="P109">
            <v>0</v>
          </cell>
          <cell r="Q109" t="str">
            <v>PK</v>
          </cell>
          <cell r="R109" t="str">
            <v>√</v>
          </cell>
          <cell r="S109">
            <v>0</v>
          </cell>
          <cell r="T109">
            <v>0</v>
          </cell>
        </row>
        <row r="110">
          <cell r="A110">
            <v>0</v>
          </cell>
          <cell r="B110">
            <v>0</v>
          </cell>
          <cell r="C110" t="str">
            <v>OK</v>
          </cell>
          <cell r="D110" t="str">
            <v>OK</v>
          </cell>
          <cell r="E110" t="str">
            <v>OK</v>
          </cell>
          <cell r="F110" t="str">
            <v>OK</v>
          </cell>
          <cell r="G110" t="str">
            <v>OK</v>
          </cell>
          <cell r="H110" t="str">
            <v>OK</v>
          </cell>
          <cell r="I110" t="str">
            <v>OK</v>
          </cell>
          <cell r="J110">
            <v>0</v>
          </cell>
          <cell r="K110">
            <v>0</v>
          </cell>
          <cell r="L110" t="str">
            <v>√</v>
          </cell>
          <cell r="M110">
            <v>3</v>
          </cell>
          <cell r="N110" t="str">
            <v>√</v>
          </cell>
          <cell r="O110">
            <v>0</v>
          </cell>
          <cell r="P110">
            <v>0</v>
          </cell>
          <cell r="Q110">
            <v>0</v>
          </cell>
          <cell r="R110">
            <v>0</v>
          </cell>
          <cell r="S110">
            <v>0</v>
          </cell>
          <cell r="T110">
            <v>0</v>
          </cell>
        </row>
        <row r="111">
          <cell r="A111">
            <v>50</v>
          </cell>
          <cell r="B111">
            <v>50</v>
          </cell>
          <cell r="C111" t="str">
            <v>SALIMIN</v>
          </cell>
          <cell r="D111" t="str">
            <v>L</v>
          </cell>
          <cell r="E111" t="str">
            <v>3305143012470005</v>
          </cell>
          <cell r="F111" t="str">
            <v>PENGEMPON RT 02/RW 04</v>
          </cell>
          <cell r="G111" t="str">
            <v>Tidak Layak</v>
          </cell>
          <cell r="H111" t="str">
            <v>Tidak Layak</v>
          </cell>
          <cell r="I111" t="str">
            <v>Tidak Layak</v>
          </cell>
          <cell r="J111">
            <v>0</v>
          </cell>
          <cell r="K111">
            <v>0</v>
          </cell>
          <cell r="L111" t="str">
            <v>√</v>
          </cell>
          <cell r="M111">
            <v>3</v>
          </cell>
          <cell r="N111" t="str">
            <v>√</v>
          </cell>
          <cell r="O111">
            <v>0</v>
          </cell>
          <cell r="P111">
            <v>0</v>
          </cell>
          <cell r="Q111" t="str">
            <v>PK</v>
          </cell>
          <cell r="R111" t="str">
            <v>√</v>
          </cell>
          <cell r="S111">
            <v>0</v>
          </cell>
          <cell r="T111">
            <v>0</v>
          </cell>
        </row>
        <row r="112">
          <cell r="A112">
            <v>0</v>
          </cell>
          <cell r="B112">
            <v>0</v>
          </cell>
          <cell r="C112" t="str">
            <v>OK</v>
          </cell>
          <cell r="D112" t="str">
            <v>OK</v>
          </cell>
          <cell r="E112" t="str">
            <v>OK</v>
          </cell>
          <cell r="F112" t="str">
            <v>OK</v>
          </cell>
          <cell r="G112" t="str">
            <v>OK</v>
          </cell>
          <cell r="H112" t="str">
            <v>OK</v>
          </cell>
          <cell r="I112" t="str">
            <v>OK</v>
          </cell>
          <cell r="J112">
            <v>0</v>
          </cell>
          <cell r="K112">
            <v>0</v>
          </cell>
          <cell r="L112" t="str">
            <v>√</v>
          </cell>
          <cell r="M112">
            <v>3</v>
          </cell>
          <cell r="N112" t="str">
            <v>√</v>
          </cell>
          <cell r="O112">
            <v>0</v>
          </cell>
          <cell r="P112">
            <v>0</v>
          </cell>
          <cell r="Q112">
            <v>0</v>
          </cell>
          <cell r="R112">
            <v>0</v>
          </cell>
          <cell r="S112">
            <v>0</v>
          </cell>
          <cell r="T112">
            <v>0</v>
          </cell>
        </row>
        <row r="113">
          <cell r="A113">
            <v>51</v>
          </cell>
          <cell r="B113">
            <v>51</v>
          </cell>
          <cell r="C113" t="str">
            <v>MU'MININ</v>
          </cell>
          <cell r="D113" t="str">
            <v>L</v>
          </cell>
          <cell r="E113" t="str">
            <v>3305140101630001</v>
          </cell>
          <cell r="F113" t="str">
            <v>PENGEMPON RT 02/RW 04</v>
          </cell>
          <cell r="G113" t="str">
            <v>Tidak Layak</v>
          </cell>
          <cell r="H113" t="str">
            <v>Tidak Layak</v>
          </cell>
          <cell r="I113" t="str">
            <v>Tidak Layak</v>
          </cell>
          <cell r="J113">
            <v>0</v>
          </cell>
          <cell r="K113">
            <v>0</v>
          </cell>
          <cell r="L113" t="str">
            <v>√</v>
          </cell>
          <cell r="M113">
            <v>3</v>
          </cell>
          <cell r="N113" t="str">
            <v>√</v>
          </cell>
          <cell r="O113">
            <v>0</v>
          </cell>
          <cell r="P113">
            <v>0</v>
          </cell>
          <cell r="Q113" t="str">
            <v>PK</v>
          </cell>
          <cell r="R113" t="str">
            <v>√</v>
          </cell>
          <cell r="S113">
            <v>0</v>
          </cell>
          <cell r="T113">
            <v>0</v>
          </cell>
        </row>
        <row r="114">
          <cell r="A114">
            <v>0</v>
          </cell>
          <cell r="B114">
            <v>0</v>
          </cell>
          <cell r="C114" t="str">
            <v>OK</v>
          </cell>
          <cell r="D114" t="str">
            <v>OK</v>
          </cell>
          <cell r="E114" t="str">
            <v>OK</v>
          </cell>
          <cell r="F114" t="str">
            <v>OK</v>
          </cell>
          <cell r="G114" t="str">
            <v>OK</v>
          </cell>
          <cell r="H114" t="str">
            <v>OK</v>
          </cell>
          <cell r="I114" t="str">
            <v>OK</v>
          </cell>
          <cell r="J114">
            <v>0</v>
          </cell>
          <cell r="K114">
            <v>0</v>
          </cell>
          <cell r="L114" t="str">
            <v>√</v>
          </cell>
          <cell r="M114">
            <v>3</v>
          </cell>
          <cell r="N114" t="str">
            <v>√</v>
          </cell>
          <cell r="O114">
            <v>0</v>
          </cell>
          <cell r="P114">
            <v>0</v>
          </cell>
          <cell r="Q114">
            <v>0</v>
          </cell>
          <cell r="R114">
            <v>0</v>
          </cell>
          <cell r="S114">
            <v>0</v>
          </cell>
          <cell r="T114">
            <v>0</v>
          </cell>
        </row>
        <row r="115">
          <cell r="A115">
            <v>52</v>
          </cell>
          <cell r="B115">
            <v>52</v>
          </cell>
          <cell r="C115" t="str">
            <v>ROJIKIN</v>
          </cell>
          <cell r="D115" t="str">
            <v>L</v>
          </cell>
          <cell r="E115" t="str">
            <v>3305141203630001</v>
          </cell>
          <cell r="F115" t="str">
            <v>PENGEMPON RT 02/RW 04</v>
          </cell>
          <cell r="G115" t="str">
            <v>Tidak Layak</v>
          </cell>
          <cell r="H115" t="str">
            <v>Tidak Layak</v>
          </cell>
          <cell r="I115" t="str">
            <v>Tidak Layak</v>
          </cell>
          <cell r="J115">
            <v>0</v>
          </cell>
          <cell r="K115">
            <v>0</v>
          </cell>
          <cell r="L115" t="str">
            <v>√</v>
          </cell>
          <cell r="M115">
            <v>3</v>
          </cell>
          <cell r="N115" t="str">
            <v>√</v>
          </cell>
          <cell r="O115">
            <v>0</v>
          </cell>
          <cell r="P115">
            <v>0</v>
          </cell>
          <cell r="Q115" t="str">
            <v>PK</v>
          </cell>
          <cell r="R115" t="str">
            <v>√</v>
          </cell>
          <cell r="S115">
            <v>0</v>
          </cell>
          <cell r="T115">
            <v>0</v>
          </cell>
        </row>
        <row r="116">
          <cell r="A116">
            <v>0</v>
          </cell>
          <cell r="B116">
            <v>0</v>
          </cell>
          <cell r="C116" t="str">
            <v>OK</v>
          </cell>
          <cell r="D116" t="str">
            <v>OK</v>
          </cell>
          <cell r="E116" t="str">
            <v>OK</v>
          </cell>
          <cell r="F116" t="str">
            <v>OK</v>
          </cell>
          <cell r="G116" t="str">
            <v>OK</v>
          </cell>
          <cell r="H116" t="str">
            <v>OK</v>
          </cell>
          <cell r="I116" t="str">
            <v>OK</v>
          </cell>
          <cell r="J116">
            <v>0</v>
          </cell>
          <cell r="K116">
            <v>0</v>
          </cell>
          <cell r="L116" t="str">
            <v>√</v>
          </cell>
          <cell r="M116">
            <v>3</v>
          </cell>
          <cell r="N116" t="str">
            <v>√</v>
          </cell>
          <cell r="O116">
            <v>0</v>
          </cell>
          <cell r="P116">
            <v>0</v>
          </cell>
          <cell r="Q116">
            <v>0</v>
          </cell>
          <cell r="R116">
            <v>0</v>
          </cell>
          <cell r="S116">
            <v>0</v>
          </cell>
          <cell r="T116">
            <v>0</v>
          </cell>
        </row>
        <row r="117">
          <cell r="A117">
            <v>53</v>
          </cell>
          <cell r="B117">
            <v>53</v>
          </cell>
          <cell r="C117" t="str">
            <v>RIYATI</v>
          </cell>
          <cell r="D117" t="str">
            <v>P</v>
          </cell>
          <cell r="E117" t="str">
            <v>3305147011540001</v>
          </cell>
          <cell r="F117" t="str">
            <v>PENGEMPON RT 02/RW 04</v>
          </cell>
          <cell r="G117" t="str">
            <v>Tidak Layak</v>
          </cell>
          <cell r="H117" t="str">
            <v>Tidak Layak</v>
          </cell>
          <cell r="I117" t="str">
            <v>Tidak Layak</v>
          </cell>
          <cell r="J117">
            <v>0</v>
          </cell>
          <cell r="K117">
            <v>0</v>
          </cell>
          <cell r="L117" t="str">
            <v>√</v>
          </cell>
          <cell r="M117">
            <v>3</v>
          </cell>
          <cell r="N117" t="str">
            <v>√</v>
          </cell>
          <cell r="O117">
            <v>0</v>
          </cell>
          <cell r="P117">
            <v>0</v>
          </cell>
          <cell r="Q117" t="str">
            <v>PK</v>
          </cell>
          <cell r="R117" t="str">
            <v>√</v>
          </cell>
          <cell r="S117">
            <v>0</v>
          </cell>
          <cell r="T117">
            <v>0</v>
          </cell>
        </row>
        <row r="118">
          <cell r="A118">
            <v>0</v>
          </cell>
          <cell r="B118">
            <v>0</v>
          </cell>
          <cell r="C118" t="str">
            <v>OK</v>
          </cell>
          <cell r="D118" t="str">
            <v>OK</v>
          </cell>
          <cell r="E118" t="str">
            <v>OK</v>
          </cell>
          <cell r="F118" t="str">
            <v>OK</v>
          </cell>
          <cell r="G118" t="str">
            <v>OK</v>
          </cell>
          <cell r="H118" t="str">
            <v>OK</v>
          </cell>
          <cell r="I118" t="str">
            <v>OK</v>
          </cell>
          <cell r="J118">
            <v>0</v>
          </cell>
          <cell r="K118">
            <v>0</v>
          </cell>
          <cell r="L118" t="str">
            <v>√</v>
          </cell>
          <cell r="M118">
            <v>3</v>
          </cell>
          <cell r="N118" t="str">
            <v>√</v>
          </cell>
          <cell r="O118">
            <v>0</v>
          </cell>
          <cell r="P118">
            <v>0</v>
          </cell>
          <cell r="Q118">
            <v>0</v>
          </cell>
          <cell r="R118">
            <v>0</v>
          </cell>
          <cell r="S118">
            <v>0</v>
          </cell>
          <cell r="T118">
            <v>0</v>
          </cell>
        </row>
        <row r="119">
          <cell r="A119">
            <v>54</v>
          </cell>
          <cell r="B119">
            <v>54</v>
          </cell>
          <cell r="C119" t="str">
            <v>PAOZANUDIN</v>
          </cell>
          <cell r="D119" t="str">
            <v>L</v>
          </cell>
          <cell r="E119" t="str">
            <v>3305143101770001</v>
          </cell>
          <cell r="F119" t="str">
            <v>PENGEMPON RT 03/RW 04</v>
          </cell>
          <cell r="G119" t="str">
            <v>Tidak Layak</v>
          </cell>
          <cell r="H119" t="str">
            <v>Tidak Layak</v>
          </cell>
          <cell r="I119" t="str">
            <v>Tidak Layak</v>
          </cell>
          <cell r="J119">
            <v>0</v>
          </cell>
          <cell r="K119">
            <v>0</v>
          </cell>
          <cell r="L119" t="str">
            <v>√</v>
          </cell>
          <cell r="M119">
            <v>3</v>
          </cell>
          <cell r="N119" t="str">
            <v>√</v>
          </cell>
          <cell r="O119">
            <v>0</v>
          </cell>
          <cell r="P119">
            <v>0</v>
          </cell>
          <cell r="Q119" t="str">
            <v>PK</v>
          </cell>
          <cell r="R119" t="str">
            <v>√</v>
          </cell>
          <cell r="S119">
            <v>0</v>
          </cell>
          <cell r="T119">
            <v>0</v>
          </cell>
        </row>
        <row r="120">
          <cell r="A120">
            <v>0</v>
          </cell>
          <cell r="B120">
            <v>0</v>
          </cell>
          <cell r="C120" t="str">
            <v>OK</v>
          </cell>
          <cell r="D120" t="str">
            <v>OK</v>
          </cell>
          <cell r="E120" t="str">
            <v>OK</v>
          </cell>
          <cell r="F120" t="str">
            <v>OK</v>
          </cell>
          <cell r="G120" t="str">
            <v>OK</v>
          </cell>
          <cell r="H120" t="str">
            <v>OK</v>
          </cell>
          <cell r="I120" t="str">
            <v>OK</v>
          </cell>
          <cell r="J120">
            <v>0</v>
          </cell>
          <cell r="K120">
            <v>0</v>
          </cell>
          <cell r="L120" t="str">
            <v>√</v>
          </cell>
          <cell r="M120">
            <v>3</v>
          </cell>
          <cell r="N120" t="str">
            <v>√</v>
          </cell>
          <cell r="O120">
            <v>0</v>
          </cell>
          <cell r="P120">
            <v>0</v>
          </cell>
          <cell r="Q120">
            <v>0</v>
          </cell>
          <cell r="R120">
            <v>0</v>
          </cell>
          <cell r="S120">
            <v>0</v>
          </cell>
          <cell r="T120">
            <v>0</v>
          </cell>
        </row>
        <row r="121">
          <cell r="A121">
            <v>55</v>
          </cell>
          <cell r="B121">
            <v>55</v>
          </cell>
          <cell r="C121" t="str">
            <v>SAKUN</v>
          </cell>
          <cell r="D121" t="str">
            <v>L</v>
          </cell>
          <cell r="E121" t="str">
            <v>3305142012600003</v>
          </cell>
          <cell r="F121" t="str">
            <v>PENGEMPON RT 03/RW 04</v>
          </cell>
          <cell r="G121" t="str">
            <v>Tidak Layak</v>
          </cell>
          <cell r="H121" t="str">
            <v>Tidak Layak</v>
          </cell>
          <cell r="I121" t="str">
            <v>Tidak Layak</v>
          </cell>
          <cell r="J121">
            <v>0</v>
          </cell>
          <cell r="K121">
            <v>0</v>
          </cell>
          <cell r="L121" t="str">
            <v>√</v>
          </cell>
          <cell r="M121">
            <v>3</v>
          </cell>
          <cell r="N121" t="str">
            <v>√</v>
          </cell>
          <cell r="O121">
            <v>0</v>
          </cell>
          <cell r="P121">
            <v>0</v>
          </cell>
          <cell r="Q121" t="str">
            <v>PK</v>
          </cell>
          <cell r="R121" t="str">
            <v>√</v>
          </cell>
          <cell r="S121">
            <v>0</v>
          </cell>
          <cell r="T121">
            <v>0</v>
          </cell>
        </row>
        <row r="122">
          <cell r="A122">
            <v>0</v>
          </cell>
          <cell r="B122">
            <v>0</v>
          </cell>
          <cell r="C122" t="str">
            <v>OK</v>
          </cell>
          <cell r="D122" t="str">
            <v>OK</v>
          </cell>
          <cell r="E122" t="str">
            <v>OK</v>
          </cell>
          <cell r="F122" t="str">
            <v>OK</v>
          </cell>
          <cell r="G122" t="str">
            <v>OK</v>
          </cell>
          <cell r="H122" t="str">
            <v>OK</v>
          </cell>
          <cell r="I122" t="str">
            <v>OK</v>
          </cell>
          <cell r="J122">
            <v>0</v>
          </cell>
          <cell r="K122">
            <v>0</v>
          </cell>
          <cell r="L122" t="str">
            <v>√</v>
          </cell>
          <cell r="M122">
            <v>3</v>
          </cell>
          <cell r="N122" t="str">
            <v>√</v>
          </cell>
          <cell r="O122">
            <v>0</v>
          </cell>
          <cell r="P122">
            <v>0</v>
          </cell>
          <cell r="Q122">
            <v>0</v>
          </cell>
          <cell r="R122">
            <v>0</v>
          </cell>
          <cell r="S122">
            <v>0</v>
          </cell>
          <cell r="T122">
            <v>0</v>
          </cell>
        </row>
        <row r="123">
          <cell r="A123">
            <v>56</v>
          </cell>
          <cell r="B123">
            <v>56</v>
          </cell>
          <cell r="C123" t="str">
            <v>KASMAN</v>
          </cell>
          <cell r="D123" t="str">
            <v>L</v>
          </cell>
          <cell r="E123" t="str">
            <v>3305143112320007</v>
          </cell>
          <cell r="F123" t="str">
            <v>PENGEMPON RT 03/RW 04</v>
          </cell>
          <cell r="G123" t="str">
            <v>Tidak Layak</v>
          </cell>
          <cell r="H123" t="str">
            <v>Tidak Layak</v>
          </cell>
          <cell r="I123" t="str">
            <v>Tidak Layak</v>
          </cell>
          <cell r="J123">
            <v>0</v>
          </cell>
          <cell r="K123">
            <v>0</v>
          </cell>
          <cell r="L123" t="str">
            <v>√</v>
          </cell>
          <cell r="M123">
            <v>3</v>
          </cell>
          <cell r="N123" t="str">
            <v>√</v>
          </cell>
          <cell r="O123">
            <v>0</v>
          </cell>
          <cell r="P123">
            <v>0</v>
          </cell>
          <cell r="Q123" t="str">
            <v>PK</v>
          </cell>
          <cell r="R123" t="str">
            <v>√</v>
          </cell>
          <cell r="S123">
            <v>0</v>
          </cell>
          <cell r="T123">
            <v>0</v>
          </cell>
        </row>
        <row r="124">
          <cell r="A124">
            <v>0</v>
          </cell>
          <cell r="B124">
            <v>0</v>
          </cell>
          <cell r="C124" t="str">
            <v>OK</v>
          </cell>
          <cell r="D124" t="str">
            <v>OK</v>
          </cell>
          <cell r="E124" t="str">
            <v>OK</v>
          </cell>
          <cell r="F124" t="str">
            <v>OK</v>
          </cell>
          <cell r="G124" t="str">
            <v>OK</v>
          </cell>
          <cell r="H124" t="str">
            <v>OK</v>
          </cell>
          <cell r="I124" t="str">
            <v>OK</v>
          </cell>
          <cell r="J124">
            <v>0</v>
          </cell>
          <cell r="K124">
            <v>0</v>
          </cell>
          <cell r="L124" t="str">
            <v>√</v>
          </cell>
          <cell r="M124">
            <v>3</v>
          </cell>
          <cell r="N124" t="str">
            <v>√</v>
          </cell>
          <cell r="O124">
            <v>0</v>
          </cell>
          <cell r="P124">
            <v>0</v>
          </cell>
          <cell r="Q124">
            <v>0</v>
          </cell>
          <cell r="R124">
            <v>0</v>
          </cell>
          <cell r="S124">
            <v>0</v>
          </cell>
          <cell r="T124">
            <v>0</v>
          </cell>
        </row>
        <row r="125">
          <cell r="A125">
            <v>57</v>
          </cell>
          <cell r="B125">
            <v>57</v>
          </cell>
          <cell r="C125" t="str">
            <v>KHAMIDI</v>
          </cell>
          <cell r="D125" t="str">
            <v>L</v>
          </cell>
          <cell r="E125" t="str">
            <v>3305142210570001</v>
          </cell>
          <cell r="F125" t="str">
            <v>PENGEMPON RT 03/RW 04</v>
          </cell>
          <cell r="G125" t="str">
            <v>Tidak Layak</v>
          </cell>
          <cell r="H125" t="str">
            <v>Tidak Layak</v>
          </cell>
          <cell r="I125" t="str">
            <v>Tidak Layak</v>
          </cell>
          <cell r="J125">
            <v>0</v>
          </cell>
          <cell r="K125">
            <v>0</v>
          </cell>
          <cell r="L125" t="str">
            <v>√</v>
          </cell>
          <cell r="M125">
            <v>3</v>
          </cell>
          <cell r="N125" t="str">
            <v>√</v>
          </cell>
          <cell r="O125">
            <v>0</v>
          </cell>
          <cell r="P125">
            <v>0</v>
          </cell>
          <cell r="Q125" t="str">
            <v>PK</v>
          </cell>
          <cell r="R125" t="str">
            <v>√</v>
          </cell>
          <cell r="S125">
            <v>0</v>
          </cell>
          <cell r="T125">
            <v>0</v>
          </cell>
        </row>
        <row r="126">
          <cell r="A126">
            <v>0</v>
          </cell>
          <cell r="B126">
            <v>0</v>
          </cell>
          <cell r="C126" t="str">
            <v>OK</v>
          </cell>
          <cell r="D126" t="str">
            <v>OK</v>
          </cell>
          <cell r="E126" t="str">
            <v>OK</v>
          </cell>
          <cell r="F126" t="str">
            <v>OK</v>
          </cell>
          <cell r="G126" t="str">
            <v>OK</v>
          </cell>
          <cell r="H126" t="str">
            <v>OK</v>
          </cell>
          <cell r="I126" t="str">
            <v>OK</v>
          </cell>
          <cell r="J126">
            <v>0</v>
          </cell>
          <cell r="K126">
            <v>0</v>
          </cell>
          <cell r="L126" t="str">
            <v>√</v>
          </cell>
          <cell r="M126">
            <v>3</v>
          </cell>
          <cell r="N126" t="str">
            <v>√</v>
          </cell>
          <cell r="O126">
            <v>0</v>
          </cell>
          <cell r="P126">
            <v>0</v>
          </cell>
          <cell r="Q126">
            <v>0</v>
          </cell>
          <cell r="R126">
            <v>0</v>
          </cell>
          <cell r="S126">
            <v>0</v>
          </cell>
          <cell r="T126">
            <v>0</v>
          </cell>
        </row>
        <row r="127">
          <cell r="A127">
            <v>58</v>
          </cell>
          <cell r="B127">
            <v>58</v>
          </cell>
          <cell r="C127" t="str">
            <v>PARIMI</v>
          </cell>
          <cell r="D127" t="str">
            <v>P</v>
          </cell>
          <cell r="E127" t="str">
            <v>3305144512650002</v>
          </cell>
          <cell r="F127" t="str">
            <v>PENGEMPON RT 03/RW 04</v>
          </cell>
          <cell r="G127" t="str">
            <v>Tidak Layak</v>
          </cell>
          <cell r="H127" t="str">
            <v>Tidak Layak</v>
          </cell>
          <cell r="I127" t="str">
            <v>Tidak Layak</v>
          </cell>
          <cell r="J127">
            <v>0</v>
          </cell>
          <cell r="K127">
            <v>0</v>
          </cell>
          <cell r="L127" t="str">
            <v>√</v>
          </cell>
          <cell r="M127">
            <v>3</v>
          </cell>
          <cell r="N127" t="str">
            <v>√</v>
          </cell>
          <cell r="O127">
            <v>0</v>
          </cell>
          <cell r="P127">
            <v>0</v>
          </cell>
          <cell r="Q127" t="str">
            <v>PK</v>
          </cell>
          <cell r="R127" t="str">
            <v>√</v>
          </cell>
          <cell r="S127">
            <v>0</v>
          </cell>
          <cell r="T127">
            <v>0</v>
          </cell>
        </row>
        <row r="128">
          <cell r="A128">
            <v>0</v>
          </cell>
          <cell r="B128">
            <v>0</v>
          </cell>
          <cell r="C128" t="str">
            <v>OK</v>
          </cell>
          <cell r="D128" t="str">
            <v>OK</v>
          </cell>
          <cell r="E128" t="str">
            <v>OK</v>
          </cell>
          <cell r="F128" t="str">
            <v>OK</v>
          </cell>
          <cell r="G128" t="str">
            <v>OK</v>
          </cell>
          <cell r="H128" t="str">
            <v>OK</v>
          </cell>
          <cell r="I128" t="str">
            <v>OK</v>
          </cell>
          <cell r="J128">
            <v>0</v>
          </cell>
          <cell r="K128">
            <v>0</v>
          </cell>
          <cell r="L128" t="str">
            <v>√</v>
          </cell>
          <cell r="M128">
            <v>3</v>
          </cell>
          <cell r="N128" t="str">
            <v>√</v>
          </cell>
          <cell r="O128">
            <v>0</v>
          </cell>
          <cell r="P128">
            <v>0</v>
          </cell>
          <cell r="Q128">
            <v>0</v>
          </cell>
          <cell r="R128">
            <v>0</v>
          </cell>
          <cell r="S128">
            <v>0</v>
          </cell>
          <cell r="T128">
            <v>0</v>
          </cell>
        </row>
        <row r="129">
          <cell r="A129">
            <v>59</v>
          </cell>
          <cell r="B129">
            <v>59</v>
          </cell>
          <cell r="C129" t="str">
            <v>SARKINAH</v>
          </cell>
          <cell r="D129" t="str">
            <v>P</v>
          </cell>
          <cell r="E129" t="str">
            <v>3305146304420001</v>
          </cell>
          <cell r="F129" t="str">
            <v>PENGEMPON RT 03/RW 04</v>
          </cell>
          <cell r="G129" t="str">
            <v>Tidak Layak</v>
          </cell>
          <cell r="H129" t="str">
            <v>Tidak Layak</v>
          </cell>
          <cell r="I129" t="str">
            <v>Tidak Layak</v>
          </cell>
          <cell r="J129">
            <v>0</v>
          </cell>
          <cell r="K129">
            <v>0</v>
          </cell>
          <cell r="L129" t="str">
            <v>√</v>
          </cell>
          <cell r="M129">
            <v>3</v>
          </cell>
          <cell r="N129" t="str">
            <v>√</v>
          </cell>
          <cell r="O129">
            <v>0</v>
          </cell>
          <cell r="P129">
            <v>0</v>
          </cell>
          <cell r="Q129" t="str">
            <v>PK</v>
          </cell>
          <cell r="R129" t="str">
            <v>√</v>
          </cell>
          <cell r="S129">
            <v>0</v>
          </cell>
          <cell r="T129">
            <v>0</v>
          </cell>
        </row>
        <row r="130">
          <cell r="A130">
            <v>0</v>
          </cell>
          <cell r="B130">
            <v>0</v>
          </cell>
          <cell r="C130" t="str">
            <v>OK</v>
          </cell>
          <cell r="D130" t="str">
            <v>OK</v>
          </cell>
          <cell r="E130" t="str">
            <v>OK</v>
          </cell>
          <cell r="F130" t="str">
            <v>OK</v>
          </cell>
          <cell r="G130" t="str">
            <v>OK</v>
          </cell>
          <cell r="H130" t="str">
            <v>OK</v>
          </cell>
          <cell r="I130" t="str">
            <v>OK</v>
          </cell>
          <cell r="J130">
            <v>0</v>
          </cell>
          <cell r="K130">
            <v>0</v>
          </cell>
          <cell r="L130" t="str">
            <v>√</v>
          </cell>
          <cell r="M130">
            <v>3</v>
          </cell>
          <cell r="N130" t="str">
            <v>√</v>
          </cell>
          <cell r="O130">
            <v>0</v>
          </cell>
          <cell r="P130">
            <v>0</v>
          </cell>
          <cell r="Q130">
            <v>0</v>
          </cell>
          <cell r="R130">
            <v>0</v>
          </cell>
          <cell r="S130">
            <v>0</v>
          </cell>
          <cell r="T130">
            <v>0</v>
          </cell>
        </row>
        <row r="131">
          <cell r="A131">
            <v>60</v>
          </cell>
          <cell r="B131">
            <v>60</v>
          </cell>
          <cell r="C131" t="str">
            <v>TARSAN</v>
          </cell>
          <cell r="D131" t="str">
            <v>L</v>
          </cell>
          <cell r="E131" t="str">
            <v>3305140206440002</v>
          </cell>
          <cell r="F131" t="str">
            <v>PENGEMPON RT 03/RW 04</v>
          </cell>
          <cell r="G131" t="str">
            <v>Tidak Layak</v>
          </cell>
          <cell r="H131" t="str">
            <v>Tidak Layak</v>
          </cell>
          <cell r="I131" t="str">
            <v>Tidak Layak</v>
          </cell>
          <cell r="J131">
            <v>0</v>
          </cell>
          <cell r="K131">
            <v>0</v>
          </cell>
          <cell r="L131" t="str">
            <v>√</v>
          </cell>
          <cell r="M131">
            <v>3</v>
          </cell>
          <cell r="N131" t="str">
            <v>√</v>
          </cell>
          <cell r="O131">
            <v>0</v>
          </cell>
          <cell r="P131">
            <v>0</v>
          </cell>
          <cell r="Q131" t="str">
            <v>PK</v>
          </cell>
          <cell r="R131" t="str">
            <v>√</v>
          </cell>
          <cell r="S131">
            <v>0</v>
          </cell>
          <cell r="T131">
            <v>0</v>
          </cell>
        </row>
        <row r="132">
          <cell r="A132">
            <v>0</v>
          </cell>
          <cell r="B132">
            <v>0</v>
          </cell>
          <cell r="C132" t="str">
            <v>OK</v>
          </cell>
          <cell r="D132" t="str">
            <v>OK</v>
          </cell>
          <cell r="E132" t="str">
            <v>OK</v>
          </cell>
          <cell r="F132" t="str">
            <v>OK</v>
          </cell>
          <cell r="G132" t="str">
            <v>OK</v>
          </cell>
          <cell r="H132" t="str">
            <v>OK</v>
          </cell>
          <cell r="I132" t="str">
            <v>OK</v>
          </cell>
          <cell r="J132">
            <v>0</v>
          </cell>
          <cell r="K132">
            <v>0</v>
          </cell>
          <cell r="L132" t="str">
            <v>√</v>
          </cell>
          <cell r="M132">
            <v>3</v>
          </cell>
          <cell r="N132" t="str">
            <v>√</v>
          </cell>
          <cell r="O132">
            <v>0</v>
          </cell>
          <cell r="P132">
            <v>0</v>
          </cell>
          <cell r="Q132">
            <v>0</v>
          </cell>
          <cell r="R132">
            <v>0</v>
          </cell>
          <cell r="S132">
            <v>0</v>
          </cell>
          <cell r="T132">
            <v>0</v>
          </cell>
        </row>
        <row r="133">
          <cell r="A133">
            <v>61</v>
          </cell>
          <cell r="B133">
            <v>61</v>
          </cell>
          <cell r="C133" t="str">
            <v xml:space="preserve">SAMIRAH </v>
          </cell>
          <cell r="D133" t="str">
            <v>P</v>
          </cell>
          <cell r="E133" t="str">
            <v>3305146705470002</v>
          </cell>
          <cell r="F133" t="str">
            <v>PENGEMPON RT 03/RW 04</v>
          </cell>
          <cell r="G133" t="str">
            <v>Tidak Layak</v>
          </cell>
          <cell r="H133" t="str">
            <v>Tidak Layak</v>
          </cell>
          <cell r="I133" t="str">
            <v>Tidak Layak</v>
          </cell>
          <cell r="J133">
            <v>0</v>
          </cell>
          <cell r="K133">
            <v>0</v>
          </cell>
          <cell r="L133" t="str">
            <v>√</v>
          </cell>
          <cell r="M133">
            <v>3</v>
          </cell>
          <cell r="N133" t="str">
            <v>√</v>
          </cell>
          <cell r="O133">
            <v>0</v>
          </cell>
          <cell r="P133">
            <v>0</v>
          </cell>
          <cell r="Q133" t="str">
            <v>PK</v>
          </cell>
          <cell r="R133" t="str">
            <v>√</v>
          </cell>
          <cell r="S133">
            <v>0</v>
          </cell>
          <cell r="T133">
            <v>0</v>
          </cell>
        </row>
        <row r="134">
          <cell r="A134">
            <v>0</v>
          </cell>
          <cell r="B134">
            <v>0</v>
          </cell>
          <cell r="C134" t="str">
            <v>OK</v>
          </cell>
          <cell r="D134" t="str">
            <v>OK</v>
          </cell>
          <cell r="E134" t="str">
            <v>OK</v>
          </cell>
          <cell r="F134" t="str">
            <v>OK</v>
          </cell>
          <cell r="G134" t="str">
            <v>OK</v>
          </cell>
          <cell r="H134" t="str">
            <v>OK</v>
          </cell>
          <cell r="I134" t="str">
            <v>OK</v>
          </cell>
          <cell r="J134">
            <v>0</v>
          </cell>
          <cell r="K134">
            <v>0</v>
          </cell>
          <cell r="L134" t="str">
            <v>√</v>
          </cell>
          <cell r="M134">
            <v>3</v>
          </cell>
          <cell r="N134" t="str">
            <v>√</v>
          </cell>
          <cell r="O134">
            <v>0</v>
          </cell>
          <cell r="P134">
            <v>0</v>
          </cell>
          <cell r="Q134">
            <v>0</v>
          </cell>
          <cell r="R134">
            <v>0</v>
          </cell>
          <cell r="S134">
            <v>0</v>
          </cell>
          <cell r="T134">
            <v>0</v>
          </cell>
        </row>
        <row r="135">
          <cell r="A135">
            <v>62</v>
          </cell>
          <cell r="B135">
            <v>62</v>
          </cell>
          <cell r="C135" t="str">
            <v>AHMAD IHSAN</v>
          </cell>
          <cell r="D135" t="str">
            <v>L</v>
          </cell>
          <cell r="E135" t="str">
            <v>3305141611840001</v>
          </cell>
          <cell r="F135" t="str">
            <v>PENGEMPON RT 03/RW 04</v>
          </cell>
          <cell r="G135" t="str">
            <v>Tidak Layak</v>
          </cell>
          <cell r="H135" t="str">
            <v>Tidak Layak</v>
          </cell>
          <cell r="I135" t="str">
            <v>Tidak Layak</v>
          </cell>
          <cell r="J135">
            <v>0</v>
          </cell>
          <cell r="K135">
            <v>0</v>
          </cell>
          <cell r="L135" t="str">
            <v>√</v>
          </cell>
          <cell r="M135">
            <v>3</v>
          </cell>
          <cell r="N135" t="str">
            <v>√</v>
          </cell>
          <cell r="O135">
            <v>0</v>
          </cell>
          <cell r="P135">
            <v>0</v>
          </cell>
          <cell r="Q135" t="str">
            <v>PK</v>
          </cell>
          <cell r="R135" t="str">
            <v>√</v>
          </cell>
          <cell r="S135">
            <v>0</v>
          </cell>
          <cell r="T135">
            <v>0</v>
          </cell>
        </row>
        <row r="136">
          <cell r="A136">
            <v>0</v>
          </cell>
          <cell r="B136">
            <v>0</v>
          </cell>
          <cell r="C136" t="str">
            <v>OK</v>
          </cell>
          <cell r="D136" t="str">
            <v>OK</v>
          </cell>
          <cell r="E136" t="str">
            <v>OK</v>
          </cell>
          <cell r="F136" t="str">
            <v>OK</v>
          </cell>
          <cell r="G136" t="str">
            <v>OK</v>
          </cell>
          <cell r="H136" t="str">
            <v>OK</v>
          </cell>
          <cell r="I136" t="str">
            <v>OK</v>
          </cell>
          <cell r="J136">
            <v>0</v>
          </cell>
          <cell r="K136">
            <v>0</v>
          </cell>
          <cell r="L136" t="str">
            <v>√</v>
          </cell>
          <cell r="M136">
            <v>3</v>
          </cell>
          <cell r="N136" t="str">
            <v>√</v>
          </cell>
          <cell r="O136">
            <v>0</v>
          </cell>
          <cell r="P136">
            <v>0</v>
          </cell>
          <cell r="Q136">
            <v>0</v>
          </cell>
          <cell r="R136">
            <v>0</v>
          </cell>
          <cell r="S136">
            <v>0</v>
          </cell>
          <cell r="T136">
            <v>0</v>
          </cell>
        </row>
        <row r="137">
          <cell r="A137">
            <v>63</v>
          </cell>
          <cell r="B137">
            <v>63</v>
          </cell>
          <cell r="C137" t="str">
            <v>MAHMUDIN</v>
          </cell>
          <cell r="D137" t="str">
            <v>L</v>
          </cell>
          <cell r="E137" t="str">
            <v>3305141205750002</v>
          </cell>
          <cell r="F137" t="str">
            <v>PENGEMPON RT 03/RW 04</v>
          </cell>
          <cell r="G137" t="str">
            <v>Tidak Layak</v>
          </cell>
          <cell r="H137" t="str">
            <v>Tidak Layak</v>
          </cell>
          <cell r="I137" t="str">
            <v>Tidak Layak</v>
          </cell>
          <cell r="J137">
            <v>0</v>
          </cell>
          <cell r="K137">
            <v>0</v>
          </cell>
          <cell r="L137" t="str">
            <v>√</v>
          </cell>
          <cell r="M137">
            <v>3</v>
          </cell>
          <cell r="N137" t="str">
            <v>√</v>
          </cell>
          <cell r="O137">
            <v>0</v>
          </cell>
          <cell r="P137">
            <v>0</v>
          </cell>
          <cell r="Q137" t="str">
            <v>PK</v>
          </cell>
          <cell r="R137" t="str">
            <v>√</v>
          </cell>
          <cell r="S137">
            <v>0</v>
          </cell>
          <cell r="T137">
            <v>0</v>
          </cell>
        </row>
        <row r="138">
          <cell r="A138">
            <v>0</v>
          </cell>
          <cell r="B138">
            <v>0</v>
          </cell>
          <cell r="C138" t="str">
            <v>OK</v>
          </cell>
          <cell r="D138" t="str">
            <v>OK</v>
          </cell>
          <cell r="E138" t="str">
            <v>OK</v>
          </cell>
          <cell r="F138" t="str">
            <v>OK</v>
          </cell>
          <cell r="G138" t="str">
            <v>OK</v>
          </cell>
          <cell r="H138" t="str">
            <v>OK</v>
          </cell>
          <cell r="I138" t="str">
            <v>OK</v>
          </cell>
          <cell r="J138">
            <v>0</v>
          </cell>
          <cell r="K138">
            <v>0</v>
          </cell>
          <cell r="L138" t="str">
            <v>√</v>
          </cell>
          <cell r="M138">
            <v>3</v>
          </cell>
          <cell r="N138" t="str">
            <v>√</v>
          </cell>
          <cell r="O138">
            <v>0</v>
          </cell>
          <cell r="P138">
            <v>0</v>
          </cell>
          <cell r="Q138">
            <v>0</v>
          </cell>
          <cell r="R138">
            <v>0</v>
          </cell>
          <cell r="S138">
            <v>0</v>
          </cell>
          <cell r="T138">
            <v>0</v>
          </cell>
        </row>
        <row r="139">
          <cell r="A139">
            <v>64</v>
          </cell>
          <cell r="B139">
            <v>64</v>
          </cell>
          <cell r="C139" t="str">
            <v>SALIMIN</v>
          </cell>
          <cell r="D139" t="str">
            <v>L</v>
          </cell>
          <cell r="E139" t="str">
            <v>3305143112600002</v>
          </cell>
          <cell r="F139" t="str">
            <v>PENGEMPON RT 03/RW 04</v>
          </cell>
          <cell r="G139" t="str">
            <v>Tidak Layak</v>
          </cell>
          <cell r="H139" t="str">
            <v>Tidak Layak</v>
          </cell>
          <cell r="I139" t="str">
            <v>Tidak Layak</v>
          </cell>
          <cell r="J139">
            <v>0</v>
          </cell>
          <cell r="K139">
            <v>0</v>
          </cell>
          <cell r="L139" t="str">
            <v>√</v>
          </cell>
          <cell r="M139">
            <v>3</v>
          </cell>
          <cell r="N139" t="str">
            <v>√</v>
          </cell>
          <cell r="O139">
            <v>0</v>
          </cell>
          <cell r="P139">
            <v>0</v>
          </cell>
          <cell r="Q139" t="str">
            <v>PK</v>
          </cell>
          <cell r="R139" t="str">
            <v>√</v>
          </cell>
          <cell r="S139">
            <v>0</v>
          </cell>
          <cell r="T139">
            <v>0</v>
          </cell>
        </row>
        <row r="140">
          <cell r="A140">
            <v>0</v>
          </cell>
          <cell r="B140">
            <v>0</v>
          </cell>
          <cell r="C140" t="str">
            <v>OK</v>
          </cell>
          <cell r="D140" t="str">
            <v>OK</v>
          </cell>
          <cell r="E140" t="str">
            <v>OK</v>
          </cell>
          <cell r="F140" t="str">
            <v>OK</v>
          </cell>
          <cell r="G140" t="str">
            <v>OK</v>
          </cell>
          <cell r="H140" t="str">
            <v>OK</v>
          </cell>
          <cell r="I140" t="str">
            <v>OK</v>
          </cell>
          <cell r="J140">
            <v>0</v>
          </cell>
          <cell r="K140">
            <v>0</v>
          </cell>
          <cell r="L140" t="str">
            <v>√</v>
          </cell>
          <cell r="M140">
            <v>3</v>
          </cell>
          <cell r="N140" t="str">
            <v>√</v>
          </cell>
          <cell r="O140">
            <v>0</v>
          </cell>
          <cell r="P140">
            <v>0</v>
          </cell>
          <cell r="Q140">
            <v>0</v>
          </cell>
          <cell r="R140">
            <v>0</v>
          </cell>
          <cell r="S140">
            <v>0</v>
          </cell>
          <cell r="T140">
            <v>0</v>
          </cell>
        </row>
        <row r="141">
          <cell r="A141">
            <v>65</v>
          </cell>
          <cell r="B141">
            <v>65</v>
          </cell>
          <cell r="C141" t="str">
            <v>NUR FATIMAH AZAHRA</v>
          </cell>
          <cell r="D141" t="str">
            <v>P</v>
          </cell>
          <cell r="E141" t="str">
            <v>3305145302880004</v>
          </cell>
          <cell r="F141" t="str">
            <v>PENGEMPON RT 03/RW 04</v>
          </cell>
          <cell r="G141" t="str">
            <v>Tidak Layak</v>
          </cell>
          <cell r="H141" t="str">
            <v>Tidak Layak</v>
          </cell>
          <cell r="I141" t="str">
            <v>Tidak Layak</v>
          </cell>
          <cell r="J141">
            <v>0</v>
          </cell>
          <cell r="K141">
            <v>0</v>
          </cell>
          <cell r="L141" t="str">
            <v>√</v>
          </cell>
          <cell r="M141">
            <v>3</v>
          </cell>
          <cell r="N141" t="str">
            <v>√</v>
          </cell>
          <cell r="O141">
            <v>0</v>
          </cell>
          <cell r="P141">
            <v>0</v>
          </cell>
          <cell r="Q141" t="str">
            <v>PK</v>
          </cell>
          <cell r="R141" t="str">
            <v>√</v>
          </cell>
          <cell r="S141">
            <v>0</v>
          </cell>
          <cell r="T141">
            <v>0</v>
          </cell>
        </row>
        <row r="142">
          <cell r="A142">
            <v>0</v>
          </cell>
          <cell r="B142">
            <v>0</v>
          </cell>
          <cell r="C142" t="str">
            <v>OK</v>
          </cell>
          <cell r="D142" t="str">
            <v>OK</v>
          </cell>
          <cell r="E142" t="str">
            <v>OK</v>
          </cell>
          <cell r="F142" t="str">
            <v>OK</v>
          </cell>
          <cell r="G142" t="str">
            <v>OK</v>
          </cell>
          <cell r="H142" t="str">
            <v>OK</v>
          </cell>
          <cell r="I142" t="str">
            <v>OK</v>
          </cell>
          <cell r="J142">
            <v>0</v>
          </cell>
          <cell r="K142">
            <v>0</v>
          </cell>
          <cell r="L142" t="str">
            <v>√</v>
          </cell>
          <cell r="M142">
            <v>3</v>
          </cell>
          <cell r="N142" t="str">
            <v>√</v>
          </cell>
          <cell r="O142">
            <v>0</v>
          </cell>
          <cell r="P142">
            <v>0</v>
          </cell>
          <cell r="Q142">
            <v>0</v>
          </cell>
          <cell r="R142">
            <v>0</v>
          </cell>
          <cell r="S142">
            <v>0</v>
          </cell>
          <cell r="T142">
            <v>0</v>
          </cell>
        </row>
        <row r="143">
          <cell r="A143">
            <v>66</v>
          </cell>
          <cell r="B143">
            <v>66</v>
          </cell>
          <cell r="C143" t="str">
            <v>SUNARTO</v>
          </cell>
          <cell r="D143" t="str">
            <v>L</v>
          </cell>
          <cell r="E143" t="str">
            <v>3305143112650016</v>
          </cell>
          <cell r="F143" t="str">
            <v>PENGEMPON RT 03/RW 04</v>
          </cell>
          <cell r="G143" t="str">
            <v>Tidak Layak</v>
          </cell>
          <cell r="H143" t="str">
            <v>Tidak Layak</v>
          </cell>
          <cell r="I143" t="str">
            <v>Tidak Layak</v>
          </cell>
          <cell r="J143">
            <v>0</v>
          </cell>
          <cell r="K143">
            <v>0</v>
          </cell>
          <cell r="L143" t="str">
            <v>√</v>
          </cell>
          <cell r="M143">
            <v>3</v>
          </cell>
          <cell r="N143" t="str">
            <v>√</v>
          </cell>
          <cell r="O143">
            <v>0</v>
          </cell>
          <cell r="P143">
            <v>0</v>
          </cell>
          <cell r="Q143" t="str">
            <v>PK</v>
          </cell>
          <cell r="R143" t="str">
            <v>√</v>
          </cell>
          <cell r="S143">
            <v>0</v>
          </cell>
          <cell r="T143">
            <v>0</v>
          </cell>
        </row>
        <row r="144">
          <cell r="A144">
            <v>0</v>
          </cell>
          <cell r="B144">
            <v>0</v>
          </cell>
          <cell r="C144" t="str">
            <v>OK</v>
          </cell>
          <cell r="D144" t="str">
            <v>OK</v>
          </cell>
          <cell r="E144" t="str">
            <v>OK</v>
          </cell>
          <cell r="F144" t="str">
            <v>OK</v>
          </cell>
          <cell r="G144" t="str">
            <v>OK</v>
          </cell>
          <cell r="H144" t="str">
            <v>OK</v>
          </cell>
          <cell r="I144" t="str">
            <v>OK</v>
          </cell>
          <cell r="J144">
            <v>0</v>
          </cell>
          <cell r="K144">
            <v>0</v>
          </cell>
          <cell r="L144" t="str">
            <v>√</v>
          </cell>
          <cell r="M144">
            <v>3</v>
          </cell>
          <cell r="N144" t="str">
            <v>√</v>
          </cell>
          <cell r="O144">
            <v>0</v>
          </cell>
          <cell r="P144">
            <v>0</v>
          </cell>
          <cell r="Q144">
            <v>0</v>
          </cell>
          <cell r="R144">
            <v>0</v>
          </cell>
          <cell r="S144">
            <v>0</v>
          </cell>
          <cell r="T144">
            <v>0</v>
          </cell>
        </row>
        <row r="145">
          <cell r="A145">
            <v>67</v>
          </cell>
          <cell r="B145">
            <v>67</v>
          </cell>
          <cell r="C145" t="str">
            <v>DULSALAM</v>
          </cell>
          <cell r="D145" t="str">
            <v>L</v>
          </cell>
          <cell r="E145" t="str">
            <v>3305143011270002</v>
          </cell>
          <cell r="F145" t="str">
            <v>PENGEMPON RT 03/RW 04</v>
          </cell>
          <cell r="G145" t="str">
            <v>Tidak Layak</v>
          </cell>
          <cell r="H145" t="str">
            <v>Tidak Layak</v>
          </cell>
          <cell r="I145" t="str">
            <v>Tidak Layak</v>
          </cell>
          <cell r="J145">
            <v>0</v>
          </cell>
          <cell r="K145">
            <v>0</v>
          </cell>
          <cell r="L145" t="str">
            <v>√</v>
          </cell>
          <cell r="M145">
            <v>3</v>
          </cell>
          <cell r="N145" t="str">
            <v>√</v>
          </cell>
          <cell r="O145">
            <v>0</v>
          </cell>
          <cell r="P145">
            <v>0</v>
          </cell>
          <cell r="Q145" t="str">
            <v>PK</v>
          </cell>
          <cell r="R145" t="str">
            <v>√</v>
          </cell>
          <cell r="S145">
            <v>0</v>
          </cell>
          <cell r="T145">
            <v>0</v>
          </cell>
        </row>
        <row r="146">
          <cell r="A146">
            <v>0</v>
          </cell>
          <cell r="B146">
            <v>0</v>
          </cell>
          <cell r="C146" t="str">
            <v>OK</v>
          </cell>
          <cell r="D146" t="str">
            <v>OK</v>
          </cell>
          <cell r="E146" t="str">
            <v>OK</v>
          </cell>
          <cell r="F146" t="str">
            <v>OK</v>
          </cell>
          <cell r="G146" t="str">
            <v>OK</v>
          </cell>
          <cell r="H146" t="str">
            <v>OK</v>
          </cell>
          <cell r="I146" t="str">
            <v>OK</v>
          </cell>
          <cell r="J146">
            <v>0</v>
          </cell>
          <cell r="K146">
            <v>0</v>
          </cell>
          <cell r="L146" t="str">
            <v>√</v>
          </cell>
          <cell r="M146">
            <v>3</v>
          </cell>
          <cell r="N146" t="str">
            <v>√</v>
          </cell>
          <cell r="O146">
            <v>0</v>
          </cell>
          <cell r="P146">
            <v>0</v>
          </cell>
          <cell r="Q146">
            <v>0</v>
          </cell>
          <cell r="R146">
            <v>0</v>
          </cell>
          <cell r="S146">
            <v>0</v>
          </cell>
          <cell r="T146">
            <v>0</v>
          </cell>
        </row>
        <row r="147">
          <cell r="A147">
            <v>68</v>
          </cell>
          <cell r="B147">
            <v>68</v>
          </cell>
          <cell r="C147" t="str">
            <v xml:space="preserve">S0DIKIN </v>
          </cell>
          <cell r="D147" t="str">
            <v>L</v>
          </cell>
          <cell r="E147" t="str">
            <v>3305142105840003</v>
          </cell>
          <cell r="F147" t="str">
            <v>PENGEMPON RT 03/RW 04</v>
          </cell>
          <cell r="G147" t="str">
            <v>Tidak Layak</v>
          </cell>
          <cell r="H147" t="str">
            <v>Tidak Layak</v>
          </cell>
          <cell r="I147" t="str">
            <v>Tidak Layak</v>
          </cell>
          <cell r="J147">
            <v>0</v>
          </cell>
          <cell r="K147">
            <v>0</v>
          </cell>
          <cell r="L147" t="str">
            <v>√</v>
          </cell>
          <cell r="M147">
            <v>3</v>
          </cell>
          <cell r="N147" t="str">
            <v>√</v>
          </cell>
          <cell r="O147">
            <v>0</v>
          </cell>
          <cell r="P147">
            <v>0</v>
          </cell>
          <cell r="Q147" t="str">
            <v>PK</v>
          </cell>
          <cell r="R147" t="str">
            <v>√</v>
          </cell>
          <cell r="S147">
            <v>0</v>
          </cell>
          <cell r="T147">
            <v>0</v>
          </cell>
        </row>
        <row r="148">
          <cell r="A148">
            <v>0</v>
          </cell>
          <cell r="B148">
            <v>0</v>
          </cell>
          <cell r="C148" t="str">
            <v>OK</v>
          </cell>
          <cell r="D148" t="str">
            <v>OK</v>
          </cell>
          <cell r="E148" t="str">
            <v>OK</v>
          </cell>
          <cell r="F148" t="str">
            <v>OK</v>
          </cell>
          <cell r="G148" t="str">
            <v>OK</v>
          </cell>
          <cell r="H148" t="str">
            <v>OK</v>
          </cell>
          <cell r="I148" t="str">
            <v>OK</v>
          </cell>
          <cell r="J148">
            <v>0</v>
          </cell>
          <cell r="K148">
            <v>0</v>
          </cell>
          <cell r="L148" t="str">
            <v>√</v>
          </cell>
          <cell r="M148">
            <v>3</v>
          </cell>
          <cell r="N148" t="str">
            <v>√</v>
          </cell>
          <cell r="O148">
            <v>0</v>
          </cell>
          <cell r="P148">
            <v>0</v>
          </cell>
          <cell r="Q148">
            <v>0</v>
          </cell>
          <cell r="R148">
            <v>0</v>
          </cell>
          <cell r="S148">
            <v>0</v>
          </cell>
          <cell r="T148">
            <v>0</v>
          </cell>
        </row>
        <row r="149">
          <cell r="A149">
            <v>69</v>
          </cell>
          <cell r="B149">
            <v>69</v>
          </cell>
          <cell r="C149" t="str">
            <v>KHALIMI</v>
          </cell>
          <cell r="D149" t="str">
            <v>L</v>
          </cell>
          <cell r="E149" t="str">
            <v>3305141406440001</v>
          </cell>
          <cell r="F149" t="str">
            <v>PENGEMPON RT 03/RW 04</v>
          </cell>
          <cell r="G149" t="str">
            <v>Tidak Layak</v>
          </cell>
          <cell r="H149" t="str">
            <v>Tidak Layak</v>
          </cell>
          <cell r="I149" t="str">
            <v>Tidak Layak</v>
          </cell>
          <cell r="J149">
            <v>0</v>
          </cell>
          <cell r="K149">
            <v>0</v>
          </cell>
          <cell r="L149" t="str">
            <v>√</v>
          </cell>
          <cell r="M149">
            <v>3</v>
          </cell>
          <cell r="N149" t="str">
            <v>√</v>
          </cell>
          <cell r="O149">
            <v>0</v>
          </cell>
          <cell r="P149">
            <v>0</v>
          </cell>
          <cell r="Q149" t="str">
            <v>PK</v>
          </cell>
          <cell r="R149" t="str">
            <v>√</v>
          </cell>
          <cell r="S149">
            <v>0</v>
          </cell>
          <cell r="T149">
            <v>0</v>
          </cell>
        </row>
        <row r="150">
          <cell r="A150">
            <v>0</v>
          </cell>
          <cell r="B150">
            <v>0</v>
          </cell>
          <cell r="C150" t="str">
            <v>OK</v>
          </cell>
          <cell r="D150" t="str">
            <v>OK</v>
          </cell>
          <cell r="E150" t="str">
            <v>OK</v>
          </cell>
          <cell r="F150" t="str">
            <v>OK</v>
          </cell>
          <cell r="G150" t="str">
            <v>OK</v>
          </cell>
          <cell r="H150" t="str">
            <v>OK</v>
          </cell>
          <cell r="I150" t="str">
            <v>OK</v>
          </cell>
          <cell r="J150">
            <v>0</v>
          </cell>
          <cell r="K150">
            <v>0</v>
          </cell>
          <cell r="L150" t="str">
            <v>√</v>
          </cell>
          <cell r="M150">
            <v>3</v>
          </cell>
          <cell r="N150" t="str">
            <v>√</v>
          </cell>
          <cell r="O150">
            <v>0</v>
          </cell>
          <cell r="P150">
            <v>0</v>
          </cell>
          <cell r="Q150">
            <v>0</v>
          </cell>
          <cell r="R150">
            <v>0</v>
          </cell>
          <cell r="S150">
            <v>0</v>
          </cell>
          <cell r="T150">
            <v>0</v>
          </cell>
        </row>
        <row r="151">
          <cell r="A151">
            <v>70</v>
          </cell>
          <cell r="B151">
            <v>70</v>
          </cell>
          <cell r="C151" t="str">
            <v>IMIN HARYANTO</v>
          </cell>
          <cell r="D151" t="str">
            <v>L</v>
          </cell>
          <cell r="E151" t="str">
            <v>3305143112670028</v>
          </cell>
          <cell r="F151" t="str">
            <v>PENGEMPON RT 04/RW 04</v>
          </cell>
          <cell r="G151" t="str">
            <v>Tidak Layak</v>
          </cell>
          <cell r="H151" t="str">
            <v>Tidak Layak</v>
          </cell>
          <cell r="I151" t="str">
            <v>Tidak Layak</v>
          </cell>
          <cell r="J151">
            <v>0</v>
          </cell>
          <cell r="K151">
            <v>0</v>
          </cell>
          <cell r="L151" t="str">
            <v>√</v>
          </cell>
          <cell r="M151">
            <v>3</v>
          </cell>
          <cell r="N151" t="str">
            <v>√</v>
          </cell>
          <cell r="O151">
            <v>0</v>
          </cell>
          <cell r="P151">
            <v>0</v>
          </cell>
          <cell r="Q151" t="str">
            <v>PK</v>
          </cell>
          <cell r="R151" t="str">
            <v>√</v>
          </cell>
          <cell r="S151">
            <v>0</v>
          </cell>
          <cell r="T151">
            <v>0</v>
          </cell>
        </row>
        <row r="152">
          <cell r="A152">
            <v>0</v>
          </cell>
          <cell r="B152">
            <v>0</v>
          </cell>
          <cell r="C152" t="str">
            <v>OK</v>
          </cell>
          <cell r="D152" t="str">
            <v>OK</v>
          </cell>
          <cell r="E152" t="str">
            <v>OK</v>
          </cell>
          <cell r="F152" t="str">
            <v>OK</v>
          </cell>
          <cell r="G152" t="str">
            <v>OK</v>
          </cell>
          <cell r="H152" t="str">
            <v>OK</v>
          </cell>
          <cell r="I152" t="str">
            <v>OK</v>
          </cell>
          <cell r="J152">
            <v>0</v>
          </cell>
          <cell r="K152">
            <v>0</v>
          </cell>
          <cell r="L152" t="str">
            <v>√</v>
          </cell>
          <cell r="M152">
            <v>3</v>
          </cell>
          <cell r="N152" t="str">
            <v>√</v>
          </cell>
          <cell r="O152">
            <v>0</v>
          </cell>
          <cell r="P152">
            <v>0</v>
          </cell>
          <cell r="Q152">
            <v>0</v>
          </cell>
          <cell r="R152">
            <v>0</v>
          </cell>
          <cell r="S152">
            <v>0</v>
          </cell>
          <cell r="T152">
            <v>0</v>
          </cell>
        </row>
        <row r="153">
          <cell r="A153">
            <v>71</v>
          </cell>
          <cell r="B153">
            <v>71</v>
          </cell>
          <cell r="C153" t="str">
            <v>MARYAM</v>
          </cell>
          <cell r="D153" t="str">
            <v>P</v>
          </cell>
          <cell r="E153" t="str">
            <v>3305145103430001</v>
          </cell>
          <cell r="F153" t="str">
            <v>PENGEMPON RT 03/RW 04</v>
          </cell>
          <cell r="G153" t="str">
            <v>Tidak Layak</v>
          </cell>
          <cell r="H153" t="str">
            <v>Tidak Layak</v>
          </cell>
          <cell r="I153" t="str">
            <v>Tidak Layak</v>
          </cell>
          <cell r="J153">
            <v>0</v>
          </cell>
          <cell r="K153">
            <v>0</v>
          </cell>
          <cell r="L153" t="str">
            <v>√</v>
          </cell>
          <cell r="M153">
            <v>3</v>
          </cell>
          <cell r="N153" t="str">
            <v>√</v>
          </cell>
          <cell r="O153">
            <v>0</v>
          </cell>
          <cell r="P153">
            <v>0</v>
          </cell>
          <cell r="Q153" t="str">
            <v>PK</v>
          </cell>
          <cell r="R153" t="str">
            <v>√</v>
          </cell>
          <cell r="S153">
            <v>0</v>
          </cell>
          <cell r="T153">
            <v>0</v>
          </cell>
        </row>
        <row r="154">
          <cell r="A154">
            <v>0</v>
          </cell>
          <cell r="B154">
            <v>0</v>
          </cell>
          <cell r="C154" t="str">
            <v>OK</v>
          </cell>
          <cell r="D154" t="str">
            <v>OK</v>
          </cell>
          <cell r="E154" t="str">
            <v>OK</v>
          </cell>
          <cell r="F154" t="str">
            <v>OK</v>
          </cell>
          <cell r="G154" t="str">
            <v>OK</v>
          </cell>
          <cell r="H154" t="str">
            <v>OK</v>
          </cell>
          <cell r="I154" t="str">
            <v>OK</v>
          </cell>
          <cell r="J154">
            <v>0</v>
          </cell>
          <cell r="K154">
            <v>0</v>
          </cell>
          <cell r="L154" t="str">
            <v>√</v>
          </cell>
          <cell r="M154">
            <v>3</v>
          </cell>
          <cell r="N154" t="str">
            <v>√</v>
          </cell>
          <cell r="O154">
            <v>0</v>
          </cell>
          <cell r="P154">
            <v>0</v>
          </cell>
          <cell r="Q154">
            <v>0</v>
          </cell>
          <cell r="R154">
            <v>0</v>
          </cell>
          <cell r="S154">
            <v>0</v>
          </cell>
          <cell r="T154">
            <v>0</v>
          </cell>
        </row>
        <row r="155">
          <cell r="A155">
            <v>72</v>
          </cell>
          <cell r="B155">
            <v>72</v>
          </cell>
          <cell r="C155" t="str">
            <v>SITI ROKHMAH</v>
          </cell>
          <cell r="D155" t="str">
            <v>L</v>
          </cell>
          <cell r="E155" t="str">
            <v>3305145505850006</v>
          </cell>
          <cell r="F155" t="str">
            <v>PENGEMPON RT 03/RW 04</v>
          </cell>
          <cell r="G155" t="str">
            <v>Tidak Layak</v>
          </cell>
          <cell r="H155" t="str">
            <v>Tidak Layak</v>
          </cell>
          <cell r="I155" t="str">
            <v>Tidak Layak</v>
          </cell>
          <cell r="J155">
            <v>0</v>
          </cell>
          <cell r="K155">
            <v>0</v>
          </cell>
          <cell r="L155" t="str">
            <v>√</v>
          </cell>
          <cell r="M155">
            <v>3</v>
          </cell>
          <cell r="N155" t="str">
            <v>√</v>
          </cell>
          <cell r="O155">
            <v>0</v>
          </cell>
          <cell r="P155">
            <v>0</v>
          </cell>
          <cell r="Q155" t="str">
            <v>PK</v>
          </cell>
          <cell r="R155" t="str">
            <v>√</v>
          </cell>
          <cell r="S155">
            <v>0</v>
          </cell>
          <cell r="T155">
            <v>0</v>
          </cell>
        </row>
        <row r="156">
          <cell r="A156">
            <v>0</v>
          </cell>
          <cell r="B156">
            <v>0</v>
          </cell>
          <cell r="C156" t="str">
            <v>OK</v>
          </cell>
          <cell r="D156" t="str">
            <v>OK</v>
          </cell>
          <cell r="E156" t="str">
            <v>OK</v>
          </cell>
          <cell r="F156" t="str">
            <v>OK</v>
          </cell>
          <cell r="G156" t="str">
            <v>OK</v>
          </cell>
          <cell r="H156" t="str">
            <v>OK</v>
          </cell>
          <cell r="I156" t="str">
            <v>OK</v>
          </cell>
          <cell r="J156">
            <v>0</v>
          </cell>
          <cell r="K156">
            <v>0</v>
          </cell>
          <cell r="L156" t="str">
            <v>√</v>
          </cell>
          <cell r="M156">
            <v>3</v>
          </cell>
          <cell r="N156" t="str">
            <v>√</v>
          </cell>
          <cell r="O156">
            <v>0</v>
          </cell>
          <cell r="P156">
            <v>0</v>
          </cell>
          <cell r="Q156">
            <v>0</v>
          </cell>
          <cell r="R156">
            <v>0</v>
          </cell>
          <cell r="S156">
            <v>0</v>
          </cell>
          <cell r="T156">
            <v>0</v>
          </cell>
        </row>
        <row r="157">
          <cell r="A157">
            <v>73</v>
          </cell>
          <cell r="B157">
            <v>73</v>
          </cell>
          <cell r="C157" t="str">
            <v>MUHRONI</v>
          </cell>
          <cell r="D157" t="str">
            <v>L</v>
          </cell>
          <cell r="E157" t="str">
            <v>3305142809400001</v>
          </cell>
          <cell r="F157" t="str">
            <v>PENGEMPON RT 03/RW 04</v>
          </cell>
          <cell r="G157" t="str">
            <v>Tidak Layak</v>
          </cell>
          <cell r="H157" t="str">
            <v>Tidak Layak</v>
          </cell>
          <cell r="I157" t="str">
            <v>Tidak Layak</v>
          </cell>
          <cell r="J157">
            <v>0</v>
          </cell>
          <cell r="K157">
            <v>0</v>
          </cell>
          <cell r="L157" t="str">
            <v>√</v>
          </cell>
          <cell r="M157">
            <v>3</v>
          </cell>
          <cell r="N157" t="str">
            <v>√</v>
          </cell>
          <cell r="O157">
            <v>0</v>
          </cell>
          <cell r="P157">
            <v>0</v>
          </cell>
          <cell r="Q157" t="str">
            <v>PK</v>
          </cell>
          <cell r="R157" t="str">
            <v>√</v>
          </cell>
          <cell r="S157">
            <v>0</v>
          </cell>
          <cell r="T157">
            <v>0</v>
          </cell>
        </row>
        <row r="158">
          <cell r="A158">
            <v>0</v>
          </cell>
          <cell r="B158">
            <v>0</v>
          </cell>
          <cell r="C158" t="str">
            <v>OK</v>
          </cell>
          <cell r="D158" t="str">
            <v>OK</v>
          </cell>
          <cell r="E158" t="str">
            <v>OK</v>
          </cell>
          <cell r="F158" t="str">
            <v>OK</v>
          </cell>
          <cell r="G158" t="str">
            <v>OK</v>
          </cell>
          <cell r="H158" t="str">
            <v>OK</v>
          </cell>
          <cell r="I158" t="str">
            <v>OK</v>
          </cell>
          <cell r="J158">
            <v>0</v>
          </cell>
          <cell r="K158">
            <v>0</v>
          </cell>
          <cell r="L158" t="str">
            <v>√</v>
          </cell>
          <cell r="M158">
            <v>3</v>
          </cell>
          <cell r="N158" t="str">
            <v>√</v>
          </cell>
          <cell r="O158">
            <v>0</v>
          </cell>
          <cell r="P158">
            <v>0</v>
          </cell>
          <cell r="Q158">
            <v>0</v>
          </cell>
          <cell r="R158">
            <v>0</v>
          </cell>
          <cell r="S158">
            <v>0</v>
          </cell>
          <cell r="T158">
            <v>0</v>
          </cell>
        </row>
        <row r="159">
          <cell r="A159">
            <v>74</v>
          </cell>
          <cell r="B159">
            <v>74</v>
          </cell>
          <cell r="C159" t="str">
            <v>TASIYEM</v>
          </cell>
          <cell r="D159" t="str">
            <v>P</v>
          </cell>
          <cell r="E159" t="str">
            <v>3305145505750002</v>
          </cell>
          <cell r="F159" t="str">
            <v>PENGEMPON RT 03/RW 04</v>
          </cell>
          <cell r="G159" t="str">
            <v>Tidak Layak</v>
          </cell>
          <cell r="H159" t="str">
            <v>Tidak Layak</v>
          </cell>
          <cell r="I159" t="str">
            <v>Tidak Layak</v>
          </cell>
          <cell r="J159">
            <v>0</v>
          </cell>
          <cell r="K159">
            <v>0</v>
          </cell>
          <cell r="L159" t="str">
            <v>√</v>
          </cell>
          <cell r="M159">
            <v>3</v>
          </cell>
          <cell r="N159" t="str">
            <v>√</v>
          </cell>
          <cell r="O159">
            <v>0</v>
          </cell>
          <cell r="P159">
            <v>0</v>
          </cell>
          <cell r="Q159" t="str">
            <v>PK</v>
          </cell>
          <cell r="R159" t="str">
            <v>√</v>
          </cell>
          <cell r="S159">
            <v>0</v>
          </cell>
          <cell r="T159">
            <v>0</v>
          </cell>
        </row>
        <row r="160">
          <cell r="A160">
            <v>0</v>
          </cell>
          <cell r="B160">
            <v>0</v>
          </cell>
          <cell r="C160" t="str">
            <v>OK</v>
          </cell>
          <cell r="D160" t="str">
            <v>OK</v>
          </cell>
          <cell r="E160" t="str">
            <v>OK</v>
          </cell>
          <cell r="F160" t="str">
            <v>OK</v>
          </cell>
          <cell r="G160" t="str">
            <v>OK</v>
          </cell>
          <cell r="H160" t="str">
            <v>OK</v>
          </cell>
          <cell r="I160" t="str">
            <v>OK</v>
          </cell>
          <cell r="J160">
            <v>0</v>
          </cell>
          <cell r="K160">
            <v>0</v>
          </cell>
          <cell r="L160" t="str">
            <v>√</v>
          </cell>
          <cell r="M160">
            <v>3</v>
          </cell>
          <cell r="N160" t="str">
            <v>√</v>
          </cell>
          <cell r="O160">
            <v>0</v>
          </cell>
          <cell r="P160">
            <v>0</v>
          </cell>
          <cell r="Q160">
            <v>0</v>
          </cell>
          <cell r="R160">
            <v>0</v>
          </cell>
          <cell r="S160">
            <v>0</v>
          </cell>
          <cell r="T160">
            <v>0</v>
          </cell>
        </row>
        <row r="161">
          <cell r="A161">
            <v>75</v>
          </cell>
          <cell r="B161">
            <v>75</v>
          </cell>
          <cell r="C161" t="str">
            <v>PARIMIN</v>
          </cell>
          <cell r="D161" t="str">
            <v>L</v>
          </cell>
          <cell r="E161" t="str">
            <v>3305141804490002</v>
          </cell>
          <cell r="F161" t="str">
            <v>PENGEMPON RT 03/RW 04</v>
          </cell>
          <cell r="G161" t="str">
            <v>Tidak Layak</v>
          </cell>
          <cell r="H161" t="str">
            <v>Tidak Layak</v>
          </cell>
          <cell r="I161" t="str">
            <v>Tidak Layak</v>
          </cell>
          <cell r="J161">
            <v>0</v>
          </cell>
          <cell r="K161">
            <v>0</v>
          </cell>
          <cell r="L161" t="str">
            <v>√</v>
          </cell>
          <cell r="M161">
            <v>3</v>
          </cell>
          <cell r="N161" t="str">
            <v>√</v>
          </cell>
          <cell r="O161">
            <v>0</v>
          </cell>
          <cell r="P161">
            <v>0</v>
          </cell>
          <cell r="Q161" t="str">
            <v>PK</v>
          </cell>
          <cell r="R161" t="str">
            <v>√</v>
          </cell>
          <cell r="S161">
            <v>0</v>
          </cell>
          <cell r="T161">
            <v>0</v>
          </cell>
        </row>
        <row r="162">
          <cell r="A162">
            <v>0</v>
          </cell>
          <cell r="B162">
            <v>0</v>
          </cell>
          <cell r="C162" t="str">
            <v>OK</v>
          </cell>
          <cell r="D162" t="str">
            <v>OK</v>
          </cell>
          <cell r="E162" t="str">
            <v>OK</v>
          </cell>
          <cell r="F162" t="str">
            <v>OK</v>
          </cell>
          <cell r="G162" t="str">
            <v>OK</v>
          </cell>
          <cell r="H162" t="str">
            <v>OK</v>
          </cell>
          <cell r="I162" t="str">
            <v>OK</v>
          </cell>
          <cell r="J162">
            <v>0</v>
          </cell>
          <cell r="K162">
            <v>0</v>
          </cell>
          <cell r="L162" t="str">
            <v>√</v>
          </cell>
          <cell r="M162">
            <v>3</v>
          </cell>
          <cell r="N162" t="str">
            <v>√</v>
          </cell>
          <cell r="O162">
            <v>0</v>
          </cell>
          <cell r="P162">
            <v>0</v>
          </cell>
          <cell r="Q162">
            <v>0</v>
          </cell>
          <cell r="R162">
            <v>0</v>
          </cell>
          <cell r="S162">
            <v>0</v>
          </cell>
          <cell r="T162">
            <v>0</v>
          </cell>
        </row>
        <row r="163">
          <cell r="A163">
            <v>76</v>
          </cell>
          <cell r="B163">
            <v>76</v>
          </cell>
          <cell r="C163" t="str">
            <v>WATINEM</v>
          </cell>
          <cell r="D163" t="str">
            <v>P</v>
          </cell>
          <cell r="E163" t="str">
            <v>3305145303630005</v>
          </cell>
          <cell r="F163" t="str">
            <v>PENGEMPON RT 03/RW 04</v>
          </cell>
          <cell r="G163" t="str">
            <v>Tidak Layak</v>
          </cell>
          <cell r="H163" t="str">
            <v>Tidak Layak</v>
          </cell>
          <cell r="I163" t="str">
            <v>Tidak Layak</v>
          </cell>
          <cell r="J163">
            <v>0</v>
          </cell>
          <cell r="K163">
            <v>0</v>
          </cell>
          <cell r="L163" t="str">
            <v>√</v>
          </cell>
          <cell r="M163">
            <v>3</v>
          </cell>
          <cell r="N163" t="str">
            <v>√</v>
          </cell>
          <cell r="O163">
            <v>0</v>
          </cell>
          <cell r="P163">
            <v>0</v>
          </cell>
          <cell r="Q163" t="str">
            <v>PK</v>
          </cell>
          <cell r="R163" t="str">
            <v>√</v>
          </cell>
          <cell r="S163">
            <v>0</v>
          </cell>
          <cell r="T163">
            <v>0</v>
          </cell>
        </row>
        <row r="164">
          <cell r="A164">
            <v>0</v>
          </cell>
          <cell r="B164">
            <v>0</v>
          </cell>
          <cell r="C164" t="str">
            <v>OK</v>
          </cell>
          <cell r="D164" t="str">
            <v>OK</v>
          </cell>
          <cell r="E164" t="str">
            <v>OK</v>
          </cell>
          <cell r="F164" t="str">
            <v>OK</v>
          </cell>
          <cell r="G164" t="str">
            <v>OK</v>
          </cell>
          <cell r="H164" t="str">
            <v>OK</v>
          </cell>
          <cell r="I164" t="str">
            <v>OK</v>
          </cell>
          <cell r="J164">
            <v>0</v>
          </cell>
          <cell r="K164">
            <v>0</v>
          </cell>
          <cell r="L164" t="str">
            <v>√</v>
          </cell>
          <cell r="M164">
            <v>3</v>
          </cell>
          <cell r="N164" t="str">
            <v>√</v>
          </cell>
          <cell r="O164">
            <v>0</v>
          </cell>
          <cell r="P164">
            <v>0</v>
          </cell>
          <cell r="Q164">
            <v>0</v>
          </cell>
          <cell r="R164">
            <v>0</v>
          </cell>
          <cell r="S164">
            <v>0</v>
          </cell>
          <cell r="T164">
            <v>0</v>
          </cell>
        </row>
        <row r="165">
          <cell r="A165">
            <v>77</v>
          </cell>
          <cell r="B165">
            <v>77</v>
          </cell>
          <cell r="C165" t="str">
            <v>ROKHIMAN</v>
          </cell>
          <cell r="D165" t="str">
            <v>L</v>
          </cell>
          <cell r="E165" t="str">
            <v>3305141506820003</v>
          </cell>
          <cell r="F165" t="str">
            <v>PENGEMPON RT 04/RW 04</v>
          </cell>
          <cell r="G165" t="str">
            <v>Tidak Layak</v>
          </cell>
          <cell r="H165" t="str">
            <v>Tidak Layak</v>
          </cell>
          <cell r="I165" t="str">
            <v>Tidak Layak</v>
          </cell>
          <cell r="J165">
            <v>0</v>
          </cell>
          <cell r="K165">
            <v>0</v>
          </cell>
          <cell r="L165" t="str">
            <v>√</v>
          </cell>
          <cell r="M165">
            <v>3</v>
          </cell>
          <cell r="N165" t="str">
            <v>√</v>
          </cell>
          <cell r="O165">
            <v>0</v>
          </cell>
          <cell r="P165">
            <v>0</v>
          </cell>
          <cell r="Q165" t="str">
            <v>PK</v>
          </cell>
          <cell r="R165" t="str">
            <v>√</v>
          </cell>
          <cell r="S165">
            <v>0</v>
          </cell>
          <cell r="T165">
            <v>0</v>
          </cell>
        </row>
        <row r="166">
          <cell r="A166">
            <v>0</v>
          </cell>
          <cell r="B166">
            <v>0</v>
          </cell>
          <cell r="C166" t="str">
            <v>OK</v>
          </cell>
          <cell r="D166" t="str">
            <v>OK</v>
          </cell>
          <cell r="E166" t="str">
            <v>OK</v>
          </cell>
          <cell r="F166" t="str">
            <v>OK</v>
          </cell>
          <cell r="G166" t="str">
            <v>OK</v>
          </cell>
          <cell r="H166" t="str">
            <v>OK</v>
          </cell>
          <cell r="I166" t="str">
            <v>OK</v>
          </cell>
          <cell r="J166">
            <v>0</v>
          </cell>
          <cell r="K166">
            <v>0</v>
          </cell>
          <cell r="L166" t="str">
            <v>√</v>
          </cell>
          <cell r="M166">
            <v>3</v>
          </cell>
          <cell r="N166" t="str">
            <v>√</v>
          </cell>
          <cell r="O166">
            <v>0</v>
          </cell>
          <cell r="P166">
            <v>0</v>
          </cell>
          <cell r="Q166">
            <v>0</v>
          </cell>
          <cell r="R166">
            <v>0</v>
          </cell>
          <cell r="S166">
            <v>0</v>
          </cell>
          <cell r="T166">
            <v>0</v>
          </cell>
        </row>
        <row r="167">
          <cell r="A167">
            <v>78</v>
          </cell>
          <cell r="B167">
            <v>78</v>
          </cell>
          <cell r="C167" t="str">
            <v>KASMINI</v>
          </cell>
          <cell r="D167" t="str">
            <v>P</v>
          </cell>
          <cell r="E167" t="str">
            <v>3305144602680002</v>
          </cell>
          <cell r="F167" t="str">
            <v>PENGEMPON RT 03/RW 04</v>
          </cell>
          <cell r="G167" t="str">
            <v>Tidak Layak</v>
          </cell>
          <cell r="H167" t="str">
            <v>Tidak Layak</v>
          </cell>
          <cell r="I167" t="str">
            <v>Tidak Layak</v>
          </cell>
          <cell r="J167">
            <v>0</v>
          </cell>
          <cell r="K167">
            <v>0</v>
          </cell>
          <cell r="L167" t="str">
            <v>√</v>
          </cell>
          <cell r="M167">
            <v>3</v>
          </cell>
          <cell r="N167" t="str">
            <v>√</v>
          </cell>
          <cell r="O167">
            <v>0</v>
          </cell>
          <cell r="P167">
            <v>0</v>
          </cell>
          <cell r="Q167" t="str">
            <v>PK</v>
          </cell>
          <cell r="R167" t="str">
            <v>√</v>
          </cell>
          <cell r="S167">
            <v>0</v>
          </cell>
          <cell r="T167">
            <v>0</v>
          </cell>
        </row>
        <row r="168">
          <cell r="A168">
            <v>0</v>
          </cell>
          <cell r="B168">
            <v>0</v>
          </cell>
          <cell r="C168" t="str">
            <v>OK</v>
          </cell>
          <cell r="D168" t="str">
            <v>OK</v>
          </cell>
          <cell r="E168" t="str">
            <v>OK</v>
          </cell>
          <cell r="F168" t="str">
            <v>OK</v>
          </cell>
          <cell r="G168" t="str">
            <v>OK</v>
          </cell>
          <cell r="H168" t="str">
            <v>OK</v>
          </cell>
          <cell r="I168" t="str">
            <v>OK</v>
          </cell>
          <cell r="J168">
            <v>0</v>
          </cell>
          <cell r="K168">
            <v>0</v>
          </cell>
          <cell r="L168" t="str">
            <v>√</v>
          </cell>
          <cell r="M168">
            <v>3</v>
          </cell>
          <cell r="N168" t="str">
            <v>√</v>
          </cell>
          <cell r="O168">
            <v>0</v>
          </cell>
          <cell r="P168">
            <v>0</v>
          </cell>
          <cell r="Q168">
            <v>0</v>
          </cell>
          <cell r="R168">
            <v>0</v>
          </cell>
          <cell r="S168">
            <v>0</v>
          </cell>
          <cell r="T168">
            <v>0</v>
          </cell>
        </row>
        <row r="169">
          <cell r="A169">
            <v>79</v>
          </cell>
          <cell r="B169">
            <v>79</v>
          </cell>
          <cell r="C169" t="str">
            <v>PARTINI</v>
          </cell>
          <cell r="D169" t="str">
            <v>P</v>
          </cell>
          <cell r="E169" t="str">
            <v>3305145407850004</v>
          </cell>
          <cell r="F169" t="str">
            <v>PENGEMPON RT 04/RW 04</v>
          </cell>
          <cell r="G169" t="str">
            <v>Tidak Layak</v>
          </cell>
          <cell r="H169" t="str">
            <v>Tidak Layak</v>
          </cell>
          <cell r="I169" t="str">
            <v>Tidak Layak</v>
          </cell>
          <cell r="J169">
            <v>0</v>
          </cell>
          <cell r="K169">
            <v>0</v>
          </cell>
          <cell r="L169">
            <v>0</v>
          </cell>
          <cell r="M169">
            <v>0</v>
          </cell>
          <cell r="N169">
            <v>0</v>
          </cell>
          <cell r="O169">
            <v>0</v>
          </cell>
          <cell r="P169" t="str">
            <v>SUDAH DIBANGUN PERMANEN</v>
          </cell>
          <cell r="Q169" t="str">
            <v>PK</v>
          </cell>
          <cell r="R169" t="str">
            <v>-</v>
          </cell>
          <cell r="S169" t="str">
            <v>√</v>
          </cell>
          <cell r="T169">
            <v>0</v>
          </cell>
        </row>
        <row r="170">
          <cell r="A170">
            <v>0</v>
          </cell>
          <cell r="B170">
            <v>0</v>
          </cell>
          <cell r="C170" t="str">
            <v>OK</v>
          </cell>
          <cell r="D170" t="str">
            <v>OK</v>
          </cell>
          <cell r="E170" t="str">
            <v>OK</v>
          </cell>
          <cell r="F170" t="str">
            <v>OK</v>
          </cell>
          <cell r="G170" t="str">
            <v>LAYAK</v>
          </cell>
          <cell r="H170" t="str">
            <v>LAYAK</v>
          </cell>
          <cell r="I170" t="str">
            <v>LAYAK</v>
          </cell>
          <cell r="J170">
            <v>0</v>
          </cell>
          <cell r="K170">
            <v>0</v>
          </cell>
          <cell r="L170">
            <v>0</v>
          </cell>
          <cell r="M170">
            <v>0</v>
          </cell>
          <cell r="N170">
            <v>0</v>
          </cell>
          <cell r="O170">
            <v>0</v>
          </cell>
          <cell r="P170">
            <v>0</v>
          </cell>
          <cell r="Q170">
            <v>0</v>
          </cell>
          <cell r="R170">
            <v>0</v>
          </cell>
          <cell r="S170">
            <v>0</v>
          </cell>
          <cell r="T170">
            <v>0</v>
          </cell>
        </row>
        <row r="171">
          <cell r="A171">
            <v>80</v>
          </cell>
          <cell r="B171">
            <v>80</v>
          </cell>
          <cell r="C171" t="str">
            <v>SOLIHUDIN</v>
          </cell>
          <cell r="D171" t="str">
            <v>L</v>
          </cell>
          <cell r="E171" t="str">
            <v>3305141510790005</v>
          </cell>
          <cell r="F171" t="str">
            <v>PENGEMPON RT 04/RW 04</v>
          </cell>
          <cell r="G171" t="str">
            <v>Tidak Layak</v>
          </cell>
          <cell r="H171" t="str">
            <v>Tidak Layak</v>
          </cell>
          <cell r="I171" t="str">
            <v>Tidak Layak</v>
          </cell>
          <cell r="J171">
            <v>0</v>
          </cell>
          <cell r="K171">
            <v>0</v>
          </cell>
          <cell r="L171" t="str">
            <v>√</v>
          </cell>
          <cell r="M171">
            <v>3</v>
          </cell>
          <cell r="N171" t="str">
            <v>√</v>
          </cell>
          <cell r="O171">
            <v>0</v>
          </cell>
          <cell r="P171">
            <v>0</v>
          </cell>
          <cell r="Q171" t="str">
            <v>PK</v>
          </cell>
          <cell r="R171" t="str">
            <v>√</v>
          </cell>
          <cell r="S171">
            <v>0</v>
          </cell>
          <cell r="T171">
            <v>0</v>
          </cell>
        </row>
        <row r="172">
          <cell r="A172">
            <v>0</v>
          </cell>
          <cell r="B172">
            <v>0</v>
          </cell>
          <cell r="C172" t="str">
            <v>OK</v>
          </cell>
          <cell r="D172" t="str">
            <v>OK</v>
          </cell>
          <cell r="E172" t="str">
            <v>OK</v>
          </cell>
          <cell r="F172" t="str">
            <v>OK</v>
          </cell>
          <cell r="G172" t="str">
            <v>OK</v>
          </cell>
          <cell r="H172" t="str">
            <v>OK</v>
          </cell>
          <cell r="I172" t="str">
            <v>OK</v>
          </cell>
          <cell r="J172">
            <v>0</v>
          </cell>
          <cell r="K172">
            <v>0</v>
          </cell>
          <cell r="L172" t="str">
            <v>√</v>
          </cell>
          <cell r="M172">
            <v>3</v>
          </cell>
          <cell r="N172" t="str">
            <v>√</v>
          </cell>
          <cell r="O172">
            <v>0</v>
          </cell>
          <cell r="P172">
            <v>0</v>
          </cell>
          <cell r="Q172">
            <v>0</v>
          </cell>
          <cell r="R172">
            <v>0</v>
          </cell>
          <cell r="S172">
            <v>0</v>
          </cell>
          <cell r="T172">
            <v>0</v>
          </cell>
        </row>
        <row r="173">
          <cell r="A173">
            <v>81</v>
          </cell>
          <cell r="B173">
            <v>81</v>
          </cell>
          <cell r="C173" t="str">
            <v>MUSRINGAH</v>
          </cell>
          <cell r="D173" t="str">
            <v>P</v>
          </cell>
          <cell r="E173" t="str">
            <v>3305146105460002</v>
          </cell>
          <cell r="F173" t="str">
            <v>PENGEMPON RT 04/RW 04</v>
          </cell>
          <cell r="G173" t="str">
            <v>Tidak Layak</v>
          </cell>
          <cell r="H173" t="str">
            <v>Tidak Layak</v>
          </cell>
          <cell r="I173" t="str">
            <v>Tidak Layak</v>
          </cell>
          <cell r="J173">
            <v>0</v>
          </cell>
          <cell r="K173">
            <v>0</v>
          </cell>
          <cell r="L173" t="str">
            <v>√</v>
          </cell>
          <cell r="M173">
            <v>3</v>
          </cell>
          <cell r="N173" t="str">
            <v>√</v>
          </cell>
          <cell r="O173">
            <v>0</v>
          </cell>
          <cell r="P173">
            <v>0</v>
          </cell>
          <cell r="Q173" t="str">
            <v>PK</v>
          </cell>
          <cell r="R173" t="str">
            <v>√</v>
          </cell>
          <cell r="S173">
            <v>0</v>
          </cell>
          <cell r="T173">
            <v>0</v>
          </cell>
        </row>
        <row r="174">
          <cell r="A174">
            <v>0</v>
          </cell>
          <cell r="B174">
            <v>0</v>
          </cell>
          <cell r="C174" t="str">
            <v>OK</v>
          </cell>
          <cell r="D174" t="str">
            <v>OK</v>
          </cell>
          <cell r="E174" t="str">
            <v>OK</v>
          </cell>
          <cell r="F174" t="str">
            <v>OK</v>
          </cell>
          <cell r="G174" t="str">
            <v>OK</v>
          </cell>
          <cell r="H174" t="str">
            <v>OK</v>
          </cell>
          <cell r="I174" t="str">
            <v>OK</v>
          </cell>
          <cell r="J174">
            <v>0</v>
          </cell>
          <cell r="K174">
            <v>0</v>
          </cell>
          <cell r="L174" t="str">
            <v>√</v>
          </cell>
          <cell r="M174">
            <v>3</v>
          </cell>
          <cell r="N174" t="str">
            <v>√</v>
          </cell>
          <cell r="O174">
            <v>0</v>
          </cell>
          <cell r="P174">
            <v>0</v>
          </cell>
          <cell r="Q174">
            <v>0</v>
          </cell>
          <cell r="R174">
            <v>0</v>
          </cell>
          <cell r="S174">
            <v>0</v>
          </cell>
          <cell r="T174">
            <v>0</v>
          </cell>
        </row>
        <row r="175">
          <cell r="A175">
            <v>82</v>
          </cell>
          <cell r="B175">
            <v>82</v>
          </cell>
          <cell r="C175" t="str">
            <v>NUR FAIKUN</v>
          </cell>
          <cell r="D175" t="str">
            <v>L</v>
          </cell>
          <cell r="E175" t="str">
            <v>3305141203720002</v>
          </cell>
          <cell r="F175" t="str">
            <v>PENGEMPON RT 04/RW 04</v>
          </cell>
          <cell r="G175" t="str">
            <v>Tidak Layak</v>
          </cell>
          <cell r="H175" t="str">
            <v>Tidak Layak</v>
          </cell>
          <cell r="I175" t="str">
            <v>Tidak Layak</v>
          </cell>
          <cell r="J175">
            <v>0</v>
          </cell>
          <cell r="K175">
            <v>0</v>
          </cell>
          <cell r="L175" t="str">
            <v>√</v>
          </cell>
          <cell r="M175">
            <v>3</v>
          </cell>
          <cell r="N175" t="str">
            <v>√</v>
          </cell>
          <cell r="O175">
            <v>0</v>
          </cell>
          <cell r="P175">
            <v>0</v>
          </cell>
          <cell r="Q175" t="str">
            <v>PK</v>
          </cell>
          <cell r="R175" t="str">
            <v>√</v>
          </cell>
          <cell r="S175">
            <v>0</v>
          </cell>
          <cell r="T175">
            <v>0</v>
          </cell>
        </row>
        <row r="176">
          <cell r="A176">
            <v>0</v>
          </cell>
          <cell r="B176">
            <v>0</v>
          </cell>
          <cell r="C176" t="str">
            <v>OK</v>
          </cell>
          <cell r="D176" t="str">
            <v>OK</v>
          </cell>
          <cell r="E176" t="str">
            <v>OK</v>
          </cell>
          <cell r="F176" t="str">
            <v>OK</v>
          </cell>
          <cell r="G176" t="str">
            <v>OK</v>
          </cell>
          <cell r="H176" t="str">
            <v>OK</v>
          </cell>
          <cell r="I176" t="str">
            <v>OK</v>
          </cell>
          <cell r="J176">
            <v>0</v>
          </cell>
          <cell r="K176">
            <v>0</v>
          </cell>
          <cell r="L176" t="str">
            <v>√</v>
          </cell>
          <cell r="M176">
            <v>3</v>
          </cell>
          <cell r="N176" t="str">
            <v>√</v>
          </cell>
          <cell r="O176">
            <v>0</v>
          </cell>
          <cell r="P176">
            <v>0</v>
          </cell>
          <cell r="Q176">
            <v>0</v>
          </cell>
          <cell r="R176">
            <v>0</v>
          </cell>
          <cell r="S176">
            <v>0</v>
          </cell>
          <cell r="T176">
            <v>0</v>
          </cell>
        </row>
        <row r="177">
          <cell r="A177">
            <v>83</v>
          </cell>
          <cell r="B177">
            <v>83</v>
          </cell>
          <cell r="C177" t="str">
            <v>NASIHUDIN</v>
          </cell>
          <cell r="D177" t="str">
            <v>L</v>
          </cell>
          <cell r="E177" t="str">
            <v>3305142103680001</v>
          </cell>
          <cell r="F177" t="str">
            <v>PENGEMPON RT 04/RW 04</v>
          </cell>
          <cell r="G177" t="str">
            <v>Tidak Layak</v>
          </cell>
          <cell r="H177" t="str">
            <v>Tidak Layak</v>
          </cell>
          <cell r="I177" t="str">
            <v>Tidak Layak</v>
          </cell>
          <cell r="J177">
            <v>0</v>
          </cell>
          <cell r="K177">
            <v>0</v>
          </cell>
          <cell r="L177" t="str">
            <v>√</v>
          </cell>
          <cell r="M177">
            <v>3</v>
          </cell>
          <cell r="N177" t="str">
            <v>√</v>
          </cell>
          <cell r="O177">
            <v>0</v>
          </cell>
          <cell r="P177">
            <v>0</v>
          </cell>
          <cell r="Q177" t="str">
            <v>PK</v>
          </cell>
          <cell r="R177" t="str">
            <v>√</v>
          </cell>
          <cell r="S177">
            <v>0</v>
          </cell>
          <cell r="T177">
            <v>0</v>
          </cell>
        </row>
        <row r="178">
          <cell r="A178">
            <v>0</v>
          </cell>
          <cell r="B178">
            <v>0</v>
          </cell>
          <cell r="C178" t="str">
            <v>OK</v>
          </cell>
          <cell r="D178" t="str">
            <v>OK</v>
          </cell>
          <cell r="E178" t="str">
            <v>OK</v>
          </cell>
          <cell r="F178" t="str">
            <v>OK</v>
          </cell>
          <cell r="G178" t="str">
            <v>OK</v>
          </cell>
          <cell r="H178" t="str">
            <v>OK</v>
          </cell>
          <cell r="I178" t="str">
            <v>OK</v>
          </cell>
          <cell r="J178">
            <v>0</v>
          </cell>
          <cell r="K178">
            <v>0</v>
          </cell>
          <cell r="L178" t="str">
            <v>√</v>
          </cell>
          <cell r="M178">
            <v>3</v>
          </cell>
          <cell r="N178" t="str">
            <v>√</v>
          </cell>
          <cell r="O178">
            <v>0</v>
          </cell>
          <cell r="P178">
            <v>0</v>
          </cell>
          <cell r="Q178">
            <v>0</v>
          </cell>
          <cell r="R178">
            <v>0</v>
          </cell>
          <cell r="S178">
            <v>0</v>
          </cell>
          <cell r="T178">
            <v>0</v>
          </cell>
        </row>
        <row r="179">
          <cell r="A179">
            <v>84</v>
          </cell>
          <cell r="B179">
            <v>84</v>
          </cell>
          <cell r="C179" t="str">
            <v>SOLIHUN</v>
          </cell>
          <cell r="D179" t="str">
            <v>L</v>
          </cell>
          <cell r="E179" t="str">
            <v>3305141102820003</v>
          </cell>
          <cell r="F179" t="str">
            <v>PENGEMPON RT 04/RW 04</v>
          </cell>
          <cell r="G179" t="str">
            <v>Tidak Layak</v>
          </cell>
          <cell r="H179" t="str">
            <v>Tidak Layak</v>
          </cell>
          <cell r="I179" t="str">
            <v>Tidak Layak</v>
          </cell>
          <cell r="J179">
            <v>0</v>
          </cell>
          <cell r="K179">
            <v>0</v>
          </cell>
          <cell r="L179" t="str">
            <v>√</v>
          </cell>
          <cell r="M179">
            <v>3</v>
          </cell>
          <cell r="N179" t="str">
            <v>√</v>
          </cell>
          <cell r="O179">
            <v>0</v>
          </cell>
          <cell r="P179">
            <v>0</v>
          </cell>
          <cell r="Q179" t="str">
            <v>PK</v>
          </cell>
          <cell r="R179" t="str">
            <v>√</v>
          </cell>
          <cell r="S179">
            <v>0</v>
          </cell>
          <cell r="T179">
            <v>0</v>
          </cell>
        </row>
        <row r="180">
          <cell r="A180">
            <v>0</v>
          </cell>
          <cell r="B180">
            <v>0</v>
          </cell>
          <cell r="C180" t="str">
            <v>OK</v>
          </cell>
          <cell r="D180" t="str">
            <v>OK</v>
          </cell>
          <cell r="E180" t="str">
            <v>OK</v>
          </cell>
          <cell r="F180" t="str">
            <v>OK</v>
          </cell>
          <cell r="G180" t="str">
            <v>OK</v>
          </cell>
          <cell r="H180" t="str">
            <v>OK</v>
          </cell>
          <cell r="I180" t="str">
            <v>OK</v>
          </cell>
          <cell r="J180">
            <v>0</v>
          </cell>
          <cell r="K180">
            <v>0</v>
          </cell>
          <cell r="L180" t="str">
            <v>√</v>
          </cell>
          <cell r="M180">
            <v>3</v>
          </cell>
          <cell r="N180" t="str">
            <v>√</v>
          </cell>
          <cell r="O180">
            <v>0</v>
          </cell>
          <cell r="P180">
            <v>0</v>
          </cell>
          <cell r="Q180">
            <v>0</v>
          </cell>
          <cell r="R180">
            <v>0</v>
          </cell>
          <cell r="S180">
            <v>0</v>
          </cell>
          <cell r="T180">
            <v>0</v>
          </cell>
        </row>
        <row r="181">
          <cell r="A181">
            <v>85</v>
          </cell>
          <cell r="B181">
            <v>85</v>
          </cell>
          <cell r="C181" t="str">
            <v>SATIMAN</v>
          </cell>
          <cell r="D181" t="str">
            <v>L</v>
          </cell>
          <cell r="E181" t="str">
            <v>3305143112390014</v>
          </cell>
          <cell r="F181" t="str">
            <v>PENGEMPON RT 04/RW 04</v>
          </cell>
          <cell r="G181" t="str">
            <v>Tidak Layak</v>
          </cell>
          <cell r="H181" t="str">
            <v>Tidak Layak</v>
          </cell>
          <cell r="I181" t="str">
            <v>Tidak Layak</v>
          </cell>
          <cell r="J181">
            <v>0</v>
          </cell>
          <cell r="K181">
            <v>0</v>
          </cell>
          <cell r="L181" t="str">
            <v>√</v>
          </cell>
          <cell r="M181">
            <v>3</v>
          </cell>
          <cell r="N181" t="str">
            <v>√</v>
          </cell>
          <cell r="O181">
            <v>0</v>
          </cell>
          <cell r="P181">
            <v>0</v>
          </cell>
          <cell r="Q181" t="str">
            <v>PK</v>
          </cell>
          <cell r="R181" t="str">
            <v>√</v>
          </cell>
          <cell r="S181">
            <v>0</v>
          </cell>
          <cell r="T181">
            <v>0</v>
          </cell>
        </row>
        <row r="182">
          <cell r="A182">
            <v>0</v>
          </cell>
          <cell r="B182">
            <v>0</v>
          </cell>
          <cell r="C182" t="str">
            <v>OK</v>
          </cell>
          <cell r="D182" t="str">
            <v>OK</v>
          </cell>
          <cell r="E182" t="str">
            <v>OK</v>
          </cell>
          <cell r="F182" t="str">
            <v>OK</v>
          </cell>
          <cell r="G182" t="str">
            <v>OK</v>
          </cell>
          <cell r="H182" t="str">
            <v>OK</v>
          </cell>
          <cell r="I182" t="str">
            <v>OK</v>
          </cell>
          <cell r="J182">
            <v>0</v>
          </cell>
          <cell r="K182">
            <v>0</v>
          </cell>
          <cell r="L182" t="str">
            <v>√</v>
          </cell>
          <cell r="M182">
            <v>3</v>
          </cell>
          <cell r="N182" t="str">
            <v>√</v>
          </cell>
          <cell r="O182">
            <v>0</v>
          </cell>
          <cell r="P182">
            <v>0</v>
          </cell>
          <cell r="Q182">
            <v>0</v>
          </cell>
          <cell r="R182">
            <v>0</v>
          </cell>
          <cell r="S182">
            <v>0</v>
          </cell>
          <cell r="T182">
            <v>0</v>
          </cell>
        </row>
        <row r="183">
          <cell r="A183">
            <v>86</v>
          </cell>
          <cell r="B183">
            <v>86</v>
          </cell>
          <cell r="C183" t="str">
            <v>SODIKIN</v>
          </cell>
          <cell r="D183" t="str">
            <v>L</v>
          </cell>
          <cell r="E183" t="str">
            <v>3305140810670002</v>
          </cell>
          <cell r="F183" t="str">
            <v>PENGEMPON RT 01/RW 05</v>
          </cell>
          <cell r="G183" t="str">
            <v>Tidak Layak</v>
          </cell>
          <cell r="H183" t="str">
            <v>Tidak Layak</v>
          </cell>
          <cell r="I183" t="str">
            <v>Tidak Layak</v>
          </cell>
          <cell r="J183">
            <v>0</v>
          </cell>
          <cell r="K183">
            <v>0</v>
          </cell>
          <cell r="L183" t="str">
            <v>√</v>
          </cell>
          <cell r="M183">
            <v>3</v>
          </cell>
          <cell r="N183" t="str">
            <v>√</v>
          </cell>
          <cell r="O183">
            <v>0</v>
          </cell>
          <cell r="P183">
            <v>0</v>
          </cell>
          <cell r="Q183" t="str">
            <v>PK</v>
          </cell>
          <cell r="R183" t="str">
            <v>√</v>
          </cell>
          <cell r="S183">
            <v>0</v>
          </cell>
          <cell r="T183">
            <v>0</v>
          </cell>
        </row>
        <row r="184">
          <cell r="A184">
            <v>0</v>
          </cell>
          <cell r="B184">
            <v>0</v>
          </cell>
          <cell r="C184" t="str">
            <v>OK</v>
          </cell>
          <cell r="D184" t="str">
            <v>OK</v>
          </cell>
          <cell r="E184" t="str">
            <v>OK</v>
          </cell>
          <cell r="F184" t="str">
            <v>OK</v>
          </cell>
          <cell r="G184" t="str">
            <v>OK</v>
          </cell>
          <cell r="H184" t="str">
            <v>OK</v>
          </cell>
          <cell r="I184" t="str">
            <v>OK</v>
          </cell>
          <cell r="J184">
            <v>0</v>
          </cell>
          <cell r="K184">
            <v>0</v>
          </cell>
          <cell r="L184" t="str">
            <v>√</v>
          </cell>
          <cell r="M184">
            <v>3</v>
          </cell>
          <cell r="N184" t="str">
            <v>√</v>
          </cell>
          <cell r="O184">
            <v>0</v>
          </cell>
          <cell r="P184">
            <v>0</v>
          </cell>
          <cell r="Q184">
            <v>0</v>
          </cell>
          <cell r="R184">
            <v>0</v>
          </cell>
          <cell r="S184">
            <v>0</v>
          </cell>
          <cell r="T184">
            <v>0</v>
          </cell>
        </row>
        <row r="185">
          <cell r="A185">
            <v>87</v>
          </cell>
          <cell r="B185">
            <v>87</v>
          </cell>
          <cell r="C185" t="str">
            <v>SOLIHUDIN</v>
          </cell>
          <cell r="D185" t="str">
            <v>L</v>
          </cell>
          <cell r="E185" t="str">
            <v>3305142604850003</v>
          </cell>
          <cell r="F185" t="str">
            <v>PENGEMPON RT 01/RW 05</v>
          </cell>
          <cell r="G185" t="str">
            <v>Tidak Layak</v>
          </cell>
          <cell r="H185" t="str">
            <v>Tidak Layak</v>
          </cell>
          <cell r="I185" t="str">
            <v>Tidak Layak</v>
          </cell>
          <cell r="J185">
            <v>0</v>
          </cell>
          <cell r="K185">
            <v>0</v>
          </cell>
          <cell r="L185" t="str">
            <v>√</v>
          </cell>
          <cell r="M185">
            <v>3</v>
          </cell>
          <cell r="N185" t="str">
            <v>√</v>
          </cell>
          <cell r="O185">
            <v>0</v>
          </cell>
          <cell r="P185">
            <v>0</v>
          </cell>
          <cell r="Q185" t="str">
            <v>PK</v>
          </cell>
          <cell r="R185" t="str">
            <v>√</v>
          </cell>
          <cell r="S185">
            <v>0</v>
          </cell>
          <cell r="T185">
            <v>0</v>
          </cell>
        </row>
        <row r="186">
          <cell r="A186">
            <v>0</v>
          </cell>
          <cell r="B186">
            <v>0</v>
          </cell>
          <cell r="C186" t="str">
            <v>OK</v>
          </cell>
          <cell r="D186" t="str">
            <v>OK</v>
          </cell>
          <cell r="E186" t="str">
            <v>OK</v>
          </cell>
          <cell r="F186" t="str">
            <v>OK</v>
          </cell>
          <cell r="G186" t="str">
            <v>OK</v>
          </cell>
          <cell r="H186" t="str">
            <v>OK</v>
          </cell>
          <cell r="I186" t="str">
            <v>OK</v>
          </cell>
          <cell r="J186">
            <v>0</v>
          </cell>
          <cell r="K186">
            <v>0</v>
          </cell>
          <cell r="L186" t="str">
            <v>√</v>
          </cell>
          <cell r="M186">
            <v>3</v>
          </cell>
          <cell r="N186" t="str">
            <v>√</v>
          </cell>
          <cell r="O186">
            <v>0</v>
          </cell>
          <cell r="P186">
            <v>0</v>
          </cell>
          <cell r="Q186">
            <v>0</v>
          </cell>
          <cell r="R186">
            <v>0</v>
          </cell>
          <cell r="S186">
            <v>0</v>
          </cell>
          <cell r="T186">
            <v>0</v>
          </cell>
        </row>
        <row r="187">
          <cell r="A187">
            <v>88</v>
          </cell>
          <cell r="B187">
            <v>88</v>
          </cell>
          <cell r="C187" t="str">
            <v>SITI BAENGATUN</v>
          </cell>
          <cell r="D187" t="str">
            <v>P</v>
          </cell>
          <cell r="E187" t="str">
            <v>3305145606770001</v>
          </cell>
          <cell r="F187" t="str">
            <v>PEMGEMPON RT 01/RW 05</v>
          </cell>
          <cell r="G187" t="str">
            <v>Tidak Layak</v>
          </cell>
          <cell r="H187" t="str">
            <v>Tidak Layak</v>
          </cell>
          <cell r="I187" t="str">
            <v>Tidak Layak</v>
          </cell>
          <cell r="J187">
            <v>0</v>
          </cell>
          <cell r="K187">
            <v>0</v>
          </cell>
          <cell r="L187" t="str">
            <v>√</v>
          </cell>
          <cell r="M187">
            <v>3</v>
          </cell>
          <cell r="N187" t="str">
            <v>√</v>
          </cell>
          <cell r="O187">
            <v>0</v>
          </cell>
          <cell r="P187">
            <v>0</v>
          </cell>
          <cell r="Q187" t="str">
            <v>PK</v>
          </cell>
          <cell r="R187" t="str">
            <v>√</v>
          </cell>
          <cell r="S187">
            <v>0</v>
          </cell>
          <cell r="T187">
            <v>0</v>
          </cell>
        </row>
        <row r="188">
          <cell r="A188">
            <v>0</v>
          </cell>
          <cell r="B188">
            <v>0</v>
          </cell>
          <cell r="C188" t="str">
            <v>OK</v>
          </cell>
          <cell r="D188" t="str">
            <v>OK</v>
          </cell>
          <cell r="E188" t="str">
            <v>OK</v>
          </cell>
          <cell r="F188" t="str">
            <v>OK</v>
          </cell>
          <cell r="G188" t="str">
            <v>OK</v>
          </cell>
          <cell r="H188" t="str">
            <v>OK</v>
          </cell>
          <cell r="I188" t="str">
            <v>OK</v>
          </cell>
          <cell r="J188">
            <v>0</v>
          </cell>
          <cell r="K188">
            <v>0</v>
          </cell>
          <cell r="L188" t="str">
            <v>√</v>
          </cell>
          <cell r="M188">
            <v>3</v>
          </cell>
          <cell r="N188" t="str">
            <v>√</v>
          </cell>
          <cell r="O188">
            <v>0</v>
          </cell>
          <cell r="P188">
            <v>0</v>
          </cell>
          <cell r="Q188">
            <v>0</v>
          </cell>
          <cell r="R188">
            <v>0</v>
          </cell>
          <cell r="S188">
            <v>0</v>
          </cell>
          <cell r="T188">
            <v>0</v>
          </cell>
        </row>
        <row r="189">
          <cell r="A189">
            <v>89</v>
          </cell>
          <cell r="B189">
            <v>89</v>
          </cell>
          <cell r="C189" t="str">
            <v>SOMADI</v>
          </cell>
          <cell r="D189" t="str">
            <v>L</v>
          </cell>
          <cell r="E189" t="str">
            <v>3305140201260001</v>
          </cell>
          <cell r="F189" t="str">
            <v>PENGEMPON RT 02/RW 05</v>
          </cell>
          <cell r="G189" t="str">
            <v>Tidak Layak</v>
          </cell>
          <cell r="H189" t="str">
            <v>Tidak Layak</v>
          </cell>
          <cell r="I189" t="str">
            <v>Tidak Layak</v>
          </cell>
          <cell r="J189">
            <v>0</v>
          </cell>
          <cell r="K189">
            <v>0</v>
          </cell>
          <cell r="L189" t="str">
            <v>√</v>
          </cell>
          <cell r="M189">
            <v>3</v>
          </cell>
          <cell r="N189" t="str">
            <v>√</v>
          </cell>
          <cell r="O189">
            <v>0</v>
          </cell>
          <cell r="P189">
            <v>0</v>
          </cell>
          <cell r="Q189" t="str">
            <v>PK</v>
          </cell>
          <cell r="R189" t="str">
            <v>√</v>
          </cell>
          <cell r="S189">
            <v>0</v>
          </cell>
          <cell r="T189">
            <v>0</v>
          </cell>
        </row>
        <row r="190">
          <cell r="A190">
            <v>0</v>
          </cell>
          <cell r="B190">
            <v>0</v>
          </cell>
          <cell r="C190" t="str">
            <v>OK</v>
          </cell>
          <cell r="D190" t="str">
            <v>OK</v>
          </cell>
          <cell r="E190" t="str">
            <v>OK</v>
          </cell>
          <cell r="F190" t="str">
            <v>OK</v>
          </cell>
          <cell r="G190" t="str">
            <v>OK</v>
          </cell>
          <cell r="H190" t="str">
            <v>OK</v>
          </cell>
          <cell r="I190" t="str">
            <v>OK</v>
          </cell>
          <cell r="J190">
            <v>0</v>
          </cell>
          <cell r="K190">
            <v>0</v>
          </cell>
          <cell r="L190" t="str">
            <v>√</v>
          </cell>
          <cell r="M190">
            <v>3</v>
          </cell>
          <cell r="N190" t="str">
            <v>√</v>
          </cell>
          <cell r="O190">
            <v>0</v>
          </cell>
          <cell r="P190">
            <v>0</v>
          </cell>
          <cell r="Q190">
            <v>0</v>
          </cell>
          <cell r="R190">
            <v>0</v>
          </cell>
          <cell r="S190">
            <v>0</v>
          </cell>
          <cell r="T190">
            <v>0</v>
          </cell>
        </row>
        <row r="191">
          <cell r="A191">
            <v>90</v>
          </cell>
          <cell r="B191">
            <v>90</v>
          </cell>
          <cell r="C191" t="str">
            <v>MUFIDUN</v>
          </cell>
          <cell r="D191" t="str">
            <v>L</v>
          </cell>
          <cell r="E191" t="str">
            <v>3305141508850001</v>
          </cell>
          <cell r="F191" t="str">
            <v>PENGEMPON RT 02/RW 05</v>
          </cell>
          <cell r="G191" t="str">
            <v>Tidak Layak</v>
          </cell>
          <cell r="H191" t="str">
            <v>Tidak Layak</v>
          </cell>
          <cell r="I191" t="str">
            <v>Tidak Layak</v>
          </cell>
          <cell r="J191">
            <v>0</v>
          </cell>
          <cell r="K191">
            <v>0</v>
          </cell>
          <cell r="L191" t="str">
            <v>√</v>
          </cell>
          <cell r="M191">
            <v>3</v>
          </cell>
          <cell r="N191" t="str">
            <v>√</v>
          </cell>
          <cell r="O191">
            <v>0</v>
          </cell>
          <cell r="P191">
            <v>0</v>
          </cell>
          <cell r="Q191" t="str">
            <v>PK</v>
          </cell>
          <cell r="R191" t="str">
            <v>√</v>
          </cell>
          <cell r="S191">
            <v>0</v>
          </cell>
          <cell r="T191">
            <v>0</v>
          </cell>
        </row>
        <row r="192">
          <cell r="A192">
            <v>0</v>
          </cell>
          <cell r="B192">
            <v>0</v>
          </cell>
          <cell r="C192" t="str">
            <v>OK</v>
          </cell>
          <cell r="D192" t="str">
            <v>OK</v>
          </cell>
          <cell r="E192" t="str">
            <v>OK</v>
          </cell>
          <cell r="F192" t="str">
            <v>OK</v>
          </cell>
          <cell r="G192" t="str">
            <v>OK</v>
          </cell>
          <cell r="H192" t="str">
            <v>OK</v>
          </cell>
          <cell r="I192" t="str">
            <v>OK</v>
          </cell>
          <cell r="J192">
            <v>0</v>
          </cell>
          <cell r="K192">
            <v>0</v>
          </cell>
          <cell r="L192" t="str">
            <v>√</v>
          </cell>
          <cell r="M192">
            <v>3</v>
          </cell>
          <cell r="N192" t="str">
            <v>√</v>
          </cell>
          <cell r="O192">
            <v>0</v>
          </cell>
          <cell r="P192">
            <v>0</v>
          </cell>
          <cell r="Q192">
            <v>0</v>
          </cell>
          <cell r="R192">
            <v>0</v>
          </cell>
          <cell r="S192">
            <v>0</v>
          </cell>
          <cell r="T192">
            <v>0</v>
          </cell>
        </row>
        <row r="193">
          <cell r="A193">
            <v>91</v>
          </cell>
          <cell r="B193">
            <v>91</v>
          </cell>
          <cell r="C193" t="str">
            <v>RATIMIN</v>
          </cell>
          <cell r="D193" t="str">
            <v>L</v>
          </cell>
          <cell r="E193" t="str">
            <v>3305140707550002</v>
          </cell>
          <cell r="F193" t="str">
            <v>PENGEMPON RT 02/RW 05</v>
          </cell>
          <cell r="G193" t="str">
            <v>Tidak Layak</v>
          </cell>
          <cell r="H193" t="str">
            <v>Tidak Layak</v>
          </cell>
          <cell r="I193" t="str">
            <v>Tidak Layak</v>
          </cell>
          <cell r="J193">
            <v>0</v>
          </cell>
          <cell r="K193">
            <v>0</v>
          </cell>
          <cell r="L193" t="str">
            <v>√</v>
          </cell>
          <cell r="M193">
            <v>3</v>
          </cell>
          <cell r="N193" t="str">
            <v>√</v>
          </cell>
          <cell r="O193">
            <v>0</v>
          </cell>
          <cell r="P193">
            <v>0</v>
          </cell>
          <cell r="Q193" t="str">
            <v>PK</v>
          </cell>
          <cell r="R193" t="str">
            <v>√</v>
          </cell>
          <cell r="S193">
            <v>0</v>
          </cell>
          <cell r="T193">
            <v>0</v>
          </cell>
        </row>
        <row r="194">
          <cell r="A194">
            <v>0</v>
          </cell>
          <cell r="B194">
            <v>0</v>
          </cell>
          <cell r="C194" t="str">
            <v>OK</v>
          </cell>
          <cell r="D194" t="str">
            <v>OK</v>
          </cell>
          <cell r="E194" t="str">
            <v>OK</v>
          </cell>
          <cell r="F194" t="str">
            <v>OK</v>
          </cell>
          <cell r="G194" t="str">
            <v>OK</v>
          </cell>
          <cell r="H194" t="str">
            <v>OK</v>
          </cell>
          <cell r="I194" t="str">
            <v>OK</v>
          </cell>
          <cell r="J194">
            <v>0</v>
          </cell>
          <cell r="K194">
            <v>0</v>
          </cell>
          <cell r="L194" t="str">
            <v>√</v>
          </cell>
          <cell r="M194">
            <v>3</v>
          </cell>
          <cell r="N194" t="str">
            <v>√</v>
          </cell>
          <cell r="O194">
            <v>0</v>
          </cell>
          <cell r="P194">
            <v>0</v>
          </cell>
          <cell r="Q194">
            <v>0</v>
          </cell>
          <cell r="R194">
            <v>0</v>
          </cell>
          <cell r="S194">
            <v>0</v>
          </cell>
          <cell r="T194">
            <v>0</v>
          </cell>
        </row>
        <row r="195">
          <cell r="A195">
            <v>92</v>
          </cell>
          <cell r="B195">
            <v>92</v>
          </cell>
          <cell r="C195" t="str">
            <v>UDINANTO</v>
          </cell>
          <cell r="D195" t="str">
            <v>L</v>
          </cell>
          <cell r="E195" t="str">
            <v>3305141709690001</v>
          </cell>
          <cell r="F195" t="str">
            <v>PENGEMPON RT 02/RW 05</v>
          </cell>
          <cell r="G195" t="str">
            <v>Tidak Layak</v>
          </cell>
          <cell r="H195" t="str">
            <v>Tidak Layak</v>
          </cell>
          <cell r="I195" t="str">
            <v>Tidak Layak</v>
          </cell>
          <cell r="J195">
            <v>0</v>
          </cell>
          <cell r="K195">
            <v>0</v>
          </cell>
          <cell r="L195" t="str">
            <v>√</v>
          </cell>
          <cell r="M195">
            <v>3</v>
          </cell>
          <cell r="N195" t="str">
            <v>√</v>
          </cell>
          <cell r="O195">
            <v>0</v>
          </cell>
          <cell r="P195">
            <v>0</v>
          </cell>
          <cell r="Q195" t="str">
            <v>PK</v>
          </cell>
          <cell r="R195" t="str">
            <v>√</v>
          </cell>
          <cell r="S195">
            <v>0</v>
          </cell>
          <cell r="T195">
            <v>0</v>
          </cell>
        </row>
        <row r="196">
          <cell r="A196">
            <v>0</v>
          </cell>
          <cell r="B196">
            <v>0</v>
          </cell>
          <cell r="C196" t="str">
            <v>OK</v>
          </cell>
          <cell r="D196" t="str">
            <v>OK</v>
          </cell>
          <cell r="E196" t="str">
            <v>OK</v>
          </cell>
          <cell r="F196" t="str">
            <v>OK</v>
          </cell>
          <cell r="G196" t="str">
            <v>OK</v>
          </cell>
          <cell r="H196" t="str">
            <v>OK</v>
          </cell>
          <cell r="I196" t="str">
            <v>OK</v>
          </cell>
          <cell r="J196">
            <v>0</v>
          </cell>
          <cell r="K196">
            <v>0</v>
          </cell>
          <cell r="L196" t="str">
            <v>√</v>
          </cell>
          <cell r="M196">
            <v>3</v>
          </cell>
          <cell r="N196" t="str">
            <v>√</v>
          </cell>
          <cell r="O196">
            <v>0</v>
          </cell>
          <cell r="P196">
            <v>0</v>
          </cell>
          <cell r="Q196">
            <v>0</v>
          </cell>
          <cell r="R196">
            <v>0</v>
          </cell>
          <cell r="S196">
            <v>0</v>
          </cell>
          <cell r="T196">
            <v>0</v>
          </cell>
        </row>
        <row r="197">
          <cell r="A197">
            <v>93</v>
          </cell>
          <cell r="B197">
            <v>93</v>
          </cell>
          <cell r="C197" t="str">
            <v>SARIMUN</v>
          </cell>
          <cell r="D197" t="str">
            <v>L</v>
          </cell>
          <cell r="E197" t="str">
            <v>3305143112690020</v>
          </cell>
          <cell r="F197" t="str">
            <v>PENGEMPON RT 02/RW 05</v>
          </cell>
          <cell r="G197" t="str">
            <v>Tidak Layak</v>
          </cell>
          <cell r="H197" t="str">
            <v>Tidak Layak</v>
          </cell>
          <cell r="I197" t="str">
            <v>Tidak Layak</v>
          </cell>
          <cell r="J197">
            <v>0</v>
          </cell>
          <cell r="K197">
            <v>0</v>
          </cell>
          <cell r="L197" t="str">
            <v>√</v>
          </cell>
          <cell r="M197">
            <v>3</v>
          </cell>
          <cell r="N197" t="str">
            <v>√</v>
          </cell>
          <cell r="O197">
            <v>0</v>
          </cell>
          <cell r="P197">
            <v>0</v>
          </cell>
          <cell r="Q197" t="str">
            <v>PK</v>
          </cell>
          <cell r="R197" t="str">
            <v>√</v>
          </cell>
          <cell r="S197">
            <v>0</v>
          </cell>
          <cell r="T197">
            <v>0</v>
          </cell>
        </row>
        <row r="198">
          <cell r="A198">
            <v>0</v>
          </cell>
          <cell r="B198">
            <v>0</v>
          </cell>
          <cell r="C198" t="str">
            <v>OK</v>
          </cell>
          <cell r="D198" t="str">
            <v>OK</v>
          </cell>
          <cell r="E198" t="str">
            <v>OK</v>
          </cell>
          <cell r="F198" t="str">
            <v>OK</v>
          </cell>
          <cell r="G198" t="str">
            <v>OK</v>
          </cell>
          <cell r="H198" t="str">
            <v>OK</v>
          </cell>
          <cell r="I198" t="str">
            <v>OK</v>
          </cell>
          <cell r="J198">
            <v>0</v>
          </cell>
          <cell r="K198">
            <v>0</v>
          </cell>
          <cell r="L198" t="str">
            <v>√</v>
          </cell>
          <cell r="M198">
            <v>3</v>
          </cell>
          <cell r="N198" t="str">
            <v>√</v>
          </cell>
          <cell r="O198">
            <v>0</v>
          </cell>
          <cell r="P198">
            <v>0</v>
          </cell>
          <cell r="Q198">
            <v>0</v>
          </cell>
          <cell r="R198">
            <v>0</v>
          </cell>
          <cell r="S198">
            <v>0</v>
          </cell>
          <cell r="T198">
            <v>0</v>
          </cell>
        </row>
        <row r="199">
          <cell r="A199">
            <v>94</v>
          </cell>
          <cell r="B199">
            <v>94</v>
          </cell>
          <cell r="C199" t="str">
            <v>NUR KHOLIS</v>
          </cell>
          <cell r="D199" t="str">
            <v>L</v>
          </cell>
          <cell r="E199" t="str">
            <v>3305140910810004</v>
          </cell>
          <cell r="F199" t="str">
            <v>PENGEMPON RT 02/RW 05</v>
          </cell>
          <cell r="G199" t="str">
            <v>Tidak Layak</v>
          </cell>
          <cell r="H199" t="str">
            <v>Tidak Layak</v>
          </cell>
          <cell r="I199" t="str">
            <v>Tidak Layak</v>
          </cell>
          <cell r="J199">
            <v>0</v>
          </cell>
          <cell r="K199">
            <v>0</v>
          </cell>
          <cell r="L199" t="str">
            <v>√</v>
          </cell>
          <cell r="M199">
            <v>3</v>
          </cell>
          <cell r="N199" t="str">
            <v>√</v>
          </cell>
          <cell r="O199">
            <v>0</v>
          </cell>
          <cell r="P199">
            <v>0</v>
          </cell>
          <cell r="Q199" t="str">
            <v>PK</v>
          </cell>
          <cell r="R199" t="str">
            <v>√</v>
          </cell>
          <cell r="S199">
            <v>0</v>
          </cell>
          <cell r="T199">
            <v>0</v>
          </cell>
        </row>
        <row r="200">
          <cell r="A200">
            <v>0</v>
          </cell>
          <cell r="B200">
            <v>0</v>
          </cell>
          <cell r="C200" t="str">
            <v>OK</v>
          </cell>
          <cell r="D200" t="str">
            <v>OK</v>
          </cell>
          <cell r="E200" t="str">
            <v>OK</v>
          </cell>
          <cell r="F200" t="str">
            <v>OK</v>
          </cell>
          <cell r="G200" t="str">
            <v>OK</v>
          </cell>
          <cell r="H200" t="str">
            <v>OK</v>
          </cell>
          <cell r="I200" t="str">
            <v>OK</v>
          </cell>
          <cell r="J200">
            <v>0</v>
          </cell>
          <cell r="K200">
            <v>0</v>
          </cell>
          <cell r="L200" t="str">
            <v>√</v>
          </cell>
          <cell r="M200">
            <v>3</v>
          </cell>
          <cell r="N200" t="str">
            <v>√</v>
          </cell>
          <cell r="O200">
            <v>0</v>
          </cell>
          <cell r="P200">
            <v>0</v>
          </cell>
          <cell r="Q200">
            <v>0</v>
          </cell>
          <cell r="R200">
            <v>0</v>
          </cell>
          <cell r="S200">
            <v>0</v>
          </cell>
          <cell r="T200">
            <v>0</v>
          </cell>
        </row>
        <row r="201">
          <cell r="A201">
            <v>95</v>
          </cell>
          <cell r="B201">
            <v>95</v>
          </cell>
          <cell r="C201" t="str">
            <v>SAKIMIN</v>
          </cell>
          <cell r="D201" t="str">
            <v>L</v>
          </cell>
          <cell r="E201" t="str">
            <v>3305141210490001</v>
          </cell>
          <cell r="F201" t="str">
            <v>PENGEMPON RT 03/RW 05</v>
          </cell>
          <cell r="G201" t="str">
            <v>Tidak Layak</v>
          </cell>
          <cell r="H201" t="str">
            <v>Tidak Layak</v>
          </cell>
          <cell r="I201" t="str">
            <v>Tidak Layak</v>
          </cell>
          <cell r="J201">
            <v>0</v>
          </cell>
          <cell r="K201">
            <v>0</v>
          </cell>
          <cell r="L201" t="str">
            <v>√</v>
          </cell>
          <cell r="M201">
            <v>3</v>
          </cell>
          <cell r="N201" t="str">
            <v>√</v>
          </cell>
          <cell r="O201">
            <v>0</v>
          </cell>
          <cell r="P201">
            <v>0</v>
          </cell>
          <cell r="Q201" t="str">
            <v>PK</v>
          </cell>
          <cell r="R201" t="str">
            <v>√</v>
          </cell>
          <cell r="S201">
            <v>0</v>
          </cell>
          <cell r="T201">
            <v>0</v>
          </cell>
        </row>
        <row r="202">
          <cell r="A202">
            <v>0</v>
          </cell>
          <cell r="B202">
            <v>0</v>
          </cell>
          <cell r="C202" t="str">
            <v>OK</v>
          </cell>
          <cell r="D202" t="str">
            <v>OK</v>
          </cell>
          <cell r="E202" t="str">
            <v>OK</v>
          </cell>
          <cell r="F202" t="str">
            <v>OK</v>
          </cell>
          <cell r="G202" t="str">
            <v>OK</v>
          </cell>
          <cell r="H202" t="str">
            <v>OK</v>
          </cell>
          <cell r="I202" t="str">
            <v>OK</v>
          </cell>
          <cell r="J202">
            <v>0</v>
          </cell>
          <cell r="K202">
            <v>0</v>
          </cell>
          <cell r="L202" t="str">
            <v>√</v>
          </cell>
          <cell r="M202">
            <v>3</v>
          </cell>
          <cell r="N202" t="str">
            <v>√</v>
          </cell>
          <cell r="O202">
            <v>0</v>
          </cell>
          <cell r="P202">
            <v>0</v>
          </cell>
          <cell r="Q202">
            <v>0</v>
          </cell>
          <cell r="R202">
            <v>0</v>
          </cell>
          <cell r="S202">
            <v>0</v>
          </cell>
          <cell r="T202">
            <v>0</v>
          </cell>
        </row>
        <row r="203">
          <cell r="A203">
            <v>96</v>
          </cell>
          <cell r="B203">
            <v>96</v>
          </cell>
          <cell r="C203" t="str">
            <v>SURYATI</v>
          </cell>
          <cell r="D203" t="str">
            <v>P</v>
          </cell>
          <cell r="E203" t="str">
            <v>3305144505590006</v>
          </cell>
          <cell r="F203" t="str">
            <v>PENGEMPON RT 03/RW 05</v>
          </cell>
          <cell r="G203" t="str">
            <v>Tidak Layak</v>
          </cell>
          <cell r="H203" t="str">
            <v>Tidak Layak</v>
          </cell>
          <cell r="I203" t="str">
            <v>Tidak Layak</v>
          </cell>
          <cell r="J203">
            <v>0</v>
          </cell>
          <cell r="K203">
            <v>0</v>
          </cell>
          <cell r="L203" t="str">
            <v>√</v>
          </cell>
          <cell r="M203">
            <v>3</v>
          </cell>
          <cell r="N203" t="str">
            <v>√</v>
          </cell>
          <cell r="O203">
            <v>0</v>
          </cell>
          <cell r="P203">
            <v>0</v>
          </cell>
          <cell r="Q203" t="str">
            <v>PK</v>
          </cell>
          <cell r="R203" t="str">
            <v>√</v>
          </cell>
          <cell r="S203">
            <v>0</v>
          </cell>
          <cell r="T203">
            <v>0</v>
          </cell>
        </row>
        <row r="204">
          <cell r="A204">
            <v>0</v>
          </cell>
          <cell r="B204">
            <v>0</v>
          </cell>
          <cell r="C204" t="str">
            <v>OK</v>
          </cell>
          <cell r="D204" t="str">
            <v>OK</v>
          </cell>
          <cell r="E204" t="str">
            <v>OK</v>
          </cell>
          <cell r="F204" t="str">
            <v>OK</v>
          </cell>
          <cell r="G204" t="str">
            <v>OK</v>
          </cell>
          <cell r="H204" t="str">
            <v>OK</v>
          </cell>
          <cell r="I204" t="str">
            <v>OK</v>
          </cell>
          <cell r="J204">
            <v>0</v>
          </cell>
          <cell r="K204">
            <v>0</v>
          </cell>
          <cell r="L204" t="str">
            <v>√</v>
          </cell>
          <cell r="M204">
            <v>3</v>
          </cell>
          <cell r="N204" t="str">
            <v>√</v>
          </cell>
          <cell r="O204">
            <v>0</v>
          </cell>
          <cell r="P204">
            <v>0</v>
          </cell>
          <cell r="Q204">
            <v>0</v>
          </cell>
          <cell r="R204">
            <v>0</v>
          </cell>
          <cell r="S204">
            <v>0</v>
          </cell>
          <cell r="T204">
            <v>0</v>
          </cell>
        </row>
        <row r="205">
          <cell r="A205">
            <v>97</v>
          </cell>
          <cell r="B205">
            <v>97</v>
          </cell>
          <cell r="C205" t="str">
            <v>KASAN</v>
          </cell>
          <cell r="D205" t="str">
            <v>L</v>
          </cell>
          <cell r="E205" t="str">
            <v>3305141608660003</v>
          </cell>
          <cell r="F205" t="str">
            <v>PENGEMPON RT 03/RW 05</v>
          </cell>
          <cell r="G205" t="str">
            <v>Tidak Layak</v>
          </cell>
          <cell r="H205" t="str">
            <v>Tidak Layak</v>
          </cell>
          <cell r="I205" t="str">
            <v>Tidak Layak</v>
          </cell>
          <cell r="J205">
            <v>0</v>
          </cell>
          <cell r="K205">
            <v>0</v>
          </cell>
          <cell r="L205" t="str">
            <v>√</v>
          </cell>
          <cell r="M205">
            <v>3</v>
          </cell>
          <cell r="N205" t="str">
            <v>√</v>
          </cell>
          <cell r="O205">
            <v>0</v>
          </cell>
          <cell r="P205">
            <v>0</v>
          </cell>
          <cell r="Q205" t="str">
            <v>PK</v>
          </cell>
          <cell r="R205" t="str">
            <v>√</v>
          </cell>
          <cell r="S205">
            <v>0</v>
          </cell>
          <cell r="T205">
            <v>0</v>
          </cell>
        </row>
        <row r="206">
          <cell r="A206">
            <v>0</v>
          </cell>
          <cell r="B206">
            <v>0</v>
          </cell>
          <cell r="C206" t="str">
            <v>OK</v>
          </cell>
          <cell r="D206" t="str">
            <v>OK</v>
          </cell>
          <cell r="E206" t="str">
            <v>OK</v>
          </cell>
          <cell r="F206" t="str">
            <v>OK</v>
          </cell>
          <cell r="G206" t="str">
            <v>OK</v>
          </cell>
          <cell r="H206" t="str">
            <v>OK</v>
          </cell>
          <cell r="I206" t="str">
            <v>OK</v>
          </cell>
          <cell r="J206">
            <v>0</v>
          </cell>
          <cell r="K206">
            <v>0</v>
          </cell>
          <cell r="L206" t="str">
            <v>√</v>
          </cell>
          <cell r="M206">
            <v>3</v>
          </cell>
          <cell r="N206" t="str">
            <v>√</v>
          </cell>
          <cell r="O206">
            <v>0</v>
          </cell>
          <cell r="P206">
            <v>0</v>
          </cell>
          <cell r="Q206">
            <v>0</v>
          </cell>
          <cell r="R206">
            <v>0</v>
          </cell>
          <cell r="S206">
            <v>0</v>
          </cell>
          <cell r="T206">
            <v>0</v>
          </cell>
        </row>
        <row r="207">
          <cell r="A207">
            <v>98</v>
          </cell>
          <cell r="B207">
            <v>98</v>
          </cell>
          <cell r="C207" t="str">
            <v>SUPARJO</v>
          </cell>
          <cell r="D207" t="str">
            <v>L</v>
          </cell>
          <cell r="E207" t="str">
            <v>3305141108860005</v>
          </cell>
          <cell r="F207" t="str">
            <v>PENGEMPON RT 03/RW 05</v>
          </cell>
          <cell r="G207" t="str">
            <v>Tidak Layak</v>
          </cell>
          <cell r="H207" t="str">
            <v>Tidak Layak</v>
          </cell>
          <cell r="I207" t="str">
            <v>Tidak Layak</v>
          </cell>
          <cell r="J207">
            <v>0</v>
          </cell>
          <cell r="K207">
            <v>0</v>
          </cell>
          <cell r="L207" t="str">
            <v>√</v>
          </cell>
          <cell r="M207">
            <v>3</v>
          </cell>
          <cell r="N207" t="str">
            <v>√</v>
          </cell>
          <cell r="O207">
            <v>0</v>
          </cell>
          <cell r="P207">
            <v>0</v>
          </cell>
          <cell r="Q207" t="str">
            <v>PK</v>
          </cell>
          <cell r="R207" t="str">
            <v>√</v>
          </cell>
          <cell r="S207">
            <v>0</v>
          </cell>
          <cell r="T207">
            <v>0</v>
          </cell>
        </row>
        <row r="208">
          <cell r="A208">
            <v>0</v>
          </cell>
          <cell r="B208">
            <v>0</v>
          </cell>
          <cell r="C208" t="str">
            <v>OK</v>
          </cell>
          <cell r="D208" t="str">
            <v>OK</v>
          </cell>
          <cell r="E208" t="str">
            <v>OK</v>
          </cell>
          <cell r="F208" t="str">
            <v>OK</v>
          </cell>
          <cell r="G208" t="str">
            <v>OK</v>
          </cell>
          <cell r="H208" t="str">
            <v>OK</v>
          </cell>
          <cell r="I208" t="str">
            <v>OK</v>
          </cell>
          <cell r="J208">
            <v>0</v>
          </cell>
          <cell r="K208">
            <v>0</v>
          </cell>
          <cell r="L208" t="str">
            <v>√</v>
          </cell>
          <cell r="M208">
            <v>3</v>
          </cell>
          <cell r="N208" t="str">
            <v>√</v>
          </cell>
          <cell r="O208">
            <v>0</v>
          </cell>
          <cell r="P208">
            <v>0</v>
          </cell>
          <cell r="Q208">
            <v>0</v>
          </cell>
          <cell r="R208">
            <v>0</v>
          </cell>
          <cell r="S208">
            <v>0</v>
          </cell>
          <cell r="T208">
            <v>0</v>
          </cell>
        </row>
        <row r="209">
          <cell r="A209">
            <v>99</v>
          </cell>
          <cell r="B209">
            <v>99</v>
          </cell>
          <cell r="C209" t="str">
            <v>TRIYONO</v>
          </cell>
          <cell r="D209" t="str">
            <v>L</v>
          </cell>
          <cell r="E209" t="str">
            <v>3305142301810002</v>
          </cell>
          <cell r="F209" t="str">
            <v>PENGEMPON RT 04/RW 05</v>
          </cell>
          <cell r="G209" t="str">
            <v>Tidak Layak</v>
          </cell>
          <cell r="H209" t="str">
            <v>Tidak Layak</v>
          </cell>
          <cell r="I209" t="str">
            <v>Tidak Layak</v>
          </cell>
          <cell r="J209">
            <v>0</v>
          </cell>
          <cell r="K209">
            <v>0</v>
          </cell>
          <cell r="L209" t="str">
            <v>√</v>
          </cell>
          <cell r="M209">
            <v>3</v>
          </cell>
          <cell r="N209" t="str">
            <v>√</v>
          </cell>
          <cell r="O209">
            <v>0</v>
          </cell>
          <cell r="P209">
            <v>0</v>
          </cell>
          <cell r="Q209" t="str">
            <v>PK</v>
          </cell>
          <cell r="R209" t="str">
            <v>√</v>
          </cell>
          <cell r="S209">
            <v>0</v>
          </cell>
          <cell r="T209">
            <v>0</v>
          </cell>
        </row>
        <row r="210">
          <cell r="A210">
            <v>0</v>
          </cell>
          <cell r="B210">
            <v>0</v>
          </cell>
          <cell r="C210" t="str">
            <v>OK</v>
          </cell>
          <cell r="D210" t="str">
            <v>OK</v>
          </cell>
          <cell r="E210" t="str">
            <v>OK</v>
          </cell>
          <cell r="F210" t="str">
            <v>OK</v>
          </cell>
          <cell r="G210" t="str">
            <v>OK</v>
          </cell>
          <cell r="H210" t="str">
            <v>OK</v>
          </cell>
          <cell r="I210" t="str">
            <v>OK</v>
          </cell>
          <cell r="J210">
            <v>0</v>
          </cell>
          <cell r="K210">
            <v>0</v>
          </cell>
          <cell r="L210" t="str">
            <v>√</v>
          </cell>
          <cell r="M210">
            <v>3</v>
          </cell>
          <cell r="N210" t="str">
            <v>√</v>
          </cell>
          <cell r="O210">
            <v>0</v>
          </cell>
          <cell r="P210">
            <v>0</v>
          </cell>
          <cell r="Q210">
            <v>0</v>
          </cell>
          <cell r="R210">
            <v>0</v>
          </cell>
          <cell r="S210">
            <v>0</v>
          </cell>
          <cell r="T210">
            <v>0</v>
          </cell>
        </row>
        <row r="211">
          <cell r="A211">
            <v>100</v>
          </cell>
          <cell r="B211">
            <v>100</v>
          </cell>
          <cell r="C211" t="str">
            <v>RUKIYAH</v>
          </cell>
          <cell r="D211" t="str">
            <v>P</v>
          </cell>
          <cell r="E211" t="str">
            <v>3305145108760001</v>
          </cell>
          <cell r="F211" t="str">
            <v>PENGEMPON RT 04/RW 05</v>
          </cell>
          <cell r="G211" t="str">
            <v>Tidak Layak</v>
          </cell>
          <cell r="H211" t="str">
            <v>Tidak Layak</v>
          </cell>
          <cell r="I211" t="str">
            <v>Tidak Layak</v>
          </cell>
          <cell r="J211">
            <v>0</v>
          </cell>
          <cell r="K211">
            <v>0</v>
          </cell>
          <cell r="L211" t="str">
            <v>√</v>
          </cell>
          <cell r="M211">
            <v>3</v>
          </cell>
          <cell r="N211" t="str">
            <v>√</v>
          </cell>
          <cell r="O211">
            <v>0</v>
          </cell>
          <cell r="P211">
            <v>0</v>
          </cell>
          <cell r="Q211" t="str">
            <v>PK</v>
          </cell>
          <cell r="R211" t="str">
            <v>√</v>
          </cell>
          <cell r="S211">
            <v>0</v>
          </cell>
          <cell r="T211">
            <v>0</v>
          </cell>
        </row>
        <row r="212">
          <cell r="A212">
            <v>0</v>
          </cell>
          <cell r="B212">
            <v>0</v>
          </cell>
          <cell r="C212" t="str">
            <v>OK</v>
          </cell>
          <cell r="D212" t="str">
            <v>OK</v>
          </cell>
          <cell r="E212" t="str">
            <v>OK</v>
          </cell>
          <cell r="F212" t="str">
            <v>OK</v>
          </cell>
          <cell r="G212" t="str">
            <v>OK</v>
          </cell>
          <cell r="H212" t="str">
            <v>OK</v>
          </cell>
          <cell r="I212" t="str">
            <v>OK</v>
          </cell>
          <cell r="J212">
            <v>0</v>
          </cell>
          <cell r="K212">
            <v>0</v>
          </cell>
          <cell r="L212" t="str">
            <v>√</v>
          </cell>
          <cell r="M212">
            <v>3</v>
          </cell>
          <cell r="N212" t="str">
            <v>√</v>
          </cell>
          <cell r="O212">
            <v>0</v>
          </cell>
          <cell r="P212">
            <v>0</v>
          </cell>
          <cell r="Q212">
            <v>0</v>
          </cell>
          <cell r="R212">
            <v>0</v>
          </cell>
          <cell r="S212">
            <v>0</v>
          </cell>
          <cell r="T212">
            <v>0</v>
          </cell>
        </row>
        <row r="213">
          <cell r="A213">
            <v>101</v>
          </cell>
          <cell r="B213">
            <v>101</v>
          </cell>
          <cell r="C213" t="str">
            <v>NGALIMIN</v>
          </cell>
          <cell r="D213" t="str">
            <v>L</v>
          </cell>
          <cell r="E213" t="str">
            <v>3305140902470001</v>
          </cell>
          <cell r="F213" t="str">
            <v>PENGEMPON RT 04/RW 05</v>
          </cell>
          <cell r="G213" t="str">
            <v>Tidak Layak</v>
          </cell>
          <cell r="H213" t="str">
            <v>Tidak Layak</v>
          </cell>
          <cell r="I213" t="str">
            <v>Tidak Layak</v>
          </cell>
          <cell r="J213">
            <v>0</v>
          </cell>
          <cell r="K213">
            <v>0</v>
          </cell>
          <cell r="L213" t="str">
            <v>√</v>
          </cell>
          <cell r="M213">
            <v>3</v>
          </cell>
          <cell r="N213" t="str">
            <v>√</v>
          </cell>
          <cell r="O213">
            <v>0</v>
          </cell>
          <cell r="P213">
            <v>0</v>
          </cell>
          <cell r="Q213" t="str">
            <v>PK</v>
          </cell>
          <cell r="R213" t="str">
            <v>√</v>
          </cell>
          <cell r="S213">
            <v>0</v>
          </cell>
          <cell r="T213">
            <v>0</v>
          </cell>
        </row>
        <row r="214">
          <cell r="A214">
            <v>0</v>
          </cell>
          <cell r="B214">
            <v>0</v>
          </cell>
          <cell r="C214" t="str">
            <v>OK</v>
          </cell>
          <cell r="D214" t="str">
            <v>OK</v>
          </cell>
          <cell r="E214" t="str">
            <v>OK</v>
          </cell>
          <cell r="F214" t="str">
            <v>OK</v>
          </cell>
          <cell r="G214" t="str">
            <v>OK</v>
          </cell>
          <cell r="H214" t="str">
            <v>OK</v>
          </cell>
          <cell r="I214" t="str">
            <v>OK</v>
          </cell>
          <cell r="J214">
            <v>0</v>
          </cell>
          <cell r="K214">
            <v>0</v>
          </cell>
          <cell r="L214" t="str">
            <v>√</v>
          </cell>
          <cell r="M214">
            <v>3</v>
          </cell>
          <cell r="N214" t="str">
            <v>√</v>
          </cell>
          <cell r="O214">
            <v>0</v>
          </cell>
          <cell r="P214">
            <v>0</v>
          </cell>
          <cell r="Q214">
            <v>0</v>
          </cell>
          <cell r="R214">
            <v>0</v>
          </cell>
          <cell r="S214">
            <v>0</v>
          </cell>
          <cell r="T214">
            <v>0</v>
          </cell>
        </row>
        <row r="215">
          <cell r="A215">
            <v>102</v>
          </cell>
          <cell r="B215">
            <v>102</v>
          </cell>
          <cell r="C215" t="str">
            <v>BASORI</v>
          </cell>
          <cell r="D215" t="str">
            <v>L</v>
          </cell>
          <cell r="E215" t="str">
            <v>3305143112520008</v>
          </cell>
          <cell r="F215" t="str">
            <v>PENGEMPON RT 04/RW 05</v>
          </cell>
          <cell r="G215" t="str">
            <v>Tidak Layak</v>
          </cell>
          <cell r="H215" t="str">
            <v>Tidak Layak</v>
          </cell>
          <cell r="I215" t="str">
            <v>Tidak Layak</v>
          </cell>
          <cell r="J215">
            <v>0</v>
          </cell>
          <cell r="K215">
            <v>0</v>
          </cell>
          <cell r="L215">
            <v>0</v>
          </cell>
          <cell r="M215">
            <v>0</v>
          </cell>
          <cell r="N215">
            <v>0</v>
          </cell>
          <cell r="O215">
            <v>0</v>
          </cell>
          <cell r="P215" t="str">
            <v>SUDAH DIBANGUN PERMANEN</v>
          </cell>
          <cell r="Q215" t="str">
            <v>PK</v>
          </cell>
          <cell r="R215" t="str">
            <v>-</v>
          </cell>
          <cell r="S215" t="str">
            <v>√</v>
          </cell>
          <cell r="T215">
            <v>0</v>
          </cell>
        </row>
        <row r="216">
          <cell r="A216">
            <v>0</v>
          </cell>
          <cell r="B216">
            <v>0</v>
          </cell>
          <cell r="C216" t="str">
            <v>OK</v>
          </cell>
          <cell r="D216" t="str">
            <v>OK</v>
          </cell>
          <cell r="E216" t="str">
            <v>OK</v>
          </cell>
          <cell r="F216" t="str">
            <v>OK</v>
          </cell>
          <cell r="G216" t="str">
            <v>LAYAK</v>
          </cell>
          <cell r="H216" t="str">
            <v>LAYAK</v>
          </cell>
          <cell r="I216" t="str">
            <v>LAYAK</v>
          </cell>
          <cell r="J216">
            <v>0</v>
          </cell>
          <cell r="K216">
            <v>0</v>
          </cell>
          <cell r="L216">
            <v>0</v>
          </cell>
          <cell r="M216">
            <v>0</v>
          </cell>
          <cell r="N216">
            <v>0</v>
          </cell>
          <cell r="O216">
            <v>0</v>
          </cell>
          <cell r="P216">
            <v>0</v>
          </cell>
          <cell r="Q216">
            <v>0</v>
          </cell>
          <cell r="R216">
            <v>0</v>
          </cell>
          <cell r="S216">
            <v>0</v>
          </cell>
          <cell r="T216">
            <v>0</v>
          </cell>
        </row>
        <row r="217">
          <cell r="A217">
            <v>103</v>
          </cell>
          <cell r="B217">
            <v>103</v>
          </cell>
          <cell r="C217" t="str">
            <v>SODIRAN</v>
          </cell>
          <cell r="D217" t="str">
            <v>L</v>
          </cell>
          <cell r="E217" t="str">
            <v>3305140711570002</v>
          </cell>
          <cell r="F217" t="str">
            <v>PENGEMPON RT 04/RW 05</v>
          </cell>
          <cell r="G217" t="str">
            <v>Tidak Layak</v>
          </cell>
          <cell r="H217" t="str">
            <v>Tidak Layak</v>
          </cell>
          <cell r="I217" t="str">
            <v>Tidak Layak</v>
          </cell>
          <cell r="J217">
            <v>0</v>
          </cell>
          <cell r="K217">
            <v>0</v>
          </cell>
          <cell r="L217" t="str">
            <v>√</v>
          </cell>
          <cell r="M217">
            <v>3</v>
          </cell>
          <cell r="N217" t="str">
            <v>√</v>
          </cell>
          <cell r="O217">
            <v>0</v>
          </cell>
          <cell r="P217">
            <v>0</v>
          </cell>
          <cell r="Q217" t="str">
            <v>PK</v>
          </cell>
          <cell r="R217" t="str">
            <v>√</v>
          </cell>
          <cell r="S217">
            <v>0</v>
          </cell>
          <cell r="T217">
            <v>0</v>
          </cell>
        </row>
        <row r="218">
          <cell r="A218">
            <v>0</v>
          </cell>
          <cell r="B218">
            <v>0</v>
          </cell>
          <cell r="C218" t="str">
            <v>OK</v>
          </cell>
          <cell r="D218" t="str">
            <v>OK</v>
          </cell>
          <cell r="E218" t="str">
            <v>OK</v>
          </cell>
          <cell r="F218" t="str">
            <v>OK</v>
          </cell>
          <cell r="G218" t="str">
            <v>OK</v>
          </cell>
          <cell r="H218" t="str">
            <v>OK</v>
          </cell>
          <cell r="I218" t="str">
            <v>OK</v>
          </cell>
          <cell r="J218">
            <v>0</v>
          </cell>
          <cell r="K218">
            <v>0</v>
          </cell>
          <cell r="L218" t="str">
            <v>√</v>
          </cell>
          <cell r="M218">
            <v>3</v>
          </cell>
          <cell r="N218" t="str">
            <v>√</v>
          </cell>
          <cell r="O218">
            <v>0</v>
          </cell>
          <cell r="P218">
            <v>0</v>
          </cell>
          <cell r="Q218">
            <v>0</v>
          </cell>
          <cell r="R218">
            <v>0</v>
          </cell>
          <cell r="S218">
            <v>0</v>
          </cell>
          <cell r="T218">
            <v>0</v>
          </cell>
        </row>
        <row r="219">
          <cell r="A219">
            <v>104</v>
          </cell>
          <cell r="B219">
            <v>104</v>
          </cell>
          <cell r="C219" t="str">
            <v>UMUL LATIFAH</v>
          </cell>
          <cell r="D219" t="str">
            <v>P</v>
          </cell>
          <cell r="E219" t="str">
            <v>3305145603830002</v>
          </cell>
          <cell r="F219" t="str">
            <v>PENGEMPON RT 04/RW 05</v>
          </cell>
          <cell r="G219" t="str">
            <v>Tidak Layak</v>
          </cell>
          <cell r="H219" t="str">
            <v>Tidak Layak</v>
          </cell>
          <cell r="I219" t="str">
            <v>Tidak Layak</v>
          </cell>
          <cell r="J219">
            <v>0</v>
          </cell>
          <cell r="K219">
            <v>0</v>
          </cell>
          <cell r="L219" t="str">
            <v>√</v>
          </cell>
          <cell r="M219">
            <v>3</v>
          </cell>
          <cell r="N219" t="str">
            <v>√</v>
          </cell>
          <cell r="O219">
            <v>0</v>
          </cell>
          <cell r="P219">
            <v>0</v>
          </cell>
          <cell r="Q219" t="str">
            <v>PK</v>
          </cell>
          <cell r="R219" t="str">
            <v>√</v>
          </cell>
          <cell r="S219">
            <v>0</v>
          </cell>
          <cell r="T219">
            <v>0</v>
          </cell>
        </row>
        <row r="220">
          <cell r="A220">
            <v>0</v>
          </cell>
          <cell r="B220">
            <v>0</v>
          </cell>
          <cell r="C220" t="str">
            <v>OK</v>
          </cell>
          <cell r="D220" t="str">
            <v>OK</v>
          </cell>
          <cell r="E220" t="str">
            <v>OK</v>
          </cell>
          <cell r="F220" t="str">
            <v>OK</v>
          </cell>
          <cell r="G220" t="str">
            <v>OK</v>
          </cell>
          <cell r="H220" t="str">
            <v>OK</v>
          </cell>
          <cell r="I220" t="str">
            <v>OK</v>
          </cell>
          <cell r="J220">
            <v>0</v>
          </cell>
          <cell r="K220">
            <v>0</v>
          </cell>
          <cell r="L220" t="str">
            <v>√</v>
          </cell>
          <cell r="M220">
            <v>3</v>
          </cell>
          <cell r="N220" t="str">
            <v>√</v>
          </cell>
          <cell r="O220">
            <v>0</v>
          </cell>
          <cell r="P220">
            <v>0</v>
          </cell>
          <cell r="Q220">
            <v>0</v>
          </cell>
          <cell r="R220">
            <v>0</v>
          </cell>
          <cell r="S220">
            <v>0</v>
          </cell>
          <cell r="T220">
            <v>0</v>
          </cell>
        </row>
        <row r="221">
          <cell r="A221">
            <v>105</v>
          </cell>
          <cell r="B221">
            <v>105</v>
          </cell>
          <cell r="C221" t="str">
            <v>RUWIYATUN</v>
          </cell>
          <cell r="D221" t="str">
            <v>P</v>
          </cell>
          <cell r="E221" t="str">
            <v>3305144906740003</v>
          </cell>
          <cell r="F221" t="str">
            <v>PENGEMPON RT 04/RW 05</v>
          </cell>
          <cell r="G221" t="str">
            <v>Tidak Layak</v>
          </cell>
          <cell r="H221" t="str">
            <v>Tidak Layak</v>
          </cell>
          <cell r="I221" t="str">
            <v>Tidak Layak</v>
          </cell>
          <cell r="J221">
            <v>0</v>
          </cell>
          <cell r="K221">
            <v>0</v>
          </cell>
          <cell r="L221" t="str">
            <v>√</v>
          </cell>
          <cell r="M221">
            <v>3</v>
          </cell>
          <cell r="N221" t="str">
            <v>√</v>
          </cell>
          <cell r="O221">
            <v>0</v>
          </cell>
          <cell r="P221" t="str">
            <v>RUMAH ROBOH SEBELUM VERIFIKASI</v>
          </cell>
          <cell r="Q221" t="str">
            <v>PB</v>
          </cell>
          <cell r="R221" t="str">
            <v>√</v>
          </cell>
          <cell r="S221">
            <v>0</v>
          </cell>
          <cell r="T221">
            <v>0</v>
          </cell>
        </row>
        <row r="222">
          <cell r="A222">
            <v>0</v>
          </cell>
          <cell r="B222">
            <v>0</v>
          </cell>
          <cell r="C222" t="str">
            <v>OK</v>
          </cell>
          <cell r="D222" t="str">
            <v>OK</v>
          </cell>
          <cell r="E222" t="str">
            <v>OK</v>
          </cell>
          <cell r="F222" t="str">
            <v>OK</v>
          </cell>
          <cell r="G222" t="str">
            <v>OK</v>
          </cell>
          <cell r="H222" t="str">
            <v>OK</v>
          </cell>
          <cell r="I222" t="str">
            <v>OK</v>
          </cell>
          <cell r="J222">
            <v>0</v>
          </cell>
          <cell r="K222">
            <v>0</v>
          </cell>
          <cell r="L222" t="str">
            <v>√</v>
          </cell>
          <cell r="M222">
            <v>3</v>
          </cell>
          <cell r="N222" t="str">
            <v>√</v>
          </cell>
          <cell r="O222">
            <v>0</v>
          </cell>
          <cell r="P222">
            <v>0</v>
          </cell>
          <cell r="Q222">
            <v>0</v>
          </cell>
          <cell r="R222">
            <v>0</v>
          </cell>
          <cell r="S222">
            <v>0</v>
          </cell>
          <cell r="T222">
            <v>0</v>
          </cell>
        </row>
        <row r="223">
          <cell r="A223">
            <v>106</v>
          </cell>
          <cell r="B223">
            <v>106</v>
          </cell>
          <cell r="C223" t="str">
            <v>DARIMUN</v>
          </cell>
          <cell r="D223" t="str">
            <v>L</v>
          </cell>
          <cell r="E223" t="str">
            <v>3305140905730003</v>
          </cell>
          <cell r="F223" t="str">
            <v>PENGEMPON RT 04/RW 05</v>
          </cell>
          <cell r="G223" t="str">
            <v>Tidak Layak</v>
          </cell>
          <cell r="H223" t="str">
            <v>Tidak Layak</v>
          </cell>
          <cell r="I223" t="str">
            <v>Tidak Layak</v>
          </cell>
          <cell r="J223">
            <v>0</v>
          </cell>
          <cell r="K223">
            <v>0</v>
          </cell>
          <cell r="L223" t="str">
            <v>√</v>
          </cell>
          <cell r="M223">
            <v>3</v>
          </cell>
          <cell r="N223" t="str">
            <v>√</v>
          </cell>
          <cell r="O223">
            <v>0</v>
          </cell>
          <cell r="P223">
            <v>0</v>
          </cell>
          <cell r="Q223" t="str">
            <v>PK</v>
          </cell>
          <cell r="R223" t="str">
            <v>√</v>
          </cell>
          <cell r="S223">
            <v>0</v>
          </cell>
          <cell r="T223">
            <v>0</v>
          </cell>
        </row>
        <row r="224">
          <cell r="A224">
            <v>0</v>
          </cell>
          <cell r="B224">
            <v>0</v>
          </cell>
          <cell r="C224" t="str">
            <v>OK</v>
          </cell>
          <cell r="D224" t="str">
            <v>OK</v>
          </cell>
          <cell r="E224" t="str">
            <v>OK</v>
          </cell>
          <cell r="F224" t="str">
            <v>OK</v>
          </cell>
          <cell r="G224" t="str">
            <v>OK</v>
          </cell>
          <cell r="H224" t="str">
            <v>OK</v>
          </cell>
          <cell r="I224" t="str">
            <v>OK</v>
          </cell>
          <cell r="J224">
            <v>0</v>
          </cell>
          <cell r="K224">
            <v>0</v>
          </cell>
          <cell r="L224" t="str">
            <v>√</v>
          </cell>
          <cell r="M224">
            <v>3</v>
          </cell>
          <cell r="N224" t="str">
            <v>√</v>
          </cell>
          <cell r="O224">
            <v>0</v>
          </cell>
          <cell r="P224">
            <v>0</v>
          </cell>
          <cell r="Q224">
            <v>0</v>
          </cell>
          <cell r="R224">
            <v>0</v>
          </cell>
          <cell r="S224">
            <v>0</v>
          </cell>
          <cell r="T224">
            <v>0</v>
          </cell>
        </row>
        <row r="225">
          <cell r="A225">
            <v>107</v>
          </cell>
          <cell r="B225">
            <v>107</v>
          </cell>
          <cell r="C225" t="str">
            <v>ADMAN</v>
          </cell>
          <cell r="D225" t="str">
            <v>L</v>
          </cell>
          <cell r="E225" t="str">
            <v>3305143112370011</v>
          </cell>
          <cell r="F225" t="str">
            <v>PENGEMPON RT 04/RW 05</v>
          </cell>
          <cell r="G225" t="str">
            <v>Tidak Layak</v>
          </cell>
          <cell r="H225" t="str">
            <v>Tidak Layak</v>
          </cell>
          <cell r="I225" t="str">
            <v>Tidak Layak</v>
          </cell>
          <cell r="J225">
            <v>0</v>
          </cell>
          <cell r="K225">
            <v>0</v>
          </cell>
          <cell r="L225" t="str">
            <v>√</v>
          </cell>
          <cell r="M225">
            <v>3</v>
          </cell>
          <cell r="N225" t="str">
            <v>√</v>
          </cell>
          <cell r="O225">
            <v>0</v>
          </cell>
          <cell r="P225">
            <v>0</v>
          </cell>
          <cell r="Q225" t="str">
            <v>PK</v>
          </cell>
          <cell r="R225" t="str">
            <v>√</v>
          </cell>
          <cell r="S225">
            <v>0</v>
          </cell>
          <cell r="T225">
            <v>0</v>
          </cell>
        </row>
        <row r="226">
          <cell r="A226">
            <v>0</v>
          </cell>
          <cell r="B226">
            <v>0</v>
          </cell>
          <cell r="C226" t="str">
            <v>OK</v>
          </cell>
          <cell r="D226" t="str">
            <v>OK</v>
          </cell>
          <cell r="E226" t="str">
            <v>OK</v>
          </cell>
          <cell r="F226" t="str">
            <v>OK</v>
          </cell>
          <cell r="G226" t="str">
            <v>OK</v>
          </cell>
          <cell r="H226" t="str">
            <v>OK</v>
          </cell>
          <cell r="I226" t="str">
            <v>OK</v>
          </cell>
          <cell r="J226">
            <v>0</v>
          </cell>
          <cell r="K226">
            <v>0</v>
          </cell>
          <cell r="L226" t="str">
            <v>√</v>
          </cell>
          <cell r="M226">
            <v>3</v>
          </cell>
          <cell r="N226" t="str">
            <v>√</v>
          </cell>
          <cell r="O226">
            <v>0</v>
          </cell>
          <cell r="P226">
            <v>0</v>
          </cell>
          <cell r="Q226">
            <v>0</v>
          </cell>
          <cell r="R226">
            <v>0</v>
          </cell>
          <cell r="S226">
            <v>0</v>
          </cell>
          <cell r="T226">
            <v>0</v>
          </cell>
        </row>
        <row r="227">
          <cell r="A227">
            <v>108</v>
          </cell>
          <cell r="B227">
            <v>108</v>
          </cell>
          <cell r="C227" t="str">
            <v>SATIMIN</v>
          </cell>
          <cell r="D227" t="str">
            <v>L</v>
          </cell>
          <cell r="E227" t="str">
            <v>3305143112390006</v>
          </cell>
          <cell r="F227" t="str">
            <v>PENGEMPON RT 04/RW 05</v>
          </cell>
          <cell r="G227" t="str">
            <v>Tidak Layak</v>
          </cell>
          <cell r="H227" t="str">
            <v>Tidak Layak</v>
          </cell>
          <cell r="I227" t="str">
            <v>Tidak Layak</v>
          </cell>
          <cell r="J227">
            <v>0</v>
          </cell>
          <cell r="K227">
            <v>0</v>
          </cell>
          <cell r="L227" t="str">
            <v>√</v>
          </cell>
          <cell r="M227">
            <v>3</v>
          </cell>
          <cell r="N227" t="str">
            <v>√</v>
          </cell>
          <cell r="O227">
            <v>0</v>
          </cell>
          <cell r="P227">
            <v>0</v>
          </cell>
          <cell r="Q227" t="str">
            <v>PK</v>
          </cell>
          <cell r="R227" t="str">
            <v>√</v>
          </cell>
          <cell r="S227">
            <v>0</v>
          </cell>
          <cell r="T227">
            <v>0</v>
          </cell>
        </row>
        <row r="228">
          <cell r="A228">
            <v>0</v>
          </cell>
          <cell r="B228">
            <v>0</v>
          </cell>
          <cell r="C228" t="str">
            <v>OK</v>
          </cell>
          <cell r="D228" t="str">
            <v>OK</v>
          </cell>
          <cell r="E228" t="str">
            <v>OK</v>
          </cell>
          <cell r="F228" t="str">
            <v>OK</v>
          </cell>
          <cell r="G228" t="str">
            <v>OK</v>
          </cell>
          <cell r="H228" t="str">
            <v>OK</v>
          </cell>
          <cell r="I228" t="str">
            <v>OK</v>
          </cell>
          <cell r="J228">
            <v>0</v>
          </cell>
          <cell r="K228">
            <v>0</v>
          </cell>
          <cell r="L228" t="str">
            <v>√</v>
          </cell>
          <cell r="M228">
            <v>3</v>
          </cell>
          <cell r="N228" t="str">
            <v>√</v>
          </cell>
          <cell r="O228">
            <v>0</v>
          </cell>
          <cell r="P228">
            <v>0</v>
          </cell>
          <cell r="Q228">
            <v>0</v>
          </cell>
          <cell r="R228">
            <v>0</v>
          </cell>
          <cell r="S228">
            <v>0</v>
          </cell>
          <cell r="T228">
            <v>0</v>
          </cell>
        </row>
        <row r="229">
          <cell r="A229">
            <v>109</v>
          </cell>
          <cell r="B229">
            <v>109</v>
          </cell>
          <cell r="C229" t="str">
            <v>SURATMIN</v>
          </cell>
          <cell r="D229" t="str">
            <v>L</v>
          </cell>
          <cell r="E229" t="str">
            <v>3305143112420047</v>
          </cell>
          <cell r="F229" t="str">
            <v>PENGEMPON RT 04/RW 05</v>
          </cell>
          <cell r="G229" t="str">
            <v>Tidak Layak</v>
          </cell>
          <cell r="H229" t="str">
            <v>Tidak Layak</v>
          </cell>
          <cell r="I229" t="str">
            <v>Tidak Layak</v>
          </cell>
          <cell r="J229">
            <v>0</v>
          </cell>
          <cell r="K229">
            <v>0</v>
          </cell>
          <cell r="L229" t="str">
            <v>√</v>
          </cell>
          <cell r="M229">
            <v>3</v>
          </cell>
          <cell r="N229" t="str">
            <v>√</v>
          </cell>
          <cell r="O229">
            <v>0</v>
          </cell>
          <cell r="P229">
            <v>0</v>
          </cell>
          <cell r="Q229" t="str">
            <v>PK</v>
          </cell>
          <cell r="R229" t="str">
            <v>√</v>
          </cell>
          <cell r="S229">
            <v>0</v>
          </cell>
          <cell r="T229">
            <v>0</v>
          </cell>
        </row>
        <row r="230">
          <cell r="A230">
            <v>0</v>
          </cell>
          <cell r="B230">
            <v>0</v>
          </cell>
          <cell r="C230" t="str">
            <v>OK</v>
          </cell>
          <cell r="D230" t="str">
            <v>OK</v>
          </cell>
          <cell r="E230" t="str">
            <v>OK</v>
          </cell>
          <cell r="F230" t="str">
            <v>OK</v>
          </cell>
          <cell r="G230" t="str">
            <v>OK</v>
          </cell>
          <cell r="H230" t="str">
            <v>OK</v>
          </cell>
          <cell r="I230" t="str">
            <v>OK</v>
          </cell>
          <cell r="J230">
            <v>0</v>
          </cell>
          <cell r="K230">
            <v>0</v>
          </cell>
          <cell r="L230" t="str">
            <v>√</v>
          </cell>
          <cell r="M230">
            <v>3</v>
          </cell>
          <cell r="N230" t="str">
            <v>√</v>
          </cell>
          <cell r="O230">
            <v>0</v>
          </cell>
          <cell r="P230">
            <v>0</v>
          </cell>
          <cell r="Q230">
            <v>0</v>
          </cell>
          <cell r="R230">
            <v>0</v>
          </cell>
          <cell r="S230">
            <v>0</v>
          </cell>
          <cell r="T230">
            <v>0</v>
          </cell>
        </row>
        <row r="231">
          <cell r="A231">
            <v>110</v>
          </cell>
          <cell r="B231">
            <v>110</v>
          </cell>
          <cell r="C231" t="str">
            <v>SADIMIN</v>
          </cell>
          <cell r="D231" t="str">
            <v>L</v>
          </cell>
          <cell r="E231" t="str">
            <v>3305141405780004</v>
          </cell>
          <cell r="F231" t="str">
            <v>PENGEMPON RT 04/RW 06</v>
          </cell>
          <cell r="G231" t="str">
            <v>Tidak Layak</v>
          </cell>
          <cell r="H231" t="str">
            <v>Tidak Layak</v>
          </cell>
          <cell r="I231" t="str">
            <v>Tidak Layak</v>
          </cell>
          <cell r="J231">
            <v>0</v>
          </cell>
          <cell r="K231">
            <v>0</v>
          </cell>
          <cell r="L231" t="str">
            <v>√</v>
          </cell>
          <cell r="M231">
            <v>3</v>
          </cell>
          <cell r="N231" t="str">
            <v>√</v>
          </cell>
          <cell r="O231">
            <v>0</v>
          </cell>
          <cell r="P231">
            <v>0</v>
          </cell>
          <cell r="Q231" t="str">
            <v>PK</v>
          </cell>
          <cell r="R231" t="str">
            <v>√</v>
          </cell>
          <cell r="S231">
            <v>0</v>
          </cell>
          <cell r="T231">
            <v>0</v>
          </cell>
        </row>
        <row r="232">
          <cell r="A232">
            <v>0</v>
          </cell>
          <cell r="B232">
            <v>0</v>
          </cell>
          <cell r="C232" t="str">
            <v>SAMIDIN</v>
          </cell>
          <cell r="D232" t="str">
            <v>OK</v>
          </cell>
          <cell r="E232" t="str">
            <v>OK</v>
          </cell>
          <cell r="F232" t="str">
            <v>OK</v>
          </cell>
          <cell r="G232" t="str">
            <v>OK</v>
          </cell>
          <cell r="H232" t="str">
            <v>OK</v>
          </cell>
          <cell r="I232" t="str">
            <v>OK</v>
          </cell>
          <cell r="J232">
            <v>0</v>
          </cell>
          <cell r="K232">
            <v>0</v>
          </cell>
          <cell r="L232" t="str">
            <v>√</v>
          </cell>
          <cell r="M232">
            <v>3</v>
          </cell>
          <cell r="N232" t="str">
            <v>√</v>
          </cell>
          <cell r="O232">
            <v>0</v>
          </cell>
          <cell r="P232">
            <v>0</v>
          </cell>
          <cell r="Q232">
            <v>0</v>
          </cell>
          <cell r="R232" t="str">
            <v>√</v>
          </cell>
          <cell r="S232">
            <v>0</v>
          </cell>
          <cell r="T232">
            <v>0</v>
          </cell>
        </row>
        <row r="235">
          <cell r="C235" t="str">
            <v>KEBUMEN, 14 AGUSTUS 2015</v>
          </cell>
          <cell r="D235">
            <v>0</v>
          </cell>
          <cell r="E235">
            <v>0</v>
          </cell>
          <cell r="F235">
            <v>0</v>
          </cell>
          <cell r="G235">
            <v>0</v>
          </cell>
          <cell r="H235">
            <v>0</v>
          </cell>
        </row>
        <row r="236">
          <cell r="C236" t="str">
            <v>HASIL REMBUG PENETAPAN DAN REKOMENDASI</v>
          </cell>
          <cell r="D236">
            <v>0</v>
          </cell>
          <cell r="E236">
            <v>0</v>
          </cell>
          <cell r="F236">
            <v>0</v>
          </cell>
          <cell r="G236">
            <v>0</v>
          </cell>
          <cell r="H236">
            <v>0</v>
          </cell>
          <cell r="P236" t="str">
            <v>YANG MELAKUKAN KLARIFIKASI</v>
          </cell>
          <cell r="Q236">
            <v>0</v>
          </cell>
          <cell r="R236">
            <v>0</v>
          </cell>
          <cell r="S236">
            <v>0</v>
          </cell>
          <cell r="T236">
            <v>0</v>
          </cell>
        </row>
        <row r="237">
          <cell r="C237" t="str">
            <v>WAKIL DARI PESERTA REMBUG</v>
          </cell>
          <cell r="D237">
            <v>0</v>
          </cell>
          <cell r="E237">
            <v>0</v>
          </cell>
          <cell r="F237">
            <v>0</v>
          </cell>
          <cell r="G237">
            <v>0</v>
          </cell>
          <cell r="H237">
            <v>0</v>
          </cell>
          <cell r="P237" t="str">
            <v>FASILITATOR</v>
          </cell>
          <cell r="Q237">
            <v>0</v>
          </cell>
          <cell r="R237">
            <v>0</v>
          </cell>
          <cell r="S237">
            <v>0</v>
          </cell>
          <cell r="T237">
            <v>0</v>
          </cell>
        </row>
        <row r="243">
          <cell r="C243" t="str">
            <v>( ___________________ )</v>
          </cell>
          <cell r="E243" t="str">
            <v>( ___________________ )</v>
          </cell>
          <cell r="F243">
            <v>0</v>
          </cell>
          <cell r="G243" t="str">
            <v>( ___________________ )</v>
          </cell>
          <cell r="P243" t="str">
            <v>(YUDO SUDOMO)</v>
          </cell>
          <cell r="Q243">
            <v>0</v>
          </cell>
          <cell r="R243">
            <v>0</v>
          </cell>
          <cell r="S243" t="str">
            <v>( SIGIT KARSENO)</v>
          </cell>
          <cell r="T243">
            <v>0</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9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 DKH"/>
      <sheetName val="DKH"/>
      <sheetName val="DKH (2)"/>
      <sheetName val="DIV 1"/>
      <sheetName val="DIV 1 (2)"/>
      <sheetName val="gal sel"/>
      <sheetName val="kupasan"/>
      <sheetName val="gal tnh"/>
      <sheetName val="timb tnh"/>
      <sheetName val="timb pil"/>
      <sheetName val="lap res peng"/>
      <sheetName val="lap per"/>
      <sheetName val="lapen"/>
      <sheetName val="beton K175"/>
      <sheetName val="bj tlg"/>
      <sheetName val="pas bt"/>
      <sheetName val="telford"/>
      <sheetName val="DIV 5 6"/>
      <sheetName val="DHS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9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sheetName val="RAB"/>
      <sheetName val="PENGUKURAN"/>
      <sheetName val="H-SAT-"/>
      <sheetName val="SAT-JADI"/>
      <sheetName val="ANAL-"/>
      <sheetName val="Alat"/>
      <sheetName val="CCO"/>
      <sheetName val="BAP"/>
      <sheetName val="BA-AJ"/>
      <sheetName val="Bend II"/>
      <sheetName val="SKO"/>
      <sheetName val="BA BAYAR"/>
    </sheetNames>
    <sheetDataSet>
      <sheetData sheetId="0" refreshError="1"/>
      <sheetData sheetId="1" refreshError="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9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rat"/>
      <sheetName val="Rekap BOQ"/>
      <sheetName val="BOQ"/>
      <sheetName val="Div1"/>
      <sheetName val="Div2"/>
      <sheetName val="Div3"/>
      <sheetName val="Div4"/>
      <sheetName val="Div5"/>
      <sheetName val="Div6"/>
      <sheetName val="Div7a"/>
      <sheetName val="Div7b"/>
      <sheetName val="Div7c"/>
      <sheetName val="Div8a"/>
      <sheetName val="Div8b"/>
      <sheetName val="HS"/>
      <sheetName val="Jadwal"/>
      <sheetName val="Utama"/>
      <sheetName val="Lamp8"/>
      <sheetName val="Lamp"/>
      <sheetName val="SKon"/>
      <sheetName val="Kapasitas"/>
      <sheetName val="Staf"/>
      <sheetName val="Alat"/>
    </sheetNames>
    <sheetDataSet>
      <sheetData sheetId="0"/>
      <sheetData sheetId="1"/>
      <sheetData sheetId="2"/>
      <sheetData sheetId="3"/>
      <sheetData sheetId="4" refreshError="1">
        <row r="2">
          <cell r="B2" t="str">
            <v>LAMPIRAN 2 PENAWARAN</v>
          </cell>
        </row>
        <row r="3">
          <cell r="B3" t="str">
            <v>ANALISA HARGA SATUAN MATA PEMBAYARAN UTAMA</v>
          </cell>
        </row>
        <row r="5">
          <cell r="B5" t="str">
            <v>NAMA PESERTA LELANG</v>
          </cell>
          <cell r="E5" t="str">
            <v>:</v>
          </cell>
          <cell r="F5" t="str">
            <v>CV. DARMA BERINGIN</v>
          </cell>
        </row>
        <row r="6">
          <cell r="B6" t="str">
            <v>NO. MATA PEMBAYARAN</v>
          </cell>
          <cell r="E6" t="str">
            <v>:</v>
          </cell>
          <cell r="F6" t="str">
            <v>2.1</v>
          </cell>
        </row>
        <row r="7">
          <cell r="B7" t="str">
            <v>JENIS PEKERJAAN</v>
          </cell>
          <cell r="E7" t="str">
            <v>:</v>
          </cell>
          <cell r="F7" t="str">
            <v xml:space="preserve">Pekerjaan Galian untuk Selokan Drainase dan Saluran Air </v>
          </cell>
        </row>
        <row r="8">
          <cell r="B8" t="str">
            <v>SATUAN PEKERJAAN</v>
          </cell>
          <cell r="E8" t="str">
            <v>:</v>
          </cell>
          <cell r="F8" t="str">
            <v>M3</v>
          </cell>
        </row>
        <row r="9">
          <cell r="B9" t="str">
            <v>PERKIRAAN KUANTITAS</v>
          </cell>
          <cell r="E9" t="str">
            <v>:</v>
          </cell>
          <cell r="F9">
            <v>0</v>
          </cell>
        </row>
        <row r="10">
          <cell r="B10" t="str">
            <v>PEKERJAAN</v>
          </cell>
          <cell r="E10" t="str">
            <v>:</v>
          </cell>
          <cell r="F10" t="str">
            <v>JEMBATAN TIMBUKAR, CS</v>
          </cell>
        </row>
        <row r="11">
          <cell r="B11" t="str">
            <v>PRODUKSI HARIAN / JAM *)</v>
          </cell>
          <cell r="E11" t="str">
            <v>:</v>
          </cell>
          <cell r="F11" t="str">
            <v>Jam</v>
          </cell>
        </row>
        <row r="13">
          <cell r="B13" t="str">
            <v>No.</v>
          </cell>
          <cell r="C13" t="str">
            <v>Uraian</v>
          </cell>
          <cell r="G13" t="str">
            <v>Satuan</v>
          </cell>
          <cell r="H13" t="str">
            <v>Kuantitas</v>
          </cell>
          <cell r="I13" t="str">
            <v>Biaya Satuan                            (Rp.)</v>
          </cell>
          <cell r="J13" t="str">
            <v>Jumlah Biaya                          (Rp./Satuan)</v>
          </cell>
        </row>
        <row r="18">
          <cell r="B18" t="str">
            <v>A.</v>
          </cell>
          <cell r="D18" t="str">
            <v>Tenaga Kerja</v>
          </cell>
        </row>
        <row r="19">
          <cell r="B19" t="str">
            <v>1.</v>
          </cell>
          <cell r="D19" t="str">
            <v>Pekerja</v>
          </cell>
          <cell r="G19" t="str">
            <v>jam</v>
          </cell>
          <cell r="H19">
            <v>0.34270414993306558</v>
          </cell>
          <cell r="I19">
            <v>6250</v>
          </cell>
          <cell r="K19">
            <v>2141.9009370816598</v>
          </cell>
        </row>
        <row r="20">
          <cell r="B20" t="str">
            <v>2.</v>
          </cell>
          <cell r="D20" t="str">
            <v>Mandor</v>
          </cell>
          <cell r="G20" t="str">
            <v>jam</v>
          </cell>
          <cell r="H20">
            <v>4.2838018741633198E-2</v>
          </cell>
          <cell r="I20">
            <v>7750</v>
          </cell>
          <cell r="K20">
            <v>331.99464524765727</v>
          </cell>
        </row>
        <row r="21">
          <cell r="B21" t="str">
            <v xml:space="preserve"> </v>
          </cell>
        </row>
        <row r="22">
          <cell r="B22" t="str">
            <v xml:space="preserve"> </v>
          </cell>
        </row>
        <row r="23">
          <cell r="B23" t="str">
            <v xml:space="preserve"> </v>
          </cell>
        </row>
        <row r="25">
          <cell r="B25" t="str">
            <v>B.</v>
          </cell>
          <cell r="D25" t="str">
            <v>Bahan</v>
          </cell>
        </row>
        <row r="26">
          <cell r="B26" t="str">
            <v xml:space="preserve"> </v>
          </cell>
        </row>
        <row r="27">
          <cell r="B27" t="str">
            <v xml:space="preserve"> </v>
          </cell>
        </row>
        <row r="28">
          <cell r="B28" t="str">
            <v xml:space="preserve"> </v>
          </cell>
        </row>
        <row r="29">
          <cell r="B29" t="str">
            <v xml:space="preserve"> </v>
          </cell>
        </row>
        <row r="30">
          <cell r="B30" t="str">
            <v xml:space="preserve"> </v>
          </cell>
        </row>
        <row r="31">
          <cell r="B31" t="str">
            <v xml:space="preserve"> </v>
          </cell>
        </row>
        <row r="33">
          <cell r="B33" t="str">
            <v>C.</v>
          </cell>
          <cell r="D33" t="str">
            <v>Peralatan</v>
          </cell>
        </row>
        <row r="34">
          <cell r="B34" t="str">
            <v>1.</v>
          </cell>
          <cell r="D34" t="str">
            <v>Excavator</v>
          </cell>
          <cell r="G34" t="str">
            <v>jam</v>
          </cell>
          <cell r="H34">
            <v>4.2838018741633198E-2</v>
          </cell>
          <cell r="I34">
            <v>295000</v>
          </cell>
          <cell r="K34">
            <v>12637.215528781793</v>
          </cell>
        </row>
        <row r="35">
          <cell r="B35" t="str">
            <v>2.</v>
          </cell>
          <cell r="D35" t="str">
            <v>Dump Truck</v>
          </cell>
          <cell r="G35" t="str">
            <v>jam</v>
          </cell>
          <cell r="H35">
            <v>0.12217544878308416</v>
          </cell>
          <cell r="I35">
            <v>140500</v>
          </cell>
          <cell r="K35">
            <v>17165.650554023323</v>
          </cell>
        </row>
        <row r="36">
          <cell r="B36" t="str">
            <v>3.</v>
          </cell>
          <cell r="D36" t="str">
            <v>Alat Bantu</v>
          </cell>
          <cell r="G36" t="str">
            <v>Ls</v>
          </cell>
          <cell r="H36">
            <v>1</v>
          </cell>
          <cell r="I36">
            <v>250</v>
          </cell>
          <cell r="K36">
            <v>250</v>
          </cell>
        </row>
        <row r="37">
          <cell r="B37" t="str">
            <v xml:space="preserve"> </v>
          </cell>
        </row>
        <row r="38">
          <cell r="B38" t="str">
            <v xml:space="preserve"> </v>
          </cell>
        </row>
        <row r="39">
          <cell r="B39" t="str">
            <v xml:space="preserve"> </v>
          </cell>
        </row>
        <row r="40">
          <cell r="B40" t="str">
            <v xml:space="preserve"> </v>
          </cell>
        </row>
        <row r="41">
          <cell r="B41" t="str">
            <v xml:space="preserve"> </v>
          </cell>
        </row>
        <row r="42">
          <cell r="B42" t="str">
            <v xml:space="preserve"> </v>
          </cell>
        </row>
        <row r="43">
          <cell r="B43" t="str">
            <v>D.</v>
          </cell>
          <cell r="D43" t="str">
            <v>Jumlah  (A + B + C)</v>
          </cell>
          <cell r="K43">
            <v>32526.761665134432</v>
          </cell>
        </row>
        <row r="44">
          <cell r="B44" t="str">
            <v>E.</v>
          </cell>
          <cell r="D44" t="str">
            <v>Biaya Umum dan Keuntungan</v>
          </cell>
          <cell r="G44">
            <v>10</v>
          </cell>
          <cell r="H44" t="str">
            <v>%  x  D</v>
          </cell>
          <cell r="K44">
            <v>3252.6761665134436</v>
          </cell>
        </row>
        <row r="45">
          <cell r="B45" t="str">
            <v>F.</v>
          </cell>
          <cell r="D45" t="str">
            <v>Harga Satuan  = ( D + E )</v>
          </cell>
          <cell r="K45">
            <v>35779.437831647876</v>
          </cell>
        </row>
        <row r="46">
          <cell r="B46" t="str">
            <v>Catatan :</v>
          </cell>
        </row>
        <row r="47">
          <cell r="B47" t="str">
            <v>1.</v>
          </cell>
          <cell r="C47" t="str">
            <v>Satuan dapat berdasarkan atas jam operasi untuk tenaga kerja dan peralatan, volume dan / atau ukuran berat untuk bahan-bahan.</v>
          </cell>
        </row>
        <row r="48">
          <cell r="B48" t="str">
            <v>2.</v>
          </cell>
          <cell r="C48" t="str">
            <v>Kuantitas satuan adalah kuantitas perkiraan dari setiap komponen untuk menyelesaikan satu satuan pekerjaan dari nomor mata pembayaran Harga Satuan yang disampaikan Peserta Lelang tidak dapat diubah, kecuali persyaratan Ayat 13.4 dari Instruksi Kepada Pese</v>
          </cell>
        </row>
        <row r="51">
          <cell r="B51" t="str">
            <v>3.</v>
          </cell>
          <cell r="C51" t="str">
            <v>Biaya satuan untuk peralatan sudah termasuk bahan bakar, bahan habis terpakai dan operator.</v>
          </cell>
        </row>
        <row r="52">
          <cell r="B52" t="str">
            <v>4.</v>
          </cell>
          <cell r="C52" t="str">
            <v>Biaya satuan sudah termasuk pengeluaran untuk seluruh pajak yang berkaitan (tetapi tidak termasuk PPN yang dibayarkan dari kontrak) dan biaya-biaya lainnya.</v>
          </cell>
        </row>
        <row r="54">
          <cell r="B54" t="str">
            <v>5.</v>
          </cell>
          <cell r="C54" t="str">
            <v>Harga satuan yang diajukan peserta lelang harus mencakup seluruh tambahan tenaga kerja, bahan, peralatan atau kerugian yang mungkin diperlukan untuk menyelesaikan pekerjaan sesuai dengan Spesifikasi dan Gambar.</v>
          </cell>
        </row>
        <row r="58">
          <cell r="J58" t="str">
            <v>Kotamobagu,   22 Agustus  2006</v>
          </cell>
        </row>
        <row r="60">
          <cell r="J60" t="str">
            <v>CV. DARMA BERINGIN</v>
          </cell>
        </row>
        <row r="66">
          <cell r="J66" t="str">
            <v>MEILLY Y. MAMAHID, ST. SE</v>
          </cell>
        </row>
        <row r="67">
          <cell r="J67" t="str">
            <v>Pimpinan Cabang</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9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S-Rutin"/>
      <sheetName val="Kuantitas"/>
      <sheetName val="Analisa HSP"/>
      <sheetName val="HRG BHN"/>
      <sheetName val="Perhitungan Volume"/>
    </sheetNames>
    <sheetDataSet>
      <sheetData sheetId="0"/>
      <sheetData sheetId="1"/>
      <sheetData sheetId="2">
        <row r="51">
          <cell r="U51">
            <v>76528.324453071182</v>
          </cell>
        </row>
        <row r="231">
          <cell r="U231">
            <v>400774.30473057937</v>
          </cell>
        </row>
        <row r="589">
          <cell r="U589">
            <v>325990.31353598455</v>
          </cell>
        </row>
      </sheetData>
      <sheetData sheetId="3" refreshError="1"/>
      <sheetData sheetId="4" refreshError="1"/>
    </sheetDataSet>
  </externalBook>
</externalLink>
</file>

<file path=xl/externalLinks/externalLink9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upah-bahan"/>
      <sheetName val="REKAPITULASI"/>
      <sheetName val="Recovered_Sheet1"/>
      <sheetName val="Recovered_Sheet2"/>
      <sheetName val="000000"/>
      <sheetName val="curva-S"/>
      <sheetName val="SURAT"/>
      <sheetName val="UPAH"/>
      <sheetName val="ANALISA"/>
      <sheetName val="HARGA BHN IMPOR"/>
      <sheetName val="BAHAN"/>
      <sheetName val="Koef"/>
      <sheetName val="Daf.Harga"/>
      <sheetName val="RAB"/>
      <sheetName val="Analis"/>
    </sheetNames>
    <sheetDataSet>
      <sheetData sheetId="0"/>
      <sheetData sheetId="1" refreshError="1"/>
      <sheetData sheetId="2" refreshError="1"/>
      <sheetData sheetId="3">
        <row r="29">
          <cell r="I29">
            <v>316500</v>
          </cell>
        </row>
        <row r="30">
          <cell r="I30">
            <v>345000</v>
          </cell>
        </row>
      </sheetData>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9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sheetName val="RAB"/>
      <sheetName val="ANALISA"/>
      <sheetName val="Upah &amp; Bahan "/>
    </sheetNames>
    <sheetDataSet>
      <sheetData sheetId="0" refreshError="1"/>
      <sheetData sheetId="1" refreshError="1"/>
      <sheetData sheetId="2" refreshError="1"/>
      <sheetData sheetId="3" refreshError="1">
        <row r="26">
          <cell r="G26">
            <v>600000</v>
          </cell>
        </row>
        <row r="37">
          <cell r="G37">
            <v>11000</v>
          </cell>
        </row>
        <row r="47">
          <cell r="G47">
            <v>60000</v>
          </cell>
        </row>
        <row r="48">
          <cell r="G48">
            <v>50000</v>
          </cell>
        </row>
      </sheetData>
    </sheetDataSet>
  </externalBook>
</externalLink>
</file>

<file path=xl/externalLinks/externalLink9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HIT jalan "/>
      <sheetName val="Perhit I"/>
      <sheetName val="Perhit I PERKERASAN"/>
      <sheetName val="Perhit I kelas C"/>
      <sheetName val="DEO taman"/>
      <sheetName val="RAB BANDARA"/>
      <sheetName val="Rekap Biaya ."/>
      <sheetName val="Basic Price"/>
      <sheetName val="Peralatan (2)"/>
      <sheetName val="Agregat Halus &amp; Kasar"/>
      <sheetName val="Mobilisasi"/>
      <sheetName val="Mobil vtas."/>
      <sheetName val="DEVI 2 PVC"/>
      <sheetName val="rumput"/>
      <sheetName val="DEV. gal biasa"/>
      <sheetName val="TELFORD"/>
      <sheetName val="DEVI 8 Marcat"/>
      <sheetName val="DEVI 7 PAVING"/>
      <sheetName val="DEVI 7 baja"/>
      <sheetName val="LS-Rutin"/>
      <sheetName val="DEI.!!!!!2"/>
      <sheetName val="DEV.!!!!3"/>
      <sheetName val="DEV!!!!.5"/>
      <sheetName val="DEV.iiii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10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
      <sheetName val="Data"/>
      <sheetName val="BAP"/>
      <sheetName val="KWIT"/>
      <sheetName val="FKTR"/>
      <sheetName val="BA-PRIKS"/>
      <sheetName val="PERMOHONAN"/>
      <sheetName val="BA-P"/>
    </sheetNames>
    <sheetDataSet>
      <sheetData sheetId="0">
        <row r="22">
          <cell r="B22" t="str">
            <v>Seratus Tiga Puluh Empat Juta  Rupiah</v>
          </cell>
        </row>
      </sheetData>
      <sheetData sheetId="1"/>
      <sheetData sheetId="2"/>
      <sheetData sheetId="3"/>
      <sheetData sheetId="4"/>
      <sheetData sheetId="5"/>
      <sheetData sheetId="6"/>
      <sheetData sheetId="7"/>
    </sheetDataSet>
  </externalBook>
</externalLink>
</file>

<file path=xl/externalLinks/externalLink10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I.1.4 Jdwl pelaksanaan kgtn"/>
      <sheetName val="Canal malanu"/>
      <sheetName val="RKP Canal malanu . 1."/>
      <sheetName val="Canal KLAWALU"/>
      <sheetName val="RKP Canal KLAWALU"/>
      <sheetName val="Muara Klabala"/>
      <sheetName val="RKP Klabala..7."/>
      <sheetName val="Ps. batu Canal Klawuyuk"/>
      <sheetName val="P. Batu Canal SMP 6"/>
      <sheetName val="RKPP. Batu Canal SMP 6- .5."/>
      <sheetName val="RKP Ps. batu Canal Klawuyuk. 6"/>
      <sheetName val="Normal Klagison"/>
      <sheetName val="RKP Ps. batu Normal Klagison..2"/>
      <sheetName val="URD P GEO"/>
      <sheetName val="Jl Smp 5"/>
      <sheetName val="Basic Price"/>
      <sheetName val="Peralatan (2)"/>
      <sheetName val="Agregat Halus &amp; Kasar"/>
      <sheetName val="Mobilisasi"/>
      <sheetName val="DEI.2"/>
      <sheetName val="DEV.3"/>
      <sheetName val="DEV.3 rawa"/>
      <sheetName val="DEV.3 (2)"/>
      <sheetName val="DEV.5 "/>
      <sheetName val="DEV.6"/>
      <sheetName val="DEV.7"/>
      <sheetName val="DEVI 7"/>
      <sheetName val="DEVI 7 (2)"/>
      <sheetName val="TELFORD"/>
    </sheetNames>
    <sheetDataSet>
      <sheetData sheetId="0" refreshError="1"/>
      <sheetData sheetId="1" refreshError="1">
        <row r="4">
          <cell r="C4" t="str">
            <v>Penangulangan Bencana Alam Banjir Di Kota Sorong</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10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U"/>
      <sheetName val="DAVERAGE"/>
      <sheetName val="DCOUNT"/>
      <sheetName val="DCOUNTA"/>
      <sheetName val="DGET"/>
      <sheetName val="DMAX"/>
      <sheetName val="DMIN"/>
      <sheetName val="DPRODUCT"/>
      <sheetName val="DSTDEV"/>
      <sheetName val="DSTDEVP"/>
      <sheetName val="DSUM"/>
      <sheetName val="DVAR"/>
      <sheetName val="DVARP"/>
    </sheetNames>
    <sheetDataSet>
      <sheetData sheetId="0" refreshError="1">
        <row r="10">
          <cell r="I10" t="str">
            <v>Bandung</v>
          </cell>
        </row>
        <row r="11">
          <cell r="I11" t="str">
            <v>Jakarta</v>
          </cell>
        </row>
        <row r="12">
          <cell r="I12" t="str">
            <v>Yogyakarta</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0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esi"/>
      <sheetName val="REK"/>
      <sheetName val="RAB"/>
      <sheetName val="AN"/>
      <sheetName val="BU"/>
      <sheetName val="MVC"/>
    </sheetNames>
    <sheetDataSet>
      <sheetData sheetId="0" refreshError="1"/>
      <sheetData sheetId="1" refreshError="1"/>
      <sheetData sheetId="2" refreshError="1"/>
      <sheetData sheetId="3" refreshError="1"/>
      <sheetData sheetId="4" refreshError="1">
        <row r="5">
          <cell r="E5">
            <v>110000</v>
          </cell>
        </row>
        <row r="6">
          <cell r="E6">
            <v>95000</v>
          </cell>
        </row>
        <row r="7">
          <cell r="E7">
            <v>85000</v>
          </cell>
        </row>
        <row r="8">
          <cell r="E8">
            <v>55000</v>
          </cell>
        </row>
        <row r="9">
          <cell r="E9">
            <v>95000</v>
          </cell>
        </row>
        <row r="10">
          <cell r="E10">
            <v>95000</v>
          </cell>
        </row>
      </sheetData>
      <sheetData sheetId="5" refreshError="1"/>
    </sheetDataSet>
  </externalBook>
</externalLink>
</file>

<file path=xl/externalLinks/externalLink10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ks"/>
      <sheetName val="Data Umum"/>
      <sheetName val="Data CPB"/>
      <sheetName val="Data KPB"/>
      <sheetName val="II-3 (1)"/>
      <sheetName val="II-4 (Ds. A)"/>
      <sheetName val="II-6 (1)"/>
      <sheetName val="II-7"/>
      <sheetName val="II-8"/>
      <sheetName val="II-10 (1)"/>
      <sheetName val="II-11"/>
      <sheetName val="II-12"/>
      <sheetName val="II-17 (1)"/>
      <sheetName val="II-17 (2)"/>
      <sheetName val="II-17 (3)"/>
      <sheetName val="II-26 (1)"/>
      <sheetName val="II-28"/>
      <sheetName val="II-29"/>
      <sheetName val="II-31"/>
      <sheetName val="II-32"/>
      <sheetName val="II-33 (1) 30%"/>
      <sheetName val="II-35 (1)"/>
      <sheetName val="II-36 (1)"/>
      <sheetName val="II-38 (1)"/>
      <sheetName val="II-40 (1)"/>
      <sheetName val="II-45"/>
      <sheetName val="II-46"/>
      <sheetName val="II-47"/>
      <sheetName val="II-48"/>
      <sheetName val="II-49"/>
      <sheetName val="D_Ref"/>
      <sheetName val="D_Wil"/>
      <sheetName val="Setting"/>
    </sheetNames>
    <sheetDataSet>
      <sheetData sheetId="0"/>
      <sheetData sheetId="1">
        <row r="12">
          <cell r="D12" t="str">
            <v>Gorontalo</v>
          </cell>
        </row>
        <row r="13">
          <cell r="D13" t="str">
            <v>Kota Gorontalo</v>
          </cell>
        </row>
        <row r="17">
          <cell r="D17">
            <v>2022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ow r="41">
          <cell r="L41" t="str">
            <v>Kabupaten Aceh Selatan</v>
          </cell>
          <cell r="M41" t="str">
            <v>Kabupaten Aceh Tenggara</v>
          </cell>
          <cell r="N41" t="str">
            <v>Kabupaten Aceh Timur</v>
          </cell>
          <cell r="O41" t="str">
            <v>Kabupaten Aceh Tengah</v>
          </cell>
          <cell r="P41" t="str">
            <v>Kabupaten Aceh Barat</v>
          </cell>
          <cell r="Q41" t="str">
            <v>Kabupaten Aceh Besar</v>
          </cell>
          <cell r="R41" t="str">
            <v>Kabupaten Pidie</v>
          </cell>
          <cell r="S41" t="str">
            <v>Kabupaten Aceh Utara</v>
          </cell>
          <cell r="T41" t="str">
            <v>Kabupaten Simeulue</v>
          </cell>
          <cell r="U41" t="str">
            <v>Kabupaten Aceh Singkil</v>
          </cell>
          <cell r="V41" t="str">
            <v>Kabupaten Bireuen</v>
          </cell>
          <cell r="W41" t="str">
            <v>Kabupaten Aceh Barat Daya</v>
          </cell>
          <cell r="X41" t="str">
            <v>Kabupaten Gayo Lues</v>
          </cell>
          <cell r="Y41" t="str">
            <v>Kabupaten Aceh Jaya</v>
          </cell>
          <cell r="Z41" t="str">
            <v>Kabupaten Nagan Raya</v>
          </cell>
          <cell r="AA41" t="str">
            <v>Kabupaten Aceh Tamiang</v>
          </cell>
          <cell r="AB41" t="str">
            <v>Kabupaten Bener Meriah</v>
          </cell>
          <cell r="AC41" t="str">
            <v>Kabupaten Pidie Jaya</v>
          </cell>
          <cell r="AD41" t="str">
            <v>Kota Banda Aceh</v>
          </cell>
          <cell r="AE41" t="str">
            <v>Kota Sabang</v>
          </cell>
          <cell r="AF41" t="str">
            <v>Kota Lhokseumawe</v>
          </cell>
          <cell r="AG41" t="str">
            <v>Kota Langsa</v>
          </cell>
          <cell r="AH41" t="str">
            <v>Kota Subulussalam</v>
          </cell>
          <cell r="AI41" t="str">
            <v>Kabupaten Tapanuli Tengah</v>
          </cell>
          <cell r="AJ41" t="str">
            <v>Kabupaten Tapanuli Utara</v>
          </cell>
          <cell r="AK41" t="str">
            <v>Kabupaten Tapanuli Selatan</v>
          </cell>
          <cell r="AL41" t="str">
            <v>Kabupaten Nias</v>
          </cell>
          <cell r="AM41" t="str">
            <v>Kabupaten Langkat</v>
          </cell>
          <cell r="AN41" t="str">
            <v>Kabupaten Karo</v>
          </cell>
          <cell r="AO41" t="str">
            <v>Kabupaten Deli Serdang</v>
          </cell>
          <cell r="AP41" t="str">
            <v>Kabupaten Simalungun</v>
          </cell>
          <cell r="AQ41" t="str">
            <v>Kabupaten Asahan</v>
          </cell>
          <cell r="AR41" t="str">
            <v>Kabupaten Labuhanbatu</v>
          </cell>
          <cell r="AS41" t="str">
            <v>Kabupaten Dairi</v>
          </cell>
          <cell r="AT41" t="str">
            <v>Kabupaten Toba</v>
          </cell>
          <cell r="AU41" t="str">
            <v>Kabupaten Mandailing Natal</v>
          </cell>
          <cell r="AV41" t="str">
            <v>Kabupaten Nias Selatan</v>
          </cell>
          <cell r="AW41" t="str">
            <v>Kabupaten Pakpak Bharat</v>
          </cell>
          <cell r="AX41" t="str">
            <v>Kabupaten Humbang Hasundutan</v>
          </cell>
          <cell r="AY41" t="str">
            <v>Kabupaten Samosir</v>
          </cell>
          <cell r="AZ41" t="str">
            <v>Kabupaten Serdang Bedagai</v>
          </cell>
          <cell r="BA41" t="str">
            <v>Kabupaten Batu Bara</v>
          </cell>
          <cell r="BB41" t="str">
            <v>Kabupaten Padang Lawas Utara</v>
          </cell>
          <cell r="BC41" t="str">
            <v>Kabupaten Padang Lawas</v>
          </cell>
          <cell r="BD41" t="str">
            <v>Kabupaten Labuhanbatu Selatan</v>
          </cell>
          <cell r="BE41" t="str">
            <v>Kabupaten Labuhanbatu Utara</v>
          </cell>
          <cell r="BF41" t="str">
            <v>Kabupaten Nias Utara</v>
          </cell>
          <cell r="BG41" t="str">
            <v>Kabupaten Nias Barat</v>
          </cell>
          <cell r="BH41" t="str">
            <v>Kota Medan</v>
          </cell>
          <cell r="BI41" t="str">
            <v>Kota Pematang Siantar</v>
          </cell>
          <cell r="BJ41" t="str">
            <v>Kota Sibolga</v>
          </cell>
          <cell r="BK41" t="str">
            <v>Kota Tanjung Balai</v>
          </cell>
          <cell r="BL41" t="str">
            <v>Kota Binjai</v>
          </cell>
          <cell r="BM41" t="str">
            <v>Kota Tebing Tinggi</v>
          </cell>
          <cell r="BN41" t="str">
            <v>Kota Padang Sidempuan</v>
          </cell>
          <cell r="BO41" t="str">
            <v>Kota Gunungsitoli</v>
          </cell>
          <cell r="BP41" t="str">
            <v>Kabupaten Pesisir Selatan</v>
          </cell>
          <cell r="BQ41" t="str">
            <v>Kabupaten Solok</v>
          </cell>
          <cell r="BR41" t="str">
            <v>Kabupaten Sijunjung</v>
          </cell>
          <cell r="BS41" t="str">
            <v>Kabupaten Tanah Datar</v>
          </cell>
          <cell r="BT41" t="str">
            <v>Kabupaten Padang Pariaman</v>
          </cell>
          <cell r="BU41" t="str">
            <v>Kabupaten Agam</v>
          </cell>
          <cell r="BV41" t="str">
            <v>Kabupaten Lima Puluh Kota</v>
          </cell>
          <cell r="BW41" t="str">
            <v>Kabupaten Pasaman</v>
          </cell>
          <cell r="BX41" t="str">
            <v>Kabupaten Kepulauan Mentawai</v>
          </cell>
          <cell r="BY41" t="str">
            <v>Kabupaten Dharmasraya</v>
          </cell>
          <cell r="BZ41" t="str">
            <v>Kabupaten Solok Selatan</v>
          </cell>
          <cell r="CA41" t="str">
            <v>Kabupaten Pasaman Barat</v>
          </cell>
          <cell r="CB41" t="str">
            <v>Kota Padang</v>
          </cell>
          <cell r="CC41" t="str">
            <v>Kota Solok</v>
          </cell>
          <cell r="CD41" t="str">
            <v>Kota Sawahlunto</v>
          </cell>
          <cell r="CE41" t="str">
            <v>Kota Padang Panjang</v>
          </cell>
          <cell r="CF41" t="str">
            <v>Kota Bukittinggi</v>
          </cell>
          <cell r="CG41" t="str">
            <v>Kota Payakumbuh</v>
          </cell>
          <cell r="CH41" t="str">
            <v>Kota Pariaman</v>
          </cell>
          <cell r="CI41" t="str">
            <v>Kabupaten Kampar</v>
          </cell>
          <cell r="CJ41" t="str">
            <v>Kabupaten Indragiri Hulu</v>
          </cell>
          <cell r="CK41" t="str">
            <v>Kabupaten Bengkalis</v>
          </cell>
          <cell r="CL41" t="str">
            <v>Kabupaten Indragiri Hilir</v>
          </cell>
          <cell r="CM41" t="str">
            <v>Kabupaten Pelalawan</v>
          </cell>
          <cell r="CN41" t="str">
            <v>Kabupaten Rokan Hulu</v>
          </cell>
          <cell r="CO41" t="str">
            <v>Kabupaten Rokan Hilir</v>
          </cell>
          <cell r="CP41" t="str">
            <v>Kabupaten Siak</v>
          </cell>
          <cell r="CQ41" t="str">
            <v>Kabupaten Kuantan Singingi</v>
          </cell>
          <cell r="CR41" t="str">
            <v>Kabupaten Kepulauan Meranti</v>
          </cell>
          <cell r="CS41" t="str">
            <v>Kota Pekanbaru</v>
          </cell>
          <cell r="CT41" t="str">
            <v>Kota Dumai</v>
          </cell>
          <cell r="CU41" t="str">
            <v>Kabupaten Kerinci</v>
          </cell>
          <cell r="CV41" t="str">
            <v>Kabupaten Merangin</v>
          </cell>
          <cell r="CW41" t="str">
            <v>Kabupaten Sarolangun</v>
          </cell>
          <cell r="CX41" t="str">
            <v>Kabupaten Batang Hari</v>
          </cell>
          <cell r="CY41" t="str">
            <v>Kabupaten Muaro Jambi</v>
          </cell>
          <cell r="CZ41" t="str">
            <v>Kabupaten Tanjung Jabung Barat</v>
          </cell>
          <cell r="DA41" t="str">
            <v>Kabupaten Tanjung Jabung Timur</v>
          </cell>
          <cell r="DB41" t="str">
            <v>Kabupaten Bungo</v>
          </cell>
          <cell r="DC41" t="str">
            <v>Kabupaten Tebo</v>
          </cell>
          <cell r="DD41" t="str">
            <v>Kota Jambi</v>
          </cell>
          <cell r="DE41" t="str">
            <v>Kota Sungai Penuh</v>
          </cell>
          <cell r="DF41" t="str">
            <v>Kabupaten Ogan Komering Ulu</v>
          </cell>
          <cell r="DG41" t="str">
            <v>Kabupaten Ogan Komering Ilir</v>
          </cell>
          <cell r="DH41" t="str">
            <v>Kabupaten Muara Enim</v>
          </cell>
          <cell r="DI41" t="str">
            <v>Kabupaten Lahat</v>
          </cell>
          <cell r="DJ41" t="str">
            <v>Kabupaten Musi Rawas</v>
          </cell>
          <cell r="DK41" t="str">
            <v>Kabupaten Musi Banyuasin</v>
          </cell>
          <cell r="DL41" t="str">
            <v>Kabupaten Banyuasin</v>
          </cell>
          <cell r="DM41" t="str">
            <v>Kabupaten Ogan Komering Ulu Timur</v>
          </cell>
          <cell r="DN41" t="str">
            <v>Kabupaten Ogan Komering Ulu Selatan</v>
          </cell>
          <cell r="DO41" t="str">
            <v>Kabupaten Ogan Ilir</v>
          </cell>
          <cell r="DP41" t="str">
            <v>Kabupaten Empat Lawang</v>
          </cell>
          <cell r="DQ41" t="str">
            <v>Kabupaten Penukal Abab Lematang Ilir</v>
          </cell>
          <cell r="DR41" t="str">
            <v>Kabupaten Musi Rawas Utara</v>
          </cell>
          <cell r="DS41" t="str">
            <v>Kota Palembang</v>
          </cell>
          <cell r="DT41" t="str">
            <v>Kota Pagar Alam</v>
          </cell>
          <cell r="DU41" t="str">
            <v>Kota Lubuk Linggau</v>
          </cell>
          <cell r="DV41" t="str">
            <v>Kota Prabumulih</v>
          </cell>
          <cell r="DW41" t="str">
            <v>Kabupaten Bengkulu Selatan</v>
          </cell>
          <cell r="DX41" t="str">
            <v>Kabupaten Rejang Lebong</v>
          </cell>
          <cell r="DY41" t="str">
            <v>Kabupaten Bengkulu Utara</v>
          </cell>
          <cell r="DZ41" t="str">
            <v>Kabupaten Kaur</v>
          </cell>
          <cell r="EA41" t="str">
            <v>Kabupaten Seluma</v>
          </cell>
          <cell r="EB41" t="str">
            <v>Kabupaten Muko-Muko</v>
          </cell>
          <cell r="EC41" t="str">
            <v>Kabupaten Lebong</v>
          </cell>
          <cell r="ED41" t="str">
            <v>Kabupaten Kepahiang</v>
          </cell>
          <cell r="EE41" t="str">
            <v>Kabupaten Bengkulu Tengah</v>
          </cell>
          <cell r="EF41" t="str">
            <v>Kota Bengkulu</v>
          </cell>
          <cell r="EG41" t="str">
            <v>Kabupaten Lampung Selatan</v>
          </cell>
          <cell r="EH41" t="str">
            <v>Kabupaten Lampung Tengah</v>
          </cell>
          <cell r="EI41" t="str">
            <v>Kabupaten Lampung Utara</v>
          </cell>
          <cell r="EJ41" t="str">
            <v>Kabupaten Lampung Barat</v>
          </cell>
          <cell r="EK41" t="str">
            <v>Kabupaten Tulang Bawang</v>
          </cell>
          <cell r="EL41" t="str">
            <v>Kabupaten Tanggamus</v>
          </cell>
          <cell r="EM41" t="str">
            <v>Kabupaten Lampung Timur</v>
          </cell>
          <cell r="EN41" t="str">
            <v>Kabupaten Way Kanan</v>
          </cell>
          <cell r="EO41" t="str">
            <v>Kabupaten Pesawaran</v>
          </cell>
          <cell r="EP41" t="str">
            <v>Kabupaten Pringsewu</v>
          </cell>
          <cell r="EQ41" t="str">
            <v>Kabupaten Mesuji</v>
          </cell>
          <cell r="ER41" t="str">
            <v>Kabupaten Tulang Bawang Barat</v>
          </cell>
          <cell r="ES41" t="str">
            <v>Kabupaten Pesisir Barat</v>
          </cell>
          <cell r="ET41" t="str">
            <v>Kota Bandar Lampung</v>
          </cell>
          <cell r="EU41" t="str">
            <v>Kota Metro</v>
          </cell>
          <cell r="EV41" t="str">
            <v>Kabupaten Bangka</v>
          </cell>
          <cell r="EW41" t="str">
            <v>Kabupaten Belitung</v>
          </cell>
          <cell r="EX41" t="str">
            <v>Kabupaten Bangka Selatan</v>
          </cell>
          <cell r="EY41" t="str">
            <v>Kabupaten Bangka Tengah</v>
          </cell>
          <cell r="EZ41" t="str">
            <v>Kabupaten Bangka Barat</v>
          </cell>
          <cell r="FA41" t="str">
            <v>Kabupaten Belitung Timur</v>
          </cell>
          <cell r="FB41" t="str">
            <v>Kota Pangkal Pinang</v>
          </cell>
          <cell r="FC41" t="str">
            <v>Kabupaten Bintan</v>
          </cell>
          <cell r="FD41" t="str">
            <v>Kabupaten Karimun</v>
          </cell>
          <cell r="FE41" t="str">
            <v>Kabupaten Natuna</v>
          </cell>
          <cell r="FF41" t="str">
            <v>Kabupaten Lingga</v>
          </cell>
          <cell r="FG41" t="str">
            <v>Kabupaten Kepulauan Anambas</v>
          </cell>
          <cell r="FH41" t="str">
            <v>Kota Batam</v>
          </cell>
          <cell r="FI41" t="str">
            <v>Kota Tanjung Pinang</v>
          </cell>
          <cell r="FJ41" t="str">
            <v>Kabupaten Kepulauan Seribu</v>
          </cell>
          <cell r="FK41" t="str">
            <v>Kota Jakarta Pusat</v>
          </cell>
          <cell r="FL41" t="str">
            <v>Kota Jakarta Utara</v>
          </cell>
          <cell r="FM41" t="str">
            <v>Kota Jakarta Barat</v>
          </cell>
          <cell r="FN41" t="str">
            <v>Kota Jakarta Selatan</v>
          </cell>
          <cell r="FO41" t="str">
            <v>Kota Jakarta Timur</v>
          </cell>
          <cell r="FP41" t="str">
            <v>Kabupaten Bogor</v>
          </cell>
          <cell r="FQ41" t="str">
            <v>Kabupaten Sukabumi</v>
          </cell>
          <cell r="FR41" t="str">
            <v>Kabupaten Cianjur</v>
          </cell>
          <cell r="FS41" t="str">
            <v>Kabupaten Bandung</v>
          </cell>
          <cell r="FT41" t="str">
            <v>Kabupaten Garut</v>
          </cell>
          <cell r="FU41" t="str">
            <v>Kabupaten Tasikmalaya</v>
          </cell>
          <cell r="FV41" t="str">
            <v>Kabupaten Ciamis</v>
          </cell>
          <cell r="FW41" t="str">
            <v>Kabupaten Kuningan</v>
          </cell>
          <cell r="FX41" t="str">
            <v>Kabupaten Cirebon</v>
          </cell>
          <cell r="FY41" t="str">
            <v>Kabupaten Majalengka</v>
          </cell>
          <cell r="FZ41" t="str">
            <v>Kabupaten Sumedang</v>
          </cell>
          <cell r="GA41" t="str">
            <v>Kabupaten Indramayu</v>
          </cell>
          <cell r="GB41" t="str">
            <v>Kabupaten Subang</v>
          </cell>
          <cell r="GC41" t="str">
            <v>Kabupaten Purwakarta</v>
          </cell>
          <cell r="GD41" t="str">
            <v>Kabupaten Karawang</v>
          </cell>
          <cell r="GE41" t="str">
            <v>Kabupaten Bekasi</v>
          </cell>
          <cell r="GF41" t="str">
            <v>Kabupaten Bandung Barat</v>
          </cell>
          <cell r="GG41" t="str">
            <v>Kabupaten Pangandaran</v>
          </cell>
          <cell r="GH41" t="str">
            <v>Kota Bogor</v>
          </cell>
          <cell r="GI41" t="str">
            <v>Kota Sukabumi</v>
          </cell>
          <cell r="GJ41" t="str">
            <v>Kota Bandung</v>
          </cell>
          <cell r="GK41" t="str">
            <v>Kota Cirebon</v>
          </cell>
          <cell r="GL41" t="str">
            <v>Kota Bekasi</v>
          </cell>
          <cell r="GM41" t="str">
            <v>Kota Depok</v>
          </cell>
          <cell r="GN41" t="str">
            <v>Kota Cimahi</v>
          </cell>
          <cell r="GO41" t="str">
            <v>Kota Tasikmalaya</v>
          </cell>
          <cell r="GP41" t="str">
            <v>Kota Banjar</v>
          </cell>
          <cell r="GQ41" t="str">
            <v>Kabupaten Cilacap</v>
          </cell>
          <cell r="GR41" t="str">
            <v>Kabupaten Banyumas</v>
          </cell>
          <cell r="GS41" t="str">
            <v>Kabupaten Purbalingga</v>
          </cell>
          <cell r="GT41" t="str">
            <v>Kabupaten Banjarnegara</v>
          </cell>
          <cell r="GU41" t="str">
            <v>Kabupaten Kebumen</v>
          </cell>
          <cell r="GV41" t="str">
            <v>Kabupaten Purworejo</v>
          </cell>
          <cell r="GW41" t="str">
            <v>Kabupaten Wonosobo</v>
          </cell>
          <cell r="GX41" t="str">
            <v>Kabupaten Magelang</v>
          </cell>
          <cell r="GY41" t="str">
            <v>Kabupaten Boyolali</v>
          </cell>
          <cell r="GZ41" t="str">
            <v>Kabupaten Klaten</v>
          </cell>
          <cell r="HA41" t="str">
            <v>Kabupaten Sukoharjo</v>
          </cell>
          <cell r="HB41" t="str">
            <v>Kabupaten Wonogiri</v>
          </cell>
          <cell r="HC41" t="str">
            <v>Kabupaten Karanganyar</v>
          </cell>
          <cell r="HD41" t="str">
            <v>Kabupaten Sragen</v>
          </cell>
          <cell r="HE41" t="str">
            <v>Kabupaten Grobogan</v>
          </cell>
          <cell r="HF41" t="str">
            <v>Kabupaten Blora</v>
          </cell>
          <cell r="HG41" t="str">
            <v>Kabupaten Rembang</v>
          </cell>
          <cell r="HH41" t="str">
            <v>Kabupaten Pati</v>
          </cell>
          <cell r="HI41" t="str">
            <v>Kabupaten Kudus</v>
          </cell>
          <cell r="HJ41" t="str">
            <v>Kabupaten Jepara</v>
          </cell>
          <cell r="HK41" t="str">
            <v>Kabupaten Demak</v>
          </cell>
          <cell r="HL41" t="str">
            <v>Kabupaten Semarang</v>
          </cell>
          <cell r="HM41" t="str">
            <v>Kabupaten Temanggung</v>
          </cell>
          <cell r="HN41" t="str">
            <v>Kabupaten Kendal</v>
          </cell>
          <cell r="HO41" t="str">
            <v>Kabupaten Batang</v>
          </cell>
          <cell r="HP41" t="str">
            <v>Kabupaten Pekalongan</v>
          </cell>
          <cell r="HQ41" t="str">
            <v>Kabupaten Pemalang</v>
          </cell>
          <cell r="HR41" t="str">
            <v>Kabupaten Tegal</v>
          </cell>
          <cell r="HS41" t="str">
            <v>Kabupaten Brebes</v>
          </cell>
          <cell r="HT41" t="str">
            <v>Kota Magelang</v>
          </cell>
          <cell r="HU41" t="str">
            <v>Kota Surakarta</v>
          </cell>
          <cell r="HV41" t="str">
            <v>Kota Salatiga</v>
          </cell>
          <cell r="HW41" t="str">
            <v>Kota Semarang</v>
          </cell>
          <cell r="HX41" t="str">
            <v>Kota Pekalongan</v>
          </cell>
          <cell r="HY41" t="str">
            <v>Kota Tegal</v>
          </cell>
          <cell r="HZ41" t="str">
            <v>Kabupaten Kulon Progo</v>
          </cell>
          <cell r="IA41" t="str">
            <v>Kabupaten Bantul</v>
          </cell>
          <cell r="IB41" t="str">
            <v>Kabupaten Gunung Kidul</v>
          </cell>
          <cell r="IC41" t="str">
            <v>Kabupaten Sleman</v>
          </cell>
          <cell r="ID41" t="str">
            <v>Kota Yogyakarta</v>
          </cell>
          <cell r="IE41" t="str">
            <v>Kabupaten Pacitan</v>
          </cell>
          <cell r="IF41" t="str">
            <v>Kabupaten Ponorogo</v>
          </cell>
          <cell r="IG41" t="str">
            <v>Kabupaten Trenggalek</v>
          </cell>
          <cell r="IH41" t="str">
            <v>Kabupaten Tulungagung</v>
          </cell>
          <cell r="II41" t="str">
            <v>Kabupaten Blitar</v>
          </cell>
          <cell r="IJ41" t="str">
            <v>Kabupaten Kediri</v>
          </cell>
          <cell r="IK41" t="str">
            <v>Kabupaten Malang</v>
          </cell>
          <cell r="IL41" t="str">
            <v>Kabupaten Lumajang</v>
          </cell>
          <cell r="IM41" t="str">
            <v>Kabupaten Jember</v>
          </cell>
          <cell r="IN41" t="str">
            <v>Kabupaten Banyuwangi</v>
          </cell>
          <cell r="IO41" t="str">
            <v>Kabupaten Bondowoso</v>
          </cell>
          <cell r="IP41" t="str">
            <v>Kabupaten Situbondo</v>
          </cell>
          <cell r="IQ41" t="str">
            <v>Kabupaten Probolinggo</v>
          </cell>
          <cell r="IR41" t="str">
            <v>Kabupaten Pasuruan</v>
          </cell>
          <cell r="IS41" t="str">
            <v>Kabupaten Sidoarjo</v>
          </cell>
          <cell r="IT41" t="str">
            <v>Kabupaten Mojokerto</v>
          </cell>
          <cell r="IU41" t="str">
            <v>Kabupaten Jombang</v>
          </cell>
          <cell r="IV41" t="str">
            <v>Kabupaten Nganjuk</v>
          </cell>
          <cell r="IW41" t="str">
            <v>Kabupaten Madiun</v>
          </cell>
          <cell r="IX41" t="str">
            <v>Kabupaten Magetan</v>
          </cell>
          <cell r="IY41" t="str">
            <v>Kabupaten Ngawi</v>
          </cell>
          <cell r="IZ41" t="str">
            <v>Kabupaten Bojonegoro</v>
          </cell>
          <cell r="JA41" t="str">
            <v>Kabupaten Tuban</v>
          </cell>
          <cell r="JB41" t="str">
            <v>Kabupaten Lamongan</v>
          </cell>
          <cell r="JC41" t="str">
            <v>Kabupaten Gresik</v>
          </cell>
          <cell r="JD41" t="str">
            <v>Kabupaten Bangkalan</v>
          </cell>
          <cell r="JE41" t="str">
            <v>Kabupaten Sampang</v>
          </cell>
          <cell r="JF41" t="str">
            <v>Kabupaten Pamekasan</v>
          </cell>
          <cell r="JG41" t="str">
            <v>Kabupaten Sumenep</v>
          </cell>
          <cell r="JH41" t="str">
            <v>Kota Kediri</v>
          </cell>
          <cell r="JI41" t="str">
            <v>Kota Blitar</v>
          </cell>
          <cell r="JJ41" t="str">
            <v>Kota Malang</v>
          </cell>
          <cell r="JK41" t="str">
            <v>Kota Probolinggo</v>
          </cell>
          <cell r="JL41" t="str">
            <v>Kota Pasuruan</v>
          </cell>
          <cell r="JM41" t="str">
            <v>Kota Mojokerto</v>
          </cell>
          <cell r="JN41" t="str">
            <v>Kota Madiun</v>
          </cell>
          <cell r="JO41" t="str">
            <v>Kota Surabaya</v>
          </cell>
          <cell r="JP41" t="str">
            <v>Kota Batu</v>
          </cell>
          <cell r="JQ41" t="str">
            <v>Kabupaten Pandeglang</v>
          </cell>
          <cell r="JR41" t="str">
            <v>Kabupaten Lebak</v>
          </cell>
          <cell r="JS41" t="str">
            <v>Kabupaten Tangerang</v>
          </cell>
          <cell r="JT41" t="str">
            <v>Kabupaten Serang</v>
          </cell>
          <cell r="JU41" t="str">
            <v>Kota Tangerang</v>
          </cell>
          <cell r="JV41" t="str">
            <v>Kota Cilegon</v>
          </cell>
          <cell r="JW41" t="str">
            <v>Kota Serang</v>
          </cell>
          <cell r="JX41" t="str">
            <v>Kota Tangerang Selatan</v>
          </cell>
          <cell r="JY41" t="str">
            <v>Kabupaten Jembrana</v>
          </cell>
          <cell r="JZ41" t="str">
            <v>Kabupaten Tabanan</v>
          </cell>
          <cell r="KA41" t="str">
            <v>Kabupaten Badung</v>
          </cell>
          <cell r="KB41" t="str">
            <v>Kabupaten Gianyar</v>
          </cell>
          <cell r="KC41" t="str">
            <v>Kabupaten Klungkung</v>
          </cell>
          <cell r="KD41" t="str">
            <v>Kabupaten Bangli</v>
          </cell>
          <cell r="KE41" t="str">
            <v>Kabupaten Karangasem</v>
          </cell>
          <cell r="KF41" t="str">
            <v>Kabupaten Buleleng</v>
          </cell>
          <cell r="KG41" t="str">
            <v>Kota Denpasar</v>
          </cell>
          <cell r="KH41" t="str">
            <v>Kabupaten Lombok Barat</v>
          </cell>
          <cell r="KI41" t="str">
            <v>Kabupaten Lombok Tengah</v>
          </cell>
          <cell r="KJ41" t="str">
            <v>Kabupaten Lombok Timur</v>
          </cell>
          <cell r="KK41" t="str">
            <v>Kabupaten Sumbawa</v>
          </cell>
          <cell r="KL41" t="str">
            <v>Kabupaten Dompu</v>
          </cell>
          <cell r="KM41" t="str">
            <v>Kabupaten Bima</v>
          </cell>
          <cell r="KN41" t="str">
            <v>Kabupaten Sumbawa Barat</v>
          </cell>
          <cell r="KO41" t="str">
            <v>Kabupaten Lombok Utara</v>
          </cell>
          <cell r="KP41" t="str">
            <v>Kota Mataram</v>
          </cell>
          <cell r="KQ41" t="str">
            <v>Kota Bima</v>
          </cell>
          <cell r="KR41" t="str">
            <v>Kabupaten Kupang</v>
          </cell>
          <cell r="KS41" t="str">
            <v>Kabupaten Timor Tengah Selatan</v>
          </cell>
          <cell r="KT41" t="str">
            <v>Kabupaten Timor Tengah Utara</v>
          </cell>
          <cell r="KU41" t="str">
            <v>Kabupaten Belu</v>
          </cell>
          <cell r="KV41" t="str">
            <v>Kabupaten Alor</v>
          </cell>
          <cell r="KW41" t="str">
            <v>Kabupaten Flores Timur</v>
          </cell>
          <cell r="KX41" t="str">
            <v>Kabupaten Sikka</v>
          </cell>
          <cell r="KY41" t="str">
            <v>Kabupaten Ende</v>
          </cell>
          <cell r="KZ41" t="str">
            <v>Kabupaten Ngada</v>
          </cell>
          <cell r="LA41" t="str">
            <v>Kabupaten Manggarai</v>
          </cell>
          <cell r="LB41" t="str">
            <v>Kabupaten Sumba Timur</v>
          </cell>
          <cell r="LC41" t="str">
            <v>Kabupaten Sumba Barat</v>
          </cell>
          <cell r="LD41" t="str">
            <v>Kabupaten Lembata</v>
          </cell>
          <cell r="LE41" t="str">
            <v>Kabupaten Rote Ndao</v>
          </cell>
          <cell r="LF41" t="str">
            <v>Kabupaten Manggarai Barat</v>
          </cell>
          <cell r="LG41" t="str">
            <v>Kabupaten Nagekeo</v>
          </cell>
          <cell r="LH41" t="str">
            <v>Kabupaten Sumba Tengah</v>
          </cell>
          <cell r="LI41" t="str">
            <v>Kabupaten Sumba Barat Daya</v>
          </cell>
          <cell r="LJ41" t="str">
            <v>Kabupaten Manggarai Timur</v>
          </cell>
          <cell r="LK41" t="str">
            <v>Kabupaten Sabu Raijua</v>
          </cell>
          <cell r="LL41" t="str">
            <v>Kabupaten Malaka</v>
          </cell>
          <cell r="LM41" t="str">
            <v>Kota Kupang</v>
          </cell>
          <cell r="LN41" t="str">
            <v>Kabupaten Sambas</v>
          </cell>
          <cell r="LO41" t="str">
            <v>Kabupaten Mempawah</v>
          </cell>
          <cell r="LP41" t="str">
            <v>Kabupaten Sanggau</v>
          </cell>
          <cell r="LQ41" t="str">
            <v>Kabupaten Ketapang</v>
          </cell>
          <cell r="LR41" t="str">
            <v>Kabupaten Sintang</v>
          </cell>
          <cell r="LS41" t="str">
            <v>Kabupaten Kapuas Hulu</v>
          </cell>
          <cell r="LT41" t="str">
            <v>Kabupaten Bengkayang</v>
          </cell>
          <cell r="LU41" t="str">
            <v>Kabupaten Landak</v>
          </cell>
          <cell r="LV41" t="str">
            <v>Kabupaten Sekadau</v>
          </cell>
          <cell r="LW41" t="str">
            <v>Kabupaten Melawi</v>
          </cell>
          <cell r="LX41" t="str">
            <v>Kabupaten Kayong Utara</v>
          </cell>
          <cell r="LY41" t="str">
            <v>Kabupaten Kubu Raya</v>
          </cell>
          <cell r="LZ41" t="str">
            <v>Kota Pontianak</v>
          </cell>
          <cell r="MA41" t="str">
            <v>Kota Singkawang</v>
          </cell>
          <cell r="MB41" t="str">
            <v>Kabupaten Kotawaringin Barat</v>
          </cell>
          <cell r="MC41" t="str">
            <v>Kabupaten Kotawaringin Timur</v>
          </cell>
          <cell r="MD41" t="str">
            <v>Kabupaten Kapuas</v>
          </cell>
          <cell r="ME41" t="str">
            <v>Kabupaten Barito Selatan</v>
          </cell>
          <cell r="MF41" t="str">
            <v>Kabupaten Barito Utara</v>
          </cell>
          <cell r="MG41" t="str">
            <v>Kabupaten Katingan</v>
          </cell>
          <cell r="MH41" t="str">
            <v>Kabupaten Seruyan</v>
          </cell>
          <cell r="MI41" t="str">
            <v>Kabupaten Sukamara</v>
          </cell>
          <cell r="MJ41" t="str">
            <v>Kabupaten Lamandau</v>
          </cell>
          <cell r="MK41" t="str">
            <v>Kabupaten Gunung Mas</v>
          </cell>
          <cell r="ML41" t="str">
            <v>Kabupaten Pulang Pisau</v>
          </cell>
          <cell r="MM41" t="str">
            <v>Kabupaten Murung Raya</v>
          </cell>
          <cell r="MN41" t="str">
            <v>Kabupaten Barito Timur</v>
          </cell>
          <cell r="MO41" t="str">
            <v>Kota Palangka Raya</v>
          </cell>
          <cell r="MP41" t="str">
            <v>Kabupaten Tanah Laut</v>
          </cell>
          <cell r="MQ41" t="str">
            <v>Kabupaten Kotabaru</v>
          </cell>
          <cell r="MR41" t="str">
            <v>Kabupaten Banjar</v>
          </cell>
          <cell r="MS41" t="str">
            <v>Kabupaten Barito Kuala</v>
          </cell>
          <cell r="MT41" t="str">
            <v>Kabupaten Tapin</v>
          </cell>
          <cell r="MU41" t="str">
            <v>Kabupaten Hulu Sungai Selatan</v>
          </cell>
          <cell r="MV41" t="str">
            <v>Kabupaten Hulu Sungai Tengah</v>
          </cell>
          <cell r="MW41" t="str">
            <v>Kabupaten Hulu Sungai Utara</v>
          </cell>
          <cell r="MX41" t="str">
            <v>Kabupaten Tabalong</v>
          </cell>
          <cell r="MY41" t="str">
            <v>Kabupaten Tanah Bumbu</v>
          </cell>
          <cell r="MZ41" t="str">
            <v>Kabupaten Balangan</v>
          </cell>
          <cell r="NA41" t="str">
            <v>Kota Banjarmasin</v>
          </cell>
          <cell r="NB41" t="str">
            <v>Kota Banjarbaru</v>
          </cell>
          <cell r="NC41" t="str">
            <v>Kabupaten Paser</v>
          </cell>
          <cell r="ND41" t="str">
            <v>Kabupaten Kutai Kartanegara</v>
          </cell>
          <cell r="NE41" t="str">
            <v>Kabupaten Berau</v>
          </cell>
          <cell r="NF41" t="str">
            <v>Kabupaten Kutai Barat</v>
          </cell>
          <cell r="NG41" t="str">
            <v>Kabupaten Kutai Timur</v>
          </cell>
          <cell r="NH41" t="str">
            <v>Kabupaten Penajam Paser Utara</v>
          </cell>
          <cell r="NI41" t="str">
            <v>Kabupaten Mahakam Ulu</v>
          </cell>
          <cell r="NJ41" t="str">
            <v>Kota Balikpapan</v>
          </cell>
          <cell r="NK41" t="str">
            <v>Kota Samarinda</v>
          </cell>
          <cell r="NL41" t="str">
            <v>Kota Bontang</v>
          </cell>
          <cell r="NM41" t="str">
            <v>Kabupaten Bulungan</v>
          </cell>
          <cell r="NN41" t="str">
            <v>Kabupaten Malinau</v>
          </cell>
          <cell r="NO41" t="str">
            <v>Kabupaten Nunukan</v>
          </cell>
          <cell r="NP41" t="str">
            <v>Kabupaten Tana Tidung</v>
          </cell>
          <cell r="NQ41" t="str">
            <v>Kota Tarakan</v>
          </cell>
          <cell r="NR41" t="str">
            <v>Kabupaten Bolaang Mongondow</v>
          </cell>
          <cell r="NS41" t="str">
            <v>Kabupaten Minahasa</v>
          </cell>
          <cell r="NT41" t="str">
            <v>Kabupaten Kepulauan Sangihe</v>
          </cell>
          <cell r="NU41" t="str">
            <v>Kabupaten Kepulauan Talaud</v>
          </cell>
          <cell r="NV41" t="str">
            <v>Kabupaten Minahasa Selatan</v>
          </cell>
          <cell r="NW41" t="str">
            <v>Kabupaten Minahasa Utara</v>
          </cell>
          <cell r="NX41" t="str">
            <v>Kabupaten Minahasa Tenggara</v>
          </cell>
          <cell r="NY41" t="str">
            <v>Kabupaten Bolaang Mongondow Utara</v>
          </cell>
          <cell r="NZ41" t="str">
            <v>Kabupaten Kepulauan Siau Tagulandang Biaro</v>
          </cell>
          <cell r="OA41" t="str">
            <v>Kabupaten Bolaang Mongondow Timur</v>
          </cell>
          <cell r="OB41" t="str">
            <v>Kabupaten Bolaang Mongondow Selatan</v>
          </cell>
          <cell r="OC41" t="str">
            <v>Kota Manado</v>
          </cell>
          <cell r="OD41" t="str">
            <v>Kota Bitung</v>
          </cell>
          <cell r="OE41" t="str">
            <v>Kota Tomohon</v>
          </cell>
          <cell r="OF41" t="str">
            <v>Kota Kotamobagu</v>
          </cell>
          <cell r="OG41" t="str">
            <v>Kabupaten Banggai</v>
          </cell>
          <cell r="OH41" t="str">
            <v>Kabupaten Poso</v>
          </cell>
          <cell r="OI41" t="str">
            <v>Kabupaten Donggala</v>
          </cell>
          <cell r="OJ41" t="str">
            <v>Kabupaten Toli-Toli</v>
          </cell>
          <cell r="OK41" t="str">
            <v>Kabupaten Buol</v>
          </cell>
          <cell r="OL41" t="str">
            <v>Kabupaten Morowali</v>
          </cell>
          <cell r="OM41" t="str">
            <v>Kabupaten Banggai Kepulauan</v>
          </cell>
          <cell r="ON41" t="str">
            <v>Kabupaten Parigi Moutong</v>
          </cell>
          <cell r="OO41" t="str">
            <v>Kabupaten Tojo Una-Una</v>
          </cell>
          <cell r="OP41" t="str">
            <v>Kabupaten Sigi</v>
          </cell>
          <cell r="OQ41" t="str">
            <v>Kabupaten Banggai Laut</v>
          </cell>
          <cell r="OR41" t="str">
            <v>Kabupaten Morowali Utara</v>
          </cell>
          <cell r="OS41" t="str">
            <v>Kota Palu</v>
          </cell>
          <cell r="OT41" t="str">
            <v>Kabupaten Kepulauan Selayar</v>
          </cell>
          <cell r="OU41" t="str">
            <v>Kabupaten Bulukumba</v>
          </cell>
          <cell r="OV41" t="str">
            <v>Kabupaten Bantaeng</v>
          </cell>
          <cell r="OW41" t="str">
            <v>Kabupaten Jeneponto</v>
          </cell>
          <cell r="OX41" t="str">
            <v>Kabupaten Takalar</v>
          </cell>
          <cell r="OY41" t="str">
            <v>Kabupaten Gowa</v>
          </cell>
          <cell r="OZ41" t="str">
            <v>Kabupaten Sinjai</v>
          </cell>
          <cell r="PA41" t="str">
            <v>Kabupaten Bone</v>
          </cell>
          <cell r="PB41" t="str">
            <v>Kabupaten Maros</v>
          </cell>
          <cell r="PC41" t="str">
            <v>Kabupaten Pangkajene dan Kepulauan</v>
          </cell>
          <cell r="PD41" t="str">
            <v>Kabupaten Barru</v>
          </cell>
          <cell r="PE41" t="str">
            <v>Kabupaten Soppeng</v>
          </cell>
          <cell r="PF41" t="str">
            <v>Kabupaten Wajo</v>
          </cell>
          <cell r="PG41" t="str">
            <v>Kabupaten Sidenreng Rappang</v>
          </cell>
          <cell r="PH41" t="str">
            <v>Kabupaten Pinrang</v>
          </cell>
          <cell r="PI41" t="str">
            <v>Kabupaten Enrekang</v>
          </cell>
          <cell r="PJ41" t="str">
            <v>Kabupaten Luwu</v>
          </cell>
          <cell r="PK41" t="str">
            <v>Kabupaten Tana Toraja</v>
          </cell>
          <cell r="PL41" t="str">
            <v>Kabupaten Luwu Utara</v>
          </cell>
          <cell r="PM41" t="str">
            <v>Kabupaten Luwu Timur</v>
          </cell>
          <cell r="PN41" t="str">
            <v>Kabupaten Toraja Utara</v>
          </cell>
          <cell r="PO41" t="str">
            <v>Kota Makassar</v>
          </cell>
          <cell r="PP41" t="str">
            <v>Kota Parepare</v>
          </cell>
          <cell r="PQ41" t="str">
            <v>Kota Palopo</v>
          </cell>
          <cell r="PR41" t="str">
            <v>Kabupaten Kolaka</v>
          </cell>
          <cell r="PS41" t="str">
            <v>Kabupaten Konawe</v>
          </cell>
          <cell r="PT41" t="str">
            <v>Kabupaten Muna</v>
          </cell>
          <cell r="PU41" t="str">
            <v>Kabupaten Buton</v>
          </cell>
          <cell r="PV41" t="str">
            <v>Kabupaten Konawe Selatan</v>
          </cell>
          <cell r="PW41" t="str">
            <v>Kabupaten Bombana</v>
          </cell>
          <cell r="PX41" t="str">
            <v>Kabupaten Wakatobi</v>
          </cell>
          <cell r="PY41" t="str">
            <v>Kabupaten Kolaka Utara</v>
          </cell>
          <cell r="PZ41" t="str">
            <v>Kabupaten Konawe Utara</v>
          </cell>
          <cell r="QA41" t="str">
            <v>Kabupaten Buton Utara</v>
          </cell>
          <cell r="QB41" t="str">
            <v>Kabupaten Kolaka Timur</v>
          </cell>
          <cell r="QC41" t="str">
            <v>Kabupaten Konawe Kepulauan</v>
          </cell>
          <cell r="QD41" t="str">
            <v>Kabupaten Muna Barat</v>
          </cell>
          <cell r="QE41" t="str">
            <v>Kabupaten Buton Tengah</v>
          </cell>
          <cell r="QF41" t="str">
            <v>Kabupaten Buton Selatan</v>
          </cell>
          <cell r="QG41" t="str">
            <v>Kota Kendari</v>
          </cell>
          <cell r="QH41" t="str">
            <v>Kota Baubau</v>
          </cell>
          <cell r="QI41" t="str">
            <v>Kabupaten Gorontalo</v>
          </cell>
          <cell r="QJ41" t="str">
            <v>Kabupaten Boalemo</v>
          </cell>
          <cell r="QK41" t="str">
            <v>Kabupaten Bone Bolango</v>
          </cell>
          <cell r="QL41" t="str">
            <v>Kabupaten Pohuwato</v>
          </cell>
          <cell r="QM41" t="str">
            <v>Kabupaten Gorontalo Utara</v>
          </cell>
          <cell r="QN41" t="str">
            <v>Kota Gorontalo</v>
          </cell>
          <cell r="QO41" t="str">
            <v>Kabupaten Pasangkayu</v>
          </cell>
          <cell r="QP41" t="str">
            <v>Kabupaten Mamuju</v>
          </cell>
          <cell r="QQ41" t="str">
            <v>Kabupaten Mamasa</v>
          </cell>
          <cell r="QR41" t="str">
            <v>Kabupaten Polewali Mandar</v>
          </cell>
          <cell r="QS41" t="str">
            <v>Kabupaten Majene</v>
          </cell>
          <cell r="QT41" t="str">
            <v>Kabupaten Mamuju Tengah</v>
          </cell>
          <cell r="QU41" t="str">
            <v>Kabupaten Maluku Tengah</v>
          </cell>
          <cell r="QV41" t="str">
            <v>Kabupaten Maluku Tenggara</v>
          </cell>
          <cell r="QW41" t="str">
            <v>Kabupaten Kepulauan Tanimbar</v>
          </cell>
          <cell r="QX41" t="str">
            <v>Kabupaten Buru</v>
          </cell>
          <cell r="QY41" t="str">
            <v>Kabupaten Seram Bagian Timur</v>
          </cell>
          <cell r="QZ41" t="str">
            <v>Kabupaten Seram Bagian Barat</v>
          </cell>
          <cell r="RA41" t="str">
            <v>Kabupaten Kepulauan Aru</v>
          </cell>
          <cell r="RB41" t="str">
            <v>Kabupaten Maluku Barat Daya</v>
          </cell>
          <cell r="RC41" t="str">
            <v>Kabupaten Buru Selatan</v>
          </cell>
          <cell r="RD41" t="str">
            <v>Kota Ambon</v>
          </cell>
          <cell r="RE41" t="str">
            <v>Kota Tual</v>
          </cell>
          <cell r="RF41" t="str">
            <v>Kabupaten Halmahera Barat</v>
          </cell>
          <cell r="RG41" t="str">
            <v>Kabupaten Halmahera Tengah</v>
          </cell>
          <cell r="RH41" t="str">
            <v>Kabupaten Halmahera Utara</v>
          </cell>
          <cell r="RI41" t="str">
            <v>Kabupaten Halmahera Selatan</v>
          </cell>
          <cell r="RJ41" t="str">
            <v>Kabupaten Kepulauan Sula</v>
          </cell>
          <cell r="RK41" t="str">
            <v>Kabupaten Halmahera Timur</v>
          </cell>
          <cell r="RL41" t="str">
            <v>Kabupaten Pulau Morotai</v>
          </cell>
          <cell r="RM41" t="str">
            <v>Kabupaten Pulau Taliabu</v>
          </cell>
          <cell r="RN41" t="str">
            <v>Kota Ternate</v>
          </cell>
          <cell r="RO41" t="str">
            <v>Kota Tidore Kepulauan</v>
          </cell>
          <cell r="RP41" t="str">
            <v>Kabupaten Merauke</v>
          </cell>
          <cell r="RQ41" t="str">
            <v>Kabupaten Jayawijaya</v>
          </cell>
          <cell r="RR41" t="str">
            <v>Kabupaten Jayapura</v>
          </cell>
          <cell r="RS41" t="str">
            <v>Kabupaten Nabire</v>
          </cell>
          <cell r="RT41" t="str">
            <v>Kabupaten Kepulauan Yapen</v>
          </cell>
          <cell r="RU41" t="str">
            <v>Kabupaten Biak Numfor</v>
          </cell>
          <cell r="RV41" t="str">
            <v>Kabupaten Puncak Jaya</v>
          </cell>
          <cell r="RW41" t="str">
            <v>Kabupaten Paniai</v>
          </cell>
          <cell r="RX41" t="str">
            <v>Kabupaten Mimika</v>
          </cell>
          <cell r="RY41" t="str">
            <v>Kabupaten Sarmi</v>
          </cell>
          <cell r="RZ41" t="str">
            <v>Kabupaten Keerom</v>
          </cell>
          <cell r="SA41" t="str">
            <v>Kabupaten Pegunungan Bintang</v>
          </cell>
          <cell r="SB41" t="str">
            <v>Kabupaten Yahukimo</v>
          </cell>
          <cell r="SC41" t="str">
            <v>Kabupaten Tolikara</v>
          </cell>
          <cell r="SD41" t="str">
            <v>Kabupaten Waropen</v>
          </cell>
          <cell r="SE41" t="str">
            <v>Kabupaten Boven Digoel</v>
          </cell>
          <cell r="SF41" t="str">
            <v>Kabupaten Mappi</v>
          </cell>
          <cell r="SG41" t="str">
            <v>Kabupaten Asmat</v>
          </cell>
          <cell r="SH41" t="str">
            <v>Kabupaten Supiori</v>
          </cell>
          <cell r="SI41" t="str">
            <v>Kabupaten Mamberamo Raya</v>
          </cell>
          <cell r="SJ41" t="str">
            <v>Kabupaten Mamberamo Tengah</v>
          </cell>
          <cell r="SK41" t="str">
            <v>Kabupaten Yalimo</v>
          </cell>
          <cell r="SL41" t="str">
            <v>Kabupaten Lanny Jaya</v>
          </cell>
          <cell r="SM41" t="str">
            <v>Kabupaten Nduga</v>
          </cell>
          <cell r="SN41" t="str">
            <v>Kabupaten Puncak</v>
          </cell>
          <cell r="SO41" t="str">
            <v>Kabupaten Dogiyai</v>
          </cell>
          <cell r="SP41" t="str">
            <v>Kabupaten Intan Jaya</v>
          </cell>
          <cell r="SQ41" t="str">
            <v>Kabupaten Deiyai</v>
          </cell>
          <cell r="SR41" t="str">
            <v>Kota Jayapura</v>
          </cell>
          <cell r="SS41" t="str">
            <v>Kabupaten Sorong</v>
          </cell>
          <cell r="ST41" t="str">
            <v>Kabupaten Manokwari</v>
          </cell>
          <cell r="SU41" t="str">
            <v>Kabupaten Fakfak</v>
          </cell>
          <cell r="SV41" t="str">
            <v>Kabupaten Sorong Selatan</v>
          </cell>
          <cell r="SW41" t="str">
            <v>Kabupaten Raja Ampat</v>
          </cell>
          <cell r="SX41" t="str">
            <v>Kabupaten Teluk Bintuni</v>
          </cell>
          <cell r="SY41" t="str">
            <v>Kabupaten Teluk Wondama</v>
          </cell>
          <cell r="SZ41" t="str">
            <v>Kabupaten Kaimana</v>
          </cell>
          <cell r="TA41" t="str">
            <v>Kabupaten Tambrauw</v>
          </cell>
          <cell r="TB41" t="str">
            <v>Kabupaten Maybrat</v>
          </cell>
          <cell r="TC41" t="str">
            <v>Kabupaten Manokwari Selatan</v>
          </cell>
          <cell r="TD41" t="str">
            <v>Kabupaten Pegunungan Arfak</v>
          </cell>
          <cell r="TE41" t="str">
            <v>Kota Sorong</v>
          </cell>
        </row>
        <row r="42">
          <cell r="L42" t="str">
            <v>Bakongan</v>
          </cell>
          <cell r="M42" t="str">
            <v>Lawe Alas</v>
          </cell>
          <cell r="N42" t="str">
            <v>Darul Aman</v>
          </cell>
          <cell r="O42" t="str">
            <v>Linge</v>
          </cell>
          <cell r="P42" t="str">
            <v>Johan Pahwalan</v>
          </cell>
          <cell r="Q42" t="str">
            <v>Lhoong</v>
          </cell>
          <cell r="R42" t="str">
            <v>Batee</v>
          </cell>
          <cell r="S42" t="str">
            <v>Baktiya</v>
          </cell>
          <cell r="T42" t="str">
            <v>Simeulue Tengah</v>
          </cell>
          <cell r="U42" t="str">
            <v>Pulau Banyak</v>
          </cell>
          <cell r="V42" t="str">
            <v>Samalanga</v>
          </cell>
          <cell r="W42" t="str">
            <v>Blang Pidie</v>
          </cell>
          <cell r="X42" t="str">
            <v>Blangkejeren</v>
          </cell>
          <cell r="Y42" t="str">
            <v>Teunom</v>
          </cell>
          <cell r="Z42" t="str">
            <v>Kuala</v>
          </cell>
          <cell r="AA42" t="str">
            <v>Manyak Payed</v>
          </cell>
          <cell r="AB42" t="str">
            <v>Pintu Rime Gayo</v>
          </cell>
          <cell r="AC42" t="str">
            <v>Meureudu</v>
          </cell>
          <cell r="AD42" t="str">
            <v>Baiturrahman</v>
          </cell>
          <cell r="AE42" t="str">
            <v>Sukakarya</v>
          </cell>
          <cell r="AF42" t="str">
            <v>Muara Dua</v>
          </cell>
          <cell r="AG42" t="str">
            <v>Langsa Timur</v>
          </cell>
          <cell r="AH42" t="str">
            <v>Simpang Kiri</v>
          </cell>
          <cell r="AI42" t="str">
            <v>Barus</v>
          </cell>
          <cell r="AJ42" t="str">
            <v>Tarutung</v>
          </cell>
          <cell r="AK42" t="str">
            <v>Angkola Barat</v>
          </cell>
          <cell r="AL42" t="str">
            <v>Hiliduho</v>
          </cell>
          <cell r="AM42" t="str">
            <v>Bahorok</v>
          </cell>
          <cell r="AN42" t="str">
            <v>Kabanjahe</v>
          </cell>
          <cell r="AO42" t="str">
            <v>Gunung Meriah</v>
          </cell>
          <cell r="AP42" t="str">
            <v>Siantar</v>
          </cell>
          <cell r="AQ42" t="str">
            <v>Meranti</v>
          </cell>
          <cell r="AR42" t="str">
            <v>Rantau Utara</v>
          </cell>
          <cell r="AS42" t="str">
            <v>Sidikalang</v>
          </cell>
          <cell r="AT42" t="str">
            <v>Balige</v>
          </cell>
          <cell r="AU42" t="str">
            <v>Panyabungan</v>
          </cell>
          <cell r="AV42" t="str">
            <v>Lolomatua</v>
          </cell>
          <cell r="AW42" t="str">
            <v>Sitelu Tali Urang Jehe</v>
          </cell>
          <cell r="AX42" t="str">
            <v>Parlilitan</v>
          </cell>
          <cell r="AY42" t="str">
            <v>Simanindo</v>
          </cell>
          <cell r="AZ42" t="str">
            <v>Pantai Cermin</v>
          </cell>
          <cell r="BA42" t="str">
            <v>Medang Deras</v>
          </cell>
          <cell r="BB42" t="str">
            <v>Dolok Sigompulon</v>
          </cell>
          <cell r="BC42" t="str">
            <v>Sosopan</v>
          </cell>
          <cell r="BD42" t="str">
            <v>Kotapinang</v>
          </cell>
          <cell r="BE42" t="str">
            <v>Kualuh Hulu</v>
          </cell>
          <cell r="BF42" t="str">
            <v>Lotu</v>
          </cell>
          <cell r="BG42" t="str">
            <v>Lahomi</v>
          </cell>
          <cell r="BH42" t="str">
            <v>Medan Kota</v>
          </cell>
          <cell r="BI42" t="str">
            <v>Siantar Timur</v>
          </cell>
          <cell r="BJ42" t="str">
            <v>Sibolga Utara</v>
          </cell>
          <cell r="BK42" t="str">
            <v>Tanjung Balai Selatan</v>
          </cell>
          <cell r="BL42" t="str">
            <v>Binjai Utara</v>
          </cell>
          <cell r="BM42" t="str">
            <v>Padang Hulu</v>
          </cell>
          <cell r="BN42" t="str">
            <v>Padangsidimpuan Utara</v>
          </cell>
          <cell r="BO42" t="str">
            <v>Gunungsitoli</v>
          </cell>
          <cell r="BP42" t="str">
            <v>Pancung Soal</v>
          </cell>
          <cell r="BQ42" t="e">
            <v>#N/A</v>
          </cell>
          <cell r="BR42" t="str">
            <v>Tanjung Gadang</v>
          </cell>
          <cell r="BS42" t="str">
            <v>X Koto</v>
          </cell>
          <cell r="BT42" t="str">
            <v>Lubuk Alung</v>
          </cell>
          <cell r="BU42" t="str">
            <v>Tanjung Mutiara</v>
          </cell>
          <cell r="BV42" t="str">
            <v>Suliki</v>
          </cell>
          <cell r="BW42" t="str">
            <v>Bonjol</v>
          </cell>
          <cell r="BX42" t="str">
            <v>Pagai Utara</v>
          </cell>
          <cell r="BY42" t="str">
            <v>Koto Baru</v>
          </cell>
          <cell r="BZ42" t="str">
            <v>Sangir</v>
          </cell>
          <cell r="CA42" t="str">
            <v>Sungaiberemas</v>
          </cell>
          <cell r="CB42" t="str">
            <v>Padang Selatan</v>
          </cell>
          <cell r="CC42" t="str">
            <v>Lubuk Sikarah</v>
          </cell>
          <cell r="CD42" t="str">
            <v>Lembah Segar</v>
          </cell>
          <cell r="CE42" t="str">
            <v>Padang Panjang Timur</v>
          </cell>
          <cell r="CF42" t="str">
            <v>Guguak Panjang</v>
          </cell>
          <cell r="CG42" t="str">
            <v>Payakumbuh Barat</v>
          </cell>
          <cell r="CH42" t="str">
            <v>Pariaman Tengah</v>
          </cell>
          <cell r="CI42" t="str">
            <v>Bangkinang Kota</v>
          </cell>
          <cell r="CJ42" t="str">
            <v>Rengat</v>
          </cell>
          <cell r="CK42" t="str">
            <v>Bengkalis</v>
          </cell>
          <cell r="CL42" t="str">
            <v>Reteh</v>
          </cell>
          <cell r="CM42" t="str">
            <v>Ukui</v>
          </cell>
          <cell r="CN42" t="str">
            <v>Ujung Batu</v>
          </cell>
          <cell r="CO42" t="str">
            <v>Kubu</v>
          </cell>
          <cell r="CP42" t="str">
            <v>Siak</v>
          </cell>
          <cell r="CQ42" t="str">
            <v>Kuantan Mudik</v>
          </cell>
          <cell r="CR42" t="str">
            <v>Tebing Tinggi</v>
          </cell>
          <cell r="CS42" t="str">
            <v>Sukajadi</v>
          </cell>
          <cell r="CT42" t="str">
            <v>Dumai Barat</v>
          </cell>
          <cell r="CU42" t="str">
            <v>Gunung Raya</v>
          </cell>
          <cell r="CV42" t="str">
            <v>Jangkat</v>
          </cell>
          <cell r="CW42" t="str">
            <v>Batang Asai</v>
          </cell>
          <cell r="CX42" t="str">
            <v>Mersam</v>
          </cell>
          <cell r="CY42" t="str">
            <v>Jambi Luar Kota</v>
          </cell>
          <cell r="CZ42" t="str">
            <v>Tungkal Ulu</v>
          </cell>
          <cell r="DA42" t="str">
            <v>Muara Sabak Timur</v>
          </cell>
          <cell r="DB42" t="str">
            <v>Tanah Tumbuh</v>
          </cell>
          <cell r="DC42" t="str">
            <v>Tebo Tengah</v>
          </cell>
          <cell r="DD42" t="str">
            <v>Telanaipura</v>
          </cell>
          <cell r="DE42" t="str">
            <v>Sungai Penuh</v>
          </cell>
          <cell r="DF42" t="str">
            <v>Sosoh Buay Rayap</v>
          </cell>
          <cell r="DG42" t="str">
            <v>Tanjung Lubuk</v>
          </cell>
          <cell r="DH42" t="str">
            <v>Tanjung Agung</v>
          </cell>
          <cell r="DI42" t="str">
            <v>Tanjungsakti Pumu</v>
          </cell>
          <cell r="DJ42" t="str">
            <v>Tugumulyo</v>
          </cell>
          <cell r="DK42" t="str">
            <v>Sekayu</v>
          </cell>
          <cell r="DL42" t="str">
            <v>Banyuasin I</v>
          </cell>
          <cell r="DM42" t="str">
            <v>Martapura</v>
          </cell>
          <cell r="DN42" t="str">
            <v>Muara Dua</v>
          </cell>
          <cell r="DO42" t="str">
            <v>Muara Kuang</v>
          </cell>
          <cell r="DP42" t="str">
            <v>Muara Pinang</v>
          </cell>
          <cell r="DQ42" t="str">
            <v>Talang Ubi</v>
          </cell>
          <cell r="DR42" t="str">
            <v>Rupit</v>
          </cell>
          <cell r="DS42" t="str">
            <v>Ilir Barat II</v>
          </cell>
          <cell r="DT42" t="str">
            <v>Pagar Alam Utara</v>
          </cell>
          <cell r="DU42" t="str">
            <v>Lubuk Linggau Timur I</v>
          </cell>
          <cell r="DV42" t="str">
            <v>Prabumulih Barat</v>
          </cell>
          <cell r="DW42" t="str">
            <v>Kedurang</v>
          </cell>
          <cell r="DX42" t="str">
            <v>KOTA PADANG</v>
          </cell>
          <cell r="DY42" t="str">
            <v>Enggano</v>
          </cell>
          <cell r="DZ42" t="str">
            <v>Kinal</v>
          </cell>
          <cell r="EA42" t="str">
            <v>Sukaraja</v>
          </cell>
          <cell r="EB42" t="str">
            <v>Lubuk Pinang</v>
          </cell>
          <cell r="EC42" t="str">
            <v>Lebong Utara</v>
          </cell>
          <cell r="ED42" t="str">
            <v>Bermani Ilir</v>
          </cell>
          <cell r="EE42" t="str">
            <v>Karang Tinggi</v>
          </cell>
          <cell r="EF42" t="str">
            <v>Selebar</v>
          </cell>
          <cell r="EG42" t="str">
            <v>Natar</v>
          </cell>
          <cell r="EH42" t="str">
            <v>Kalirejo</v>
          </cell>
          <cell r="EI42" t="str">
            <v>Bukit Kemuning</v>
          </cell>
          <cell r="EJ42" t="str">
            <v>Balik Bukit</v>
          </cell>
          <cell r="EK42" t="str">
            <v>Menggala</v>
          </cell>
          <cell r="EL42" t="str">
            <v>Kota Agung</v>
          </cell>
          <cell r="EM42" t="str">
            <v>Sukadana</v>
          </cell>
          <cell r="EN42" t="str">
            <v>Blambangan Umpu</v>
          </cell>
          <cell r="EO42" t="str">
            <v>Gedong Tataan</v>
          </cell>
          <cell r="EP42" t="str">
            <v>Pringsewu</v>
          </cell>
          <cell r="EQ42" t="str">
            <v>Mesuji</v>
          </cell>
          <cell r="ER42" t="str">
            <v>Tulang Bawang Tengah</v>
          </cell>
          <cell r="ES42" t="str">
            <v>Pesisir Tengah</v>
          </cell>
          <cell r="ET42" t="str">
            <v>Kedaton</v>
          </cell>
          <cell r="EU42" t="str">
            <v>Metro Pusat</v>
          </cell>
          <cell r="EV42" t="str">
            <v>Sungailiat</v>
          </cell>
          <cell r="EW42" t="str">
            <v>Tanjung Pandan</v>
          </cell>
          <cell r="EX42" t="str">
            <v>Toboali</v>
          </cell>
          <cell r="EY42" t="str">
            <v>Koba</v>
          </cell>
          <cell r="EZ42" t="str">
            <v>Muntok</v>
          </cell>
          <cell r="FA42" t="str">
            <v>Manggar</v>
          </cell>
          <cell r="FB42" t="str">
            <v>Bukitintan</v>
          </cell>
          <cell r="FC42" t="str">
            <v>Gunung Kijang</v>
          </cell>
          <cell r="FD42" t="str">
            <v>Moro</v>
          </cell>
          <cell r="FE42" t="str">
            <v>Midai</v>
          </cell>
          <cell r="FF42" t="str">
            <v>Singkep</v>
          </cell>
          <cell r="FG42" t="str">
            <v>Siantan</v>
          </cell>
          <cell r="FH42" t="str">
            <v>Belakang Padang</v>
          </cell>
          <cell r="FI42" t="str">
            <v>Tanjung Pinang Barat</v>
          </cell>
          <cell r="FJ42" t="str">
            <v>Kepulauan Seribu Utara</v>
          </cell>
          <cell r="FK42" t="str">
            <v>Gambir</v>
          </cell>
          <cell r="FL42" t="str">
            <v>Penjaringan</v>
          </cell>
          <cell r="FM42" t="str">
            <v>Cengkareng</v>
          </cell>
          <cell r="FN42" t="str">
            <v>Tebet</v>
          </cell>
          <cell r="FO42" t="str">
            <v>Matraman</v>
          </cell>
          <cell r="FP42" t="str">
            <v>Cibinong</v>
          </cell>
          <cell r="FQ42" t="str">
            <v>Palabuhanratu</v>
          </cell>
          <cell r="FR42" t="str">
            <v>Cianjur</v>
          </cell>
          <cell r="FS42" t="str">
            <v>Cileunyi</v>
          </cell>
          <cell r="FT42" t="str">
            <v>Garut Kota</v>
          </cell>
          <cell r="FU42" t="str">
            <v>Cipatujah</v>
          </cell>
          <cell r="FV42" t="str">
            <v>Ciamis</v>
          </cell>
          <cell r="FW42" t="str">
            <v>Kadugede</v>
          </cell>
          <cell r="FX42" t="str">
            <v>Waled</v>
          </cell>
          <cell r="FY42" t="str">
            <v>Lemahsugih</v>
          </cell>
          <cell r="FZ42" t="str">
            <v>Wado</v>
          </cell>
          <cell r="GA42" t="str">
            <v>Haurgeulis</v>
          </cell>
          <cell r="GB42" t="str">
            <v>Sagalaherang</v>
          </cell>
          <cell r="GC42" t="str">
            <v>Purwakarta</v>
          </cell>
          <cell r="GD42" t="str">
            <v>Karawang Barat</v>
          </cell>
          <cell r="GE42" t="str">
            <v>Tarumajaya</v>
          </cell>
          <cell r="GF42" t="str">
            <v>Lembang</v>
          </cell>
          <cell r="GG42" t="str">
            <v>Parigi</v>
          </cell>
          <cell r="GH42" t="str">
            <v>Bogor Selatan</v>
          </cell>
          <cell r="GI42" t="str">
            <v>Gunungpuyuh</v>
          </cell>
          <cell r="GJ42" t="str">
            <v>Sukasari</v>
          </cell>
          <cell r="GK42" t="str">
            <v>Kejaksan</v>
          </cell>
          <cell r="GL42" t="str">
            <v>Bekasi Timur</v>
          </cell>
          <cell r="GM42" t="str">
            <v>Pancoran Mas</v>
          </cell>
          <cell r="GN42" t="str">
            <v>Cimahi Selatan</v>
          </cell>
          <cell r="GO42" t="str">
            <v>Cihideung</v>
          </cell>
          <cell r="GP42" t="str">
            <v>Banjar</v>
          </cell>
          <cell r="GQ42" t="str">
            <v>Kedungreja</v>
          </cell>
          <cell r="GR42" t="str">
            <v>Lumbir</v>
          </cell>
          <cell r="GS42" t="str">
            <v>Kemangkon</v>
          </cell>
          <cell r="GT42" t="str">
            <v>Susukan</v>
          </cell>
          <cell r="GU42" t="str">
            <v>Ayah</v>
          </cell>
          <cell r="GV42" t="str">
            <v>Grabag</v>
          </cell>
          <cell r="GW42" t="str">
            <v>Wadaslintang</v>
          </cell>
          <cell r="GX42" t="str">
            <v>Salaman</v>
          </cell>
          <cell r="GY42" t="str">
            <v>Selo</v>
          </cell>
          <cell r="GZ42" t="str">
            <v>Prambanan</v>
          </cell>
          <cell r="HA42" t="str">
            <v>Weru</v>
          </cell>
          <cell r="HB42" t="str">
            <v>Pracimantoro</v>
          </cell>
          <cell r="HC42" t="str">
            <v>Jatipuro</v>
          </cell>
          <cell r="HD42" t="str">
            <v>Kalijambe</v>
          </cell>
          <cell r="HE42" t="str">
            <v>Kedungjati</v>
          </cell>
          <cell r="HF42" t="str">
            <v>Jati</v>
          </cell>
          <cell r="HG42" t="str">
            <v>Sumber</v>
          </cell>
          <cell r="HH42" t="str">
            <v>Sukolilo</v>
          </cell>
          <cell r="HI42" t="str">
            <v>Kaliwungu</v>
          </cell>
          <cell r="HJ42" t="str">
            <v>Kedung</v>
          </cell>
          <cell r="HK42" t="str">
            <v>Mranggen</v>
          </cell>
          <cell r="HL42" t="str">
            <v>Getasan</v>
          </cell>
          <cell r="HM42" t="str">
            <v>Bulu</v>
          </cell>
          <cell r="HN42" t="str">
            <v>Plantungan</v>
          </cell>
          <cell r="HO42" t="str">
            <v>Wonotunggal</v>
          </cell>
          <cell r="HP42" t="str">
            <v>Kandangserang</v>
          </cell>
          <cell r="HQ42" t="str">
            <v>Moga</v>
          </cell>
          <cell r="HR42" t="str">
            <v>Margasari</v>
          </cell>
          <cell r="HS42" t="str">
            <v>Salem</v>
          </cell>
          <cell r="HT42" t="str">
            <v>Magelang Selatan</v>
          </cell>
          <cell r="HU42" t="str">
            <v>Laweyan</v>
          </cell>
          <cell r="HV42" t="str">
            <v>Sidorejo</v>
          </cell>
          <cell r="HW42" t="str">
            <v>Semarang Tengah</v>
          </cell>
          <cell r="HX42" t="str">
            <v>Pekalongan Barat</v>
          </cell>
          <cell r="HY42" t="str">
            <v>Tegal Barat</v>
          </cell>
          <cell r="HZ42" t="str">
            <v>Temon</v>
          </cell>
          <cell r="IA42" t="str">
            <v>Srandakan</v>
          </cell>
          <cell r="IB42" t="str">
            <v>Wonosari</v>
          </cell>
          <cell r="IC42" t="str">
            <v>Gamping</v>
          </cell>
          <cell r="ID42" t="str">
            <v>Tegalrejo</v>
          </cell>
          <cell r="IE42" t="str">
            <v>Donorojo</v>
          </cell>
          <cell r="IF42" t="str">
            <v>Slahung</v>
          </cell>
          <cell r="IG42" t="str">
            <v>Panggul</v>
          </cell>
          <cell r="IH42" t="str">
            <v>Tulungagung</v>
          </cell>
          <cell r="II42" t="str">
            <v>Wonodadi</v>
          </cell>
          <cell r="IJ42" t="str">
            <v>Semen</v>
          </cell>
          <cell r="IK42" t="str">
            <v>Donomulyo</v>
          </cell>
          <cell r="IL42" t="str">
            <v>Tempursari</v>
          </cell>
          <cell r="IM42" t="str">
            <v>Jombang</v>
          </cell>
          <cell r="IN42" t="str">
            <v>Pesanggaran</v>
          </cell>
          <cell r="IO42" t="str">
            <v>Maesan</v>
          </cell>
          <cell r="IP42" t="str">
            <v>Jatibanteng</v>
          </cell>
          <cell r="IQ42" t="str">
            <v>Sukapura</v>
          </cell>
          <cell r="IR42" t="str">
            <v>Purwodadi</v>
          </cell>
          <cell r="IS42" t="str">
            <v>Tarik</v>
          </cell>
          <cell r="IT42" t="str">
            <v>Jatirejo</v>
          </cell>
          <cell r="IU42" t="str">
            <v>Perak</v>
          </cell>
          <cell r="IV42" t="str">
            <v>Sawahan</v>
          </cell>
          <cell r="IW42" t="str">
            <v>Kebon Sari</v>
          </cell>
          <cell r="IX42" t="str">
            <v>Poncol</v>
          </cell>
          <cell r="IY42" t="str">
            <v>Sine</v>
          </cell>
          <cell r="IZ42" t="str">
            <v>Ngraho</v>
          </cell>
          <cell r="JA42" t="str">
            <v>Kenduruan</v>
          </cell>
          <cell r="JB42" t="str">
            <v>Sukorame</v>
          </cell>
          <cell r="JC42" t="str">
            <v>Dukun</v>
          </cell>
          <cell r="JD42" t="str">
            <v>Bangkalan</v>
          </cell>
          <cell r="JE42" t="str">
            <v>Sreseh</v>
          </cell>
          <cell r="JF42" t="str">
            <v>Tlanakan</v>
          </cell>
          <cell r="JG42" t="str">
            <v>Kota Sumenep</v>
          </cell>
          <cell r="JH42" t="str">
            <v>Mojoroto</v>
          </cell>
          <cell r="JI42" t="str">
            <v>Kepanjenkidul</v>
          </cell>
          <cell r="JJ42" t="str">
            <v>Blimbing</v>
          </cell>
          <cell r="JK42" t="str">
            <v>Kademangan</v>
          </cell>
          <cell r="JL42" t="str">
            <v>Gadingrejo</v>
          </cell>
          <cell r="JM42" t="str">
            <v>Prajuritkulon</v>
          </cell>
          <cell r="JN42" t="str">
            <v>Kartoharjo</v>
          </cell>
          <cell r="JO42" t="str">
            <v>Karang Pilang</v>
          </cell>
          <cell r="JP42" t="str">
            <v>Batu</v>
          </cell>
          <cell r="JQ42" t="str">
            <v>Sumur</v>
          </cell>
          <cell r="JR42" t="str">
            <v>Malingping</v>
          </cell>
          <cell r="JS42" t="str">
            <v>Balaraja</v>
          </cell>
          <cell r="JT42" t="str">
            <v>Kramatwatu</v>
          </cell>
          <cell r="JU42" t="str">
            <v>Tangerang</v>
          </cell>
          <cell r="JV42" t="str">
            <v>Cibeber</v>
          </cell>
          <cell r="JW42" t="str">
            <v>Serang</v>
          </cell>
          <cell r="JX42" t="str">
            <v>Serpong</v>
          </cell>
          <cell r="JY42" t="str">
            <v>Negara</v>
          </cell>
          <cell r="JZ42" t="str">
            <v>Selemadeg</v>
          </cell>
          <cell r="KA42" t="str">
            <v>Kuta</v>
          </cell>
          <cell r="KB42" t="str">
            <v>Sukawati</v>
          </cell>
          <cell r="KC42" t="str">
            <v>Nusa Penida</v>
          </cell>
          <cell r="KD42" t="str">
            <v>Susut</v>
          </cell>
          <cell r="KE42" t="str">
            <v>Rendang</v>
          </cell>
          <cell r="KF42" t="str">
            <v>Gerokgak</v>
          </cell>
          <cell r="KG42" t="str">
            <v>Denpasar Selatan</v>
          </cell>
          <cell r="KH42" t="str">
            <v>Gerung</v>
          </cell>
          <cell r="KI42" t="str">
            <v>Praya</v>
          </cell>
          <cell r="KJ42" t="str">
            <v>Keruak</v>
          </cell>
          <cell r="KK42" t="str">
            <v>Lunyuk</v>
          </cell>
          <cell r="KL42" t="str">
            <v>Dompu</v>
          </cell>
          <cell r="KM42" t="str">
            <v>Monta</v>
          </cell>
          <cell r="KN42" t="str">
            <v>Jereweh</v>
          </cell>
          <cell r="KO42" t="str">
            <v>Tanjung</v>
          </cell>
          <cell r="KP42" t="str">
            <v>Ampenan</v>
          </cell>
          <cell r="KQ42" t="str">
            <v>Rasanae Barat</v>
          </cell>
          <cell r="KR42" t="str">
            <v>Semau</v>
          </cell>
          <cell r="KS42" t="str">
            <v>Kota Soe</v>
          </cell>
          <cell r="KT42" t="str">
            <v>Miomafo Timur</v>
          </cell>
          <cell r="KU42" t="str">
            <v>Lamaknen</v>
          </cell>
          <cell r="KV42" t="str">
            <v>Teluk Mutiara</v>
          </cell>
          <cell r="KW42" t="str">
            <v>Wulanggitang</v>
          </cell>
          <cell r="KX42" t="str">
            <v>Paga</v>
          </cell>
          <cell r="KY42" t="str">
            <v>Nangapanda</v>
          </cell>
          <cell r="KZ42" t="str">
            <v>Aimere</v>
          </cell>
          <cell r="LA42" t="str">
            <v>Wae Rii</v>
          </cell>
          <cell r="LB42" t="str">
            <v>Kota Waingapu</v>
          </cell>
          <cell r="LC42" t="str">
            <v>Tana Righu</v>
          </cell>
          <cell r="LD42" t="str">
            <v>Naga Wutung</v>
          </cell>
          <cell r="LE42" t="str">
            <v>Rote Barat Daya</v>
          </cell>
          <cell r="LF42" t="str">
            <v>Macang Pacar</v>
          </cell>
          <cell r="LG42" t="str">
            <v>Aesesa</v>
          </cell>
          <cell r="LH42" t="str">
            <v>Katiku Tana</v>
          </cell>
          <cell r="LI42" t="str">
            <v>Loura</v>
          </cell>
          <cell r="LJ42" t="str">
            <v>Borong</v>
          </cell>
          <cell r="LK42" t="str">
            <v>Sabu Barat</v>
          </cell>
          <cell r="LL42" t="str">
            <v>Malaka Tengah</v>
          </cell>
          <cell r="LM42" t="str">
            <v>Alak</v>
          </cell>
          <cell r="LN42" t="str">
            <v>Sambas</v>
          </cell>
          <cell r="LO42" t="str">
            <v>Mempawah Hilir</v>
          </cell>
          <cell r="LP42" t="str">
            <v>Kapuas</v>
          </cell>
          <cell r="LQ42" t="str">
            <v>Matan Hilir Utara</v>
          </cell>
          <cell r="LR42" t="str">
            <v>Sintang</v>
          </cell>
          <cell r="LS42" t="str">
            <v>Putussibau Utara</v>
          </cell>
          <cell r="LT42" t="str">
            <v>Sungai Raya</v>
          </cell>
          <cell r="LU42" t="str">
            <v>Ngabang</v>
          </cell>
          <cell r="LV42" t="str">
            <v>Sekadau Hilir</v>
          </cell>
          <cell r="LW42" t="str">
            <v>Belimbing</v>
          </cell>
          <cell r="LX42" t="str">
            <v>Sukadana</v>
          </cell>
          <cell r="LY42" t="str">
            <v>Sungai Raya</v>
          </cell>
          <cell r="LZ42" t="str">
            <v>Pontianak Selatan</v>
          </cell>
          <cell r="MA42" t="str">
            <v>Singkawang Tengah</v>
          </cell>
          <cell r="MB42" t="str">
            <v>Kumai</v>
          </cell>
          <cell r="MC42" t="str">
            <v>Kota Besi</v>
          </cell>
          <cell r="MD42" t="str">
            <v>Selat</v>
          </cell>
          <cell r="ME42" t="str">
            <v>Jenamas</v>
          </cell>
          <cell r="MF42" t="str">
            <v>Montallat</v>
          </cell>
          <cell r="MG42" t="str">
            <v>Kamipang</v>
          </cell>
          <cell r="MH42" t="str">
            <v>Seruyan Hilir</v>
          </cell>
          <cell r="MI42" t="str">
            <v>Sukamara</v>
          </cell>
          <cell r="MJ42" t="str">
            <v>Lamandau</v>
          </cell>
          <cell r="MK42" t="str">
            <v>Sepang</v>
          </cell>
          <cell r="ML42" t="str">
            <v>Pandih Batu</v>
          </cell>
          <cell r="MM42" t="str">
            <v>Murung</v>
          </cell>
          <cell r="MN42" t="str">
            <v>Dusun Timur</v>
          </cell>
          <cell r="MO42" t="str">
            <v>Pahandut</v>
          </cell>
          <cell r="MP42" t="str">
            <v>Takisung</v>
          </cell>
          <cell r="MQ42" t="str">
            <v>Pulau Sembilan</v>
          </cell>
          <cell r="MR42" t="str">
            <v>Aluh Aluh</v>
          </cell>
          <cell r="MS42" t="str">
            <v>Tabunganen</v>
          </cell>
          <cell r="MT42" t="str">
            <v>Binuang</v>
          </cell>
          <cell r="MU42" t="str">
            <v>Sungai Raya</v>
          </cell>
          <cell r="MV42" t="str">
            <v>Haruyan</v>
          </cell>
          <cell r="MW42" t="str">
            <v>Danau Panggang</v>
          </cell>
          <cell r="MX42" t="str">
            <v>Banua lawas</v>
          </cell>
          <cell r="MY42" t="str">
            <v>Batu Licin</v>
          </cell>
          <cell r="MZ42" t="str">
            <v>Juai</v>
          </cell>
          <cell r="NA42" t="str">
            <v>Banjarmasin Selatan</v>
          </cell>
          <cell r="NB42" t="str">
            <v>Landasan Ulin</v>
          </cell>
          <cell r="NC42" t="str">
            <v>Batu Sopang</v>
          </cell>
          <cell r="ND42" t="str">
            <v>Muara Muntai</v>
          </cell>
          <cell r="NE42" t="str">
            <v>Kelay</v>
          </cell>
          <cell r="NF42" t="str">
            <v>Long Iram</v>
          </cell>
          <cell r="NG42" t="str">
            <v>Muara Ancalong</v>
          </cell>
          <cell r="NH42" t="str">
            <v>Penajam</v>
          </cell>
          <cell r="NI42" t="str">
            <v>Long Bagun</v>
          </cell>
          <cell r="NJ42" t="str">
            <v>Balikpapan Timur</v>
          </cell>
          <cell r="NK42" t="str">
            <v>Palaran</v>
          </cell>
          <cell r="NL42" t="str">
            <v>Bontang Utara</v>
          </cell>
          <cell r="NM42" t="str">
            <v>Tanjung Palas</v>
          </cell>
          <cell r="NN42" t="str">
            <v>Mentarang</v>
          </cell>
          <cell r="NO42" t="str">
            <v>Sebatik</v>
          </cell>
          <cell r="NP42" t="str">
            <v>Sesayap</v>
          </cell>
          <cell r="NQ42" t="str">
            <v>Tarakan Barat</v>
          </cell>
          <cell r="NR42" t="str">
            <v>Sang Tombolang</v>
          </cell>
          <cell r="NS42" t="str">
            <v>Tondano Barat</v>
          </cell>
          <cell r="NT42" t="str">
            <v>Tabukan Utara</v>
          </cell>
          <cell r="NU42" t="str">
            <v>Lirung</v>
          </cell>
          <cell r="NV42" t="str">
            <v>Modoinding</v>
          </cell>
          <cell r="NW42" t="str">
            <v>Kema</v>
          </cell>
          <cell r="NX42" t="str">
            <v>Ratahan</v>
          </cell>
          <cell r="NY42" t="str">
            <v>Sangkub</v>
          </cell>
          <cell r="NZ42" t="str">
            <v>Siau Timur</v>
          </cell>
          <cell r="OA42" t="str">
            <v>Tutuyan</v>
          </cell>
          <cell r="OB42" t="str">
            <v>Bolaang Uki</v>
          </cell>
          <cell r="OC42" t="str">
            <v>Bunaken</v>
          </cell>
          <cell r="OD42" t="str">
            <v>Lembeh Selatan</v>
          </cell>
          <cell r="OE42" t="str">
            <v>Tomohon Selatan</v>
          </cell>
          <cell r="OF42" t="str">
            <v>Kotamobagu Utara</v>
          </cell>
          <cell r="OG42" t="str">
            <v>Batui</v>
          </cell>
          <cell r="OH42" t="str">
            <v>Poso Kota</v>
          </cell>
          <cell r="OI42" t="str">
            <v>Rio Pakava</v>
          </cell>
          <cell r="OJ42" t="str">
            <v>Dampal Selatan</v>
          </cell>
          <cell r="OK42" t="str">
            <v>Momunu</v>
          </cell>
          <cell r="OL42" t="str">
            <v>Bungku Tengah</v>
          </cell>
          <cell r="OM42" t="str">
            <v>Totikum</v>
          </cell>
          <cell r="ON42" t="str">
            <v>Parigi</v>
          </cell>
          <cell r="OO42" t="str">
            <v>Una Una</v>
          </cell>
          <cell r="OP42" t="str">
            <v>Sigi Biromaru</v>
          </cell>
          <cell r="OQ42" t="str">
            <v>Banggai</v>
          </cell>
          <cell r="OR42" t="str">
            <v>Petasia</v>
          </cell>
          <cell r="OS42" t="str">
            <v>Palu Timur</v>
          </cell>
          <cell r="OT42" t="str">
            <v>Benteng</v>
          </cell>
          <cell r="OU42" t="str">
            <v>Gantorang</v>
          </cell>
          <cell r="OV42" t="str">
            <v>Bissappu</v>
          </cell>
          <cell r="OW42" t="str">
            <v>Bangkala</v>
          </cell>
          <cell r="OX42" t="str">
            <v>Mappakasunggu</v>
          </cell>
          <cell r="OY42" t="str">
            <v>Bontonompo</v>
          </cell>
          <cell r="OZ42" t="str">
            <v>Sinjai Barat</v>
          </cell>
          <cell r="PA42" t="str">
            <v>Bontocani</v>
          </cell>
          <cell r="PB42" t="str">
            <v>Mandai</v>
          </cell>
          <cell r="PC42" t="str">
            <v>Liukang Tangaya</v>
          </cell>
          <cell r="PD42" t="str">
            <v>Tanete Riaja</v>
          </cell>
          <cell r="PE42" t="str">
            <v>Marioriwawo</v>
          </cell>
          <cell r="PF42" t="str">
            <v>Sabangparu</v>
          </cell>
          <cell r="PG42" t="str">
            <v>Panca Lautan</v>
          </cell>
          <cell r="PH42" t="str">
            <v>Matirro Sompe</v>
          </cell>
          <cell r="PI42" t="str">
            <v>Maiwa</v>
          </cell>
          <cell r="PJ42" t="str">
            <v>Basse Sangtempe</v>
          </cell>
          <cell r="PK42" t="str">
            <v>Saluputi</v>
          </cell>
          <cell r="PL42" t="str">
            <v>Malangke</v>
          </cell>
          <cell r="PM42" t="str">
            <v>Mangkutana</v>
          </cell>
          <cell r="PN42" t="str">
            <v>Rantepao</v>
          </cell>
          <cell r="PO42" t="str">
            <v>Mariso</v>
          </cell>
          <cell r="PP42" t="str">
            <v>Bacukiki</v>
          </cell>
          <cell r="PQ42" t="str">
            <v>Wara</v>
          </cell>
          <cell r="PR42" t="str">
            <v>Wundulako</v>
          </cell>
          <cell r="PS42" t="str">
            <v>Lambuya</v>
          </cell>
          <cell r="PT42" t="str">
            <v>Napabalano</v>
          </cell>
          <cell r="PU42" t="str">
            <v>Pasarwajo</v>
          </cell>
          <cell r="PV42" t="str">
            <v>Tinanggea</v>
          </cell>
          <cell r="PW42" t="str">
            <v>Poleang</v>
          </cell>
          <cell r="PX42" t="str">
            <v>Wangi-Wangi</v>
          </cell>
          <cell r="PY42" t="str">
            <v>Lasusua</v>
          </cell>
          <cell r="PZ42" t="str">
            <v>Asera</v>
          </cell>
          <cell r="QA42" t="str">
            <v>Kulisusu</v>
          </cell>
          <cell r="QB42" t="str">
            <v>Tirawuta</v>
          </cell>
          <cell r="QC42" t="str">
            <v>Wawonii Barat</v>
          </cell>
          <cell r="QD42" t="str">
            <v>Sawerigadi</v>
          </cell>
          <cell r="QE42" t="str">
            <v>Lakudo</v>
          </cell>
          <cell r="QF42" t="str">
            <v>Batauga</v>
          </cell>
          <cell r="QG42" t="str">
            <v>Mandonga</v>
          </cell>
          <cell r="QH42" t="str">
            <v>Betoambari</v>
          </cell>
          <cell r="QI42" t="str">
            <v>Limboto</v>
          </cell>
          <cell r="QJ42" t="str">
            <v>Paguyaman</v>
          </cell>
          <cell r="QK42" t="str">
            <v>Tapa</v>
          </cell>
          <cell r="QL42" t="str">
            <v>Popayato</v>
          </cell>
          <cell r="QM42" t="str">
            <v>Atinggola</v>
          </cell>
          <cell r="QN42" t="str">
            <v>Kota Barat</v>
          </cell>
          <cell r="QO42" t="str">
            <v>Bambalamotu</v>
          </cell>
          <cell r="QP42" t="str">
            <v>Mamuju</v>
          </cell>
          <cell r="QQ42" t="str">
            <v>Mambi</v>
          </cell>
          <cell r="QR42" t="str">
            <v>Tinambung</v>
          </cell>
          <cell r="QS42" t="str">
            <v>Banggae</v>
          </cell>
          <cell r="QT42" t="str">
            <v>Tobadak</v>
          </cell>
          <cell r="QU42" t="str">
            <v>Amahai</v>
          </cell>
          <cell r="QV42" t="str">
            <v>Kei Kecil</v>
          </cell>
          <cell r="QW42" t="str">
            <v>Tanimbar Selatan</v>
          </cell>
          <cell r="QX42" t="str">
            <v>Namlea</v>
          </cell>
          <cell r="QY42" t="str">
            <v>Bula</v>
          </cell>
          <cell r="QZ42" t="str">
            <v>Kairatu</v>
          </cell>
          <cell r="RA42" t="str">
            <v>Pulau-Pulau Aru</v>
          </cell>
          <cell r="RB42" t="str">
            <v>Moa Lakor</v>
          </cell>
          <cell r="RC42" t="str">
            <v>Namrole</v>
          </cell>
          <cell r="RD42" t="str">
            <v>Nusaniwe</v>
          </cell>
          <cell r="RE42" t="str">
            <v>Pulau Dullah Utara</v>
          </cell>
          <cell r="RF42" t="str">
            <v>Jailolo</v>
          </cell>
          <cell r="RG42" t="str">
            <v>Weda</v>
          </cell>
          <cell r="RH42" t="str">
            <v>Galela</v>
          </cell>
          <cell r="RI42" t="str">
            <v>Pulau Makian</v>
          </cell>
          <cell r="RJ42" t="str">
            <v>Mangoli Timur</v>
          </cell>
          <cell r="RK42" t="str">
            <v>Wasile</v>
          </cell>
          <cell r="RL42" t="str">
            <v>Morotai Selatan</v>
          </cell>
          <cell r="RM42" t="str">
            <v>Taliabu Barat</v>
          </cell>
          <cell r="RN42" t="str">
            <v>Pulau Ternate</v>
          </cell>
          <cell r="RO42" t="str">
            <v>Tidore</v>
          </cell>
          <cell r="RP42" t="str">
            <v>Merauke</v>
          </cell>
          <cell r="RQ42" t="str">
            <v>Wamena</v>
          </cell>
          <cell r="RR42" t="str">
            <v>Sentani</v>
          </cell>
          <cell r="RS42" t="str">
            <v>Nabire</v>
          </cell>
          <cell r="RT42" t="str">
            <v>Yapen Selatan</v>
          </cell>
          <cell r="RU42" t="str">
            <v>Biak Kota</v>
          </cell>
          <cell r="RV42" t="str">
            <v>Mulia</v>
          </cell>
          <cell r="RW42" t="str">
            <v>Paniai Timur</v>
          </cell>
          <cell r="RX42" t="str">
            <v>Mimika Baru</v>
          </cell>
          <cell r="RY42" t="str">
            <v>Sarmi</v>
          </cell>
          <cell r="RZ42" t="str">
            <v>Waris</v>
          </cell>
          <cell r="SA42" t="str">
            <v>Oksibil</v>
          </cell>
          <cell r="SB42" t="str">
            <v>Kurima</v>
          </cell>
          <cell r="SC42" t="str">
            <v>Karubaga</v>
          </cell>
          <cell r="SD42" t="str">
            <v>Waropen Bawah</v>
          </cell>
          <cell r="SE42" t="str">
            <v>Mandobo</v>
          </cell>
          <cell r="SF42" t="str">
            <v>Obaa</v>
          </cell>
          <cell r="SG42" t="str">
            <v>Agats</v>
          </cell>
          <cell r="SH42" t="str">
            <v>Supiori Selatan</v>
          </cell>
          <cell r="SI42" t="str">
            <v>Mamberamo Tengah</v>
          </cell>
          <cell r="SJ42" t="str">
            <v>Kobagma</v>
          </cell>
          <cell r="SK42" t="str">
            <v>Elelim</v>
          </cell>
          <cell r="SL42" t="str">
            <v>Tiom</v>
          </cell>
          <cell r="SM42" t="str">
            <v>Kenyam</v>
          </cell>
          <cell r="SN42" t="str">
            <v>Ilaga</v>
          </cell>
          <cell r="SO42" t="str">
            <v>Kamu</v>
          </cell>
          <cell r="SP42" t="str">
            <v>Sugapa</v>
          </cell>
          <cell r="SQ42" t="str">
            <v>Tigi</v>
          </cell>
          <cell r="SR42" t="str">
            <v>Jayapura Utara</v>
          </cell>
          <cell r="SS42" t="str">
            <v>Makbon</v>
          </cell>
          <cell r="ST42" t="str">
            <v>Warmare</v>
          </cell>
          <cell r="SU42" t="str">
            <v>Fak-Fak</v>
          </cell>
          <cell r="SV42" t="str">
            <v>Teminabuan</v>
          </cell>
          <cell r="SW42" t="str">
            <v>Misool (Misool Utara)</v>
          </cell>
          <cell r="SX42" t="str">
            <v>Bintuni</v>
          </cell>
          <cell r="SY42" t="str">
            <v>Wasior</v>
          </cell>
          <cell r="SZ42" t="str">
            <v>Kaimana</v>
          </cell>
          <cell r="TA42" t="str">
            <v>Fef</v>
          </cell>
          <cell r="TB42" t="str">
            <v>Aifat</v>
          </cell>
          <cell r="TC42" t="str">
            <v>Ransiki</v>
          </cell>
          <cell r="TD42" t="str">
            <v>Anggi</v>
          </cell>
          <cell r="TE42" t="str">
            <v>Sorong</v>
          </cell>
        </row>
        <row r="94">
          <cell r="L94" t="str">
            <v>11.01.01</v>
          </cell>
          <cell r="M94" t="str">
            <v>11.01.02</v>
          </cell>
          <cell r="N94" t="str">
            <v>11.01.03</v>
          </cell>
          <cell r="O94" t="str">
            <v>11.01.04</v>
          </cell>
          <cell r="P94" t="str">
            <v>11.01.05</v>
          </cell>
          <cell r="Q94" t="str">
            <v>11.01.06</v>
          </cell>
          <cell r="R94" t="str">
            <v>11.01.07</v>
          </cell>
          <cell r="S94" t="str">
            <v>11.01.08</v>
          </cell>
          <cell r="T94" t="str">
            <v>11.01.09</v>
          </cell>
          <cell r="U94" t="str">
            <v>11.01.10</v>
          </cell>
          <cell r="V94" t="str">
            <v>11.01.11</v>
          </cell>
          <cell r="W94" t="str">
            <v>11.01.12</v>
          </cell>
          <cell r="X94" t="str">
            <v>11.01.13</v>
          </cell>
          <cell r="Y94" t="str">
            <v>11.01.14</v>
          </cell>
          <cell r="Z94" t="str">
            <v>11.01.15</v>
          </cell>
          <cell r="AA94" t="str">
            <v>11.01.16</v>
          </cell>
          <cell r="AB94" t="str">
            <v>11.01.17</v>
          </cell>
          <cell r="AC94" t="str">
            <v>11.01.18</v>
          </cell>
          <cell r="AD94" t="str">
            <v>11.02.01</v>
          </cell>
          <cell r="AE94" t="str">
            <v>11.02.02</v>
          </cell>
          <cell r="AF94" t="str">
            <v>11.02.03</v>
          </cell>
          <cell r="AG94" t="str">
            <v>11.02.04</v>
          </cell>
          <cell r="AH94" t="str">
            <v>11.02.05</v>
          </cell>
          <cell r="AI94" t="str">
            <v>11.02.06</v>
          </cell>
          <cell r="AJ94" t="str">
            <v>11.02.07</v>
          </cell>
          <cell r="AK94" t="str">
            <v>11.02.08</v>
          </cell>
          <cell r="AL94" t="str">
            <v>11.02.09</v>
          </cell>
          <cell r="AM94" t="str">
            <v>11.02.10</v>
          </cell>
          <cell r="AN94" t="str">
            <v>11.02.11</v>
          </cell>
          <cell r="AO94" t="str">
            <v>11.02.12</v>
          </cell>
          <cell r="AP94" t="str">
            <v>11.02.13</v>
          </cell>
          <cell r="AQ94" t="str">
            <v>11.02.14</v>
          </cell>
          <cell r="AR94" t="str">
            <v>11.02.15</v>
          </cell>
          <cell r="AS94" t="str">
            <v>11.02.16</v>
          </cell>
          <cell r="AT94" t="str">
            <v>11.03.01</v>
          </cell>
          <cell r="AU94" t="str">
            <v>11.03.02</v>
          </cell>
          <cell r="AV94" t="str">
            <v>11.03.03</v>
          </cell>
          <cell r="AW94" t="str">
            <v>11.03.04</v>
          </cell>
          <cell r="AX94" t="str">
            <v>11.03.05</v>
          </cell>
          <cell r="AY94" t="str">
            <v>11.03.06</v>
          </cell>
          <cell r="AZ94" t="str">
            <v>11.03.07</v>
          </cell>
          <cell r="BA94" t="str">
            <v>11.03.08</v>
          </cell>
          <cell r="BB94" t="str">
            <v>11.03.09</v>
          </cell>
          <cell r="BC94" t="str">
            <v>11.03.10</v>
          </cell>
          <cell r="BD94" t="str">
            <v>11.03.11</v>
          </cell>
          <cell r="BE94" t="str">
            <v>11.03.12</v>
          </cell>
          <cell r="BF94" t="str">
            <v>11.03.13</v>
          </cell>
          <cell r="BG94" t="str">
            <v>11.03.14</v>
          </cell>
          <cell r="BH94" t="str">
            <v>11.03.15</v>
          </cell>
          <cell r="BI94" t="str">
            <v>11.03.16</v>
          </cell>
          <cell r="BJ94" t="str">
            <v>11.03.17</v>
          </cell>
          <cell r="BK94" t="str">
            <v>11.03.18</v>
          </cell>
          <cell r="BL94" t="str">
            <v>11.03.19</v>
          </cell>
          <cell r="BM94" t="str">
            <v>11.03.20</v>
          </cell>
          <cell r="BN94" t="str">
            <v>11.03.21</v>
          </cell>
          <cell r="BO94" t="str">
            <v>11.03.22</v>
          </cell>
          <cell r="BP94" t="str">
            <v>11.03.23</v>
          </cell>
          <cell r="BQ94" t="str">
            <v>11.03.24</v>
          </cell>
          <cell r="BR94" t="str">
            <v>11.04.01</v>
          </cell>
          <cell r="BS94" t="str">
            <v>11.04.02</v>
          </cell>
          <cell r="BT94" t="str">
            <v>11.04.03</v>
          </cell>
          <cell r="BU94" t="str">
            <v>11.04.07</v>
          </cell>
          <cell r="BV94" t="str">
            <v>11.04.08</v>
          </cell>
          <cell r="BW94" t="str">
            <v>11.04.10</v>
          </cell>
          <cell r="BX94" t="str">
            <v>11.04.11</v>
          </cell>
          <cell r="BY94" t="str">
            <v>11.04.12</v>
          </cell>
          <cell r="BZ94" t="str">
            <v>11.04.13</v>
          </cell>
          <cell r="CA94" t="str">
            <v>11.04.17</v>
          </cell>
          <cell r="CB94" t="str">
            <v>11.04.18</v>
          </cell>
          <cell r="CC94" t="str">
            <v>11.04.19</v>
          </cell>
          <cell r="CD94" t="str">
            <v>11.04.20</v>
          </cell>
          <cell r="CE94" t="str">
            <v>11.04.21</v>
          </cell>
          <cell r="CF94" t="str">
            <v>11.05.01</v>
          </cell>
          <cell r="CG94" t="str">
            <v>11.05.02</v>
          </cell>
          <cell r="CH94" t="str">
            <v>11.05.03</v>
          </cell>
          <cell r="CI94" t="str">
            <v>11.05.04</v>
          </cell>
          <cell r="CJ94" t="str">
            <v>11.05.05</v>
          </cell>
          <cell r="CK94" t="str">
            <v>11.05.06</v>
          </cell>
          <cell r="CL94" t="str">
            <v>11.05.07</v>
          </cell>
          <cell r="CM94" t="str">
            <v>11.05.08</v>
          </cell>
          <cell r="CN94" t="str">
            <v>11.05.09</v>
          </cell>
          <cell r="CO94" t="str">
            <v>11.05.10</v>
          </cell>
          <cell r="CP94" t="str">
            <v>11.05.11</v>
          </cell>
          <cell r="CQ94" t="str">
            <v>11.05.12</v>
          </cell>
          <cell r="CR94" t="str">
            <v>11.06.01</v>
          </cell>
          <cell r="CS94" t="str">
            <v>11.06.02</v>
          </cell>
          <cell r="CT94" t="str">
            <v>11.06.03</v>
          </cell>
          <cell r="CU94" t="str">
            <v>11.06.04</v>
          </cell>
          <cell r="CV94" t="str">
            <v>11.06.05</v>
          </cell>
          <cell r="CW94" t="str">
            <v>11.06.06</v>
          </cell>
          <cell r="CX94" t="str">
            <v>11.06.07</v>
          </cell>
          <cell r="CY94" t="str">
            <v>11.06.08</v>
          </cell>
          <cell r="CZ94" t="str">
            <v>11.06.09</v>
          </cell>
          <cell r="DA94" t="str">
            <v>11.06.10</v>
          </cell>
          <cell r="DB94" t="str">
            <v>11.06.11</v>
          </cell>
          <cell r="DC94" t="str">
            <v>11.06.12</v>
          </cell>
          <cell r="DD94" t="str">
            <v>11.06.13</v>
          </cell>
          <cell r="DE94" t="str">
            <v>11.06.14</v>
          </cell>
          <cell r="DF94" t="str">
            <v>11.06.15</v>
          </cell>
          <cell r="DG94" t="str">
            <v>11.06.16</v>
          </cell>
          <cell r="DH94" t="str">
            <v>11.06.17</v>
          </cell>
          <cell r="DI94" t="str">
            <v>11.06.18</v>
          </cell>
          <cell r="DJ94" t="str">
            <v>11.06.19</v>
          </cell>
          <cell r="DK94" t="str">
            <v>11.06.20</v>
          </cell>
          <cell r="DL94" t="str">
            <v>11.06.21</v>
          </cell>
          <cell r="DM94" t="str">
            <v>11.06.22</v>
          </cell>
          <cell r="DN94" t="str">
            <v>11.06.23</v>
          </cell>
          <cell r="DO94" t="str">
            <v>11.07.03</v>
          </cell>
          <cell r="DP94" t="str">
            <v>11.07.04</v>
          </cell>
          <cell r="DQ94" t="str">
            <v>11.07.05</v>
          </cell>
          <cell r="DR94" t="str">
            <v>11.07.06</v>
          </cell>
          <cell r="DS94" t="str">
            <v>11.07.07</v>
          </cell>
          <cell r="DT94" t="str">
            <v>11.07.08</v>
          </cell>
          <cell r="DU94" t="str">
            <v>11.07.09</v>
          </cell>
          <cell r="DV94" t="str">
            <v>11.07.11</v>
          </cell>
          <cell r="DW94" t="str">
            <v>11.07.12</v>
          </cell>
          <cell r="DX94" t="str">
            <v>11.07.13</v>
          </cell>
          <cell r="DY94" t="str">
            <v>11.07.14</v>
          </cell>
          <cell r="DZ94" t="str">
            <v>11.07.15</v>
          </cell>
          <cell r="EA94" t="str">
            <v>11.07.16</v>
          </cell>
          <cell r="EB94" t="str">
            <v>11.07.17</v>
          </cell>
          <cell r="EC94" t="str">
            <v>11.07.18</v>
          </cell>
          <cell r="ED94" t="str">
            <v>11.07.19</v>
          </cell>
          <cell r="EE94" t="str">
            <v>11.07.21</v>
          </cell>
          <cell r="EF94" t="str">
            <v>11.07.22</v>
          </cell>
          <cell r="EG94" t="str">
            <v>11.07.24</v>
          </cell>
          <cell r="EH94" t="str">
            <v>11.07.25</v>
          </cell>
          <cell r="EI94" t="str">
            <v>11.07.27</v>
          </cell>
          <cell r="EJ94" t="str">
            <v>11.07.29</v>
          </cell>
          <cell r="EK94" t="str">
            <v>11.07.31</v>
          </cell>
          <cell r="EL94" t="str">
            <v>11.08.01</v>
          </cell>
          <cell r="EM94" t="str">
            <v>11.08.02</v>
          </cell>
          <cell r="EN94" t="str">
            <v>11.08.03</v>
          </cell>
          <cell r="EO94" t="str">
            <v>11.08.04</v>
          </cell>
          <cell r="EP94" t="str">
            <v>11.08.05</v>
          </cell>
          <cell r="EQ94" t="str">
            <v>11.08.06</v>
          </cell>
          <cell r="ER94" t="str">
            <v>11.08.07</v>
          </cell>
          <cell r="ES94" t="str">
            <v>11.08.08</v>
          </cell>
          <cell r="ET94" t="str">
            <v>11.08.09</v>
          </cell>
          <cell r="EU94" t="str">
            <v>11.08.10</v>
          </cell>
          <cell r="EV94" t="str">
            <v>11.08.11</v>
          </cell>
          <cell r="EW94" t="str">
            <v>11.08.12</v>
          </cell>
          <cell r="EX94" t="str">
            <v>11.08.13</v>
          </cell>
          <cell r="EY94" t="str">
            <v>11.08.14</v>
          </cell>
          <cell r="EZ94" t="str">
            <v>11.08.15</v>
          </cell>
          <cell r="FA94" t="str">
            <v>11.08.16</v>
          </cell>
          <cell r="FB94" t="str">
            <v>11.08.17</v>
          </cell>
          <cell r="FC94" t="str">
            <v>11.08.18</v>
          </cell>
          <cell r="FD94" t="str">
            <v>11.08.19</v>
          </cell>
          <cell r="FE94" t="str">
            <v>11.08.20</v>
          </cell>
          <cell r="FF94" t="str">
            <v>11.08.21</v>
          </cell>
          <cell r="FG94" t="str">
            <v>11.08.22</v>
          </cell>
          <cell r="FH94" t="str">
            <v>11.08.23</v>
          </cell>
          <cell r="FI94" t="str">
            <v>11.08.24</v>
          </cell>
          <cell r="FJ94" t="str">
            <v>11.08.25</v>
          </cell>
          <cell r="FK94" t="str">
            <v>11.08.26</v>
          </cell>
          <cell r="FL94" t="str">
            <v>11.08.27</v>
          </cell>
          <cell r="FM94" t="str">
            <v>11.09.01</v>
          </cell>
          <cell r="FN94" t="str">
            <v>11.09.02</v>
          </cell>
          <cell r="FO94" t="str">
            <v>11.09.03</v>
          </cell>
          <cell r="FP94" t="str">
            <v>11.09.04</v>
          </cell>
          <cell r="FQ94" t="str">
            <v>11.09.05</v>
          </cell>
          <cell r="FR94" t="str">
            <v>11.09.06</v>
          </cell>
          <cell r="FS94" t="str">
            <v>11.09.07</v>
          </cell>
          <cell r="FT94" t="str">
            <v>11.09.08</v>
          </cell>
          <cell r="FU94" t="str">
            <v>11.09.09</v>
          </cell>
          <cell r="FV94" t="str">
            <v>11.09.10</v>
          </cell>
          <cell r="FW94" t="str">
            <v>11.10.01</v>
          </cell>
          <cell r="FX94" t="str">
            <v>11.10.02</v>
          </cell>
          <cell r="FY94" t="str">
            <v>11.10.04</v>
          </cell>
          <cell r="FZ94" t="str">
            <v>11.10.06</v>
          </cell>
          <cell r="GA94" t="str">
            <v>11.10.09</v>
          </cell>
          <cell r="GB94" t="str">
            <v>11.10.10</v>
          </cell>
          <cell r="GC94" t="str">
            <v>11.10.11</v>
          </cell>
          <cell r="GD94" t="str">
            <v>11.10.12</v>
          </cell>
          <cell r="GE94" t="str">
            <v>11.10.13</v>
          </cell>
          <cell r="GF94" t="str">
            <v>11.10.14</v>
          </cell>
          <cell r="GG94" t="str">
            <v>11.10.16</v>
          </cell>
          <cell r="GH94" t="str">
            <v>11.11.01</v>
          </cell>
          <cell r="GI94" t="str">
            <v>11.11.02</v>
          </cell>
          <cell r="GJ94" t="str">
            <v>11.11.03</v>
          </cell>
          <cell r="GK94" t="str">
            <v>11.11.04</v>
          </cell>
          <cell r="GL94" t="str">
            <v>11.11.05</v>
          </cell>
          <cell r="GM94" t="str">
            <v>11.11.06</v>
          </cell>
          <cell r="GN94" t="str">
            <v>11.11.07</v>
          </cell>
          <cell r="GO94" t="str">
            <v>11.11.08</v>
          </cell>
          <cell r="GP94" t="str">
            <v>11.11.09</v>
          </cell>
          <cell r="GQ94" t="str">
            <v>11.11.10</v>
          </cell>
          <cell r="GR94" t="str">
            <v>11.11.11</v>
          </cell>
          <cell r="GS94" t="str">
            <v>11.11.12</v>
          </cell>
          <cell r="GT94" t="str">
            <v>11.11.13</v>
          </cell>
          <cell r="GU94" t="str">
            <v>11.11.14</v>
          </cell>
          <cell r="GV94" t="str">
            <v>11.11.15</v>
          </cell>
          <cell r="GW94" t="str">
            <v>11.11.16</v>
          </cell>
          <cell r="GX94" t="str">
            <v>11.11.17</v>
          </cell>
          <cell r="GY94" t="str">
            <v>11.12.01</v>
          </cell>
          <cell r="GZ94" t="str">
            <v>11.12.02</v>
          </cell>
          <cell r="HA94" t="str">
            <v>11.12.03</v>
          </cell>
          <cell r="HB94" t="str">
            <v>11.12.04</v>
          </cell>
          <cell r="HC94" t="str">
            <v>11.12.05</v>
          </cell>
          <cell r="HD94" t="str">
            <v>11.12.06</v>
          </cell>
          <cell r="HE94" t="str">
            <v>11.12.07</v>
          </cell>
          <cell r="HF94" t="str">
            <v>11.12.08</v>
          </cell>
          <cell r="HG94" t="str">
            <v>11.12.09</v>
          </cell>
          <cell r="HH94" t="str">
            <v>11.13.01</v>
          </cell>
          <cell r="HI94" t="str">
            <v>11.13.02</v>
          </cell>
          <cell r="HJ94" t="str">
            <v>11.13.03</v>
          </cell>
          <cell r="HK94" t="str">
            <v>11.13.04</v>
          </cell>
          <cell r="HL94" t="str">
            <v>11.13.05</v>
          </cell>
          <cell r="HM94" t="str">
            <v>11.13.06</v>
          </cell>
          <cell r="HN94" t="str">
            <v>11.13.07</v>
          </cell>
          <cell r="HO94" t="str">
            <v>11.13.08</v>
          </cell>
          <cell r="HP94" t="str">
            <v>11.13.09</v>
          </cell>
          <cell r="HQ94" t="str">
            <v>11.13.10</v>
          </cell>
          <cell r="HR94" t="str">
            <v>11.13.11</v>
          </cell>
          <cell r="HS94" t="str">
            <v>11.14.01</v>
          </cell>
          <cell r="HT94" t="str">
            <v>11.14.02</v>
          </cell>
          <cell r="HU94" t="str">
            <v>11.14.03</v>
          </cell>
          <cell r="HV94" t="str">
            <v>11.14.04</v>
          </cell>
          <cell r="HW94" t="str">
            <v>11.14.05</v>
          </cell>
          <cell r="HX94" t="str">
            <v>11.14.06</v>
          </cell>
          <cell r="HY94" t="str">
            <v>11.14.07</v>
          </cell>
          <cell r="HZ94" t="str">
            <v>11.14.08</v>
          </cell>
          <cell r="IA94" t="str">
            <v>11.14.09</v>
          </cell>
          <cell r="IB94" t="str">
            <v>11.15.01</v>
          </cell>
          <cell r="IC94" t="str">
            <v>11.15.02</v>
          </cell>
          <cell r="ID94" t="str">
            <v>11.15.03</v>
          </cell>
          <cell r="IE94" t="str">
            <v>11.15.04</v>
          </cell>
          <cell r="IF94" t="str">
            <v>11.15.05</v>
          </cell>
          <cell r="IG94" t="str">
            <v>11.15.06</v>
          </cell>
          <cell r="IH94" t="str">
            <v>11.15.07</v>
          </cell>
          <cell r="II94" t="str">
            <v>11.15.08</v>
          </cell>
          <cell r="IJ94" t="str">
            <v>11.15.09</v>
          </cell>
          <cell r="IK94" t="str">
            <v>11.15.10</v>
          </cell>
          <cell r="IL94" t="str">
            <v>11.16.01</v>
          </cell>
          <cell r="IM94" t="str">
            <v>11.16.02</v>
          </cell>
          <cell r="IN94" t="str">
            <v>11.16.03</v>
          </cell>
          <cell r="IO94" t="str">
            <v>11.16.04</v>
          </cell>
          <cell r="IP94" t="str">
            <v>11.16.05</v>
          </cell>
          <cell r="IQ94" t="str">
            <v>11.16.06</v>
          </cell>
          <cell r="IR94" t="str">
            <v>11.16.07</v>
          </cell>
          <cell r="IS94" t="str">
            <v>11.16.08</v>
          </cell>
          <cell r="IT94" t="str">
            <v>11.16.09</v>
          </cell>
          <cell r="IU94" t="str">
            <v>11.16.10</v>
          </cell>
          <cell r="IV94" t="str">
            <v>11.16.11</v>
          </cell>
          <cell r="IW94" t="str">
            <v>11.16.12</v>
          </cell>
          <cell r="IX94" t="str">
            <v>11.17.01</v>
          </cell>
          <cell r="IY94" t="str">
            <v>11.17.02</v>
          </cell>
          <cell r="IZ94" t="str">
            <v>11.17.03</v>
          </cell>
          <cell r="JA94" t="str">
            <v>11.17.04</v>
          </cell>
          <cell r="JB94" t="str">
            <v>11.17.05</v>
          </cell>
          <cell r="JC94" t="str">
            <v>11.17.06</v>
          </cell>
          <cell r="JD94" t="str">
            <v>11.17.07</v>
          </cell>
          <cell r="JE94" t="str">
            <v>11.17.08</v>
          </cell>
          <cell r="JF94" t="str">
            <v>11.17.09</v>
          </cell>
          <cell r="JG94" t="str">
            <v>11.17.10</v>
          </cell>
          <cell r="JH94" t="str">
            <v>11.18.01</v>
          </cell>
          <cell r="JI94" t="str">
            <v>11.18.02</v>
          </cell>
          <cell r="JJ94" t="str">
            <v>11.18.03</v>
          </cell>
          <cell r="JK94" t="str">
            <v>11.18.04</v>
          </cell>
          <cell r="JL94" t="str">
            <v>11.18.05</v>
          </cell>
          <cell r="JM94" t="str">
            <v>11.18.06</v>
          </cell>
          <cell r="JN94" t="str">
            <v>11.18.07</v>
          </cell>
          <cell r="JO94" t="str">
            <v>11.18.08</v>
          </cell>
          <cell r="JP94" t="str">
            <v>11.71.01</v>
          </cell>
          <cell r="JQ94" t="str">
            <v>11.71.02</v>
          </cell>
          <cell r="JR94" t="str">
            <v>11.71.03</v>
          </cell>
          <cell r="JS94" t="str">
            <v>11.71.04</v>
          </cell>
          <cell r="JT94" t="str">
            <v>11.71.05</v>
          </cell>
          <cell r="JU94" t="str">
            <v>11.71.06</v>
          </cell>
          <cell r="JV94" t="str">
            <v>11.71.07</v>
          </cell>
          <cell r="JW94" t="str">
            <v>11.71.08</v>
          </cell>
          <cell r="JX94" t="str">
            <v>11.71.09</v>
          </cell>
          <cell r="JY94" t="str">
            <v>11.72.01</v>
          </cell>
          <cell r="JZ94" t="str">
            <v>11.72.02</v>
          </cell>
          <cell r="KA94" t="str">
            <v>11.73.01</v>
          </cell>
          <cell r="KB94" t="str">
            <v>11.73.02</v>
          </cell>
          <cell r="KC94" t="str">
            <v>11.73.03</v>
          </cell>
          <cell r="KD94" t="str">
            <v>11.73.04</v>
          </cell>
          <cell r="KE94" t="str">
            <v>11.74.01</v>
          </cell>
          <cell r="KF94" t="str">
            <v>11.74.02</v>
          </cell>
          <cell r="KG94" t="str">
            <v>11.74.03</v>
          </cell>
          <cell r="KH94" t="str">
            <v>11.74.04</v>
          </cell>
          <cell r="KI94" t="str">
            <v>11.74.05</v>
          </cell>
          <cell r="KJ94" t="str">
            <v>11.75.01</v>
          </cell>
          <cell r="KK94" t="str">
            <v>11.75.02</v>
          </cell>
          <cell r="KL94" t="str">
            <v>11.75.03</v>
          </cell>
          <cell r="KM94" t="str">
            <v>11.75.04</v>
          </cell>
          <cell r="KN94" t="str">
            <v>11.75.05</v>
          </cell>
          <cell r="KO94" t="str">
            <v>12.01.01</v>
          </cell>
          <cell r="KP94" t="str">
            <v>12.01.02</v>
          </cell>
          <cell r="KQ94" t="str">
            <v>12.01.03</v>
          </cell>
          <cell r="KR94" t="str">
            <v>12.01.04</v>
          </cell>
          <cell r="KS94" t="str">
            <v>12.01.05</v>
          </cell>
          <cell r="KT94" t="str">
            <v>12.01.06</v>
          </cell>
          <cell r="KU94" t="str">
            <v>12.01.07</v>
          </cell>
          <cell r="KV94" t="str">
            <v>12.01.08</v>
          </cell>
          <cell r="KW94" t="str">
            <v>12.01.09</v>
          </cell>
          <cell r="KX94" t="str">
            <v>12.01.10</v>
          </cell>
          <cell r="KY94" t="str">
            <v>12.01.11</v>
          </cell>
          <cell r="KZ94" t="str">
            <v>12.01.12</v>
          </cell>
          <cell r="LA94" t="str">
            <v>12.01.13</v>
          </cell>
          <cell r="LB94" t="str">
            <v>12.01.14</v>
          </cell>
          <cell r="LC94" t="str">
            <v>12.01.15</v>
          </cell>
          <cell r="LD94" t="str">
            <v>12.01.16</v>
          </cell>
          <cell r="LE94" t="str">
            <v>12.01.17</v>
          </cell>
          <cell r="LF94" t="str">
            <v>12.01.18</v>
          </cell>
          <cell r="LG94" t="str">
            <v>12.01.19</v>
          </cell>
          <cell r="LH94" t="str">
            <v>12.01.20</v>
          </cell>
          <cell r="LI94" t="str">
            <v>12.02.01</v>
          </cell>
          <cell r="LJ94" t="str">
            <v>12.02.02</v>
          </cell>
          <cell r="LK94" t="str">
            <v>12.02.03</v>
          </cell>
          <cell r="LL94" t="str">
            <v>12.02.04</v>
          </cell>
          <cell r="LM94" t="str">
            <v>12.02.05</v>
          </cell>
          <cell r="LN94" t="str">
            <v>12.02.06</v>
          </cell>
          <cell r="LO94" t="str">
            <v>12.02.07</v>
          </cell>
          <cell r="LP94" t="str">
            <v>12.02.08</v>
          </cell>
          <cell r="LQ94" t="str">
            <v>12.02.09</v>
          </cell>
          <cell r="LR94" t="str">
            <v>12.02.10</v>
          </cell>
          <cell r="LS94" t="str">
            <v>12.02.11</v>
          </cell>
          <cell r="LT94" t="str">
            <v>12.02.12</v>
          </cell>
          <cell r="LU94" t="str">
            <v>12.02.13</v>
          </cell>
          <cell r="LV94" t="str">
            <v>12.02.14</v>
          </cell>
          <cell r="LW94" t="str">
            <v>12.02.15</v>
          </cell>
          <cell r="LX94" t="str">
            <v>12.03.01</v>
          </cell>
          <cell r="LY94" t="str">
            <v>12.03.02</v>
          </cell>
          <cell r="LZ94" t="str">
            <v>12.03.03</v>
          </cell>
          <cell r="MA94" t="str">
            <v>12.03.04</v>
          </cell>
          <cell r="MB94" t="str">
            <v>12.03.05</v>
          </cell>
          <cell r="MC94" t="str">
            <v>12.03.06</v>
          </cell>
          <cell r="MD94" t="str">
            <v>12.03.07</v>
          </cell>
          <cell r="ME94" t="str">
            <v>12.03.14</v>
          </cell>
          <cell r="MF94" t="str">
            <v>12.03.20</v>
          </cell>
          <cell r="MG94" t="str">
            <v>12.03.21</v>
          </cell>
          <cell r="MH94" t="str">
            <v>12.03.22</v>
          </cell>
          <cell r="MI94" t="str">
            <v>12.03.29</v>
          </cell>
          <cell r="MJ94" t="str">
            <v>12.03.30</v>
          </cell>
          <cell r="MK94" t="str">
            <v>12.03.31</v>
          </cell>
          <cell r="ML94" t="str">
            <v>12.03.32</v>
          </cell>
          <cell r="MM94" t="str">
            <v>12.04.05</v>
          </cell>
          <cell r="MN94" t="str">
            <v>12.04.06</v>
          </cell>
          <cell r="MO94" t="str">
            <v>12.04.10</v>
          </cell>
          <cell r="MP94" t="str">
            <v>12.04.11</v>
          </cell>
          <cell r="MQ94" t="str">
            <v>12.04.20</v>
          </cell>
          <cell r="MR94" t="str">
            <v>12.04.21</v>
          </cell>
          <cell r="MS94" t="str">
            <v>12.04.27</v>
          </cell>
          <cell r="MT94" t="str">
            <v>12.04.28</v>
          </cell>
          <cell r="MU94" t="str">
            <v>12.04.29</v>
          </cell>
          <cell r="MV94" t="str">
            <v>12.04.35</v>
          </cell>
          <cell r="MW94" t="str">
            <v>12.05.01</v>
          </cell>
          <cell r="MX94" t="str">
            <v>12.05.02</v>
          </cell>
          <cell r="MY94" t="str">
            <v>12.05.03</v>
          </cell>
          <cell r="MZ94" t="str">
            <v>12.05.04</v>
          </cell>
          <cell r="NA94" t="str">
            <v>12.05.05</v>
          </cell>
          <cell r="NB94" t="str">
            <v>12.05.06</v>
          </cell>
          <cell r="NC94" t="str">
            <v>12.05.07</v>
          </cell>
          <cell r="ND94" t="str">
            <v>12.05.08</v>
          </cell>
          <cell r="NE94" t="str">
            <v>12.05.09</v>
          </cell>
          <cell r="NF94" t="str">
            <v>12.05.10</v>
          </cell>
          <cell r="NG94" t="str">
            <v>12.05.11</v>
          </cell>
          <cell r="NH94" t="str">
            <v>12.05.12</v>
          </cell>
          <cell r="NI94" t="str">
            <v>12.05.13</v>
          </cell>
          <cell r="NJ94" t="str">
            <v>12.05.14</v>
          </cell>
          <cell r="NK94" t="str">
            <v>12.05.15</v>
          </cell>
          <cell r="NL94" t="str">
            <v>12.05.16</v>
          </cell>
          <cell r="NM94" t="str">
            <v>12.05.17</v>
          </cell>
          <cell r="NN94" t="str">
            <v>12.05.18</v>
          </cell>
          <cell r="NO94" t="str">
            <v>12.05.19</v>
          </cell>
          <cell r="NP94" t="str">
            <v>12.05.20</v>
          </cell>
          <cell r="NQ94" t="str">
            <v>12.05.21</v>
          </cell>
          <cell r="NR94" t="str">
            <v>12.05.22</v>
          </cell>
          <cell r="NS94" t="str">
            <v>12.05.23</v>
          </cell>
          <cell r="NT94" t="str">
            <v>12.06.01</v>
          </cell>
          <cell r="NU94" t="str">
            <v>12.06.02</v>
          </cell>
          <cell r="NV94" t="str">
            <v>12.06.03</v>
          </cell>
          <cell r="NW94" t="str">
            <v>12.06.04</v>
          </cell>
          <cell r="NX94" t="str">
            <v>12.06.05</v>
          </cell>
          <cell r="NY94" t="str">
            <v>12.06.06</v>
          </cell>
          <cell r="NZ94" t="str">
            <v>12.06.07</v>
          </cell>
          <cell r="OA94" t="str">
            <v>12.06.08</v>
          </cell>
          <cell r="OB94" t="str">
            <v>12.06.09</v>
          </cell>
          <cell r="OC94" t="str">
            <v>12.06.10</v>
          </cell>
          <cell r="OD94" t="str">
            <v>12.06.11</v>
          </cell>
          <cell r="OE94" t="str">
            <v>12.06.12</v>
          </cell>
          <cell r="OF94" t="str">
            <v>12.06.13</v>
          </cell>
          <cell r="OG94" t="str">
            <v>12.06.14</v>
          </cell>
          <cell r="OH94" t="str">
            <v>12.06.15</v>
          </cell>
          <cell r="OI94" t="str">
            <v>12.06.16</v>
          </cell>
          <cell r="OJ94" t="str">
            <v>12.06.17</v>
          </cell>
          <cell r="OK94" t="str">
            <v>12.07.01</v>
          </cell>
          <cell r="OL94" t="str">
            <v>12.07.02</v>
          </cell>
          <cell r="OM94" t="str">
            <v>12.07.03</v>
          </cell>
          <cell r="ON94" t="str">
            <v>12.07.04</v>
          </cell>
          <cell r="OO94" t="str">
            <v>12.07.05</v>
          </cell>
          <cell r="OP94" t="str">
            <v>12.07.06</v>
          </cell>
          <cell r="OQ94" t="str">
            <v>12.07.07</v>
          </cell>
          <cell r="OR94" t="str">
            <v>12.07.08</v>
          </cell>
          <cell r="OS94" t="str">
            <v>12.07.09</v>
          </cell>
          <cell r="OT94" t="str">
            <v>12.07.19</v>
          </cell>
          <cell r="OU94" t="str">
            <v>12.07.20</v>
          </cell>
          <cell r="OV94" t="str">
            <v>12.07.21</v>
          </cell>
          <cell r="OW94" t="str">
            <v>12.07.22</v>
          </cell>
          <cell r="OX94" t="str">
            <v>12.07.23</v>
          </cell>
          <cell r="OY94" t="str">
            <v>12.07.24</v>
          </cell>
          <cell r="OZ94" t="str">
            <v>12.07.25</v>
          </cell>
          <cell r="PA94" t="str">
            <v>12.07.26</v>
          </cell>
          <cell r="PB94" t="str">
            <v>12.07.27</v>
          </cell>
          <cell r="PC94" t="str">
            <v>12.07.28</v>
          </cell>
          <cell r="PD94" t="str">
            <v>12.07.31</v>
          </cell>
          <cell r="PE94" t="str">
            <v>12.07.32</v>
          </cell>
          <cell r="PF94" t="str">
            <v>12.07.33</v>
          </cell>
          <cell r="PG94" t="str">
            <v>12.08.01</v>
          </cell>
          <cell r="PH94" t="str">
            <v>12.08.02</v>
          </cell>
          <cell r="PI94" t="str">
            <v>12.08.03</v>
          </cell>
          <cell r="PJ94" t="str">
            <v>12.08.04</v>
          </cell>
          <cell r="PK94" t="str">
            <v>12.08.05</v>
          </cell>
          <cell r="PL94" t="str">
            <v>12.08.06</v>
          </cell>
          <cell r="PM94" t="str">
            <v>12.08.07</v>
          </cell>
          <cell r="PN94" t="str">
            <v>12.08.08</v>
          </cell>
          <cell r="PO94" t="str">
            <v>12.08.09</v>
          </cell>
          <cell r="PP94" t="str">
            <v>12.08.10</v>
          </cell>
          <cell r="PQ94" t="str">
            <v>12.08.11</v>
          </cell>
          <cell r="PR94" t="str">
            <v>12.08.12</v>
          </cell>
          <cell r="PS94" t="str">
            <v>12.08.13</v>
          </cell>
          <cell r="PT94" t="str">
            <v>12.08.14</v>
          </cell>
          <cell r="PU94" t="str">
            <v>12.08.15</v>
          </cell>
          <cell r="PV94" t="str">
            <v>12.08.16</v>
          </cell>
          <cell r="PW94" t="str">
            <v>12.08.17</v>
          </cell>
          <cell r="PX94" t="str">
            <v>12.08.18</v>
          </cell>
          <cell r="PY94" t="str">
            <v>12.08.19</v>
          </cell>
          <cell r="PZ94" t="str">
            <v>12.08.20</v>
          </cell>
          <cell r="QA94" t="str">
            <v>12.08.21</v>
          </cell>
          <cell r="QB94" t="str">
            <v>12.08.22</v>
          </cell>
          <cell r="QC94" t="str">
            <v>12.08.23</v>
          </cell>
          <cell r="QD94" t="str">
            <v>12.08.24</v>
          </cell>
          <cell r="QE94" t="str">
            <v>12.08.25</v>
          </cell>
          <cell r="QF94" t="str">
            <v>12.08.26</v>
          </cell>
          <cell r="QG94" t="str">
            <v>12.08.27</v>
          </cell>
          <cell r="QH94" t="str">
            <v>12.08.28</v>
          </cell>
          <cell r="QI94" t="str">
            <v>12.08.29</v>
          </cell>
          <cell r="QJ94" t="str">
            <v>12.08.30</v>
          </cell>
          <cell r="QK94" t="str">
            <v>12.08.31</v>
          </cell>
          <cell r="QL94" t="str">
            <v>12.08.32</v>
          </cell>
          <cell r="QM94" t="str">
            <v>12.09.08</v>
          </cell>
          <cell r="QN94" t="str">
            <v>12.09.09</v>
          </cell>
          <cell r="QO94" t="str">
            <v>12.09.10</v>
          </cell>
          <cell r="QP94" t="str">
            <v>12.09.11</v>
          </cell>
          <cell r="QQ94" t="str">
            <v>12.09.12</v>
          </cell>
          <cell r="QR94" t="str">
            <v>12.09.13</v>
          </cell>
          <cell r="QS94" t="str">
            <v>12.09.14</v>
          </cell>
          <cell r="QT94" t="str">
            <v>12.09.15</v>
          </cell>
          <cell r="QU94" t="str">
            <v>12.09.16</v>
          </cell>
          <cell r="QV94" t="str">
            <v>12.09.17</v>
          </cell>
          <cell r="QW94" t="str">
            <v>12.09.18</v>
          </cell>
          <cell r="QX94" t="str">
            <v>12.09.19</v>
          </cell>
          <cell r="QY94" t="str">
            <v>12.09.20</v>
          </cell>
          <cell r="QZ94" t="str">
            <v>12.09.21</v>
          </cell>
          <cell r="RA94" t="str">
            <v>12.09.22</v>
          </cell>
          <cell r="RB94" t="str">
            <v>12.09.23</v>
          </cell>
          <cell r="RC94" t="str">
            <v>12.09.24</v>
          </cell>
          <cell r="RD94" t="str">
            <v>12.09.25</v>
          </cell>
          <cell r="RE94" t="str">
            <v>12.09.26</v>
          </cell>
          <cell r="RF94" t="str">
            <v>12.09.27</v>
          </cell>
          <cell r="RG94" t="str">
            <v>12.09.28</v>
          </cell>
          <cell r="RH94" t="str">
            <v>12.09.29</v>
          </cell>
          <cell r="RI94" t="str">
            <v>12.09.30</v>
          </cell>
          <cell r="RJ94" t="str">
            <v>12.09.31</v>
          </cell>
          <cell r="RK94" t="str">
            <v>12.09.32</v>
          </cell>
          <cell r="RL94" t="str">
            <v>12.10.01</v>
          </cell>
          <cell r="RM94" t="str">
            <v>12.10.02</v>
          </cell>
          <cell r="RN94" t="str">
            <v>12.10.07</v>
          </cell>
          <cell r="RO94" t="str">
            <v>12.10.08</v>
          </cell>
          <cell r="RP94" t="str">
            <v>12.10.09</v>
          </cell>
          <cell r="RQ94" t="str">
            <v>12.10.14</v>
          </cell>
          <cell r="RR94" t="str">
            <v>12.10.18</v>
          </cell>
          <cell r="RS94" t="str">
            <v>12.10.19</v>
          </cell>
          <cell r="RT94" t="str">
            <v>12.10.20</v>
          </cell>
          <cell r="RU94" t="str">
            <v>12.11.01</v>
          </cell>
          <cell r="RV94" t="str">
            <v>12.11.02</v>
          </cell>
          <cell r="RW94" t="str">
            <v>12.11.03</v>
          </cell>
          <cell r="RX94" t="str">
            <v>12.11.04</v>
          </cell>
          <cell r="RY94" t="str">
            <v>12.11.05</v>
          </cell>
          <cell r="RZ94" t="str">
            <v>12.11.06</v>
          </cell>
          <cell r="SA94" t="str">
            <v>12.11.07</v>
          </cell>
          <cell r="SB94" t="str">
            <v>12.11.08</v>
          </cell>
          <cell r="SC94" t="str">
            <v>12.11.09</v>
          </cell>
          <cell r="SD94" t="str">
            <v>12.11.10</v>
          </cell>
          <cell r="SE94" t="str">
            <v>12.11.11</v>
          </cell>
          <cell r="SF94" t="str">
            <v>12.11.12</v>
          </cell>
          <cell r="SG94" t="str">
            <v>12.11.13</v>
          </cell>
          <cell r="SH94" t="str">
            <v>12.11.14</v>
          </cell>
          <cell r="SI94" t="str">
            <v>12.11.15</v>
          </cell>
          <cell r="SJ94" t="str">
            <v>12.12.01</v>
          </cell>
          <cell r="SK94" t="str">
            <v>12.12.02</v>
          </cell>
          <cell r="SL94" t="str">
            <v>12.12.03</v>
          </cell>
          <cell r="SM94" t="str">
            <v>12.12.04</v>
          </cell>
          <cell r="SN94" t="str">
            <v>12.12.05</v>
          </cell>
          <cell r="SO94" t="str">
            <v>12.12.06</v>
          </cell>
          <cell r="SP94" t="str">
            <v>12.12.07</v>
          </cell>
          <cell r="SQ94" t="str">
            <v>12.12.08</v>
          </cell>
          <cell r="SR94" t="str">
            <v>12.12.09</v>
          </cell>
          <cell r="SS94" t="str">
            <v>12.12.10</v>
          </cell>
          <cell r="ST94" t="str">
            <v>12.12.19</v>
          </cell>
          <cell r="SU94" t="str">
            <v>12.12.20</v>
          </cell>
          <cell r="SV94" t="str">
            <v>12.12.21</v>
          </cell>
          <cell r="SW94" t="str">
            <v>12.12.22</v>
          </cell>
          <cell r="SX94" t="str">
            <v>12.12.23</v>
          </cell>
          <cell r="SY94" t="str">
            <v>12.12.24</v>
          </cell>
          <cell r="SZ94" t="str">
            <v>12.13.01</v>
          </cell>
          <cell r="TA94" t="str">
            <v>12.13.02</v>
          </cell>
          <cell r="TB94" t="str">
            <v>12.13.03</v>
          </cell>
          <cell r="TC94" t="str">
            <v>12.13.04</v>
          </cell>
          <cell r="TD94" t="str">
            <v>12.13.05</v>
          </cell>
          <cell r="TE94" t="str">
            <v>12.13.06</v>
          </cell>
          <cell r="TF94" t="str">
            <v>12.13.07</v>
          </cell>
          <cell r="TG94" t="str">
            <v>12.13.08</v>
          </cell>
          <cell r="TH94" t="str">
            <v>12.13.09</v>
          </cell>
          <cell r="TI94" t="str">
            <v>12.13.10</v>
          </cell>
          <cell r="TJ94" t="str">
            <v>12.13.11</v>
          </cell>
          <cell r="TK94" t="str">
            <v>12.13.12</v>
          </cell>
          <cell r="TL94" t="str">
            <v>12.13.13</v>
          </cell>
          <cell r="TM94" t="str">
            <v>12.13.14</v>
          </cell>
          <cell r="TN94" t="str">
            <v>12.13.15</v>
          </cell>
          <cell r="TO94" t="str">
            <v>12.13.16</v>
          </cell>
          <cell r="TP94" t="str">
            <v>12.13.17</v>
          </cell>
          <cell r="TQ94" t="str">
            <v>12.13.18</v>
          </cell>
          <cell r="TR94" t="str">
            <v>12.13.19</v>
          </cell>
          <cell r="TS94" t="str">
            <v>12.13.20</v>
          </cell>
          <cell r="TT94" t="str">
            <v>12.13.21</v>
          </cell>
          <cell r="TU94" t="str">
            <v>12.13.22</v>
          </cell>
          <cell r="TV94" t="str">
            <v>12.13.23</v>
          </cell>
          <cell r="TW94" t="str">
            <v>12.14.01</v>
          </cell>
          <cell r="TX94" t="str">
            <v>12.14.02</v>
          </cell>
          <cell r="TY94" t="str">
            <v>12.14.03</v>
          </cell>
          <cell r="TZ94" t="str">
            <v>12.14.04</v>
          </cell>
          <cell r="UA94" t="str">
            <v>12.14.05</v>
          </cell>
          <cell r="UB94" t="str">
            <v>12.14.06</v>
          </cell>
          <cell r="UC94" t="str">
            <v>12.14.07</v>
          </cell>
          <cell r="UD94" t="str">
            <v>12.14.08</v>
          </cell>
          <cell r="UE94" t="str">
            <v>12.14.09</v>
          </cell>
          <cell r="UF94" t="str">
            <v>12.14.10</v>
          </cell>
          <cell r="UG94" t="str">
            <v>12.14.11</v>
          </cell>
          <cell r="UH94" t="str">
            <v>12.14.12</v>
          </cell>
          <cell r="UI94" t="str">
            <v>12.14.13</v>
          </cell>
          <cell r="UJ94" t="str">
            <v>12.14.14</v>
          </cell>
          <cell r="UK94" t="str">
            <v>12.14.15</v>
          </cell>
          <cell r="UL94" t="str">
            <v>12.14.16</v>
          </cell>
          <cell r="UM94" t="str">
            <v>12.14.17</v>
          </cell>
          <cell r="UN94" t="str">
            <v>12.14.18</v>
          </cell>
          <cell r="UO94" t="str">
            <v>12.14.19</v>
          </cell>
          <cell r="UP94" t="str">
            <v>12.14.20</v>
          </cell>
          <cell r="UQ94" t="str">
            <v>12.14.21</v>
          </cell>
          <cell r="UR94" t="str">
            <v>12.14.22</v>
          </cell>
          <cell r="US94" t="str">
            <v>12.14.23</v>
          </cell>
          <cell r="UT94" t="str">
            <v>12.14.24</v>
          </cell>
          <cell r="UU94" t="str">
            <v>12.14.25</v>
          </cell>
          <cell r="UV94" t="str">
            <v>12.14.26</v>
          </cell>
          <cell r="UW94" t="str">
            <v>12.14.27</v>
          </cell>
          <cell r="UX94" t="str">
            <v>12.14.28</v>
          </cell>
          <cell r="UY94" t="str">
            <v>12.14.29</v>
          </cell>
          <cell r="UZ94" t="str">
            <v>12.14.30</v>
          </cell>
          <cell r="VA94" t="str">
            <v>12.14.31</v>
          </cell>
          <cell r="VB94" t="str">
            <v>12.14.32</v>
          </cell>
          <cell r="VC94" t="str">
            <v>12.14.33</v>
          </cell>
          <cell r="VD94" t="str">
            <v>12.14.34</v>
          </cell>
          <cell r="VE94" t="str">
            <v>12.14.35</v>
          </cell>
          <cell r="VF94" t="str">
            <v>12.15.01</v>
          </cell>
          <cell r="VG94" t="str">
            <v>12.15.02</v>
          </cell>
          <cell r="VH94" t="str">
            <v>12.15.03</v>
          </cell>
          <cell r="VI94" t="str">
            <v>12.15.04</v>
          </cell>
          <cell r="VJ94" t="str">
            <v>12.15.05</v>
          </cell>
          <cell r="VK94" t="str">
            <v>12.15.06</v>
          </cell>
          <cell r="VL94" t="str">
            <v>12.15.07</v>
          </cell>
          <cell r="VM94" t="str">
            <v>12.15.08</v>
          </cell>
          <cell r="VN94" t="str">
            <v>12.16.01</v>
          </cell>
          <cell r="VO94" t="str">
            <v>12.16.02</v>
          </cell>
          <cell r="VP94" t="str">
            <v>12.16.03</v>
          </cell>
          <cell r="VQ94" t="str">
            <v>12.16.04</v>
          </cell>
          <cell r="VR94" t="str">
            <v>12.16.05</v>
          </cell>
          <cell r="VS94" t="str">
            <v>12.16.06</v>
          </cell>
          <cell r="VT94" t="str">
            <v>12.16.07</v>
          </cell>
          <cell r="VU94" t="str">
            <v>12.16.08</v>
          </cell>
          <cell r="VV94" t="str">
            <v>12.16.09</v>
          </cell>
          <cell r="VW94" t="str">
            <v>12.16.10</v>
          </cell>
          <cell r="VX94" t="str">
            <v>12.17.01</v>
          </cell>
          <cell r="VY94" t="str">
            <v>12.17.02</v>
          </cell>
          <cell r="VZ94" t="str">
            <v>12.17.03</v>
          </cell>
          <cell r="WA94" t="str">
            <v>12.17.04</v>
          </cell>
          <cell r="WB94" t="str">
            <v>12.17.05</v>
          </cell>
          <cell r="WC94" t="str">
            <v>12.17.06</v>
          </cell>
          <cell r="WD94" t="str">
            <v>12.17.07</v>
          </cell>
          <cell r="WE94" t="str">
            <v>12.17.08</v>
          </cell>
          <cell r="WF94" t="str">
            <v>12.17.09</v>
          </cell>
          <cell r="WG94" t="str">
            <v>12.18.01</v>
          </cell>
          <cell r="WH94" t="str">
            <v>12.18.02</v>
          </cell>
          <cell r="WI94" t="str">
            <v>12.18.03</v>
          </cell>
          <cell r="WJ94" t="str">
            <v>12.18.04</v>
          </cell>
          <cell r="WK94" t="str">
            <v>12.18.05</v>
          </cell>
          <cell r="WL94" t="str">
            <v>12.18.06</v>
          </cell>
          <cell r="WM94" t="str">
            <v>12.18.07</v>
          </cell>
          <cell r="WN94" t="str">
            <v>12.18.08</v>
          </cell>
          <cell r="WO94" t="str">
            <v>12.18.09</v>
          </cell>
          <cell r="WP94" t="str">
            <v>12.18.10</v>
          </cell>
          <cell r="WQ94" t="str">
            <v>12.18.11</v>
          </cell>
          <cell r="WR94" t="str">
            <v>12.18.12</v>
          </cell>
          <cell r="WS94" t="str">
            <v>12.18.13</v>
          </cell>
          <cell r="WT94" t="str">
            <v>12.18.14</v>
          </cell>
          <cell r="WU94" t="str">
            <v>12.18.15</v>
          </cell>
          <cell r="WV94" t="str">
            <v>12.18.16</v>
          </cell>
          <cell r="WW94" t="str">
            <v>12.18.17</v>
          </cell>
          <cell r="WX94" t="str">
            <v>12.19.01</v>
          </cell>
          <cell r="WY94" t="str">
            <v>12.19.02</v>
          </cell>
          <cell r="WZ94" t="str">
            <v>12.19.03</v>
          </cell>
          <cell r="XA94" t="str">
            <v>12.19.04</v>
          </cell>
          <cell r="XB94" t="str">
            <v>12.19.05</v>
          </cell>
          <cell r="XC94" t="str">
            <v>12.19.06</v>
          </cell>
          <cell r="XD94" t="str">
            <v>12.19.07</v>
          </cell>
          <cell r="XE94" t="str">
            <v>12.19.08</v>
          </cell>
          <cell r="XF94" t="str">
            <v>12.19.09</v>
          </cell>
          <cell r="XG94" t="str">
            <v>12.19.10</v>
          </cell>
          <cell r="XH94" t="str">
            <v>12.19.11</v>
          </cell>
          <cell r="XI94" t="str">
            <v>12.19.12</v>
          </cell>
          <cell r="XJ94" t="str">
            <v>12.20.01</v>
          </cell>
          <cell r="XK94" t="str">
            <v>12.20.02</v>
          </cell>
          <cell r="XL94" t="str">
            <v>12.20.03</v>
          </cell>
          <cell r="XM94" t="str">
            <v>12.20.04</v>
          </cell>
          <cell r="XN94" t="str">
            <v>12.20.05</v>
          </cell>
          <cell r="XO94" t="str">
            <v>12.20.06</v>
          </cell>
          <cell r="XP94" t="str">
            <v>12.20.07</v>
          </cell>
          <cell r="XQ94" t="str">
            <v>12.20.08</v>
          </cell>
          <cell r="XR94" t="str">
            <v>12.20.09</v>
          </cell>
          <cell r="XS94" t="str">
            <v>12.20.10</v>
          </cell>
          <cell r="XT94" t="str">
            <v>12.20.11</v>
          </cell>
          <cell r="XU94" t="str">
            <v>12.20.12</v>
          </cell>
          <cell r="XV94" t="str">
            <v>12.21.01</v>
          </cell>
          <cell r="XW94" t="str">
            <v>12.21.02</v>
          </cell>
          <cell r="XX94" t="str">
            <v>12.21.03</v>
          </cell>
          <cell r="XY94" t="str">
            <v>12.21.04</v>
          </cell>
          <cell r="XZ94" t="str">
            <v>12.21.05</v>
          </cell>
          <cell r="YA94" t="str">
            <v>12.21.06</v>
          </cell>
          <cell r="YB94" t="str">
            <v>12.21.07</v>
          </cell>
          <cell r="YC94" t="str">
            <v>12.21.08</v>
          </cell>
          <cell r="YD94" t="str">
            <v>12.21.09</v>
          </cell>
          <cell r="YE94" t="str">
            <v>12.21.10</v>
          </cell>
          <cell r="YF94" t="str">
            <v>12.21.11</v>
          </cell>
          <cell r="YG94" t="str">
            <v>12.21.12</v>
          </cell>
          <cell r="YH94" t="str">
            <v>12.22.01</v>
          </cell>
          <cell r="YI94" t="str">
            <v>12.22.02</v>
          </cell>
          <cell r="YJ94" t="str">
            <v>12.22.03</v>
          </cell>
          <cell r="YK94" t="str">
            <v>12.22.04</v>
          </cell>
          <cell r="YL94" t="str">
            <v>12.22.05</v>
          </cell>
          <cell r="YM94" t="str">
            <v>12.23.01</v>
          </cell>
          <cell r="YN94" t="str">
            <v>12.23.02</v>
          </cell>
          <cell r="YO94" t="str">
            <v>12.23.03</v>
          </cell>
          <cell r="YP94" t="str">
            <v>12.23.04</v>
          </cell>
          <cell r="YQ94" t="str">
            <v>12.23.05</v>
          </cell>
          <cell r="YR94" t="str">
            <v>12.23.06</v>
          </cell>
          <cell r="YS94" t="str">
            <v>12.23.07</v>
          </cell>
          <cell r="YT94" t="str">
            <v>12.23.08</v>
          </cell>
          <cell r="YU94" t="str">
            <v>12.24.01</v>
          </cell>
          <cell r="YV94" t="str">
            <v>12.24.02</v>
          </cell>
          <cell r="YW94" t="str">
            <v>12.24.03</v>
          </cell>
          <cell r="YX94" t="str">
            <v>12.24.04</v>
          </cell>
          <cell r="YY94" t="str">
            <v>12.24.05</v>
          </cell>
          <cell r="YZ94" t="str">
            <v>12.24.06</v>
          </cell>
          <cell r="ZA94" t="str">
            <v>12.24.07</v>
          </cell>
          <cell r="ZB94" t="str">
            <v>12.24.08</v>
          </cell>
          <cell r="ZC94" t="str">
            <v>12.24.09</v>
          </cell>
          <cell r="ZD94" t="str">
            <v>12.24.10</v>
          </cell>
          <cell r="ZE94" t="str">
            <v>12.24.11</v>
          </cell>
          <cell r="ZF94" t="str">
            <v>12.25.01</v>
          </cell>
          <cell r="ZG94" t="str">
            <v>12.25.02</v>
          </cell>
          <cell r="ZH94" t="str">
            <v>12.25.03</v>
          </cell>
          <cell r="ZI94" t="str">
            <v>12.25.04</v>
          </cell>
          <cell r="ZJ94" t="str">
            <v>12.25.05</v>
          </cell>
          <cell r="ZK94" t="str">
            <v>12.25.06</v>
          </cell>
          <cell r="ZL94" t="str">
            <v>12.25.07</v>
          </cell>
          <cell r="ZM94" t="str">
            <v>12.25.08</v>
          </cell>
          <cell r="ZN94" t="str">
            <v>12.71.01</v>
          </cell>
          <cell r="ZO94" t="str">
            <v>12.71.02</v>
          </cell>
          <cell r="ZP94" t="str">
            <v>12.71.03</v>
          </cell>
          <cell r="ZQ94" t="str">
            <v>12.71.04</v>
          </cell>
          <cell r="ZR94" t="str">
            <v>12.71.05</v>
          </cell>
          <cell r="ZS94" t="str">
            <v>12.71.06</v>
          </cell>
          <cell r="ZT94" t="str">
            <v>12.71.07</v>
          </cell>
          <cell r="ZU94" t="str">
            <v>12.71.08</v>
          </cell>
          <cell r="ZV94" t="str">
            <v>12.71.09</v>
          </cell>
          <cell r="ZW94" t="str">
            <v>12.71.10</v>
          </cell>
          <cell r="ZX94" t="str">
            <v>12.71.11</v>
          </cell>
          <cell r="ZY94" t="str">
            <v>12.71.12</v>
          </cell>
          <cell r="ZZ94" t="str">
            <v>12.71.13</v>
          </cell>
          <cell r="AAA94" t="str">
            <v>12.71.14</v>
          </cell>
          <cell r="AAB94" t="str">
            <v>12.71.15</v>
          </cell>
          <cell r="AAC94" t="str">
            <v>12.71.16</v>
          </cell>
          <cell r="AAD94" t="str">
            <v>12.71.17</v>
          </cell>
          <cell r="AAE94" t="str">
            <v>12.71.18</v>
          </cell>
          <cell r="AAF94" t="str">
            <v>12.71.19</v>
          </cell>
          <cell r="AAG94" t="str">
            <v>12.71.20</v>
          </cell>
          <cell r="AAH94" t="str">
            <v>12.71.21</v>
          </cell>
          <cell r="AAI94" t="str">
            <v>12.72.01</v>
          </cell>
          <cell r="AAJ94" t="str">
            <v>12.72.02</v>
          </cell>
          <cell r="AAK94" t="str">
            <v>12.72.03</v>
          </cell>
          <cell r="AAL94" t="str">
            <v>12.72.04</v>
          </cell>
          <cell r="AAM94" t="str">
            <v>12.72.05</v>
          </cell>
          <cell r="AAN94" t="str">
            <v>12.72.06</v>
          </cell>
          <cell r="AAO94" t="str">
            <v>12.72.07</v>
          </cell>
          <cell r="AAP94" t="str">
            <v>12.72.08</v>
          </cell>
          <cell r="AAQ94" t="str">
            <v>12.73.01</v>
          </cell>
          <cell r="AAR94" t="str">
            <v>12.73.02</v>
          </cell>
          <cell r="AAS94" t="str">
            <v>12.73.03</v>
          </cell>
          <cell r="AAT94" t="str">
            <v>12.73.04</v>
          </cell>
          <cell r="AAU94" t="str">
            <v>12.74.01</v>
          </cell>
          <cell r="AAV94" t="str">
            <v>12.74.02</v>
          </cell>
          <cell r="AAW94" t="str">
            <v>12.74.03</v>
          </cell>
          <cell r="AAX94" t="str">
            <v>12.74.04</v>
          </cell>
          <cell r="AAY94" t="str">
            <v>12.74.05</v>
          </cell>
          <cell r="AAZ94" t="str">
            <v>12.74.06</v>
          </cell>
          <cell r="ABA94" t="str">
            <v>12.75.01</v>
          </cell>
          <cell r="ABB94" t="str">
            <v>12.75.02</v>
          </cell>
          <cell r="ABC94" t="str">
            <v>12.75.03</v>
          </cell>
          <cell r="ABD94" t="str">
            <v>12.75.04</v>
          </cell>
          <cell r="ABE94" t="str">
            <v>12.75.05</v>
          </cell>
          <cell r="ABF94" t="str">
            <v>12.76.01</v>
          </cell>
          <cell r="ABG94" t="str">
            <v>12.76.02</v>
          </cell>
          <cell r="ABH94" t="str">
            <v>12.76.03</v>
          </cell>
          <cell r="ABI94" t="str">
            <v>12.76.04</v>
          </cell>
          <cell r="ABJ94" t="str">
            <v>12.76.05</v>
          </cell>
          <cell r="ABK94" t="str">
            <v>12.77.01</v>
          </cell>
          <cell r="ABL94" t="str">
            <v>12.77.02</v>
          </cell>
          <cell r="ABM94" t="str">
            <v>12.77.03</v>
          </cell>
          <cell r="ABN94" t="str">
            <v>12.77.04</v>
          </cell>
          <cell r="ABO94" t="str">
            <v>12.77.05</v>
          </cell>
          <cell r="ABP94" t="str">
            <v>12.77.06</v>
          </cell>
          <cell r="ABQ94" t="str">
            <v>12.78.01</v>
          </cell>
          <cell r="ABR94" t="str">
            <v>12.78.02</v>
          </cell>
          <cell r="ABS94" t="str">
            <v>12.78.03</v>
          </cell>
          <cell r="ABT94" t="str">
            <v>12.78.04</v>
          </cell>
          <cell r="ABU94" t="str">
            <v>12.78.05</v>
          </cell>
          <cell r="ABV94" t="str">
            <v>12.78.06</v>
          </cell>
          <cell r="ABW94" t="str">
            <v>13.01.01</v>
          </cell>
          <cell r="ABX94" t="str">
            <v>13.01.02</v>
          </cell>
          <cell r="ABY94" t="str">
            <v>13.01.03</v>
          </cell>
          <cell r="ABZ94" t="str">
            <v>13.01.04</v>
          </cell>
          <cell r="ACA94" t="str">
            <v>13.01.05</v>
          </cell>
          <cell r="ACB94" t="str">
            <v>13.01.06</v>
          </cell>
          <cell r="ACC94" t="str">
            <v>13.01.07</v>
          </cell>
          <cell r="ACD94" t="str">
            <v>13.01.08</v>
          </cell>
          <cell r="ACE94" t="str">
            <v>13.01.09</v>
          </cell>
          <cell r="ACF94" t="str">
            <v>13.01.10</v>
          </cell>
          <cell r="ACG94" t="str">
            <v>13.01.11</v>
          </cell>
          <cell r="ACH94" t="str">
            <v>13.01.12</v>
          </cell>
          <cell r="ACI94" t="str">
            <v>13.01.13</v>
          </cell>
          <cell r="ACJ94" t="str">
            <v>13.01.14</v>
          </cell>
          <cell r="ACK94" t="str">
            <v>13.01.15</v>
          </cell>
          <cell r="ACL94" t="str">
            <v>13.02.02</v>
          </cell>
          <cell r="ACM94" t="str">
            <v>13.02.03</v>
          </cell>
          <cell r="ACN94" t="str">
            <v>13.02.04</v>
          </cell>
          <cell r="ACO94" t="str">
            <v>13.02.05</v>
          </cell>
          <cell r="ACP94" t="str">
            <v>13.02.06</v>
          </cell>
          <cell r="ACQ94" t="str">
            <v>13.02.07</v>
          </cell>
          <cell r="ACR94" t="str">
            <v>13.02.08</v>
          </cell>
          <cell r="ACS94" t="str">
            <v>13.02.09</v>
          </cell>
          <cell r="ACT94" t="str">
            <v>13.02.10</v>
          </cell>
          <cell r="ACU94" t="str">
            <v>13.02.11</v>
          </cell>
          <cell r="ACV94" t="str">
            <v>13.02.12</v>
          </cell>
          <cell r="ACW94" t="str">
            <v>13.02.13</v>
          </cell>
          <cell r="ACX94" t="str">
            <v>13.02.17</v>
          </cell>
          <cell r="ACY94" t="str">
            <v>13.02.18</v>
          </cell>
          <cell r="ACZ94" t="str">
            <v>13.02.19</v>
          </cell>
          <cell r="ADA94" t="str">
            <v>13.03.03</v>
          </cell>
          <cell r="ADB94" t="str">
            <v>13.03.04</v>
          </cell>
          <cell r="ADC94" t="str">
            <v>13.03.05</v>
          </cell>
          <cell r="ADD94" t="str">
            <v>13.03.06</v>
          </cell>
          <cell r="ADE94" t="str">
            <v>13.03.07</v>
          </cell>
          <cell r="ADF94" t="str">
            <v>13.03.08</v>
          </cell>
          <cell r="ADG94" t="str">
            <v>13.03.09</v>
          </cell>
          <cell r="ADH94" t="str">
            <v>13.03.10</v>
          </cell>
          <cell r="ADI94" t="str">
            <v>13.04.01</v>
          </cell>
          <cell r="ADJ94" t="str">
            <v>13.04.02</v>
          </cell>
          <cell r="ADK94" t="str">
            <v>13.04.03</v>
          </cell>
          <cell r="ADL94" t="str">
            <v>13.04.04</v>
          </cell>
          <cell r="ADM94" t="str">
            <v>13.04.05</v>
          </cell>
          <cell r="ADN94" t="str">
            <v>13.04.06</v>
          </cell>
          <cell r="ADO94" t="str">
            <v>13.04.07</v>
          </cell>
          <cell r="ADP94" t="str">
            <v>13.04.08</v>
          </cell>
          <cell r="ADQ94" t="str">
            <v>13.04.09</v>
          </cell>
          <cell r="ADR94" t="str">
            <v>13.04.10</v>
          </cell>
          <cell r="ADS94" t="str">
            <v>13.04.11</v>
          </cell>
          <cell r="ADT94" t="str">
            <v>13.04.12</v>
          </cell>
          <cell r="ADU94" t="str">
            <v>13.04.13</v>
          </cell>
          <cell r="ADV94" t="str">
            <v>13.04.14</v>
          </cell>
          <cell r="ADW94" t="str">
            <v>13.05.01</v>
          </cell>
          <cell r="ADX94" t="str">
            <v>13.05.02</v>
          </cell>
          <cell r="ADY94" t="str">
            <v>13.05.03</v>
          </cell>
          <cell r="ADZ94" t="str">
            <v>13.05.04</v>
          </cell>
          <cell r="AEA94" t="str">
            <v>13.05.05</v>
          </cell>
          <cell r="AEB94" t="str">
            <v>13.05.06</v>
          </cell>
          <cell r="AEC94" t="str">
            <v>13.05.07</v>
          </cell>
          <cell r="AED94" t="str">
            <v>13.05.08</v>
          </cell>
          <cell r="AEE94" t="str">
            <v>13.05.09</v>
          </cell>
          <cell r="AEF94" t="str">
            <v>13.05.10</v>
          </cell>
          <cell r="AEG94" t="str">
            <v>13.05.11</v>
          </cell>
          <cell r="AEH94" t="str">
            <v>13.05.12</v>
          </cell>
          <cell r="AEI94" t="str">
            <v>13.05.13</v>
          </cell>
          <cell r="AEJ94" t="str">
            <v>13.05.14</v>
          </cell>
          <cell r="AEK94" t="str">
            <v>13.05.15</v>
          </cell>
          <cell r="AEL94" t="str">
            <v>13.05.16</v>
          </cell>
          <cell r="AEM94" t="str">
            <v>13.05.17</v>
          </cell>
          <cell r="AEN94" t="str">
            <v>13.06.01</v>
          </cell>
          <cell r="AEO94" t="str">
            <v>13.06.02</v>
          </cell>
          <cell r="AEP94" t="str">
            <v>13.06.03</v>
          </cell>
          <cell r="AEQ94" t="str">
            <v>13.06.04</v>
          </cell>
          <cell r="AER94" t="str">
            <v>13.06.05</v>
          </cell>
          <cell r="AES94" t="str">
            <v>13.06.06</v>
          </cell>
          <cell r="AET94" t="str">
            <v>13.06.07</v>
          </cell>
          <cell r="AEU94" t="str">
            <v>13.06.08</v>
          </cell>
          <cell r="AEV94" t="str">
            <v>13.06.09</v>
          </cell>
          <cell r="AEW94" t="str">
            <v>13.06.10</v>
          </cell>
          <cell r="AEX94" t="str">
            <v>13.06.11</v>
          </cell>
          <cell r="AEY94" t="str">
            <v>13.06.12</v>
          </cell>
          <cell r="AEZ94" t="str">
            <v>13.06.13</v>
          </cell>
          <cell r="AFA94" t="str">
            <v>13.06.14</v>
          </cell>
          <cell r="AFB94" t="str">
            <v>13.06.15</v>
          </cell>
          <cell r="AFC94" t="str">
            <v>13.06.16</v>
          </cell>
          <cell r="AFD94" t="str">
            <v>13.07.01</v>
          </cell>
          <cell r="AFE94" t="str">
            <v>13.07.02</v>
          </cell>
          <cell r="AFF94" t="str">
            <v>13.07.03</v>
          </cell>
          <cell r="AFG94" t="str">
            <v>13.07.04</v>
          </cell>
          <cell r="AFH94" t="str">
            <v>13.07.05</v>
          </cell>
          <cell r="AFI94" t="str">
            <v>13.07.06</v>
          </cell>
          <cell r="AFJ94" t="str">
            <v>13.07.07</v>
          </cell>
          <cell r="AFK94" t="str">
            <v>13.07.08</v>
          </cell>
          <cell r="AFL94" t="str">
            <v>13.07.09</v>
          </cell>
          <cell r="AFM94" t="str">
            <v>13.07.10</v>
          </cell>
          <cell r="AFN94" t="str">
            <v>13.07.11</v>
          </cell>
          <cell r="AFO94" t="str">
            <v>13.07.12</v>
          </cell>
          <cell r="AFP94" t="str">
            <v>13.07.13</v>
          </cell>
          <cell r="AFQ94" t="str">
            <v>13.08.04</v>
          </cell>
          <cell r="AFR94" t="str">
            <v>13.08.05</v>
          </cell>
          <cell r="AFS94" t="str">
            <v>13.08.07</v>
          </cell>
          <cell r="AFT94" t="str">
            <v>13.08.08</v>
          </cell>
          <cell r="AFU94" t="str">
            <v>13.08.12</v>
          </cell>
          <cell r="AFV94" t="str">
            <v>13.08.13</v>
          </cell>
          <cell r="AFW94" t="str">
            <v>13.08.14</v>
          </cell>
          <cell r="AFX94" t="str">
            <v>13.08.15</v>
          </cell>
          <cell r="AFY94" t="str">
            <v>13.08.16</v>
          </cell>
          <cell r="AFZ94" t="str">
            <v>13.08.17</v>
          </cell>
          <cell r="AGA94" t="str">
            <v>13.08.18</v>
          </cell>
          <cell r="AGB94" t="str">
            <v>13.08.19</v>
          </cell>
          <cell r="AGC94" t="str">
            <v>13.09.01</v>
          </cell>
          <cell r="AGD94" t="str">
            <v>13.09.02</v>
          </cell>
          <cell r="AGE94" t="str">
            <v>13.09.03</v>
          </cell>
          <cell r="AGF94" t="str">
            <v>13.09.04</v>
          </cell>
          <cell r="AGG94" t="str">
            <v>13.09.05</v>
          </cell>
          <cell r="AGH94" t="str">
            <v>13.09.06</v>
          </cell>
          <cell r="AGI94" t="str">
            <v>13.09.07</v>
          </cell>
          <cell r="AGJ94" t="str">
            <v>13.09.08</v>
          </cell>
          <cell r="AGK94" t="str">
            <v>13.09.09</v>
          </cell>
          <cell r="AGL94" t="str">
            <v>13.09.10</v>
          </cell>
          <cell r="AGM94" t="str">
            <v>13.10.01</v>
          </cell>
          <cell r="AGN94" t="str">
            <v>13.10.02</v>
          </cell>
          <cell r="AGO94" t="str">
            <v>13.10.03</v>
          </cell>
          <cell r="AGP94" t="str">
            <v>13.10.04</v>
          </cell>
          <cell r="AGQ94" t="str">
            <v>13.10.05</v>
          </cell>
          <cell r="AGR94" t="str">
            <v>13.10.06</v>
          </cell>
          <cell r="AGS94" t="str">
            <v>13.10.07</v>
          </cell>
          <cell r="AGT94" t="str">
            <v>13.10.08</v>
          </cell>
          <cell r="AGU94" t="str">
            <v>13.10.09</v>
          </cell>
          <cell r="AGV94" t="str">
            <v>13.10.10</v>
          </cell>
          <cell r="AGW94" t="str">
            <v>13.10.11</v>
          </cell>
          <cell r="AGX94" t="str">
            <v>13.11.01</v>
          </cell>
          <cell r="AGY94" t="str">
            <v>13.11.02</v>
          </cell>
          <cell r="AGZ94" t="str">
            <v>13.11.03</v>
          </cell>
          <cell r="AHA94" t="str">
            <v>13.11.04</v>
          </cell>
          <cell r="AHB94" t="str">
            <v>13.11.05</v>
          </cell>
          <cell r="AHC94" t="str">
            <v>13.11.06</v>
          </cell>
          <cell r="AHD94" t="str">
            <v>13.11.07</v>
          </cell>
          <cell r="AHE94" t="str">
            <v>13.12.01</v>
          </cell>
          <cell r="AHF94" t="str">
            <v>13.12.02</v>
          </cell>
          <cell r="AHG94" t="str">
            <v>13.12.03</v>
          </cell>
          <cell r="AHH94" t="str">
            <v>13.12.04</v>
          </cell>
          <cell r="AHI94" t="str">
            <v>13.12.05</v>
          </cell>
          <cell r="AHJ94" t="str">
            <v>13.12.06</v>
          </cell>
          <cell r="AHK94" t="str">
            <v>13.12.07</v>
          </cell>
          <cell r="AHL94" t="str">
            <v>13.12.08</v>
          </cell>
          <cell r="AHM94" t="str">
            <v>13.12.09</v>
          </cell>
          <cell r="AHN94" t="str">
            <v>13.12.10</v>
          </cell>
          <cell r="AHO94" t="str">
            <v>13.12.11</v>
          </cell>
          <cell r="AHP94" t="str">
            <v>13.71.01</v>
          </cell>
          <cell r="AHQ94" t="str">
            <v>13.71.02</v>
          </cell>
          <cell r="AHR94" t="str">
            <v>13.71.03</v>
          </cell>
          <cell r="AHS94" t="str">
            <v>13.71.04</v>
          </cell>
          <cell r="AHT94" t="str">
            <v>13.71.05</v>
          </cell>
          <cell r="AHU94" t="str">
            <v>13.71.06</v>
          </cell>
          <cell r="AHV94" t="str">
            <v>13.71.07</v>
          </cell>
          <cell r="AHW94" t="str">
            <v>13.71.08</v>
          </cell>
          <cell r="AHX94" t="str">
            <v>13.71.09</v>
          </cell>
          <cell r="AHY94" t="str">
            <v>13.71.10</v>
          </cell>
          <cell r="AHZ94" t="str">
            <v>13.71.11</v>
          </cell>
          <cell r="AIA94" t="str">
            <v>13.72.01</v>
          </cell>
          <cell r="AIB94" t="str">
            <v>13.72.02</v>
          </cell>
          <cell r="AIC94" t="str">
            <v>13.73.01</v>
          </cell>
          <cell r="AID94" t="str">
            <v>13.73.02</v>
          </cell>
          <cell r="AIE94" t="str">
            <v>13.73.03</v>
          </cell>
          <cell r="AIF94" t="str">
            <v>13.73.04</v>
          </cell>
          <cell r="AIG94" t="str">
            <v>13.74.01</v>
          </cell>
          <cell r="AIH94" t="str">
            <v>13.74.02</v>
          </cell>
          <cell r="AII94" t="str">
            <v>13.75.01</v>
          </cell>
          <cell r="AIJ94" t="str">
            <v>13.75.02</v>
          </cell>
          <cell r="AIK94" t="str">
            <v>13.75.03</v>
          </cell>
          <cell r="AIL94" t="str">
            <v>13.76.01</v>
          </cell>
          <cell r="AIM94" t="str">
            <v>13.76.02</v>
          </cell>
          <cell r="AIN94" t="str">
            <v>13.76.03</v>
          </cell>
          <cell r="AIO94" t="str">
            <v>13.76.04</v>
          </cell>
          <cell r="AIP94" t="str">
            <v>13.76.05</v>
          </cell>
          <cell r="AIQ94" t="str">
            <v>13.77.01</v>
          </cell>
          <cell r="AIR94" t="str">
            <v>13.77.02</v>
          </cell>
          <cell r="AIS94" t="str">
            <v>13.77.03</v>
          </cell>
          <cell r="AIT94" t="str">
            <v>13.77.04</v>
          </cell>
          <cell r="AIU94" t="str">
            <v>14.01.01</v>
          </cell>
          <cell r="AIV94" t="str">
            <v>14.01.02</v>
          </cell>
          <cell r="AIW94" t="str">
            <v>14.01.03</v>
          </cell>
          <cell r="AIX94" t="str">
            <v>14.01.04</v>
          </cell>
          <cell r="AIY94" t="str">
            <v>14.01.05</v>
          </cell>
          <cell r="AIZ94" t="str">
            <v>14.01.06</v>
          </cell>
          <cell r="AJA94" t="str">
            <v>14.01.07</v>
          </cell>
          <cell r="AJB94" t="str">
            <v>14.01.08</v>
          </cell>
          <cell r="AJC94" t="str">
            <v>14.01.09</v>
          </cell>
          <cell r="AJD94" t="str">
            <v>14.01.10</v>
          </cell>
          <cell r="AJE94" t="str">
            <v>14.01.11</v>
          </cell>
          <cell r="AJF94" t="str">
            <v>14.01.12</v>
          </cell>
          <cell r="AJG94" t="str">
            <v>14.01.13</v>
          </cell>
          <cell r="AJH94" t="str">
            <v>14.01.14</v>
          </cell>
          <cell r="AJI94" t="str">
            <v>14.01.15</v>
          </cell>
          <cell r="AJJ94" t="str">
            <v>14.01.16</v>
          </cell>
          <cell r="AJK94" t="str">
            <v>14.01.17</v>
          </cell>
          <cell r="AJL94" t="str">
            <v>14.01.18</v>
          </cell>
          <cell r="AJM94" t="str">
            <v>14.01.19</v>
          </cell>
          <cell r="AJN94" t="str">
            <v>14.01.20</v>
          </cell>
          <cell r="AJO94" t="str">
            <v>14.01.21</v>
          </cell>
          <cell r="AJP94" t="str">
            <v>14.02.01</v>
          </cell>
          <cell r="AJQ94" t="str">
            <v>14.02.02</v>
          </cell>
          <cell r="AJR94" t="str">
            <v>14.02.03</v>
          </cell>
          <cell r="AJS94" t="str">
            <v>14.02.04</v>
          </cell>
          <cell r="AJT94" t="str">
            <v>14.02.05</v>
          </cell>
          <cell r="AJU94" t="str">
            <v>14.02.06</v>
          </cell>
          <cell r="AJV94" t="str">
            <v>14.02.07</v>
          </cell>
          <cell r="AJW94" t="str">
            <v>14.02.08</v>
          </cell>
          <cell r="AJX94" t="str">
            <v>14.02.09</v>
          </cell>
          <cell r="AJY94" t="str">
            <v>14.02.10</v>
          </cell>
          <cell r="AJZ94" t="str">
            <v>14.02.11</v>
          </cell>
          <cell r="AKA94" t="str">
            <v>14.02.12</v>
          </cell>
          <cell r="AKB94" t="str">
            <v>14.02.13</v>
          </cell>
          <cell r="AKC94" t="str">
            <v>14.02.14</v>
          </cell>
          <cell r="AKD94" t="str">
            <v>14.03.01</v>
          </cell>
          <cell r="AKE94" t="str">
            <v>14.03.02</v>
          </cell>
          <cell r="AKF94" t="str">
            <v>14.03.03</v>
          </cell>
          <cell r="AKG94" t="str">
            <v>14.03.09</v>
          </cell>
          <cell r="AKH94" t="str">
            <v>14.03.10</v>
          </cell>
          <cell r="AKI94" t="str">
            <v>14.03.11</v>
          </cell>
          <cell r="AKJ94" t="str">
            <v>14.03.12</v>
          </cell>
          <cell r="AKK94" t="str">
            <v>14.03.13</v>
          </cell>
          <cell r="AKL94" t="str">
            <v>14.03.14</v>
          </cell>
          <cell r="AKM94" t="str">
            <v>14.03.15</v>
          </cell>
          <cell r="AKN94" t="str">
            <v>14.03.16</v>
          </cell>
          <cell r="AKO94" t="str">
            <v>14.04.01</v>
          </cell>
          <cell r="AKP94" t="str">
            <v>14.04.02</v>
          </cell>
          <cell r="AKQ94" t="str">
            <v>14.04.03</v>
          </cell>
          <cell r="AKR94" t="str">
            <v>14.04.04</v>
          </cell>
          <cell r="AKS94" t="str">
            <v>14.04.05</v>
          </cell>
          <cell r="AKT94" t="str">
            <v>14.04.06</v>
          </cell>
          <cell r="AKU94" t="str">
            <v>14.04.07</v>
          </cell>
          <cell r="AKV94" t="str">
            <v>14.04.08</v>
          </cell>
          <cell r="AKW94" t="str">
            <v>14.04.09</v>
          </cell>
          <cell r="AKX94" t="str">
            <v>14.04.10</v>
          </cell>
          <cell r="AKY94" t="str">
            <v>14.04.11</v>
          </cell>
          <cell r="AKZ94" t="str">
            <v>14.04.12</v>
          </cell>
          <cell r="ALA94" t="str">
            <v>14.04.13</v>
          </cell>
          <cell r="ALB94" t="str">
            <v>14.04.14</v>
          </cell>
          <cell r="ALC94" t="str">
            <v>14.04.15</v>
          </cell>
          <cell r="ALD94" t="str">
            <v>14.04.16</v>
          </cell>
          <cell r="ALE94" t="str">
            <v>14.04.17</v>
          </cell>
          <cell r="ALF94" t="str">
            <v>14.04.18</v>
          </cell>
          <cell r="ALG94" t="str">
            <v>14.04.19</v>
          </cell>
          <cell r="ALH94" t="str">
            <v>14.04.20</v>
          </cell>
          <cell r="ALI94" t="str">
            <v>14.05.01</v>
          </cell>
          <cell r="ALJ94" t="str">
            <v>14.05.02</v>
          </cell>
          <cell r="ALK94" t="str">
            <v>14.05.03</v>
          </cell>
          <cell r="ALL94" t="str">
            <v>14.05.04</v>
          </cell>
          <cell r="ALM94" t="str">
            <v>14.05.05</v>
          </cell>
          <cell r="ALN94" t="str">
            <v>14.05.06</v>
          </cell>
          <cell r="ALO94" t="str">
            <v>14.05.07</v>
          </cell>
          <cell r="ALP94" t="str">
            <v>14.05.08</v>
          </cell>
          <cell r="ALQ94" t="str">
            <v>14.05.09</v>
          </cell>
          <cell r="ALR94" t="str">
            <v>14.05.10</v>
          </cell>
          <cell r="ALS94" t="str">
            <v>14.05.11</v>
          </cell>
          <cell r="ALT94" t="str">
            <v>14.05.12</v>
          </cell>
          <cell r="ALU94" t="str">
            <v>14.06.01</v>
          </cell>
          <cell r="ALV94" t="str">
            <v>14.06.02</v>
          </cell>
          <cell r="ALW94" t="str">
            <v>14.06.03</v>
          </cell>
          <cell r="ALX94" t="str">
            <v>14.06.04</v>
          </cell>
          <cell r="ALY94" t="str">
            <v>14.06.05</v>
          </cell>
          <cell r="ALZ94" t="str">
            <v>14.06.06</v>
          </cell>
          <cell r="AMA94" t="str">
            <v>14.06.07</v>
          </cell>
          <cell r="AMB94" t="str">
            <v>14.06.08</v>
          </cell>
          <cell r="AMC94" t="str">
            <v>14.06.09</v>
          </cell>
          <cell r="AMD94" t="str">
            <v>14.06.10</v>
          </cell>
          <cell r="AME94" t="str">
            <v>14.06.11</v>
          </cell>
          <cell r="AMF94" t="str">
            <v>14.06.12</v>
          </cell>
          <cell r="AMG94" t="str">
            <v>14.06.13</v>
          </cell>
          <cell r="AMH94" t="str">
            <v>14.06.14</v>
          </cell>
          <cell r="AMI94" t="str">
            <v>14.06.15</v>
          </cell>
          <cell r="AMJ94" t="str">
            <v>14.06.16</v>
          </cell>
          <cell r="AMK94" t="str">
            <v>14.07.01</v>
          </cell>
          <cell r="AML94" t="str">
            <v>14.07.02</v>
          </cell>
          <cell r="AMM94" t="str">
            <v>14.07.03</v>
          </cell>
          <cell r="AMN94" t="str">
            <v>14.07.04</v>
          </cell>
          <cell r="AMO94" t="str">
            <v>14.07.05</v>
          </cell>
          <cell r="AMP94" t="str">
            <v>14.07.06</v>
          </cell>
          <cell r="AMQ94" t="str">
            <v>14.07.07</v>
          </cell>
          <cell r="AMR94" t="str">
            <v>14.07.08</v>
          </cell>
          <cell r="AMS94" t="str">
            <v>14.07.09</v>
          </cell>
          <cell r="AMT94" t="str">
            <v>14.07.10</v>
          </cell>
          <cell r="AMU94" t="str">
            <v>14.07.11</v>
          </cell>
          <cell r="AMV94" t="str">
            <v>14.07.12</v>
          </cell>
          <cell r="AMW94" t="str">
            <v>14.07.13</v>
          </cell>
          <cell r="AMX94" t="str">
            <v>14.07.14</v>
          </cell>
          <cell r="AMY94" t="str">
            <v>14.07.15</v>
          </cell>
          <cell r="AMZ94" t="str">
            <v>14.07.16</v>
          </cell>
          <cell r="ANA94" t="str">
            <v>14.07.17</v>
          </cell>
          <cell r="ANB94" t="str">
            <v>14.07.18</v>
          </cell>
          <cell r="ANC94" t="str">
            <v>14.08.01</v>
          </cell>
          <cell r="AND94" t="str">
            <v>14.08.02</v>
          </cell>
          <cell r="ANE94" t="str">
            <v>14.08.03</v>
          </cell>
          <cell r="ANF94" t="str">
            <v>14.08.04</v>
          </cell>
          <cell r="ANG94" t="str">
            <v>14.08.05</v>
          </cell>
          <cell r="ANH94" t="str">
            <v>14.08.06</v>
          </cell>
          <cell r="ANI94" t="str">
            <v>14.08.07</v>
          </cell>
          <cell r="ANJ94" t="str">
            <v>14.08.08</v>
          </cell>
          <cell r="ANK94" t="str">
            <v>14.08.09</v>
          </cell>
          <cell r="ANL94" t="str">
            <v>14.08.10</v>
          </cell>
          <cell r="ANM94" t="str">
            <v>14.08.11</v>
          </cell>
          <cell r="ANN94" t="str">
            <v>14.08.12</v>
          </cell>
          <cell r="ANO94" t="str">
            <v>14.08.13</v>
          </cell>
          <cell r="ANP94" t="str">
            <v>14.08.14</v>
          </cell>
          <cell r="ANQ94" t="str">
            <v>14.09.01</v>
          </cell>
          <cell r="ANR94" t="str">
            <v>14.09.02</v>
          </cell>
          <cell r="ANS94" t="str">
            <v>14.09.03</v>
          </cell>
          <cell r="ANT94" t="str">
            <v>14.09.04</v>
          </cell>
          <cell r="ANU94" t="str">
            <v>14.09.05</v>
          </cell>
          <cell r="ANV94" t="str">
            <v>14.09.06</v>
          </cell>
          <cell r="ANW94" t="str">
            <v>14.09.07</v>
          </cell>
          <cell r="ANX94" t="str">
            <v>14.09.08</v>
          </cell>
          <cell r="ANY94" t="str">
            <v>14.09.09</v>
          </cell>
          <cell r="ANZ94" t="str">
            <v>14.09.10</v>
          </cell>
          <cell r="AOA94" t="str">
            <v>14.09.11</v>
          </cell>
          <cell r="AOB94" t="str">
            <v>14.09.12</v>
          </cell>
          <cell r="AOC94" t="str">
            <v>14.09.13</v>
          </cell>
          <cell r="AOD94" t="str">
            <v>14.09.14</v>
          </cell>
          <cell r="AOE94" t="str">
            <v>14.09.15</v>
          </cell>
          <cell r="AOF94" t="str">
            <v>14.10.01</v>
          </cell>
          <cell r="AOG94" t="str">
            <v>14.10.02</v>
          </cell>
          <cell r="AOH94" t="str">
            <v>14.10.03</v>
          </cell>
          <cell r="AOI94" t="str">
            <v>14.10.04</v>
          </cell>
          <cell r="AOJ94" t="str">
            <v>14.10.05</v>
          </cell>
          <cell r="AOK94" t="str">
            <v>14.10.06</v>
          </cell>
          <cell r="AOL94" t="str">
            <v>14.10.07</v>
          </cell>
          <cell r="AOM94" t="str">
            <v>14.10.08</v>
          </cell>
          <cell r="AON94" t="str">
            <v>14.10.09</v>
          </cell>
          <cell r="AOO94" t="str">
            <v>14.71.01</v>
          </cell>
          <cell r="AOP94" t="str">
            <v>14.71.02</v>
          </cell>
          <cell r="AOQ94" t="str">
            <v>14.71.03</v>
          </cell>
          <cell r="AOR94" t="str">
            <v>14.71.04</v>
          </cell>
          <cell r="AOS94" t="str">
            <v>14.71.05</v>
          </cell>
          <cell r="AOT94" t="str">
            <v>14.71.06</v>
          </cell>
          <cell r="AOU94" t="str">
            <v>14.71.07</v>
          </cell>
          <cell r="AOV94" t="str">
            <v>14.71.08</v>
          </cell>
          <cell r="AOW94" t="str">
            <v>14.71.09</v>
          </cell>
          <cell r="AOX94" t="str">
            <v>14.71.10</v>
          </cell>
          <cell r="AOY94" t="str">
            <v>14.71.11</v>
          </cell>
          <cell r="AOZ94" t="str">
            <v>14.71.12</v>
          </cell>
          <cell r="APA94" t="str">
            <v>14.72.01</v>
          </cell>
          <cell r="APB94" t="str">
            <v>14.72.02</v>
          </cell>
          <cell r="APC94" t="str">
            <v>14.72.03</v>
          </cell>
          <cell r="APD94" t="str">
            <v>14.72.04</v>
          </cell>
          <cell r="APE94" t="str">
            <v>14.72.05</v>
          </cell>
          <cell r="APF94" t="str">
            <v>14.72.06</v>
          </cell>
          <cell r="APG94" t="str">
            <v>14.72.07</v>
          </cell>
          <cell r="APH94" t="str">
            <v>15.01.01</v>
          </cell>
          <cell r="API94" t="str">
            <v>15.01.02</v>
          </cell>
          <cell r="APJ94" t="str">
            <v>15.01.04</v>
          </cell>
          <cell r="APK94" t="str">
            <v>15.01.05</v>
          </cell>
          <cell r="APL94" t="str">
            <v>15.01.06</v>
          </cell>
          <cell r="APM94" t="str">
            <v>15.01.07</v>
          </cell>
          <cell r="APN94" t="str">
            <v>15.01.08</v>
          </cell>
          <cell r="APO94" t="str">
            <v>15.01.09</v>
          </cell>
          <cell r="APP94" t="str">
            <v>15.01.11</v>
          </cell>
          <cell r="APQ94" t="str">
            <v>15.01.15</v>
          </cell>
          <cell r="APR94" t="str">
            <v>15.01.16</v>
          </cell>
          <cell r="APS94" t="str">
            <v>15.01.17</v>
          </cell>
          <cell r="APT94" t="str">
            <v>15.01.18</v>
          </cell>
          <cell r="APU94" t="str">
            <v>15.01.19</v>
          </cell>
          <cell r="APV94" t="str">
            <v>15.01.20</v>
          </cell>
          <cell r="APW94" t="str">
            <v>15.01.21</v>
          </cell>
          <cell r="APX94" t="str">
            <v>15.02.01</v>
          </cell>
          <cell r="APY94" t="str">
            <v>15.02.02</v>
          </cell>
          <cell r="APZ94" t="str">
            <v>15.02.03</v>
          </cell>
          <cell r="AQA94" t="str">
            <v>15.02.04</v>
          </cell>
          <cell r="AQB94" t="str">
            <v>15.02.05</v>
          </cell>
          <cell r="AQC94" t="str">
            <v>15.02.06</v>
          </cell>
          <cell r="AQD94" t="str">
            <v>15.02.07</v>
          </cell>
          <cell r="AQE94" t="str">
            <v>15.02.08</v>
          </cell>
          <cell r="AQF94" t="str">
            <v>15.02.09</v>
          </cell>
          <cell r="AQG94" t="str">
            <v>15.02.10</v>
          </cell>
          <cell r="AQH94" t="str">
            <v>15.02.11</v>
          </cell>
          <cell r="AQI94" t="str">
            <v>15.02.12</v>
          </cell>
          <cell r="AQJ94" t="str">
            <v>15.02.13</v>
          </cell>
          <cell r="AQK94" t="str">
            <v>15.02.14</v>
          </cell>
          <cell r="AQL94" t="str">
            <v>15.02.15</v>
          </cell>
          <cell r="AQM94" t="str">
            <v>15.02.16</v>
          </cell>
          <cell r="AQN94" t="str">
            <v>15.02.17</v>
          </cell>
          <cell r="AQO94" t="str">
            <v>15.02.18</v>
          </cell>
          <cell r="AQP94" t="str">
            <v>15.02.19</v>
          </cell>
          <cell r="AQQ94" t="str">
            <v>15.02.20</v>
          </cell>
          <cell r="AQR94" t="str">
            <v>15.02.21</v>
          </cell>
          <cell r="AQS94" t="str">
            <v>15.02.22</v>
          </cell>
          <cell r="AQT94" t="str">
            <v>15.02.23</v>
          </cell>
          <cell r="AQU94" t="str">
            <v>15.02.24</v>
          </cell>
          <cell r="AQV94" t="str">
            <v>15.03.01</v>
          </cell>
          <cell r="AQW94" t="str">
            <v>15.03.02</v>
          </cell>
          <cell r="AQX94" t="str">
            <v>15.03.03</v>
          </cell>
          <cell r="AQY94" t="str">
            <v>15.03.04</v>
          </cell>
          <cell r="AQZ94" t="str">
            <v>15.03.05</v>
          </cell>
          <cell r="ARA94" t="str">
            <v>15.03.06</v>
          </cell>
          <cell r="ARB94" t="str">
            <v>15.03.07</v>
          </cell>
          <cell r="ARC94" t="str">
            <v>15.03.08</v>
          </cell>
          <cell r="ARD94" t="str">
            <v>15.03.09</v>
          </cell>
          <cell r="ARE94" t="str">
            <v>15.03.10</v>
          </cell>
          <cell r="ARF94" t="str">
            <v>15.04.01</v>
          </cell>
          <cell r="ARG94" t="str">
            <v>15.04.02</v>
          </cell>
          <cell r="ARH94" t="str">
            <v>15.04.03</v>
          </cell>
          <cell r="ARI94" t="str">
            <v>15.04.04</v>
          </cell>
          <cell r="ARJ94" t="str">
            <v>15.04.05</v>
          </cell>
          <cell r="ARK94" t="str">
            <v>15.04.06</v>
          </cell>
          <cell r="ARL94" t="str">
            <v>15.04.07</v>
          </cell>
          <cell r="ARM94" t="str">
            <v>15.04.08</v>
          </cell>
          <cell r="ARN94" t="str">
            <v>15.05.01</v>
          </cell>
          <cell r="ARO94" t="str">
            <v>15.05.02</v>
          </cell>
          <cell r="ARP94" t="str">
            <v>15.05.03</v>
          </cell>
          <cell r="ARQ94" t="str">
            <v>15.05.04</v>
          </cell>
          <cell r="ARR94" t="str">
            <v>15.05.05</v>
          </cell>
          <cell r="ARS94" t="str">
            <v>15.05.06</v>
          </cell>
          <cell r="ART94" t="str">
            <v>15.05.07</v>
          </cell>
          <cell r="ARU94" t="str">
            <v>15.05.08</v>
          </cell>
          <cell r="ARV94" t="str">
            <v>15.05.09</v>
          </cell>
          <cell r="ARW94" t="str">
            <v>15.05.10</v>
          </cell>
          <cell r="ARX94" t="str">
            <v>15.05.11</v>
          </cell>
          <cell r="ARY94" t="str">
            <v>15.06.01</v>
          </cell>
          <cell r="ARZ94" t="str">
            <v>15.06.02</v>
          </cell>
          <cell r="ASA94" t="str">
            <v>15.06.03</v>
          </cell>
          <cell r="ASB94" t="str">
            <v>15.06.04</v>
          </cell>
          <cell r="ASC94" t="str">
            <v>15.06.05</v>
          </cell>
          <cell r="ASD94" t="str">
            <v>15.06.06</v>
          </cell>
          <cell r="ASE94" t="str">
            <v>15.06.07</v>
          </cell>
          <cell r="ASF94" t="str">
            <v>15.06.08</v>
          </cell>
          <cell r="ASG94" t="str">
            <v>15.06.09</v>
          </cell>
          <cell r="ASH94" t="str">
            <v>15.06.10</v>
          </cell>
          <cell r="ASI94" t="str">
            <v>15.06.11</v>
          </cell>
          <cell r="ASJ94" t="str">
            <v>15.06.12</v>
          </cell>
          <cell r="ASK94" t="str">
            <v>15.06.13</v>
          </cell>
          <cell r="ASL94" t="str">
            <v>15.07.01</v>
          </cell>
          <cell r="ASM94" t="str">
            <v>15.07.02</v>
          </cell>
          <cell r="ASN94" t="str">
            <v>15.07.03</v>
          </cell>
          <cell r="ASO94" t="str">
            <v>15.07.04</v>
          </cell>
          <cell r="ASP94" t="str">
            <v>15.07.05</v>
          </cell>
          <cell r="ASQ94" t="str">
            <v>15.07.06</v>
          </cell>
          <cell r="ASR94" t="str">
            <v>15.07.07</v>
          </cell>
          <cell r="ASS94" t="str">
            <v>15.07.08</v>
          </cell>
          <cell r="AST94" t="str">
            <v>15.07.09</v>
          </cell>
          <cell r="ASU94" t="str">
            <v>15.07.10</v>
          </cell>
          <cell r="ASV94" t="str">
            <v>15.07.11</v>
          </cell>
          <cell r="ASW94" t="str">
            <v>15.08.01</v>
          </cell>
          <cell r="ASX94" t="str">
            <v>15.08.02</v>
          </cell>
          <cell r="ASY94" t="str">
            <v>15.08.03</v>
          </cell>
          <cell r="ASZ94" t="str">
            <v>15.08.04</v>
          </cell>
          <cell r="ATA94" t="str">
            <v>15.08.05</v>
          </cell>
          <cell r="ATB94" t="str">
            <v>15.08.06</v>
          </cell>
          <cell r="ATC94" t="str">
            <v>15.08.07</v>
          </cell>
          <cell r="ATD94" t="str">
            <v>15.08.08</v>
          </cell>
          <cell r="ATE94" t="str">
            <v>15.08.09</v>
          </cell>
          <cell r="ATF94" t="str">
            <v>15.08.10</v>
          </cell>
          <cell r="ATG94" t="str">
            <v>15.08.11</v>
          </cell>
          <cell r="ATH94" t="str">
            <v>15.08.12</v>
          </cell>
          <cell r="ATI94" t="str">
            <v>15.08.13</v>
          </cell>
          <cell r="ATJ94" t="str">
            <v>15.08.14</v>
          </cell>
          <cell r="ATK94" t="str">
            <v>15.08.15</v>
          </cell>
          <cell r="ATL94" t="str">
            <v>15.08.16</v>
          </cell>
          <cell r="ATM94" t="str">
            <v>15.08.17</v>
          </cell>
          <cell r="ATN94" t="str">
            <v>15.09.01</v>
          </cell>
          <cell r="ATO94" t="str">
            <v>15.09.02</v>
          </cell>
          <cell r="ATP94" t="str">
            <v>15.09.03</v>
          </cell>
          <cell r="ATQ94" t="str">
            <v>15.09.04</v>
          </cell>
          <cell r="ATR94" t="str">
            <v>15.09.05</v>
          </cell>
          <cell r="ATS94" t="str">
            <v>15.09.06</v>
          </cell>
          <cell r="ATT94" t="str">
            <v>15.09.07</v>
          </cell>
          <cell r="ATU94" t="str">
            <v>15.09.08</v>
          </cell>
          <cell r="ATV94" t="str">
            <v>15.09.09</v>
          </cell>
          <cell r="ATW94" t="str">
            <v>15.09.10</v>
          </cell>
          <cell r="ATX94" t="str">
            <v>15.09.11</v>
          </cell>
          <cell r="ATY94" t="str">
            <v>15.09.12</v>
          </cell>
          <cell r="ATZ94" t="str">
            <v>15.71.01</v>
          </cell>
          <cell r="AUA94" t="str">
            <v>15.71.02</v>
          </cell>
          <cell r="AUB94" t="str">
            <v>15.71.03</v>
          </cell>
          <cell r="AUC94" t="str">
            <v>15.71.04</v>
          </cell>
          <cell r="AUD94" t="str">
            <v>15.71.05</v>
          </cell>
          <cell r="AUE94" t="str">
            <v>15.71.06</v>
          </cell>
          <cell r="AUF94" t="str">
            <v>15.71.07</v>
          </cell>
          <cell r="AUG94" t="str">
            <v>15.71.08</v>
          </cell>
          <cell r="AUH94" t="str">
            <v>15.71.09</v>
          </cell>
          <cell r="AUI94" t="str">
            <v>15.71.10</v>
          </cell>
          <cell r="AUJ94" t="str">
            <v>15.71.11</v>
          </cell>
          <cell r="AUK94" t="str">
            <v>15.72.01</v>
          </cell>
          <cell r="AUL94" t="str">
            <v>15.72.02</v>
          </cell>
          <cell r="AUM94" t="str">
            <v>15.72.03</v>
          </cell>
          <cell r="AUN94" t="str">
            <v>15.72.04</v>
          </cell>
          <cell r="AUO94" t="str">
            <v>15.72.05</v>
          </cell>
          <cell r="AUP94" t="str">
            <v>15.72.06</v>
          </cell>
          <cell r="AUQ94" t="str">
            <v>15.72.07</v>
          </cell>
          <cell r="AUR94" t="str">
            <v>15.72.08</v>
          </cell>
          <cell r="AUS94" t="str">
            <v>16.01.07</v>
          </cell>
          <cell r="AUT94" t="str">
            <v>16.01.08</v>
          </cell>
          <cell r="AUU94" t="str">
            <v>16.01.09</v>
          </cell>
          <cell r="AUV94" t="str">
            <v>16.01.13</v>
          </cell>
          <cell r="AUW94" t="str">
            <v>16.01.14</v>
          </cell>
          <cell r="AUX94" t="str">
            <v>16.01.20</v>
          </cell>
          <cell r="AUY94" t="str">
            <v>16.01.21</v>
          </cell>
          <cell r="AUZ94" t="str">
            <v>16.01.22</v>
          </cell>
          <cell r="AVA94" t="str">
            <v>16.01.28</v>
          </cell>
          <cell r="AVB94" t="str">
            <v>16.01.29</v>
          </cell>
          <cell r="AVC94" t="str">
            <v>16.01.30</v>
          </cell>
          <cell r="AVD94" t="str">
            <v>16.01.31</v>
          </cell>
          <cell r="AVE94" t="str">
            <v>16.01.32</v>
          </cell>
          <cell r="AVF94" t="str">
            <v>16.02.02</v>
          </cell>
          <cell r="AVG94" t="str">
            <v>16.02.03</v>
          </cell>
          <cell r="AVH94" t="str">
            <v>16.02.04</v>
          </cell>
          <cell r="AVI94" t="str">
            <v>16.02.05</v>
          </cell>
          <cell r="AVJ94" t="str">
            <v>16.02.08</v>
          </cell>
          <cell r="AVK94" t="str">
            <v>16.02.11</v>
          </cell>
          <cell r="AVL94" t="str">
            <v>16.02.12</v>
          </cell>
          <cell r="AVM94" t="str">
            <v>16.02.13</v>
          </cell>
          <cell r="AVN94" t="str">
            <v>16.02.14</v>
          </cell>
          <cell r="AVO94" t="str">
            <v>16.02.15</v>
          </cell>
          <cell r="AVP94" t="str">
            <v>16.02.17</v>
          </cell>
          <cell r="AVQ94" t="str">
            <v>16.02.18</v>
          </cell>
          <cell r="AVR94" t="str">
            <v>16.02.19</v>
          </cell>
          <cell r="AVS94" t="str">
            <v>16.02.20</v>
          </cell>
          <cell r="AVT94" t="str">
            <v>16.02.21</v>
          </cell>
          <cell r="AVU94" t="str">
            <v>16.02.22</v>
          </cell>
          <cell r="AVV94" t="str">
            <v>16.02.23</v>
          </cell>
          <cell r="AVW94" t="str">
            <v>16.02.24</v>
          </cell>
          <cell r="AVX94" t="str">
            <v>16.03.01</v>
          </cell>
          <cell r="AVY94" t="str">
            <v>16.03.02</v>
          </cell>
          <cell r="AVZ94" t="str">
            <v>16.03.03</v>
          </cell>
          <cell r="AWA94" t="str">
            <v>16.03.04</v>
          </cell>
          <cell r="AWB94" t="str">
            <v>16.03.06</v>
          </cell>
          <cell r="AWC94" t="str">
            <v>16.03.07</v>
          </cell>
          <cell r="AWD94" t="str">
            <v>16.03.08</v>
          </cell>
          <cell r="AWE94" t="str">
            <v>16.03.09</v>
          </cell>
          <cell r="AWF94" t="str">
            <v>16.03.10</v>
          </cell>
          <cell r="AWG94" t="str">
            <v>16.03.11</v>
          </cell>
          <cell r="AWH94" t="str">
            <v>16.03.14</v>
          </cell>
          <cell r="AWI94" t="str">
            <v>16.03.15</v>
          </cell>
          <cell r="AWJ94" t="str">
            <v>16.03.16</v>
          </cell>
          <cell r="AWK94" t="str">
            <v>16.03.17</v>
          </cell>
          <cell r="AWL94" t="str">
            <v>16.03.19</v>
          </cell>
          <cell r="AWM94" t="str">
            <v>16.03.21</v>
          </cell>
          <cell r="AWN94" t="str">
            <v>16.03.22</v>
          </cell>
          <cell r="AWO94" t="str">
            <v>16.03.23</v>
          </cell>
          <cell r="AWP94" t="str">
            <v>16.03.24</v>
          </cell>
          <cell r="AWQ94" t="str">
            <v>16.03.25</v>
          </cell>
          <cell r="AWR94" t="str">
            <v>16.03.26</v>
          </cell>
          <cell r="AWS94" t="str">
            <v>16.03.27</v>
          </cell>
          <cell r="AWT94" t="str">
            <v>16.04.01</v>
          </cell>
          <cell r="AWU94" t="str">
            <v>16.04.06</v>
          </cell>
          <cell r="AWV94" t="str">
            <v>16.04.07</v>
          </cell>
          <cell r="AWW94" t="str">
            <v>16.04.08</v>
          </cell>
          <cell r="AWX94" t="str">
            <v>16.04.09</v>
          </cell>
          <cell r="AWY94" t="str">
            <v>16.04.10</v>
          </cell>
          <cell r="AWZ94" t="str">
            <v>16.04.12</v>
          </cell>
          <cell r="AXA94" t="str">
            <v>16.04.15</v>
          </cell>
          <cell r="AXB94" t="str">
            <v>16.04.16</v>
          </cell>
          <cell r="AXC94" t="str">
            <v>16.04.17</v>
          </cell>
          <cell r="AXD94" t="str">
            <v>16.04.18</v>
          </cell>
          <cell r="AXE94" t="str">
            <v>16.04.19</v>
          </cell>
          <cell r="AXF94" t="str">
            <v>16.04.20</v>
          </cell>
          <cell r="AXG94" t="str">
            <v>16.04.21</v>
          </cell>
          <cell r="AXH94" t="str">
            <v>16.04.22</v>
          </cell>
          <cell r="AXI94" t="str">
            <v>16.04.23</v>
          </cell>
          <cell r="AXJ94" t="str">
            <v>16.04.24</v>
          </cell>
          <cell r="AXK94" t="str">
            <v>16.04.25</v>
          </cell>
          <cell r="AXL94" t="str">
            <v>16.04.26</v>
          </cell>
          <cell r="AXM94" t="str">
            <v>16.04.27</v>
          </cell>
          <cell r="AXN94" t="str">
            <v>16.04.28</v>
          </cell>
          <cell r="AXO94" t="str">
            <v>16.04.29</v>
          </cell>
          <cell r="AXP94" t="str">
            <v>16.04.30</v>
          </cell>
          <cell r="AXQ94" t="str">
            <v>16.04.31</v>
          </cell>
          <cell r="AXR94" t="str">
            <v>16.05.01</v>
          </cell>
          <cell r="AXS94" t="str">
            <v>16.05.02</v>
          </cell>
          <cell r="AXT94" t="str">
            <v>16.05.03</v>
          </cell>
          <cell r="AXU94" t="str">
            <v>16.05.08</v>
          </cell>
          <cell r="AXV94" t="str">
            <v>16.05.09</v>
          </cell>
          <cell r="AXW94" t="str">
            <v>16.05.10</v>
          </cell>
          <cell r="AXX94" t="str">
            <v>16.05.11</v>
          </cell>
          <cell r="AXY94" t="str">
            <v>16.05.12</v>
          </cell>
          <cell r="AXZ94" t="str">
            <v>16.05.13</v>
          </cell>
          <cell r="AYA94" t="str">
            <v>16.05.14</v>
          </cell>
          <cell r="AYB94" t="str">
            <v>16.05.18</v>
          </cell>
          <cell r="AYC94" t="str">
            <v>16.05.19</v>
          </cell>
          <cell r="AYD94" t="str">
            <v>16.05.20</v>
          </cell>
          <cell r="AYE94" t="str">
            <v>16.05.21</v>
          </cell>
          <cell r="AYF94" t="str">
            <v>16.06.01</v>
          </cell>
          <cell r="AYG94" t="str">
            <v>16.06.02</v>
          </cell>
          <cell r="AYH94" t="str">
            <v>16.06.03</v>
          </cell>
          <cell r="AYI94" t="str">
            <v>16.06.04</v>
          </cell>
          <cell r="AYJ94" t="str">
            <v>16.06.05</v>
          </cell>
          <cell r="AYK94" t="str">
            <v>16.06.06</v>
          </cell>
          <cell r="AYL94" t="str">
            <v>16.06.07</v>
          </cell>
          <cell r="AYM94" t="str">
            <v>16.06.08</v>
          </cell>
          <cell r="AYN94" t="str">
            <v>16.06.09</v>
          </cell>
          <cell r="AYO94" t="str">
            <v>16.06.10</v>
          </cell>
          <cell r="AYP94" t="str">
            <v>16.06.11</v>
          </cell>
          <cell r="AYQ94" t="str">
            <v>16.06.12</v>
          </cell>
          <cell r="AYR94" t="str">
            <v>16.06.13</v>
          </cell>
          <cell r="AYS94" t="str">
            <v>16.06.14</v>
          </cell>
          <cell r="AYT94" t="str">
            <v>16.06.15</v>
          </cell>
          <cell r="AYU94" t="str">
            <v>16.07.01</v>
          </cell>
          <cell r="AYV94" t="str">
            <v>16.07.02</v>
          </cell>
          <cell r="AYW94" t="str">
            <v>16.07.03</v>
          </cell>
          <cell r="AYX94" t="str">
            <v>16.07.04</v>
          </cell>
          <cell r="AYY94" t="str">
            <v>16.07.05</v>
          </cell>
          <cell r="AYZ94" t="str">
            <v>16.07.06</v>
          </cell>
          <cell r="AZA94" t="str">
            <v>16.07.07</v>
          </cell>
          <cell r="AZB94" t="str">
            <v>16.07.08</v>
          </cell>
          <cell r="AZC94" t="str">
            <v>16.07.09</v>
          </cell>
          <cell r="AZD94" t="str">
            <v>16.07.10</v>
          </cell>
          <cell r="AZE94" t="str">
            <v>16.07.11</v>
          </cell>
          <cell r="AZF94" t="str">
            <v>16.07.12</v>
          </cell>
          <cell r="AZG94" t="str">
            <v>16.07.13</v>
          </cell>
          <cell r="AZH94" t="str">
            <v>16.07.14</v>
          </cell>
          <cell r="AZI94" t="str">
            <v>16.07.15</v>
          </cell>
          <cell r="AZJ94" t="str">
            <v>16.07.16</v>
          </cell>
          <cell r="AZK94" t="str">
            <v>16.07.17</v>
          </cell>
          <cell r="AZL94" t="str">
            <v>16.07.18</v>
          </cell>
          <cell r="AZM94" t="str">
            <v>16.07.19</v>
          </cell>
          <cell r="AZN94" t="str">
            <v>16.07.20</v>
          </cell>
          <cell r="AZO94" t="str">
            <v>16.07.21</v>
          </cell>
          <cell r="AZP94" t="str">
            <v>16.08.01</v>
          </cell>
          <cell r="AZQ94" t="str">
            <v>16.08.02</v>
          </cell>
          <cell r="AZR94" t="str">
            <v>16.08.03</v>
          </cell>
          <cell r="AZS94" t="str">
            <v>16.08.04</v>
          </cell>
          <cell r="AZT94" t="str">
            <v>16.08.05</v>
          </cell>
          <cell r="AZU94" t="str">
            <v>16.08.06</v>
          </cell>
          <cell r="AZV94" t="str">
            <v>16.08.07</v>
          </cell>
          <cell r="AZW94" t="str">
            <v>16.08.08</v>
          </cell>
          <cell r="AZX94" t="str">
            <v>16.08.09</v>
          </cell>
          <cell r="AZY94" t="str">
            <v>16.08.10</v>
          </cell>
          <cell r="AZZ94" t="str">
            <v>16.08.11</v>
          </cell>
          <cell r="BAA94" t="str">
            <v>16.08.12</v>
          </cell>
          <cell r="BAB94" t="str">
            <v>16.08.13</v>
          </cell>
          <cell r="BAC94" t="str">
            <v>16.08.14</v>
          </cell>
          <cell r="BAD94" t="str">
            <v>16.08.15</v>
          </cell>
          <cell r="BAE94" t="str">
            <v>16.08.16</v>
          </cell>
          <cell r="BAF94" t="str">
            <v>16.08.17</v>
          </cell>
          <cell r="BAG94" t="str">
            <v>16.08.18</v>
          </cell>
          <cell r="BAH94" t="str">
            <v>16.08.19</v>
          </cell>
          <cell r="BAI94" t="str">
            <v>16.08.20</v>
          </cell>
          <cell r="BAJ94" t="str">
            <v>16.09.01</v>
          </cell>
          <cell r="BAK94" t="str">
            <v>16.09.02</v>
          </cell>
          <cell r="BAL94" t="str">
            <v>16.09.03</v>
          </cell>
          <cell r="BAM94" t="str">
            <v>16.09.04</v>
          </cell>
          <cell r="BAN94" t="str">
            <v>16.09.05</v>
          </cell>
          <cell r="BAO94" t="str">
            <v>16.09.06</v>
          </cell>
          <cell r="BAP94" t="str">
            <v>16.09.07</v>
          </cell>
          <cell r="BAQ94" t="str">
            <v>16.09.08</v>
          </cell>
          <cell r="BAR94" t="str">
            <v>16.09.09</v>
          </cell>
          <cell r="BAS94" t="str">
            <v>16.09.10</v>
          </cell>
          <cell r="BAT94" t="str">
            <v>16.09.11</v>
          </cell>
          <cell r="BAU94" t="str">
            <v>16.09.12</v>
          </cell>
          <cell r="BAV94" t="str">
            <v>16.09.13</v>
          </cell>
          <cell r="BAW94" t="str">
            <v>16.09.14</v>
          </cell>
          <cell r="BAX94" t="str">
            <v>16.09.15</v>
          </cell>
          <cell r="BAY94" t="str">
            <v>16.09.16</v>
          </cell>
          <cell r="BAZ94" t="str">
            <v>16.09.17</v>
          </cell>
          <cell r="BBA94" t="str">
            <v>16.09.18</v>
          </cell>
          <cell r="BBB94" t="str">
            <v>16.09.19</v>
          </cell>
          <cell r="BBC94" t="str">
            <v>16.10.01</v>
          </cell>
          <cell r="BBD94" t="str">
            <v>16.10.02</v>
          </cell>
          <cell r="BBE94" t="str">
            <v>16.10.03</v>
          </cell>
          <cell r="BBF94" t="str">
            <v>16.10.04</v>
          </cell>
          <cell r="BBG94" t="str">
            <v>16.10.05</v>
          </cell>
          <cell r="BBH94" t="str">
            <v>16.10.06</v>
          </cell>
          <cell r="BBI94" t="str">
            <v>16.10.07</v>
          </cell>
          <cell r="BBJ94" t="str">
            <v>16.10.08</v>
          </cell>
          <cell r="BBK94" t="str">
            <v>16.10.09</v>
          </cell>
          <cell r="BBL94" t="str">
            <v>16.10.10</v>
          </cell>
          <cell r="BBM94" t="str">
            <v>16.10.11</v>
          </cell>
          <cell r="BBN94" t="str">
            <v>16.10.12</v>
          </cell>
          <cell r="BBO94" t="str">
            <v>16.10.13</v>
          </cell>
          <cell r="BBP94" t="str">
            <v>16.10.14</v>
          </cell>
          <cell r="BBQ94" t="str">
            <v>16.10.15</v>
          </cell>
          <cell r="BBR94" t="str">
            <v>16.10.16</v>
          </cell>
          <cell r="BBS94" t="str">
            <v>16.11.01</v>
          </cell>
          <cell r="BBT94" t="str">
            <v>16.11.02</v>
          </cell>
          <cell r="BBU94" t="str">
            <v>16.11.03</v>
          </cell>
          <cell r="BBV94" t="str">
            <v>16.11.04</v>
          </cell>
          <cell r="BBW94" t="str">
            <v>16.11.05</v>
          </cell>
          <cell r="BBX94" t="str">
            <v>16.11.06</v>
          </cell>
          <cell r="BBY94" t="str">
            <v>16.11.07</v>
          </cell>
          <cell r="BBZ94" t="str">
            <v>16.11.08</v>
          </cell>
          <cell r="BCA94" t="str">
            <v>16.11.09</v>
          </cell>
          <cell r="BCB94" t="str">
            <v>16.11.10</v>
          </cell>
          <cell r="BCC94" t="str">
            <v>16.12.01</v>
          </cell>
          <cell r="BCD94" t="str">
            <v>16.12.02</v>
          </cell>
          <cell r="BCE94" t="str">
            <v>16.12.03</v>
          </cell>
          <cell r="BCF94" t="str">
            <v>16.12.04</v>
          </cell>
          <cell r="BCG94" t="str">
            <v>16.12.05</v>
          </cell>
          <cell r="BCH94" t="str">
            <v>16.13.01</v>
          </cell>
          <cell r="BCI94" t="str">
            <v>16.13.02</v>
          </cell>
          <cell r="BCJ94" t="str">
            <v>16.13.03</v>
          </cell>
          <cell r="BCK94" t="str">
            <v>16.13.04</v>
          </cell>
          <cell r="BCL94" t="str">
            <v>16.13.05</v>
          </cell>
          <cell r="BCM94" t="str">
            <v>16.13.06</v>
          </cell>
          <cell r="BCN94" t="str">
            <v>16.13.07</v>
          </cell>
          <cell r="BCO94" t="str">
            <v>16.71.01</v>
          </cell>
          <cell r="BCP94" t="str">
            <v>16.71.02</v>
          </cell>
          <cell r="BCQ94" t="str">
            <v>16.71.03</v>
          </cell>
          <cell r="BCR94" t="str">
            <v>16.71.04</v>
          </cell>
          <cell r="BCS94" t="str">
            <v>16.71.05</v>
          </cell>
          <cell r="BCT94" t="str">
            <v>16.71.06</v>
          </cell>
          <cell r="BCU94" t="str">
            <v>16.71.07</v>
          </cell>
          <cell r="BCV94" t="str">
            <v>16.71.08</v>
          </cell>
          <cell r="BCW94" t="str">
            <v>16.71.09</v>
          </cell>
          <cell r="BCX94" t="str">
            <v>16.71.10</v>
          </cell>
          <cell r="BCY94" t="str">
            <v>16.71.11</v>
          </cell>
          <cell r="BCZ94" t="str">
            <v>16.71.12</v>
          </cell>
          <cell r="BDA94" t="str">
            <v>16.71.13</v>
          </cell>
          <cell r="BDB94" t="str">
            <v>16.71.14</v>
          </cell>
          <cell r="BDC94" t="str">
            <v>16.71.15</v>
          </cell>
          <cell r="BDD94" t="str">
            <v>16.71.16</v>
          </cell>
          <cell r="BDE94" t="str">
            <v>16.71.17</v>
          </cell>
          <cell r="BDF94" t="str">
            <v>16.71.18</v>
          </cell>
          <cell r="BDG94" t="str">
            <v>16.72.01</v>
          </cell>
          <cell r="BDH94" t="str">
            <v>16.72.02</v>
          </cell>
          <cell r="BDI94" t="str">
            <v>16.72.03</v>
          </cell>
          <cell r="BDJ94" t="str">
            <v>16.72.04</v>
          </cell>
          <cell r="BDK94" t="str">
            <v>16.72.05</v>
          </cell>
          <cell r="BDL94" t="str">
            <v>16.73.01</v>
          </cell>
          <cell r="BDM94" t="str">
            <v>16.73.02</v>
          </cell>
          <cell r="BDN94" t="str">
            <v>16.73.03</v>
          </cell>
          <cell r="BDO94" t="str">
            <v>16.73.04</v>
          </cell>
          <cell r="BDP94" t="str">
            <v>16.73.05</v>
          </cell>
          <cell r="BDQ94" t="str">
            <v>16.73.06</v>
          </cell>
          <cell r="BDR94" t="str">
            <v>16.73.07</v>
          </cell>
          <cell r="BDS94" t="str">
            <v>16.73.08</v>
          </cell>
          <cell r="BDT94" t="str">
            <v>16.74.01</v>
          </cell>
          <cell r="BDU94" t="str">
            <v>16.74.02</v>
          </cell>
          <cell r="BDV94" t="str">
            <v>16.74.03</v>
          </cell>
          <cell r="BDW94" t="str">
            <v>16.74.04</v>
          </cell>
          <cell r="BDX94" t="str">
            <v>16.74.05</v>
          </cell>
          <cell r="BDY94" t="str">
            <v>16.74.06</v>
          </cell>
          <cell r="BDZ94" t="str">
            <v>17.01.01</v>
          </cell>
          <cell r="BEA94" t="str">
            <v>17.01.02</v>
          </cell>
          <cell r="BEB94" t="str">
            <v>17.01.03</v>
          </cell>
          <cell r="BEC94" t="str">
            <v>17.01.04</v>
          </cell>
          <cell r="BED94" t="str">
            <v>17.01.05</v>
          </cell>
          <cell r="BEE94" t="str">
            <v>17.01.06</v>
          </cell>
          <cell r="BEF94" t="str">
            <v>17.01.07</v>
          </cell>
          <cell r="BEG94" t="str">
            <v>17.01.08</v>
          </cell>
          <cell r="BEH94" t="str">
            <v>17.01.09</v>
          </cell>
          <cell r="BEI94" t="str">
            <v>17.01.10</v>
          </cell>
          <cell r="BEJ94" t="str">
            <v>17.01.11</v>
          </cell>
          <cell r="BEK94" t="str">
            <v>17.02.06</v>
          </cell>
          <cell r="BEL94" t="str">
            <v>17.02.07</v>
          </cell>
          <cell r="BEM94" t="str">
            <v>17.02.08</v>
          </cell>
          <cell r="BEN94" t="str">
            <v>17.02.09</v>
          </cell>
          <cell r="BEO94" t="str">
            <v>17.02.10</v>
          </cell>
          <cell r="BEP94" t="str">
            <v>17.02.11</v>
          </cell>
          <cell r="BEQ94" t="str">
            <v>17.02.16</v>
          </cell>
          <cell r="BER94" t="str">
            <v>17.02.17</v>
          </cell>
          <cell r="BES94" t="str">
            <v>17.02.18</v>
          </cell>
          <cell r="BET94" t="str">
            <v>17.02.19</v>
          </cell>
          <cell r="BEU94" t="str">
            <v>17.02.20</v>
          </cell>
          <cell r="BEV94" t="str">
            <v>17.02.21</v>
          </cell>
          <cell r="BEW94" t="str">
            <v>17.02.22</v>
          </cell>
          <cell r="BEX94" t="str">
            <v>17.02.23</v>
          </cell>
          <cell r="BEY94" t="str">
            <v>17.02.24</v>
          </cell>
          <cell r="BEZ94" t="str">
            <v>17.03.01</v>
          </cell>
          <cell r="BFA94" t="str">
            <v>17.03.06</v>
          </cell>
          <cell r="BFB94" t="str">
            <v>17.03.07</v>
          </cell>
          <cell r="BFC94" t="str">
            <v>17.03.08</v>
          </cell>
          <cell r="BFD94" t="str">
            <v>17.03.09</v>
          </cell>
          <cell r="BFE94" t="str">
            <v>17.03.10</v>
          </cell>
          <cell r="BFF94" t="str">
            <v>17.03.11</v>
          </cell>
          <cell r="BFG94" t="str">
            <v>17.03.12</v>
          </cell>
          <cell r="BFH94" t="str">
            <v>17.03.13</v>
          </cell>
          <cell r="BFI94" t="str">
            <v>17.03.14</v>
          </cell>
          <cell r="BFJ94" t="str">
            <v>17.03.15</v>
          </cell>
          <cell r="BFK94" t="str">
            <v>17.03.16</v>
          </cell>
          <cell r="BFL94" t="str">
            <v>17.03.19</v>
          </cell>
          <cell r="BFM94" t="str">
            <v>17.03.20</v>
          </cell>
          <cell r="BFN94" t="str">
            <v>17.03.21</v>
          </cell>
          <cell r="BFO94" t="str">
            <v>17.03.22</v>
          </cell>
          <cell r="BFP94" t="str">
            <v>17.03.23</v>
          </cell>
          <cell r="BFQ94" t="str">
            <v>17.03.24</v>
          </cell>
          <cell r="BFR94" t="str">
            <v>17.03.25</v>
          </cell>
          <cell r="BFS94" t="str">
            <v>17.04.01</v>
          </cell>
          <cell r="BFT94" t="str">
            <v>17.04.02</v>
          </cell>
          <cell r="BFU94" t="str">
            <v>17.04.03</v>
          </cell>
          <cell r="BFV94" t="str">
            <v>17.04.04</v>
          </cell>
          <cell r="BFW94" t="str">
            <v>17.04.05</v>
          </cell>
          <cell r="BFX94" t="str">
            <v>17.04.06</v>
          </cell>
          <cell r="BFY94" t="str">
            <v>17.04.07</v>
          </cell>
          <cell r="BFZ94" t="str">
            <v>17.04.08</v>
          </cell>
          <cell r="BGA94" t="str">
            <v>17.04.09</v>
          </cell>
          <cell r="BGB94" t="str">
            <v>17.04.10</v>
          </cell>
          <cell r="BGC94" t="str">
            <v>17.04.11</v>
          </cell>
          <cell r="BGD94" t="str">
            <v>17.04.12</v>
          </cell>
          <cell r="BGE94" t="str">
            <v>17.04.13</v>
          </cell>
          <cell r="BGF94" t="str">
            <v>17.04.14</v>
          </cell>
          <cell r="BGG94" t="str">
            <v>17.04.15</v>
          </cell>
          <cell r="BGH94" t="str">
            <v>17.05.01</v>
          </cell>
          <cell r="BGI94" t="str">
            <v>17.05.02</v>
          </cell>
          <cell r="BGJ94" t="str">
            <v>17.05.03</v>
          </cell>
          <cell r="BGK94" t="str">
            <v>17.05.04</v>
          </cell>
          <cell r="BGL94" t="str">
            <v>17.05.05</v>
          </cell>
          <cell r="BGM94" t="str">
            <v>17.05.06</v>
          </cell>
          <cell r="BGN94" t="str">
            <v>17.05.07</v>
          </cell>
          <cell r="BGO94" t="str">
            <v>17.05.08</v>
          </cell>
          <cell r="BGP94" t="str">
            <v>17.05.09</v>
          </cell>
          <cell r="BGQ94" t="str">
            <v>17.05.10</v>
          </cell>
          <cell r="BGR94" t="str">
            <v>17.05.11</v>
          </cell>
          <cell r="BGS94" t="str">
            <v>17.05.12</v>
          </cell>
          <cell r="BGT94" t="str">
            <v>17.05.13</v>
          </cell>
          <cell r="BGU94" t="str">
            <v>17.05.14</v>
          </cell>
          <cell r="BGV94" t="str">
            <v>17.06.01</v>
          </cell>
          <cell r="BGW94" t="str">
            <v>17.06.02</v>
          </cell>
          <cell r="BGX94" t="str">
            <v>17.06.03</v>
          </cell>
          <cell r="BGY94" t="str">
            <v>17.06.04</v>
          </cell>
          <cell r="BGZ94" t="str">
            <v>17.06.05</v>
          </cell>
          <cell r="BHA94" t="str">
            <v>17.06.06</v>
          </cell>
          <cell r="BHB94" t="str">
            <v>17.06.07</v>
          </cell>
          <cell r="BHC94" t="str">
            <v>17.06.08</v>
          </cell>
          <cell r="BHD94" t="str">
            <v>17.06.09</v>
          </cell>
          <cell r="BHE94" t="str">
            <v>17.06.10</v>
          </cell>
          <cell r="BHF94" t="str">
            <v>17.06.11</v>
          </cell>
          <cell r="BHG94" t="str">
            <v>17.06.12</v>
          </cell>
          <cell r="BHH94" t="str">
            <v>17.06.13</v>
          </cell>
          <cell r="BHI94" t="str">
            <v>17.06.14</v>
          </cell>
          <cell r="BHJ94" t="str">
            <v>17.06.15</v>
          </cell>
          <cell r="BHK94" t="str">
            <v>17.07.01</v>
          </cell>
          <cell r="BHL94" t="str">
            <v>17.07.02</v>
          </cell>
          <cell r="BHM94" t="str">
            <v>17.07.03</v>
          </cell>
          <cell r="BHN94" t="str">
            <v>17.07.04</v>
          </cell>
          <cell r="BHO94" t="str">
            <v>17.07.05</v>
          </cell>
          <cell r="BHP94" t="str">
            <v>17.07.06</v>
          </cell>
          <cell r="BHQ94" t="str">
            <v>17.07.07</v>
          </cell>
          <cell r="BHR94" t="str">
            <v>17.07.08</v>
          </cell>
          <cell r="BHS94" t="str">
            <v>17.07.09</v>
          </cell>
          <cell r="BHT94" t="str">
            <v>17.07.10</v>
          </cell>
          <cell r="BHU94" t="str">
            <v>17.07.11</v>
          </cell>
          <cell r="BHV94" t="str">
            <v>17.07.12</v>
          </cell>
          <cell r="BHW94" t="str">
            <v>17.08.01</v>
          </cell>
          <cell r="BHX94" t="str">
            <v>17.08.02</v>
          </cell>
          <cell r="BHY94" t="str">
            <v>17.08.03</v>
          </cell>
          <cell r="BHZ94" t="str">
            <v>17.08.04</v>
          </cell>
          <cell r="BIA94" t="str">
            <v>17.08.05</v>
          </cell>
          <cell r="BIB94" t="str">
            <v>17.08.06</v>
          </cell>
          <cell r="BIC94" t="str">
            <v>17.08.07</v>
          </cell>
          <cell r="BID94" t="str">
            <v>17.08.08</v>
          </cell>
          <cell r="BIE94" t="str">
            <v>17.09.01</v>
          </cell>
          <cell r="BIF94" t="str">
            <v>17.09.02</v>
          </cell>
          <cell r="BIG94" t="str">
            <v>17.09.03</v>
          </cell>
          <cell r="BIH94" t="str">
            <v>17.09.04</v>
          </cell>
          <cell r="BII94" t="str">
            <v>17.09.05</v>
          </cell>
          <cell r="BIJ94" t="str">
            <v>17.09.06</v>
          </cell>
          <cell r="BIK94" t="str">
            <v>17.09.07</v>
          </cell>
          <cell r="BIL94" t="str">
            <v>17.09.08</v>
          </cell>
          <cell r="BIM94" t="str">
            <v>17.09.09</v>
          </cell>
          <cell r="BIN94" t="str">
            <v>17.09.10</v>
          </cell>
          <cell r="BIO94" t="str">
            <v>17.09.11</v>
          </cell>
          <cell r="BIP94" t="str">
            <v>17.71.01</v>
          </cell>
          <cell r="BIQ94" t="str">
            <v>17.71.02</v>
          </cell>
          <cell r="BIR94" t="str">
            <v>17.71.03</v>
          </cell>
          <cell r="BIS94" t="str">
            <v>17.71.04</v>
          </cell>
          <cell r="BIT94" t="str">
            <v>17.71.05</v>
          </cell>
          <cell r="BIU94" t="str">
            <v>17.71.06</v>
          </cell>
          <cell r="BIV94" t="str">
            <v>17.71.07</v>
          </cell>
          <cell r="BIW94" t="str">
            <v>17.71.08</v>
          </cell>
          <cell r="BIX94" t="str">
            <v>17.71.09</v>
          </cell>
          <cell r="BIY94" t="str">
            <v>18.01.04</v>
          </cell>
          <cell r="BIZ94" t="str">
            <v>18.01.05</v>
          </cell>
          <cell r="BJA94" t="str">
            <v>18.01.06</v>
          </cell>
          <cell r="BJB94" t="str">
            <v>18.01.07</v>
          </cell>
          <cell r="BJC94" t="str">
            <v>18.01.08</v>
          </cell>
          <cell r="BJD94" t="str">
            <v>18.01.09</v>
          </cell>
          <cell r="BJE94" t="str">
            <v>18.01.10</v>
          </cell>
          <cell r="BJF94" t="str">
            <v>18.01.13</v>
          </cell>
          <cell r="BJG94" t="str">
            <v>18.01.14</v>
          </cell>
          <cell r="BJH94" t="str">
            <v>18.01.15</v>
          </cell>
          <cell r="BJI94" t="str">
            <v>18.01.16</v>
          </cell>
          <cell r="BJJ94" t="str">
            <v>18.01.17</v>
          </cell>
          <cell r="BJK94" t="str">
            <v>18.01.18</v>
          </cell>
          <cell r="BJL94" t="str">
            <v>18.01.21</v>
          </cell>
          <cell r="BJM94" t="str">
            <v>18.01.22</v>
          </cell>
          <cell r="BJN94" t="str">
            <v>18.01.23</v>
          </cell>
          <cell r="BJO94" t="str">
            <v>18.01.24</v>
          </cell>
          <cell r="BJP94" t="str">
            <v>18.02.01</v>
          </cell>
          <cell r="BJQ94" t="str">
            <v>18.02.02</v>
          </cell>
          <cell r="BJR94" t="str">
            <v>18.02.03</v>
          </cell>
          <cell r="BJS94" t="str">
            <v>18.02.04</v>
          </cell>
          <cell r="BJT94" t="str">
            <v>18.02.05</v>
          </cell>
          <cell r="BJU94" t="str">
            <v>18.02.06</v>
          </cell>
          <cell r="BJV94" t="str">
            <v>18.02.07</v>
          </cell>
          <cell r="BJW94" t="str">
            <v>18.02.08</v>
          </cell>
          <cell r="BJX94" t="str">
            <v>18.02.09</v>
          </cell>
          <cell r="BJY94" t="str">
            <v>18.02.10</v>
          </cell>
          <cell r="BJZ94" t="str">
            <v>18.02.11</v>
          </cell>
          <cell r="BKA94" t="str">
            <v>18.02.12</v>
          </cell>
          <cell r="BKB94" t="str">
            <v>18.02.13</v>
          </cell>
          <cell r="BKC94" t="str">
            <v>18.02.14</v>
          </cell>
          <cell r="BKD94" t="str">
            <v>18.02.15</v>
          </cell>
          <cell r="BKE94" t="str">
            <v>18.02.16</v>
          </cell>
          <cell r="BKF94" t="str">
            <v>18.02.17</v>
          </cell>
          <cell r="BKG94" t="str">
            <v>18.02.18</v>
          </cell>
          <cell r="BKH94" t="str">
            <v>18.02.19</v>
          </cell>
          <cell r="BKI94" t="str">
            <v>18.02.20</v>
          </cell>
          <cell r="BKJ94" t="str">
            <v>18.02.21</v>
          </cell>
          <cell r="BKK94" t="str">
            <v>18.02.22</v>
          </cell>
          <cell r="BKL94" t="str">
            <v>18.02.23</v>
          </cell>
          <cell r="BKM94" t="str">
            <v>18.02.24</v>
          </cell>
          <cell r="BKN94" t="str">
            <v>18.02.25</v>
          </cell>
          <cell r="BKO94" t="str">
            <v>18.02.26</v>
          </cell>
          <cell r="BKP94" t="str">
            <v>18.02.27</v>
          </cell>
          <cell r="BKQ94" t="str">
            <v>18.02.28</v>
          </cell>
          <cell r="BKR94" t="str">
            <v>18.03.01</v>
          </cell>
          <cell r="BKS94" t="str">
            <v>18.03.02</v>
          </cell>
          <cell r="BKT94" t="str">
            <v>18.03.03</v>
          </cell>
          <cell r="BKU94" t="str">
            <v>18.03.04</v>
          </cell>
          <cell r="BKV94" t="str">
            <v>18.03.05</v>
          </cell>
          <cell r="BKW94" t="str">
            <v>18.03.06</v>
          </cell>
          <cell r="BKX94" t="str">
            <v>18.03.07</v>
          </cell>
          <cell r="BKY94" t="str">
            <v>18.03.08</v>
          </cell>
          <cell r="BKZ94" t="str">
            <v>18.03.09</v>
          </cell>
          <cell r="BLA94" t="str">
            <v>18.03.10</v>
          </cell>
          <cell r="BLB94" t="str">
            <v>18.03.11</v>
          </cell>
          <cell r="BLC94" t="str">
            <v>18.03.12</v>
          </cell>
          <cell r="BLD94" t="str">
            <v>18.03.13</v>
          </cell>
          <cell r="BLE94" t="str">
            <v>18.03.14</v>
          </cell>
          <cell r="BLF94" t="str">
            <v>18.03.15</v>
          </cell>
          <cell r="BLG94" t="str">
            <v>18.03.16</v>
          </cell>
          <cell r="BLH94" t="str">
            <v>18.03.17</v>
          </cell>
          <cell r="BLI94" t="str">
            <v>18.03.18</v>
          </cell>
          <cell r="BLJ94" t="str">
            <v>18.03.19</v>
          </cell>
          <cell r="BLK94" t="str">
            <v>18.03.20</v>
          </cell>
          <cell r="BLL94" t="str">
            <v>18.03.21</v>
          </cell>
          <cell r="BLM94" t="str">
            <v>18.03.22</v>
          </cell>
          <cell r="BLN94" t="str">
            <v>18.03.23</v>
          </cell>
          <cell r="BLO94" t="str">
            <v>18.04.04</v>
          </cell>
          <cell r="BLP94" t="str">
            <v>18.04.05</v>
          </cell>
          <cell r="BLQ94" t="str">
            <v>18.04.06</v>
          </cell>
          <cell r="BLR94" t="str">
            <v>18.04.07</v>
          </cell>
          <cell r="BLS94" t="str">
            <v>18.04.08</v>
          </cell>
          <cell r="BLT94" t="str">
            <v>18.04.09</v>
          </cell>
          <cell r="BLU94" t="str">
            <v>18.04.10</v>
          </cell>
          <cell r="BLV94" t="str">
            <v>18.04.11</v>
          </cell>
          <cell r="BLW94" t="str">
            <v>18.04.15</v>
          </cell>
          <cell r="BLX94" t="str">
            <v>18.04.18</v>
          </cell>
          <cell r="BLY94" t="str">
            <v>18.04.19</v>
          </cell>
          <cell r="BLZ94" t="str">
            <v>18.04.20</v>
          </cell>
          <cell r="BMA94" t="str">
            <v>18.04.21</v>
          </cell>
          <cell r="BMB94" t="str">
            <v>18.04.22</v>
          </cell>
          <cell r="BMC94" t="str">
            <v>18.04.23</v>
          </cell>
          <cell r="BMD94" t="str">
            <v>18.05.02</v>
          </cell>
          <cell r="BME94" t="str">
            <v>18.05.06</v>
          </cell>
          <cell r="BMF94" t="str">
            <v>18.05.08</v>
          </cell>
          <cell r="BMG94" t="str">
            <v>18.05.11</v>
          </cell>
          <cell r="BMH94" t="str">
            <v>18.05.12</v>
          </cell>
          <cell r="BMI94" t="str">
            <v>18.05.13</v>
          </cell>
          <cell r="BMJ94" t="str">
            <v>18.05.18</v>
          </cell>
          <cell r="BMK94" t="str">
            <v>18.05.20</v>
          </cell>
          <cell r="BML94" t="str">
            <v>18.05.22</v>
          </cell>
          <cell r="BMM94" t="str">
            <v>18.05.23</v>
          </cell>
          <cell r="BMN94" t="str">
            <v>18.05.25</v>
          </cell>
          <cell r="BMO94" t="str">
            <v>18.05.26</v>
          </cell>
          <cell r="BMP94" t="str">
            <v>18.05.27</v>
          </cell>
          <cell r="BMQ94" t="str">
            <v>18.05.29</v>
          </cell>
          <cell r="BMR94" t="str">
            <v>18.05.30</v>
          </cell>
          <cell r="BMS94" t="str">
            <v>18.06.01</v>
          </cell>
          <cell r="BMT94" t="str">
            <v>18.06.02</v>
          </cell>
          <cell r="BMU94" t="str">
            <v>18.06.03</v>
          </cell>
          <cell r="BMV94" t="str">
            <v>18.06.04</v>
          </cell>
          <cell r="BMW94" t="str">
            <v>18.06.09</v>
          </cell>
          <cell r="BMX94" t="str">
            <v>18.06.11</v>
          </cell>
          <cell r="BMY94" t="str">
            <v>18.06.12</v>
          </cell>
          <cell r="BMZ94" t="str">
            <v>18.06.13</v>
          </cell>
          <cell r="BNA94" t="str">
            <v>18.06.15</v>
          </cell>
          <cell r="BNB94" t="str">
            <v>18.06.16</v>
          </cell>
          <cell r="BNC94" t="str">
            <v>18.06.17</v>
          </cell>
          <cell r="BND94" t="str">
            <v>18.06.18</v>
          </cell>
          <cell r="BNE94" t="str">
            <v>18.06.19</v>
          </cell>
          <cell r="BNF94" t="str">
            <v>18.06.20</v>
          </cell>
          <cell r="BNG94" t="str">
            <v>18.06.21</v>
          </cell>
          <cell r="BNH94" t="str">
            <v>18.06.24</v>
          </cell>
          <cell r="BNI94" t="str">
            <v>18.06.25</v>
          </cell>
          <cell r="BNJ94" t="str">
            <v>18.06.26</v>
          </cell>
          <cell r="BNK94" t="str">
            <v>18.06.27</v>
          </cell>
          <cell r="BNL94" t="str">
            <v>18.06.28</v>
          </cell>
          <cell r="BNM94" t="str">
            <v>18.07.01</v>
          </cell>
          <cell r="BNN94" t="str">
            <v>18.07.02</v>
          </cell>
          <cell r="BNO94" t="str">
            <v>18.07.03</v>
          </cell>
          <cell r="BNP94" t="str">
            <v>18.07.04</v>
          </cell>
          <cell r="BNQ94" t="str">
            <v>18.07.05</v>
          </cell>
          <cell r="BNR94" t="str">
            <v>18.07.06</v>
          </cell>
          <cell r="BNS94" t="str">
            <v>18.07.07</v>
          </cell>
          <cell r="BNT94" t="str">
            <v>18.07.08</v>
          </cell>
          <cell r="BNU94" t="str">
            <v>18.07.09</v>
          </cell>
          <cell r="BNV94" t="str">
            <v>18.07.10</v>
          </cell>
          <cell r="BNW94" t="str">
            <v>18.07.11</v>
          </cell>
          <cell r="BNX94" t="str">
            <v>18.07.12</v>
          </cell>
          <cell r="BNY94" t="str">
            <v>18.07.13</v>
          </cell>
          <cell r="BNZ94" t="str">
            <v>18.07.14</v>
          </cell>
          <cell r="BOA94" t="str">
            <v>18.07.15</v>
          </cell>
          <cell r="BOB94" t="str">
            <v>18.07.16</v>
          </cell>
          <cell r="BOC94" t="str">
            <v>18.07.17</v>
          </cell>
          <cell r="BOD94" t="str">
            <v>18.07.18</v>
          </cell>
          <cell r="BOE94" t="str">
            <v>18.07.19</v>
          </cell>
          <cell r="BOF94" t="str">
            <v>18.07.20</v>
          </cell>
          <cell r="BOG94" t="str">
            <v>18.07.21</v>
          </cell>
          <cell r="BOH94" t="str">
            <v>18.07.22</v>
          </cell>
          <cell r="BOI94" t="str">
            <v>18.07.23</v>
          </cell>
          <cell r="BOJ94" t="str">
            <v>18.07.24</v>
          </cell>
          <cell r="BOK94" t="str">
            <v>18.08.01</v>
          </cell>
          <cell r="BOL94" t="str">
            <v>18.08.02</v>
          </cell>
          <cell r="BOM94" t="str">
            <v>18.08.03</v>
          </cell>
          <cell r="BON94" t="str">
            <v>18.08.04</v>
          </cell>
          <cell r="BOO94" t="str">
            <v>18.08.05</v>
          </cell>
          <cell r="BOP94" t="str">
            <v>18.08.06</v>
          </cell>
          <cell r="BOQ94" t="str">
            <v>18.08.07</v>
          </cell>
          <cell r="BOR94" t="str">
            <v>18.08.08</v>
          </cell>
          <cell r="BOS94" t="str">
            <v>18.08.09</v>
          </cell>
          <cell r="BOT94" t="str">
            <v>18.08.10</v>
          </cell>
          <cell r="BOU94" t="str">
            <v>18.08.11</v>
          </cell>
          <cell r="BOV94" t="str">
            <v>18.08.12</v>
          </cell>
          <cell r="BOW94" t="str">
            <v>18.08.13</v>
          </cell>
          <cell r="BOX94" t="str">
            <v>18.08.14</v>
          </cell>
          <cell r="BOY94" t="str">
            <v>18.09.01</v>
          </cell>
          <cell r="BOZ94" t="str">
            <v>18.09.02</v>
          </cell>
          <cell r="BPA94" t="str">
            <v>18.09.03</v>
          </cell>
          <cell r="BPB94" t="str">
            <v>18.09.04</v>
          </cell>
          <cell r="BPC94" t="str">
            <v>18.09.05</v>
          </cell>
          <cell r="BPD94" t="str">
            <v>18.09.06</v>
          </cell>
          <cell r="BPE94" t="str">
            <v>18.09.07</v>
          </cell>
          <cell r="BPF94" t="str">
            <v>18.09.08</v>
          </cell>
          <cell r="BPG94" t="str">
            <v>18.09.09</v>
          </cell>
          <cell r="BPH94" t="str">
            <v>18.09.10</v>
          </cell>
          <cell r="BPI94" t="str">
            <v>18.09.11</v>
          </cell>
          <cell r="BPJ94" t="str">
            <v>18.10.01</v>
          </cell>
          <cell r="BPK94" t="str">
            <v>18.10.02</v>
          </cell>
          <cell r="BPL94" t="str">
            <v>18.10.03</v>
          </cell>
          <cell r="BPM94" t="str">
            <v>18.10.04</v>
          </cell>
          <cell r="BPN94" t="str">
            <v>18.10.05</v>
          </cell>
          <cell r="BPO94" t="str">
            <v>18.10.06</v>
          </cell>
          <cell r="BPP94" t="str">
            <v>18.10.07</v>
          </cell>
          <cell r="BPQ94" t="str">
            <v>18.10.08</v>
          </cell>
          <cell r="BPR94" t="str">
            <v>18.10.09</v>
          </cell>
          <cell r="BPS94" t="str">
            <v>18.11.01</v>
          </cell>
          <cell r="BPT94" t="str">
            <v>18.11.02</v>
          </cell>
          <cell r="BPU94" t="str">
            <v>18.11.03</v>
          </cell>
          <cell r="BPV94" t="str">
            <v>18.11.04</v>
          </cell>
          <cell r="BPW94" t="str">
            <v>18.11.05</v>
          </cell>
          <cell r="BPX94" t="str">
            <v>18.11.06</v>
          </cell>
          <cell r="BPY94" t="str">
            <v>18.11.07</v>
          </cell>
          <cell r="BPZ94" t="str">
            <v>18.12.01</v>
          </cell>
          <cell r="BQA94" t="str">
            <v>18.12.02</v>
          </cell>
          <cell r="BQB94" t="str">
            <v>18.12.03</v>
          </cell>
          <cell r="BQC94" t="str">
            <v>18.12.04</v>
          </cell>
          <cell r="BQD94" t="str">
            <v>18.12.05</v>
          </cell>
          <cell r="BQE94" t="str">
            <v>18.12.06</v>
          </cell>
          <cell r="BQF94" t="str">
            <v>18.12.07</v>
          </cell>
          <cell r="BQG94" t="str">
            <v>18.12.08</v>
          </cell>
          <cell r="BQH94" t="str">
            <v>18.12.09</v>
          </cell>
          <cell r="BQI94" t="str">
            <v>18.13.01</v>
          </cell>
          <cell r="BQJ94" t="str">
            <v>18.13.02</v>
          </cell>
          <cell r="BQK94" t="str">
            <v>18.13.03</v>
          </cell>
          <cell r="BQL94" t="str">
            <v>18.13.04</v>
          </cell>
          <cell r="BQM94" t="str">
            <v>18.13.05</v>
          </cell>
          <cell r="BQN94" t="str">
            <v>18.13.06</v>
          </cell>
          <cell r="BQO94" t="str">
            <v>18.13.07</v>
          </cell>
          <cell r="BQP94" t="str">
            <v>18.13.08</v>
          </cell>
          <cell r="BQQ94" t="str">
            <v>18.13.09</v>
          </cell>
          <cell r="BQR94" t="str">
            <v>18.13.10</v>
          </cell>
          <cell r="BQS94" t="str">
            <v>18.13.11</v>
          </cell>
          <cell r="BQT94" t="str">
            <v>18.71.01</v>
          </cell>
          <cell r="BQU94" t="str">
            <v>18.71.02</v>
          </cell>
          <cell r="BQV94" t="str">
            <v>18.71.03</v>
          </cell>
          <cell r="BQW94" t="str">
            <v>18.71.04</v>
          </cell>
          <cell r="BQX94" t="str">
            <v>18.71.05</v>
          </cell>
          <cell r="BQY94" t="str">
            <v>18.71.06</v>
          </cell>
          <cell r="BQZ94" t="str">
            <v>18.71.07</v>
          </cell>
          <cell r="BRA94" t="str">
            <v>18.71.08</v>
          </cell>
          <cell r="BRB94" t="str">
            <v>18.71.09</v>
          </cell>
          <cell r="BRC94" t="str">
            <v>18.71.10</v>
          </cell>
          <cell r="BRD94" t="str">
            <v>18.71.11</v>
          </cell>
          <cell r="BRE94" t="str">
            <v>18.71.12</v>
          </cell>
          <cell r="BRF94" t="str">
            <v>18.71.13</v>
          </cell>
          <cell r="BRG94" t="str">
            <v>18.71.14</v>
          </cell>
          <cell r="BRH94" t="str">
            <v>18.71.15</v>
          </cell>
          <cell r="BRI94" t="str">
            <v>18.71.16</v>
          </cell>
          <cell r="BRJ94" t="str">
            <v>18.71.17</v>
          </cell>
          <cell r="BRK94" t="str">
            <v>18.71.18</v>
          </cell>
          <cell r="BRL94" t="str">
            <v>18.71.19</v>
          </cell>
          <cell r="BRM94" t="str">
            <v>18.71.20</v>
          </cell>
          <cell r="BRN94" t="str">
            <v>18.72.01</v>
          </cell>
          <cell r="BRO94" t="str">
            <v>18.72.02</v>
          </cell>
          <cell r="BRP94" t="str">
            <v>18.72.03</v>
          </cell>
          <cell r="BRQ94" t="str">
            <v>18.72.04</v>
          </cell>
          <cell r="BRR94" t="str">
            <v>18.72.05</v>
          </cell>
          <cell r="BRS94" t="str">
            <v>19.01.01</v>
          </cell>
          <cell r="BRT94" t="str">
            <v>19.01.02</v>
          </cell>
          <cell r="BRU94" t="str">
            <v>19.01.03</v>
          </cell>
          <cell r="BRV94" t="str">
            <v>19.01.04</v>
          </cell>
          <cell r="BRW94" t="str">
            <v>19.01.05</v>
          </cell>
          <cell r="BRX94" t="str">
            <v>19.01.06</v>
          </cell>
          <cell r="BRY94" t="str">
            <v>19.01.07</v>
          </cell>
          <cell r="BRZ94" t="str">
            <v>19.01.08</v>
          </cell>
          <cell r="BSA94" t="str">
            <v>19.02.01</v>
          </cell>
          <cell r="BSB94" t="str">
            <v>19.02.02</v>
          </cell>
          <cell r="BSC94" t="str">
            <v>19.02.03</v>
          </cell>
          <cell r="BSD94" t="str">
            <v>19.02.04</v>
          </cell>
          <cell r="BSE94" t="str">
            <v>19.02.05</v>
          </cell>
          <cell r="BSF94" t="str">
            <v>19.03.01</v>
          </cell>
          <cell r="BSG94" t="str">
            <v>19.03.02</v>
          </cell>
          <cell r="BSH94" t="str">
            <v>19.03.03</v>
          </cell>
          <cell r="BSI94" t="str">
            <v>19.03.04</v>
          </cell>
          <cell r="BSJ94" t="str">
            <v>19.03.05</v>
          </cell>
          <cell r="BSK94" t="str">
            <v>19.03.06</v>
          </cell>
          <cell r="BSL94" t="str">
            <v>19.03.07</v>
          </cell>
          <cell r="BSM94" t="str">
            <v>19.03.08</v>
          </cell>
          <cell r="BSN94" t="str">
            <v>19.04.01</v>
          </cell>
          <cell r="BSO94" t="str">
            <v>19.04.02</v>
          </cell>
          <cell r="BSP94" t="str">
            <v>19.04.03</v>
          </cell>
          <cell r="BSQ94" t="str">
            <v>19.04.04</v>
          </cell>
          <cell r="BSR94" t="str">
            <v>19.04.05</v>
          </cell>
          <cell r="BSS94" t="str">
            <v>19.04.06</v>
          </cell>
          <cell r="BST94" t="str">
            <v>19.05.01</v>
          </cell>
          <cell r="BSU94" t="str">
            <v>19.05.02</v>
          </cell>
          <cell r="BSV94" t="str">
            <v>19.05.03</v>
          </cell>
          <cell r="BSW94" t="str">
            <v>19.05.04</v>
          </cell>
          <cell r="BSX94" t="str">
            <v>19.05.05</v>
          </cell>
          <cell r="BSY94" t="str">
            <v>19.05.06</v>
          </cell>
          <cell r="BSZ94" t="str">
            <v>19.06.01</v>
          </cell>
          <cell r="BTA94" t="str">
            <v>19.06.02</v>
          </cell>
          <cell r="BTB94" t="str">
            <v>19.06.03</v>
          </cell>
          <cell r="BTC94" t="str">
            <v>19.06.04</v>
          </cell>
          <cell r="BTD94" t="str">
            <v>19.06.05</v>
          </cell>
          <cell r="BTE94" t="str">
            <v>19.06.06</v>
          </cell>
          <cell r="BTF94" t="str">
            <v>19.06.07</v>
          </cell>
          <cell r="BTG94" t="str">
            <v>19.71.01</v>
          </cell>
          <cell r="BTH94" t="str">
            <v>19.71.02</v>
          </cell>
          <cell r="BTI94" t="str">
            <v>19.71.03</v>
          </cell>
          <cell r="BTJ94" t="str">
            <v>19.71.04</v>
          </cell>
          <cell r="BTK94" t="str">
            <v>19.71.05</v>
          </cell>
          <cell r="BTL94" t="str">
            <v>19.71.06</v>
          </cell>
          <cell r="BTM94" t="str">
            <v>19.71.07</v>
          </cell>
          <cell r="BTN94" t="str">
            <v>21.01.04</v>
          </cell>
          <cell r="BTO94" t="str">
            <v>21.01.06</v>
          </cell>
          <cell r="BTP94" t="str">
            <v>21.01.07</v>
          </cell>
          <cell r="BTQ94" t="str">
            <v>21.01.08</v>
          </cell>
          <cell r="BTR94" t="str">
            <v>21.01.09</v>
          </cell>
          <cell r="BTS94" t="str">
            <v>21.01.10</v>
          </cell>
          <cell r="BTT94" t="str">
            <v>21.01.12</v>
          </cell>
          <cell r="BTU94" t="str">
            <v>21.01.13</v>
          </cell>
          <cell r="BTV94" t="str">
            <v>21.01.14</v>
          </cell>
          <cell r="BTW94" t="str">
            <v>21.01.15</v>
          </cell>
          <cell r="BTX94" t="str">
            <v>21.02.01</v>
          </cell>
          <cell r="BTY94" t="str">
            <v>21.02.02</v>
          </cell>
          <cell r="BTZ94" t="str">
            <v>21.02.03</v>
          </cell>
          <cell r="BUA94" t="str">
            <v>21.02.04</v>
          </cell>
          <cell r="BUB94" t="str">
            <v>21.02.05</v>
          </cell>
          <cell r="BUC94" t="str">
            <v>21.02.06</v>
          </cell>
          <cell r="BUD94" t="str">
            <v>21.02.07</v>
          </cell>
          <cell r="BUE94" t="str">
            <v>21.02.08</v>
          </cell>
          <cell r="BUF94" t="str">
            <v>21.02.09</v>
          </cell>
          <cell r="BUG94" t="str">
            <v>21.02.10</v>
          </cell>
          <cell r="BUH94" t="str">
            <v>21.02.11</v>
          </cell>
          <cell r="BUI94" t="str">
            <v>21.02.12</v>
          </cell>
          <cell r="BUJ94" t="str">
            <v>21.03.04</v>
          </cell>
          <cell r="BUK94" t="str">
            <v>21.03.05</v>
          </cell>
          <cell r="BUL94" t="str">
            <v>21.03.06</v>
          </cell>
          <cell r="BUM94" t="str">
            <v>21.03.07</v>
          </cell>
          <cell r="BUN94" t="str">
            <v>21.03.08</v>
          </cell>
          <cell r="BUO94" t="str">
            <v>21.03.09</v>
          </cell>
          <cell r="BUP94" t="str">
            <v>21.03.10</v>
          </cell>
          <cell r="BUQ94" t="str">
            <v>21.03.11</v>
          </cell>
          <cell r="BUR94" t="str">
            <v>21.03.15</v>
          </cell>
          <cell r="BUS94" t="str">
            <v>21.03.16</v>
          </cell>
          <cell r="BUT94" t="str">
            <v>21.03.18</v>
          </cell>
          <cell r="BUU94" t="str">
            <v>21.03.19</v>
          </cell>
          <cell r="BUV94" t="str">
            <v>21.03.20</v>
          </cell>
          <cell r="BUW94" t="str">
            <v>21.03.21</v>
          </cell>
          <cell r="BUX94" t="str">
            <v>21.03.22</v>
          </cell>
          <cell r="BUY94" t="str">
            <v>21.04.01</v>
          </cell>
          <cell r="BUZ94" t="str">
            <v>21.04.02</v>
          </cell>
          <cell r="BVA94" t="str">
            <v>21.04.03</v>
          </cell>
          <cell r="BVB94" t="str">
            <v>21.04.04</v>
          </cell>
          <cell r="BVC94" t="str">
            <v>21.04.05</v>
          </cell>
          <cell r="BVD94" t="str">
            <v>21.04.06</v>
          </cell>
          <cell r="BVE94" t="str">
            <v>21.04.07</v>
          </cell>
          <cell r="BVF94" t="str">
            <v>21.04.08</v>
          </cell>
          <cell r="BVG94" t="str">
            <v>21.04.09</v>
          </cell>
          <cell r="BVH94" t="str">
            <v>21.04.10</v>
          </cell>
          <cell r="BVI94" t="str">
            <v>21.04.11</v>
          </cell>
          <cell r="BVJ94" t="str">
            <v>21.04.12</v>
          </cell>
          <cell r="BVK94" t="str">
            <v>21.04.13</v>
          </cell>
          <cell r="BVL94" t="str">
            <v>21.05.01</v>
          </cell>
          <cell r="BVM94" t="str">
            <v>21.05.02</v>
          </cell>
          <cell r="BVN94" t="str">
            <v>21.05.03</v>
          </cell>
          <cell r="BVO94" t="str">
            <v>21.05.04</v>
          </cell>
          <cell r="BVP94" t="str">
            <v>21.05.05</v>
          </cell>
          <cell r="BVQ94" t="str">
            <v>21.05.06</v>
          </cell>
          <cell r="BVR94" t="str">
            <v>21.05.07</v>
          </cell>
          <cell r="BVS94" t="str">
            <v>21.05.08</v>
          </cell>
          <cell r="BVT94" t="str">
            <v>21.05.09</v>
          </cell>
          <cell r="BVU94" t="str">
            <v>21.71.01</v>
          </cell>
          <cell r="BVV94" t="str">
            <v>21.71.02</v>
          </cell>
          <cell r="BVW94" t="str">
            <v>21.71.03</v>
          </cell>
          <cell r="BVX94" t="str">
            <v>21.71.04</v>
          </cell>
          <cell r="BVY94" t="str">
            <v>21.71.05</v>
          </cell>
          <cell r="BVZ94" t="str">
            <v>21.71.06</v>
          </cell>
          <cell r="BWA94" t="str">
            <v>21.71.07</v>
          </cell>
          <cell r="BWB94" t="str">
            <v>21.71.08</v>
          </cell>
          <cell r="BWC94" t="str">
            <v>21.71.09</v>
          </cell>
          <cell r="BWD94" t="str">
            <v>21.71.10</v>
          </cell>
          <cell r="BWE94" t="str">
            <v>21.71.11</v>
          </cell>
          <cell r="BWF94" t="str">
            <v>21.71.12</v>
          </cell>
          <cell r="BWG94" t="str">
            <v>21.72.01</v>
          </cell>
          <cell r="BWH94" t="str">
            <v>21.72.02</v>
          </cell>
          <cell r="BWI94" t="str">
            <v>21.72.03</v>
          </cell>
          <cell r="BWJ94" t="str">
            <v>21.72.04</v>
          </cell>
          <cell r="BWK94" t="str">
            <v>31.01.01</v>
          </cell>
          <cell r="BWL94" t="str">
            <v>31.01.02</v>
          </cell>
          <cell r="BWM94" t="str">
            <v>31.71.01</v>
          </cell>
          <cell r="BWN94" t="str">
            <v>31.71.02</v>
          </cell>
          <cell r="BWO94" t="str">
            <v>31.71.03</v>
          </cell>
          <cell r="BWP94" t="str">
            <v>31.71.04</v>
          </cell>
          <cell r="BWQ94" t="str">
            <v>31.71.05</v>
          </cell>
          <cell r="BWR94" t="str">
            <v>31.71.06</v>
          </cell>
          <cell r="BWS94" t="str">
            <v>31.71.07</v>
          </cell>
          <cell r="BWT94" t="str">
            <v>31.71.08</v>
          </cell>
          <cell r="BWU94" t="str">
            <v>31.72.01</v>
          </cell>
          <cell r="BWV94" t="str">
            <v>31.72.02</v>
          </cell>
          <cell r="BWW94" t="str">
            <v>31.72.03</v>
          </cell>
          <cell r="BWX94" t="str">
            <v>31.72.04</v>
          </cell>
          <cell r="BWY94" t="str">
            <v>31.72.05</v>
          </cell>
          <cell r="BWZ94" t="str">
            <v>31.72.06</v>
          </cell>
          <cell r="BXA94" t="str">
            <v>31.73.01</v>
          </cell>
          <cell r="BXB94" t="str">
            <v>31.73.02</v>
          </cell>
          <cell r="BXC94" t="str">
            <v>31.73.03</v>
          </cell>
          <cell r="BXD94" t="str">
            <v>31.73.04</v>
          </cell>
          <cell r="BXE94" t="str">
            <v>31.73.05</v>
          </cell>
          <cell r="BXF94" t="str">
            <v>31.73.06</v>
          </cell>
          <cell r="BXG94" t="str">
            <v>31.73.07</v>
          </cell>
          <cell r="BXH94" t="str">
            <v>31.73.08</v>
          </cell>
          <cell r="BXI94" t="str">
            <v>31.74.01</v>
          </cell>
          <cell r="BXJ94" t="str">
            <v>31.74.02</v>
          </cell>
          <cell r="BXK94" t="str">
            <v>31.74.03</v>
          </cell>
          <cell r="BXL94" t="str">
            <v>31.74.04</v>
          </cell>
          <cell r="BXM94" t="str">
            <v>31.74.05</v>
          </cell>
          <cell r="BXN94" t="str">
            <v>31.74.06</v>
          </cell>
          <cell r="BXO94" t="str">
            <v>31.74.07</v>
          </cell>
          <cell r="BXP94" t="str">
            <v>31.74.08</v>
          </cell>
          <cell r="BXQ94" t="str">
            <v>31.74.09</v>
          </cell>
          <cell r="BXR94" t="str">
            <v>31.74.10</v>
          </cell>
          <cell r="BXS94" t="str">
            <v>31.75.01</v>
          </cell>
          <cell r="BXT94" t="str">
            <v>31.75.02</v>
          </cell>
          <cell r="BXU94" t="str">
            <v>31.75.03</v>
          </cell>
          <cell r="BXV94" t="str">
            <v>31.75.04</v>
          </cell>
          <cell r="BXW94" t="str">
            <v>31.75.05</v>
          </cell>
          <cell r="BXX94" t="str">
            <v>31.75.06</v>
          </cell>
          <cell r="BXY94" t="str">
            <v>31.75.07</v>
          </cell>
          <cell r="BXZ94" t="str">
            <v>31.75.08</v>
          </cell>
          <cell r="BYA94" t="str">
            <v>31.75.09</v>
          </cell>
          <cell r="BYB94" t="str">
            <v>31.75.10</v>
          </cell>
          <cell r="BYC94" t="str">
            <v>32.01.01</v>
          </cell>
          <cell r="BYD94" t="str">
            <v>32.01.02</v>
          </cell>
          <cell r="BYE94" t="str">
            <v>32.01.03</v>
          </cell>
          <cell r="BYF94" t="str">
            <v>32.01.04</v>
          </cell>
          <cell r="BYG94" t="str">
            <v>32.01.05</v>
          </cell>
          <cell r="BYH94" t="str">
            <v>32.01.06</v>
          </cell>
          <cell r="BYI94" t="str">
            <v>32.01.07</v>
          </cell>
          <cell r="BYJ94" t="str">
            <v>32.01.08</v>
          </cell>
          <cell r="BYK94" t="str">
            <v>32.01.09</v>
          </cell>
          <cell r="BYL94" t="str">
            <v>32.01.10</v>
          </cell>
          <cell r="BYM94" t="str">
            <v>32.01.11</v>
          </cell>
          <cell r="BYN94" t="str">
            <v>32.01.12</v>
          </cell>
          <cell r="BYO94" t="str">
            <v>32.01.13</v>
          </cell>
          <cell r="BYP94" t="str">
            <v>32.01.14</v>
          </cell>
          <cell r="BYQ94" t="str">
            <v>32.01.15</v>
          </cell>
          <cell r="BYR94" t="str">
            <v>32.01.16</v>
          </cell>
          <cell r="BYS94" t="str">
            <v>32.01.17</v>
          </cell>
          <cell r="BYT94" t="str">
            <v>32.01.18</v>
          </cell>
          <cell r="BYU94" t="str">
            <v>32.01.19</v>
          </cell>
          <cell r="BYV94" t="str">
            <v>32.01.20</v>
          </cell>
          <cell r="BYW94" t="str">
            <v>32.01.21</v>
          </cell>
          <cell r="BYX94" t="str">
            <v>32.01.22</v>
          </cell>
          <cell r="BYY94" t="str">
            <v>32.01.23</v>
          </cell>
          <cell r="BYZ94" t="str">
            <v>32.01.24</v>
          </cell>
          <cell r="BZA94" t="str">
            <v>32.01.25</v>
          </cell>
          <cell r="BZB94" t="str">
            <v>32.01.26</v>
          </cell>
          <cell r="BZC94" t="str">
            <v>32.01.27</v>
          </cell>
          <cell r="BZD94" t="str">
            <v>32.01.28</v>
          </cell>
          <cell r="BZE94" t="str">
            <v>32.01.29</v>
          </cell>
          <cell r="BZF94" t="str">
            <v>32.01.30</v>
          </cell>
          <cell r="BZG94" t="str">
            <v>32.01.31</v>
          </cell>
          <cell r="BZH94" t="str">
            <v>32.01.32</v>
          </cell>
          <cell r="BZI94" t="str">
            <v>32.01.33</v>
          </cell>
          <cell r="BZJ94" t="str">
            <v>32.01.34</v>
          </cell>
          <cell r="BZK94" t="str">
            <v>32.01.35</v>
          </cell>
          <cell r="BZL94" t="str">
            <v>32.01.36</v>
          </cell>
          <cell r="BZM94" t="str">
            <v>32.01.37</v>
          </cell>
          <cell r="BZN94" t="str">
            <v>32.01.38</v>
          </cell>
          <cell r="BZO94" t="str">
            <v>32.01.39</v>
          </cell>
          <cell r="BZP94" t="str">
            <v>32.01.40</v>
          </cell>
          <cell r="BZQ94" t="str">
            <v>32.02.01</v>
          </cell>
          <cell r="BZR94" t="str">
            <v>32.02.02</v>
          </cell>
          <cell r="BZS94" t="str">
            <v>32.02.03</v>
          </cell>
          <cell r="BZT94" t="str">
            <v>32.02.04</v>
          </cell>
          <cell r="BZU94" t="str">
            <v>32.02.05</v>
          </cell>
          <cell r="BZV94" t="str">
            <v>32.02.06</v>
          </cell>
          <cell r="BZW94" t="str">
            <v>32.02.07</v>
          </cell>
          <cell r="BZX94" t="str">
            <v>32.02.08</v>
          </cell>
          <cell r="BZY94" t="str">
            <v>32.02.09</v>
          </cell>
          <cell r="BZZ94" t="str">
            <v>32.02.10</v>
          </cell>
          <cell r="CAA94" t="str">
            <v>32.02.11</v>
          </cell>
          <cell r="CAB94" t="str">
            <v>32.02.12</v>
          </cell>
          <cell r="CAC94" t="str">
            <v>32.02.13</v>
          </cell>
          <cell r="CAD94" t="str">
            <v>32.02.14</v>
          </cell>
          <cell r="CAE94" t="str">
            <v>32.02.15</v>
          </cell>
          <cell r="CAF94" t="str">
            <v>32.02.16</v>
          </cell>
          <cell r="CAG94" t="str">
            <v>32.02.17</v>
          </cell>
          <cell r="CAH94" t="str">
            <v>32.02.18</v>
          </cell>
          <cell r="CAI94" t="str">
            <v>32.02.19</v>
          </cell>
          <cell r="CAJ94" t="str">
            <v>32.02.20</v>
          </cell>
          <cell r="CAK94" t="str">
            <v>32.02.21</v>
          </cell>
          <cell r="CAL94" t="str">
            <v>32.02.22</v>
          </cell>
          <cell r="CAM94" t="str">
            <v>32.02.23</v>
          </cell>
          <cell r="CAN94" t="str">
            <v>32.02.24</v>
          </cell>
          <cell r="CAO94" t="str">
            <v>32.02.25</v>
          </cell>
          <cell r="CAP94" t="str">
            <v>32.02.26</v>
          </cell>
          <cell r="CAQ94" t="str">
            <v>32.02.27</v>
          </cell>
          <cell r="CAR94" t="str">
            <v>32.02.28</v>
          </cell>
          <cell r="CAS94" t="str">
            <v>32.02.29</v>
          </cell>
          <cell r="CAT94" t="str">
            <v>32.02.30</v>
          </cell>
          <cell r="CAU94" t="str">
            <v>32.02.31</v>
          </cell>
          <cell r="CAV94" t="str">
            <v>32.02.32</v>
          </cell>
          <cell r="CAW94" t="str">
            <v>32.02.33</v>
          </cell>
          <cell r="CAX94" t="str">
            <v>32.02.34</v>
          </cell>
          <cell r="CAY94" t="str">
            <v>32.02.35</v>
          </cell>
          <cell r="CAZ94" t="str">
            <v>32.02.36</v>
          </cell>
          <cell r="CBA94" t="str">
            <v>32.02.37</v>
          </cell>
          <cell r="CBB94" t="str">
            <v>32.02.38</v>
          </cell>
          <cell r="CBC94" t="str">
            <v>32.02.39</v>
          </cell>
          <cell r="CBD94" t="str">
            <v>32.02.40</v>
          </cell>
          <cell r="CBE94" t="str">
            <v>32.02.41</v>
          </cell>
          <cell r="CBF94" t="str">
            <v>32.02.42</v>
          </cell>
          <cell r="CBG94" t="str">
            <v>32.02.43</v>
          </cell>
          <cell r="CBH94" t="str">
            <v>32.02.44</v>
          </cell>
          <cell r="CBI94" t="str">
            <v>32.02.45</v>
          </cell>
          <cell r="CBJ94" t="str">
            <v>32.02.46</v>
          </cell>
          <cell r="CBK94" t="str">
            <v>32.02.47</v>
          </cell>
          <cell r="CBL94" t="str">
            <v>32.03.01</v>
          </cell>
          <cell r="CBM94" t="str">
            <v>32.03.02</v>
          </cell>
          <cell r="CBN94" t="str">
            <v>32.03.03</v>
          </cell>
          <cell r="CBO94" t="str">
            <v>32.03.04</v>
          </cell>
          <cell r="CBP94" t="str">
            <v>32.03.05</v>
          </cell>
          <cell r="CBQ94" t="str">
            <v>32.03.06</v>
          </cell>
          <cell r="CBR94" t="str">
            <v>32.03.07</v>
          </cell>
          <cell r="CBS94" t="str">
            <v>32.03.08</v>
          </cell>
          <cell r="CBT94" t="str">
            <v>32.03.09</v>
          </cell>
          <cell r="CBU94" t="str">
            <v>32.03.10</v>
          </cell>
          <cell r="CBV94" t="str">
            <v>32.03.11</v>
          </cell>
          <cell r="CBW94" t="str">
            <v>32.03.12</v>
          </cell>
          <cell r="CBX94" t="str">
            <v>32.03.13</v>
          </cell>
          <cell r="CBY94" t="str">
            <v>32.03.14</v>
          </cell>
          <cell r="CBZ94" t="str">
            <v>32.03.15</v>
          </cell>
          <cell r="CCA94" t="str">
            <v>32.03.16</v>
          </cell>
          <cell r="CCB94" t="str">
            <v>32.03.17</v>
          </cell>
          <cell r="CCC94" t="str">
            <v>32.03.18</v>
          </cell>
          <cell r="CCD94" t="str">
            <v>32.03.19</v>
          </cell>
          <cell r="CCE94" t="str">
            <v>32.03.20</v>
          </cell>
          <cell r="CCF94" t="str">
            <v>32.03.21</v>
          </cell>
          <cell r="CCG94" t="str">
            <v>32.03.22</v>
          </cell>
          <cell r="CCH94" t="str">
            <v>32.03.23</v>
          </cell>
          <cell r="CCI94" t="str">
            <v>32.03.24</v>
          </cell>
          <cell r="CCJ94" t="str">
            <v>32.03.25</v>
          </cell>
          <cell r="CCK94" t="str">
            <v>32.03.26</v>
          </cell>
          <cell r="CCL94" t="str">
            <v>32.03.27</v>
          </cell>
          <cell r="CCM94" t="str">
            <v>32.03.28</v>
          </cell>
          <cell r="CCN94" t="str">
            <v>32.03.29</v>
          </cell>
          <cell r="CCO94" t="str">
            <v>32.03.30</v>
          </cell>
          <cell r="CCP94" t="str">
            <v>32.03.31</v>
          </cell>
          <cell r="CCQ94" t="str">
            <v>32.03.32</v>
          </cell>
          <cell r="CCR94" t="str">
            <v>32.04.05</v>
          </cell>
          <cell r="CCS94" t="str">
            <v>32.04.06</v>
          </cell>
          <cell r="CCT94" t="str">
            <v>32.04.07</v>
          </cell>
          <cell r="CCU94" t="str">
            <v>32.04.08</v>
          </cell>
          <cell r="CCV94" t="str">
            <v>32.04.09</v>
          </cell>
          <cell r="CCW94" t="str">
            <v>32.04.10</v>
          </cell>
          <cell r="CCX94" t="str">
            <v>32.04.11</v>
          </cell>
          <cell r="CCY94" t="str">
            <v>32.04.12</v>
          </cell>
          <cell r="CCZ94" t="str">
            <v>32.04.13</v>
          </cell>
          <cell r="CDA94" t="str">
            <v>32.04.14</v>
          </cell>
          <cell r="CDB94" t="str">
            <v>32.04.15</v>
          </cell>
          <cell r="CDC94" t="str">
            <v>32.04.16</v>
          </cell>
          <cell r="CDD94" t="str">
            <v>32.04.17</v>
          </cell>
          <cell r="CDE94" t="str">
            <v>32.04.25</v>
          </cell>
          <cell r="CDF94" t="str">
            <v>32.04.26</v>
          </cell>
          <cell r="CDG94" t="str">
            <v>32.04.27</v>
          </cell>
          <cell r="CDH94" t="str">
            <v>32.04.28</v>
          </cell>
          <cell r="CDI94" t="str">
            <v>32.04.29</v>
          </cell>
          <cell r="CDJ94" t="str">
            <v>32.04.30</v>
          </cell>
          <cell r="CDK94" t="str">
            <v>32.04.31</v>
          </cell>
          <cell r="CDL94" t="str">
            <v>32.04.32</v>
          </cell>
          <cell r="CDM94" t="str">
            <v>32.04.33</v>
          </cell>
          <cell r="CDN94" t="str">
            <v>32.04.34</v>
          </cell>
          <cell r="CDO94" t="str">
            <v>32.04.35</v>
          </cell>
          <cell r="CDP94" t="str">
            <v>32.04.36</v>
          </cell>
          <cell r="CDQ94" t="str">
            <v>32.04.37</v>
          </cell>
          <cell r="CDR94" t="str">
            <v>32.04.38</v>
          </cell>
          <cell r="CDS94" t="str">
            <v>32.04.39</v>
          </cell>
          <cell r="CDT94" t="str">
            <v>32.04.40</v>
          </cell>
          <cell r="CDU94" t="str">
            <v>32.04.44</v>
          </cell>
          <cell r="CDV94" t="str">
            <v>32.04.46</v>
          </cell>
          <cell r="CDW94" t="str">
            <v>32.05.01</v>
          </cell>
          <cell r="CDX94" t="str">
            <v>32.05.02</v>
          </cell>
          <cell r="CDY94" t="str">
            <v>32.05.03</v>
          </cell>
          <cell r="CDZ94" t="str">
            <v>32.05.04</v>
          </cell>
          <cell r="CEA94" t="str">
            <v>32.05.05</v>
          </cell>
          <cell r="CEB94" t="str">
            <v>32.05.06</v>
          </cell>
          <cell r="CEC94" t="str">
            <v>32.05.07</v>
          </cell>
          <cell r="CED94" t="str">
            <v>32.05.08</v>
          </cell>
          <cell r="CEE94" t="str">
            <v>32.05.09</v>
          </cell>
          <cell r="CEF94" t="str">
            <v>32.05.10</v>
          </cell>
          <cell r="CEG94" t="str">
            <v>32.05.11</v>
          </cell>
          <cell r="CEH94" t="str">
            <v>32.05.12</v>
          </cell>
          <cell r="CEI94" t="str">
            <v>32.05.13</v>
          </cell>
          <cell r="CEJ94" t="str">
            <v>32.05.14</v>
          </cell>
          <cell r="CEK94" t="str">
            <v>32.05.15</v>
          </cell>
          <cell r="CEL94" t="str">
            <v>32.05.16</v>
          </cell>
          <cell r="CEM94" t="str">
            <v>32.05.17</v>
          </cell>
          <cell r="CEN94" t="str">
            <v>32.05.18</v>
          </cell>
          <cell r="CEO94" t="str">
            <v>32.05.19</v>
          </cell>
          <cell r="CEP94" t="str">
            <v>32.05.20</v>
          </cell>
          <cell r="CEQ94" t="str">
            <v>32.05.21</v>
          </cell>
          <cell r="CER94" t="str">
            <v>32.05.22</v>
          </cell>
          <cell r="CES94" t="str">
            <v>32.05.23</v>
          </cell>
          <cell r="CET94" t="str">
            <v>32.05.24</v>
          </cell>
          <cell r="CEU94" t="str">
            <v>32.05.25</v>
          </cell>
          <cell r="CEV94" t="str">
            <v>32.05.26</v>
          </cell>
          <cell r="CEW94" t="str">
            <v>32.05.27</v>
          </cell>
          <cell r="CEX94" t="str">
            <v>32.05.28</v>
          </cell>
          <cell r="CEY94" t="str">
            <v>32.05.29</v>
          </cell>
          <cell r="CEZ94" t="str">
            <v>32.05.30</v>
          </cell>
          <cell r="CFA94" t="str">
            <v>32.05.31</v>
          </cell>
          <cell r="CFB94" t="str">
            <v>32.05.32</v>
          </cell>
          <cell r="CFC94" t="str">
            <v>32.05.33</v>
          </cell>
          <cell r="CFD94" t="str">
            <v>32.05.34</v>
          </cell>
          <cell r="CFE94" t="str">
            <v>32.05.35</v>
          </cell>
          <cell r="CFF94" t="str">
            <v>32.05.36</v>
          </cell>
          <cell r="CFG94" t="str">
            <v>32.05.37</v>
          </cell>
          <cell r="CFH94" t="str">
            <v>32.05.38</v>
          </cell>
          <cell r="CFI94" t="str">
            <v>32.05.39</v>
          </cell>
          <cell r="CFJ94" t="str">
            <v>32.05.40</v>
          </cell>
          <cell r="CFK94" t="str">
            <v>32.05.41</v>
          </cell>
          <cell r="CFL94" t="str">
            <v>32.05.42</v>
          </cell>
          <cell r="CFM94" t="str">
            <v>32.06.01</v>
          </cell>
          <cell r="CFN94" t="str">
            <v>32.06.02</v>
          </cell>
          <cell r="CFO94" t="str">
            <v>32.06.03</v>
          </cell>
          <cell r="CFP94" t="str">
            <v>32.06.04</v>
          </cell>
          <cell r="CFQ94" t="str">
            <v>32.06.05</v>
          </cell>
          <cell r="CFR94" t="str">
            <v>32.06.06</v>
          </cell>
          <cell r="CFS94" t="str">
            <v>32.06.07</v>
          </cell>
          <cell r="CFT94" t="str">
            <v>32.06.08</v>
          </cell>
          <cell r="CFU94" t="str">
            <v>32.06.09</v>
          </cell>
          <cell r="CFV94" t="str">
            <v>32.06.10</v>
          </cell>
          <cell r="CFW94" t="str">
            <v>32.06.11</v>
          </cell>
          <cell r="CFX94" t="str">
            <v>32.06.12</v>
          </cell>
          <cell r="CFY94" t="str">
            <v>32.06.13</v>
          </cell>
          <cell r="CFZ94" t="str">
            <v>32.06.14</v>
          </cell>
          <cell r="CGA94" t="str">
            <v>32.06.15</v>
          </cell>
          <cell r="CGB94" t="str">
            <v>32.06.16</v>
          </cell>
          <cell r="CGC94" t="str">
            <v>32.06.17</v>
          </cell>
          <cell r="CGD94" t="str">
            <v>32.06.18</v>
          </cell>
          <cell r="CGE94" t="str">
            <v>32.06.19</v>
          </cell>
          <cell r="CGF94" t="str">
            <v>32.06.20</v>
          </cell>
          <cell r="CGG94" t="str">
            <v>32.06.21</v>
          </cell>
          <cell r="CGH94" t="str">
            <v>32.06.22</v>
          </cell>
          <cell r="CGI94" t="str">
            <v>32.06.23</v>
          </cell>
          <cell r="CGJ94" t="str">
            <v>32.06.24</v>
          </cell>
          <cell r="CGK94" t="str">
            <v>32.06.25</v>
          </cell>
          <cell r="CGL94" t="str">
            <v>32.06.26</v>
          </cell>
          <cell r="CGM94" t="str">
            <v>32.06.27</v>
          </cell>
          <cell r="CGN94" t="str">
            <v>32.06.28</v>
          </cell>
          <cell r="CGO94" t="str">
            <v>32.06.29</v>
          </cell>
          <cell r="CGP94" t="str">
            <v>32.06.30</v>
          </cell>
          <cell r="CGQ94" t="str">
            <v>32.06.31</v>
          </cell>
          <cell r="CGR94" t="str">
            <v>32.06.32</v>
          </cell>
          <cell r="CGS94" t="str">
            <v>32.06.33</v>
          </cell>
          <cell r="CGT94" t="str">
            <v>32.06.34</v>
          </cell>
          <cell r="CGU94" t="str">
            <v>32.06.35</v>
          </cell>
          <cell r="CGV94" t="str">
            <v>32.06.36</v>
          </cell>
          <cell r="CGW94" t="str">
            <v>32.06.37</v>
          </cell>
          <cell r="CGX94" t="str">
            <v>32.06.38</v>
          </cell>
          <cell r="CGY94" t="str">
            <v>32.06.39</v>
          </cell>
          <cell r="CGZ94" t="str">
            <v>32.07.01</v>
          </cell>
          <cell r="CHA94" t="str">
            <v>32.07.02</v>
          </cell>
          <cell r="CHB94" t="str">
            <v>32.07.03</v>
          </cell>
          <cell r="CHC94" t="str">
            <v>32.07.04</v>
          </cell>
          <cell r="CHD94" t="str">
            <v>32.07.05</v>
          </cell>
          <cell r="CHE94" t="str">
            <v>32.07.06</v>
          </cell>
          <cell r="CHF94" t="str">
            <v>32.07.07</v>
          </cell>
          <cell r="CHG94" t="str">
            <v>32.07.08</v>
          </cell>
          <cell r="CHH94" t="str">
            <v>32.07.09</v>
          </cell>
          <cell r="CHI94" t="str">
            <v>32.07.10</v>
          </cell>
          <cell r="CHJ94" t="str">
            <v>32.07.11</v>
          </cell>
          <cell r="CHK94" t="str">
            <v>32.07.12</v>
          </cell>
          <cell r="CHL94" t="str">
            <v>32.07.13</v>
          </cell>
          <cell r="CHM94" t="str">
            <v>32.07.14</v>
          </cell>
          <cell r="CHN94" t="str">
            <v>32.07.15</v>
          </cell>
          <cell r="CHO94" t="str">
            <v>32.07.16</v>
          </cell>
          <cell r="CHP94" t="str">
            <v>32.07.17</v>
          </cell>
          <cell r="CHQ94" t="str">
            <v>32.07.18</v>
          </cell>
          <cell r="CHR94" t="str">
            <v>32.07.19</v>
          </cell>
          <cell r="CHS94" t="str">
            <v>32.07.29</v>
          </cell>
          <cell r="CHT94" t="str">
            <v>32.07.30</v>
          </cell>
          <cell r="CHU94" t="str">
            <v>32.07.31</v>
          </cell>
          <cell r="CHV94" t="str">
            <v>32.07.32</v>
          </cell>
          <cell r="CHW94" t="str">
            <v>32.07.33</v>
          </cell>
          <cell r="CHX94" t="str">
            <v>32.07.34</v>
          </cell>
          <cell r="CHY94" t="str">
            <v>32.07.35</v>
          </cell>
          <cell r="CHZ94" t="str">
            <v>32.07.37</v>
          </cell>
          <cell r="CIA94" t="str">
            <v>32.08.01</v>
          </cell>
          <cell r="CIB94" t="str">
            <v>32.08.02</v>
          </cell>
          <cell r="CIC94" t="str">
            <v>32.08.03</v>
          </cell>
          <cell r="CID94" t="str">
            <v>32.08.04</v>
          </cell>
          <cell r="CIE94" t="str">
            <v>32.08.05</v>
          </cell>
          <cell r="CIF94" t="str">
            <v>32.08.06</v>
          </cell>
          <cell r="CIG94" t="str">
            <v>32.08.07</v>
          </cell>
          <cell r="CIH94" t="str">
            <v>32.08.08</v>
          </cell>
          <cell r="CII94" t="str">
            <v>32.08.09</v>
          </cell>
          <cell r="CIJ94" t="str">
            <v>32.08.10</v>
          </cell>
          <cell r="CIK94" t="str">
            <v>32.08.11</v>
          </cell>
          <cell r="CIL94" t="str">
            <v>32.08.12</v>
          </cell>
          <cell r="CIM94" t="str">
            <v>32.08.13</v>
          </cell>
          <cell r="CIN94" t="str">
            <v>32.08.14</v>
          </cell>
          <cell r="CIO94" t="str">
            <v>32.08.15</v>
          </cell>
          <cell r="CIP94" t="str">
            <v>32.08.16</v>
          </cell>
          <cell r="CIQ94" t="str">
            <v>32.08.17</v>
          </cell>
          <cell r="CIR94" t="str">
            <v>32.08.18</v>
          </cell>
          <cell r="CIS94" t="str">
            <v>32.08.19</v>
          </cell>
          <cell r="CIT94" t="str">
            <v>32.08.20</v>
          </cell>
          <cell r="CIU94" t="str">
            <v>32.08.21</v>
          </cell>
          <cell r="CIV94" t="str">
            <v>32.08.22</v>
          </cell>
          <cell r="CIW94" t="str">
            <v>32.08.23</v>
          </cell>
          <cell r="CIX94" t="str">
            <v>32.08.24</v>
          </cell>
          <cell r="CIY94" t="str">
            <v>32.08.25</v>
          </cell>
          <cell r="CIZ94" t="str">
            <v>32.08.26</v>
          </cell>
          <cell r="CJA94" t="str">
            <v>32.08.27</v>
          </cell>
          <cell r="CJB94" t="str">
            <v>32.08.28</v>
          </cell>
          <cell r="CJC94" t="str">
            <v>32.08.29</v>
          </cell>
          <cell r="CJD94" t="str">
            <v>32.08.30</v>
          </cell>
          <cell r="CJE94" t="str">
            <v>32.08.31</v>
          </cell>
          <cell r="CJF94" t="str">
            <v>32.08.32</v>
          </cell>
          <cell r="CJG94" t="str">
            <v>32.09.01</v>
          </cell>
          <cell r="CJH94" t="str">
            <v>32.09.02</v>
          </cell>
          <cell r="CJI94" t="str">
            <v>32.09.03</v>
          </cell>
          <cell r="CJJ94" t="str">
            <v>32.09.04</v>
          </cell>
          <cell r="CJK94" t="str">
            <v>32.09.05</v>
          </cell>
          <cell r="CJL94" t="str">
            <v>32.09.06</v>
          </cell>
          <cell r="CJM94" t="str">
            <v>32.09.07</v>
          </cell>
          <cell r="CJN94" t="str">
            <v>32.09.08</v>
          </cell>
          <cell r="CJO94" t="str">
            <v>32.09.09</v>
          </cell>
          <cell r="CJP94" t="str">
            <v>32.09.10</v>
          </cell>
          <cell r="CJQ94" t="str">
            <v>32.09.11</v>
          </cell>
          <cell r="CJR94" t="str">
            <v>32.09.12</v>
          </cell>
          <cell r="CJS94" t="str">
            <v>32.09.13</v>
          </cell>
          <cell r="CJT94" t="str">
            <v>32.09.14</v>
          </cell>
          <cell r="CJU94" t="str">
            <v>32.09.15</v>
          </cell>
          <cell r="CJV94" t="str">
            <v>32.09.16</v>
          </cell>
          <cell r="CJW94" t="str">
            <v>32.09.17</v>
          </cell>
          <cell r="CJX94" t="str">
            <v>32.09.18</v>
          </cell>
          <cell r="CJY94" t="str">
            <v>32.09.19</v>
          </cell>
          <cell r="CJZ94" t="str">
            <v>32.09.20</v>
          </cell>
          <cell r="CKA94" t="str">
            <v>32.09.21</v>
          </cell>
          <cell r="CKB94" t="str">
            <v>32.09.22</v>
          </cell>
          <cell r="CKC94" t="str">
            <v>32.09.23</v>
          </cell>
          <cell r="CKD94" t="str">
            <v>32.09.24</v>
          </cell>
          <cell r="CKE94" t="str">
            <v>32.09.25</v>
          </cell>
          <cell r="CKF94" t="str">
            <v>32.09.26</v>
          </cell>
          <cell r="CKG94" t="str">
            <v>32.09.27</v>
          </cell>
          <cell r="CKH94" t="str">
            <v>32.09.28</v>
          </cell>
          <cell r="CKI94" t="str">
            <v>32.09.29</v>
          </cell>
          <cell r="CKJ94" t="str">
            <v>32.09.30</v>
          </cell>
          <cell r="CKK94" t="str">
            <v>32.09.31</v>
          </cell>
          <cell r="CKL94" t="str">
            <v>32.09.32</v>
          </cell>
          <cell r="CKM94" t="str">
            <v>32.09.33</v>
          </cell>
          <cell r="CKN94" t="str">
            <v>32.09.34</v>
          </cell>
          <cell r="CKO94" t="str">
            <v>32.09.35</v>
          </cell>
          <cell r="CKP94" t="str">
            <v>32.09.36</v>
          </cell>
          <cell r="CKQ94" t="str">
            <v>32.09.37</v>
          </cell>
          <cell r="CKR94" t="str">
            <v>32.09.38</v>
          </cell>
          <cell r="CKS94" t="str">
            <v>32.09.39</v>
          </cell>
          <cell r="CKT94" t="str">
            <v>32.09.40</v>
          </cell>
          <cell r="CKU94" t="str">
            <v>32.10.01</v>
          </cell>
          <cell r="CKV94" t="str">
            <v>32.10.02</v>
          </cell>
          <cell r="CKW94" t="str">
            <v>32.10.03</v>
          </cell>
          <cell r="CKX94" t="str">
            <v>32.10.04</v>
          </cell>
          <cell r="CKY94" t="str">
            <v>32.10.05</v>
          </cell>
          <cell r="CKZ94" t="str">
            <v>32.10.06</v>
          </cell>
          <cell r="CLA94" t="str">
            <v>32.10.07</v>
          </cell>
          <cell r="CLB94" t="str">
            <v>32.10.08</v>
          </cell>
          <cell r="CLC94" t="str">
            <v>32.10.09</v>
          </cell>
          <cell r="CLD94" t="str">
            <v>32.10.10</v>
          </cell>
          <cell r="CLE94" t="str">
            <v>32.10.11</v>
          </cell>
          <cell r="CLF94" t="str">
            <v>32.10.12</v>
          </cell>
          <cell r="CLG94" t="str">
            <v>32.10.13</v>
          </cell>
          <cell r="CLH94" t="str">
            <v>32.10.14</v>
          </cell>
          <cell r="CLI94" t="str">
            <v>32.10.15</v>
          </cell>
          <cell r="CLJ94" t="str">
            <v>32.10.16</v>
          </cell>
          <cell r="CLK94" t="str">
            <v>32.10.17</v>
          </cell>
          <cell r="CLL94" t="str">
            <v>32.10.18</v>
          </cell>
          <cell r="CLM94" t="str">
            <v>32.10.19</v>
          </cell>
          <cell r="CLN94" t="str">
            <v>32.10.20</v>
          </cell>
          <cell r="CLO94" t="str">
            <v>32.10.21</v>
          </cell>
          <cell r="CLP94" t="str">
            <v>32.10.22</v>
          </cell>
          <cell r="CLQ94" t="str">
            <v>32.10.23</v>
          </cell>
          <cell r="CLR94" t="str">
            <v>32.10.24</v>
          </cell>
          <cell r="CLS94" t="str">
            <v>32.10.25</v>
          </cell>
          <cell r="CLT94" t="str">
            <v>32.10.26</v>
          </cell>
          <cell r="CLU94" t="str">
            <v>32.11.01</v>
          </cell>
          <cell r="CLV94" t="str">
            <v>32.11.02</v>
          </cell>
          <cell r="CLW94" t="str">
            <v>32.11.03</v>
          </cell>
          <cell r="CLX94" t="str">
            <v>32.11.04</v>
          </cell>
          <cell r="CLY94" t="str">
            <v>32.11.05</v>
          </cell>
          <cell r="CLZ94" t="str">
            <v>32.11.06</v>
          </cell>
          <cell r="CMA94" t="str">
            <v>32.11.07</v>
          </cell>
          <cell r="CMB94" t="str">
            <v>32.11.08</v>
          </cell>
          <cell r="CMC94" t="str">
            <v>32.11.09</v>
          </cell>
          <cell r="CMD94" t="str">
            <v>32.11.10</v>
          </cell>
          <cell r="CME94" t="str">
            <v>32.11.11</v>
          </cell>
          <cell r="CMF94" t="str">
            <v>32.11.12</v>
          </cell>
          <cell r="CMG94" t="str">
            <v>32.11.13</v>
          </cell>
          <cell r="CMH94" t="str">
            <v>32.11.14</v>
          </cell>
          <cell r="CMI94" t="str">
            <v>32.11.15</v>
          </cell>
          <cell r="CMJ94" t="str">
            <v>32.11.16</v>
          </cell>
          <cell r="CMK94" t="str">
            <v>32.11.17</v>
          </cell>
          <cell r="CML94" t="str">
            <v>32.11.18</v>
          </cell>
          <cell r="CMM94" t="str">
            <v>32.11.19</v>
          </cell>
          <cell r="CMN94" t="str">
            <v>32.11.20</v>
          </cell>
          <cell r="CMO94" t="str">
            <v>32.11.21</v>
          </cell>
          <cell r="CMP94" t="str">
            <v>32.11.22</v>
          </cell>
          <cell r="CMQ94" t="str">
            <v>32.11.23</v>
          </cell>
          <cell r="CMR94" t="str">
            <v>32.11.24</v>
          </cell>
          <cell r="CMS94" t="str">
            <v>32.11.25</v>
          </cell>
          <cell r="CMT94" t="str">
            <v>32.11.26</v>
          </cell>
          <cell r="CMU94" t="str">
            <v>32.12.01</v>
          </cell>
          <cell r="CMV94" t="str">
            <v>32.12.02</v>
          </cell>
          <cell r="CMW94" t="str">
            <v>32.12.03</v>
          </cell>
          <cell r="CMX94" t="str">
            <v>32.12.04</v>
          </cell>
          <cell r="CMY94" t="str">
            <v>32.12.05</v>
          </cell>
          <cell r="CMZ94" t="str">
            <v>32.12.06</v>
          </cell>
          <cell r="CNA94" t="str">
            <v>32.12.07</v>
          </cell>
          <cell r="CNB94" t="str">
            <v>32.12.08</v>
          </cell>
          <cell r="CNC94" t="str">
            <v>32.12.09</v>
          </cell>
          <cell r="CND94" t="str">
            <v>32.12.10</v>
          </cell>
          <cell r="CNE94" t="str">
            <v>32.12.11</v>
          </cell>
          <cell r="CNF94" t="str">
            <v>32.12.12</v>
          </cell>
          <cell r="CNG94" t="str">
            <v>32.12.13</v>
          </cell>
          <cell r="CNH94" t="str">
            <v>32.12.14</v>
          </cell>
          <cell r="CNI94" t="str">
            <v>32.12.15</v>
          </cell>
          <cell r="CNJ94" t="str">
            <v>32.12.16</v>
          </cell>
          <cell r="CNK94" t="str">
            <v>32.12.17</v>
          </cell>
          <cell r="CNL94" t="str">
            <v>32.12.18</v>
          </cell>
          <cell r="CNM94" t="str">
            <v>32.12.19</v>
          </cell>
          <cell r="CNN94" t="str">
            <v>32.12.20</v>
          </cell>
          <cell r="CNO94" t="str">
            <v>32.12.21</v>
          </cell>
          <cell r="CNP94" t="str">
            <v>32.12.22</v>
          </cell>
          <cell r="CNQ94" t="str">
            <v>32.12.23</v>
          </cell>
          <cell r="CNR94" t="str">
            <v>32.12.24</v>
          </cell>
          <cell r="CNS94" t="str">
            <v>32.12.25</v>
          </cell>
          <cell r="CNT94" t="str">
            <v>32.12.26</v>
          </cell>
          <cell r="CNU94" t="str">
            <v>32.12.27</v>
          </cell>
          <cell r="CNV94" t="str">
            <v>32.12.28</v>
          </cell>
          <cell r="CNW94" t="str">
            <v>32.12.29</v>
          </cell>
          <cell r="CNX94" t="str">
            <v>32.12.30</v>
          </cell>
          <cell r="CNY94" t="str">
            <v>32.12.31</v>
          </cell>
          <cell r="CNZ94" t="str">
            <v>32.13.01</v>
          </cell>
          <cell r="COA94" t="str">
            <v>32.13.02</v>
          </cell>
          <cell r="COB94" t="str">
            <v>32.13.03</v>
          </cell>
          <cell r="COC94" t="str">
            <v>32.13.04</v>
          </cell>
          <cell r="COD94" t="str">
            <v>32.13.05</v>
          </cell>
          <cell r="COE94" t="str">
            <v>32.13.06</v>
          </cell>
          <cell r="COF94" t="str">
            <v>32.13.07</v>
          </cell>
          <cell r="COG94" t="str">
            <v>32.13.08</v>
          </cell>
          <cell r="COH94" t="str">
            <v>32.13.09</v>
          </cell>
          <cell r="COI94" t="str">
            <v>32.13.10</v>
          </cell>
          <cell r="COJ94" t="str">
            <v>32.13.11</v>
          </cell>
          <cell r="COK94" t="str">
            <v>32.13.12</v>
          </cell>
          <cell r="COL94" t="str">
            <v>32.13.13</v>
          </cell>
          <cell r="COM94" t="str">
            <v>32.13.14</v>
          </cell>
          <cell r="CON94" t="str">
            <v>32.13.15</v>
          </cell>
          <cell r="COO94" t="str">
            <v>32.13.16</v>
          </cell>
          <cell r="COP94" t="str">
            <v>32.13.17</v>
          </cell>
          <cell r="COQ94" t="str">
            <v>32.13.18</v>
          </cell>
          <cell r="COR94" t="str">
            <v>32.13.19</v>
          </cell>
          <cell r="COS94" t="str">
            <v>32.13.20</v>
          </cell>
          <cell r="COT94" t="str">
            <v>32.13.21</v>
          </cell>
          <cell r="COU94" t="str">
            <v>32.13.22</v>
          </cell>
          <cell r="COV94" t="str">
            <v>32.13.23</v>
          </cell>
          <cell r="COW94" t="str">
            <v>32.13.24</v>
          </cell>
          <cell r="COX94" t="str">
            <v>32.13.25</v>
          </cell>
          <cell r="COY94" t="str">
            <v>32.13.26</v>
          </cell>
          <cell r="COZ94" t="str">
            <v>32.13.27</v>
          </cell>
          <cell r="CPA94" t="str">
            <v>32.13.28</v>
          </cell>
          <cell r="CPB94" t="str">
            <v>32.13.29</v>
          </cell>
          <cell r="CPC94" t="str">
            <v>32.13.30</v>
          </cell>
          <cell r="CPD94" t="str">
            <v>32.14.01</v>
          </cell>
          <cell r="CPE94" t="str">
            <v>32.14.02</v>
          </cell>
          <cell r="CPF94" t="str">
            <v>32.14.03</v>
          </cell>
          <cell r="CPG94" t="str">
            <v>32.14.04</v>
          </cell>
          <cell r="CPH94" t="str">
            <v>32.14.05</v>
          </cell>
          <cell r="CPI94" t="str">
            <v>32.14.06</v>
          </cell>
          <cell r="CPJ94" t="str">
            <v>32.14.07</v>
          </cell>
          <cell r="CPK94" t="str">
            <v>32.14.08</v>
          </cell>
          <cell r="CPL94" t="str">
            <v>32.14.09</v>
          </cell>
          <cell r="CPM94" t="str">
            <v>32.14.10</v>
          </cell>
          <cell r="CPN94" t="str">
            <v>32.14.11</v>
          </cell>
          <cell r="CPO94" t="str">
            <v>32.14.12</v>
          </cell>
          <cell r="CPP94" t="str">
            <v>32.14.13</v>
          </cell>
          <cell r="CPQ94" t="str">
            <v>32.14.14</v>
          </cell>
          <cell r="CPR94" t="str">
            <v>32.14.15</v>
          </cell>
          <cell r="CPS94" t="str">
            <v>32.14.16</v>
          </cell>
          <cell r="CPT94" t="str">
            <v>32.14.17</v>
          </cell>
          <cell r="CPU94" t="str">
            <v>32.15.01</v>
          </cell>
          <cell r="CPV94" t="str">
            <v>32.15.02</v>
          </cell>
          <cell r="CPW94" t="str">
            <v>32.15.03</v>
          </cell>
          <cell r="CPX94" t="str">
            <v>32.15.04</v>
          </cell>
          <cell r="CPY94" t="str">
            <v>32.15.05</v>
          </cell>
          <cell r="CPZ94" t="str">
            <v>32.15.06</v>
          </cell>
          <cell r="CQA94" t="str">
            <v>32.15.07</v>
          </cell>
          <cell r="CQB94" t="str">
            <v>32.15.08</v>
          </cell>
          <cell r="CQC94" t="str">
            <v>32.15.09</v>
          </cell>
          <cell r="CQD94" t="str">
            <v>32.15.10</v>
          </cell>
          <cell r="CQE94" t="str">
            <v>32.15.11</v>
          </cell>
          <cell r="CQF94" t="str">
            <v>32.15.12</v>
          </cell>
          <cell r="CQG94" t="str">
            <v>32.15.13</v>
          </cell>
          <cell r="CQH94" t="str">
            <v>32.15.14</v>
          </cell>
          <cell r="CQI94" t="str">
            <v>32.15.15</v>
          </cell>
          <cell r="CQJ94" t="str">
            <v>32.15.16</v>
          </cell>
          <cell r="CQK94" t="str">
            <v>32.15.17</v>
          </cell>
          <cell r="CQL94" t="str">
            <v>32.15.18</v>
          </cell>
          <cell r="CQM94" t="str">
            <v>32.15.19</v>
          </cell>
          <cell r="CQN94" t="str">
            <v>32.15.20</v>
          </cell>
          <cell r="CQO94" t="str">
            <v>32.15.21</v>
          </cell>
          <cell r="CQP94" t="str">
            <v>32.15.22</v>
          </cell>
          <cell r="CQQ94" t="str">
            <v>32.15.23</v>
          </cell>
          <cell r="CQR94" t="str">
            <v>32.15.24</v>
          </cell>
          <cell r="CQS94" t="str">
            <v>32.15.25</v>
          </cell>
          <cell r="CQT94" t="str">
            <v>32.15.26</v>
          </cell>
          <cell r="CQU94" t="str">
            <v>32.15.27</v>
          </cell>
          <cell r="CQV94" t="str">
            <v>32.15.28</v>
          </cell>
          <cell r="CQW94" t="str">
            <v>32.15.29</v>
          </cell>
          <cell r="CQX94" t="str">
            <v>32.15.30</v>
          </cell>
          <cell r="CQY94" t="str">
            <v>32.16.01</v>
          </cell>
          <cell r="CQZ94" t="str">
            <v>32.16.02</v>
          </cell>
          <cell r="CRA94" t="str">
            <v>32.16.03</v>
          </cell>
          <cell r="CRB94" t="str">
            <v>32.16.04</v>
          </cell>
          <cell r="CRC94" t="str">
            <v>32.16.05</v>
          </cell>
          <cell r="CRD94" t="str">
            <v>32.16.06</v>
          </cell>
          <cell r="CRE94" t="str">
            <v>32.16.07</v>
          </cell>
          <cell r="CRF94" t="str">
            <v>32.16.08</v>
          </cell>
          <cell r="CRG94" t="str">
            <v>32.16.09</v>
          </cell>
          <cell r="CRH94" t="str">
            <v>32.16.10</v>
          </cell>
          <cell r="CRI94" t="str">
            <v>32.16.11</v>
          </cell>
          <cell r="CRJ94" t="str">
            <v>32.16.12</v>
          </cell>
          <cell r="CRK94" t="str">
            <v>32.16.13</v>
          </cell>
          <cell r="CRL94" t="str">
            <v>32.16.14</v>
          </cell>
          <cell r="CRM94" t="str">
            <v>32.16.15</v>
          </cell>
          <cell r="CRN94" t="str">
            <v>32.16.16</v>
          </cell>
          <cell r="CRO94" t="str">
            <v>32.16.17</v>
          </cell>
          <cell r="CRP94" t="str">
            <v>32.16.18</v>
          </cell>
          <cell r="CRQ94" t="str">
            <v>32.16.19</v>
          </cell>
          <cell r="CRR94" t="str">
            <v>32.16.20</v>
          </cell>
          <cell r="CRS94" t="str">
            <v>32.16.21</v>
          </cell>
          <cell r="CRT94" t="str">
            <v>32.16.22</v>
          </cell>
          <cell r="CRU94" t="str">
            <v>32.16.23</v>
          </cell>
          <cell r="CRV94" t="str">
            <v>32.17.01</v>
          </cell>
          <cell r="CRW94" t="str">
            <v>32.17.02</v>
          </cell>
          <cell r="CRX94" t="str">
            <v>32.17.03</v>
          </cell>
          <cell r="CRY94" t="str">
            <v>32.17.04</v>
          </cell>
          <cell r="CRZ94" t="str">
            <v>32.17.05</v>
          </cell>
          <cell r="CSA94" t="str">
            <v>32.17.06</v>
          </cell>
          <cell r="CSB94" t="str">
            <v>32.17.07</v>
          </cell>
          <cell r="CSC94" t="str">
            <v>32.17.08</v>
          </cell>
          <cell r="CSD94" t="str">
            <v>32.17.09</v>
          </cell>
          <cell r="CSE94" t="str">
            <v>32.17.10</v>
          </cell>
          <cell r="CSF94" t="str">
            <v>32.17.11</v>
          </cell>
          <cell r="CSG94" t="str">
            <v>32.17.12</v>
          </cell>
          <cell r="CSH94" t="str">
            <v>32.17.13</v>
          </cell>
          <cell r="CSI94" t="str">
            <v>32.17.14</v>
          </cell>
          <cell r="CSJ94" t="str">
            <v>32.17.15</v>
          </cell>
          <cell r="CSK94" t="str">
            <v>32.17.16</v>
          </cell>
          <cell r="CSL94" t="str">
            <v>32.18.01</v>
          </cell>
          <cell r="CSM94" t="str">
            <v>32.18.02</v>
          </cell>
          <cell r="CSN94" t="str">
            <v>32.18.03</v>
          </cell>
          <cell r="CSO94" t="str">
            <v>32.18.04</v>
          </cell>
          <cell r="CSP94" t="str">
            <v>32.18.05</v>
          </cell>
          <cell r="CSQ94" t="str">
            <v>32.18.06</v>
          </cell>
          <cell r="CSR94" t="str">
            <v>32.18.07</v>
          </cell>
          <cell r="CSS94" t="str">
            <v>32.18.08</v>
          </cell>
          <cell r="CST94" t="str">
            <v>32.18.09</v>
          </cell>
          <cell r="CSU94" t="str">
            <v>32.18.10</v>
          </cell>
          <cell r="CSV94" t="str">
            <v>32.71.01</v>
          </cell>
          <cell r="CSW94" t="str">
            <v>32.71.02</v>
          </cell>
          <cell r="CSX94" t="str">
            <v>32.71.03</v>
          </cell>
          <cell r="CSY94" t="str">
            <v>32.71.04</v>
          </cell>
          <cell r="CSZ94" t="str">
            <v>32.71.05</v>
          </cell>
          <cell r="CTA94" t="str">
            <v>32.71.06</v>
          </cell>
          <cell r="CTB94" t="str">
            <v>32.72.01</v>
          </cell>
          <cell r="CTC94" t="str">
            <v>32.72.02</v>
          </cell>
          <cell r="CTD94" t="str">
            <v>32.72.03</v>
          </cell>
          <cell r="CTE94" t="str">
            <v>32.72.04</v>
          </cell>
          <cell r="CTF94" t="str">
            <v>32.72.05</v>
          </cell>
          <cell r="CTG94" t="str">
            <v>32.72.06</v>
          </cell>
          <cell r="CTH94" t="str">
            <v>32.72.07</v>
          </cell>
          <cell r="CTI94" t="str">
            <v>32.73.01</v>
          </cell>
          <cell r="CTJ94" t="str">
            <v>32.73.02</v>
          </cell>
          <cell r="CTK94" t="str">
            <v>32.73.03</v>
          </cell>
          <cell r="CTL94" t="str">
            <v>32.73.04</v>
          </cell>
          <cell r="CTM94" t="str">
            <v>32.73.05</v>
          </cell>
          <cell r="CTN94" t="str">
            <v>32.73.06</v>
          </cell>
          <cell r="CTO94" t="str">
            <v>32.73.07</v>
          </cell>
          <cell r="CTP94" t="str">
            <v>32.73.08</v>
          </cell>
          <cell r="CTQ94" t="str">
            <v>32.73.09</v>
          </cell>
          <cell r="CTR94" t="str">
            <v>32.73.10</v>
          </cell>
          <cell r="CTS94" t="str">
            <v>32.73.11</v>
          </cell>
          <cell r="CTT94" t="str">
            <v>32.73.12</v>
          </cell>
          <cell r="CTU94" t="str">
            <v>32.73.13</v>
          </cell>
          <cell r="CTV94" t="str">
            <v>32.73.14</v>
          </cell>
          <cell r="CTW94" t="str">
            <v>32.73.15</v>
          </cell>
          <cell r="CTX94" t="str">
            <v>32.73.16</v>
          </cell>
          <cell r="CTY94" t="str">
            <v>32.73.17</v>
          </cell>
          <cell r="CTZ94" t="str">
            <v>32.73.18</v>
          </cell>
          <cell r="CUA94" t="str">
            <v>32.73.19</v>
          </cell>
          <cell r="CUB94" t="str">
            <v>32.73.20</v>
          </cell>
          <cell r="CUC94" t="str">
            <v>32.73.21</v>
          </cell>
          <cell r="CUD94" t="str">
            <v>32.73.22</v>
          </cell>
          <cell r="CUE94" t="str">
            <v>32.73.23</v>
          </cell>
          <cell r="CUF94" t="str">
            <v>32.73.24</v>
          </cell>
          <cell r="CUG94" t="str">
            <v>32.73.25</v>
          </cell>
          <cell r="CUH94" t="str">
            <v>32.73.26</v>
          </cell>
          <cell r="CUI94" t="str">
            <v>32.73.27</v>
          </cell>
          <cell r="CUJ94" t="str">
            <v>32.73.28</v>
          </cell>
          <cell r="CUK94" t="str">
            <v>32.73.29</v>
          </cell>
          <cell r="CUL94" t="str">
            <v>32.73.30</v>
          </cell>
          <cell r="CUM94" t="str">
            <v>32.74.01</v>
          </cell>
          <cell r="CUN94" t="str">
            <v>32.74.02</v>
          </cell>
          <cell r="CUO94" t="str">
            <v>32.74.03</v>
          </cell>
          <cell r="CUP94" t="str">
            <v>32.74.04</v>
          </cell>
          <cell r="CUQ94" t="str">
            <v>32.74.05</v>
          </cell>
          <cell r="CUR94" t="str">
            <v>32.75.01</v>
          </cell>
          <cell r="CUS94" t="str">
            <v>32.75.02</v>
          </cell>
          <cell r="CUT94" t="str">
            <v>32.75.03</v>
          </cell>
          <cell r="CUU94" t="str">
            <v>32.75.04</v>
          </cell>
          <cell r="CUV94" t="str">
            <v>32.75.05</v>
          </cell>
          <cell r="CUW94" t="str">
            <v>32.75.06</v>
          </cell>
          <cell r="CUX94" t="str">
            <v>32.75.07</v>
          </cell>
          <cell r="CUY94" t="str">
            <v>32.75.08</v>
          </cell>
          <cell r="CUZ94" t="str">
            <v>32.75.09</v>
          </cell>
          <cell r="CVA94" t="str">
            <v>32.75.10</v>
          </cell>
          <cell r="CVB94" t="str">
            <v>32.75.11</v>
          </cell>
          <cell r="CVC94" t="str">
            <v>32.75.12</v>
          </cell>
          <cell r="CVD94" t="str">
            <v>32.76.01</v>
          </cell>
          <cell r="CVE94" t="str">
            <v>32.76.02</v>
          </cell>
          <cell r="CVF94" t="str">
            <v>32.76.03</v>
          </cell>
          <cell r="CVG94" t="str">
            <v>32.76.04</v>
          </cell>
          <cell r="CVH94" t="str">
            <v>32.76.05</v>
          </cell>
          <cell r="CVI94" t="str">
            <v>32.76.06</v>
          </cell>
          <cell r="CVJ94" t="str">
            <v>32.76.07</v>
          </cell>
          <cell r="CVK94" t="str">
            <v>32.76.08</v>
          </cell>
          <cell r="CVL94" t="str">
            <v>32.76.09</v>
          </cell>
          <cell r="CVM94" t="str">
            <v>32.76.10</v>
          </cell>
          <cell r="CVN94" t="str">
            <v>32.76.11</v>
          </cell>
          <cell r="CVO94" t="str">
            <v>32.77.01</v>
          </cell>
          <cell r="CVP94" t="str">
            <v>32.77.02</v>
          </cell>
          <cell r="CVQ94" t="str">
            <v>32.77.03</v>
          </cell>
          <cell r="CVR94" t="str">
            <v>32.78.01</v>
          </cell>
          <cell r="CVS94" t="str">
            <v>32.78.02</v>
          </cell>
          <cell r="CVT94" t="str">
            <v>32.78.03</v>
          </cell>
          <cell r="CVU94" t="str">
            <v>32.78.04</v>
          </cell>
          <cell r="CVV94" t="str">
            <v>32.78.05</v>
          </cell>
          <cell r="CVW94" t="str">
            <v>32.78.06</v>
          </cell>
          <cell r="CVX94" t="str">
            <v>32.78.07</v>
          </cell>
          <cell r="CVY94" t="str">
            <v>32.78.08</v>
          </cell>
          <cell r="CVZ94" t="str">
            <v>32.78.09</v>
          </cell>
          <cell r="CWA94" t="str">
            <v>32.78.10</v>
          </cell>
          <cell r="CWB94" t="str">
            <v>32.79.01</v>
          </cell>
          <cell r="CWC94" t="str">
            <v>32.79.02</v>
          </cell>
          <cell r="CWD94" t="str">
            <v>32.79.03</v>
          </cell>
          <cell r="CWE94" t="str">
            <v>32.79.04</v>
          </cell>
          <cell r="CWF94" t="str">
            <v>33.01.01</v>
          </cell>
          <cell r="CWG94" t="str">
            <v>33.01.02</v>
          </cell>
          <cell r="CWH94" t="str">
            <v>33.01.03</v>
          </cell>
          <cell r="CWI94" t="str">
            <v>33.01.04</v>
          </cell>
          <cell r="CWJ94" t="str">
            <v>33.01.05</v>
          </cell>
          <cell r="CWK94" t="str">
            <v>33.01.06</v>
          </cell>
          <cell r="CWL94" t="str">
            <v>33.01.07</v>
          </cell>
          <cell r="CWM94" t="str">
            <v>33.01.08</v>
          </cell>
          <cell r="CWN94" t="str">
            <v>33.01.09</v>
          </cell>
          <cell r="CWO94" t="str">
            <v>33.01.10</v>
          </cell>
          <cell r="CWP94" t="str">
            <v>33.01.11</v>
          </cell>
          <cell r="CWQ94" t="str">
            <v>33.01.12</v>
          </cell>
          <cell r="CWR94" t="str">
            <v>33.01.13</v>
          </cell>
          <cell r="CWS94" t="str">
            <v>33.01.14</v>
          </cell>
          <cell r="CWT94" t="str">
            <v>33.01.15</v>
          </cell>
          <cell r="CWU94" t="str">
            <v>33.01.16</v>
          </cell>
          <cell r="CWV94" t="str">
            <v>33.01.17</v>
          </cell>
          <cell r="CWW94" t="str">
            <v>33.01.18</v>
          </cell>
          <cell r="CWX94" t="str">
            <v>33.01.19</v>
          </cell>
          <cell r="CWY94" t="str">
            <v>33.01.20</v>
          </cell>
          <cell r="CWZ94" t="str">
            <v>33.01.21</v>
          </cell>
          <cell r="CXA94" t="str">
            <v>33.01.22</v>
          </cell>
          <cell r="CXB94" t="str">
            <v>33.01.23</v>
          </cell>
          <cell r="CXC94" t="str">
            <v>33.01.24</v>
          </cell>
          <cell r="CXD94" t="str">
            <v>33.02.01</v>
          </cell>
          <cell r="CXE94" t="str">
            <v>33.02.02</v>
          </cell>
          <cell r="CXF94" t="str">
            <v>33.02.03</v>
          </cell>
          <cell r="CXG94" t="str">
            <v>33.02.04</v>
          </cell>
          <cell r="CXH94" t="str">
            <v>33.02.05</v>
          </cell>
          <cell r="CXI94" t="str">
            <v>33.02.06</v>
          </cell>
          <cell r="CXJ94" t="str">
            <v>33.02.07</v>
          </cell>
          <cell r="CXK94" t="str">
            <v>33.02.08</v>
          </cell>
          <cell r="CXL94" t="str">
            <v>33.02.09</v>
          </cell>
          <cell r="CXM94" t="str">
            <v>33.02.10</v>
          </cell>
          <cell r="CXN94" t="str">
            <v>33.02.11</v>
          </cell>
          <cell r="CXO94" t="str">
            <v>33.02.12</v>
          </cell>
          <cell r="CXP94" t="str">
            <v>33.02.13</v>
          </cell>
          <cell r="CXQ94" t="str">
            <v>33.02.14</v>
          </cell>
          <cell r="CXR94" t="str">
            <v>33.02.15</v>
          </cell>
          <cell r="CXS94" t="str">
            <v>33.02.16</v>
          </cell>
          <cell r="CXT94" t="str">
            <v>33.02.17</v>
          </cell>
          <cell r="CXU94" t="str">
            <v>33.02.18</v>
          </cell>
          <cell r="CXV94" t="str">
            <v>33.02.19</v>
          </cell>
          <cell r="CXW94" t="str">
            <v>33.02.20</v>
          </cell>
          <cell r="CXX94" t="str">
            <v>33.02.21</v>
          </cell>
          <cell r="CXY94" t="str">
            <v>33.02.22</v>
          </cell>
          <cell r="CXZ94" t="str">
            <v>33.02.23</v>
          </cell>
          <cell r="CYA94" t="str">
            <v>33.02.24</v>
          </cell>
          <cell r="CYB94" t="str">
            <v>33.02.25</v>
          </cell>
          <cell r="CYC94" t="str">
            <v>33.02.26</v>
          </cell>
          <cell r="CYD94" t="str">
            <v>33.02.27</v>
          </cell>
          <cell r="CYE94" t="str">
            <v>33.03.01</v>
          </cell>
          <cell r="CYF94" t="str">
            <v>33.03.02</v>
          </cell>
          <cell r="CYG94" t="str">
            <v>33.03.03</v>
          </cell>
          <cell r="CYH94" t="str">
            <v>33.03.04</v>
          </cell>
          <cell r="CYI94" t="str">
            <v>33.03.05</v>
          </cell>
          <cell r="CYJ94" t="str">
            <v>33.03.06</v>
          </cell>
          <cell r="CYK94" t="str">
            <v>33.03.07</v>
          </cell>
          <cell r="CYL94" t="str">
            <v>33.03.08</v>
          </cell>
          <cell r="CYM94" t="str">
            <v>33.03.09</v>
          </cell>
          <cell r="CYN94" t="str">
            <v>33.03.10</v>
          </cell>
          <cell r="CYO94" t="str">
            <v>33.03.11</v>
          </cell>
          <cell r="CYP94" t="str">
            <v>33.03.12</v>
          </cell>
          <cell r="CYQ94" t="str">
            <v>33.03.13</v>
          </cell>
          <cell r="CYR94" t="str">
            <v>33.03.14</v>
          </cell>
          <cell r="CYS94" t="str">
            <v>33.03.15</v>
          </cell>
          <cell r="CYT94" t="str">
            <v>33.03.16</v>
          </cell>
          <cell r="CYU94" t="str">
            <v>33.03.17</v>
          </cell>
          <cell r="CYV94" t="str">
            <v>33.03.18</v>
          </cell>
          <cell r="CYW94" t="str">
            <v>33.04.01</v>
          </cell>
          <cell r="CYX94" t="str">
            <v>33.04.02</v>
          </cell>
          <cell r="CYY94" t="str">
            <v>33.04.03</v>
          </cell>
          <cell r="CYZ94" t="str">
            <v>33.04.04</v>
          </cell>
          <cell r="CZA94" t="str">
            <v>33.04.05</v>
          </cell>
          <cell r="CZB94" t="str">
            <v>33.04.06</v>
          </cell>
          <cell r="CZC94" t="str">
            <v>33.04.07</v>
          </cell>
          <cell r="CZD94" t="str">
            <v>33.04.08</v>
          </cell>
          <cell r="CZE94" t="str">
            <v>33.04.09</v>
          </cell>
          <cell r="CZF94" t="str">
            <v>33.04.10</v>
          </cell>
          <cell r="CZG94" t="str">
            <v>33.04.11</v>
          </cell>
          <cell r="CZH94" t="str">
            <v>33.04.12</v>
          </cell>
          <cell r="CZI94" t="str">
            <v>33.04.13</v>
          </cell>
          <cell r="CZJ94" t="str">
            <v>33.04.14</v>
          </cell>
          <cell r="CZK94" t="str">
            <v>33.04.15</v>
          </cell>
          <cell r="CZL94" t="str">
            <v>33.04.16</v>
          </cell>
          <cell r="CZM94" t="str">
            <v>33.04.17</v>
          </cell>
          <cell r="CZN94" t="str">
            <v>33.04.18</v>
          </cell>
          <cell r="CZO94" t="str">
            <v>33.04.19</v>
          </cell>
          <cell r="CZP94" t="str">
            <v>33.04.20</v>
          </cell>
          <cell r="CZQ94" t="str">
            <v>33.05.01</v>
          </cell>
          <cell r="CZR94" t="str">
            <v>33.05.02</v>
          </cell>
          <cell r="CZS94" t="str">
            <v>33.05.03</v>
          </cell>
          <cell r="CZT94" t="str">
            <v>33.05.04</v>
          </cell>
          <cell r="CZU94" t="str">
            <v>33.05.05</v>
          </cell>
          <cell r="CZV94" t="str">
            <v>33.05.06</v>
          </cell>
          <cell r="CZW94" t="str">
            <v>33.05.07</v>
          </cell>
          <cell r="CZX94" t="str">
            <v>33.05.08</v>
          </cell>
          <cell r="CZY94" t="str">
            <v>33.05.09</v>
          </cell>
          <cell r="CZZ94" t="str">
            <v>33.05.10</v>
          </cell>
          <cell r="DAA94" t="str">
            <v>33.05.11</v>
          </cell>
          <cell r="DAB94" t="str">
            <v>33.05.12</v>
          </cell>
          <cell r="DAC94" t="str">
            <v>33.05.13</v>
          </cell>
          <cell r="DAD94" t="str">
            <v>33.05.14</v>
          </cell>
          <cell r="DAE94" t="str">
            <v>33.05.15</v>
          </cell>
          <cell r="DAF94" t="str">
            <v>33.05.16</v>
          </cell>
          <cell r="DAG94" t="str">
            <v>33.05.17</v>
          </cell>
          <cell r="DAH94" t="str">
            <v>33.05.18</v>
          </cell>
          <cell r="DAI94" t="str">
            <v>33.05.19</v>
          </cell>
          <cell r="DAJ94" t="str">
            <v>33.05.20</v>
          </cell>
          <cell r="DAK94" t="str">
            <v>33.05.21</v>
          </cell>
          <cell r="DAL94" t="str">
            <v>33.05.22</v>
          </cell>
          <cell r="DAM94" t="str">
            <v>33.05.23</v>
          </cell>
          <cell r="DAN94" t="str">
            <v>33.05.24</v>
          </cell>
          <cell r="DAO94" t="str">
            <v>33.05.25</v>
          </cell>
          <cell r="DAP94" t="str">
            <v>33.05.26</v>
          </cell>
          <cell r="DAQ94" t="str">
            <v>33.06.01</v>
          </cell>
          <cell r="DAR94" t="str">
            <v>33.06.02</v>
          </cell>
          <cell r="DAS94" t="str">
            <v>33.06.03</v>
          </cell>
          <cell r="DAT94" t="str">
            <v>33.06.04</v>
          </cell>
          <cell r="DAU94" t="str">
            <v>33.06.05</v>
          </cell>
          <cell r="DAV94" t="str">
            <v>33.06.06</v>
          </cell>
          <cell r="DAW94" t="str">
            <v>33.06.07</v>
          </cell>
          <cell r="DAX94" t="str">
            <v>33.06.08</v>
          </cell>
          <cell r="DAY94" t="str">
            <v>33.06.09</v>
          </cell>
          <cell r="DAZ94" t="str">
            <v>33.06.10</v>
          </cell>
          <cell r="DBA94" t="str">
            <v>33.06.11</v>
          </cell>
          <cell r="DBB94" t="str">
            <v>33.06.12</v>
          </cell>
          <cell r="DBC94" t="str">
            <v>33.06.13</v>
          </cell>
          <cell r="DBD94" t="str">
            <v>33.06.14</v>
          </cell>
          <cell r="DBE94" t="str">
            <v>33.06.15</v>
          </cell>
          <cell r="DBF94" t="str">
            <v>33.06.16</v>
          </cell>
          <cell r="DBG94" t="str">
            <v>33.07.01</v>
          </cell>
          <cell r="DBH94" t="str">
            <v>33.07.02</v>
          </cell>
          <cell r="DBI94" t="str">
            <v>33.07.03</v>
          </cell>
          <cell r="DBJ94" t="str">
            <v>33.07.04</v>
          </cell>
          <cell r="DBK94" t="str">
            <v>33.07.05</v>
          </cell>
          <cell r="DBL94" t="str">
            <v>33.07.06</v>
          </cell>
          <cell r="DBM94" t="str">
            <v>33.07.07</v>
          </cell>
          <cell r="DBN94" t="str">
            <v>33.07.08</v>
          </cell>
          <cell r="DBO94" t="str">
            <v>33.07.09</v>
          </cell>
          <cell r="DBP94" t="str">
            <v>33.07.10</v>
          </cell>
          <cell r="DBQ94" t="str">
            <v>33.07.11</v>
          </cell>
          <cell r="DBR94" t="str">
            <v>33.07.12</v>
          </cell>
          <cell r="DBS94" t="str">
            <v>33.07.13</v>
          </cell>
          <cell r="DBT94" t="str">
            <v>33.07.14</v>
          </cell>
          <cell r="DBU94" t="str">
            <v>33.07.15</v>
          </cell>
          <cell r="DBV94" t="str">
            <v>33.08.01</v>
          </cell>
          <cell r="DBW94" t="str">
            <v>33.08.02</v>
          </cell>
          <cell r="DBX94" t="str">
            <v>33.08.03</v>
          </cell>
          <cell r="DBY94" t="str">
            <v>33.08.04</v>
          </cell>
          <cell r="DBZ94" t="str">
            <v>33.08.05</v>
          </cell>
          <cell r="DCA94" t="str">
            <v>33.08.06</v>
          </cell>
          <cell r="DCB94" t="str">
            <v>33.08.07</v>
          </cell>
          <cell r="DCC94" t="str">
            <v>33.08.08</v>
          </cell>
          <cell r="DCD94" t="str">
            <v>33.08.09</v>
          </cell>
          <cell r="DCE94" t="str">
            <v>33.08.10</v>
          </cell>
          <cell r="DCF94" t="str">
            <v>33.08.11</v>
          </cell>
          <cell r="DCG94" t="str">
            <v>33.08.12</v>
          </cell>
          <cell r="DCH94" t="str">
            <v>33.08.13</v>
          </cell>
          <cell r="DCI94" t="str">
            <v>33.08.14</v>
          </cell>
          <cell r="DCJ94" t="str">
            <v>33.08.15</v>
          </cell>
          <cell r="DCK94" t="str">
            <v>33.08.16</v>
          </cell>
          <cell r="DCL94" t="str">
            <v>33.08.17</v>
          </cell>
          <cell r="DCM94" t="str">
            <v>33.08.18</v>
          </cell>
          <cell r="DCN94" t="str">
            <v>33.08.19</v>
          </cell>
          <cell r="DCO94" t="str">
            <v>33.08.20</v>
          </cell>
          <cell r="DCP94" t="str">
            <v>33.08.21</v>
          </cell>
          <cell r="DCQ94" t="str">
            <v>33.09.01</v>
          </cell>
          <cell r="DCR94" t="str">
            <v>33.09.02</v>
          </cell>
          <cell r="DCS94" t="str">
            <v>33.09.03</v>
          </cell>
          <cell r="DCT94" t="str">
            <v>33.09.04</v>
          </cell>
          <cell r="DCU94" t="str">
            <v>33.09.05</v>
          </cell>
          <cell r="DCV94" t="str">
            <v>33.09.06</v>
          </cell>
          <cell r="DCW94" t="str">
            <v>33.09.07</v>
          </cell>
          <cell r="DCX94" t="str">
            <v>33.09.08</v>
          </cell>
          <cell r="DCY94" t="str">
            <v>33.09.09</v>
          </cell>
          <cell r="DCZ94" t="str">
            <v>33.09.10</v>
          </cell>
          <cell r="DDA94" t="str">
            <v>33.09.11</v>
          </cell>
          <cell r="DDB94" t="str">
            <v>33.09.12</v>
          </cell>
          <cell r="DDC94" t="str">
            <v>33.09.13</v>
          </cell>
          <cell r="DDD94" t="str">
            <v>33.09.14</v>
          </cell>
          <cell r="DDE94" t="str">
            <v>33.09.15</v>
          </cell>
          <cell r="DDF94" t="str">
            <v>33.09.16</v>
          </cell>
          <cell r="DDG94" t="str">
            <v>33.09.17</v>
          </cell>
          <cell r="DDH94" t="str">
            <v>33.09.18</v>
          </cell>
          <cell r="DDI94" t="str">
            <v>33.09.19</v>
          </cell>
          <cell r="DDJ94" t="str">
            <v>33.09.20</v>
          </cell>
          <cell r="DDK94" t="str">
            <v>33.09.21</v>
          </cell>
          <cell r="DDL94" t="str">
            <v>33.09.22</v>
          </cell>
          <cell r="DDM94" t="str">
            <v>33.10.01</v>
          </cell>
          <cell r="DDN94" t="str">
            <v>33.10.02</v>
          </cell>
          <cell r="DDO94" t="str">
            <v>33.10.03</v>
          </cell>
          <cell r="DDP94" t="str">
            <v>33.10.04</v>
          </cell>
          <cell r="DDQ94" t="str">
            <v>33.10.05</v>
          </cell>
          <cell r="DDR94" t="str">
            <v>33.10.06</v>
          </cell>
          <cell r="DDS94" t="str">
            <v>33.10.07</v>
          </cell>
          <cell r="DDT94" t="str">
            <v>33.10.08</v>
          </cell>
          <cell r="DDU94" t="str">
            <v>33.10.09</v>
          </cell>
          <cell r="DDV94" t="str">
            <v>33.10.10</v>
          </cell>
          <cell r="DDW94" t="str">
            <v>33.10.11</v>
          </cell>
          <cell r="DDX94" t="str">
            <v>33.10.12</v>
          </cell>
          <cell r="DDY94" t="str">
            <v>33.10.13</v>
          </cell>
          <cell r="DDZ94" t="str">
            <v>33.10.14</v>
          </cell>
          <cell r="DEA94" t="str">
            <v>33.10.15</v>
          </cell>
          <cell r="DEB94" t="str">
            <v>33.10.16</v>
          </cell>
          <cell r="DEC94" t="str">
            <v>33.10.17</v>
          </cell>
          <cell r="DED94" t="str">
            <v>33.10.18</v>
          </cell>
          <cell r="DEE94" t="str">
            <v>33.10.19</v>
          </cell>
          <cell r="DEF94" t="str">
            <v>33.10.20</v>
          </cell>
          <cell r="DEG94" t="str">
            <v>33.10.21</v>
          </cell>
          <cell r="DEH94" t="str">
            <v>33.10.22</v>
          </cell>
          <cell r="DEI94" t="str">
            <v>33.10.23</v>
          </cell>
          <cell r="DEJ94" t="str">
            <v>33.10.24</v>
          </cell>
          <cell r="DEK94" t="str">
            <v>33.10.25</v>
          </cell>
          <cell r="DEL94" t="str">
            <v>33.10.26</v>
          </cell>
          <cell r="DEM94" t="str">
            <v>33.11.01</v>
          </cell>
          <cell r="DEN94" t="str">
            <v>33.11.02</v>
          </cell>
          <cell r="DEO94" t="str">
            <v>33.11.03</v>
          </cell>
          <cell r="DEP94" t="str">
            <v>33.11.04</v>
          </cell>
          <cell r="DEQ94" t="str">
            <v>33.11.05</v>
          </cell>
          <cell r="DER94" t="str">
            <v>33.11.06</v>
          </cell>
          <cell r="DES94" t="str">
            <v>33.11.07</v>
          </cell>
          <cell r="DET94" t="str">
            <v>33.11.08</v>
          </cell>
          <cell r="DEU94" t="str">
            <v>33.11.09</v>
          </cell>
          <cell r="DEV94" t="str">
            <v>33.11.10</v>
          </cell>
          <cell r="DEW94" t="str">
            <v>33.11.11</v>
          </cell>
          <cell r="DEX94" t="str">
            <v>33.11.12</v>
          </cell>
          <cell r="DEY94" t="str">
            <v>33.12.01</v>
          </cell>
          <cell r="DEZ94" t="str">
            <v>33.12.02</v>
          </cell>
          <cell r="DFA94" t="str">
            <v>33.12.03</v>
          </cell>
          <cell r="DFB94" t="str">
            <v>33.12.04</v>
          </cell>
          <cell r="DFC94" t="str">
            <v>33.12.05</v>
          </cell>
          <cell r="DFD94" t="str">
            <v>33.12.06</v>
          </cell>
          <cell r="DFE94" t="str">
            <v>33.12.07</v>
          </cell>
          <cell r="DFF94" t="str">
            <v>33.12.08</v>
          </cell>
          <cell r="DFG94" t="str">
            <v>33.12.09</v>
          </cell>
          <cell r="DFH94" t="str">
            <v>33.12.10</v>
          </cell>
          <cell r="DFI94" t="str">
            <v>33.12.11</v>
          </cell>
          <cell r="DFJ94" t="str">
            <v>33.12.12</v>
          </cell>
          <cell r="DFK94" t="str">
            <v>33.12.13</v>
          </cell>
          <cell r="DFL94" t="str">
            <v>33.12.14</v>
          </cell>
          <cell r="DFM94" t="str">
            <v>33.12.15</v>
          </cell>
          <cell r="DFN94" t="str">
            <v>33.12.16</v>
          </cell>
          <cell r="DFO94" t="str">
            <v>33.12.17</v>
          </cell>
          <cell r="DFP94" t="str">
            <v>33.12.18</v>
          </cell>
          <cell r="DFQ94" t="str">
            <v>33.12.19</v>
          </cell>
          <cell r="DFR94" t="str">
            <v>33.12.20</v>
          </cell>
          <cell r="DFS94" t="str">
            <v>33.12.21</v>
          </cell>
          <cell r="DFT94" t="str">
            <v>33.12.22</v>
          </cell>
          <cell r="DFU94" t="str">
            <v>33.12.23</v>
          </cell>
          <cell r="DFV94" t="str">
            <v>33.12.24</v>
          </cell>
          <cell r="DFW94" t="str">
            <v>33.12.25</v>
          </cell>
          <cell r="DFX94" t="str">
            <v>33.13.01</v>
          </cell>
          <cell r="DFY94" t="str">
            <v>33.13.02</v>
          </cell>
          <cell r="DFZ94" t="str">
            <v>33.13.03</v>
          </cell>
          <cell r="DGA94" t="str">
            <v>33.13.04</v>
          </cell>
          <cell r="DGB94" t="str">
            <v>33.13.05</v>
          </cell>
          <cell r="DGC94" t="str">
            <v>33.13.06</v>
          </cell>
          <cell r="DGD94" t="str">
            <v>33.13.07</v>
          </cell>
          <cell r="DGE94" t="str">
            <v>33.13.08</v>
          </cell>
          <cell r="DGF94" t="str">
            <v>33.13.09</v>
          </cell>
          <cell r="DGG94" t="str">
            <v>33.13.10</v>
          </cell>
          <cell r="DGH94" t="str">
            <v>33.13.11</v>
          </cell>
          <cell r="DGI94" t="str">
            <v>33.13.12</v>
          </cell>
          <cell r="DGJ94" t="str">
            <v>33.13.13</v>
          </cell>
          <cell r="DGK94" t="str">
            <v>33.13.14</v>
          </cell>
          <cell r="DGL94" t="str">
            <v>33.13.15</v>
          </cell>
          <cell r="DGM94" t="str">
            <v>33.13.16</v>
          </cell>
          <cell r="DGN94" t="str">
            <v>33.13.17</v>
          </cell>
          <cell r="DGO94" t="str">
            <v>33.14.01</v>
          </cell>
          <cell r="DGP94" t="str">
            <v>33.14.02</v>
          </cell>
          <cell r="DGQ94" t="str">
            <v>33.14.03</v>
          </cell>
          <cell r="DGR94" t="str">
            <v>33.14.04</v>
          </cell>
          <cell r="DGS94" t="str">
            <v>33.14.05</v>
          </cell>
          <cell r="DGT94" t="str">
            <v>33.14.06</v>
          </cell>
          <cell r="DGU94" t="str">
            <v>33.14.07</v>
          </cell>
          <cell r="DGV94" t="str">
            <v>33.14.08</v>
          </cell>
          <cell r="DGW94" t="str">
            <v>33.14.09</v>
          </cell>
          <cell r="DGX94" t="str">
            <v>33.14.10</v>
          </cell>
          <cell r="DGY94" t="str">
            <v>33.14.11</v>
          </cell>
          <cell r="DGZ94" t="str">
            <v>33.14.12</v>
          </cell>
          <cell r="DHA94" t="str">
            <v>33.14.13</v>
          </cell>
          <cell r="DHB94" t="str">
            <v>33.14.14</v>
          </cell>
          <cell r="DHC94" t="str">
            <v>33.14.15</v>
          </cell>
          <cell r="DHD94" t="str">
            <v>33.14.16</v>
          </cell>
          <cell r="DHE94" t="str">
            <v>33.14.17</v>
          </cell>
          <cell r="DHF94" t="str">
            <v>33.14.18</v>
          </cell>
          <cell r="DHG94" t="str">
            <v>33.14.19</v>
          </cell>
          <cell r="DHH94" t="str">
            <v>33.14.20</v>
          </cell>
          <cell r="DHI94" t="str">
            <v>33.15.01</v>
          </cell>
          <cell r="DHJ94" t="str">
            <v>33.15.02</v>
          </cell>
          <cell r="DHK94" t="str">
            <v>33.15.03</v>
          </cell>
          <cell r="DHL94" t="str">
            <v>33.15.04</v>
          </cell>
          <cell r="DHM94" t="str">
            <v>33.15.05</v>
          </cell>
          <cell r="DHN94" t="str">
            <v>33.15.06</v>
          </cell>
          <cell r="DHO94" t="str">
            <v>33.15.07</v>
          </cell>
          <cell r="DHP94" t="str">
            <v>33.15.08</v>
          </cell>
          <cell r="DHQ94" t="str">
            <v>33.15.09</v>
          </cell>
          <cell r="DHR94" t="str">
            <v>33.15.10</v>
          </cell>
          <cell r="DHS94" t="str">
            <v>33.15.11</v>
          </cell>
          <cell r="DHT94" t="str">
            <v>33.15.12</v>
          </cell>
          <cell r="DHU94" t="str">
            <v>33.15.13</v>
          </cell>
          <cell r="DHV94" t="str">
            <v>33.15.14</v>
          </cell>
          <cell r="DHW94" t="str">
            <v>33.15.15</v>
          </cell>
          <cell r="DHX94" t="str">
            <v>33.15.16</v>
          </cell>
          <cell r="DHY94" t="str">
            <v>33.15.17</v>
          </cell>
          <cell r="DHZ94" t="str">
            <v>33.15.18</v>
          </cell>
          <cell r="DIA94" t="str">
            <v>33.15.19</v>
          </cell>
          <cell r="DIB94" t="str">
            <v>33.16.01</v>
          </cell>
          <cell r="DIC94" t="str">
            <v>33.16.02</v>
          </cell>
          <cell r="DID94" t="str">
            <v>33.16.03</v>
          </cell>
          <cell r="DIE94" t="str">
            <v>33.16.04</v>
          </cell>
          <cell r="DIF94" t="str">
            <v>33.16.05</v>
          </cell>
          <cell r="DIG94" t="str">
            <v>33.16.06</v>
          </cell>
          <cell r="DIH94" t="str">
            <v>33.16.07</v>
          </cell>
          <cell r="DII94" t="str">
            <v>33.16.08</v>
          </cell>
          <cell r="DIJ94" t="str">
            <v>33.16.09</v>
          </cell>
          <cell r="DIK94" t="str">
            <v>33.16.10</v>
          </cell>
          <cell r="DIL94" t="str">
            <v>33.16.11</v>
          </cell>
          <cell r="DIM94" t="str">
            <v>33.16.12</v>
          </cell>
          <cell r="DIN94" t="str">
            <v>33.16.13</v>
          </cell>
          <cell r="DIO94" t="str">
            <v>33.16.14</v>
          </cell>
          <cell r="DIP94" t="str">
            <v>33.16.15</v>
          </cell>
          <cell r="DIQ94" t="str">
            <v>33.16.16</v>
          </cell>
          <cell r="DIR94" t="str">
            <v>33.17.01</v>
          </cell>
          <cell r="DIS94" t="str">
            <v>33.17.02</v>
          </cell>
          <cell r="DIT94" t="str">
            <v>33.17.03</v>
          </cell>
          <cell r="DIU94" t="str">
            <v>33.17.04</v>
          </cell>
          <cell r="DIV94" t="str">
            <v>33.17.05</v>
          </cell>
          <cell r="DIW94" t="str">
            <v>33.17.06</v>
          </cell>
          <cell r="DIX94" t="str">
            <v>33.17.07</v>
          </cell>
          <cell r="DIY94" t="str">
            <v>33.17.08</v>
          </cell>
          <cell r="DIZ94" t="str">
            <v>33.17.09</v>
          </cell>
          <cell r="DJA94" t="str">
            <v>33.17.10</v>
          </cell>
          <cell r="DJB94" t="str">
            <v>33.17.11</v>
          </cell>
          <cell r="DJC94" t="str">
            <v>33.17.12</v>
          </cell>
          <cell r="DJD94" t="str">
            <v>33.17.13</v>
          </cell>
          <cell r="DJE94" t="str">
            <v>33.17.14</v>
          </cell>
          <cell r="DJF94" t="str">
            <v>33.18.01</v>
          </cell>
          <cell r="DJG94" t="str">
            <v>33.18.02</v>
          </cell>
          <cell r="DJH94" t="str">
            <v>33.18.03</v>
          </cell>
          <cell r="DJI94" t="str">
            <v>33.18.04</v>
          </cell>
          <cell r="DJJ94" t="str">
            <v>33.18.05</v>
          </cell>
          <cell r="DJK94" t="str">
            <v>33.18.06</v>
          </cell>
          <cell r="DJL94" t="str">
            <v>33.18.07</v>
          </cell>
          <cell r="DJM94" t="str">
            <v>33.18.08</v>
          </cell>
          <cell r="DJN94" t="str">
            <v>33.18.09</v>
          </cell>
          <cell r="DJO94" t="str">
            <v>33.18.10</v>
          </cell>
          <cell r="DJP94" t="str">
            <v>33.18.11</v>
          </cell>
          <cell r="DJQ94" t="str">
            <v>33.18.12</v>
          </cell>
          <cell r="DJR94" t="str">
            <v>33.18.13</v>
          </cell>
          <cell r="DJS94" t="str">
            <v>33.18.14</v>
          </cell>
          <cell r="DJT94" t="str">
            <v>33.18.15</v>
          </cell>
          <cell r="DJU94" t="str">
            <v>33.18.16</v>
          </cell>
          <cell r="DJV94" t="str">
            <v>33.18.17</v>
          </cell>
          <cell r="DJW94" t="str">
            <v>33.18.18</v>
          </cell>
          <cell r="DJX94" t="str">
            <v>33.18.19</v>
          </cell>
          <cell r="DJY94" t="str">
            <v>33.18.20</v>
          </cell>
          <cell r="DJZ94" t="str">
            <v>33.18.21</v>
          </cell>
          <cell r="DKA94" t="str">
            <v>33.19.01</v>
          </cell>
          <cell r="DKB94" t="str">
            <v>33.19.02</v>
          </cell>
          <cell r="DKC94" t="str">
            <v>33.19.03</v>
          </cell>
          <cell r="DKD94" t="str">
            <v>33.19.04</v>
          </cell>
          <cell r="DKE94" t="str">
            <v>33.19.05</v>
          </cell>
          <cell r="DKF94" t="str">
            <v>33.19.06</v>
          </cell>
          <cell r="DKG94" t="str">
            <v>33.19.07</v>
          </cell>
          <cell r="DKH94" t="str">
            <v>33.19.08</v>
          </cell>
          <cell r="DKI94" t="str">
            <v>33.19.09</v>
          </cell>
          <cell r="DKJ94" t="str">
            <v>33.20.01</v>
          </cell>
          <cell r="DKK94" t="str">
            <v>33.20.02</v>
          </cell>
          <cell r="DKL94" t="str">
            <v>33.20.03</v>
          </cell>
          <cell r="DKM94" t="str">
            <v>33.20.04</v>
          </cell>
          <cell r="DKN94" t="str">
            <v>33.20.05</v>
          </cell>
          <cell r="DKO94" t="str">
            <v>33.20.06</v>
          </cell>
          <cell r="DKP94" t="str">
            <v>33.20.07</v>
          </cell>
          <cell r="DKQ94" t="str">
            <v>33.20.08</v>
          </cell>
          <cell r="DKR94" t="str">
            <v>33.20.09</v>
          </cell>
          <cell r="DKS94" t="str">
            <v>33.20.10</v>
          </cell>
          <cell r="DKT94" t="str">
            <v>33.20.11</v>
          </cell>
          <cell r="DKU94" t="str">
            <v>33.20.12</v>
          </cell>
          <cell r="DKV94" t="str">
            <v>33.20.13</v>
          </cell>
          <cell r="DKW94" t="str">
            <v>33.20.14</v>
          </cell>
          <cell r="DKX94" t="str">
            <v>33.20.15</v>
          </cell>
          <cell r="DKY94" t="str">
            <v>33.20.16</v>
          </cell>
          <cell r="DKZ94" t="str">
            <v>33.21.01</v>
          </cell>
          <cell r="DLA94" t="str">
            <v>33.21.02</v>
          </cell>
          <cell r="DLB94" t="str">
            <v>33.21.03</v>
          </cell>
          <cell r="DLC94" t="str">
            <v>33.21.04</v>
          </cell>
          <cell r="DLD94" t="str">
            <v>33.21.05</v>
          </cell>
          <cell r="DLE94" t="str">
            <v>33.21.06</v>
          </cell>
          <cell r="DLF94" t="str">
            <v>33.21.07</v>
          </cell>
          <cell r="DLG94" t="str">
            <v>33.21.08</v>
          </cell>
          <cell r="DLH94" t="str">
            <v>33.21.09</v>
          </cell>
          <cell r="DLI94" t="str">
            <v>33.21.10</v>
          </cell>
          <cell r="DLJ94" t="str">
            <v>33.21.11</v>
          </cell>
          <cell r="DLK94" t="str">
            <v>33.21.12</v>
          </cell>
          <cell r="DLL94" t="str">
            <v>33.21.13</v>
          </cell>
          <cell r="DLM94" t="str">
            <v>33.21.14</v>
          </cell>
          <cell r="DLN94" t="str">
            <v>33.22.01</v>
          </cell>
          <cell r="DLO94" t="str">
            <v>33.22.02</v>
          </cell>
          <cell r="DLP94" t="str">
            <v>33.22.03</v>
          </cell>
          <cell r="DLQ94" t="str">
            <v>33.22.04</v>
          </cell>
          <cell r="DLR94" t="str">
            <v>33.22.05</v>
          </cell>
          <cell r="DLS94" t="str">
            <v>33.22.06</v>
          </cell>
          <cell r="DLT94" t="str">
            <v>33.22.07</v>
          </cell>
          <cell r="DLU94" t="str">
            <v>33.22.08</v>
          </cell>
          <cell r="DLV94" t="str">
            <v>33.22.09</v>
          </cell>
          <cell r="DLW94" t="str">
            <v>33.22.10</v>
          </cell>
          <cell r="DLX94" t="str">
            <v>33.22.11</v>
          </cell>
          <cell r="DLY94" t="str">
            <v>33.22.12</v>
          </cell>
          <cell r="DLZ94" t="str">
            <v>33.22.13</v>
          </cell>
          <cell r="DMA94" t="str">
            <v>33.22.15</v>
          </cell>
          <cell r="DMB94" t="str">
            <v>33.22.16</v>
          </cell>
          <cell r="DMC94" t="str">
            <v>33.22.17</v>
          </cell>
          <cell r="DMD94" t="str">
            <v>33.22.18</v>
          </cell>
          <cell r="DME94" t="str">
            <v>33.22.19</v>
          </cell>
          <cell r="DMF94" t="str">
            <v>33.22.20</v>
          </cell>
          <cell r="DMG94" t="str">
            <v>33.23.01</v>
          </cell>
          <cell r="DMH94" t="str">
            <v>33.23.02</v>
          </cell>
          <cell r="DMI94" t="str">
            <v>33.23.03</v>
          </cell>
          <cell r="DMJ94" t="str">
            <v>33.23.04</v>
          </cell>
          <cell r="DMK94" t="str">
            <v>33.23.05</v>
          </cell>
          <cell r="DML94" t="str">
            <v>33.23.06</v>
          </cell>
          <cell r="DMM94" t="str">
            <v>33.23.07</v>
          </cell>
          <cell r="DMN94" t="str">
            <v>33.23.08</v>
          </cell>
          <cell r="DMO94" t="str">
            <v>33.23.09</v>
          </cell>
          <cell r="DMP94" t="str">
            <v>33.23.10</v>
          </cell>
          <cell r="DMQ94" t="str">
            <v>33.23.11</v>
          </cell>
          <cell r="DMR94" t="str">
            <v>33.23.12</v>
          </cell>
          <cell r="DMS94" t="str">
            <v>33.23.13</v>
          </cell>
          <cell r="DMT94" t="str">
            <v>33.23.14</v>
          </cell>
          <cell r="DMU94" t="str">
            <v>33.23.15</v>
          </cell>
          <cell r="DMV94" t="str">
            <v>33.23.16</v>
          </cell>
          <cell r="DMW94" t="str">
            <v>33.23.17</v>
          </cell>
          <cell r="DMX94" t="str">
            <v>33.23.18</v>
          </cell>
          <cell r="DMY94" t="str">
            <v>33.23.19</v>
          </cell>
          <cell r="DMZ94" t="str">
            <v>33.23.20</v>
          </cell>
          <cell r="DNA94" t="str">
            <v>33.24.01</v>
          </cell>
          <cell r="DNB94" t="str">
            <v>33.24.02</v>
          </cell>
          <cell r="DNC94" t="str">
            <v>33.24.03</v>
          </cell>
          <cell r="DND94" t="str">
            <v>33.24.04</v>
          </cell>
          <cell r="DNE94" t="str">
            <v>33.24.05</v>
          </cell>
          <cell r="DNF94" t="str">
            <v>33.24.06</v>
          </cell>
          <cell r="DNG94" t="str">
            <v>33.24.07</v>
          </cell>
          <cell r="DNH94" t="str">
            <v>33.24.08</v>
          </cell>
          <cell r="DNI94" t="str">
            <v>33.24.09</v>
          </cell>
          <cell r="DNJ94" t="str">
            <v>33.24.10</v>
          </cell>
          <cell r="DNK94" t="str">
            <v>33.24.11</v>
          </cell>
          <cell r="DNL94" t="str">
            <v>33.24.12</v>
          </cell>
          <cell r="DNM94" t="str">
            <v>33.24.13</v>
          </cell>
          <cell r="DNN94" t="str">
            <v>33.24.14</v>
          </cell>
          <cell r="DNO94" t="str">
            <v>33.24.15</v>
          </cell>
          <cell r="DNP94" t="str">
            <v>33.24.16</v>
          </cell>
          <cell r="DNQ94" t="str">
            <v>33.24.17</v>
          </cell>
          <cell r="DNR94" t="str">
            <v>33.24.18</v>
          </cell>
          <cell r="DNS94" t="str">
            <v>33.24.19</v>
          </cell>
          <cell r="DNT94" t="str">
            <v>33.24.20</v>
          </cell>
          <cell r="DNU94" t="str">
            <v>33.25.01</v>
          </cell>
          <cell r="DNV94" t="str">
            <v>33.25.02</v>
          </cell>
          <cell r="DNW94" t="str">
            <v>33.25.03</v>
          </cell>
          <cell r="DNX94" t="str">
            <v>33.25.04</v>
          </cell>
          <cell r="DNY94" t="str">
            <v>33.25.05</v>
          </cell>
          <cell r="DNZ94" t="str">
            <v>33.25.06</v>
          </cell>
          <cell r="DOA94" t="str">
            <v>33.25.07</v>
          </cell>
          <cell r="DOB94" t="str">
            <v>33.25.08</v>
          </cell>
          <cell r="DOC94" t="str">
            <v>33.25.09</v>
          </cell>
          <cell r="DOD94" t="str">
            <v>33.25.10</v>
          </cell>
          <cell r="DOE94" t="str">
            <v>33.25.11</v>
          </cell>
          <cell r="DOF94" t="str">
            <v>33.25.12</v>
          </cell>
          <cell r="DOG94" t="str">
            <v>33.25.13</v>
          </cell>
          <cell r="DOH94" t="str">
            <v>33.25.14</v>
          </cell>
          <cell r="DOI94" t="str">
            <v>33.25.15</v>
          </cell>
          <cell r="DOJ94" t="str">
            <v>33.26.01</v>
          </cell>
          <cell r="DOK94" t="str">
            <v>33.26.02</v>
          </cell>
          <cell r="DOL94" t="str">
            <v>33.26.03</v>
          </cell>
          <cell r="DOM94" t="str">
            <v>33.26.04</v>
          </cell>
          <cell r="DON94" t="str">
            <v>33.26.05</v>
          </cell>
          <cell r="DOO94" t="str">
            <v>33.26.06</v>
          </cell>
          <cell r="DOP94" t="str">
            <v>33.26.07</v>
          </cell>
          <cell r="DOQ94" t="str">
            <v>33.26.08</v>
          </cell>
          <cell r="DOR94" t="str">
            <v>33.26.09</v>
          </cell>
          <cell r="DOS94" t="str">
            <v>33.26.10</v>
          </cell>
          <cell r="DOT94" t="str">
            <v>33.26.11</v>
          </cell>
          <cell r="DOU94" t="str">
            <v>33.26.12</v>
          </cell>
          <cell r="DOV94" t="str">
            <v>33.26.13</v>
          </cell>
          <cell r="DOW94" t="str">
            <v>33.26.14</v>
          </cell>
          <cell r="DOX94" t="str">
            <v>33.26.15</v>
          </cell>
          <cell r="DOY94" t="str">
            <v>33.26.16</v>
          </cell>
          <cell r="DOZ94" t="str">
            <v>33.26.17</v>
          </cell>
          <cell r="DPA94" t="str">
            <v>33.26.18</v>
          </cell>
          <cell r="DPB94" t="str">
            <v>33.26.19</v>
          </cell>
          <cell r="DPC94" t="str">
            <v>33.27.01</v>
          </cell>
          <cell r="DPD94" t="str">
            <v>33.27.02</v>
          </cell>
          <cell r="DPE94" t="str">
            <v>33.27.03</v>
          </cell>
          <cell r="DPF94" t="str">
            <v>33.27.04</v>
          </cell>
          <cell r="DPG94" t="str">
            <v>33.27.05</v>
          </cell>
          <cell r="DPH94" t="str">
            <v>33.27.06</v>
          </cell>
          <cell r="DPI94" t="str">
            <v>33.27.07</v>
          </cell>
          <cell r="DPJ94" t="str">
            <v>33.27.08</v>
          </cell>
          <cell r="DPK94" t="str">
            <v>33.27.09</v>
          </cell>
          <cell r="DPL94" t="str">
            <v>33.27.10</v>
          </cell>
          <cell r="DPM94" t="str">
            <v>33.27.11</v>
          </cell>
          <cell r="DPN94" t="str">
            <v>33.27.12</v>
          </cell>
          <cell r="DPO94" t="str">
            <v>33.27.13</v>
          </cell>
          <cell r="DPP94" t="str">
            <v>33.27.14</v>
          </cell>
          <cell r="DPQ94" t="str">
            <v>33.28.01</v>
          </cell>
          <cell r="DPR94" t="str">
            <v>33.28.02</v>
          </cell>
          <cell r="DPS94" t="str">
            <v>33.28.03</v>
          </cell>
          <cell r="DPT94" t="str">
            <v>33.28.04</v>
          </cell>
          <cell r="DPU94" t="str">
            <v>33.28.05</v>
          </cell>
          <cell r="DPV94" t="str">
            <v>33.28.06</v>
          </cell>
          <cell r="DPW94" t="str">
            <v>33.28.07</v>
          </cell>
          <cell r="DPX94" t="str">
            <v>33.28.08</v>
          </cell>
          <cell r="DPY94" t="str">
            <v>33.28.09</v>
          </cell>
          <cell r="DPZ94" t="str">
            <v>33.28.10</v>
          </cell>
          <cell r="DQA94" t="str">
            <v>33.28.11</v>
          </cell>
          <cell r="DQB94" t="str">
            <v>33.28.12</v>
          </cell>
          <cell r="DQC94" t="str">
            <v>33.28.13</v>
          </cell>
          <cell r="DQD94" t="str">
            <v>33.28.14</v>
          </cell>
          <cell r="DQE94" t="str">
            <v>33.28.15</v>
          </cell>
          <cell r="DQF94" t="str">
            <v>33.28.16</v>
          </cell>
          <cell r="DQG94" t="str">
            <v>33.28.17</v>
          </cell>
          <cell r="DQH94" t="str">
            <v>33.28.18</v>
          </cell>
          <cell r="DQI94" t="str">
            <v>33.29.01</v>
          </cell>
          <cell r="DQJ94" t="str">
            <v>33.29.02</v>
          </cell>
          <cell r="DQK94" t="str">
            <v>33.29.03</v>
          </cell>
          <cell r="DQL94" t="str">
            <v>33.29.04</v>
          </cell>
          <cell r="DQM94" t="str">
            <v>33.29.05</v>
          </cell>
          <cell r="DQN94" t="str">
            <v>33.29.06</v>
          </cell>
          <cell r="DQO94" t="str">
            <v>33.29.07</v>
          </cell>
          <cell r="DQP94" t="str">
            <v>33.29.08</v>
          </cell>
          <cell r="DQQ94" t="str">
            <v>33.29.09</v>
          </cell>
          <cell r="DQR94" t="str">
            <v>33.29.10</v>
          </cell>
          <cell r="DQS94" t="str">
            <v>33.29.11</v>
          </cell>
          <cell r="DQT94" t="str">
            <v>33.29.12</v>
          </cell>
          <cell r="DQU94" t="str">
            <v>33.29.13</v>
          </cell>
          <cell r="DQV94" t="str">
            <v>33.29.14</v>
          </cell>
          <cell r="DQW94" t="str">
            <v>33.29.15</v>
          </cell>
          <cell r="DQX94" t="str">
            <v>33.29.16</v>
          </cell>
          <cell r="DQY94" t="str">
            <v>33.29.17</v>
          </cell>
          <cell r="DQZ94" t="str">
            <v>33.71.01</v>
          </cell>
          <cell r="DRA94" t="str">
            <v>33.71.02</v>
          </cell>
          <cell r="DRB94" t="str">
            <v>33.71.03</v>
          </cell>
          <cell r="DRC94" t="str">
            <v>33.72.01</v>
          </cell>
          <cell r="DRD94" t="str">
            <v>33.72.02</v>
          </cell>
          <cell r="DRE94" t="str">
            <v>33.72.03</v>
          </cell>
          <cell r="DRF94" t="str">
            <v>33.72.04</v>
          </cell>
          <cell r="DRG94" t="str">
            <v>33.72.05</v>
          </cell>
          <cell r="DRH94" t="str">
            <v>33.73.01</v>
          </cell>
          <cell r="DRI94" t="str">
            <v>33.73.02</v>
          </cell>
          <cell r="DRJ94" t="str">
            <v>33.73.03</v>
          </cell>
          <cell r="DRK94" t="str">
            <v>33.73.04</v>
          </cell>
          <cell r="DRL94" t="str">
            <v>33.74.01</v>
          </cell>
          <cell r="DRM94" t="str">
            <v>33.74.02</v>
          </cell>
          <cell r="DRN94" t="str">
            <v>33.74.03</v>
          </cell>
          <cell r="DRO94" t="str">
            <v>33.74.04</v>
          </cell>
          <cell r="DRP94" t="str">
            <v>33.74.05</v>
          </cell>
          <cell r="DRQ94" t="str">
            <v>33.74.06</v>
          </cell>
          <cell r="DRR94" t="str">
            <v>33.74.07</v>
          </cell>
          <cell r="DRS94" t="str">
            <v>33.74.08</v>
          </cell>
          <cell r="DRT94" t="str">
            <v>33.74.09</v>
          </cell>
          <cell r="DRU94" t="str">
            <v>33.74.10</v>
          </cell>
          <cell r="DRV94" t="str">
            <v>33.74.11</v>
          </cell>
          <cell r="DRW94" t="str">
            <v>33.74.12</v>
          </cell>
          <cell r="DRX94" t="str">
            <v>33.74.13</v>
          </cell>
          <cell r="DRY94" t="str">
            <v>33.74.14</v>
          </cell>
          <cell r="DRZ94" t="str">
            <v>33.74.15</v>
          </cell>
          <cell r="DSA94" t="str">
            <v>33.74.16</v>
          </cell>
          <cell r="DSB94" t="str">
            <v>33.75.01</v>
          </cell>
          <cell r="DSC94" t="str">
            <v>33.75.02</v>
          </cell>
          <cell r="DSD94" t="str">
            <v>33.75.03</v>
          </cell>
          <cell r="DSE94" t="str">
            <v>33.75.04</v>
          </cell>
          <cell r="DSF94" t="str">
            <v>33.76.01</v>
          </cell>
          <cell r="DSG94" t="str">
            <v>33.76.02</v>
          </cell>
          <cell r="DSH94" t="str">
            <v>33.76.03</v>
          </cell>
          <cell r="DSI94" t="str">
            <v>33.76.04</v>
          </cell>
          <cell r="DSJ94" t="str">
            <v>34.01.01</v>
          </cell>
          <cell r="DSK94" t="str">
            <v>34.01.02</v>
          </cell>
          <cell r="DSL94" t="str">
            <v>34.01.03</v>
          </cell>
          <cell r="DSM94" t="str">
            <v>34.01.04</v>
          </cell>
          <cell r="DSN94" t="str">
            <v>34.01.05</v>
          </cell>
          <cell r="DSO94" t="str">
            <v>34.01.06</v>
          </cell>
          <cell r="DSP94" t="str">
            <v>34.01.07</v>
          </cell>
          <cell r="DSQ94" t="str">
            <v>34.01.08</v>
          </cell>
          <cell r="DSR94" t="str">
            <v>34.01.09</v>
          </cell>
          <cell r="DSS94" t="str">
            <v>34.01.10</v>
          </cell>
          <cell r="DST94" t="str">
            <v>34.01.11</v>
          </cell>
          <cell r="DSU94" t="str">
            <v>34.01.12</v>
          </cell>
          <cell r="DSV94" t="str">
            <v>34.02.01</v>
          </cell>
          <cell r="DSW94" t="str">
            <v>34.02.02</v>
          </cell>
          <cell r="DSX94" t="str">
            <v>34.02.03</v>
          </cell>
          <cell r="DSY94" t="str">
            <v>34.02.04</v>
          </cell>
          <cell r="DSZ94" t="str">
            <v>34.02.05</v>
          </cell>
          <cell r="DTA94" t="str">
            <v>34.02.06</v>
          </cell>
          <cell r="DTB94" t="str">
            <v>34.02.07</v>
          </cell>
          <cell r="DTC94" t="str">
            <v>34.02.08</v>
          </cell>
          <cell r="DTD94" t="str">
            <v>34.02.09</v>
          </cell>
          <cell r="DTE94" t="str">
            <v>34.02.10</v>
          </cell>
          <cell r="DTF94" t="str">
            <v>34.02.11</v>
          </cell>
          <cell r="DTG94" t="str">
            <v>34.02.12</v>
          </cell>
          <cell r="DTH94" t="str">
            <v>34.02.13</v>
          </cell>
          <cell r="DTI94" t="str">
            <v>34.02.14</v>
          </cell>
          <cell r="DTJ94" t="str">
            <v>34.02.15</v>
          </cell>
          <cell r="DTK94" t="str">
            <v>34.02.16</v>
          </cell>
          <cell r="DTL94" t="str">
            <v>34.02.17</v>
          </cell>
          <cell r="DTM94" t="str">
            <v>34.03.01</v>
          </cell>
          <cell r="DTN94" t="str">
            <v>34.03.02</v>
          </cell>
          <cell r="DTO94" t="str">
            <v>34.03.03</v>
          </cell>
          <cell r="DTP94" t="str">
            <v>34.03.04</v>
          </cell>
          <cell r="DTQ94" t="str">
            <v>34.03.05</v>
          </cell>
          <cell r="DTR94" t="str">
            <v>34.03.06</v>
          </cell>
          <cell r="DTS94" t="str">
            <v>34.03.07</v>
          </cell>
          <cell r="DTT94" t="str">
            <v>34.03.08</v>
          </cell>
          <cell r="DTU94" t="str">
            <v>34.03.09</v>
          </cell>
          <cell r="DTV94" t="str">
            <v>34.03.10</v>
          </cell>
          <cell r="DTW94" t="str">
            <v>34.03.11</v>
          </cell>
          <cell r="DTX94" t="str">
            <v>34.03.12</v>
          </cell>
          <cell r="DTY94" t="str">
            <v>34.03.13</v>
          </cell>
          <cell r="DTZ94" t="str">
            <v>34.03.14</v>
          </cell>
          <cell r="DUA94" t="str">
            <v>34.03.15</v>
          </cell>
          <cell r="DUB94" t="str">
            <v>34.03.16</v>
          </cell>
          <cell r="DUC94" t="str">
            <v>34.03.17</v>
          </cell>
          <cell r="DUD94" t="str">
            <v>34.03.18</v>
          </cell>
          <cell r="DUE94" t="str">
            <v>34.04.01</v>
          </cell>
          <cell r="DUF94" t="str">
            <v>34.04.02</v>
          </cell>
          <cell r="DUG94" t="str">
            <v>34.04.03</v>
          </cell>
          <cell r="DUH94" t="str">
            <v>34.04.04</v>
          </cell>
          <cell r="DUI94" t="str">
            <v>34.04.05</v>
          </cell>
          <cell r="DUJ94" t="str">
            <v>34.04.06</v>
          </cell>
          <cell r="DUK94" t="str">
            <v>34.04.07</v>
          </cell>
          <cell r="DUL94" t="str">
            <v>34.04.08</v>
          </cell>
          <cell r="DUM94" t="str">
            <v>34.04.09</v>
          </cell>
          <cell r="DUN94" t="str">
            <v>34.04.10</v>
          </cell>
          <cell r="DUO94" t="str">
            <v>34.04.11</v>
          </cell>
          <cell r="DUP94" t="str">
            <v>34.04.12</v>
          </cell>
          <cell r="DUQ94" t="str">
            <v>34.04.13</v>
          </cell>
          <cell r="DUR94" t="str">
            <v>34.04.14</v>
          </cell>
          <cell r="DUS94" t="str">
            <v>34.04.15</v>
          </cell>
          <cell r="DUT94" t="str">
            <v>34.04.16</v>
          </cell>
          <cell r="DUU94" t="str">
            <v>34.04.17</v>
          </cell>
          <cell r="DUV94" t="str">
            <v>34.71.01</v>
          </cell>
          <cell r="DUW94" t="str">
            <v>34.71.02</v>
          </cell>
          <cell r="DUX94" t="str">
            <v>34.71.03</v>
          </cell>
          <cell r="DUY94" t="str">
            <v>34.71.04</v>
          </cell>
          <cell r="DUZ94" t="str">
            <v>34.71.05</v>
          </cell>
          <cell r="DVA94" t="str">
            <v>34.71.06</v>
          </cell>
          <cell r="DVB94" t="str">
            <v>34.71.07</v>
          </cell>
          <cell r="DVC94" t="str">
            <v>34.71.08</v>
          </cell>
          <cell r="DVD94" t="str">
            <v>34.71.09</v>
          </cell>
          <cell r="DVE94" t="str">
            <v>34.71.10</v>
          </cell>
          <cell r="DVF94" t="str">
            <v>34.71.11</v>
          </cell>
          <cell r="DVG94" t="str">
            <v>34.71.12</v>
          </cell>
          <cell r="DVH94" t="str">
            <v>34.71.13</v>
          </cell>
          <cell r="DVI94" t="str">
            <v>34.71.14</v>
          </cell>
          <cell r="DVJ94" t="str">
            <v>35.01.01</v>
          </cell>
          <cell r="DVK94" t="str">
            <v>35.01.02</v>
          </cell>
          <cell r="DVL94" t="str">
            <v>35.01.03</v>
          </cell>
          <cell r="DVM94" t="str">
            <v>35.01.04</v>
          </cell>
          <cell r="DVN94" t="str">
            <v>35.01.05</v>
          </cell>
          <cell r="DVO94" t="str">
            <v>35.01.06</v>
          </cell>
          <cell r="DVP94" t="str">
            <v>35.01.07</v>
          </cell>
          <cell r="DVQ94" t="str">
            <v>35.01.08</v>
          </cell>
          <cell r="DVR94" t="str">
            <v>35.01.09</v>
          </cell>
          <cell r="DVS94" t="str">
            <v>35.01.10</v>
          </cell>
          <cell r="DVT94" t="str">
            <v>35.01.11</v>
          </cell>
          <cell r="DVU94" t="str">
            <v>35.01.12</v>
          </cell>
          <cell r="DVV94" t="str">
            <v>35.02.01</v>
          </cell>
          <cell r="DVW94" t="str">
            <v>35.02.02</v>
          </cell>
          <cell r="DVX94" t="str">
            <v>35.02.03</v>
          </cell>
          <cell r="DVY94" t="str">
            <v>35.02.04</v>
          </cell>
          <cell r="DVZ94" t="str">
            <v>35.02.05</v>
          </cell>
          <cell r="DWA94" t="str">
            <v>35.02.06</v>
          </cell>
          <cell r="DWB94" t="str">
            <v>35.02.07</v>
          </cell>
          <cell r="DWC94" t="str">
            <v>35.02.08</v>
          </cell>
          <cell r="DWD94" t="str">
            <v>35.02.09</v>
          </cell>
          <cell r="DWE94" t="str">
            <v>35.02.10</v>
          </cell>
          <cell r="DWF94" t="str">
            <v>35.02.11</v>
          </cell>
          <cell r="DWG94" t="str">
            <v>35.02.12</v>
          </cell>
          <cell r="DWH94" t="str">
            <v>35.02.13</v>
          </cell>
          <cell r="DWI94" t="str">
            <v>35.02.14</v>
          </cell>
          <cell r="DWJ94" t="str">
            <v>35.02.15</v>
          </cell>
          <cell r="DWK94" t="str">
            <v>35.02.16</v>
          </cell>
          <cell r="DWL94" t="str">
            <v>35.02.17</v>
          </cell>
          <cell r="DWM94" t="str">
            <v>35.02.18</v>
          </cell>
          <cell r="DWN94" t="str">
            <v>35.02.19</v>
          </cell>
          <cell r="DWO94" t="str">
            <v>35.02.20</v>
          </cell>
          <cell r="DWP94" t="str">
            <v>35.02.21</v>
          </cell>
          <cell r="DWQ94" t="str">
            <v>35.03.01</v>
          </cell>
          <cell r="DWR94" t="str">
            <v>35.03.02</v>
          </cell>
          <cell r="DWS94" t="str">
            <v>35.03.03</v>
          </cell>
          <cell r="DWT94" t="str">
            <v>35.03.04</v>
          </cell>
          <cell r="DWU94" t="str">
            <v>35.03.05</v>
          </cell>
          <cell r="DWV94" t="str">
            <v>35.03.06</v>
          </cell>
          <cell r="DWW94" t="str">
            <v>35.03.07</v>
          </cell>
          <cell r="DWX94" t="str">
            <v>35.03.08</v>
          </cell>
          <cell r="DWY94" t="str">
            <v>35.03.09</v>
          </cell>
          <cell r="DWZ94" t="str">
            <v>35.03.10</v>
          </cell>
          <cell r="DXA94" t="str">
            <v>35.03.11</v>
          </cell>
          <cell r="DXB94" t="str">
            <v>35.03.12</v>
          </cell>
          <cell r="DXC94" t="str">
            <v>35.03.13</v>
          </cell>
          <cell r="DXD94" t="str">
            <v>35.03.14</v>
          </cell>
          <cell r="DXE94" t="str">
            <v>35.04.01</v>
          </cell>
          <cell r="DXF94" t="str">
            <v>35.04.02</v>
          </cell>
          <cell r="DXG94" t="str">
            <v>35.04.03</v>
          </cell>
          <cell r="DXH94" t="str">
            <v>35.04.04</v>
          </cell>
          <cell r="DXI94" t="str">
            <v>35.04.05</v>
          </cell>
          <cell r="DXJ94" t="str">
            <v>35.04.06</v>
          </cell>
          <cell r="DXK94" t="str">
            <v>35.04.07</v>
          </cell>
          <cell r="DXL94" t="str">
            <v>35.04.08</v>
          </cell>
          <cell r="DXM94" t="str">
            <v>35.04.09</v>
          </cell>
          <cell r="DXN94" t="str">
            <v>35.04.10</v>
          </cell>
          <cell r="DXO94" t="str">
            <v>35.04.11</v>
          </cell>
          <cell r="DXP94" t="str">
            <v>35.04.12</v>
          </cell>
          <cell r="DXQ94" t="str">
            <v>35.04.13</v>
          </cell>
          <cell r="DXR94" t="str">
            <v>35.04.14</v>
          </cell>
          <cell r="DXS94" t="str">
            <v>35.04.15</v>
          </cell>
          <cell r="DXT94" t="str">
            <v>35.04.16</v>
          </cell>
          <cell r="DXU94" t="str">
            <v>35.04.17</v>
          </cell>
          <cell r="DXV94" t="str">
            <v>35.04.18</v>
          </cell>
          <cell r="DXW94" t="str">
            <v>35.04.19</v>
          </cell>
          <cell r="DXX94" t="str">
            <v>35.05.01</v>
          </cell>
          <cell r="DXY94" t="str">
            <v>35.05.02</v>
          </cell>
          <cell r="DXZ94" t="str">
            <v>35.05.03</v>
          </cell>
          <cell r="DYA94" t="str">
            <v>35.05.04</v>
          </cell>
          <cell r="DYB94" t="str">
            <v>35.05.05</v>
          </cell>
          <cell r="DYC94" t="str">
            <v>35.05.06</v>
          </cell>
          <cell r="DYD94" t="str">
            <v>35.05.07</v>
          </cell>
          <cell r="DYE94" t="str">
            <v>35.05.08</v>
          </cell>
          <cell r="DYF94" t="str">
            <v>35.05.09</v>
          </cell>
          <cell r="DYG94" t="str">
            <v>35.05.10</v>
          </cell>
          <cell r="DYH94" t="str">
            <v>35.05.11</v>
          </cell>
          <cell r="DYI94" t="str">
            <v>35.05.12</v>
          </cell>
          <cell r="DYJ94" t="str">
            <v>35.05.13</v>
          </cell>
          <cell r="DYK94" t="str">
            <v>35.05.14</v>
          </cell>
          <cell r="DYL94" t="str">
            <v>35.05.15</v>
          </cell>
          <cell r="DYM94" t="str">
            <v>35.05.16</v>
          </cell>
          <cell r="DYN94" t="str">
            <v>35.05.17</v>
          </cell>
          <cell r="DYO94" t="str">
            <v>35.05.18</v>
          </cell>
          <cell r="DYP94" t="str">
            <v>35.05.19</v>
          </cell>
          <cell r="DYQ94" t="str">
            <v>35.05.20</v>
          </cell>
          <cell r="DYR94" t="str">
            <v>35.05.21</v>
          </cell>
          <cell r="DYS94" t="str">
            <v>35.05.22</v>
          </cell>
          <cell r="DYT94" t="str">
            <v>35.06.01</v>
          </cell>
          <cell r="DYU94" t="str">
            <v>35.06.02</v>
          </cell>
          <cell r="DYV94" t="str">
            <v>35.06.03</v>
          </cell>
          <cell r="DYW94" t="str">
            <v>35.06.04</v>
          </cell>
          <cell r="DYX94" t="str">
            <v>35.06.05</v>
          </cell>
          <cell r="DYY94" t="str">
            <v>35.06.06</v>
          </cell>
          <cell r="DYZ94" t="str">
            <v>35.06.07</v>
          </cell>
          <cell r="DZA94" t="str">
            <v>35.06.08</v>
          </cell>
          <cell r="DZB94" t="str">
            <v>35.06.09</v>
          </cell>
          <cell r="DZC94" t="str">
            <v>35.06.10</v>
          </cell>
          <cell r="DZD94" t="str">
            <v>35.06.11</v>
          </cell>
          <cell r="DZE94" t="str">
            <v>35.06.12</v>
          </cell>
          <cell r="DZF94" t="str">
            <v>35.06.13</v>
          </cell>
          <cell r="DZG94" t="str">
            <v>35.06.14</v>
          </cell>
          <cell r="DZH94" t="str">
            <v>35.06.15</v>
          </cell>
          <cell r="DZI94" t="str">
            <v>35.06.16</v>
          </cell>
          <cell r="DZJ94" t="str">
            <v>35.06.17</v>
          </cell>
          <cell r="DZK94" t="str">
            <v>35.06.18</v>
          </cell>
          <cell r="DZL94" t="str">
            <v>35.06.19</v>
          </cell>
          <cell r="DZM94" t="str">
            <v>35.06.20</v>
          </cell>
          <cell r="DZN94" t="str">
            <v>35.06.21</v>
          </cell>
          <cell r="DZO94" t="str">
            <v>35.06.22</v>
          </cell>
          <cell r="DZP94" t="str">
            <v>35.06.23</v>
          </cell>
          <cell r="DZQ94" t="str">
            <v>35.06.24</v>
          </cell>
          <cell r="DZR94" t="str">
            <v>35.06.25</v>
          </cell>
          <cell r="DZS94" t="str">
            <v>35.06.26</v>
          </cell>
          <cell r="DZT94" t="str">
            <v>35.07.01</v>
          </cell>
          <cell r="DZU94" t="str">
            <v>35.07.02</v>
          </cell>
          <cell r="DZV94" t="str">
            <v>35.07.03</v>
          </cell>
          <cell r="DZW94" t="str">
            <v>35.07.04</v>
          </cell>
          <cell r="DZX94" t="str">
            <v>35.07.05</v>
          </cell>
          <cell r="DZY94" t="str">
            <v>35.07.06</v>
          </cell>
          <cell r="DZZ94" t="str">
            <v>35.07.07</v>
          </cell>
          <cell r="EAA94" t="str">
            <v>35.07.08</v>
          </cell>
          <cell r="EAB94" t="str">
            <v>35.07.09</v>
          </cell>
          <cell r="EAC94" t="str">
            <v>35.07.10</v>
          </cell>
          <cell r="EAD94" t="str">
            <v>35.07.11</v>
          </cell>
          <cell r="EAE94" t="str">
            <v>35.07.12</v>
          </cell>
          <cell r="EAF94" t="str">
            <v>35.07.13</v>
          </cell>
          <cell r="EAG94" t="str">
            <v>35.07.14</v>
          </cell>
          <cell r="EAH94" t="str">
            <v>35.07.15</v>
          </cell>
          <cell r="EAI94" t="str">
            <v>35.07.16</v>
          </cell>
          <cell r="EAJ94" t="str">
            <v>35.07.17</v>
          </cell>
          <cell r="EAK94" t="str">
            <v>35.07.18</v>
          </cell>
          <cell r="EAL94" t="str">
            <v>35.07.19</v>
          </cell>
          <cell r="EAM94" t="str">
            <v>35.07.20</v>
          </cell>
          <cell r="EAN94" t="str">
            <v>35.07.21</v>
          </cell>
          <cell r="EAO94" t="str">
            <v>35.07.22</v>
          </cell>
          <cell r="EAP94" t="str">
            <v>35.07.23</v>
          </cell>
          <cell r="EAQ94" t="str">
            <v>35.07.24</v>
          </cell>
          <cell r="EAR94" t="str">
            <v>35.07.25</v>
          </cell>
          <cell r="EAS94" t="str">
            <v>35.07.26</v>
          </cell>
          <cell r="EAT94" t="str">
            <v>35.07.27</v>
          </cell>
          <cell r="EAU94" t="str">
            <v>35.07.28</v>
          </cell>
          <cell r="EAV94" t="str">
            <v>35.07.29</v>
          </cell>
          <cell r="EAW94" t="str">
            <v>35.07.30</v>
          </cell>
          <cell r="EAX94" t="str">
            <v>35.07.31</v>
          </cell>
          <cell r="EAY94" t="str">
            <v>35.07.32</v>
          </cell>
          <cell r="EAZ94" t="str">
            <v>35.07.33</v>
          </cell>
          <cell r="EBA94" t="str">
            <v>35.08.01</v>
          </cell>
          <cell r="EBB94" t="str">
            <v>35.08.02</v>
          </cell>
          <cell r="EBC94" t="str">
            <v>35.08.03</v>
          </cell>
          <cell r="EBD94" t="str">
            <v>35.08.04</v>
          </cell>
          <cell r="EBE94" t="str">
            <v>35.08.05</v>
          </cell>
          <cell r="EBF94" t="str">
            <v>35.08.06</v>
          </cell>
          <cell r="EBG94" t="str">
            <v>35.08.07</v>
          </cell>
          <cell r="EBH94" t="str">
            <v>35.08.08</v>
          </cell>
          <cell r="EBI94" t="str">
            <v>35.08.09</v>
          </cell>
          <cell r="EBJ94" t="str">
            <v>35.08.10</v>
          </cell>
          <cell r="EBK94" t="str">
            <v>35.08.11</v>
          </cell>
          <cell r="EBL94" t="str">
            <v>35.08.12</v>
          </cell>
          <cell r="EBM94" t="str">
            <v>35.08.13</v>
          </cell>
          <cell r="EBN94" t="str">
            <v>35.08.14</v>
          </cell>
          <cell r="EBO94" t="str">
            <v>35.08.15</v>
          </cell>
          <cell r="EBP94" t="str">
            <v>35.08.16</v>
          </cell>
          <cell r="EBQ94" t="str">
            <v>35.08.17</v>
          </cell>
          <cell r="EBR94" t="str">
            <v>35.08.18</v>
          </cell>
          <cell r="EBS94" t="str">
            <v>35.08.19</v>
          </cell>
          <cell r="EBT94" t="str">
            <v>35.08.20</v>
          </cell>
          <cell r="EBU94" t="str">
            <v>35.08.21</v>
          </cell>
          <cell r="EBV94" t="str">
            <v>35.09.01</v>
          </cell>
          <cell r="EBW94" t="str">
            <v>35.09.02</v>
          </cell>
          <cell r="EBX94" t="str">
            <v>35.09.03</v>
          </cell>
          <cell r="EBY94" t="str">
            <v>35.09.04</v>
          </cell>
          <cell r="EBZ94" t="str">
            <v>35.09.05</v>
          </cell>
          <cell r="ECA94" t="str">
            <v>35.09.06</v>
          </cell>
          <cell r="ECB94" t="str">
            <v>35.09.07</v>
          </cell>
          <cell r="ECC94" t="str">
            <v>35.09.08</v>
          </cell>
          <cell r="ECD94" t="str">
            <v>35.09.09</v>
          </cell>
          <cell r="ECE94" t="str">
            <v>35.09.10</v>
          </cell>
          <cell r="ECF94" t="str">
            <v>35.09.11</v>
          </cell>
          <cell r="ECG94" t="str">
            <v>35.09.12</v>
          </cell>
          <cell r="ECH94" t="str">
            <v>35.09.13</v>
          </cell>
          <cell r="ECI94" t="str">
            <v>35.09.14</v>
          </cell>
          <cell r="ECJ94" t="str">
            <v>35.09.15</v>
          </cell>
          <cell r="ECK94" t="str">
            <v>35.09.16</v>
          </cell>
          <cell r="ECL94" t="str">
            <v>35.09.17</v>
          </cell>
          <cell r="ECM94" t="str">
            <v>35.09.18</v>
          </cell>
          <cell r="ECN94" t="str">
            <v>35.09.19</v>
          </cell>
          <cell r="ECO94" t="str">
            <v>35.09.20</v>
          </cell>
          <cell r="ECP94" t="str">
            <v>35.09.21</v>
          </cell>
          <cell r="ECQ94" t="str">
            <v>35.09.22</v>
          </cell>
          <cell r="ECR94" t="str">
            <v>35.09.23</v>
          </cell>
          <cell r="ECS94" t="str">
            <v>35.09.24</v>
          </cell>
          <cell r="ECT94" t="str">
            <v>35.09.25</v>
          </cell>
          <cell r="ECU94" t="str">
            <v>35.09.26</v>
          </cell>
          <cell r="ECV94" t="str">
            <v>35.09.27</v>
          </cell>
          <cell r="ECW94" t="str">
            <v>35.09.28</v>
          </cell>
          <cell r="ECX94" t="str">
            <v>35.09.29</v>
          </cell>
          <cell r="ECY94" t="str">
            <v>35.09.30</v>
          </cell>
          <cell r="ECZ94" t="str">
            <v>35.09.31</v>
          </cell>
          <cell r="EDA94" t="str">
            <v>35.10.01</v>
          </cell>
          <cell r="EDB94" t="str">
            <v>35.10.02</v>
          </cell>
          <cell r="EDC94" t="str">
            <v>35.10.03</v>
          </cell>
          <cell r="EDD94" t="str">
            <v>35.10.04</v>
          </cell>
          <cell r="EDE94" t="str">
            <v>35.10.05</v>
          </cell>
          <cell r="EDF94" t="str">
            <v>35.10.06</v>
          </cell>
          <cell r="EDG94" t="str">
            <v>35.10.07</v>
          </cell>
          <cell r="EDH94" t="str">
            <v>35.10.08</v>
          </cell>
          <cell r="EDI94" t="str">
            <v>35.10.09</v>
          </cell>
          <cell r="EDJ94" t="str">
            <v>35.10.10</v>
          </cell>
          <cell r="EDK94" t="str">
            <v>35.10.11</v>
          </cell>
          <cell r="EDL94" t="str">
            <v>35.10.12</v>
          </cell>
          <cell r="EDM94" t="str">
            <v>35.10.13</v>
          </cell>
          <cell r="EDN94" t="str">
            <v>35.10.14</v>
          </cell>
          <cell r="EDO94" t="str">
            <v>35.10.15</v>
          </cell>
          <cell r="EDP94" t="str">
            <v>35.10.16</v>
          </cell>
          <cell r="EDQ94" t="str">
            <v>35.10.17</v>
          </cell>
          <cell r="EDR94" t="str">
            <v>35.10.18</v>
          </cell>
          <cell r="EDS94" t="str">
            <v>35.10.19</v>
          </cell>
          <cell r="EDT94" t="str">
            <v>35.10.20</v>
          </cell>
          <cell r="EDU94" t="str">
            <v>35.10.21</v>
          </cell>
          <cell r="EDV94" t="str">
            <v>35.10.22</v>
          </cell>
          <cell r="EDW94" t="str">
            <v>35.10.23</v>
          </cell>
          <cell r="EDX94" t="str">
            <v>35.10.24</v>
          </cell>
          <cell r="EDY94" t="str">
            <v>35.10.25</v>
          </cell>
          <cell r="EDZ94" t="str">
            <v>35.11.01</v>
          </cell>
          <cell r="EEA94" t="str">
            <v>35.11.02</v>
          </cell>
          <cell r="EEB94" t="str">
            <v>35.11.03</v>
          </cell>
          <cell r="EEC94" t="str">
            <v>35.11.04</v>
          </cell>
          <cell r="EED94" t="str">
            <v>35.11.05</v>
          </cell>
          <cell r="EEE94" t="str">
            <v>35.11.06</v>
          </cell>
          <cell r="EEF94" t="str">
            <v>35.11.07</v>
          </cell>
          <cell r="EEG94" t="str">
            <v>35.11.08</v>
          </cell>
          <cell r="EEH94" t="str">
            <v>35.11.09</v>
          </cell>
          <cell r="EEI94" t="str">
            <v>35.11.10</v>
          </cell>
          <cell r="EEJ94" t="str">
            <v>35.11.11</v>
          </cell>
          <cell r="EEK94" t="str">
            <v>35.11.12</v>
          </cell>
          <cell r="EEL94" t="str">
            <v>35.11.13</v>
          </cell>
          <cell r="EEM94" t="str">
            <v>35.11.14</v>
          </cell>
          <cell r="EEN94" t="str">
            <v>35.11.15</v>
          </cell>
          <cell r="EEO94" t="str">
            <v>35.11.16</v>
          </cell>
          <cell r="EEP94" t="str">
            <v>35.11.17</v>
          </cell>
          <cell r="EEQ94" t="str">
            <v>35.11.18</v>
          </cell>
          <cell r="EER94" t="str">
            <v>35.11.19</v>
          </cell>
          <cell r="EES94" t="str">
            <v>35.11.20</v>
          </cell>
          <cell r="EET94" t="str">
            <v>35.11.21</v>
          </cell>
          <cell r="EEU94" t="str">
            <v>35.11.22</v>
          </cell>
          <cell r="EEV94" t="str">
            <v>35.11.23</v>
          </cell>
          <cell r="EEW94" t="str">
            <v>35.12.01</v>
          </cell>
          <cell r="EEX94" t="str">
            <v>35.12.02</v>
          </cell>
          <cell r="EEY94" t="str">
            <v>35.12.03</v>
          </cell>
          <cell r="EEZ94" t="str">
            <v>35.12.04</v>
          </cell>
          <cell r="EFA94" t="str">
            <v>35.12.05</v>
          </cell>
          <cell r="EFB94" t="str">
            <v>35.12.06</v>
          </cell>
          <cell r="EFC94" t="str">
            <v>35.12.07</v>
          </cell>
          <cell r="EFD94" t="str">
            <v>35.12.08</v>
          </cell>
          <cell r="EFE94" t="str">
            <v>35.12.09</v>
          </cell>
          <cell r="EFF94" t="str">
            <v>35.12.10</v>
          </cell>
          <cell r="EFG94" t="str">
            <v>35.12.11</v>
          </cell>
          <cell r="EFH94" t="str">
            <v>35.12.12</v>
          </cell>
          <cell r="EFI94" t="str">
            <v>35.12.13</v>
          </cell>
          <cell r="EFJ94" t="str">
            <v>35.12.14</v>
          </cell>
          <cell r="EFK94" t="str">
            <v>35.12.15</v>
          </cell>
          <cell r="EFL94" t="str">
            <v>35.12.16</v>
          </cell>
          <cell r="EFM94" t="str">
            <v>35.12.17</v>
          </cell>
          <cell r="EFN94" t="str">
            <v>35.13.01</v>
          </cell>
          <cell r="EFO94" t="str">
            <v>35.13.02</v>
          </cell>
          <cell r="EFP94" t="str">
            <v>35.13.03</v>
          </cell>
          <cell r="EFQ94" t="str">
            <v>35.13.04</v>
          </cell>
          <cell r="EFR94" t="str">
            <v>35.13.05</v>
          </cell>
          <cell r="EFS94" t="str">
            <v>35.13.06</v>
          </cell>
          <cell r="EFT94" t="str">
            <v>35.13.07</v>
          </cell>
          <cell r="EFU94" t="str">
            <v>35.13.08</v>
          </cell>
          <cell r="EFV94" t="str">
            <v>35.13.09</v>
          </cell>
          <cell r="EFW94" t="str">
            <v>35.13.10</v>
          </cell>
          <cell r="EFX94" t="str">
            <v>35.13.11</v>
          </cell>
          <cell r="EFY94" t="str">
            <v>35.13.12</v>
          </cell>
          <cell r="EFZ94" t="str">
            <v>35.13.13</v>
          </cell>
          <cell r="EGA94" t="str">
            <v>35.13.14</v>
          </cell>
          <cell r="EGB94" t="str">
            <v>35.13.15</v>
          </cell>
          <cell r="EGC94" t="str">
            <v>35.13.16</v>
          </cell>
          <cell r="EGD94" t="str">
            <v>35.13.17</v>
          </cell>
          <cell r="EGE94" t="str">
            <v>35.13.18</v>
          </cell>
          <cell r="EGF94" t="str">
            <v>35.13.19</v>
          </cell>
          <cell r="EGG94" t="str">
            <v>35.13.20</v>
          </cell>
          <cell r="EGH94" t="str">
            <v>35.13.21</v>
          </cell>
          <cell r="EGI94" t="str">
            <v>35.13.22</v>
          </cell>
          <cell r="EGJ94" t="str">
            <v>35.13.23</v>
          </cell>
          <cell r="EGK94" t="str">
            <v>35.13.24</v>
          </cell>
          <cell r="EGL94" t="str">
            <v>35.14.01</v>
          </cell>
          <cell r="EGM94" t="str">
            <v>35.14.02</v>
          </cell>
          <cell r="EGN94" t="str">
            <v>35.14.03</v>
          </cell>
          <cell r="EGO94" t="str">
            <v>35.14.04</v>
          </cell>
          <cell r="EGP94" t="str">
            <v>35.14.05</v>
          </cell>
          <cell r="EGQ94" t="str">
            <v>35.14.06</v>
          </cell>
          <cell r="EGR94" t="str">
            <v>35.14.07</v>
          </cell>
          <cell r="EGS94" t="str">
            <v>35.14.08</v>
          </cell>
          <cell r="EGT94" t="str">
            <v>35.14.09</v>
          </cell>
          <cell r="EGU94" t="str">
            <v>35.14.10</v>
          </cell>
          <cell r="EGV94" t="str">
            <v>35.14.11</v>
          </cell>
          <cell r="EGW94" t="str">
            <v>35.14.12</v>
          </cell>
          <cell r="EGX94" t="str">
            <v>35.14.13</v>
          </cell>
          <cell r="EGY94" t="str">
            <v>35.14.14</v>
          </cell>
          <cell r="EGZ94" t="str">
            <v>35.14.15</v>
          </cell>
          <cell r="EHA94" t="str">
            <v>35.14.16</v>
          </cell>
          <cell r="EHB94" t="str">
            <v>35.14.17</v>
          </cell>
          <cell r="EHC94" t="str">
            <v>35.14.18</v>
          </cell>
          <cell r="EHD94" t="str">
            <v>35.14.19</v>
          </cell>
          <cell r="EHE94" t="str">
            <v>35.14.20</v>
          </cell>
          <cell r="EHF94" t="str">
            <v>35.14.21</v>
          </cell>
          <cell r="EHG94" t="str">
            <v>35.14.22</v>
          </cell>
          <cell r="EHH94" t="str">
            <v>35.14.23</v>
          </cell>
          <cell r="EHI94" t="str">
            <v>35.14.24</v>
          </cell>
          <cell r="EHJ94" t="str">
            <v>35.15.01</v>
          </cell>
          <cell r="EHK94" t="str">
            <v>35.15.02</v>
          </cell>
          <cell r="EHL94" t="str">
            <v>35.15.03</v>
          </cell>
          <cell r="EHM94" t="str">
            <v>35.15.04</v>
          </cell>
          <cell r="EHN94" t="str">
            <v>35.15.05</v>
          </cell>
          <cell r="EHO94" t="str">
            <v>35.15.06</v>
          </cell>
          <cell r="EHP94" t="str">
            <v>35.15.07</v>
          </cell>
          <cell r="EHQ94" t="str">
            <v>35.15.08</v>
          </cell>
          <cell r="EHR94" t="str">
            <v>35.15.09</v>
          </cell>
          <cell r="EHS94" t="str">
            <v>35.15.10</v>
          </cell>
          <cell r="EHT94" t="str">
            <v>35.15.11</v>
          </cell>
          <cell r="EHU94" t="str">
            <v>35.15.12</v>
          </cell>
          <cell r="EHV94" t="str">
            <v>35.15.13</v>
          </cell>
          <cell r="EHW94" t="str">
            <v>35.15.14</v>
          </cell>
          <cell r="EHX94" t="str">
            <v>35.15.15</v>
          </cell>
          <cell r="EHY94" t="str">
            <v>35.15.16</v>
          </cell>
          <cell r="EHZ94" t="str">
            <v>35.15.17</v>
          </cell>
          <cell r="EIA94" t="str">
            <v>35.15.18</v>
          </cell>
          <cell r="EIB94" t="str">
            <v>35.16.01</v>
          </cell>
          <cell r="EIC94" t="str">
            <v>35.16.02</v>
          </cell>
          <cell r="EID94" t="str">
            <v>35.16.03</v>
          </cell>
          <cell r="EIE94" t="str">
            <v>35.16.04</v>
          </cell>
          <cell r="EIF94" t="str">
            <v>35.16.05</v>
          </cell>
          <cell r="EIG94" t="str">
            <v>35.16.06</v>
          </cell>
          <cell r="EIH94" t="str">
            <v>35.16.07</v>
          </cell>
          <cell r="EII94" t="str">
            <v>35.16.08</v>
          </cell>
          <cell r="EIJ94" t="str">
            <v>35.16.09</v>
          </cell>
          <cell r="EIK94" t="str">
            <v>35.16.10</v>
          </cell>
          <cell r="EIL94" t="str">
            <v>35.16.11</v>
          </cell>
          <cell r="EIM94" t="str">
            <v>35.16.12</v>
          </cell>
          <cell r="EIN94" t="str">
            <v>35.16.13</v>
          </cell>
          <cell r="EIO94" t="str">
            <v>35.16.14</v>
          </cell>
          <cell r="EIP94" t="str">
            <v>35.16.15</v>
          </cell>
          <cell r="EIQ94" t="str">
            <v>35.16.16</v>
          </cell>
          <cell r="EIR94" t="str">
            <v>35.16.17</v>
          </cell>
          <cell r="EIS94" t="str">
            <v>35.16.18</v>
          </cell>
          <cell r="EIT94" t="str">
            <v>35.17.01</v>
          </cell>
          <cell r="EIU94" t="str">
            <v>35.17.02</v>
          </cell>
          <cell r="EIV94" t="str">
            <v>35.17.03</v>
          </cell>
          <cell r="EIW94" t="str">
            <v>35.17.04</v>
          </cell>
          <cell r="EIX94" t="str">
            <v>35.17.05</v>
          </cell>
          <cell r="EIY94" t="str">
            <v>35.17.06</v>
          </cell>
          <cell r="EIZ94" t="str">
            <v>35.17.07</v>
          </cell>
          <cell r="EJA94" t="str">
            <v>35.17.08</v>
          </cell>
          <cell r="EJB94" t="str">
            <v>35.17.09</v>
          </cell>
          <cell r="EJC94" t="str">
            <v>35.17.10</v>
          </cell>
          <cell r="EJD94" t="str">
            <v>35.17.11</v>
          </cell>
          <cell r="EJE94" t="str">
            <v>35.17.12</v>
          </cell>
          <cell r="EJF94" t="str">
            <v>35.17.13</v>
          </cell>
          <cell r="EJG94" t="str">
            <v>35.17.14</v>
          </cell>
          <cell r="EJH94" t="str">
            <v>35.17.15</v>
          </cell>
          <cell r="EJI94" t="str">
            <v>35.17.16</v>
          </cell>
          <cell r="EJJ94" t="str">
            <v>35.17.17</v>
          </cell>
          <cell r="EJK94" t="str">
            <v>35.17.18</v>
          </cell>
          <cell r="EJL94" t="str">
            <v>35.17.19</v>
          </cell>
          <cell r="EJM94" t="str">
            <v>35.17.20</v>
          </cell>
          <cell r="EJN94" t="str">
            <v>35.17.21</v>
          </cell>
          <cell r="EJO94" t="str">
            <v>35.18.01</v>
          </cell>
          <cell r="EJP94" t="str">
            <v>35.18.02</v>
          </cell>
          <cell r="EJQ94" t="str">
            <v>35.18.03</v>
          </cell>
          <cell r="EJR94" t="str">
            <v>35.18.04</v>
          </cell>
          <cell r="EJS94" t="str">
            <v>35.18.05</v>
          </cell>
          <cell r="EJT94" t="str">
            <v>35.18.06</v>
          </cell>
          <cell r="EJU94" t="str">
            <v>35.18.07</v>
          </cell>
          <cell r="EJV94" t="str">
            <v>35.18.08</v>
          </cell>
          <cell r="EJW94" t="str">
            <v>35.18.09</v>
          </cell>
          <cell r="EJX94" t="str">
            <v>35.18.10</v>
          </cell>
          <cell r="EJY94" t="str">
            <v>35.18.11</v>
          </cell>
          <cell r="EJZ94" t="str">
            <v>35.18.12</v>
          </cell>
          <cell r="EKA94" t="str">
            <v>35.18.13</v>
          </cell>
          <cell r="EKB94" t="str">
            <v>35.18.14</v>
          </cell>
          <cell r="EKC94" t="str">
            <v>35.18.15</v>
          </cell>
          <cell r="EKD94" t="str">
            <v>35.18.16</v>
          </cell>
          <cell r="EKE94" t="str">
            <v>35.18.17</v>
          </cell>
          <cell r="EKF94" t="str">
            <v>35.18.18</v>
          </cell>
          <cell r="EKG94" t="str">
            <v>35.18.19</v>
          </cell>
          <cell r="EKH94" t="str">
            <v>35.18.20</v>
          </cell>
          <cell r="EKI94" t="str">
            <v>35.19.01</v>
          </cell>
          <cell r="EKJ94" t="str">
            <v>35.19.02</v>
          </cell>
          <cell r="EKK94" t="str">
            <v>35.19.03</v>
          </cell>
          <cell r="EKL94" t="str">
            <v>35.19.04</v>
          </cell>
          <cell r="EKM94" t="str">
            <v>35.19.05</v>
          </cell>
          <cell r="EKN94" t="str">
            <v>35.19.06</v>
          </cell>
          <cell r="EKO94" t="str">
            <v>35.19.07</v>
          </cell>
          <cell r="EKP94" t="str">
            <v>35.19.08</v>
          </cell>
          <cell r="EKQ94" t="str">
            <v>35.19.09</v>
          </cell>
          <cell r="EKR94" t="str">
            <v>35.19.10</v>
          </cell>
          <cell r="EKS94" t="str">
            <v>35.19.11</v>
          </cell>
          <cell r="EKT94" t="str">
            <v>35.19.12</v>
          </cell>
          <cell r="EKU94" t="str">
            <v>35.19.13</v>
          </cell>
          <cell r="EKV94" t="str">
            <v>35.19.14</v>
          </cell>
          <cell r="EKW94" t="str">
            <v>35.19.15</v>
          </cell>
          <cell r="EKX94" t="str">
            <v>35.20.01</v>
          </cell>
          <cell r="EKY94" t="str">
            <v>35.20.02</v>
          </cell>
          <cell r="EKZ94" t="str">
            <v>35.20.03</v>
          </cell>
          <cell r="ELA94" t="str">
            <v>35.20.04</v>
          </cell>
          <cell r="ELB94" t="str">
            <v>35.20.05</v>
          </cell>
          <cell r="ELC94" t="str">
            <v>35.20.06</v>
          </cell>
          <cell r="ELD94" t="str">
            <v>35.20.07</v>
          </cell>
          <cell r="ELE94" t="str">
            <v>35.20.08</v>
          </cell>
          <cell r="ELF94" t="str">
            <v>35.20.09</v>
          </cell>
          <cell r="ELG94" t="str">
            <v>35.20.10</v>
          </cell>
          <cell r="ELH94" t="str">
            <v>35.20.11</v>
          </cell>
          <cell r="ELI94" t="str">
            <v>35.20.12</v>
          </cell>
          <cell r="ELJ94" t="str">
            <v>35.20.13</v>
          </cell>
          <cell r="ELK94" t="str">
            <v>35.20.14</v>
          </cell>
          <cell r="ELL94" t="str">
            <v>35.20.15</v>
          </cell>
          <cell r="ELM94" t="str">
            <v>35.20.16</v>
          </cell>
          <cell r="ELN94" t="str">
            <v>35.20.17</v>
          </cell>
          <cell r="ELO94" t="str">
            <v>35.20.18</v>
          </cell>
          <cell r="ELP94" t="str">
            <v>35.21.01</v>
          </cell>
          <cell r="ELQ94" t="str">
            <v>35.21.02</v>
          </cell>
          <cell r="ELR94" t="str">
            <v>35.21.03</v>
          </cell>
          <cell r="ELS94" t="str">
            <v>35.21.04</v>
          </cell>
          <cell r="ELT94" t="str">
            <v>35.21.05</v>
          </cell>
          <cell r="ELU94" t="str">
            <v>35.21.06</v>
          </cell>
          <cell r="ELV94" t="str">
            <v>35.21.07</v>
          </cell>
          <cell r="ELW94" t="str">
            <v>35.21.08</v>
          </cell>
          <cell r="ELX94" t="str">
            <v>35.21.09</v>
          </cell>
          <cell r="ELY94" t="str">
            <v>35.21.10</v>
          </cell>
          <cell r="ELZ94" t="str">
            <v>35.21.11</v>
          </cell>
          <cell r="EMA94" t="str">
            <v>35.21.12</v>
          </cell>
          <cell r="EMB94" t="str">
            <v>35.21.13</v>
          </cell>
          <cell r="EMC94" t="str">
            <v>35.21.14</v>
          </cell>
          <cell r="EMD94" t="str">
            <v>35.21.15</v>
          </cell>
          <cell r="EME94" t="str">
            <v>35.21.16</v>
          </cell>
          <cell r="EMF94" t="str">
            <v>35.21.17</v>
          </cell>
          <cell r="EMG94" t="str">
            <v>35.21.18</v>
          </cell>
          <cell r="EMH94" t="str">
            <v>35.21.19</v>
          </cell>
          <cell r="EMI94" t="str">
            <v>35.22.01</v>
          </cell>
          <cell r="EMJ94" t="str">
            <v>35.22.02</v>
          </cell>
          <cell r="EMK94" t="str">
            <v>35.22.03</v>
          </cell>
          <cell r="EML94" t="str">
            <v>35.22.04</v>
          </cell>
          <cell r="EMM94" t="str">
            <v>35.22.05</v>
          </cell>
          <cell r="EMN94" t="str">
            <v>35.22.06</v>
          </cell>
          <cell r="EMO94" t="str">
            <v>35.22.07</v>
          </cell>
          <cell r="EMP94" t="str">
            <v>35.22.08</v>
          </cell>
          <cell r="EMQ94" t="str">
            <v>35.22.09</v>
          </cell>
          <cell r="EMR94" t="str">
            <v>35.22.10</v>
          </cell>
          <cell r="EMS94" t="str">
            <v>35.22.11</v>
          </cell>
          <cell r="EMT94" t="str">
            <v>35.22.12</v>
          </cell>
          <cell r="EMU94" t="str">
            <v>35.22.13</v>
          </cell>
          <cell r="EMV94" t="str">
            <v>35.22.14</v>
          </cell>
          <cell r="EMW94" t="str">
            <v>35.22.15</v>
          </cell>
          <cell r="EMX94" t="str">
            <v>35.22.16</v>
          </cell>
          <cell r="EMY94" t="str">
            <v>35.22.17</v>
          </cell>
          <cell r="EMZ94" t="str">
            <v>35.22.18</v>
          </cell>
          <cell r="ENA94" t="str">
            <v>35.22.19</v>
          </cell>
          <cell r="ENB94" t="str">
            <v>35.22.20</v>
          </cell>
          <cell r="ENC94" t="str">
            <v>35.22.21</v>
          </cell>
          <cell r="END94" t="str">
            <v>35.22.22</v>
          </cell>
          <cell r="ENE94" t="str">
            <v>35.22.23</v>
          </cell>
          <cell r="ENF94" t="str">
            <v>35.22.24</v>
          </cell>
          <cell r="ENG94" t="str">
            <v>35.22.25</v>
          </cell>
          <cell r="ENH94" t="str">
            <v>35.22.26</v>
          </cell>
          <cell r="ENI94" t="str">
            <v>35.22.27</v>
          </cell>
          <cell r="ENJ94" t="str">
            <v>35.22.28</v>
          </cell>
          <cell r="ENK94" t="str">
            <v>35.23.01</v>
          </cell>
          <cell r="ENL94" t="str">
            <v>35.23.02</v>
          </cell>
          <cell r="ENM94" t="str">
            <v>35.23.03</v>
          </cell>
          <cell r="ENN94" t="str">
            <v>35.23.04</v>
          </cell>
          <cell r="ENO94" t="str">
            <v>35.23.05</v>
          </cell>
          <cell r="ENP94" t="str">
            <v>35.23.06</v>
          </cell>
          <cell r="ENQ94" t="str">
            <v>35.23.07</v>
          </cell>
          <cell r="ENR94" t="str">
            <v>35.23.08</v>
          </cell>
          <cell r="ENS94" t="str">
            <v>35.23.09</v>
          </cell>
          <cell r="ENT94" t="str">
            <v>35.23.10</v>
          </cell>
          <cell r="ENU94" t="str">
            <v>35.23.11</v>
          </cell>
          <cell r="ENV94" t="str">
            <v>35.23.12</v>
          </cell>
          <cell r="ENW94" t="str">
            <v>35.23.13</v>
          </cell>
          <cell r="ENX94" t="str">
            <v>35.23.14</v>
          </cell>
          <cell r="ENY94" t="str">
            <v>35.23.15</v>
          </cell>
          <cell r="ENZ94" t="str">
            <v>35.23.16</v>
          </cell>
          <cell r="EOA94" t="str">
            <v>35.23.17</v>
          </cell>
          <cell r="EOB94" t="str">
            <v>35.23.18</v>
          </cell>
          <cell r="EOC94" t="str">
            <v>35.23.19</v>
          </cell>
          <cell r="EOD94" t="str">
            <v>35.23.20</v>
          </cell>
          <cell r="EOE94" t="str">
            <v>35.24.01</v>
          </cell>
          <cell r="EOF94" t="str">
            <v>35.24.02</v>
          </cell>
          <cell r="EOG94" t="str">
            <v>35.24.03</v>
          </cell>
          <cell r="EOH94" t="str">
            <v>35.24.04</v>
          </cell>
          <cell r="EOI94" t="str">
            <v>35.24.05</v>
          </cell>
          <cell r="EOJ94" t="str">
            <v>35.24.06</v>
          </cell>
          <cell r="EOK94" t="str">
            <v>35.24.07</v>
          </cell>
          <cell r="EOL94" t="str">
            <v>35.24.08</v>
          </cell>
          <cell r="EOM94" t="str">
            <v>35.24.09</v>
          </cell>
          <cell r="EON94" t="str">
            <v>35.24.10</v>
          </cell>
          <cell r="EOO94" t="str">
            <v>35.24.11</v>
          </cell>
          <cell r="EOP94" t="str">
            <v>35.24.12</v>
          </cell>
          <cell r="EOQ94" t="str">
            <v>35.24.13</v>
          </cell>
          <cell r="EOR94" t="str">
            <v>35.24.14</v>
          </cell>
          <cell r="EOS94" t="str">
            <v>35.24.15</v>
          </cell>
          <cell r="EOT94" t="str">
            <v>35.24.16</v>
          </cell>
          <cell r="EOU94" t="str">
            <v>35.24.17</v>
          </cell>
          <cell r="EOV94" t="str">
            <v>35.24.18</v>
          </cell>
          <cell r="EOW94" t="str">
            <v>35.24.19</v>
          </cell>
          <cell r="EOX94" t="str">
            <v>35.24.20</v>
          </cell>
          <cell r="EOY94" t="str">
            <v>35.24.21</v>
          </cell>
          <cell r="EOZ94" t="str">
            <v>35.24.22</v>
          </cell>
          <cell r="EPA94" t="str">
            <v>35.24.23</v>
          </cell>
          <cell r="EPB94" t="str">
            <v>35.24.24</v>
          </cell>
          <cell r="EPC94" t="str">
            <v>35.24.25</v>
          </cell>
          <cell r="EPD94" t="str">
            <v>35.24.26</v>
          </cell>
          <cell r="EPE94" t="str">
            <v>35.24.27</v>
          </cell>
          <cell r="EPF94" t="str">
            <v>35.25.01</v>
          </cell>
          <cell r="EPG94" t="str">
            <v>35.25.02</v>
          </cell>
          <cell r="EPH94" t="str">
            <v>35.25.03</v>
          </cell>
          <cell r="EPI94" t="str">
            <v>35.25.04</v>
          </cell>
          <cell r="EPJ94" t="str">
            <v>35.25.05</v>
          </cell>
          <cell r="EPK94" t="str">
            <v>35.25.06</v>
          </cell>
          <cell r="EPL94" t="str">
            <v>35.25.07</v>
          </cell>
          <cell r="EPM94" t="str">
            <v>35.25.08</v>
          </cell>
          <cell r="EPN94" t="str">
            <v>35.25.09</v>
          </cell>
          <cell r="EPO94" t="str">
            <v>35.25.10</v>
          </cell>
          <cell r="EPP94" t="str">
            <v>35.25.11</v>
          </cell>
          <cell r="EPQ94" t="str">
            <v>35.25.12</v>
          </cell>
          <cell r="EPR94" t="str">
            <v>35.25.13</v>
          </cell>
          <cell r="EPS94" t="str">
            <v>35.25.14</v>
          </cell>
          <cell r="EPT94" t="str">
            <v>35.25.15</v>
          </cell>
          <cell r="EPU94" t="str">
            <v>35.25.16</v>
          </cell>
          <cell r="EPV94" t="str">
            <v>35.25.17</v>
          </cell>
          <cell r="EPW94" t="str">
            <v>35.25.18</v>
          </cell>
          <cell r="EPX94" t="str">
            <v>35.26.01</v>
          </cell>
          <cell r="EPY94" t="str">
            <v>35.26.02</v>
          </cell>
          <cell r="EPZ94" t="str">
            <v>35.26.03</v>
          </cell>
          <cell r="EQA94" t="str">
            <v>35.26.04</v>
          </cell>
          <cell r="EQB94" t="str">
            <v>35.26.05</v>
          </cell>
          <cell r="EQC94" t="str">
            <v>35.26.06</v>
          </cell>
          <cell r="EQD94" t="str">
            <v>35.26.07</v>
          </cell>
          <cell r="EQE94" t="str">
            <v>35.26.08</v>
          </cell>
          <cell r="EQF94" t="str">
            <v>35.26.09</v>
          </cell>
          <cell r="EQG94" t="str">
            <v>35.26.10</v>
          </cell>
          <cell r="EQH94" t="str">
            <v>35.26.11</v>
          </cell>
          <cell r="EQI94" t="str">
            <v>35.26.12</v>
          </cell>
          <cell r="EQJ94" t="str">
            <v>35.26.13</v>
          </cell>
          <cell r="EQK94" t="str">
            <v>35.26.14</v>
          </cell>
          <cell r="EQL94" t="str">
            <v>35.26.15</v>
          </cell>
          <cell r="EQM94" t="str">
            <v>35.26.16</v>
          </cell>
          <cell r="EQN94" t="str">
            <v>35.26.17</v>
          </cell>
          <cell r="EQO94" t="str">
            <v>35.26.18</v>
          </cell>
          <cell r="EQP94" t="str">
            <v>35.27.01</v>
          </cell>
          <cell r="EQQ94" t="str">
            <v>35.27.02</v>
          </cell>
          <cell r="EQR94" t="str">
            <v>35.27.03</v>
          </cell>
          <cell r="EQS94" t="str">
            <v>35.27.04</v>
          </cell>
          <cell r="EQT94" t="str">
            <v>35.27.05</v>
          </cell>
          <cell r="EQU94" t="str">
            <v>35.27.06</v>
          </cell>
          <cell r="EQV94" t="str">
            <v>35.27.07</v>
          </cell>
          <cell r="EQW94" t="str">
            <v>35.27.08</v>
          </cell>
          <cell r="EQX94" t="str">
            <v>35.27.09</v>
          </cell>
          <cell r="EQY94" t="str">
            <v>35.27.10</v>
          </cell>
          <cell r="EQZ94" t="str">
            <v>35.27.11</v>
          </cell>
          <cell r="ERA94" t="str">
            <v>35.27.12</v>
          </cell>
          <cell r="ERB94" t="str">
            <v>35.27.13</v>
          </cell>
          <cell r="ERC94" t="str">
            <v>35.27.14</v>
          </cell>
          <cell r="ERD94" t="str">
            <v>35.28.01</v>
          </cell>
          <cell r="ERE94" t="str">
            <v>35.28.02</v>
          </cell>
          <cell r="ERF94" t="str">
            <v>35.28.03</v>
          </cell>
          <cell r="ERG94" t="str">
            <v>35.28.04</v>
          </cell>
          <cell r="ERH94" t="str">
            <v>35.28.05</v>
          </cell>
          <cell r="ERI94" t="str">
            <v>35.28.06</v>
          </cell>
          <cell r="ERJ94" t="str">
            <v>35.28.07</v>
          </cell>
          <cell r="ERK94" t="str">
            <v>35.28.08</v>
          </cell>
          <cell r="ERL94" t="str">
            <v>35.28.09</v>
          </cell>
          <cell r="ERM94" t="str">
            <v>35.28.10</v>
          </cell>
          <cell r="ERN94" t="str">
            <v>35.28.11</v>
          </cell>
          <cell r="ERO94" t="str">
            <v>35.28.12</v>
          </cell>
          <cell r="ERP94" t="str">
            <v>35.28.13</v>
          </cell>
          <cell r="ERQ94" t="str">
            <v>35.29.01</v>
          </cell>
          <cell r="ERR94" t="str">
            <v>35.29.02</v>
          </cell>
          <cell r="ERS94" t="str">
            <v>35.29.03</v>
          </cell>
          <cell r="ERT94" t="str">
            <v>35.29.04</v>
          </cell>
          <cell r="ERU94" t="str">
            <v>35.29.05</v>
          </cell>
          <cell r="ERV94" t="str">
            <v>35.29.06</v>
          </cell>
          <cell r="ERW94" t="str">
            <v>35.29.07</v>
          </cell>
          <cell r="ERX94" t="str">
            <v>35.29.08</v>
          </cell>
          <cell r="ERY94" t="str">
            <v>35.29.09</v>
          </cell>
          <cell r="ERZ94" t="str">
            <v>35.29.10</v>
          </cell>
          <cell r="ESA94" t="str">
            <v>35.29.11</v>
          </cell>
          <cell r="ESB94" t="str">
            <v>35.29.12</v>
          </cell>
          <cell r="ESC94" t="str">
            <v>35.29.13</v>
          </cell>
          <cell r="ESD94" t="str">
            <v>35.29.14</v>
          </cell>
          <cell r="ESE94" t="str">
            <v>35.29.15</v>
          </cell>
          <cell r="ESF94" t="str">
            <v>35.29.16</v>
          </cell>
          <cell r="ESG94" t="str">
            <v>35.29.17</v>
          </cell>
          <cell r="ESH94" t="str">
            <v>35.29.18</v>
          </cell>
          <cell r="ESI94" t="str">
            <v>35.29.19</v>
          </cell>
          <cell r="ESJ94" t="str">
            <v>35.29.20</v>
          </cell>
          <cell r="ESK94" t="str">
            <v>35.29.21</v>
          </cell>
          <cell r="ESL94" t="str">
            <v>35.29.22</v>
          </cell>
          <cell r="ESM94" t="str">
            <v>35.29.23</v>
          </cell>
          <cell r="ESN94" t="str">
            <v>35.29.24</v>
          </cell>
          <cell r="ESO94" t="str">
            <v>35.29.25</v>
          </cell>
          <cell r="ESP94" t="str">
            <v>35.29.26</v>
          </cell>
          <cell r="ESQ94" t="str">
            <v>35.29.27</v>
          </cell>
          <cell r="ESR94" t="str">
            <v>35.71.01</v>
          </cell>
          <cell r="ESS94" t="str">
            <v>35.71.02</v>
          </cell>
          <cell r="EST94" t="str">
            <v>35.71.03</v>
          </cell>
          <cell r="ESU94" t="str">
            <v>35.72.01</v>
          </cell>
          <cell r="ESV94" t="str">
            <v>35.72.02</v>
          </cell>
          <cell r="ESW94" t="str">
            <v>35.72.03</v>
          </cell>
          <cell r="ESX94" t="str">
            <v>35.73.01</v>
          </cell>
          <cell r="ESY94" t="str">
            <v>35.73.02</v>
          </cell>
          <cell r="ESZ94" t="str">
            <v>35.73.03</v>
          </cell>
          <cell r="ETA94" t="str">
            <v>35.73.04</v>
          </cell>
          <cell r="ETB94" t="str">
            <v>35.73.05</v>
          </cell>
          <cell r="ETC94" t="str">
            <v>35.74.01</v>
          </cell>
          <cell r="ETD94" t="str">
            <v>35.74.02</v>
          </cell>
          <cell r="ETE94" t="str">
            <v>35.74.03</v>
          </cell>
          <cell r="ETF94" t="str">
            <v>35.74.04</v>
          </cell>
          <cell r="ETG94" t="str">
            <v>35.74.05</v>
          </cell>
          <cell r="ETH94" t="str">
            <v>35.75.01</v>
          </cell>
          <cell r="ETI94" t="str">
            <v>35.75.02</v>
          </cell>
          <cell r="ETJ94" t="str">
            <v>35.75.03</v>
          </cell>
          <cell r="ETK94" t="str">
            <v>35.75.04</v>
          </cell>
          <cell r="ETL94" t="str">
            <v>35.76.01</v>
          </cell>
          <cell r="ETM94" t="str">
            <v>35.76.02</v>
          </cell>
          <cell r="ETN94" t="str">
            <v>35.76.03</v>
          </cell>
          <cell r="ETO94" t="str">
            <v>35.77.01</v>
          </cell>
          <cell r="ETP94" t="str">
            <v>35.77.02</v>
          </cell>
          <cell r="ETQ94" t="str">
            <v>35.77.03</v>
          </cell>
          <cell r="ETR94" t="str">
            <v>35.78.01</v>
          </cell>
          <cell r="ETS94" t="str">
            <v>35.78.02</v>
          </cell>
          <cell r="ETT94" t="str">
            <v>35.78.03</v>
          </cell>
          <cell r="ETU94" t="str">
            <v>35.78.04</v>
          </cell>
          <cell r="ETV94" t="str">
            <v>35.78.05</v>
          </cell>
          <cell r="ETW94" t="str">
            <v>35.78.06</v>
          </cell>
          <cell r="ETX94" t="str">
            <v>35.78.07</v>
          </cell>
          <cell r="ETY94" t="str">
            <v>35.78.08</v>
          </cell>
          <cell r="ETZ94" t="str">
            <v>35.78.09</v>
          </cell>
          <cell r="EUA94" t="str">
            <v>35.78.10</v>
          </cell>
          <cell r="EUB94" t="str">
            <v>35.78.11</v>
          </cell>
          <cell r="EUC94" t="str">
            <v>35.78.12</v>
          </cell>
          <cell r="EUD94" t="str">
            <v>35.78.13</v>
          </cell>
          <cell r="EUE94" t="str">
            <v>35.78.14</v>
          </cell>
          <cell r="EUF94" t="str">
            <v>35.78.15</v>
          </cell>
          <cell r="EUG94" t="str">
            <v>35.78.16</v>
          </cell>
          <cell r="EUH94" t="str">
            <v>35.78.17</v>
          </cell>
          <cell r="EUI94" t="str">
            <v>35.78.18</v>
          </cell>
          <cell r="EUJ94" t="str">
            <v>35.78.19</v>
          </cell>
          <cell r="EUK94" t="str">
            <v>35.78.20</v>
          </cell>
          <cell r="EUL94" t="str">
            <v>35.78.21</v>
          </cell>
          <cell r="EUM94" t="str">
            <v>35.78.22</v>
          </cell>
          <cell r="EUN94" t="str">
            <v>35.78.23</v>
          </cell>
          <cell r="EUO94" t="str">
            <v>35.78.24</v>
          </cell>
          <cell r="EUP94" t="str">
            <v>35.78.25</v>
          </cell>
          <cell r="EUQ94" t="str">
            <v>35.78.26</v>
          </cell>
          <cell r="EUR94" t="str">
            <v>35.78.27</v>
          </cell>
          <cell r="EUS94" t="str">
            <v>35.78.28</v>
          </cell>
          <cell r="EUT94" t="str">
            <v>35.78.29</v>
          </cell>
          <cell r="EUU94" t="str">
            <v>35.78.30</v>
          </cell>
          <cell r="EUV94" t="str">
            <v>35.78.31</v>
          </cell>
          <cell r="EUW94" t="str">
            <v>35.79.01</v>
          </cell>
          <cell r="EUX94" t="str">
            <v>35.79.02</v>
          </cell>
          <cell r="EUY94" t="str">
            <v>35.79.03</v>
          </cell>
          <cell r="EUZ94" t="str">
            <v>36.01.01</v>
          </cell>
          <cell r="EVA94" t="str">
            <v>36.01.02</v>
          </cell>
          <cell r="EVB94" t="str">
            <v>36.01.03</v>
          </cell>
          <cell r="EVC94" t="str">
            <v>36.01.04</v>
          </cell>
          <cell r="EVD94" t="str">
            <v>36.01.05</v>
          </cell>
          <cell r="EVE94" t="str">
            <v>36.01.06</v>
          </cell>
          <cell r="EVF94" t="str">
            <v>36.01.07</v>
          </cell>
          <cell r="EVG94" t="str">
            <v>36.01.08</v>
          </cell>
          <cell r="EVH94" t="str">
            <v>36.01.09</v>
          </cell>
          <cell r="EVI94" t="str">
            <v>36.01.10</v>
          </cell>
          <cell r="EVJ94" t="str">
            <v>36.01.11</v>
          </cell>
          <cell r="EVK94" t="str">
            <v>36.01.12</v>
          </cell>
          <cell r="EVL94" t="str">
            <v>36.01.13</v>
          </cell>
          <cell r="EVM94" t="str">
            <v>36.01.14</v>
          </cell>
          <cell r="EVN94" t="str">
            <v>36.01.15</v>
          </cell>
          <cell r="EVO94" t="str">
            <v>36.01.16</v>
          </cell>
          <cell r="EVP94" t="str">
            <v>36.01.17</v>
          </cell>
          <cell r="EVQ94" t="str">
            <v>36.01.18</v>
          </cell>
          <cell r="EVR94" t="str">
            <v>36.01.19</v>
          </cell>
          <cell r="EVS94" t="str">
            <v>36.01.20</v>
          </cell>
          <cell r="EVT94" t="str">
            <v>36.01.21</v>
          </cell>
          <cell r="EVU94" t="str">
            <v>36.01.22</v>
          </cell>
          <cell r="EVV94" t="str">
            <v>36.01.23</v>
          </cell>
          <cell r="EVW94" t="str">
            <v>36.01.24</v>
          </cell>
          <cell r="EVX94" t="str">
            <v>36.01.25</v>
          </cell>
          <cell r="EVY94" t="str">
            <v>36.01.26</v>
          </cell>
          <cell r="EVZ94" t="str">
            <v>36.01.27</v>
          </cell>
          <cell r="EWA94" t="str">
            <v>36.01.28</v>
          </cell>
          <cell r="EWB94" t="str">
            <v>36.01.29</v>
          </cell>
          <cell r="EWC94" t="str">
            <v>36.01.30</v>
          </cell>
          <cell r="EWD94" t="str">
            <v>36.01.31</v>
          </cell>
          <cell r="EWE94" t="str">
            <v>36.01.32</v>
          </cell>
          <cell r="EWF94" t="str">
            <v>36.01.33</v>
          </cell>
          <cell r="EWG94" t="str">
            <v>36.01.34</v>
          </cell>
          <cell r="EWH94" t="str">
            <v>36.01.35</v>
          </cell>
          <cell r="EWI94" t="str">
            <v>36.02.01</v>
          </cell>
          <cell r="EWJ94" t="str">
            <v>36.02.02</v>
          </cell>
          <cell r="EWK94" t="str">
            <v>36.02.03</v>
          </cell>
          <cell r="EWL94" t="str">
            <v>36.02.04</v>
          </cell>
          <cell r="EWM94" t="str">
            <v>36.02.05</v>
          </cell>
          <cell r="EWN94" t="str">
            <v>36.02.06</v>
          </cell>
          <cell r="EWO94" t="str">
            <v>36.02.07</v>
          </cell>
          <cell r="EWP94" t="str">
            <v>36.02.08</v>
          </cell>
          <cell r="EWQ94" t="str">
            <v>36.02.09</v>
          </cell>
          <cell r="EWR94" t="str">
            <v>36.02.10</v>
          </cell>
          <cell r="EWS94" t="str">
            <v>36.02.11</v>
          </cell>
          <cell r="EWT94" t="str">
            <v>36.02.12</v>
          </cell>
          <cell r="EWU94" t="str">
            <v>36.02.13</v>
          </cell>
          <cell r="EWV94" t="str">
            <v>36.02.14</v>
          </cell>
          <cell r="EWW94" t="str">
            <v>36.02.15</v>
          </cell>
          <cell r="EWX94" t="str">
            <v>36.02.16</v>
          </cell>
          <cell r="EWY94" t="str">
            <v>36.02.17</v>
          </cell>
          <cell r="EWZ94" t="str">
            <v>36.02.18</v>
          </cell>
          <cell r="EXA94" t="str">
            <v>36.02.19</v>
          </cell>
          <cell r="EXB94" t="str">
            <v>36.02.20</v>
          </cell>
          <cell r="EXC94" t="str">
            <v>36.02.21</v>
          </cell>
          <cell r="EXD94" t="str">
            <v>36.02.22</v>
          </cell>
          <cell r="EXE94" t="str">
            <v>36.02.23</v>
          </cell>
          <cell r="EXF94" t="str">
            <v>36.02.24</v>
          </cell>
          <cell r="EXG94" t="str">
            <v>36.02.25</v>
          </cell>
          <cell r="EXH94" t="str">
            <v>36.02.26</v>
          </cell>
          <cell r="EXI94" t="str">
            <v>36.02.27</v>
          </cell>
          <cell r="EXJ94" t="str">
            <v>36.02.28</v>
          </cell>
          <cell r="EXK94" t="str">
            <v>36.03.01</v>
          </cell>
          <cell r="EXL94" t="str">
            <v>36.03.02</v>
          </cell>
          <cell r="EXM94" t="str">
            <v>36.03.03</v>
          </cell>
          <cell r="EXN94" t="str">
            <v>36.03.04</v>
          </cell>
          <cell r="EXO94" t="str">
            <v>36.03.05</v>
          </cell>
          <cell r="EXP94" t="str">
            <v>36.03.06</v>
          </cell>
          <cell r="EXQ94" t="str">
            <v>36.03.07</v>
          </cell>
          <cell r="EXR94" t="str">
            <v>36.03.08</v>
          </cell>
          <cell r="EXS94" t="str">
            <v>36.03.09</v>
          </cell>
          <cell r="EXT94" t="str">
            <v>36.03.10</v>
          </cell>
          <cell r="EXU94" t="str">
            <v>36.03.11</v>
          </cell>
          <cell r="EXV94" t="str">
            <v>36.03.12</v>
          </cell>
          <cell r="EXW94" t="str">
            <v>36.03.13</v>
          </cell>
          <cell r="EXX94" t="str">
            <v>36.03.14</v>
          </cell>
          <cell r="EXY94" t="str">
            <v>36.03.15</v>
          </cell>
          <cell r="EXZ94" t="str">
            <v>36.03.16</v>
          </cell>
          <cell r="EYA94" t="str">
            <v>36.03.17</v>
          </cell>
          <cell r="EYB94" t="str">
            <v>36.03.18</v>
          </cell>
          <cell r="EYC94" t="str">
            <v>36.03.19</v>
          </cell>
          <cell r="EYD94" t="str">
            <v>36.03.20</v>
          </cell>
          <cell r="EYE94" t="str">
            <v>36.03.22</v>
          </cell>
          <cell r="EYF94" t="str">
            <v>36.03.23</v>
          </cell>
          <cell r="EYG94" t="str">
            <v>36.03.27</v>
          </cell>
          <cell r="EYH94" t="str">
            <v>36.03.28</v>
          </cell>
          <cell r="EYI94" t="str">
            <v>36.03.29</v>
          </cell>
          <cell r="EYJ94" t="str">
            <v>36.03.30</v>
          </cell>
          <cell r="EYK94" t="str">
            <v>36.03.31</v>
          </cell>
          <cell r="EYL94" t="str">
            <v>36.03.32</v>
          </cell>
          <cell r="EYM94" t="str">
            <v>36.03.33</v>
          </cell>
          <cell r="EYN94" t="str">
            <v>36.04.05</v>
          </cell>
          <cell r="EYO94" t="str">
            <v>36.04.06</v>
          </cell>
          <cell r="EYP94" t="str">
            <v>36.04.07</v>
          </cell>
          <cell r="EYQ94" t="str">
            <v>36.04.08</v>
          </cell>
          <cell r="EYR94" t="str">
            <v>36.04.09</v>
          </cell>
          <cell r="EYS94" t="str">
            <v>36.04.11</v>
          </cell>
          <cell r="EYT94" t="str">
            <v>36.04.12</v>
          </cell>
          <cell r="EYU94" t="str">
            <v>36.04.13</v>
          </cell>
          <cell r="EYV94" t="str">
            <v>36.04.14</v>
          </cell>
          <cell r="EYW94" t="str">
            <v>36.04.15</v>
          </cell>
          <cell r="EYX94" t="str">
            <v>36.04.16</v>
          </cell>
          <cell r="EYY94" t="str">
            <v>36.04.17</v>
          </cell>
          <cell r="EYZ94" t="str">
            <v>36.04.18</v>
          </cell>
          <cell r="EZA94" t="str">
            <v>36.04.19</v>
          </cell>
          <cell r="EZB94" t="str">
            <v>36.04.20</v>
          </cell>
          <cell r="EZC94" t="str">
            <v>36.04.22</v>
          </cell>
          <cell r="EZD94" t="str">
            <v>36.04.23</v>
          </cell>
          <cell r="EZE94" t="str">
            <v>36.04.24</v>
          </cell>
          <cell r="EZF94" t="str">
            <v>36.04.25</v>
          </cell>
          <cell r="EZG94" t="str">
            <v>36.04.26</v>
          </cell>
          <cell r="EZH94" t="str">
            <v>36.04.27</v>
          </cell>
          <cell r="EZI94" t="str">
            <v>36.04.28</v>
          </cell>
          <cell r="EZJ94" t="str">
            <v>36.04.29</v>
          </cell>
          <cell r="EZK94" t="str">
            <v>36.04.30</v>
          </cell>
          <cell r="EZL94" t="str">
            <v>36.04.31</v>
          </cell>
          <cell r="EZM94" t="str">
            <v>36.04.32</v>
          </cell>
          <cell r="EZN94" t="str">
            <v>36.04.33</v>
          </cell>
          <cell r="EZO94" t="str">
            <v>36.04.34</v>
          </cell>
          <cell r="EZP94" t="str">
            <v>36.04.35</v>
          </cell>
          <cell r="EZQ94" t="str">
            <v>36.71.01</v>
          </cell>
          <cell r="EZR94" t="str">
            <v>36.71.02</v>
          </cell>
          <cell r="EZS94" t="str">
            <v>36.71.03</v>
          </cell>
          <cell r="EZT94" t="str">
            <v>36.71.04</v>
          </cell>
          <cell r="EZU94" t="str">
            <v>36.71.05</v>
          </cell>
          <cell r="EZV94" t="str">
            <v>36.71.06</v>
          </cell>
          <cell r="EZW94" t="str">
            <v>36.71.07</v>
          </cell>
          <cell r="EZX94" t="str">
            <v>36.71.08</v>
          </cell>
          <cell r="EZY94" t="str">
            <v>36.71.09</v>
          </cell>
          <cell r="EZZ94" t="str">
            <v>36.71.10</v>
          </cell>
          <cell r="FAA94" t="str">
            <v>36.71.11</v>
          </cell>
          <cell r="FAB94" t="str">
            <v>36.71.12</v>
          </cell>
          <cell r="FAC94" t="str">
            <v>36.71.13</v>
          </cell>
          <cell r="FAD94" t="str">
            <v>36.72.01</v>
          </cell>
          <cell r="FAE94" t="str">
            <v>36.72.02</v>
          </cell>
          <cell r="FAF94" t="str">
            <v>36.72.03</v>
          </cell>
          <cell r="FAG94" t="str">
            <v>36.72.04</v>
          </cell>
          <cell r="FAH94" t="str">
            <v>36.72.05</v>
          </cell>
          <cell r="FAI94" t="str">
            <v>36.72.06</v>
          </cell>
          <cell r="FAJ94" t="str">
            <v>36.72.07</v>
          </cell>
          <cell r="FAK94" t="str">
            <v>36.72.08</v>
          </cell>
          <cell r="FAL94" t="str">
            <v>36.73.01</v>
          </cell>
          <cell r="FAM94" t="str">
            <v>36.73.02</v>
          </cell>
          <cell r="FAN94" t="str">
            <v>36.73.03</v>
          </cell>
          <cell r="FAO94" t="str">
            <v>36.73.04</v>
          </cell>
          <cell r="FAP94" t="str">
            <v>36.73.05</v>
          </cell>
          <cell r="FAQ94" t="str">
            <v>36.73.06</v>
          </cell>
          <cell r="FAR94" t="str">
            <v>36.74.01</v>
          </cell>
          <cell r="FAS94" t="str">
            <v>36.74.02</v>
          </cell>
          <cell r="FAT94" t="str">
            <v>36.74.03</v>
          </cell>
          <cell r="FAU94" t="str">
            <v>36.74.04</v>
          </cell>
          <cell r="FAV94" t="str">
            <v>36.74.05</v>
          </cell>
          <cell r="FAW94" t="str">
            <v>36.74.06</v>
          </cell>
          <cell r="FAX94" t="str">
            <v>36.74.07</v>
          </cell>
          <cell r="FAY94" t="str">
            <v>51.01.01</v>
          </cell>
          <cell r="FAZ94" t="str">
            <v>51.01.02</v>
          </cell>
          <cell r="FBA94" t="str">
            <v>51.01.03</v>
          </cell>
          <cell r="FBB94" t="str">
            <v>51.01.04</v>
          </cell>
          <cell r="FBC94" t="str">
            <v>51.01.05</v>
          </cell>
          <cell r="FBD94" t="str">
            <v>51.02.01</v>
          </cell>
          <cell r="FBE94" t="str">
            <v>51.02.02</v>
          </cell>
          <cell r="FBF94" t="str">
            <v>51.02.03</v>
          </cell>
          <cell r="FBG94" t="str">
            <v>51.02.04</v>
          </cell>
          <cell r="FBH94" t="str">
            <v>51.02.05</v>
          </cell>
          <cell r="FBI94" t="str">
            <v>51.02.06</v>
          </cell>
          <cell r="FBJ94" t="str">
            <v>51.02.07</v>
          </cell>
          <cell r="FBK94" t="str">
            <v>51.02.08</v>
          </cell>
          <cell r="FBL94" t="str">
            <v>51.02.09</v>
          </cell>
          <cell r="FBM94" t="str">
            <v>51.02.10</v>
          </cell>
          <cell r="FBN94" t="str">
            <v>51.03.01</v>
          </cell>
          <cell r="FBO94" t="str">
            <v>51.03.02</v>
          </cell>
          <cell r="FBP94" t="str">
            <v>51.03.03</v>
          </cell>
          <cell r="FBQ94" t="str">
            <v>51.03.04</v>
          </cell>
          <cell r="FBR94" t="str">
            <v>51.03.05</v>
          </cell>
          <cell r="FBS94" t="str">
            <v>51.03.06</v>
          </cell>
          <cell r="FBT94" t="str">
            <v>51.04.01</v>
          </cell>
          <cell r="FBU94" t="str">
            <v>51.04.02</v>
          </cell>
          <cell r="FBV94" t="str">
            <v>51.04.03</v>
          </cell>
          <cell r="FBW94" t="str">
            <v>51.04.04</v>
          </cell>
          <cell r="FBX94" t="str">
            <v>51.04.05</v>
          </cell>
          <cell r="FBY94" t="str">
            <v>51.04.06</v>
          </cell>
          <cell r="FBZ94" t="str">
            <v>51.04.07</v>
          </cell>
          <cell r="FCA94" t="str">
            <v>51.05.01</v>
          </cell>
          <cell r="FCB94" t="str">
            <v>51.05.02</v>
          </cell>
          <cell r="FCC94" t="str">
            <v>51.05.03</v>
          </cell>
          <cell r="FCD94" t="str">
            <v>51.05.04</v>
          </cell>
          <cell r="FCE94" t="str">
            <v>51.06.01</v>
          </cell>
          <cell r="FCF94" t="str">
            <v>51.06.02</v>
          </cell>
          <cell r="FCG94" t="str">
            <v>51.06.03</v>
          </cell>
          <cell r="FCH94" t="str">
            <v>51.06.04</v>
          </cell>
          <cell r="FCI94" t="str">
            <v>51.07.01</v>
          </cell>
          <cell r="FCJ94" t="str">
            <v>51.07.02</v>
          </cell>
          <cell r="FCK94" t="str">
            <v>51.07.03</v>
          </cell>
          <cell r="FCL94" t="str">
            <v>51.07.04</v>
          </cell>
          <cell r="FCM94" t="str">
            <v>51.07.05</v>
          </cell>
          <cell r="FCN94" t="str">
            <v>51.07.06</v>
          </cell>
          <cell r="FCO94" t="str">
            <v>51.07.07</v>
          </cell>
          <cell r="FCP94" t="str">
            <v>51.07.08</v>
          </cell>
          <cell r="FCQ94" t="str">
            <v>51.08.01</v>
          </cell>
          <cell r="FCR94" t="str">
            <v>51.08.02</v>
          </cell>
          <cell r="FCS94" t="str">
            <v>51.08.03</v>
          </cell>
          <cell r="FCT94" t="str">
            <v>51.08.04</v>
          </cell>
          <cell r="FCU94" t="str">
            <v>51.08.05</v>
          </cell>
          <cell r="FCV94" t="str">
            <v>51.08.06</v>
          </cell>
          <cell r="FCW94" t="str">
            <v>51.08.07</v>
          </cell>
          <cell r="FCX94" t="str">
            <v>51.08.08</v>
          </cell>
          <cell r="FCY94" t="str">
            <v>51.08.09</v>
          </cell>
          <cell r="FCZ94" t="str">
            <v>51.71.01</v>
          </cell>
          <cell r="FDA94" t="str">
            <v>51.71.02</v>
          </cell>
          <cell r="FDB94" t="str">
            <v>51.71.03</v>
          </cell>
          <cell r="FDC94" t="str">
            <v>51.71.04</v>
          </cell>
          <cell r="FDD94" t="str">
            <v>52.01.01</v>
          </cell>
          <cell r="FDE94" t="str">
            <v>52.01.02</v>
          </cell>
          <cell r="FDF94" t="str">
            <v>52.01.03</v>
          </cell>
          <cell r="FDG94" t="str">
            <v>52.01.07</v>
          </cell>
          <cell r="FDH94" t="str">
            <v>52.01.08</v>
          </cell>
          <cell r="FDI94" t="str">
            <v>52.01.09</v>
          </cell>
          <cell r="FDJ94" t="str">
            <v>52.01.12</v>
          </cell>
          <cell r="FDK94" t="str">
            <v>52.01.13</v>
          </cell>
          <cell r="FDL94" t="str">
            <v>52.01.14</v>
          </cell>
          <cell r="FDM94" t="str">
            <v>52.01.15</v>
          </cell>
          <cell r="FDN94" t="str">
            <v>52.02.01</v>
          </cell>
          <cell r="FDO94" t="str">
            <v>52.02.02</v>
          </cell>
          <cell r="FDP94" t="str">
            <v>52.02.03</v>
          </cell>
          <cell r="FDQ94" t="str">
            <v>52.02.04</v>
          </cell>
          <cell r="FDR94" t="str">
            <v>52.02.05</v>
          </cell>
          <cell r="FDS94" t="str">
            <v>52.02.06</v>
          </cell>
          <cell r="FDT94" t="str">
            <v>52.02.07</v>
          </cell>
          <cell r="FDU94" t="str">
            <v>52.02.08</v>
          </cell>
          <cell r="FDV94" t="str">
            <v>52.02.09</v>
          </cell>
          <cell r="FDW94" t="str">
            <v>52.02.10</v>
          </cell>
          <cell r="FDX94" t="str">
            <v>52.02.11</v>
          </cell>
          <cell r="FDY94" t="str">
            <v>52.02.12</v>
          </cell>
          <cell r="FDZ94" t="str">
            <v>52.03.01</v>
          </cell>
          <cell r="FEA94" t="str">
            <v>52.03.02</v>
          </cell>
          <cell r="FEB94" t="str">
            <v>52.03.03</v>
          </cell>
          <cell r="FEC94" t="str">
            <v>52.03.04</v>
          </cell>
          <cell r="FED94" t="str">
            <v>52.03.05</v>
          </cell>
          <cell r="FEE94" t="str">
            <v>52.03.06</v>
          </cell>
          <cell r="FEF94" t="str">
            <v>52.03.07</v>
          </cell>
          <cell r="FEG94" t="str">
            <v>52.03.08</v>
          </cell>
          <cell r="FEH94" t="str">
            <v>52.03.09</v>
          </cell>
          <cell r="FEI94" t="str">
            <v>52.03.10</v>
          </cell>
          <cell r="FEJ94" t="str">
            <v>52.03.11</v>
          </cell>
          <cell r="FEK94" t="str">
            <v>52.03.12</v>
          </cell>
          <cell r="FEL94" t="str">
            <v>52.03.13</v>
          </cell>
          <cell r="FEM94" t="str">
            <v>52.03.14</v>
          </cell>
          <cell r="FEN94" t="str">
            <v>52.03.15</v>
          </cell>
          <cell r="FEO94" t="str">
            <v>52.03.16</v>
          </cell>
          <cell r="FEP94" t="str">
            <v>52.03.17</v>
          </cell>
          <cell r="FEQ94" t="str">
            <v>52.03.18</v>
          </cell>
          <cell r="FER94" t="str">
            <v>52.03.19</v>
          </cell>
          <cell r="FES94" t="str">
            <v>52.03.20</v>
          </cell>
          <cell r="FET94" t="str">
            <v>52.03.21</v>
          </cell>
          <cell r="FEU94" t="str">
            <v>52.04.02</v>
          </cell>
          <cell r="FEV94" t="str">
            <v>52.04.05</v>
          </cell>
          <cell r="FEW94" t="str">
            <v>52.04.06</v>
          </cell>
          <cell r="FEX94" t="str">
            <v>52.04.07</v>
          </cell>
          <cell r="FEY94" t="str">
            <v>52.04.08</v>
          </cell>
          <cell r="FEZ94" t="str">
            <v>52.04.09</v>
          </cell>
          <cell r="FFA94" t="str">
            <v>52.04.10</v>
          </cell>
          <cell r="FFB94" t="str">
            <v>52.04.11</v>
          </cell>
          <cell r="FFC94" t="str">
            <v>52.04.12</v>
          </cell>
          <cell r="FFD94" t="str">
            <v>52.04.13</v>
          </cell>
          <cell r="FFE94" t="str">
            <v>52.04.14</v>
          </cell>
          <cell r="FFF94" t="str">
            <v>52.04.17</v>
          </cell>
          <cell r="FFG94" t="str">
            <v>52.04.18</v>
          </cell>
          <cell r="FFH94" t="str">
            <v>52.04.19</v>
          </cell>
          <cell r="FFI94" t="str">
            <v>52.04.20</v>
          </cell>
          <cell r="FFJ94" t="str">
            <v>52.04.21</v>
          </cell>
          <cell r="FFK94" t="str">
            <v>52.04.22</v>
          </cell>
          <cell r="FFL94" t="str">
            <v>52.04.23</v>
          </cell>
          <cell r="FFM94" t="str">
            <v>52.04.24</v>
          </cell>
          <cell r="FFN94" t="str">
            <v>52.04.25</v>
          </cell>
          <cell r="FFO94" t="str">
            <v>52.04.26</v>
          </cell>
          <cell r="FFP94" t="str">
            <v>52.04.27</v>
          </cell>
          <cell r="FFQ94" t="str">
            <v>52.04.28</v>
          </cell>
          <cell r="FFR94" t="str">
            <v>52.04.29</v>
          </cell>
          <cell r="FFS94" t="str">
            <v>52.05.01</v>
          </cell>
          <cell r="FFT94" t="str">
            <v>52.05.02</v>
          </cell>
          <cell r="FFU94" t="str">
            <v>52.05.03</v>
          </cell>
          <cell r="FFV94" t="str">
            <v>52.05.04</v>
          </cell>
          <cell r="FFW94" t="str">
            <v>52.05.05</v>
          </cell>
          <cell r="FFX94" t="str">
            <v>52.05.06</v>
          </cell>
          <cell r="FFY94" t="str">
            <v>52.05.07</v>
          </cell>
          <cell r="FFZ94" t="str">
            <v>52.05.08</v>
          </cell>
          <cell r="FGA94" t="str">
            <v>52.06.01</v>
          </cell>
          <cell r="FGB94" t="str">
            <v>52.06.02</v>
          </cell>
          <cell r="FGC94" t="str">
            <v>52.06.03</v>
          </cell>
          <cell r="FGD94" t="str">
            <v>52.06.04</v>
          </cell>
          <cell r="FGE94" t="str">
            <v>52.06.05</v>
          </cell>
          <cell r="FGF94" t="str">
            <v>52.06.06</v>
          </cell>
          <cell r="FGG94" t="str">
            <v>52.06.07</v>
          </cell>
          <cell r="FGH94" t="str">
            <v>52.06.08</v>
          </cell>
          <cell r="FGI94" t="str">
            <v>52.06.09</v>
          </cell>
          <cell r="FGJ94" t="str">
            <v>52.06.10</v>
          </cell>
          <cell r="FGK94" t="str">
            <v>52.06.11</v>
          </cell>
          <cell r="FGL94" t="str">
            <v>52.06.12</v>
          </cell>
          <cell r="FGM94" t="str">
            <v>52.06.13</v>
          </cell>
          <cell r="FGN94" t="str">
            <v>52.06.14</v>
          </cell>
          <cell r="FGO94" t="str">
            <v>52.06.15</v>
          </cell>
          <cell r="FGP94" t="str">
            <v>52.06.16</v>
          </cell>
          <cell r="FGQ94" t="str">
            <v>52.06.17</v>
          </cell>
          <cell r="FGR94" t="str">
            <v>52.06.18</v>
          </cell>
          <cell r="FGS94" t="str">
            <v>52.07.01</v>
          </cell>
          <cell r="FGT94" t="str">
            <v>52.07.02</v>
          </cell>
          <cell r="FGU94" t="str">
            <v>52.07.03</v>
          </cell>
          <cell r="FGV94" t="str">
            <v>52.07.04</v>
          </cell>
          <cell r="FGW94" t="str">
            <v>52.07.05</v>
          </cell>
          <cell r="FGX94" t="str">
            <v>52.07.06</v>
          </cell>
          <cell r="FGY94" t="str">
            <v>52.07.07</v>
          </cell>
          <cell r="FGZ94" t="str">
            <v>52.07.08</v>
          </cell>
          <cell r="FHA94" t="str">
            <v>52.08.01</v>
          </cell>
          <cell r="FHB94" t="str">
            <v>52.08.02</v>
          </cell>
          <cell r="FHC94" t="str">
            <v>52.08.03</v>
          </cell>
          <cell r="FHD94" t="str">
            <v>52.08.04</v>
          </cell>
          <cell r="FHE94" t="str">
            <v>52.08.05</v>
          </cell>
          <cell r="FHF94" t="str">
            <v>52.71.01</v>
          </cell>
          <cell r="FHG94" t="str">
            <v>52.71.02</v>
          </cell>
          <cell r="FHH94" t="str">
            <v>52.71.03</v>
          </cell>
          <cell r="FHI94" t="str">
            <v>52.71.04</v>
          </cell>
          <cell r="FHJ94" t="str">
            <v>52.71.05</v>
          </cell>
          <cell r="FHK94" t="str">
            <v>52.71.06</v>
          </cell>
          <cell r="FHL94" t="str">
            <v>52.72.01</v>
          </cell>
          <cell r="FHM94" t="str">
            <v>52.72.02</v>
          </cell>
          <cell r="FHN94" t="str">
            <v>52.72.03</v>
          </cell>
          <cell r="FHO94" t="str">
            <v>52.72.04</v>
          </cell>
          <cell r="FHP94" t="str">
            <v>52.72.05</v>
          </cell>
          <cell r="FHQ94" t="str">
            <v>53.01.04</v>
          </cell>
          <cell r="FHR94" t="str">
            <v>53.01.05</v>
          </cell>
          <cell r="FHS94" t="str">
            <v>53.01.06</v>
          </cell>
          <cell r="FHT94" t="str">
            <v>53.01.07</v>
          </cell>
          <cell r="FHU94" t="str">
            <v>53.01.08</v>
          </cell>
          <cell r="FHV94" t="str">
            <v>53.01.09</v>
          </cell>
          <cell r="FHW94" t="str">
            <v>53.01.10</v>
          </cell>
          <cell r="FHX94" t="str">
            <v>53.01.11</v>
          </cell>
          <cell r="FHY94" t="str">
            <v>53.01.12</v>
          </cell>
          <cell r="FHZ94" t="str">
            <v>53.01.13</v>
          </cell>
          <cell r="FIA94" t="str">
            <v>53.01.16</v>
          </cell>
          <cell r="FIB94" t="str">
            <v>53.01.17</v>
          </cell>
          <cell r="FIC94" t="str">
            <v>53.01.18</v>
          </cell>
          <cell r="FID94" t="str">
            <v>53.01.19</v>
          </cell>
          <cell r="FIE94" t="str">
            <v>53.01.20</v>
          </cell>
          <cell r="FIF94" t="str">
            <v>53.01.21</v>
          </cell>
          <cell r="FIG94" t="str">
            <v>53.01.22</v>
          </cell>
          <cell r="FIH94" t="str">
            <v>53.01.23</v>
          </cell>
          <cell r="FII94" t="str">
            <v>53.01.24</v>
          </cell>
          <cell r="FIJ94" t="str">
            <v>53.01.25</v>
          </cell>
          <cell r="FIK94" t="str">
            <v>53.01.26</v>
          </cell>
          <cell r="FIL94" t="str">
            <v>53.01.27</v>
          </cell>
          <cell r="FIM94" t="str">
            <v>53.01.28</v>
          </cell>
          <cell r="FIN94" t="str">
            <v>53.01.30</v>
          </cell>
          <cell r="FIO94" t="str">
            <v>53.02.01</v>
          </cell>
          <cell r="FIP94" t="str">
            <v>53.02.02</v>
          </cell>
          <cell r="FIQ94" t="str">
            <v>53.02.03</v>
          </cell>
          <cell r="FIR94" t="str">
            <v>53.02.04</v>
          </cell>
          <cell r="FIS94" t="str">
            <v>53.02.05</v>
          </cell>
          <cell r="FIT94" t="str">
            <v>53.02.06</v>
          </cell>
          <cell r="FIU94" t="str">
            <v>53.02.07</v>
          </cell>
          <cell r="FIV94" t="str">
            <v>53.02.08</v>
          </cell>
          <cell r="FIW94" t="str">
            <v>53.02.09</v>
          </cell>
          <cell r="FIX94" t="str">
            <v>53.02.10</v>
          </cell>
          <cell r="FIY94" t="str">
            <v>53.02.11</v>
          </cell>
          <cell r="FIZ94" t="str">
            <v>53.02.12</v>
          </cell>
          <cell r="FJA94" t="str">
            <v>53.02.13</v>
          </cell>
          <cell r="FJB94" t="str">
            <v>53.02.14</v>
          </cell>
          <cell r="FJC94" t="str">
            <v>53.02.15</v>
          </cell>
          <cell r="FJD94" t="str">
            <v>53.02.16</v>
          </cell>
          <cell r="FJE94" t="str">
            <v>53.02.17</v>
          </cell>
          <cell r="FJF94" t="str">
            <v>53.02.18</v>
          </cell>
          <cell r="FJG94" t="str">
            <v>53.02.19</v>
          </cell>
          <cell r="FJH94" t="str">
            <v>53.02.20</v>
          </cell>
          <cell r="FJI94" t="str">
            <v>53.02.21</v>
          </cell>
          <cell r="FJJ94" t="str">
            <v>53.02.22</v>
          </cell>
          <cell r="FJK94" t="str">
            <v>53.02.23</v>
          </cell>
          <cell r="FJL94" t="str">
            <v>53.02.24</v>
          </cell>
          <cell r="FJM94" t="str">
            <v>53.02.25</v>
          </cell>
          <cell r="FJN94" t="str">
            <v>53.02.26</v>
          </cell>
          <cell r="FJO94" t="str">
            <v>53.02.27</v>
          </cell>
          <cell r="FJP94" t="str">
            <v>53.02.28</v>
          </cell>
          <cell r="FJQ94" t="str">
            <v>53.02.29</v>
          </cell>
          <cell r="FJR94" t="str">
            <v>53.02.30</v>
          </cell>
          <cell r="FJS94" t="str">
            <v>53.02.31</v>
          </cell>
          <cell r="FJT94" t="str">
            <v>53.02.32</v>
          </cell>
          <cell r="FJU94" t="str">
            <v>53.03.01</v>
          </cell>
          <cell r="FJV94" t="str">
            <v>53.03.02</v>
          </cell>
          <cell r="FJW94" t="str">
            <v>53.03.03</v>
          </cell>
          <cell r="FJX94" t="str">
            <v>53.03.04</v>
          </cell>
          <cell r="FJY94" t="str">
            <v>53.03.05</v>
          </cell>
          <cell r="FJZ94" t="str">
            <v>53.03.06</v>
          </cell>
          <cell r="FKA94" t="str">
            <v>53.03.07</v>
          </cell>
          <cell r="FKB94" t="str">
            <v>53.03.08</v>
          </cell>
          <cell r="FKC94" t="str">
            <v>53.03.09</v>
          </cell>
          <cell r="FKD94" t="str">
            <v>53.03.10</v>
          </cell>
          <cell r="FKE94" t="str">
            <v>53.03.11</v>
          </cell>
          <cell r="FKF94" t="str">
            <v>53.03.12</v>
          </cell>
          <cell r="FKG94" t="str">
            <v>53.03.13</v>
          </cell>
          <cell r="FKH94" t="str">
            <v>53.03.14</v>
          </cell>
          <cell r="FKI94" t="str">
            <v>53.03.15</v>
          </cell>
          <cell r="FKJ94" t="str">
            <v>53.03.16</v>
          </cell>
          <cell r="FKK94" t="str">
            <v>53.03.17</v>
          </cell>
          <cell r="FKL94" t="str">
            <v>53.03.18</v>
          </cell>
          <cell r="FKM94" t="str">
            <v>53.03.19</v>
          </cell>
          <cell r="FKN94" t="str">
            <v>53.03.20</v>
          </cell>
          <cell r="FKO94" t="str">
            <v>53.03.21</v>
          </cell>
          <cell r="FKP94" t="str">
            <v>53.03.22</v>
          </cell>
          <cell r="FKQ94" t="str">
            <v>53.03.23</v>
          </cell>
          <cell r="FKR94" t="str">
            <v>53.03.24</v>
          </cell>
          <cell r="FKS94" t="str">
            <v>53.04.01</v>
          </cell>
          <cell r="FKT94" t="str">
            <v>53.04.02</v>
          </cell>
          <cell r="FKU94" t="str">
            <v>53.04.03</v>
          </cell>
          <cell r="FKV94" t="str">
            <v>53.04.04</v>
          </cell>
          <cell r="FKW94" t="str">
            <v>53.04.05</v>
          </cell>
          <cell r="FKX94" t="str">
            <v>53.04.12</v>
          </cell>
          <cell r="FKY94" t="str">
            <v>53.04.13</v>
          </cell>
          <cell r="FKZ94" t="str">
            <v>53.04.17</v>
          </cell>
          <cell r="FLA94" t="str">
            <v>53.04.18</v>
          </cell>
          <cell r="FLB94" t="str">
            <v>53.04.21</v>
          </cell>
          <cell r="FLC94" t="str">
            <v>53.04.22</v>
          </cell>
          <cell r="FLD94" t="str">
            <v>53.04.23</v>
          </cell>
          <cell r="FLE94" t="str">
            <v>53.05.01</v>
          </cell>
          <cell r="FLF94" t="str">
            <v>53.05.02</v>
          </cell>
          <cell r="FLG94" t="str">
            <v>53.05.03</v>
          </cell>
          <cell r="FLH94" t="str">
            <v>53.05.04</v>
          </cell>
          <cell r="FLI94" t="str">
            <v>53.05.05</v>
          </cell>
          <cell r="FLJ94" t="str">
            <v>53.05.06</v>
          </cell>
          <cell r="FLK94" t="str">
            <v>53.05.07</v>
          </cell>
          <cell r="FLL94" t="str">
            <v>53.05.08</v>
          </cell>
          <cell r="FLM94" t="str">
            <v>53.05.09</v>
          </cell>
          <cell r="FLN94" t="str">
            <v>53.05.10</v>
          </cell>
          <cell r="FLO94" t="str">
            <v>53.05.11</v>
          </cell>
          <cell r="FLP94" t="str">
            <v>53.05.12</v>
          </cell>
          <cell r="FLQ94" t="str">
            <v>53.05.13</v>
          </cell>
          <cell r="FLR94" t="str">
            <v>53.05.14</v>
          </cell>
          <cell r="FLS94" t="str">
            <v>53.05.15</v>
          </cell>
          <cell r="FLT94" t="str">
            <v>53.05.16</v>
          </cell>
          <cell r="FLU94" t="str">
            <v>53.05.17</v>
          </cell>
          <cell r="FLV94" t="str">
            <v>53.06.01</v>
          </cell>
          <cell r="FLW94" t="str">
            <v>53.06.02</v>
          </cell>
          <cell r="FLX94" t="str">
            <v>53.06.03</v>
          </cell>
          <cell r="FLY94" t="str">
            <v>53.06.04</v>
          </cell>
          <cell r="FLZ94" t="str">
            <v>53.06.05</v>
          </cell>
          <cell r="FMA94" t="str">
            <v>53.06.06</v>
          </cell>
          <cell r="FMB94" t="str">
            <v>53.06.07</v>
          </cell>
          <cell r="FMC94" t="str">
            <v>53.06.08</v>
          </cell>
          <cell r="FMD94" t="str">
            <v>53.06.09</v>
          </cell>
          <cell r="FME94" t="str">
            <v>53.06.10</v>
          </cell>
          <cell r="FMF94" t="str">
            <v>53.06.11</v>
          </cell>
          <cell r="FMG94" t="str">
            <v>53.06.12</v>
          </cell>
          <cell r="FMH94" t="str">
            <v>53.06.13</v>
          </cell>
          <cell r="FMI94" t="str">
            <v>53.06.14</v>
          </cell>
          <cell r="FMJ94" t="str">
            <v>53.06.15</v>
          </cell>
          <cell r="FMK94" t="str">
            <v>53.06.16</v>
          </cell>
          <cell r="FML94" t="str">
            <v>53.06.17</v>
          </cell>
          <cell r="FMM94" t="str">
            <v>53.06.18</v>
          </cell>
          <cell r="FMN94" t="str">
            <v>53.06.19</v>
          </cell>
          <cell r="FMO94" t="str">
            <v>53.07.01</v>
          </cell>
          <cell r="FMP94" t="str">
            <v>53.07.02</v>
          </cell>
          <cell r="FMQ94" t="str">
            <v>53.07.03</v>
          </cell>
          <cell r="FMR94" t="str">
            <v>53.07.04</v>
          </cell>
          <cell r="FMS94" t="str">
            <v>53.07.05</v>
          </cell>
          <cell r="FMT94" t="str">
            <v>53.07.06</v>
          </cell>
          <cell r="FMU94" t="str">
            <v>53.07.07</v>
          </cell>
          <cell r="FMV94" t="str">
            <v>53.07.08</v>
          </cell>
          <cell r="FMW94" t="str">
            <v>53.07.09</v>
          </cell>
          <cell r="FMX94" t="str">
            <v>53.07.10</v>
          </cell>
          <cell r="FMY94" t="str">
            <v>53.07.11</v>
          </cell>
          <cell r="FMZ94" t="str">
            <v>53.07.12</v>
          </cell>
          <cell r="FNA94" t="str">
            <v>53.07.13</v>
          </cell>
          <cell r="FNB94" t="str">
            <v>53.07.14</v>
          </cell>
          <cell r="FNC94" t="str">
            <v>53.07.15</v>
          </cell>
          <cell r="FND94" t="str">
            <v>53.07.16</v>
          </cell>
          <cell r="FNE94" t="str">
            <v>53.07.17</v>
          </cell>
          <cell r="FNF94" t="str">
            <v>53.07.18</v>
          </cell>
          <cell r="FNG94" t="str">
            <v>53.07.19</v>
          </cell>
          <cell r="FNH94" t="str">
            <v>53.07.20</v>
          </cell>
          <cell r="FNI94" t="str">
            <v>53.07.21</v>
          </cell>
          <cell r="FNJ94" t="str">
            <v>53.08.01</v>
          </cell>
          <cell r="FNK94" t="str">
            <v>53.08.02</v>
          </cell>
          <cell r="FNL94" t="str">
            <v>53.08.03</v>
          </cell>
          <cell r="FNM94" t="str">
            <v>53.08.04</v>
          </cell>
          <cell r="FNN94" t="str">
            <v>53.08.05</v>
          </cell>
          <cell r="FNO94" t="str">
            <v>53.08.06</v>
          </cell>
          <cell r="FNP94" t="str">
            <v>53.08.07</v>
          </cell>
          <cell r="FNQ94" t="str">
            <v>53.08.08</v>
          </cell>
          <cell r="FNR94" t="str">
            <v>53.08.09</v>
          </cell>
          <cell r="FNS94" t="str">
            <v>53.08.10</v>
          </cell>
          <cell r="FNT94" t="str">
            <v>53.08.11</v>
          </cell>
          <cell r="FNU94" t="str">
            <v>53.08.12</v>
          </cell>
          <cell r="FNV94" t="str">
            <v>53.08.13</v>
          </cell>
          <cell r="FNW94" t="str">
            <v>53.08.14</v>
          </cell>
          <cell r="FNX94" t="str">
            <v>53.08.15</v>
          </cell>
          <cell r="FNY94" t="str">
            <v>53.08.16</v>
          </cell>
          <cell r="FNZ94" t="str">
            <v>53.08.17</v>
          </cell>
          <cell r="FOA94" t="str">
            <v>53.08.18</v>
          </cell>
          <cell r="FOB94" t="str">
            <v>53.08.19</v>
          </cell>
          <cell r="FOC94" t="str">
            <v>53.08.20</v>
          </cell>
          <cell r="FOD94" t="str">
            <v>53.08.21</v>
          </cell>
          <cell r="FOE94" t="str">
            <v>53.09.01</v>
          </cell>
          <cell r="FOF94" t="str">
            <v>53.09.02</v>
          </cell>
          <cell r="FOG94" t="str">
            <v>53.09.06</v>
          </cell>
          <cell r="FOH94" t="str">
            <v>53.09.07</v>
          </cell>
          <cell r="FOI94" t="str">
            <v>53.09.09</v>
          </cell>
          <cell r="FOJ94" t="str">
            <v>53.09.12</v>
          </cell>
          <cell r="FOK94" t="str">
            <v>53.09.14</v>
          </cell>
          <cell r="FOL94" t="str">
            <v>53.09.15</v>
          </cell>
          <cell r="FOM94" t="str">
            <v>53.09.16</v>
          </cell>
          <cell r="FON94" t="str">
            <v>53.09.18</v>
          </cell>
          <cell r="FOO94" t="str">
            <v>53.09.19</v>
          </cell>
          <cell r="FOP94" t="str">
            <v>53.09.20</v>
          </cell>
          <cell r="FOQ94" t="str">
            <v>53.10.01</v>
          </cell>
          <cell r="FOR94" t="str">
            <v>53.10.03</v>
          </cell>
          <cell r="FOS94" t="str">
            <v>53.10.05</v>
          </cell>
          <cell r="FOT94" t="str">
            <v>53.10.06</v>
          </cell>
          <cell r="FOU94" t="str">
            <v>53.10.11</v>
          </cell>
          <cell r="FOV94" t="str">
            <v>53.10.12</v>
          </cell>
          <cell r="FOW94" t="str">
            <v>53.10.13</v>
          </cell>
          <cell r="FOX94" t="str">
            <v>53.10.14</v>
          </cell>
          <cell r="FOY94" t="str">
            <v>53.10.15</v>
          </cell>
          <cell r="FOZ94" t="str">
            <v>53.10.16</v>
          </cell>
          <cell r="FPA94" t="str">
            <v>53.10.17</v>
          </cell>
          <cell r="FPB94" t="str">
            <v>53.10.18</v>
          </cell>
          <cell r="FPC94" t="str">
            <v>53.11.01</v>
          </cell>
          <cell r="FPD94" t="str">
            <v>53.11.02</v>
          </cell>
          <cell r="FPE94" t="str">
            <v>53.11.03</v>
          </cell>
          <cell r="FPF94" t="str">
            <v>53.11.04</v>
          </cell>
          <cell r="FPG94" t="str">
            <v>53.11.05</v>
          </cell>
          <cell r="FPH94" t="str">
            <v>53.11.06</v>
          </cell>
          <cell r="FPI94" t="str">
            <v>53.11.07</v>
          </cell>
          <cell r="FPJ94" t="str">
            <v>53.11.08</v>
          </cell>
          <cell r="FPK94" t="str">
            <v>53.11.09</v>
          </cell>
          <cell r="FPL94" t="str">
            <v>53.11.10</v>
          </cell>
          <cell r="FPM94" t="str">
            <v>53.11.11</v>
          </cell>
          <cell r="FPN94" t="str">
            <v>53.11.12</v>
          </cell>
          <cell r="FPO94" t="str">
            <v>53.11.13</v>
          </cell>
          <cell r="FPP94" t="str">
            <v>53.11.14</v>
          </cell>
          <cell r="FPQ94" t="str">
            <v>53.11.15</v>
          </cell>
          <cell r="FPR94" t="str">
            <v>53.11.16</v>
          </cell>
          <cell r="FPS94" t="str">
            <v>53.11.17</v>
          </cell>
          <cell r="FPT94" t="str">
            <v>53.11.18</v>
          </cell>
          <cell r="FPU94" t="str">
            <v>53.11.19</v>
          </cell>
          <cell r="FPV94" t="str">
            <v>53.11.20</v>
          </cell>
          <cell r="FPW94" t="str">
            <v>53.11.21</v>
          </cell>
          <cell r="FPX94" t="str">
            <v>53.11.22</v>
          </cell>
          <cell r="FPY94" t="str">
            <v>53.12.04</v>
          </cell>
          <cell r="FPZ94" t="str">
            <v>53.12.10</v>
          </cell>
          <cell r="FQA94" t="str">
            <v>53.12.11</v>
          </cell>
          <cell r="FQB94" t="str">
            <v>53.12.12</v>
          </cell>
          <cell r="FQC94" t="str">
            <v>53.12.15</v>
          </cell>
          <cell r="FQD94" t="str">
            <v>53.12.18</v>
          </cell>
          <cell r="FQE94" t="str">
            <v>53.13.01</v>
          </cell>
          <cell r="FQF94" t="str">
            <v>53.13.02</v>
          </cell>
          <cell r="FQG94" t="str">
            <v>53.13.03</v>
          </cell>
          <cell r="FQH94" t="str">
            <v>53.13.04</v>
          </cell>
          <cell r="FQI94" t="str">
            <v>53.13.05</v>
          </cell>
          <cell r="FQJ94" t="str">
            <v>53.13.06</v>
          </cell>
          <cell r="FQK94" t="str">
            <v>53.13.07</v>
          </cell>
          <cell r="FQL94" t="str">
            <v>53.13.08</v>
          </cell>
          <cell r="FQM94" t="str">
            <v>53.13.09</v>
          </cell>
          <cell r="FQN94" t="str">
            <v>53.14.01</v>
          </cell>
          <cell r="FQO94" t="str">
            <v>53.14.02</v>
          </cell>
          <cell r="FQP94" t="str">
            <v>53.14.03</v>
          </cell>
          <cell r="FQQ94" t="str">
            <v>53.14.04</v>
          </cell>
          <cell r="FQR94" t="str">
            <v>53.14.05</v>
          </cell>
          <cell r="FQS94" t="str">
            <v>53.14.06</v>
          </cell>
          <cell r="FQT94" t="str">
            <v>53.14.07</v>
          </cell>
          <cell r="FQU94" t="str">
            <v>53.14.08</v>
          </cell>
          <cell r="FQV94" t="str">
            <v>53.14.09</v>
          </cell>
          <cell r="FQW94" t="str">
            <v>53.14.10</v>
          </cell>
          <cell r="FQX94" t="str">
            <v>53.15.01</v>
          </cell>
          <cell r="FQY94" t="str">
            <v>53.15.02</v>
          </cell>
          <cell r="FQZ94" t="str">
            <v>53.15.03</v>
          </cell>
          <cell r="FRA94" t="str">
            <v>53.15.04</v>
          </cell>
          <cell r="FRB94" t="str">
            <v>53.15.05</v>
          </cell>
          <cell r="FRC94" t="str">
            <v>53.15.06</v>
          </cell>
          <cell r="FRD94" t="str">
            <v>53.15.07</v>
          </cell>
          <cell r="FRE94" t="str">
            <v>53.15.08</v>
          </cell>
          <cell r="FRF94" t="str">
            <v>53.15.09</v>
          </cell>
          <cell r="FRG94" t="str">
            <v>53.15.10</v>
          </cell>
          <cell r="FRH94" t="str">
            <v>53.15.11</v>
          </cell>
          <cell r="FRI94" t="str">
            <v>53.15.12</v>
          </cell>
          <cell r="FRJ94" t="str">
            <v>53.16.01</v>
          </cell>
          <cell r="FRK94" t="str">
            <v>53.16.02</v>
          </cell>
          <cell r="FRL94" t="str">
            <v>53.16.03</v>
          </cell>
          <cell r="FRM94" t="str">
            <v>53.16.04</v>
          </cell>
          <cell r="FRN94" t="str">
            <v>53.16.05</v>
          </cell>
          <cell r="FRO94" t="str">
            <v>53.16.06</v>
          </cell>
          <cell r="FRP94" t="str">
            <v>53.16.07</v>
          </cell>
          <cell r="FRQ94" t="str">
            <v>53.17.01</v>
          </cell>
          <cell r="FRR94" t="str">
            <v>53.17.02</v>
          </cell>
          <cell r="FRS94" t="str">
            <v>53.17.03</v>
          </cell>
          <cell r="FRT94" t="str">
            <v>53.17.04</v>
          </cell>
          <cell r="FRU94" t="str">
            <v>53.17.05</v>
          </cell>
          <cell r="FRV94" t="str">
            <v>53.18.01</v>
          </cell>
          <cell r="FRW94" t="str">
            <v>53.18.02</v>
          </cell>
          <cell r="FRX94" t="str">
            <v>53.18.03</v>
          </cell>
          <cell r="FRY94" t="str">
            <v>53.18.04</v>
          </cell>
          <cell r="FRZ94" t="str">
            <v>53.18.05</v>
          </cell>
          <cell r="FSA94" t="str">
            <v>53.18.06</v>
          </cell>
          <cell r="FSB94" t="str">
            <v>53.18.07</v>
          </cell>
          <cell r="FSC94" t="str">
            <v>53.18.08</v>
          </cell>
          <cell r="FSD94" t="str">
            <v>53.18.09</v>
          </cell>
          <cell r="FSE94" t="str">
            <v>53.18.10</v>
          </cell>
          <cell r="FSF94" t="str">
            <v>53.18.11</v>
          </cell>
          <cell r="FSG94" t="str">
            <v>53.19.01</v>
          </cell>
          <cell r="FSH94" t="str">
            <v>53.19.02</v>
          </cell>
          <cell r="FSI94" t="str">
            <v>53.19.03</v>
          </cell>
          <cell r="FSJ94" t="str">
            <v>53.19.04</v>
          </cell>
          <cell r="FSK94" t="str">
            <v>53.19.05</v>
          </cell>
          <cell r="FSL94" t="str">
            <v>53.19.06</v>
          </cell>
          <cell r="FSM94" t="str">
            <v>53.19.07</v>
          </cell>
          <cell r="FSN94" t="str">
            <v>53.19.08</v>
          </cell>
          <cell r="FSO94" t="str">
            <v>53.19.09</v>
          </cell>
          <cell r="FSP94" t="str">
            <v>53.20.01</v>
          </cell>
          <cell r="FSQ94" t="str">
            <v>53.20.02</v>
          </cell>
          <cell r="FSR94" t="str">
            <v>53.20.03</v>
          </cell>
          <cell r="FSS94" t="str">
            <v>53.20.04</v>
          </cell>
          <cell r="FST94" t="str">
            <v>53.20.05</v>
          </cell>
          <cell r="FSU94" t="str">
            <v>53.20.06</v>
          </cell>
          <cell r="FSV94" t="str">
            <v>53.21.01</v>
          </cell>
          <cell r="FSW94" t="str">
            <v>53.21.02</v>
          </cell>
          <cell r="FSX94" t="str">
            <v>53.21.03</v>
          </cell>
          <cell r="FSY94" t="str">
            <v>53.21.04</v>
          </cell>
          <cell r="FSZ94" t="str">
            <v>53.21.05</v>
          </cell>
          <cell r="FTA94" t="str">
            <v>53.21.06</v>
          </cell>
          <cell r="FTB94" t="str">
            <v>53.21.07</v>
          </cell>
          <cell r="FTC94" t="str">
            <v>53.21.08</v>
          </cell>
          <cell r="FTD94" t="str">
            <v>53.21.09</v>
          </cell>
          <cell r="FTE94" t="str">
            <v>53.21.10</v>
          </cell>
          <cell r="FTF94" t="str">
            <v>53.21.11</v>
          </cell>
          <cell r="FTG94" t="str">
            <v>53.21.12</v>
          </cell>
          <cell r="FTH94" t="str">
            <v>53.71.01</v>
          </cell>
          <cell r="FTI94" t="str">
            <v>53.71.02</v>
          </cell>
          <cell r="FTJ94" t="str">
            <v>53.71.03</v>
          </cell>
          <cell r="FTK94" t="str">
            <v>53.71.04</v>
          </cell>
          <cell r="FTL94" t="str">
            <v>53.71.05</v>
          </cell>
          <cell r="FTM94" t="str">
            <v>53.71.06</v>
          </cell>
          <cell r="FTN94" t="str">
            <v>61.01.01</v>
          </cell>
          <cell r="FTO94" t="str">
            <v>61.01.02</v>
          </cell>
          <cell r="FTP94" t="str">
            <v>61.01.03</v>
          </cell>
          <cell r="FTQ94" t="str">
            <v>61.01.04</v>
          </cell>
          <cell r="FTR94" t="str">
            <v>61.01.05</v>
          </cell>
          <cell r="FTS94" t="str">
            <v>61.01.06</v>
          </cell>
          <cell r="FTT94" t="str">
            <v>61.01.07</v>
          </cell>
          <cell r="FTU94" t="str">
            <v>61.01.08</v>
          </cell>
          <cell r="FTV94" t="str">
            <v>61.01.09</v>
          </cell>
          <cell r="FTW94" t="str">
            <v>61.01.10</v>
          </cell>
          <cell r="FTX94" t="str">
            <v>61.01.11</v>
          </cell>
          <cell r="FTY94" t="str">
            <v>61.01.12</v>
          </cell>
          <cell r="FTZ94" t="str">
            <v>61.01.13</v>
          </cell>
          <cell r="FUA94" t="str">
            <v>61.01.14</v>
          </cell>
          <cell r="FUB94" t="str">
            <v>61.01.15</v>
          </cell>
          <cell r="FUC94" t="str">
            <v>61.01.16</v>
          </cell>
          <cell r="FUD94" t="str">
            <v>61.01.17</v>
          </cell>
          <cell r="FUE94" t="str">
            <v>61.01.18</v>
          </cell>
          <cell r="FUF94" t="str">
            <v>61.01.19</v>
          </cell>
          <cell r="FUG94" t="str">
            <v>61.02.01</v>
          </cell>
          <cell r="FUH94" t="str">
            <v>61.02.06</v>
          </cell>
          <cell r="FUI94" t="str">
            <v>61.02.07</v>
          </cell>
          <cell r="FUJ94" t="str">
            <v>61.02.08</v>
          </cell>
          <cell r="FUK94" t="str">
            <v>61.02.12</v>
          </cell>
          <cell r="FUL94" t="str">
            <v>61.02.15</v>
          </cell>
          <cell r="FUM94" t="str">
            <v>61.02.16</v>
          </cell>
          <cell r="FUN94" t="str">
            <v>61.02.17</v>
          </cell>
          <cell r="FUO94" t="str">
            <v>61.02.18</v>
          </cell>
          <cell r="FUP94" t="str">
            <v>61.03.01</v>
          </cell>
          <cell r="FUQ94" t="str">
            <v>61.03.02</v>
          </cell>
          <cell r="FUR94" t="str">
            <v>61.03.03</v>
          </cell>
          <cell r="FUS94" t="str">
            <v>61.03.04</v>
          </cell>
          <cell r="FUT94" t="str">
            <v>61.03.05</v>
          </cell>
          <cell r="FUU94" t="str">
            <v>61.03.06</v>
          </cell>
          <cell r="FUV94" t="str">
            <v>61.03.07</v>
          </cell>
          <cell r="FUW94" t="str">
            <v>61.03.08</v>
          </cell>
          <cell r="FUX94" t="str">
            <v>61.03.09</v>
          </cell>
          <cell r="FUY94" t="str">
            <v>61.03.10</v>
          </cell>
          <cell r="FUZ94" t="str">
            <v>61.03.11</v>
          </cell>
          <cell r="FVA94" t="str">
            <v>61.03.12</v>
          </cell>
          <cell r="FVB94" t="str">
            <v>61.03.13</v>
          </cell>
          <cell r="FVC94" t="str">
            <v>61.03.20</v>
          </cell>
          <cell r="FVD94" t="str">
            <v>61.03.21</v>
          </cell>
          <cell r="FVE94" t="str">
            <v>61.04.01</v>
          </cell>
          <cell r="FVF94" t="str">
            <v>61.04.02</v>
          </cell>
          <cell r="FVG94" t="str">
            <v>61.04.03</v>
          </cell>
          <cell r="FVH94" t="str">
            <v>61.04.04</v>
          </cell>
          <cell r="FVI94" t="str">
            <v>61.04.05</v>
          </cell>
          <cell r="FVJ94" t="str">
            <v>61.04.07</v>
          </cell>
          <cell r="FVK94" t="str">
            <v>61.04.08</v>
          </cell>
          <cell r="FVL94" t="str">
            <v>61.04.11</v>
          </cell>
          <cell r="FVM94" t="str">
            <v>61.04.12</v>
          </cell>
          <cell r="FVN94" t="str">
            <v>61.04.13</v>
          </cell>
          <cell r="FVO94" t="str">
            <v>61.04.14</v>
          </cell>
          <cell r="FVP94" t="str">
            <v>61.04.16</v>
          </cell>
          <cell r="FVQ94" t="str">
            <v>61.04.17</v>
          </cell>
          <cell r="FVR94" t="str">
            <v>61.04.18</v>
          </cell>
          <cell r="FVS94" t="str">
            <v>61.04.19</v>
          </cell>
          <cell r="FVT94" t="str">
            <v>61.04.20</v>
          </cell>
          <cell r="FVU94" t="str">
            <v>61.04.21</v>
          </cell>
          <cell r="FVV94" t="str">
            <v>61.04.22</v>
          </cell>
          <cell r="FVW94" t="str">
            <v>61.04.24</v>
          </cell>
          <cell r="FVX94" t="str">
            <v>61.04.25</v>
          </cell>
          <cell r="FVY94" t="str">
            <v>61.05.01</v>
          </cell>
          <cell r="FVZ94" t="str">
            <v>61.05.02</v>
          </cell>
          <cell r="FWA94" t="str">
            <v>61.05.03</v>
          </cell>
          <cell r="FWB94" t="str">
            <v>61.05.04</v>
          </cell>
          <cell r="FWC94" t="str">
            <v>61.05.05</v>
          </cell>
          <cell r="FWD94" t="str">
            <v>61.05.06</v>
          </cell>
          <cell r="FWE94" t="str">
            <v>61.05.07</v>
          </cell>
          <cell r="FWF94" t="str">
            <v>61.05.08</v>
          </cell>
          <cell r="FWG94" t="str">
            <v>61.05.09</v>
          </cell>
          <cell r="FWH94" t="str">
            <v>61.05.14</v>
          </cell>
          <cell r="FWI94" t="str">
            <v>61.05.15</v>
          </cell>
          <cell r="FWJ94" t="str">
            <v>61.05.19</v>
          </cell>
          <cell r="FWK94" t="str">
            <v>61.05.20</v>
          </cell>
          <cell r="FWL94" t="str">
            <v>61.05.21</v>
          </cell>
          <cell r="FWM94" t="str">
            <v>61.06.01</v>
          </cell>
          <cell r="FWN94" t="str">
            <v>61.06.02</v>
          </cell>
          <cell r="FWO94" t="str">
            <v>61.06.03</v>
          </cell>
          <cell r="FWP94" t="str">
            <v>61.06.04</v>
          </cell>
          <cell r="FWQ94" t="str">
            <v>61.06.05</v>
          </cell>
          <cell r="FWR94" t="str">
            <v>61.06.06</v>
          </cell>
          <cell r="FWS94" t="str">
            <v>61.06.07</v>
          </cell>
          <cell r="FWT94" t="str">
            <v>61.06.08</v>
          </cell>
          <cell r="FWU94" t="str">
            <v>61.06.09</v>
          </cell>
          <cell r="FWV94" t="str">
            <v>61.06.10</v>
          </cell>
          <cell r="FWW94" t="str">
            <v>61.06.11</v>
          </cell>
          <cell r="FWX94" t="str">
            <v>61.06.12</v>
          </cell>
          <cell r="FWY94" t="str">
            <v>61.06.13</v>
          </cell>
          <cell r="FWZ94" t="str">
            <v>61.06.14</v>
          </cell>
          <cell r="FXA94" t="str">
            <v>61.06.15</v>
          </cell>
          <cell r="FXB94" t="str">
            <v>61.06.16</v>
          </cell>
          <cell r="FXC94" t="str">
            <v>61.06.17</v>
          </cell>
          <cell r="FXD94" t="str">
            <v>61.06.18</v>
          </cell>
          <cell r="FXE94" t="str">
            <v>61.06.19</v>
          </cell>
          <cell r="FXF94" t="str">
            <v>61.06.20</v>
          </cell>
          <cell r="FXG94" t="str">
            <v>61.06.21</v>
          </cell>
          <cell r="FXH94" t="str">
            <v>61.06.22</v>
          </cell>
          <cell r="FXI94" t="str">
            <v>61.06.23</v>
          </cell>
          <cell r="FXJ94" t="str">
            <v>61.07.01</v>
          </cell>
          <cell r="FXK94" t="str">
            <v>61.07.02</v>
          </cell>
          <cell r="FXL94" t="str">
            <v>61.07.03</v>
          </cell>
          <cell r="FXM94" t="str">
            <v>61.07.04</v>
          </cell>
          <cell r="FXN94" t="str">
            <v>61.07.05</v>
          </cell>
          <cell r="FXO94" t="str">
            <v>61.07.06</v>
          </cell>
          <cell r="FXP94" t="str">
            <v>61.07.07</v>
          </cell>
          <cell r="FXQ94" t="str">
            <v>61.07.08</v>
          </cell>
          <cell r="FXR94" t="str">
            <v>61.07.09</v>
          </cell>
          <cell r="FXS94" t="str">
            <v>61.07.10</v>
          </cell>
          <cell r="FXT94" t="str">
            <v>61.07.11</v>
          </cell>
          <cell r="FXU94" t="str">
            <v>61.07.12</v>
          </cell>
          <cell r="FXV94" t="str">
            <v>61.07.13</v>
          </cell>
          <cell r="FXW94" t="str">
            <v>61.07.14</v>
          </cell>
          <cell r="FXX94" t="str">
            <v>61.07.15</v>
          </cell>
          <cell r="FXY94" t="str">
            <v>61.07.16</v>
          </cell>
          <cell r="FXZ94" t="str">
            <v>61.07.17</v>
          </cell>
          <cell r="FYA94" t="str">
            <v>61.08.01</v>
          </cell>
          <cell r="FYB94" t="str">
            <v>61.08.02</v>
          </cell>
          <cell r="FYC94" t="str">
            <v>61.08.03</v>
          </cell>
          <cell r="FYD94" t="str">
            <v>61.08.04</v>
          </cell>
          <cell r="FYE94" t="str">
            <v>61.08.05</v>
          </cell>
          <cell r="FYF94" t="str">
            <v>61.08.06</v>
          </cell>
          <cell r="FYG94" t="str">
            <v>61.08.07</v>
          </cell>
          <cell r="FYH94" t="str">
            <v>61.08.08</v>
          </cell>
          <cell r="FYI94" t="str">
            <v>61.08.09</v>
          </cell>
          <cell r="FYJ94" t="str">
            <v>61.08.10</v>
          </cell>
          <cell r="FYK94" t="str">
            <v>61.08.11</v>
          </cell>
          <cell r="FYL94" t="str">
            <v>61.08.12</v>
          </cell>
          <cell r="FYM94" t="str">
            <v>61.08.13</v>
          </cell>
          <cell r="FYN94" t="str">
            <v>61.09.01</v>
          </cell>
          <cell r="FYO94" t="str">
            <v>61.09.02</v>
          </cell>
          <cell r="FYP94" t="str">
            <v>61.09.03</v>
          </cell>
          <cell r="FYQ94" t="str">
            <v>61.09.04</v>
          </cell>
          <cell r="FYR94" t="str">
            <v>61.09.05</v>
          </cell>
          <cell r="FYS94" t="str">
            <v>61.09.06</v>
          </cell>
          <cell r="FYT94" t="str">
            <v>61.09.07</v>
          </cell>
          <cell r="FYU94" t="str">
            <v>61.10.01</v>
          </cell>
          <cell r="FYV94" t="str">
            <v>61.10.02</v>
          </cell>
          <cell r="FYW94" t="str">
            <v>61.10.03</v>
          </cell>
          <cell r="FYX94" t="str">
            <v>61.10.04</v>
          </cell>
          <cell r="FYY94" t="str">
            <v>61.10.05</v>
          </cell>
          <cell r="FYZ94" t="str">
            <v>61.10.06</v>
          </cell>
          <cell r="FZA94" t="str">
            <v>61.10.07</v>
          </cell>
          <cell r="FZB94" t="str">
            <v>61.10.08</v>
          </cell>
          <cell r="FZC94" t="str">
            <v>61.10.09</v>
          </cell>
          <cell r="FZD94" t="str">
            <v>61.10.10</v>
          </cell>
          <cell r="FZE94" t="str">
            <v>61.10.11</v>
          </cell>
          <cell r="FZF94" t="str">
            <v>61.11.01</v>
          </cell>
          <cell r="FZG94" t="str">
            <v>61.11.02</v>
          </cell>
          <cell r="FZH94" t="str">
            <v>61.11.03</v>
          </cell>
          <cell r="FZI94" t="str">
            <v>61.11.04</v>
          </cell>
          <cell r="FZJ94" t="str">
            <v>61.11.05</v>
          </cell>
          <cell r="FZK94" t="str">
            <v>61.11.06</v>
          </cell>
          <cell r="FZL94" t="str">
            <v>61.12.01</v>
          </cell>
          <cell r="FZM94" t="str">
            <v>61.12.02</v>
          </cell>
          <cell r="FZN94" t="str">
            <v>61.12.03</v>
          </cell>
          <cell r="FZO94" t="str">
            <v>61.12.04</v>
          </cell>
          <cell r="FZP94" t="str">
            <v>61.12.05</v>
          </cell>
          <cell r="FZQ94" t="str">
            <v>61.12.06</v>
          </cell>
          <cell r="FZR94" t="str">
            <v>61.12.07</v>
          </cell>
          <cell r="FZS94" t="str">
            <v>61.12.08</v>
          </cell>
          <cell r="FZT94" t="str">
            <v>61.12.09</v>
          </cell>
          <cell r="FZU94" t="str">
            <v>61.71.01</v>
          </cell>
          <cell r="FZV94" t="str">
            <v>61.71.02</v>
          </cell>
          <cell r="FZW94" t="str">
            <v>61.71.03</v>
          </cell>
          <cell r="FZX94" t="str">
            <v>61.71.04</v>
          </cell>
          <cell r="FZY94" t="str">
            <v>61.71.05</v>
          </cell>
          <cell r="FZZ94" t="str">
            <v>61.71.06</v>
          </cell>
          <cell r="GAA94" t="str">
            <v>61.72.01</v>
          </cell>
          <cell r="GAB94" t="str">
            <v>61.72.02</v>
          </cell>
          <cell r="GAC94" t="str">
            <v>61.72.03</v>
          </cell>
          <cell r="GAD94" t="str">
            <v>61.72.04</v>
          </cell>
          <cell r="GAE94" t="str">
            <v>61.72.05</v>
          </cell>
          <cell r="GAF94" t="str">
            <v>62.01.01</v>
          </cell>
          <cell r="GAG94" t="str">
            <v>62.01.02</v>
          </cell>
          <cell r="GAH94" t="str">
            <v>62.01.03</v>
          </cell>
          <cell r="GAI94" t="str">
            <v>62.01.04</v>
          </cell>
          <cell r="GAJ94" t="str">
            <v>62.01.05</v>
          </cell>
          <cell r="GAK94" t="str">
            <v>62.01.06</v>
          </cell>
          <cell r="GAL94" t="str">
            <v>62.02.01</v>
          </cell>
          <cell r="GAM94" t="str">
            <v>62.02.02</v>
          </cell>
          <cell r="GAN94" t="str">
            <v>62.02.03</v>
          </cell>
          <cell r="GAO94" t="str">
            <v>62.02.04</v>
          </cell>
          <cell r="GAP94" t="str">
            <v>62.02.05</v>
          </cell>
          <cell r="GAQ94" t="str">
            <v>62.02.06</v>
          </cell>
          <cell r="GAR94" t="str">
            <v>62.02.07</v>
          </cell>
          <cell r="GAS94" t="str">
            <v>62.02.08</v>
          </cell>
          <cell r="GAT94" t="str">
            <v>62.02.09</v>
          </cell>
          <cell r="GAU94" t="str">
            <v>62.02.10</v>
          </cell>
          <cell r="GAV94" t="str">
            <v>62.02.11</v>
          </cell>
          <cell r="GAW94" t="str">
            <v>62.02.12</v>
          </cell>
          <cell r="GAX94" t="str">
            <v>62.02.13</v>
          </cell>
          <cell r="GAY94" t="str">
            <v>62.02.14</v>
          </cell>
          <cell r="GAZ94" t="str">
            <v>62.02.15</v>
          </cell>
          <cell r="GBA94" t="str">
            <v>62.02.16</v>
          </cell>
          <cell r="GBB94" t="str">
            <v>62.02.17</v>
          </cell>
          <cell r="GBC94" t="str">
            <v>62.03.01</v>
          </cell>
          <cell r="GBD94" t="str">
            <v>62.03.02</v>
          </cell>
          <cell r="GBE94" t="str">
            <v>62.03.03</v>
          </cell>
          <cell r="GBF94" t="str">
            <v>62.03.04</v>
          </cell>
          <cell r="GBG94" t="str">
            <v>62.03.05</v>
          </cell>
          <cell r="GBH94" t="str">
            <v>62.03.06</v>
          </cell>
          <cell r="GBI94" t="str">
            <v>62.03.07</v>
          </cell>
          <cell r="GBJ94" t="str">
            <v>62.03.08</v>
          </cell>
          <cell r="GBK94" t="str">
            <v>62.03.09</v>
          </cell>
          <cell r="GBL94" t="str">
            <v>62.03.10</v>
          </cell>
          <cell r="GBM94" t="str">
            <v>62.03.11</v>
          </cell>
          <cell r="GBN94" t="str">
            <v>62.03.12</v>
          </cell>
          <cell r="GBO94" t="str">
            <v>62.03.13</v>
          </cell>
          <cell r="GBP94" t="str">
            <v>62.03.14</v>
          </cell>
          <cell r="GBQ94" t="str">
            <v>62.03.15</v>
          </cell>
          <cell r="GBR94" t="str">
            <v>62.03.16</v>
          </cell>
          <cell r="GBS94" t="str">
            <v>62.03.17</v>
          </cell>
          <cell r="GBT94" t="str">
            <v>62.04.01</v>
          </cell>
          <cell r="GBU94" t="str">
            <v>62.04.02</v>
          </cell>
          <cell r="GBV94" t="str">
            <v>62.04.03</v>
          </cell>
          <cell r="GBW94" t="str">
            <v>62.04.04</v>
          </cell>
          <cell r="GBX94" t="str">
            <v>62.04.05</v>
          </cell>
          <cell r="GBY94" t="str">
            <v>62.04.06</v>
          </cell>
          <cell r="GBZ94" t="str">
            <v>62.05.01</v>
          </cell>
          <cell r="GCA94" t="str">
            <v>62.05.02</v>
          </cell>
          <cell r="GCB94" t="str">
            <v>62.05.03</v>
          </cell>
          <cell r="GCC94" t="str">
            <v>62.05.04</v>
          </cell>
          <cell r="GCD94" t="str">
            <v>62.05.05</v>
          </cell>
          <cell r="GCE94" t="str">
            <v>62.05.06</v>
          </cell>
          <cell r="GCF94" t="str">
            <v>62.05.07</v>
          </cell>
          <cell r="GCG94" t="str">
            <v>62.05.08</v>
          </cell>
          <cell r="GCH94" t="str">
            <v>62.05.09</v>
          </cell>
          <cell r="GCI94" t="str">
            <v>62.06.01</v>
          </cell>
          <cell r="GCJ94" t="str">
            <v>62.06.02</v>
          </cell>
          <cell r="GCK94" t="str">
            <v>62.06.03</v>
          </cell>
          <cell r="GCL94" t="str">
            <v>62.06.04</v>
          </cell>
          <cell r="GCM94" t="str">
            <v>62.06.05</v>
          </cell>
          <cell r="GCN94" t="str">
            <v>62.06.06</v>
          </cell>
          <cell r="GCO94" t="str">
            <v>62.06.07</v>
          </cell>
          <cell r="GCP94" t="str">
            <v>62.06.08</v>
          </cell>
          <cell r="GCQ94" t="str">
            <v>62.06.09</v>
          </cell>
          <cell r="GCR94" t="str">
            <v>62.06.10</v>
          </cell>
          <cell r="GCS94" t="str">
            <v>62.06.11</v>
          </cell>
          <cell r="GCT94" t="str">
            <v>62.06.12</v>
          </cell>
          <cell r="GCU94" t="str">
            <v>62.06.13</v>
          </cell>
          <cell r="GCV94" t="str">
            <v>62.07.01</v>
          </cell>
          <cell r="GCW94" t="str">
            <v>62.07.02</v>
          </cell>
          <cell r="GCX94" t="str">
            <v>62.07.03</v>
          </cell>
          <cell r="GCY94" t="str">
            <v>62.07.04</v>
          </cell>
          <cell r="GCZ94" t="str">
            <v>62.07.05</v>
          </cell>
          <cell r="GDA94" t="str">
            <v>62.07.06</v>
          </cell>
          <cell r="GDB94" t="str">
            <v>62.07.07</v>
          </cell>
          <cell r="GDC94" t="str">
            <v>62.07.08</v>
          </cell>
          <cell r="GDD94" t="str">
            <v>62.07.09</v>
          </cell>
          <cell r="GDE94" t="str">
            <v>62.07.10</v>
          </cell>
          <cell r="GDF94" t="str">
            <v>62.08.01</v>
          </cell>
          <cell r="GDG94" t="str">
            <v>62.08.02</v>
          </cell>
          <cell r="GDH94" t="str">
            <v>62.08.03</v>
          </cell>
          <cell r="GDI94" t="str">
            <v>62.08.04</v>
          </cell>
          <cell r="GDJ94" t="str">
            <v>62.08.05</v>
          </cell>
          <cell r="GDK94" t="str">
            <v>62.09.01</v>
          </cell>
          <cell r="GDL94" t="str">
            <v>62.09.02</v>
          </cell>
          <cell r="GDM94" t="str">
            <v>62.09.03</v>
          </cell>
          <cell r="GDN94" t="str">
            <v>62.09.04</v>
          </cell>
          <cell r="GDO94" t="str">
            <v>62.09.05</v>
          </cell>
          <cell r="GDP94" t="str">
            <v>62.09.06</v>
          </cell>
          <cell r="GDQ94" t="str">
            <v>62.09.07</v>
          </cell>
          <cell r="GDR94" t="str">
            <v>62.09.08</v>
          </cell>
          <cell r="GDS94" t="str">
            <v>62.10.01</v>
          </cell>
          <cell r="GDT94" t="str">
            <v>62.10.02</v>
          </cell>
          <cell r="GDU94" t="str">
            <v>62.10.03</v>
          </cell>
          <cell r="GDV94" t="str">
            <v>62.10.04</v>
          </cell>
          <cell r="GDW94" t="str">
            <v>62.10.05</v>
          </cell>
          <cell r="GDX94" t="str">
            <v>62.10.06</v>
          </cell>
          <cell r="GDY94" t="str">
            <v>62.10.07</v>
          </cell>
          <cell r="GDZ94" t="str">
            <v>62.10.08</v>
          </cell>
          <cell r="GEA94" t="str">
            <v>62.10.09</v>
          </cell>
          <cell r="GEB94" t="str">
            <v>62.10.10</v>
          </cell>
          <cell r="GEC94" t="str">
            <v>62.10.11</v>
          </cell>
          <cell r="GED94" t="str">
            <v>62.10.12</v>
          </cell>
          <cell r="GEE94" t="str">
            <v>62.11.01</v>
          </cell>
          <cell r="GEF94" t="str">
            <v>62.11.02</v>
          </cell>
          <cell r="GEG94" t="str">
            <v>62.11.03</v>
          </cell>
          <cell r="GEH94" t="str">
            <v>62.11.04</v>
          </cell>
          <cell r="GEI94" t="str">
            <v>62.11.05</v>
          </cell>
          <cell r="GEJ94" t="str">
            <v>62.11.06</v>
          </cell>
          <cell r="GEK94" t="str">
            <v>62.11.07</v>
          </cell>
          <cell r="GEL94" t="str">
            <v>62.11.08</v>
          </cell>
          <cell r="GEM94" t="str">
            <v>62.12.01</v>
          </cell>
          <cell r="GEN94" t="str">
            <v>62.12.02</v>
          </cell>
          <cell r="GEO94" t="str">
            <v>62.12.03</v>
          </cell>
          <cell r="GEP94" t="str">
            <v>62.12.04</v>
          </cell>
          <cell r="GEQ94" t="str">
            <v>62.12.05</v>
          </cell>
          <cell r="GER94" t="str">
            <v>62.12.06</v>
          </cell>
          <cell r="GES94" t="str">
            <v>62.12.07</v>
          </cell>
          <cell r="GET94" t="str">
            <v>62.12.08</v>
          </cell>
          <cell r="GEU94" t="str">
            <v>62.12.09</v>
          </cell>
          <cell r="GEV94" t="str">
            <v>62.12.10</v>
          </cell>
          <cell r="GEW94" t="str">
            <v>62.13.01</v>
          </cell>
          <cell r="GEX94" t="str">
            <v>62.13.02</v>
          </cell>
          <cell r="GEY94" t="str">
            <v>62.13.03</v>
          </cell>
          <cell r="GEZ94" t="str">
            <v>62.13.04</v>
          </cell>
          <cell r="GFA94" t="str">
            <v>62.13.05</v>
          </cell>
          <cell r="GFB94" t="str">
            <v>62.13.06</v>
          </cell>
          <cell r="GFC94" t="str">
            <v>62.13.07</v>
          </cell>
          <cell r="GFD94" t="str">
            <v>62.13.08</v>
          </cell>
          <cell r="GFE94" t="str">
            <v>62.13.09</v>
          </cell>
          <cell r="GFF94" t="str">
            <v>62.13.10</v>
          </cell>
          <cell r="GFG94" t="str">
            <v>62.71.01</v>
          </cell>
          <cell r="GFH94" t="str">
            <v>62.71.02</v>
          </cell>
          <cell r="GFI94" t="str">
            <v>62.71.03</v>
          </cell>
          <cell r="GFJ94" t="str">
            <v>62.71.04</v>
          </cell>
          <cell r="GFK94" t="str">
            <v>62.71.05</v>
          </cell>
          <cell r="GFL94" t="str">
            <v>63.01.01</v>
          </cell>
          <cell r="GFM94" t="str">
            <v>63.01.02</v>
          </cell>
          <cell r="GFN94" t="str">
            <v>63.01.03</v>
          </cell>
          <cell r="GFO94" t="str">
            <v>63.01.04</v>
          </cell>
          <cell r="GFP94" t="str">
            <v>63.01.05</v>
          </cell>
          <cell r="GFQ94" t="str">
            <v>63.01.06</v>
          </cell>
          <cell r="GFR94" t="str">
            <v>63.01.07</v>
          </cell>
          <cell r="GFS94" t="str">
            <v>63.01.08</v>
          </cell>
          <cell r="GFT94" t="str">
            <v>63.01.09</v>
          </cell>
          <cell r="GFU94" t="str">
            <v>63.01.10</v>
          </cell>
          <cell r="GFV94" t="str">
            <v>63.01.11</v>
          </cell>
          <cell r="GFW94" t="str">
            <v>63.02.01</v>
          </cell>
          <cell r="GFX94" t="str">
            <v>63.02.02</v>
          </cell>
          <cell r="GFY94" t="str">
            <v>63.02.03</v>
          </cell>
          <cell r="GFZ94" t="str">
            <v>63.02.04</v>
          </cell>
          <cell r="GGA94" t="str">
            <v>63.02.05</v>
          </cell>
          <cell r="GGB94" t="str">
            <v>63.02.06</v>
          </cell>
          <cell r="GGC94" t="str">
            <v>63.02.07</v>
          </cell>
          <cell r="GGD94" t="str">
            <v>63.02.08</v>
          </cell>
          <cell r="GGE94" t="str">
            <v>63.02.09</v>
          </cell>
          <cell r="GGF94" t="str">
            <v>63.02.10</v>
          </cell>
          <cell r="GGG94" t="str">
            <v>63.02.11</v>
          </cell>
          <cell r="GGH94" t="str">
            <v>63.02.12</v>
          </cell>
          <cell r="GGI94" t="str">
            <v>63.02.13</v>
          </cell>
          <cell r="GGJ94" t="str">
            <v>63.02.14</v>
          </cell>
          <cell r="GGK94" t="str">
            <v>63.02.15</v>
          </cell>
          <cell r="GGL94" t="str">
            <v>63.02.16</v>
          </cell>
          <cell r="GGM94" t="str">
            <v>63.02.17</v>
          </cell>
          <cell r="GGN94" t="str">
            <v>63.02.18</v>
          </cell>
          <cell r="GGO94" t="str">
            <v>63.02.19</v>
          </cell>
          <cell r="GGP94" t="str">
            <v>63.02.20</v>
          </cell>
          <cell r="GGQ94" t="str">
            <v>63.02.21</v>
          </cell>
          <cell r="GGR94" t="str">
            <v>63.03.01</v>
          </cell>
          <cell r="GGS94" t="str">
            <v>63.03.02</v>
          </cell>
          <cell r="GGT94" t="str">
            <v>63.03.03</v>
          </cell>
          <cell r="GGU94" t="str">
            <v>63.03.04</v>
          </cell>
          <cell r="GGV94" t="str">
            <v>63.03.05</v>
          </cell>
          <cell r="GGW94" t="str">
            <v>63.03.06</v>
          </cell>
          <cell r="GGX94" t="str">
            <v>63.03.07</v>
          </cell>
          <cell r="GGY94" t="str">
            <v>63.03.08</v>
          </cell>
          <cell r="GGZ94" t="str">
            <v>63.03.09</v>
          </cell>
          <cell r="GHA94" t="str">
            <v>63.03.10</v>
          </cell>
          <cell r="GHB94" t="str">
            <v>63.03.11</v>
          </cell>
          <cell r="GHC94" t="str">
            <v>63.03.12</v>
          </cell>
          <cell r="GHD94" t="str">
            <v>63.03.13</v>
          </cell>
          <cell r="GHE94" t="str">
            <v>63.03.14</v>
          </cell>
          <cell r="GHF94" t="str">
            <v>63.03.15</v>
          </cell>
          <cell r="GHG94" t="str">
            <v>63.03.16</v>
          </cell>
          <cell r="GHH94" t="str">
            <v>63.03.17</v>
          </cell>
          <cell r="GHI94" t="str">
            <v>63.03.18</v>
          </cell>
          <cell r="GHJ94" t="str">
            <v>63.03.19</v>
          </cell>
          <cell r="GHK94" t="str">
            <v>63.03.20</v>
          </cell>
          <cell r="GHL94" t="str">
            <v>63.04.01</v>
          </cell>
          <cell r="GHM94" t="str">
            <v>63.04.02</v>
          </cell>
          <cell r="GHN94" t="str">
            <v>63.04.03</v>
          </cell>
          <cell r="GHO94" t="str">
            <v>63.04.04</v>
          </cell>
          <cell r="GHP94" t="str">
            <v>63.04.05</v>
          </cell>
          <cell r="GHQ94" t="str">
            <v>63.04.06</v>
          </cell>
          <cell r="GHR94" t="str">
            <v>63.04.07</v>
          </cell>
          <cell r="GHS94" t="str">
            <v>63.04.08</v>
          </cell>
          <cell r="GHT94" t="str">
            <v>63.04.09</v>
          </cell>
          <cell r="GHU94" t="str">
            <v>63.04.10</v>
          </cell>
          <cell r="GHV94" t="str">
            <v>63.04.11</v>
          </cell>
          <cell r="GHW94" t="str">
            <v>63.04.12</v>
          </cell>
          <cell r="GHX94" t="str">
            <v>63.04.13</v>
          </cell>
          <cell r="GHY94" t="str">
            <v>63.04.14</v>
          </cell>
          <cell r="GHZ94" t="str">
            <v>63.04.15</v>
          </cell>
          <cell r="GIA94" t="str">
            <v>63.04.16</v>
          </cell>
          <cell r="GIB94" t="str">
            <v>63.04.17</v>
          </cell>
          <cell r="GIC94" t="str">
            <v>63.05.01</v>
          </cell>
          <cell r="GID94" t="str">
            <v>63.05.02</v>
          </cell>
          <cell r="GIE94" t="str">
            <v>63.05.03</v>
          </cell>
          <cell r="GIF94" t="str">
            <v>63.05.04</v>
          </cell>
          <cell r="GIG94" t="str">
            <v>63.05.05</v>
          </cell>
          <cell r="GIH94" t="str">
            <v>63.05.06</v>
          </cell>
          <cell r="GII94" t="str">
            <v>63.05.07</v>
          </cell>
          <cell r="GIJ94" t="str">
            <v>63.05.08</v>
          </cell>
          <cell r="GIK94" t="str">
            <v>63.05.09</v>
          </cell>
          <cell r="GIL94" t="str">
            <v>63.05.10</v>
          </cell>
          <cell r="GIM94" t="str">
            <v>63.05.11</v>
          </cell>
          <cell r="GIN94" t="str">
            <v>63.05.12</v>
          </cell>
          <cell r="GIO94" t="str">
            <v>63.06.01</v>
          </cell>
          <cell r="GIP94" t="str">
            <v>63.06.02</v>
          </cell>
          <cell r="GIQ94" t="str">
            <v>63.06.03</v>
          </cell>
          <cell r="GIR94" t="str">
            <v>63.06.04</v>
          </cell>
          <cell r="GIS94" t="str">
            <v>63.06.05</v>
          </cell>
          <cell r="GIT94" t="str">
            <v>63.06.06</v>
          </cell>
          <cell r="GIU94" t="str">
            <v>63.06.07</v>
          </cell>
          <cell r="GIV94" t="str">
            <v>63.06.08</v>
          </cell>
          <cell r="GIW94" t="str">
            <v>63.06.09</v>
          </cell>
          <cell r="GIX94" t="str">
            <v>63.06.10</v>
          </cell>
          <cell r="GIY94" t="str">
            <v>63.06.11</v>
          </cell>
          <cell r="GIZ94" t="str">
            <v>63.07.01</v>
          </cell>
          <cell r="GJA94" t="str">
            <v>63.07.02</v>
          </cell>
          <cell r="GJB94" t="str">
            <v>63.07.03</v>
          </cell>
          <cell r="GJC94" t="str">
            <v>63.07.04</v>
          </cell>
          <cell r="GJD94" t="str">
            <v>63.07.05</v>
          </cell>
          <cell r="GJE94" t="str">
            <v>63.07.06</v>
          </cell>
          <cell r="GJF94" t="str">
            <v>63.07.07</v>
          </cell>
          <cell r="GJG94" t="str">
            <v>63.07.08</v>
          </cell>
          <cell r="GJH94" t="str">
            <v>63.07.09</v>
          </cell>
          <cell r="GJI94" t="str">
            <v>63.07.10</v>
          </cell>
          <cell r="GJJ94" t="str">
            <v>63.07.11</v>
          </cell>
          <cell r="GJK94" t="str">
            <v>63.08.01</v>
          </cell>
          <cell r="GJL94" t="str">
            <v>63.08.02</v>
          </cell>
          <cell r="GJM94" t="str">
            <v>63.08.03</v>
          </cell>
          <cell r="GJN94" t="str">
            <v>63.08.04</v>
          </cell>
          <cell r="GJO94" t="str">
            <v>63.08.05</v>
          </cell>
          <cell r="GJP94" t="str">
            <v>63.08.06</v>
          </cell>
          <cell r="GJQ94" t="str">
            <v>63.08.07</v>
          </cell>
          <cell r="GJR94" t="str">
            <v>63.08.08</v>
          </cell>
          <cell r="GJS94" t="str">
            <v>63.08.09</v>
          </cell>
          <cell r="GJT94" t="str">
            <v>63.08.10</v>
          </cell>
          <cell r="GJU94" t="str">
            <v>63.09.01</v>
          </cell>
          <cell r="GJV94" t="str">
            <v>63.09.02</v>
          </cell>
          <cell r="GJW94" t="str">
            <v>63.09.03</v>
          </cell>
          <cell r="GJX94" t="str">
            <v>63.09.04</v>
          </cell>
          <cell r="GJY94" t="str">
            <v>63.09.05</v>
          </cell>
          <cell r="GJZ94" t="str">
            <v>63.09.06</v>
          </cell>
          <cell r="GKA94" t="str">
            <v>63.09.07</v>
          </cell>
          <cell r="GKB94" t="str">
            <v>63.09.08</v>
          </cell>
          <cell r="GKC94" t="str">
            <v>63.09.09</v>
          </cell>
          <cell r="GKD94" t="str">
            <v>63.09.10</v>
          </cell>
          <cell r="GKE94" t="str">
            <v>63.09.11</v>
          </cell>
          <cell r="GKF94" t="str">
            <v>63.09.12</v>
          </cell>
          <cell r="GKG94" t="str">
            <v>63.10.01</v>
          </cell>
          <cell r="GKH94" t="str">
            <v>63.10.02</v>
          </cell>
          <cell r="GKI94" t="str">
            <v>63.10.03</v>
          </cell>
          <cell r="GKJ94" t="str">
            <v>63.10.04</v>
          </cell>
          <cell r="GKK94" t="str">
            <v>63.10.05</v>
          </cell>
          <cell r="GKL94" t="str">
            <v>63.10.06</v>
          </cell>
          <cell r="GKM94" t="str">
            <v>63.10.07</v>
          </cell>
          <cell r="GKN94" t="str">
            <v>63.10.08</v>
          </cell>
          <cell r="GKO94" t="str">
            <v>63.10.09</v>
          </cell>
          <cell r="GKP94" t="str">
            <v>63.10.10</v>
          </cell>
          <cell r="GKQ94" t="str">
            <v>63.11.01</v>
          </cell>
          <cell r="GKR94" t="str">
            <v>63.11.02</v>
          </cell>
          <cell r="GKS94" t="str">
            <v>63.11.03</v>
          </cell>
          <cell r="GKT94" t="str">
            <v>63.11.04</v>
          </cell>
          <cell r="GKU94" t="str">
            <v>63.11.05</v>
          </cell>
          <cell r="GKV94" t="str">
            <v>63.11.06</v>
          </cell>
          <cell r="GKW94" t="str">
            <v>63.11.07</v>
          </cell>
          <cell r="GKX94" t="str">
            <v>63.11.08</v>
          </cell>
          <cell r="GKY94" t="str">
            <v>63.71.01</v>
          </cell>
          <cell r="GKZ94" t="str">
            <v>63.71.02</v>
          </cell>
          <cell r="GLA94" t="str">
            <v>63.71.03</v>
          </cell>
          <cell r="GLB94" t="str">
            <v>63.71.04</v>
          </cell>
          <cell r="GLC94" t="str">
            <v>63.71.05</v>
          </cell>
          <cell r="GLD94" t="str">
            <v>63.72.02</v>
          </cell>
          <cell r="GLE94" t="str">
            <v>63.72.03</v>
          </cell>
          <cell r="GLF94" t="str">
            <v>63.72.04</v>
          </cell>
          <cell r="GLG94" t="str">
            <v>63.72.05</v>
          </cell>
          <cell r="GLH94" t="str">
            <v>63.72.06</v>
          </cell>
          <cell r="GLI94" t="str">
            <v>64.01.01</v>
          </cell>
          <cell r="GLJ94" t="str">
            <v>64.01.02</v>
          </cell>
          <cell r="GLK94" t="str">
            <v>64.01.03</v>
          </cell>
          <cell r="GLL94" t="str">
            <v>64.01.04</v>
          </cell>
          <cell r="GLM94" t="str">
            <v>64.01.05</v>
          </cell>
          <cell r="GLN94" t="str">
            <v>64.01.06</v>
          </cell>
          <cell r="GLO94" t="str">
            <v>64.01.07</v>
          </cell>
          <cell r="GLP94" t="str">
            <v>64.01.08</v>
          </cell>
          <cell r="GLQ94" t="str">
            <v>64.01.09</v>
          </cell>
          <cell r="GLR94" t="str">
            <v>64.01.10</v>
          </cell>
          <cell r="GLS94" t="str">
            <v>64.02.01</v>
          </cell>
          <cell r="GLT94" t="str">
            <v>64.02.02</v>
          </cell>
          <cell r="GLU94" t="str">
            <v>64.02.03</v>
          </cell>
          <cell r="GLV94" t="str">
            <v>64.02.04</v>
          </cell>
          <cell r="GLW94" t="str">
            <v>64.02.05</v>
          </cell>
          <cell r="GLX94" t="str">
            <v>64.02.06</v>
          </cell>
          <cell r="GLY94" t="str">
            <v>64.02.07</v>
          </cell>
          <cell r="GLZ94" t="str">
            <v>64.02.08</v>
          </cell>
          <cell r="GMA94" t="str">
            <v>64.02.09</v>
          </cell>
          <cell r="GMB94" t="str">
            <v>64.02.10</v>
          </cell>
          <cell r="GMC94" t="str">
            <v>64.02.11</v>
          </cell>
          <cell r="GMD94" t="str">
            <v>64.02.12</v>
          </cell>
          <cell r="GME94" t="str">
            <v>64.02.13</v>
          </cell>
          <cell r="GMF94" t="str">
            <v>64.02.14</v>
          </cell>
          <cell r="GMG94" t="str">
            <v>64.02.15</v>
          </cell>
          <cell r="GMH94" t="str">
            <v>64.02.16</v>
          </cell>
          <cell r="GMI94" t="str">
            <v>64.02.17</v>
          </cell>
          <cell r="GMJ94" t="str">
            <v>64.02.18</v>
          </cell>
          <cell r="GMK94" t="str">
            <v>64.03.01</v>
          </cell>
          <cell r="GML94" t="str">
            <v>64.03.02</v>
          </cell>
          <cell r="GMM94" t="str">
            <v>64.03.03</v>
          </cell>
          <cell r="GMN94" t="str">
            <v>64.03.04</v>
          </cell>
          <cell r="GMO94" t="str">
            <v>64.03.05</v>
          </cell>
          <cell r="GMP94" t="str">
            <v>64.03.06</v>
          </cell>
          <cell r="GMQ94" t="str">
            <v>64.03.07</v>
          </cell>
          <cell r="GMR94" t="str">
            <v>64.03.08</v>
          </cell>
          <cell r="GMS94" t="str">
            <v>64.03.09</v>
          </cell>
          <cell r="GMT94" t="str">
            <v>64.03.10</v>
          </cell>
          <cell r="GMU94" t="str">
            <v>64.03.11</v>
          </cell>
          <cell r="GMV94" t="str">
            <v>64.03.12</v>
          </cell>
          <cell r="GMW94" t="str">
            <v>64.03.13</v>
          </cell>
          <cell r="GMX94" t="str">
            <v>64.07.05</v>
          </cell>
          <cell r="GMY94" t="str">
            <v>64.07.06</v>
          </cell>
          <cell r="GMZ94" t="str">
            <v>64.07.07</v>
          </cell>
          <cell r="GNA94" t="str">
            <v>64.07.08</v>
          </cell>
          <cell r="GNB94" t="str">
            <v>64.07.09</v>
          </cell>
          <cell r="GNC94" t="str">
            <v>64.07.10</v>
          </cell>
          <cell r="GND94" t="str">
            <v>64.07.11</v>
          </cell>
          <cell r="GNE94" t="str">
            <v>64.07.12</v>
          </cell>
          <cell r="GNF94" t="str">
            <v>64.07.13</v>
          </cell>
          <cell r="GNG94" t="str">
            <v>64.07.14</v>
          </cell>
          <cell r="GNH94" t="str">
            <v>64.07.15</v>
          </cell>
          <cell r="GNI94" t="str">
            <v>64.07.16</v>
          </cell>
          <cell r="GNJ94" t="str">
            <v>64.07.17</v>
          </cell>
          <cell r="GNK94" t="str">
            <v>64.07.18</v>
          </cell>
          <cell r="GNL94" t="str">
            <v>64.07.19</v>
          </cell>
          <cell r="GNM94" t="str">
            <v>64.07.20</v>
          </cell>
          <cell r="GNN94" t="str">
            <v>64.08.01</v>
          </cell>
          <cell r="GNO94" t="str">
            <v>64.08.02</v>
          </cell>
          <cell r="GNP94" t="str">
            <v>64.08.03</v>
          </cell>
          <cell r="GNQ94" t="str">
            <v>64.08.04</v>
          </cell>
          <cell r="GNR94" t="str">
            <v>64.08.05</v>
          </cell>
          <cell r="GNS94" t="str">
            <v>64.08.06</v>
          </cell>
          <cell r="GNT94" t="str">
            <v>64.08.07</v>
          </cell>
          <cell r="GNU94" t="str">
            <v>64.08.08</v>
          </cell>
          <cell r="GNV94" t="str">
            <v>64.08.09</v>
          </cell>
          <cell r="GNW94" t="str">
            <v>64.08.10</v>
          </cell>
          <cell r="GNX94" t="str">
            <v>64.08.11</v>
          </cell>
          <cell r="GNY94" t="str">
            <v>64.08.12</v>
          </cell>
          <cell r="GNZ94" t="str">
            <v>64.08.13</v>
          </cell>
          <cell r="GOA94" t="str">
            <v>64.08.14</v>
          </cell>
          <cell r="GOB94" t="str">
            <v>64.08.15</v>
          </cell>
          <cell r="GOC94" t="str">
            <v>64.08.16</v>
          </cell>
          <cell r="GOD94" t="str">
            <v>64.08.17</v>
          </cell>
          <cell r="GOE94" t="str">
            <v>64.08.18</v>
          </cell>
          <cell r="GOF94" t="str">
            <v>64.09.01</v>
          </cell>
          <cell r="GOG94" t="str">
            <v>64.09.02</v>
          </cell>
          <cell r="GOH94" t="str">
            <v>64.09.03</v>
          </cell>
          <cell r="GOI94" t="str">
            <v>64.09.04</v>
          </cell>
          <cell r="GOJ94" t="str">
            <v>64.11.01</v>
          </cell>
          <cell r="GOK94" t="str">
            <v>64.11.02</v>
          </cell>
          <cell r="GOL94" t="str">
            <v>64.11.03</v>
          </cell>
          <cell r="GOM94" t="str">
            <v>64.11.04</v>
          </cell>
          <cell r="GON94" t="str">
            <v>64.11.05</v>
          </cell>
          <cell r="GOO94" t="str">
            <v>64.71.01</v>
          </cell>
          <cell r="GOP94" t="str">
            <v>64.71.02</v>
          </cell>
          <cell r="GOQ94" t="str">
            <v>64.71.03</v>
          </cell>
          <cell r="GOR94" t="str">
            <v>64.71.04</v>
          </cell>
          <cell r="GOS94" t="str">
            <v>64.71.05</v>
          </cell>
          <cell r="GOT94" t="str">
            <v>64.71.06</v>
          </cell>
          <cell r="GOU94" t="str">
            <v>64.72.01</v>
          </cell>
          <cell r="GOV94" t="str">
            <v>64.72.02</v>
          </cell>
          <cell r="GOW94" t="str">
            <v>64.72.03</v>
          </cell>
          <cell r="GOX94" t="str">
            <v>64.72.04</v>
          </cell>
          <cell r="GOY94" t="str">
            <v>64.72.05</v>
          </cell>
          <cell r="GOZ94" t="str">
            <v>64.72.06</v>
          </cell>
          <cell r="GPA94" t="str">
            <v>64.72.07</v>
          </cell>
          <cell r="GPB94" t="str">
            <v>64.72.08</v>
          </cell>
          <cell r="GPC94" t="str">
            <v>64.72.09</v>
          </cell>
          <cell r="GPD94" t="str">
            <v>64.72.10</v>
          </cell>
          <cell r="GPE94" t="str">
            <v>64.74.01</v>
          </cell>
          <cell r="GPF94" t="str">
            <v>64.74.02</v>
          </cell>
          <cell r="GPG94" t="str">
            <v>64.74.03</v>
          </cell>
          <cell r="GPH94" t="str">
            <v>65.01.01</v>
          </cell>
          <cell r="GPI94" t="str">
            <v>65.01.02</v>
          </cell>
          <cell r="GPJ94" t="str">
            <v>65.01.03</v>
          </cell>
          <cell r="GPK94" t="str">
            <v>65.01.04</v>
          </cell>
          <cell r="GPL94" t="str">
            <v>65.01.05</v>
          </cell>
          <cell r="GPM94" t="str">
            <v>65.01.06</v>
          </cell>
          <cell r="GPN94" t="str">
            <v>65.01.07</v>
          </cell>
          <cell r="GPO94" t="str">
            <v>65.01.08</v>
          </cell>
          <cell r="GPP94" t="str">
            <v>65.01.09</v>
          </cell>
          <cell r="GPQ94" t="str">
            <v>65.01.10</v>
          </cell>
          <cell r="GPR94" t="str">
            <v>65.02.01</v>
          </cell>
          <cell r="GPS94" t="str">
            <v>65.02.02</v>
          </cell>
          <cell r="GPT94" t="str">
            <v>65.02.03</v>
          </cell>
          <cell r="GPU94" t="str">
            <v>65.02.04</v>
          </cell>
          <cell r="GPV94" t="str">
            <v>65.02.05</v>
          </cell>
          <cell r="GPW94" t="str">
            <v>65.02.06</v>
          </cell>
          <cell r="GPX94" t="str">
            <v>65.02.07</v>
          </cell>
          <cell r="GPY94" t="str">
            <v>65.02.08</v>
          </cell>
          <cell r="GPZ94" t="str">
            <v>65.02.09</v>
          </cell>
          <cell r="GQA94" t="str">
            <v>65.02.10</v>
          </cell>
          <cell r="GQB94" t="str">
            <v>65.02.11</v>
          </cell>
          <cell r="GQC94" t="str">
            <v>65.02.12</v>
          </cell>
          <cell r="GQD94" t="str">
            <v>65.02.13</v>
          </cell>
          <cell r="GQE94" t="str">
            <v>65.02.14</v>
          </cell>
          <cell r="GQF94" t="str">
            <v>65.02.15</v>
          </cell>
          <cell r="GQG94" t="str">
            <v>65.03.01</v>
          </cell>
          <cell r="GQH94" t="str">
            <v>65.03.02</v>
          </cell>
          <cell r="GQI94" t="str">
            <v>65.03.03</v>
          </cell>
          <cell r="GQJ94" t="str">
            <v>65.03.04</v>
          </cell>
          <cell r="GQK94" t="str">
            <v>65.03.05</v>
          </cell>
          <cell r="GQL94" t="str">
            <v>65.03.06</v>
          </cell>
          <cell r="GQM94" t="str">
            <v>65.03.07</v>
          </cell>
          <cell r="GQN94" t="str">
            <v>65.03.08</v>
          </cell>
          <cell r="GQO94" t="str">
            <v>65.03.09</v>
          </cell>
          <cell r="GQP94" t="str">
            <v>65.03.10</v>
          </cell>
          <cell r="GQQ94" t="str">
            <v>65.03.11</v>
          </cell>
          <cell r="GQR94" t="str">
            <v>65.03.12</v>
          </cell>
          <cell r="GQS94" t="str">
            <v>65.03.13</v>
          </cell>
          <cell r="GQT94" t="str">
            <v>65.03.14</v>
          </cell>
          <cell r="GQU94" t="str">
            <v>65.03.15</v>
          </cell>
          <cell r="GQV94" t="str">
            <v>65.03.16</v>
          </cell>
          <cell r="GQW94" t="str">
            <v>65.03.17</v>
          </cell>
          <cell r="GQX94" t="str">
            <v>65.03.18</v>
          </cell>
          <cell r="GQY94" t="str">
            <v>65.03.19</v>
          </cell>
          <cell r="GQZ94" t="str">
            <v>65.04.01</v>
          </cell>
          <cell r="GRA94" t="str">
            <v>65.04.02</v>
          </cell>
          <cell r="GRB94" t="str">
            <v>65.04.03</v>
          </cell>
          <cell r="GRC94" t="str">
            <v>65.04.04</v>
          </cell>
          <cell r="GRD94" t="str">
            <v>65.04.05</v>
          </cell>
          <cell r="GRE94" t="str">
            <v>65.71.01</v>
          </cell>
          <cell r="GRF94" t="str">
            <v>65.71.02</v>
          </cell>
          <cell r="GRG94" t="str">
            <v>65.71.03</v>
          </cell>
          <cell r="GRH94" t="str">
            <v>65.71.04</v>
          </cell>
          <cell r="GRI94" t="str">
            <v>71.01.05</v>
          </cell>
          <cell r="GRJ94" t="str">
            <v>71.01.09</v>
          </cell>
          <cell r="GRK94" t="str">
            <v>71.01.10</v>
          </cell>
          <cell r="GRL94" t="str">
            <v>71.01.11</v>
          </cell>
          <cell r="GRM94" t="str">
            <v>71.01.12</v>
          </cell>
          <cell r="GRN94" t="str">
            <v>71.01.13</v>
          </cell>
          <cell r="GRO94" t="str">
            <v>71.01.14</v>
          </cell>
          <cell r="GRP94" t="str">
            <v>71.01.19</v>
          </cell>
          <cell r="GRQ94" t="str">
            <v>71.01.20</v>
          </cell>
          <cell r="GRR94" t="str">
            <v>71.01.22</v>
          </cell>
          <cell r="GRS94" t="str">
            <v>71.01.31</v>
          </cell>
          <cell r="GRT94" t="str">
            <v>71.01.32</v>
          </cell>
          <cell r="GRU94" t="str">
            <v>71.01.33</v>
          </cell>
          <cell r="GRV94" t="str">
            <v>71.01.34</v>
          </cell>
          <cell r="GRW94" t="str">
            <v>71.01.35</v>
          </cell>
          <cell r="GRX94" t="str">
            <v>71.02.01</v>
          </cell>
          <cell r="GRY94" t="str">
            <v>71.02.02</v>
          </cell>
          <cell r="GRZ94" t="str">
            <v>71.02.03</v>
          </cell>
          <cell r="GSA94" t="str">
            <v>71.02.04</v>
          </cell>
          <cell r="GSB94" t="str">
            <v>71.02.05</v>
          </cell>
          <cell r="GSC94" t="str">
            <v>71.02.06</v>
          </cell>
          <cell r="GSD94" t="str">
            <v>71.02.07</v>
          </cell>
          <cell r="GSE94" t="str">
            <v>71.02.08</v>
          </cell>
          <cell r="GSF94" t="str">
            <v>71.02.09</v>
          </cell>
          <cell r="GSG94" t="str">
            <v>71.02.10</v>
          </cell>
          <cell r="GSH94" t="str">
            <v>71.02.11</v>
          </cell>
          <cell r="GSI94" t="str">
            <v>71.02.12</v>
          </cell>
          <cell r="GSJ94" t="str">
            <v>71.02.13</v>
          </cell>
          <cell r="GSK94" t="str">
            <v>71.02.14</v>
          </cell>
          <cell r="GSL94" t="str">
            <v>71.02.15</v>
          </cell>
          <cell r="GSM94" t="str">
            <v>71.02.16</v>
          </cell>
          <cell r="GSN94" t="str">
            <v>71.02.17</v>
          </cell>
          <cell r="GSO94" t="str">
            <v>71.02.18</v>
          </cell>
          <cell r="GSP94" t="str">
            <v>71.02.19</v>
          </cell>
          <cell r="GSQ94" t="str">
            <v>71.02.20</v>
          </cell>
          <cell r="GSR94" t="str">
            <v>71.02.21</v>
          </cell>
          <cell r="GSS94" t="str">
            <v>71.02.22</v>
          </cell>
          <cell r="GST94" t="str">
            <v>71.02.23</v>
          </cell>
          <cell r="GSU94" t="str">
            <v>71.02.24</v>
          </cell>
          <cell r="GSV94" t="str">
            <v>71.02.25</v>
          </cell>
          <cell r="GSW94" t="str">
            <v>71.03.08</v>
          </cell>
          <cell r="GSX94" t="str">
            <v>71.03.09</v>
          </cell>
          <cell r="GSY94" t="str">
            <v>71.03.10</v>
          </cell>
          <cell r="GSZ94" t="str">
            <v>71.03.11</v>
          </cell>
          <cell r="GTA94" t="str">
            <v>71.03.12</v>
          </cell>
          <cell r="GTB94" t="str">
            <v>71.03.13</v>
          </cell>
          <cell r="GTC94" t="str">
            <v>71.03.14</v>
          </cell>
          <cell r="GTD94" t="str">
            <v>71.03.15</v>
          </cell>
          <cell r="GTE94" t="str">
            <v>71.03.16</v>
          </cell>
          <cell r="GTF94" t="str">
            <v>71.03.17</v>
          </cell>
          <cell r="GTG94" t="str">
            <v>71.03.19</v>
          </cell>
          <cell r="GTH94" t="str">
            <v>71.03.20</v>
          </cell>
          <cell r="GTI94" t="str">
            <v>71.03.23</v>
          </cell>
          <cell r="GTJ94" t="str">
            <v>71.03.24</v>
          </cell>
          <cell r="GTK94" t="str">
            <v>71.03.25</v>
          </cell>
          <cell r="GTL94" t="str">
            <v>71.04.01</v>
          </cell>
          <cell r="GTM94" t="str">
            <v>71.04.02</v>
          </cell>
          <cell r="GTN94" t="str">
            <v>71.04.03</v>
          </cell>
          <cell r="GTO94" t="str">
            <v>71.04.04</v>
          </cell>
          <cell r="GTP94" t="str">
            <v>71.04.05</v>
          </cell>
          <cell r="GTQ94" t="str">
            <v>71.04.06</v>
          </cell>
          <cell r="GTR94" t="str">
            <v>71.04.07</v>
          </cell>
          <cell r="GTS94" t="str">
            <v>71.04.08</v>
          </cell>
          <cell r="GTT94" t="str">
            <v>71.04.09</v>
          </cell>
          <cell r="GTU94" t="str">
            <v>71.04.10</v>
          </cell>
          <cell r="GTV94" t="str">
            <v>71.04.11</v>
          </cell>
          <cell r="GTW94" t="str">
            <v>71.04.12</v>
          </cell>
          <cell r="GTX94" t="str">
            <v>71.04.13</v>
          </cell>
          <cell r="GTY94" t="str">
            <v>71.04.14</v>
          </cell>
          <cell r="GTZ94" t="str">
            <v>71.04.15</v>
          </cell>
          <cell r="GUA94" t="str">
            <v>71.04.16</v>
          </cell>
          <cell r="GUB94" t="str">
            <v>71.04.17</v>
          </cell>
          <cell r="GUC94" t="str">
            <v>71.04.18</v>
          </cell>
          <cell r="GUD94" t="str">
            <v>71.04.19</v>
          </cell>
          <cell r="GUE94" t="str">
            <v>71.05.01</v>
          </cell>
          <cell r="GUF94" t="str">
            <v>71.05.02</v>
          </cell>
          <cell r="GUG94" t="str">
            <v>71.05.03</v>
          </cell>
          <cell r="GUH94" t="str">
            <v>71.05.07</v>
          </cell>
          <cell r="GUI94" t="str">
            <v>71.05.08</v>
          </cell>
          <cell r="GUJ94" t="str">
            <v>71.05.09</v>
          </cell>
          <cell r="GUK94" t="str">
            <v>71.05.10</v>
          </cell>
          <cell r="GUL94" t="str">
            <v>71.05.12</v>
          </cell>
          <cell r="GUM94" t="str">
            <v>71.05.13</v>
          </cell>
          <cell r="GUN94" t="str">
            <v>71.05.15</v>
          </cell>
          <cell r="GUO94" t="str">
            <v>71.05.16</v>
          </cell>
          <cell r="GUP94" t="str">
            <v>71.05.17</v>
          </cell>
          <cell r="GUQ94" t="str">
            <v>71.05.18</v>
          </cell>
          <cell r="GUR94" t="str">
            <v>71.05.19</v>
          </cell>
          <cell r="GUS94" t="str">
            <v>71.05.21</v>
          </cell>
          <cell r="GUT94" t="str">
            <v>71.05.22</v>
          </cell>
          <cell r="GUU94" t="str">
            <v>71.05.23</v>
          </cell>
          <cell r="GUV94" t="str">
            <v>71.06.01</v>
          </cell>
          <cell r="GUW94" t="str">
            <v>71.06.02</v>
          </cell>
          <cell r="GUX94" t="str">
            <v>71.06.03</v>
          </cell>
          <cell r="GUY94" t="str">
            <v>71.06.04</v>
          </cell>
          <cell r="GUZ94" t="str">
            <v>71.06.05</v>
          </cell>
          <cell r="GVA94" t="str">
            <v>71.06.06</v>
          </cell>
          <cell r="GVB94" t="str">
            <v>71.06.07</v>
          </cell>
          <cell r="GVC94" t="str">
            <v>71.06.08</v>
          </cell>
          <cell r="GVD94" t="str">
            <v>71.06.09</v>
          </cell>
          <cell r="GVE94" t="str">
            <v>71.06.10</v>
          </cell>
          <cell r="GVF94" t="str">
            <v>71.07.01</v>
          </cell>
          <cell r="GVG94" t="str">
            <v>71.07.02</v>
          </cell>
          <cell r="GVH94" t="str">
            <v>71.07.03</v>
          </cell>
          <cell r="GVI94" t="str">
            <v>71.07.04</v>
          </cell>
          <cell r="GVJ94" t="str">
            <v>71.07.05</v>
          </cell>
          <cell r="GVK94" t="str">
            <v>71.07.06</v>
          </cell>
          <cell r="GVL94" t="str">
            <v>71.07.07</v>
          </cell>
          <cell r="GVM94" t="str">
            <v>71.07.08</v>
          </cell>
          <cell r="GVN94" t="str">
            <v>71.07.09</v>
          </cell>
          <cell r="GVO94" t="str">
            <v>71.07.10</v>
          </cell>
          <cell r="GVP94" t="str">
            <v>71.07.11</v>
          </cell>
          <cell r="GVQ94" t="str">
            <v>71.07.12</v>
          </cell>
          <cell r="GVR94" t="str">
            <v>71.08.01</v>
          </cell>
          <cell r="GVS94" t="str">
            <v>71.08.02</v>
          </cell>
          <cell r="GVT94" t="str">
            <v>71.08.03</v>
          </cell>
          <cell r="GVU94" t="str">
            <v>71.08.04</v>
          </cell>
          <cell r="GVV94" t="str">
            <v>71.08.05</v>
          </cell>
          <cell r="GVW94" t="str">
            <v>71.08.06</v>
          </cell>
          <cell r="GVX94" t="str">
            <v>71.09.01</v>
          </cell>
          <cell r="GVY94" t="str">
            <v>71.09.02</v>
          </cell>
          <cell r="GVZ94" t="str">
            <v>71.09.03</v>
          </cell>
          <cell r="GWA94" t="str">
            <v>71.09.04</v>
          </cell>
          <cell r="GWB94" t="str">
            <v>71.09.05</v>
          </cell>
          <cell r="GWC94" t="str">
            <v>71.09.06</v>
          </cell>
          <cell r="GWD94" t="str">
            <v>71.09.07</v>
          </cell>
          <cell r="GWE94" t="str">
            <v>71.09.08</v>
          </cell>
          <cell r="GWF94" t="str">
            <v>71.09.09</v>
          </cell>
          <cell r="GWG94" t="str">
            <v>71.09.10</v>
          </cell>
          <cell r="GWH94" t="str">
            <v>71.10.01</v>
          </cell>
          <cell r="GWI94" t="str">
            <v>71.10.02</v>
          </cell>
          <cell r="GWJ94" t="str">
            <v>71.10.03</v>
          </cell>
          <cell r="GWK94" t="str">
            <v>71.10.04</v>
          </cell>
          <cell r="GWL94" t="str">
            <v>71.10.05</v>
          </cell>
          <cell r="GWM94" t="str">
            <v>71.10.06</v>
          </cell>
          <cell r="GWN94" t="str">
            <v>71.10.07</v>
          </cell>
          <cell r="GWO94" t="str">
            <v>71.11.01</v>
          </cell>
          <cell r="GWP94" t="str">
            <v>71.11.02</v>
          </cell>
          <cell r="GWQ94" t="str">
            <v>71.11.03</v>
          </cell>
          <cell r="GWR94" t="str">
            <v>71.11.04</v>
          </cell>
          <cell r="GWS94" t="str">
            <v>71.11.05</v>
          </cell>
          <cell r="GWT94" t="str">
            <v>71.11.06</v>
          </cell>
          <cell r="GWU94" t="str">
            <v>71.11.07</v>
          </cell>
          <cell r="GWV94" t="str">
            <v>71.71.01</v>
          </cell>
          <cell r="GWW94" t="str">
            <v>71.71.02</v>
          </cell>
          <cell r="GWX94" t="str">
            <v>71.71.03</v>
          </cell>
          <cell r="GWY94" t="str">
            <v>71.71.04</v>
          </cell>
          <cell r="GWZ94" t="str">
            <v>71.71.05</v>
          </cell>
          <cell r="GXA94" t="str">
            <v>71.71.06</v>
          </cell>
          <cell r="GXB94" t="str">
            <v>71.71.07</v>
          </cell>
          <cell r="GXC94" t="str">
            <v>71.71.08</v>
          </cell>
          <cell r="GXD94" t="str">
            <v>71.71.09</v>
          </cell>
          <cell r="GXE94" t="str">
            <v>71.71.10</v>
          </cell>
          <cell r="GXF94" t="str">
            <v>71.71.11</v>
          </cell>
          <cell r="GXG94" t="str">
            <v>71.72.01</v>
          </cell>
          <cell r="GXH94" t="str">
            <v>71.72.02</v>
          </cell>
          <cell r="GXI94" t="str">
            <v>71.72.03</v>
          </cell>
          <cell r="GXJ94" t="str">
            <v>71.72.04</v>
          </cell>
          <cell r="GXK94" t="str">
            <v>71.72.05</v>
          </cell>
          <cell r="GXL94" t="str">
            <v>71.72.06</v>
          </cell>
          <cell r="GXM94" t="str">
            <v>71.72.07</v>
          </cell>
          <cell r="GXN94" t="str">
            <v>71.72.08</v>
          </cell>
          <cell r="GXO94" t="str">
            <v>71.73.01</v>
          </cell>
          <cell r="GXP94" t="str">
            <v>71.73.02</v>
          </cell>
          <cell r="GXQ94" t="str">
            <v>71.73.03</v>
          </cell>
          <cell r="GXR94" t="str">
            <v>71.73.04</v>
          </cell>
          <cell r="GXS94" t="str">
            <v>71.73.05</v>
          </cell>
          <cell r="GXT94" t="str">
            <v>71.74.01</v>
          </cell>
          <cell r="GXU94" t="str">
            <v>71.74.02</v>
          </cell>
          <cell r="GXV94" t="str">
            <v>71.74.03</v>
          </cell>
          <cell r="GXW94" t="str">
            <v>71.74.04</v>
          </cell>
          <cell r="GXX94" t="str">
            <v>72.01.01</v>
          </cell>
          <cell r="GXY94" t="str">
            <v>72.01.02</v>
          </cell>
          <cell r="GXZ94" t="str">
            <v>72.01.03</v>
          </cell>
          <cell r="GYA94" t="str">
            <v>72.01.04</v>
          </cell>
          <cell r="GYB94" t="str">
            <v>72.01.05</v>
          </cell>
          <cell r="GYC94" t="str">
            <v>72.01.06</v>
          </cell>
          <cell r="GYD94" t="str">
            <v>72.01.07</v>
          </cell>
          <cell r="GYE94" t="str">
            <v>72.01.08</v>
          </cell>
          <cell r="GYF94" t="str">
            <v>72.01.09</v>
          </cell>
          <cell r="GYG94" t="str">
            <v>72.01.10</v>
          </cell>
          <cell r="GYH94" t="str">
            <v>72.01.11</v>
          </cell>
          <cell r="GYI94" t="str">
            <v>72.01.12</v>
          </cell>
          <cell r="GYJ94" t="str">
            <v>72.01.13</v>
          </cell>
          <cell r="GYK94" t="str">
            <v>72.01.14</v>
          </cell>
          <cell r="GYL94" t="str">
            <v>72.01.15</v>
          </cell>
          <cell r="GYM94" t="str">
            <v>72.01.16</v>
          </cell>
          <cell r="GYN94" t="str">
            <v>72.01.17</v>
          </cell>
          <cell r="GYO94" t="str">
            <v>72.01.18</v>
          </cell>
          <cell r="GYP94" t="str">
            <v>72.01.19</v>
          </cell>
          <cell r="GYQ94" t="str">
            <v>72.01.20</v>
          </cell>
          <cell r="GYR94" t="str">
            <v>72.01.21</v>
          </cell>
          <cell r="GYS94" t="str">
            <v>72.01.22</v>
          </cell>
          <cell r="GYT94" t="str">
            <v>72.01.23</v>
          </cell>
          <cell r="GYU94" t="str">
            <v>72.02.01</v>
          </cell>
          <cell r="GYV94" t="str">
            <v>72.02.02</v>
          </cell>
          <cell r="GYW94" t="str">
            <v>72.02.03</v>
          </cell>
          <cell r="GYX94" t="str">
            <v>72.02.04</v>
          </cell>
          <cell r="GYY94" t="str">
            <v>72.02.05</v>
          </cell>
          <cell r="GYZ94" t="str">
            <v>72.02.06</v>
          </cell>
          <cell r="GZA94" t="str">
            <v>72.02.07</v>
          </cell>
          <cell r="GZB94" t="str">
            <v>72.02.08</v>
          </cell>
          <cell r="GZC94" t="str">
            <v>72.02.09</v>
          </cell>
          <cell r="GZD94" t="str">
            <v>72.02.18</v>
          </cell>
          <cell r="GZE94" t="str">
            <v>72.02.19</v>
          </cell>
          <cell r="GZF94" t="str">
            <v>72.02.20</v>
          </cell>
          <cell r="GZG94" t="str">
            <v>72.02.21</v>
          </cell>
          <cell r="GZH94" t="str">
            <v>72.02.22</v>
          </cell>
          <cell r="GZI94" t="str">
            <v>72.02.23</v>
          </cell>
          <cell r="GZJ94" t="str">
            <v>72.02.24</v>
          </cell>
          <cell r="GZK94" t="str">
            <v>72.02.25</v>
          </cell>
          <cell r="GZL94" t="str">
            <v>72.02.26</v>
          </cell>
          <cell r="GZM94" t="str">
            <v>72.02.27</v>
          </cell>
          <cell r="GZN94" t="str">
            <v>72.03.04</v>
          </cell>
          <cell r="GZO94" t="str">
            <v>72.03.06</v>
          </cell>
          <cell r="GZP94" t="str">
            <v>72.03.08</v>
          </cell>
          <cell r="GZQ94" t="str">
            <v>72.03.09</v>
          </cell>
          <cell r="GZR94" t="str">
            <v>72.03.10</v>
          </cell>
          <cell r="GZS94" t="str">
            <v>72.03.11</v>
          </cell>
          <cell r="GZT94" t="str">
            <v>72.03.12</v>
          </cell>
          <cell r="GZU94" t="str">
            <v>72.03.14</v>
          </cell>
          <cell r="GZV94" t="str">
            <v>72.03.18</v>
          </cell>
          <cell r="GZW94" t="str">
            <v>72.03.19</v>
          </cell>
          <cell r="GZX94" t="str">
            <v>72.03.21</v>
          </cell>
          <cell r="GZY94" t="str">
            <v>72.03.24</v>
          </cell>
          <cell r="GZZ94" t="str">
            <v>72.03.25</v>
          </cell>
          <cell r="HAA94" t="str">
            <v>72.03.27</v>
          </cell>
          <cell r="HAB94" t="str">
            <v>72.03.30</v>
          </cell>
          <cell r="HAC94" t="str">
            <v>72.03.31</v>
          </cell>
          <cell r="HAD94" t="str">
            <v>72.04.01</v>
          </cell>
          <cell r="HAE94" t="str">
            <v>72.04.02</v>
          </cell>
          <cell r="HAF94" t="str">
            <v>72.04.03</v>
          </cell>
          <cell r="HAG94" t="str">
            <v>72.04.04</v>
          </cell>
          <cell r="HAH94" t="str">
            <v>72.04.05</v>
          </cell>
          <cell r="HAI94" t="str">
            <v>72.04.06</v>
          </cell>
          <cell r="HAJ94" t="str">
            <v>72.04.07</v>
          </cell>
          <cell r="HAK94" t="str">
            <v>72.04.08</v>
          </cell>
          <cell r="HAL94" t="str">
            <v>72.04.09</v>
          </cell>
          <cell r="HAM94" t="str">
            <v>72.04.10</v>
          </cell>
          <cell r="HAN94" t="str">
            <v>72.05.01</v>
          </cell>
          <cell r="HAO94" t="str">
            <v>72.05.02</v>
          </cell>
          <cell r="HAP94" t="str">
            <v>72.05.03</v>
          </cell>
          <cell r="HAQ94" t="str">
            <v>72.05.04</v>
          </cell>
          <cell r="HAR94" t="str">
            <v>72.05.05</v>
          </cell>
          <cell r="HAS94" t="str">
            <v>72.05.06</v>
          </cell>
          <cell r="HAT94" t="str">
            <v>72.05.07</v>
          </cell>
          <cell r="HAU94" t="str">
            <v>72.05.08</v>
          </cell>
          <cell r="HAV94" t="str">
            <v>72.05.09</v>
          </cell>
          <cell r="HAW94" t="str">
            <v>72.05.10</v>
          </cell>
          <cell r="HAX94" t="str">
            <v>72.05.11</v>
          </cell>
          <cell r="HAY94" t="str">
            <v>72.06.05</v>
          </cell>
          <cell r="HAZ94" t="str">
            <v>72.06.06</v>
          </cell>
          <cell r="HBA94" t="str">
            <v>72.06.07</v>
          </cell>
          <cell r="HBB94" t="str">
            <v>72.06.08</v>
          </cell>
          <cell r="HBC94" t="str">
            <v>72.06.09</v>
          </cell>
          <cell r="HBD94" t="str">
            <v>72.06.10</v>
          </cell>
          <cell r="HBE94" t="str">
            <v>72.06.12</v>
          </cell>
          <cell r="HBF94" t="str">
            <v>72.06.15</v>
          </cell>
          <cell r="HBG94" t="str">
            <v>72.06.18</v>
          </cell>
          <cell r="HBH94" t="str">
            <v>72.07.03</v>
          </cell>
          <cell r="HBI94" t="str">
            <v>72.07.04</v>
          </cell>
          <cell r="HBJ94" t="str">
            <v>72.07.05</v>
          </cell>
          <cell r="HBK94" t="str">
            <v>72.07.06</v>
          </cell>
          <cell r="HBL94" t="str">
            <v>72.07.07</v>
          </cell>
          <cell r="HBM94" t="str">
            <v>72.07.09</v>
          </cell>
          <cell r="HBN94" t="str">
            <v>72.07.11</v>
          </cell>
          <cell r="HBO94" t="str">
            <v>72.07.15</v>
          </cell>
          <cell r="HBP94" t="str">
            <v>72.07.16</v>
          </cell>
          <cell r="HBQ94" t="str">
            <v>72.07.17</v>
          </cell>
          <cell r="HBR94" t="str">
            <v>72.07.18</v>
          </cell>
          <cell r="HBS94" t="str">
            <v>72.07.19</v>
          </cell>
          <cell r="HBT94" t="str">
            <v>72.08.01</v>
          </cell>
          <cell r="HBU94" t="str">
            <v>72.08.02</v>
          </cell>
          <cell r="HBV94" t="str">
            <v>72.08.03</v>
          </cell>
          <cell r="HBW94" t="str">
            <v>72.08.04</v>
          </cell>
          <cell r="HBX94" t="str">
            <v>72.08.05</v>
          </cell>
          <cell r="HBY94" t="str">
            <v>72.08.06</v>
          </cell>
          <cell r="HBZ94" t="str">
            <v>72.08.07</v>
          </cell>
          <cell r="HCA94" t="str">
            <v>72.08.08</v>
          </cell>
          <cell r="HCB94" t="str">
            <v>72.08.09</v>
          </cell>
          <cell r="HCC94" t="str">
            <v>72.08.10</v>
          </cell>
          <cell r="HCD94" t="str">
            <v>72.08.11</v>
          </cell>
          <cell r="HCE94" t="str">
            <v>72.08.12</v>
          </cell>
          <cell r="HCF94" t="str">
            <v>72.08.13</v>
          </cell>
          <cell r="HCG94" t="str">
            <v>72.08.14</v>
          </cell>
          <cell r="HCH94" t="str">
            <v>72.08.15</v>
          </cell>
          <cell r="HCI94" t="str">
            <v>72.08.16</v>
          </cell>
          <cell r="HCJ94" t="str">
            <v>72.08.17</v>
          </cell>
          <cell r="HCK94" t="str">
            <v>72.08.18</v>
          </cell>
          <cell r="HCL94" t="str">
            <v>72.08.19</v>
          </cell>
          <cell r="HCM94" t="str">
            <v>72.08.20</v>
          </cell>
          <cell r="HCN94" t="str">
            <v>72.08.21</v>
          </cell>
          <cell r="HCO94" t="str">
            <v>72.08.22</v>
          </cell>
          <cell r="HCP94" t="str">
            <v>72.08.23</v>
          </cell>
          <cell r="HCQ94" t="str">
            <v>72.09.01</v>
          </cell>
          <cell r="HCR94" t="str">
            <v>72.09.02</v>
          </cell>
          <cell r="HCS94" t="str">
            <v>72.09.03</v>
          </cell>
          <cell r="HCT94" t="str">
            <v>72.09.04</v>
          </cell>
          <cell r="HCU94" t="str">
            <v>72.09.05</v>
          </cell>
          <cell r="HCV94" t="str">
            <v>72.09.06</v>
          </cell>
          <cell r="HCW94" t="str">
            <v>72.09.07</v>
          </cell>
          <cell r="HCX94" t="str">
            <v>72.09.08</v>
          </cell>
          <cell r="HCY94" t="str">
            <v>72.09.09</v>
          </cell>
          <cell r="HCZ94" t="str">
            <v>72.09.10</v>
          </cell>
          <cell r="HDA94" t="str">
            <v>72.09.11</v>
          </cell>
          <cell r="HDB94" t="str">
            <v>72.09.12</v>
          </cell>
          <cell r="HDC94" t="str">
            <v>72.10.01</v>
          </cell>
          <cell r="HDD94" t="str">
            <v>72.10.02</v>
          </cell>
          <cell r="HDE94" t="str">
            <v>72.10.03</v>
          </cell>
          <cell r="HDF94" t="str">
            <v>72.10.04</v>
          </cell>
          <cell r="HDG94" t="str">
            <v>72.10.05</v>
          </cell>
          <cell r="HDH94" t="str">
            <v>72.10.06</v>
          </cell>
          <cell r="HDI94" t="str">
            <v>72.10.07</v>
          </cell>
          <cell r="HDJ94" t="str">
            <v>72.10.08</v>
          </cell>
          <cell r="HDK94" t="str">
            <v>72.10.09</v>
          </cell>
          <cell r="HDL94" t="str">
            <v>72.10.10</v>
          </cell>
          <cell r="HDM94" t="str">
            <v>72.10.11</v>
          </cell>
          <cell r="HDN94" t="str">
            <v>72.10.12</v>
          </cell>
          <cell r="HDO94" t="str">
            <v>72.10.13</v>
          </cell>
          <cell r="HDP94" t="str">
            <v>72.10.14</v>
          </cell>
          <cell r="HDQ94" t="str">
            <v>72.10.15</v>
          </cell>
          <cell r="HDR94" t="str">
            <v>72.11.01</v>
          </cell>
          <cell r="HDS94" t="str">
            <v>72.11.02</v>
          </cell>
          <cell r="HDT94" t="str">
            <v>72.11.03</v>
          </cell>
          <cell r="HDU94" t="str">
            <v>72.11.04</v>
          </cell>
          <cell r="HDV94" t="str">
            <v>72.11.05</v>
          </cell>
          <cell r="HDW94" t="str">
            <v>72.11.06</v>
          </cell>
          <cell r="HDX94" t="str">
            <v>72.11.07</v>
          </cell>
          <cell r="HDY94" t="str">
            <v>72.12.01</v>
          </cell>
          <cell r="HDZ94" t="str">
            <v>72.12.02</v>
          </cell>
          <cell r="HEA94" t="str">
            <v>72.12.03</v>
          </cell>
          <cell r="HEB94" t="str">
            <v>72.12.04</v>
          </cell>
          <cell r="HEC94" t="str">
            <v>72.12.05</v>
          </cell>
          <cell r="HED94" t="str">
            <v>72.12.06</v>
          </cell>
          <cell r="HEE94" t="str">
            <v>72.12.07</v>
          </cell>
          <cell r="HEF94" t="str">
            <v>72.12.08</v>
          </cell>
          <cell r="HEG94" t="str">
            <v>72.12.09</v>
          </cell>
          <cell r="HEH94" t="str">
            <v>72.12.10</v>
          </cell>
          <cell r="HEI94" t="str">
            <v>72.71.01</v>
          </cell>
          <cell r="HEJ94" t="str">
            <v>72.71.02</v>
          </cell>
          <cell r="HEK94" t="str">
            <v>72.71.03</v>
          </cell>
          <cell r="HEL94" t="str">
            <v>72.71.04</v>
          </cell>
          <cell r="HEM94" t="str">
            <v>72.71.05</v>
          </cell>
          <cell r="HEN94" t="str">
            <v>72.71.06</v>
          </cell>
          <cell r="HEO94" t="str">
            <v>72.71.07</v>
          </cell>
          <cell r="HEP94" t="str">
            <v>72.71.08</v>
          </cell>
          <cell r="HEQ94" t="str">
            <v>73.01.01</v>
          </cell>
          <cell r="HER94" t="str">
            <v>73.01.02</v>
          </cell>
          <cell r="HES94" t="str">
            <v>73.01.03</v>
          </cell>
          <cell r="HET94" t="str">
            <v>73.01.04</v>
          </cell>
          <cell r="HEU94" t="str">
            <v>73.01.05</v>
          </cell>
          <cell r="HEV94" t="str">
            <v>73.01.06</v>
          </cell>
          <cell r="HEW94" t="str">
            <v>73.01.07</v>
          </cell>
          <cell r="HEX94" t="str">
            <v>73.01.08</v>
          </cell>
          <cell r="HEY94" t="str">
            <v>73.01.09</v>
          </cell>
          <cell r="HEZ94" t="str">
            <v>73.01.10</v>
          </cell>
          <cell r="HFA94" t="str">
            <v>73.01.11</v>
          </cell>
          <cell r="HFB94" t="str">
            <v>73.02.01</v>
          </cell>
          <cell r="HFC94" t="str">
            <v>73.02.02</v>
          </cell>
          <cell r="HFD94" t="str">
            <v>73.02.03</v>
          </cell>
          <cell r="HFE94" t="str">
            <v>73.02.04</v>
          </cell>
          <cell r="HFF94" t="str">
            <v>73.02.05</v>
          </cell>
          <cell r="HFG94" t="str">
            <v>73.02.06</v>
          </cell>
          <cell r="HFH94" t="str">
            <v>73.02.07</v>
          </cell>
          <cell r="HFI94" t="str">
            <v>73.02.08</v>
          </cell>
          <cell r="HFJ94" t="str">
            <v>73.02.09</v>
          </cell>
          <cell r="HFK94" t="str">
            <v>73.02.10</v>
          </cell>
          <cell r="HFL94" t="str">
            <v>73.03.01</v>
          </cell>
          <cell r="HFM94" t="str">
            <v>73.03.02</v>
          </cell>
          <cell r="HFN94" t="str">
            <v>73.03.03</v>
          </cell>
          <cell r="HFO94" t="str">
            <v>73.03.04</v>
          </cell>
          <cell r="HFP94" t="str">
            <v>73.03.05</v>
          </cell>
          <cell r="HFQ94" t="str">
            <v>73.03.06</v>
          </cell>
          <cell r="HFR94" t="str">
            <v>73.03.07</v>
          </cell>
          <cell r="HFS94" t="str">
            <v>73.03.08</v>
          </cell>
          <cell r="HFT94" t="str">
            <v>73.04.01</v>
          </cell>
          <cell r="HFU94" t="str">
            <v>73.04.02</v>
          </cell>
          <cell r="HFV94" t="str">
            <v>73.04.03</v>
          </cell>
          <cell r="HFW94" t="str">
            <v>73.04.04</v>
          </cell>
          <cell r="HFX94" t="str">
            <v>73.04.05</v>
          </cell>
          <cell r="HFY94" t="str">
            <v>73.04.06</v>
          </cell>
          <cell r="HFZ94" t="str">
            <v>73.04.07</v>
          </cell>
          <cell r="HGA94" t="str">
            <v>73.04.08</v>
          </cell>
          <cell r="HGB94" t="str">
            <v>73.04.09</v>
          </cell>
          <cell r="HGC94" t="str">
            <v>73.04.10</v>
          </cell>
          <cell r="HGD94" t="str">
            <v>73.04.11</v>
          </cell>
          <cell r="HGE94" t="str">
            <v>73.05.01</v>
          </cell>
          <cell r="HGF94" t="str">
            <v>73.05.02</v>
          </cell>
          <cell r="HGG94" t="str">
            <v>73.05.03</v>
          </cell>
          <cell r="HGH94" t="str">
            <v>73.05.04</v>
          </cell>
          <cell r="HGI94" t="str">
            <v>73.05.05</v>
          </cell>
          <cell r="HGJ94" t="str">
            <v>73.05.06</v>
          </cell>
          <cell r="HGK94" t="str">
            <v>73.05.07</v>
          </cell>
          <cell r="HGL94" t="str">
            <v>73.05.08</v>
          </cell>
          <cell r="HGM94" t="str">
            <v>73.05.09</v>
          </cell>
          <cell r="HGN94" t="str">
            <v>73.05.10</v>
          </cell>
          <cell r="HGO94" t="str">
            <v>73.06.01</v>
          </cell>
          <cell r="HGP94" t="str">
            <v>73.06.02</v>
          </cell>
          <cell r="HGQ94" t="str">
            <v>73.06.03</v>
          </cell>
          <cell r="HGR94" t="str">
            <v>73.06.04</v>
          </cell>
          <cell r="HGS94" t="str">
            <v>73.06.05</v>
          </cell>
          <cell r="HGT94" t="str">
            <v>73.06.06</v>
          </cell>
          <cell r="HGU94" t="str">
            <v>73.06.07</v>
          </cell>
          <cell r="HGV94" t="str">
            <v>73.06.08</v>
          </cell>
          <cell r="HGW94" t="str">
            <v>73.06.09</v>
          </cell>
          <cell r="HGX94" t="str">
            <v>73.06.10</v>
          </cell>
          <cell r="HGY94" t="str">
            <v>73.06.11</v>
          </cell>
          <cell r="HGZ94" t="str">
            <v>73.06.12</v>
          </cell>
          <cell r="HHA94" t="str">
            <v>73.06.13</v>
          </cell>
          <cell r="HHB94" t="str">
            <v>73.06.14</v>
          </cell>
          <cell r="HHC94" t="str">
            <v>73.06.15</v>
          </cell>
          <cell r="HHD94" t="str">
            <v>73.06.16</v>
          </cell>
          <cell r="HHE94" t="str">
            <v>73.06.17</v>
          </cell>
          <cell r="HHF94" t="str">
            <v>73.06.18</v>
          </cell>
          <cell r="HHG94" t="str">
            <v>73.07.01</v>
          </cell>
          <cell r="HHH94" t="str">
            <v>73.07.02</v>
          </cell>
          <cell r="HHI94" t="str">
            <v>73.07.03</v>
          </cell>
          <cell r="HHJ94" t="str">
            <v>73.07.04</v>
          </cell>
          <cell r="HHK94" t="str">
            <v>73.07.05</v>
          </cell>
          <cell r="HHL94" t="str">
            <v>73.07.06</v>
          </cell>
          <cell r="HHM94" t="str">
            <v>73.07.07</v>
          </cell>
          <cell r="HHN94" t="str">
            <v>73.07.08</v>
          </cell>
          <cell r="HHO94" t="str">
            <v>73.07.09</v>
          </cell>
          <cell r="HHP94" t="str">
            <v>73.08.01</v>
          </cell>
          <cell r="HHQ94" t="str">
            <v>73.08.02</v>
          </cell>
          <cell r="HHR94" t="str">
            <v>73.08.03</v>
          </cell>
          <cell r="HHS94" t="str">
            <v>73.08.04</v>
          </cell>
          <cell r="HHT94" t="str">
            <v>73.08.05</v>
          </cell>
          <cell r="HHU94" t="str">
            <v>73.08.06</v>
          </cell>
          <cell r="HHV94" t="str">
            <v>73.08.07</v>
          </cell>
          <cell r="HHW94" t="str">
            <v>73.08.08</v>
          </cell>
          <cell r="HHX94" t="str">
            <v>73.08.09</v>
          </cell>
          <cell r="HHY94" t="str">
            <v>73.08.10</v>
          </cell>
          <cell r="HHZ94" t="str">
            <v>73.08.11</v>
          </cell>
          <cell r="HIA94" t="str">
            <v>73.08.12</v>
          </cell>
          <cell r="HIB94" t="str">
            <v>73.08.13</v>
          </cell>
          <cell r="HIC94" t="str">
            <v>73.08.14</v>
          </cell>
          <cell r="HID94" t="str">
            <v>73.08.15</v>
          </cell>
          <cell r="HIE94" t="str">
            <v>73.08.16</v>
          </cell>
          <cell r="HIF94" t="str">
            <v>73.08.17</v>
          </cell>
          <cell r="HIG94" t="str">
            <v>73.08.18</v>
          </cell>
          <cell r="HIH94" t="str">
            <v>73.08.19</v>
          </cell>
          <cell r="HII94" t="str">
            <v>73.08.20</v>
          </cell>
          <cell r="HIJ94" t="str">
            <v>73.08.21</v>
          </cell>
          <cell r="HIK94" t="str">
            <v>73.08.22</v>
          </cell>
          <cell r="HIL94" t="str">
            <v>73.08.23</v>
          </cell>
          <cell r="HIM94" t="str">
            <v>73.08.24</v>
          </cell>
          <cell r="HIN94" t="str">
            <v>73.08.25</v>
          </cell>
          <cell r="HIO94" t="str">
            <v>73.08.26</v>
          </cell>
          <cell r="HIP94" t="str">
            <v>73.08.27</v>
          </cell>
          <cell r="HIQ94" t="str">
            <v>73.09.01</v>
          </cell>
          <cell r="HIR94" t="str">
            <v>73.09.02</v>
          </cell>
          <cell r="HIS94" t="str">
            <v>73.09.03</v>
          </cell>
          <cell r="HIT94" t="str">
            <v>73.09.04</v>
          </cell>
          <cell r="HIU94" t="str">
            <v>73.09.05</v>
          </cell>
          <cell r="HIV94" t="str">
            <v>73.09.06</v>
          </cell>
          <cell r="HIW94" t="str">
            <v>73.09.07</v>
          </cell>
          <cell r="HIX94" t="str">
            <v>73.09.08</v>
          </cell>
          <cell r="HIY94" t="str">
            <v>73.09.09</v>
          </cell>
          <cell r="HIZ94" t="str">
            <v>73.09.10</v>
          </cell>
          <cell r="HJA94" t="str">
            <v>73.09.11</v>
          </cell>
          <cell r="HJB94" t="str">
            <v>73.09.12</v>
          </cell>
          <cell r="HJC94" t="str">
            <v>73.09.13</v>
          </cell>
          <cell r="HJD94" t="str">
            <v>73.09.14</v>
          </cell>
          <cell r="HJE94" t="str">
            <v>73.10.01</v>
          </cell>
          <cell r="HJF94" t="str">
            <v>73.10.02</v>
          </cell>
          <cell r="HJG94" t="str">
            <v>73.10.03</v>
          </cell>
          <cell r="HJH94" t="str">
            <v>73.10.04</v>
          </cell>
          <cell r="HJI94" t="str">
            <v>73.10.05</v>
          </cell>
          <cell r="HJJ94" t="str">
            <v>73.10.06</v>
          </cell>
          <cell r="HJK94" t="str">
            <v>73.10.07</v>
          </cell>
          <cell r="HJL94" t="str">
            <v>73.10.08</v>
          </cell>
          <cell r="HJM94" t="str">
            <v>73.10.09</v>
          </cell>
          <cell r="HJN94" t="str">
            <v>73.10.10</v>
          </cell>
          <cell r="HJO94" t="str">
            <v>73.10.11</v>
          </cell>
          <cell r="HJP94" t="str">
            <v>73.10.12</v>
          </cell>
          <cell r="HJQ94" t="str">
            <v>73.10.13</v>
          </cell>
          <cell r="HJR94" t="str">
            <v>73.11.01</v>
          </cell>
          <cell r="HJS94" t="str">
            <v>73.11.02</v>
          </cell>
          <cell r="HJT94" t="str">
            <v>73.11.03</v>
          </cell>
          <cell r="HJU94" t="str">
            <v>73.11.04</v>
          </cell>
          <cell r="HJV94" t="str">
            <v>73.11.05</v>
          </cell>
          <cell r="HJW94" t="str">
            <v>73.11.06</v>
          </cell>
          <cell r="HJX94" t="str">
            <v>73.11.07</v>
          </cell>
          <cell r="HJY94" t="str">
            <v>73.12.01</v>
          </cell>
          <cell r="HJZ94" t="str">
            <v>73.12.02</v>
          </cell>
          <cell r="HKA94" t="str">
            <v>73.12.03</v>
          </cell>
          <cell r="HKB94" t="str">
            <v>73.12.04</v>
          </cell>
          <cell r="HKC94" t="str">
            <v>73.12.05</v>
          </cell>
          <cell r="HKD94" t="str">
            <v>73.12.06</v>
          </cell>
          <cell r="HKE94" t="str">
            <v>73.12.07</v>
          </cell>
          <cell r="HKF94" t="str">
            <v>73.12.08</v>
          </cell>
          <cell r="HKG94" t="str">
            <v>73.13.01</v>
          </cell>
          <cell r="HKH94" t="str">
            <v>73.13.02</v>
          </cell>
          <cell r="HKI94" t="str">
            <v>73.13.03</v>
          </cell>
          <cell r="HKJ94" t="str">
            <v>73.13.04</v>
          </cell>
          <cell r="HKK94" t="str">
            <v>73.13.05</v>
          </cell>
          <cell r="HKL94" t="str">
            <v>73.13.06</v>
          </cell>
          <cell r="HKM94" t="str">
            <v>73.13.07</v>
          </cell>
          <cell r="HKN94" t="str">
            <v>73.13.08</v>
          </cell>
          <cell r="HKO94" t="str">
            <v>73.13.09</v>
          </cell>
          <cell r="HKP94" t="str">
            <v>73.13.10</v>
          </cell>
          <cell r="HKQ94" t="str">
            <v>73.13.11</v>
          </cell>
          <cell r="HKR94" t="str">
            <v>73.13.12</v>
          </cell>
          <cell r="HKS94" t="str">
            <v>73.13.13</v>
          </cell>
          <cell r="HKT94" t="str">
            <v>73.13.14</v>
          </cell>
          <cell r="HKU94" t="str">
            <v>73.14.01</v>
          </cell>
          <cell r="HKV94" t="str">
            <v>73.14.02</v>
          </cell>
          <cell r="HKW94" t="str">
            <v>73.14.03</v>
          </cell>
          <cell r="HKX94" t="str">
            <v>73.14.04</v>
          </cell>
          <cell r="HKY94" t="str">
            <v>73.14.05</v>
          </cell>
          <cell r="HKZ94" t="str">
            <v>73.14.06</v>
          </cell>
          <cell r="HLA94" t="str">
            <v>73.14.07</v>
          </cell>
          <cell r="HLB94" t="str">
            <v>73.14.08</v>
          </cell>
          <cell r="HLC94" t="str">
            <v>73.14.09</v>
          </cell>
          <cell r="HLD94" t="str">
            <v>73.14.10</v>
          </cell>
          <cell r="HLE94" t="str">
            <v>73.14.11</v>
          </cell>
          <cell r="HLF94" t="str">
            <v>73.15.01</v>
          </cell>
          <cell r="HLG94" t="str">
            <v>73.15.02</v>
          </cell>
          <cell r="HLH94" t="str">
            <v>73.15.03</v>
          </cell>
          <cell r="HLI94" t="str">
            <v>73.15.04</v>
          </cell>
          <cell r="HLJ94" t="str">
            <v>73.15.05</v>
          </cell>
          <cell r="HLK94" t="str">
            <v>73.15.06</v>
          </cell>
          <cell r="HLL94" t="str">
            <v>73.15.07</v>
          </cell>
          <cell r="HLM94" t="str">
            <v>73.15.08</v>
          </cell>
          <cell r="HLN94" t="str">
            <v>73.15.09</v>
          </cell>
          <cell r="HLO94" t="str">
            <v>73.15.10</v>
          </cell>
          <cell r="HLP94" t="str">
            <v>73.15.11</v>
          </cell>
          <cell r="HLQ94" t="str">
            <v>73.15.12</v>
          </cell>
          <cell r="HLR94" t="str">
            <v>73.16.01</v>
          </cell>
          <cell r="HLS94" t="str">
            <v>73.16.02</v>
          </cell>
          <cell r="HLT94" t="str">
            <v>73.16.03</v>
          </cell>
          <cell r="HLU94" t="str">
            <v>73.16.04</v>
          </cell>
          <cell r="HLV94" t="str">
            <v>73.16.05</v>
          </cell>
          <cell r="HLW94" t="str">
            <v>73.16.06</v>
          </cell>
          <cell r="HLX94" t="str">
            <v>73.16.07</v>
          </cell>
          <cell r="HLY94" t="str">
            <v>73.16.08</v>
          </cell>
          <cell r="HLZ94" t="str">
            <v>73.16.09</v>
          </cell>
          <cell r="HMA94" t="str">
            <v>73.16.10</v>
          </cell>
          <cell r="HMB94" t="str">
            <v>73.16.11</v>
          </cell>
          <cell r="HMC94" t="str">
            <v>73.16.12</v>
          </cell>
          <cell r="HMD94" t="str">
            <v>73.17.01</v>
          </cell>
          <cell r="HME94" t="str">
            <v>73.17.02</v>
          </cell>
          <cell r="HMF94" t="str">
            <v>73.17.03</v>
          </cell>
          <cell r="HMG94" t="str">
            <v>73.17.04</v>
          </cell>
          <cell r="HMH94" t="str">
            <v>73.17.05</v>
          </cell>
          <cell r="HMI94" t="str">
            <v>73.17.06</v>
          </cell>
          <cell r="HMJ94" t="str">
            <v>73.17.07</v>
          </cell>
          <cell r="HMK94" t="str">
            <v>73.17.08</v>
          </cell>
          <cell r="HML94" t="str">
            <v>73.17.09</v>
          </cell>
          <cell r="HMM94" t="str">
            <v>73.17.10</v>
          </cell>
          <cell r="HMN94" t="str">
            <v>73.17.11</v>
          </cell>
          <cell r="HMO94" t="str">
            <v>73.17.12</v>
          </cell>
          <cell r="HMP94" t="str">
            <v>73.17.13</v>
          </cell>
          <cell r="HMQ94" t="str">
            <v>73.17.14</v>
          </cell>
          <cell r="HMR94" t="str">
            <v>73.17.15</v>
          </cell>
          <cell r="HMS94" t="str">
            <v>73.17.16</v>
          </cell>
          <cell r="HMT94" t="str">
            <v>73.17.17</v>
          </cell>
          <cell r="HMU94" t="str">
            <v>73.17.18</v>
          </cell>
          <cell r="HMV94" t="str">
            <v>73.17.19</v>
          </cell>
          <cell r="HMW94" t="str">
            <v>73.17.20</v>
          </cell>
          <cell r="HMX94" t="str">
            <v>73.17.21</v>
          </cell>
          <cell r="HMY94" t="str">
            <v>73.17.22</v>
          </cell>
          <cell r="HMZ94" t="str">
            <v>73.18.01</v>
          </cell>
          <cell r="HNA94" t="str">
            <v>73.18.02</v>
          </cell>
          <cell r="HNB94" t="str">
            <v>73.18.03</v>
          </cell>
          <cell r="HNC94" t="str">
            <v>73.18.05</v>
          </cell>
          <cell r="HND94" t="str">
            <v>73.18.09</v>
          </cell>
          <cell r="HNE94" t="str">
            <v>73.18.11</v>
          </cell>
          <cell r="HNF94" t="str">
            <v>73.18.12</v>
          </cell>
          <cell r="HNG94" t="str">
            <v>73.18.13</v>
          </cell>
          <cell r="HNH94" t="str">
            <v>73.18.19</v>
          </cell>
          <cell r="HNI94" t="str">
            <v>73.18.20</v>
          </cell>
          <cell r="HNJ94" t="str">
            <v>73.18.27</v>
          </cell>
          <cell r="HNK94" t="str">
            <v>73.18.28</v>
          </cell>
          <cell r="HNL94" t="str">
            <v>73.18.29</v>
          </cell>
          <cell r="HNM94" t="str">
            <v>73.18.31</v>
          </cell>
          <cell r="HNN94" t="str">
            <v>73.18.33</v>
          </cell>
          <cell r="HNO94" t="str">
            <v>73.18.34</v>
          </cell>
          <cell r="HNP94" t="str">
            <v>73.18.35</v>
          </cell>
          <cell r="HNQ94" t="str">
            <v>73.18.37</v>
          </cell>
          <cell r="HNR94" t="str">
            <v>73.18.38</v>
          </cell>
          <cell r="HNS94" t="str">
            <v>73.22.01</v>
          </cell>
          <cell r="HNT94" t="str">
            <v>73.22.02</v>
          </cell>
          <cell r="HNU94" t="str">
            <v>73.22.03</v>
          </cell>
          <cell r="HNV94" t="str">
            <v>73.22.04</v>
          </cell>
          <cell r="HNW94" t="str">
            <v>73.22.05</v>
          </cell>
          <cell r="HNX94" t="str">
            <v>73.22.06</v>
          </cell>
          <cell r="HNY94" t="str">
            <v>73.22.07</v>
          </cell>
          <cell r="HNZ94" t="str">
            <v>73.22.08</v>
          </cell>
          <cell r="HOA94" t="str">
            <v>73.22.09</v>
          </cell>
          <cell r="HOB94" t="str">
            <v>73.22.10</v>
          </cell>
          <cell r="HOC94" t="str">
            <v>73.22.11</v>
          </cell>
          <cell r="HOD94" t="str">
            <v>73.22.12</v>
          </cell>
          <cell r="HOE94" t="str">
            <v>73.22.13</v>
          </cell>
          <cell r="HOF94" t="str">
            <v>73.22.14</v>
          </cell>
          <cell r="HOG94" t="str">
            <v>73.22.15</v>
          </cell>
          <cell r="HOH94" t="str">
            <v>73.24.01</v>
          </cell>
          <cell r="HOI94" t="str">
            <v>73.24.02</v>
          </cell>
          <cell r="HOJ94" t="str">
            <v>73.24.03</v>
          </cell>
          <cell r="HOK94" t="str">
            <v>73.24.04</v>
          </cell>
          <cell r="HOL94" t="str">
            <v>73.24.05</v>
          </cell>
          <cell r="HOM94" t="str">
            <v>73.24.06</v>
          </cell>
          <cell r="HON94" t="str">
            <v>73.24.07</v>
          </cell>
          <cell r="HOO94" t="str">
            <v>73.24.08</v>
          </cell>
          <cell r="HOP94" t="str">
            <v>73.24.09</v>
          </cell>
          <cell r="HOQ94" t="str">
            <v>73.24.10</v>
          </cell>
          <cell r="HOR94" t="str">
            <v>73.24.11</v>
          </cell>
          <cell r="HOS94" t="str">
            <v>73.26.01</v>
          </cell>
          <cell r="HOT94" t="str">
            <v>73.26.02</v>
          </cell>
          <cell r="HOU94" t="str">
            <v>73.26.03</v>
          </cell>
          <cell r="HOV94" t="str">
            <v>73.26.04</v>
          </cell>
          <cell r="HOW94" t="str">
            <v>73.26.05</v>
          </cell>
          <cell r="HOX94" t="str">
            <v>73.26.06</v>
          </cell>
          <cell r="HOY94" t="str">
            <v>73.26.07</v>
          </cell>
          <cell r="HOZ94" t="str">
            <v>73.26.08</v>
          </cell>
          <cell r="HPA94" t="str">
            <v>73.26.09</v>
          </cell>
          <cell r="HPB94" t="str">
            <v>73.26.10</v>
          </cell>
          <cell r="HPC94" t="str">
            <v>73.26.11</v>
          </cell>
          <cell r="HPD94" t="str">
            <v>73.26.12</v>
          </cell>
          <cell r="HPE94" t="str">
            <v>73.26.13</v>
          </cell>
          <cell r="HPF94" t="str">
            <v>73.26.14</v>
          </cell>
          <cell r="HPG94" t="str">
            <v>73.26.15</v>
          </cell>
          <cell r="HPH94" t="str">
            <v>73.26.16</v>
          </cell>
          <cell r="HPI94" t="str">
            <v>73.26.17</v>
          </cell>
          <cell r="HPJ94" t="str">
            <v>73.26.18</v>
          </cell>
          <cell r="HPK94" t="str">
            <v>73.26.19</v>
          </cell>
          <cell r="HPL94" t="str">
            <v>73.26.20</v>
          </cell>
          <cell r="HPM94" t="str">
            <v>73.26.21</v>
          </cell>
          <cell r="HPN94" t="str">
            <v>73.71.01</v>
          </cell>
          <cell r="HPO94" t="str">
            <v>73.71.02</v>
          </cell>
          <cell r="HPP94" t="str">
            <v>73.71.03</v>
          </cell>
          <cell r="HPQ94" t="str">
            <v>73.71.04</v>
          </cell>
          <cell r="HPR94" t="str">
            <v>73.71.05</v>
          </cell>
          <cell r="HPS94" t="str">
            <v>73.71.06</v>
          </cell>
          <cell r="HPT94" t="str">
            <v>73.71.07</v>
          </cell>
          <cell r="HPU94" t="str">
            <v>73.71.08</v>
          </cell>
          <cell r="HPV94" t="str">
            <v>73.71.09</v>
          </cell>
          <cell r="HPW94" t="str">
            <v>73.71.10</v>
          </cell>
          <cell r="HPX94" t="str">
            <v>73.71.11</v>
          </cell>
          <cell r="HPY94" t="str">
            <v>73.71.12</v>
          </cell>
          <cell r="HPZ94" t="str">
            <v>73.71.13</v>
          </cell>
          <cell r="HQA94" t="str">
            <v>73.71.14</v>
          </cell>
          <cell r="HQB94" t="str">
            <v>73.71.15</v>
          </cell>
          <cell r="HQC94" t="str">
            <v>73.72.01</v>
          </cell>
          <cell r="HQD94" t="str">
            <v>73.72.02</v>
          </cell>
          <cell r="HQE94" t="str">
            <v>73.72.03</v>
          </cell>
          <cell r="HQF94" t="str">
            <v>73.72.04</v>
          </cell>
          <cell r="HQG94" t="str">
            <v>73.73.01</v>
          </cell>
          <cell r="HQH94" t="str">
            <v>73.73.02</v>
          </cell>
          <cell r="HQI94" t="str">
            <v>73.73.03</v>
          </cell>
          <cell r="HQJ94" t="str">
            <v>73.73.04</v>
          </cell>
          <cell r="HQK94" t="str">
            <v>73.73.05</v>
          </cell>
          <cell r="HQL94" t="str">
            <v>73.73.06</v>
          </cell>
          <cell r="HQM94" t="str">
            <v>73.73.07</v>
          </cell>
          <cell r="HQN94" t="str">
            <v>73.73.08</v>
          </cell>
          <cell r="HQO94" t="str">
            <v>73.73.09</v>
          </cell>
          <cell r="HQP94" t="str">
            <v>74.01.01</v>
          </cell>
          <cell r="HQQ94" t="str">
            <v>74.01.04</v>
          </cell>
          <cell r="HQR94" t="str">
            <v>74.01.07</v>
          </cell>
          <cell r="HQS94" t="str">
            <v>74.01.08</v>
          </cell>
          <cell r="HQT94" t="str">
            <v>74.01.10</v>
          </cell>
          <cell r="HQU94" t="str">
            <v>74.01.12</v>
          </cell>
          <cell r="HQV94" t="str">
            <v>74.01.14</v>
          </cell>
          <cell r="HQW94" t="str">
            <v>74.01.18</v>
          </cell>
          <cell r="HQX94" t="str">
            <v>74.01.20</v>
          </cell>
          <cell r="HQY94" t="str">
            <v>74.01.24</v>
          </cell>
          <cell r="HQZ94" t="str">
            <v>74.01.25</v>
          </cell>
          <cell r="HRA94" t="str">
            <v>74.01.27</v>
          </cell>
          <cell r="HRB94" t="str">
            <v>74.02.01</v>
          </cell>
          <cell r="HRC94" t="str">
            <v>74.02.02</v>
          </cell>
          <cell r="HRD94" t="str">
            <v>74.02.03</v>
          </cell>
          <cell r="HRE94" t="str">
            <v>74.02.04</v>
          </cell>
          <cell r="HRF94" t="str">
            <v>74.02.05</v>
          </cell>
          <cell r="HRG94" t="str">
            <v>74.02.10</v>
          </cell>
          <cell r="HRH94" t="str">
            <v>74.02.11</v>
          </cell>
          <cell r="HRI94" t="str">
            <v>74.02.15</v>
          </cell>
          <cell r="HRJ94" t="str">
            <v>74.02.16</v>
          </cell>
          <cell r="HRK94" t="str">
            <v>74.02.17</v>
          </cell>
          <cell r="HRL94" t="str">
            <v>74.02.18</v>
          </cell>
          <cell r="HRM94" t="str">
            <v>74.02.19</v>
          </cell>
          <cell r="HRN94" t="str">
            <v>74.02.20</v>
          </cell>
          <cell r="HRO94" t="str">
            <v>74.02.21</v>
          </cell>
          <cell r="HRP94" t="str">
            <v>74.02.23</v>
          </cell>
          <cell r="HRQ94" t="str">
            <v>74.02.24</v>
          </cell>
          <cell r="HRR94" t="str">
            <v>74.02.25</v>
          </cell>
          <cell r="HRS94" t="str">
            <v>74.02.28</v>
          </cell>
          <cell r="HRT94" t="str">
            <v>74.02.31</v>
          </cell>
          <cell r="HRU94" t="str">
            <v>74.02.32</v>
          </cell>
          <cell r="HRV94" t="str">
            <v>74.02.33</v>
          </cell>
          <cell r="HRW94" t="str">
            <v>74.02.36</v>
          </cell>
          <cell r="HRX94" t="str">
            <v>74.02.37</v>
          </cell>
          <cell r="HRY94" t="str">
            <v>74.02.38</v>
          </cell>
          <cell r="HRZ94" t="str">
            <v>74.02.39</v>
          </cell>
          <cell r="HSA94" t="str">
            <v>74.02.40</v>
          </cell>
          <cell r="HSB94" t="str">
            <v>74.02.41</v>
          </cell>
          <cell r="HSC94" t="str">
            <v>74.03.06</v>
          </cell>
          <cell r="HSD94" t="str">
            <v>74.03.07</v>
          </cell>
          <cell r="HSE94" t="str">
            <v>74.03.13</v>
          </cell>
          <cell r="HSF94" t="str">
            <v>74.03.14</v>
          </cell>
          <cell r="HSG94" t="str">
            <v>74.03.15</v>
          </cell>
          <cell r="HSH94" t="str">
            <v>74.03.16</v>
          </cell>
          <cell r="HSI94" t="str">
            <v>74.03.17</v>
          </cell>
          <cell r="HSJ94" t="str">
            <v>74.03.18</v>
          </cell>
          <cell r="HSK94" t="str">
            <v>74.03.19</v>
          </cell>
          <cell r="HSL94" t="str">
            <v>74.03.20</v>
          </cell>
          <cell r="HSM94" t="str">
            <v>74.03.23</v>
          </cell>
          <cell r="HSN94" t="str">
            <v>74.03.24</v>
          </cell>
          <cell r="HSO94" t="str">
            <v>74.03.25</v>
          </cell>
          <cell r="HSP94" t="str">
            <v>74.03.26</v>
          </cell>
          <cell r="HSQ94" t="str">
            <v>74.03.27</v>
          </cell>
          <cell r="HSR94" t="str">
            <v>74.03.28</v>
          </cell>
          <cell r="HSS94" t="str">
            <v>74.03.30</v>
          </cell>
          <cell r="HST94" t="str">
            <v>74.03.31</v>
          </cell>
          <cell r="HSU94" t="str">
            <v>74.03.32</v>
          </cell>
          <cell r="HSV94" t="str">
            <v>74.03.33</v>
          </cell>
          <cell r="HSW94" t="str">
            <v>74.03.34</v>
          </cell>
          <cell r="HSX94" t="str">
            <v>74.03.37</v>
          </cell>
          <cell r="HSY94" t="str">
            <v>74.04.11</v>
          </cell>
          <cell r="HSZ94" t="str">
            <v>74.04.22</v>
          </cell>
          <cell r="HTA94" t="str">
            <v>74.04.23</v>
          </cell>
          <cell r="HTB94" t="str">
            <v>74.04.24</v>
          </cell>
          <cell r="HTC94" t="str">
            <v>74.04.27</v>
          </cell>
          <cell r="HTD94" t="str">
            <v>74.04.28</v>
          </cell>
          <cell r="HTE94" t="str">
            <v>74.04.29</v>
          </cell>
          <cell r="HTF94" t="str">
            <v>74.05.01</v>
          </cell>
          <cell r="HTG94" t="str">
            <v>74.05.02</v>
          </cell>
          <cell r="HTH94" t="str">
            <v>74.05.03</v>
          </cell>
          <cell r="HTI94" t="str">
            <v>74.05.04</v>
          </cell>
          <cell r="HTJ94" t="str">
            <v>74.05.05</v>
          </cell>
          <cell r="HTK94" t="str">
            <v>74.05.06</v>
          </cell>
          <cell r="HTL94" t="str">
            <v>74.05.07</v>
          </cell>
          <cell r="HTM94" t="str">
            <v>74.05.08</v>
          </cell>
          <cell r="HTN94" t="str">
            <v>74.05.09</v>
          </cell>
          <cell r="HTO94" t="str">
            <v>74.05.10</v>
          </cell>
          <cell r="HTP94" t="str">
            <v>74.05.11</v>
          </cell>
          <cell r="HTQ94" t="str">
            <v>74.05.12</v>
          </cell>
          <cell r="HTR94" t="str">
            <v>74.05.13</v>
          </cell>
          <cell r="HTS94" t="str">
            <v>74.05.14</v>
          </cell>
          <cell r="HTT94" t="str">
            <v>74.05.15</v>
          </cell>
          <cell r="HTU94" t="str">
            <v>74.05.16</v>
          </cell>
          <cell r="HTV94" t="str">
            <v>74.05.17</v>
          </cell>
          <cell r="HTW94" t="str">
            <v>74.05.18</v>
          </cell>
          <cell r="HTX94" t="str">
            <v>74.05.19</v>
          </cell>
          <cell r="HTY94" t="str">
            <v>74.05.20</v>
          </cell>
          <cell r="HTZ94" t="str">
            <v>74.05.21</v>
          </cell>
          <cell r="HUA94" t="str">
            <v>74.05.22</v>
          </cell>
          <cell r="HUB94" t="str">
            <v>74.05.23</v>
          </cell>
          <cell r="HUC94" t="str">
            <v>74.05.24</v>
          </cell>
          <cell r="HUD94" t="str">
            <v>74.05.25</v>
          </cell>
          <cell r="HUE94" t="str">
            <v>74.06.01</v>
          </cell>
          <cell r="HUF94" t="str">
            <v>74.06.02</v>
          </cell>
          <cell r="HUG94" t="str">
            <v>74.06.03</v>
          </cell>
          <cell r="HUH94" t="str">
            <v>74.06.04</v>
          </cell>
          <cell r="HUI94" t="str">
            <v>74.06.05</v>
          </cell>
          <cell r="HUJ94" t="str">
            <v>74.06.06</v>
          </cell>
          <cell r="HUK94" t="str">
            <v>74.06.07</v>
          </cell>
          <cell r="HUL94" t="str">
            <v>74.06.08</v>
          </cell>
          <cell r="HUM94" t="str">
            <v>74.06.09</v>
          </cell>
          <cell r="HUN94" t="str">
            <v>74.06.10</v>
          </cell>
          <cell r="HUO94" t="str">
            <v>74.06.11</v>
          </cell>
          <cell r="HUP94" t="str">
            <v>74.06.12</v>
          </cell>
          <cell r="HUQ94" t="str">
            <v>74.06.13</v>
          </cell>
          <cell r="HUR94" t="str">
            <v>74.06.14</v>
          </cell>
          <cell r="HUS94" t="str">
            <v>74.06.15</v>
          </cell>
          <cell r="HUT94" t="str">
            <v>74.06.16</v>
          </cell>
          <cell r="HUU94" t="str">
            <v>74.06.17</v>
          </cell>
          <cell r="HUV94" t="str">
            <v>74.06.18</v>
          </cell>
          <cell r="HUW94" t="str">
            <v>74.06.19</v>
          </cell>
          <cell r="HUX94" t="str">
            <v>74.06.20</v>
          </cell>
          <cell r="HUY94" t="str">
            <v>74.06.21</v>
          </cell>
          <cell r="HUZ94" t="str">
            <v>74.06.22</v>
          </cell>
          <cell r="HVA94" t="str">
            <v>74.07.01</v>
          </cell>
          <cell r="HVB94" t="str">
            <v>74.07.02</v>
          </cell>
          <cell r="HVC94" t="str">
            <v>74.07.03</v>
          </cell>
          <cell r="HVD94" t="str">
            <v>74.07.04</v>
          </cell>
          <cell r="HVE94" t="str">
            <v>74.07.05</v>
          </cell>
          <cell r="HVF94" t="str">
            <v>74.07.06</v>
          </cell>
          <cell r="HVG94" t="str">
            <v>74.07.07</v>
          </cell>
          <cell r="HVH94" t="str">
            <v>74.07.08</v>
          </cell>
          <cell r="HVI94" t="str">
            <v>74.08.01</v>
          </cell>
          <cell r="HVJ94" t="str">
            <v>74.08.02</v>
          </cell>
          <cell r="HVK94" t="str">
            <v>74.08.03</v>
          </cell>
          <cell r="HVL94" t="str">
            <v>74.08.04</v>
          </cell>
          <cell r="HVM94" t="str">
            <v>74.08.05</v>
          </cell>
          <cell r="HVN94" t="str">
            <v>74.08.06</v>
          </cell>
          <cell r="HVO94" t="str">
            <v>74.08.07</v>
          </cell>
          <cell r="HVP94" t="str">
            <v>74.08.08</v>
          </cell>
          <cell r="HVQ94" t="str">
            <v>74.08.09</v>
          </cell>
          <cell r="HVR94" t="str">
            <v>74.08.10</v>
          </cell>
          <cell r="HVS94" t="str">
            <v>74.08.11</v>
          </cell>
          <cell r="HVT94" t="str">
            <v>74.08.12</v>
          </cell>
          <cell r="HVU94" t="str">
            <v>74.08.13</v>
          </cell>
          <cell r="HVV94" t="str">
            <v>74.08.14</v>
          </cell>
          <cell r="HVW94" t="str">
            <v>74.08.15</v>
          </cell>
          <cell r="HVX94" t="str">
            <v>74.09.01</v>
          </cell>
          <cell r="HVY94" t="str">
            <v>74.09.02</v>
          </cell>
          <cell r="HVZ94" t="str">
            <v>74.09.03</v>
          </cell>
          <cell r="HWA94" t="str">
            <v>74.09.04</v>
          </cell>
          <cell r="HWB94" t="str">
            <v>74.09.05</v>
          </cell>
          <cell r="HWC94" t="str">
            <v>74.09.06</v>
          </cell>
          <cell r="HWD94" t="str">
            <v>74.09.07</v>
          </cell>
          <cell r="HWE94" t="str">
            <v>74.09.08</v>
          </cell>
          <cell r="HWF94" t="str">
            <v>74.09.09</v>
          </cell>
          <cell r="HWG94" t="str">
            <v>74.09.10</v>
          </cell>
          <cell r="HWH94" t="str">
            <v>74.09.11</v>
          </cell>
          <cell r="HWI94" t="str">
            <v>74.09.12</v>
          </cell>
          <cell r="HWJ94" t="str">
            <v>74.09.13</v>
          </cell>
          <cell r="HWK94" t="str">
            <v>74.10.01</v>
          </cell>
          <cell r="HWL94" t="str">
            <v>74.10.02</v>
          </cell>
          <cell r="HWM94" t="str">
            <v>74.10.03</v>
          </cell>
          <cell r="HWN94" t="str">
            <v>74.10.04</v>
          </cell>
          <cell r="HWO94" t="str">
            <v>74.10.05</v>
          </cell>
          <cell r="HWP94" t="str">
            <v>74.10.06</v>
          </cell>
          <cell r="HWQ94" t="str">
            <v>74.11.01</v>
          </cell>
          <cell r="HWR94" t="str">
            <v>74.11.02</v>
          </cell>
          <cell r="HWS94" t="str">
            <v>74.11.03</v>
          </cell>
          <cell r="HWT94" t="str">
            <v>74.11.04</v>
          </cell>
          <cell r="HWU94" t="str">
            <v>74.11.05</v>
          </cell>
          <cell r="HWV94" t="str">
            <v>74.11.06</v>
          </cell>
          <cell r="HWW94" t="str">
            <v>74.11.07</v>
          </cell>
          <cell r="HWX94" t="str">
            <v>74.11.08</v>
          </cell>
          <cell r="HWY94" t="str">
            <v>74.11.09</v>
          </cell>
          <cell r="HWZ94" t="str">
            <v>74.11.10</v>
          </cell>
          <cell r="HXA94" t="str">
            <v>74.11.11</v>
          </cell>
          <cell r="HXB94" t="str">
            <v>74.11.12</v>
          </cell>
          <cell r="HXC94" t="str">
            <v>74.12.01</v>
          </cell>
          <cell r="HXD94" t="str">
            <v>74.12.02</v>
          </cell>
          <cell r="HXE94" t="str">
            <v>74.12.03</v>
          </cell>
          <cell r="HXF94" t="str">
            <v>74.12.04</v>
          </cell>
          <cell r="HXG94" t="str">
            <v>74.12.05</v>
          </cell>
          <cell r="HXH94" t="str">
            <v>74.12.06</v>
          </cell>
          <cell r="HXI94" t="str">
            <v>74.12.07</v>
          </cell>
          <cell r="HXJ94" t="str">
            <v>74.13.01</v>
          </cell>
          <cell r="HXK94" t="str">
            <v>74.13.02</v>
          </cell>
          <cell r="HXL94" t="str">
            <v>74.13.03</v>
          </cell>
          <cell r="HXM94" t="str">
            <v>74.13.04</v>
          </cell>
          <cell r="HXN94" t="str">
            <v>74.13.05</v>
          </cell>
          <cell r="HXO94" t="str">
            <v>74.13.06</v>
          </cell>
          <cell r="HXP94" t="str">
            <v>74.13.07</v>
          </cell>
          <cell r="HXQ94" t="str">
            <v>74.13.08</v>
          </cell>
          <cell r="HXR94" t="str">
            <v>74.13.09</v>
          </cell>
          <cell r="HXS94" t="str">
            <v>74.13.10</v>
          </cell>
          <cell r="HXT94" t="str">
            <v>74.13.11</v>
          </cell>
          <cell r="HXU94" t="str">
            <v>74.14.01</v>
          </cell>
          <cell r="HXV94" t="str">
            <v>74.14.02</v>
          </cell>
          <cell r="HXW94" t="str">
            <v>74.14.03</v>
          </cell>
          <cell r="HXX94" t="str">
            <v>74.14.04</v>
          </cell>
          <cell r="HXY94" t="str">
            <v>74.14.05</v>
          </cell>
          <cell r="HXZ94" t="str">
            <v>74.14.06</v>
          </cell>
          <cell r="HYA94" t="str">
            <v>74.14.07</v>
          </cell>
          <cell r="HYB94" t="str">
            <v>74.15.01</v>
          </cell>
          <cell r="HYC94" t="str">
            <v>74.15.02</v>
          </cell>
          <cell r="HYD94" t="str">
            <v>74.15.03</v>
          </cell>
          <cell r="HYE94" t="str">
            <v>74.15.04</v>
          </cell>
          <cell r="HYF94" t="str">
            <v>74.15.05</v>
          </cell>
          <cell r="HYG94" t="str">
            <v>74.15.06</v>
          </cell>
          <cell r="HYH94" t="str">
            <v>74.15.07</v>
          </cell>
          <cell r="HYI94" t="str">
            <v>74.71.01</v>
          </cell>
          <cell r="HYJ94" t="str">
            <v>74.71.02</v>
          </cell>
          <cell r="HYK94" t="str">
            <v>74.71.03</v>
          </cell>
          <cell r="HYL94" t="str">
            <v>74.71.04</v>
          </cell>
          <cell r="HYM94" t="str">
            <v>74.71.05</v>
          </cell>
          <cell r="HYN94" t="str">
            <v>74.71.06</v>
          </cell>
          <cell r="HYO94" t="str">
            <v>74.71.07</v>
          </cell>
          <cell r="HYP94" t="str">
            <v>74.71.08</v>
          </cell>
          <cell r="HYQ94" t="str">
            <v>74.71.09</v>
          </cell>
          <cell r="HYR94" t="str">
            <v>74.71.10</v>
          </cell>
          <cell r="HYS94" t="str">
            <v>74.72.01</v>
          </cell>
          <cell r="HYT94" t="str">
            <v>74.72.02</v>
          </cell>
          <cell r="HYU94" t="str">
            <v>74.72.03</v>
          </cell>
          <cell r="HYV94" t="str">
            <v>74.72.04</v>
          </cell>
          <cell r="HYW94" t="str">
            <v>74.72.05</v>
          </cell>
          <cell r="HYX94" t="str">
            <v>74.72.06</v>
          </cell>
          <cell r="HYY94" t="str">
            <v>74.72.07</v>
          </cell>
          <cell r="HYZ94" t="str">
            <v>74.72.08</v>
          </cell>
          <cell r="HZA94" t="str">
            <v>75.01.01</v>
          </cell>
          <cell r="HZB94" t="str">
            <v>75.01.02</v>
          </cell>
          <cell r="HZC94" t="str">
            <v>75.01.03</v>
          </cell>
          <cell r="HZD94" t="str">
            <v>75.01.04</v>
          </cell>
          <cell r="HZE94" t="str">
            <v>75.01.05</v>
          </cell>
          <cell r="HZF94" t="str">
            <v>75.01.09</v>
          </cell>
          <cell r="HZG94" t="str">
            <v>75.01.10</v>
          </cell>
          <cell r="HZH94" t="str">
            <v>75.01.11</v>
          </cell>
          <cell r="HZI94" t="str">
            <v>75.01.13</v>
          </cell>
          <cell r="HZJ94" t="str">
            <v>75.01.14</v>
          </cell>
          <cell r="HZK94" t="str">
            <v>75.01.16</v>
          </cell>
          <cell r="HZL94" t="str">
            <v>75.01.17</v>
          </cell>
          <cell r="HZM94" t="str">
            <v>75.01.18</v>
          </cell>
          <cell r="HZN94" t="str">
            <v>75.01.19</v>
          </cell>
          <cell r="HZO94" t="str">
            <v>75.01.20</v>
          </cell>
          <cell r="HZP94" t="str">
            <v>75.01.21</v>
          </cell>
          <cell r="HZQ94" t="str">
            <v>75.01.22</v>
          </cell>
          <cell r="HZR94" t="str">
            <v>75.01.23</v>
          </cell>
          <cell r="HZS94" t="str">
            <v>75.01.24</v>
          </cell>
          <cell r="HZT94" t="str">
            <v>75.02.01</v>
          </cell>
          <cell r="HZU94" t="str">
            <v>75.02.02</v>
          </cell>
          <cell r="HZV94" t="str">
            <v>75.02.03</v>
          </cell>
          <cell r="HZW94" t="str">
            <v>75.02.04</v>
          </cell>
          <cell r="HZX94" t="str">
            <v>75.02.05</v>
          </cell>
          <cell r="HZY94" t="str">
            <v>75.02.06</v>
          </cell>
          <cell r="HZZ94" t="str">
            <v>75.02.07</v>
          </cell>
          <cell r="IAA94" t="str">
            <v>75.03.01</v>
          </cell>
          <cell r="IAB94" t="str">
            <v>75.03.02</v>
          </cell>
          <cell r="IAC94" t="str">
            <v>75.03.03</v>
          </cell>
          <cell r="IAD94" t="str">
            <v>75.03.04</v>
          </cell>
          <cell r="IAE94" t="str">
            <v>75.03.05</v>
          </cell>
          <cell r="IAF94" t="str">
            <v>75.03.06</v>
          </cell>
          <cell r="IAG94" t="str">
            <v>75.03.07</v>
          </cell>
          <cell r="IAH94" t="str">
            <v>75.03.08</v>
          </cell>
          <cell r="IAI94" t="str">
            <v>75.03.09</v>
          </cell>
          <cell r="IAJ94" t="str">
            <v>75.03.10</v>
          </cell>
          <cell r="IAK94" t="str">
            <v>75.03.11</v>
          </cell>
          <cell r="IAL94" t="str">
            <v>75.03.12</v>
          </cell>
          <cell r="IAM94" t="str">
            <v>75.03.13</v>
          </cell>
          <cell r="IAN94" t="str">
            <v>75.03.14</v>
          </cell>
          <cell r="IAO94" t="str">
            <v>75.03.15</v>
          </cell>
          <cell r="IAP94" t="str">
            <v>75.03.16</v>
          </cell>
          <cell r="IAQ94" t="str">
            <v>75.03.17</v>
          </cell>
          <cell r="IAR94" t="str">
            <v>75.03.18</v>
          </cell>
          <cell r="IAS94" t="str">
            <v>75.04.01</v>
          </cell>
          <cell r="IAT94" t="str">
            <v>75.04.02</v>
          </cell>
          <cell r="IAU94" t="str">
            <v>75.04.03</v>
          </cell>
          <cell r="IAV94" t="str">
            <v>75.04.04</v>
          </cell>
          <cell r="IAW94" t="str">
            <v>75.04.05</v>
          </cell>
          <cell r="IAX94" t="str">
            <v>75.04.06</v>
          </cell>
          <cell r="IAY94" t="str">
            <v>75.04.07</v>
          </cell>
          <cell r="IAZ94" t="str">
            <v>75.04.08</v>
          </cell>
          <cell r="IBA94" t="str">
            <v>75.04.09</v>
          </cell>
          <cell r="IBB94" t="str">
            <v>75.04.10</v>
          </cell>
          <cell r="IBC94" t="str">
            <v>75.04.11</v>
          </cell>
          <cell r="IBD94" t="str">
            <v>75.04.12</v>
          </cell>
          <cell r="IBE94" t="str">
            <v>75.04.13</v>
          </cell>
          <cell r="IBF94" t="str">
            <v>75.05.01</v>
          </cell>
          <cell r="IBG94" t="str">
            <v>75.05.02</v>
          </cell>
          <cell r="IBH94" t="str">
            <v>75.05.03</v>
          </cell>
          <cell r="IBI94" t="str">
            <v>75.05.04</v>
          </cell>
          <cell r="IBJ94" t="str">
            <v>75.05.05</v>
          </cell>
          <cell r="IBK94" t="str">
            <v>75.05.06</v>
          </cell>
          <cell r="IBL94" t="str">
            <v>75.05.07</v>
          </cell>
          <cell r="IBM94" t="str">
            <v>75.05.08</v>
          </cell>
          <cell r="IBN94" t="str">
            <v>75.05.09</v>
          </cell>
          <cell r="IBO94" t="str">
            <v>75.05.10</v>
          </cell>
          <cell r="IBP94" t="str">
            <v>75.05.11</v>
          </cell>
          <cell r="IBQ94" t="str">
            <v>75.71.01</v>
          </cell>
          <cell r="IBR94" t="str">
            <v>75.71.02</v>
          </cell>
          <cell r="IBS94" t="str">
            <v>75.71.03</v>
          </cell>
          <cell r="IBT94" t="str">
            <v>75.71.04</v>
          </cell>
          <cell r="IBU94" t="str">
            <v>75.71.05</v>
          </cell>
          <cell r="IBV94" t="str">
            <v>75.71.06</v>
          </cell>
          <cell r="IBW94" t="str">
            <v>75.71.07</v>
          </cell>
          <cell r="IBX94" t="str">
            <v>75.71.08</v>
          </cell>
          <cell r="IBY94" t="str">
            <v>75.71.09</v>
          </cell>
          <cell r="IBZ94" t="str">
            <v>76.01.01</v>
          </cell>
          <cell r="ICA94" t="str">
            <v>76.01.02</v>
          </cell>
          <cell r="ICB94" t="str">
            <v>76.01.03</v>
          </cell>
          <cell r="ICC94" t="str">
            <v>76.01.04</v>
          </cell>
          <cell r="ICD94" t="str">
            <v>76.01.05</v>
          </cell>
          <cell r="ICE94" t="str">
            <v>76.01.06</v>
          </cell>
          <cell r="ICF94" t="str">
            <v>76.01.07</v>
          </cell>
          <cell r="ICG94" t="str">
            <v>76.01.08</v>
          </cell>
          <cell r="ICH94" t="str">
            <v>76.01.09</v>
          </cell>
          <cell r="ICI94" t="str">
            <v>76.01.10</v>
          </cell>
          <cell r="ICJ94" t="str">
            <v>76.01.11</v>
          </cell>
          <cell r="ICK94" t="str">
            <v>76.01.12</v>
          </cell>
          <cell r="ICL94" t="str">
            <v>76.02.01</v>
          </cell>
          <cell r="ICM94" t="str">
            <v>76.02.02</v>
          </cell>
          <cell r="ICN94" t="str">
            <v>76.02.03</v>
          </cell>
          <cell r="ICO94" t="str">
            <v>76.02.04</v>
          </cell>
          <cell r="ICP94" t="str">
            <v>76.02.07</v>
          </cell>
          <cell r="ICQ94" t="str">
            <v>76.02.08</v>
          </cell>
          <cell r="ICR94" t="str">
            <v>76.02.11</v>
          </cell>
          <cell r="ICS94" t="str">
            <v>76.02.12</v>
          </cell>
          <cell r="ICT94" t="str">
            <v>76.02.13</v>
          </cell>
          <cell r="ICU94" t="str">
            <v>76.02.15</v>
          </cell>
          <cell r="ICV94" t="str">
            <v>76.02.16</v>
          </cell>
          <cell r="ICW94" t="str">
            <v>76.03.01</v>
          </cell>
          <cell r="ICX94" t="str">
            <v>76.03.02</v>
          </cell>
          <cell r="ICY94" t="str">
            <v>76.03.03</v>
          </cell>
          <cell r="ICZ94" t="str">
            <v>76.03.04</v>
          </cell>
          <cell r="IDA94" t="str">
            <v>76.03.05</v>
          </cell>
          <cell r="IDB94" t="str">
            <v>76.03.06</v>
          </cell>
          <cell r="IDC94" t="str">
            <v>76.03.07</v>
          </cell>
          <cell r="IDD94" t="str">
            <v>76.03.08</v>
          </cell>
          <cell r="IDE94" t="str">
            <v>76.03.09</v>
          </cell>
          <cell r="IDF94" t="str">
            <v>76.03.10</v>
          </cell>
          <cell r="IDG94" t="str">
            <v>76.03.11</v>
          </cell>
          <cell r="IDH94" t="str">
            <v>76.03.12</v>
          </cell>
          <cell r="IDI94" t="str">
            <v>76.03.13</v>
          </cell>
          <cell r="IDJ94" t="str">
            <v>76.03.14</v>
          </cell>
          <cell r="IDK94" t="str">
            <v>76.03.15</v>
          </cell>
          <cell r="IDL94" t="str">
            <v>76.03.16</v>
          </cell>
          <cell r="IDM94" t="str">
            <v>76.03.17</v>
          </cell>
          <cell r="IDN94" t="str">
            <v>76.04.01</v>
          </cell>
          <cell r="IDO94" t="str">
            <v>76.04.02</v>
          </cell>
          <cell r="IDP94" t="str">
            <v>76.04.03</v>
          </cell>
          <cell r="IDQ94" t="str">
            <v>76.04.04</v>
          </cell>
          <cell r="IDR94" t="str">
            <v>76.04.05</v>
          </cell>
          <cell r="IDS94" t="str">
            <v>76.04.06</v>
          </cell>
          <cell r="IDT94" t="str">
            <v>76.04.07</v>
          </cell>
          <cell r="IDU94" t="str">
            <v>76.04.08</v>
          </cell>
          <cell r="IDV94" t="str">
            <v>76.04.09</v>
          </cell>
          <cell r="IDW94" t="str">
            <v>76.04.10</v>
          </cell>
          <cell r="IDX94" t="str">
            <v>76.04.11</v>
          </cell>
          <cell r="IDY94" t="str">
            <v>76.04.12</v>
          </cell>
          <cell r="IDZ94" t="str">
            <v>76.04.13</v>
          </cell>
          <cell r="IEA94" t="str">
            <v>76.04.14</v>
          </cell>
          <cell r="IEB94" t="str">
            <v>76.04.15</v>
          </cell>
          <cell r="IEC94" t="str">
            <v>76.04.16</v>
          </cell>
          <cell r="IED94" t="str">
            <v>76.05.01</v>
          </cell>
          <cell r="IEE94" t="str">
            <v>76.05.02</v>
          </cell>
          <cell r="IEF94" t="str">
            <v>76.05.03</v>
          </cell>
          <cell r="IEG94" t="str">
            <v>76.05.04</v>
          </cell>
          <cell r="IEH94" t="str">
            <v>76.05.05</v>
          </cell>
          <cell r="IEI94" t="str">
            <v>76.05.06</v>
          </cell>
          <cell r="IEJ94" t="str">
            <v>76.05.07</v>
          </cell>
          <cell r="IEK94" t="str">
            <v>76.05.08</v>
          </cell>
          <cell r="IEL94" t="str">
            <v>76.06.01</v>
          </cell>
          <cell r="IEM94" t="str">
            <v>76.06.02</v>
          </cell>
          <cell r="IEN94" t="str">
            <v>76.06.03</v>
          </cell>
          <cell r="IEO94" t="str">
            <v>76.06.04</v>
          </cell>
          <cell r="IEP94" t="str">
            <v>76.06.05</v>
          </cell>
          <cell r="IEQ94" t="str">
            <v>81.01.01</v>
          </cell>
          <cell r="IER94" t="str">
            <v>81.01.02</v>
          </cell>
          <cell r="IES94" t="str">
            <v>81.01.06</v>
          </cell>
          <cell r="IET94" t="str">
            <v>81.01.09</v>
          </cell>
          <cell r="IEU94" t="str">
            <v>81.01.11</v>
          </cell>
          <cell r="IEV94" t="str">
            <v>81.01.12</v>
          </cell>
          <cell r="IEW94" t="str">
            <v>81.01.13</v>
          </cell>
          <cell r="IEX94" t="str">
            <v>81.01.14</v>
          </cell>
          <cell r="IEY94" t="str">
            <v>81.01.15</v>
          </cell>
          <cell r="IEZ94" t="str">
            <v>81.01.16</v>
          </cell>
          <cell r="IFA94" t="str">
            <v>81.01.17</v>
          </cell>
          <cell r="IFB94" t="str">
            <v>81.01.20</v>
          </cell>
          <cell r="IFC94" t="str">
            <v>81.01.21</v>
          </cell>
          <cell r="IFD94" t="str">
            <v>81.01.22</v>
          </cell>
          <cell r="IFE94" t="str">
            <v>81.01.23</v>
          </cell>
          <cell r="IFF94" t="str">
            <v>81.01.24</v>
          </cell>
          <cell r="IFG94" t="str">
            <v>81.01.25</v>
          </cell>
          <cell r="IFH94" t="str">
            <v>81.01.26</v>
          </cell>
          <cell r="IFI94" t="str">
            <v>81.02.01</v>
          </cell>
          <cell r="IFJ94" t="str">
            <v>81.02.03</v>
          </cell>
          <cell r="IFK94" t="str">
            <v>81.02.04</v>
          </cell>
          <cell r="IFL94" t="str">
            <v>81.02.05</v>
          </cell>
          <cell r="IFM94" t="str">
            <v>81.02.13</v>
          </cell>
          <cell r="IFN94" t="str">
            <v>81.02.14</v>
          </cell>
          <cell r="IFO94" t="str">
            <v>81.02.15</v>
          </cell>
          <cell r="IFP94" t="str">
            <v>81.02.16</v>
          </cell>
          <cell r="IFQ94" t="str">
            <v>81.02.17</v>
          </cell>
          <cell r="IFR94" t="str">
            <v>81.02.18</v>
          </cell>
          <cell r="IFS94" t="str">
            <v>81.02.19</v>
          </cell>
          <cell r="IFT94" t="str">
            <v>81.03.01</v>
          </cell>
          <cell r="IFU94" t="str">
            <v>81.03.02</v>
          </cell>
          <cell r="IFV94" t="str">
            <v>81.03.03</v>
          </cell>
          <cell r="IFW94" t="str">
            <v>81.03.04</v>
          </cell>
          <cell r="IFX94" t="str">
            <v>81.03.05</v>
          </cell>
          <cell r="IFY94" t="str">
            <v>81.03.06</v>
          </cell>
          <cell r="IFZ94" t="str">
            <v>81.03.07</v>
          </cell>
          <cell r="IGA94" t="str">
            <v>81.03.08</v>
          </cell>
          <cell r="IGB94" t="str">
            <v>81.03.09</v>
          </cell>
          <cell r="IGC94" t="str">
            <v>81.03.18</v>
          </cell>
          <cell r="IGD94" t="str">
            <v>81.04.01</v>
          </cell>
          <cell r="IGE94" t="str">
            <v>81.04.02</v>
          </cell>
          <cell r="IGF94" t="str">
            <v>81.04.03</v>
          </cell>
          <cell r="IGG94" t="str">
            <v>81.04.06</v>
          </cell>
          <cell r="IGH94" t="str">
            <v>81.04.10</v>
          </cell>
          <cell r="IGI94" t="str">
            <v>81.04.11</v>
          </cell>
          <cell r="IGJ94" t="str">
            <v>81.04.12</v>
          </cell>
          <cell r="IGK94" t="str">
            <v>81.04.13</v>
          </cell>
          <cell r="IGL94" t="str">
            <v>81.04.14</v>
          </cell>
          <cell r="IGM94" t="str">
            <v>81.04.15</v>
          </cell>
          <cell r="IGN94" t="str">
            <v>81.05.01</v>
          </cell>
          <cell r="IGO94" t="str">
            <v>81.05.02</v>
          </cell>
          <cell r="IGP94" t="str">
            <v>81.05.03</v>
          </cell>
          <cell r="IGQ94" t="str">
            <v>81.05.04</v>
          </cell>
          <cell r="IGR94" t="str">
            <v>81.05.05</v>
          </cell>
          <cell r="IGS94" t="str">
            <v>81.05.06</v>
          </cell>
          <cell r="IGT94" t="str">
            <v>81.05.07</v>
          </cell>
          <cell r="IGU94" t="str">
            <v>81.05.08</v>
          </cell>
          <cell r="IGV94" t="str">
            <v>81.05.09</v>
          </cell>
          <cell r="IGW94" t="str">
            <v>81.05.10</v>
          </cell>
          <cell r="IGX94" t="str">
            <v>81.05.11</v>
          </cell>
          <cell r="IGY94" t="str">
            <v>81.05.12</v>
          </cell>
          <cell r="IGZ94" t="str">
            <v>81.05.13</v>
          </cell>
          <cell r="IHA94" t="str">
            <v>81.05.14</v>
          </cell>
          <cell r="IHB94" t="str">
            <v>81.05.15</v>
          </cell>
          <cell r="IHC94" t="str">
            <v>81.06.01</v>
          </cell>
          <cell r="IHD94" t="str">
            <v>81.06.02</v>
          </cell>
          <cell r="IHE94" t="str">
            <v>81.06.03</v>
          </cell>
          <cell r="IHF94" t="str">
            <v>81.06.04</v>
          </cell>
          <cell r="IHG94" t="str">
            <v>81.06.05</v>
          </cell>
          <cell r="IHH94" t="str">
            <v>81.06.06</v>
          </cell>
          <cell r="IHI94" t="str">
            <v>81.06.07</v>
          </cell>
          <cell r="IHJ94" t="str">
            <v>81.06.08</v>
          </cell>
          <cell r="IHK94" t="str">
            <v>81.06.09</v>
          </cell>
          <cell r="IHL94" t="str">
            <v>81.06.10</v>
          </cell>
          <cell r="IHM94" t="str">
            <v>81.06.11</v>
          </cell>
          <cell r="IHN94" t="str">
            <v>81.07.01</v>
          </cell>
          <cell r="IHO94" t="str">
            <v>81.07.02</v>
          </cell>
          <cell r="IHP94" t="str">
            <v>81.07.03</v>
          </cell>
          <cell r="IHQ94" t="str">
            <v>81.07.04</v>
          </cell>
          <cell r="IHR94" t="str">
            <v>81.07.05</v>
          </cell>
          <cell r="IHS94" t="str">
            <v>81.07.06</v>
          </cell>
          <cell r="IHT94" t="str">
            <v>81.07.07</v>
          </cell>
          <cell r="IHU94" t="str">
            <v>81.07.08</v>
          </cell>
          <cell r="IHV94" t="str">
            <v>81.07.09</v>
          </cell>
          <cell r="IHW94" t="str">
            <v>81.07.10</v>
          </cell>
          <cell r="IHX94" t="str">
            <v>81.08.01</v>
          </cell>
          <cell r="IHY94" t="str">
            <v>81.08.02</v>
          </cell>
          <cell r="IHZ94" t="str">
            <v>81.08.03</v>
          </cell>
          <cell r="IIA94" t="str">
            <v>81.08.04</v>
          </cell>
          <cell r="IIB94" t="str">
            <v>81.08.05</v>
          </cell>
          <cell r="IIC94" t="str">
            <v>81.08.06</v>
          </cell>
          <cell r="IID94" t="str">
            <v>81.08.07</v>
          </cell>
          <cell r="IIE94" t="str">
            <v>81.08.08</v>
          </cell>
          <cell r="IIF94" t="str">
            <v>81.08.09</v>
          </cell>
          <cell r="IIG94" t="str">
            <v>81.08.10</v>
          </cell>
          <cell r="IIH94" t="str">
            <v>81.08.11</v>
          </cell>
          <cell r="III94" t="str">
            <v>81.08.12</v>
          </cell>
          <cell r="IIJ94" t="str">
            <v>81.08.13</v>
          </cell>
          <cell r="IIK94" t="str">
            <v>81.08.14</v>
          </cell>
          <cell r="IIL94" t="str">
            <v>81.08.15</v>
          </cell>
          <cell r="IIM94" t="str">
            <v>81.08.16</v>
          </cell>
          <cell r="IIN94" t="str">
            <v>81.08.17</v>
          </cell>
          <cell r="IIO94" t="str">
            <v>81.09.01</v>
          </cell>
          <cell r="IIP94" t="str">
            <v>81.09.02</v>
          </cell>
          <cell r="IIQ94" t="str">
            <v>81.09.03</v>
          </cell>
          <cell r="IIR94" t="str">
            <v>81.09.04</v>
          </cell>
          <cell r="IIS94" t="str">
            <v>81.09.05</v>
          </cell>
          <cell r="IIT94" t="str">
            <v>81.09.06</v>
          </cell>
          <cell r="IIU94" t="str">
            <v>81.71.01</v>
          </cell>
          <cell r="IIV94" t="str">
            <v>81.71.02</v>
          </cell>
          <cell r="IIW94" t="str">
            <v>81.71.03</v>
          </cell>
          <cell r="IIX94" t="str">
            <v>81.71.04</v>
          </cell>
          <cell r="IIY94" t="str">
            <v>81.71.05</v>
          </cell>
          <cell r="IIZ94" t="str">
            <v>81.72.01</v>
          </cell>
          <cell r="IJA94" t="str">
            <v>81.72.02</v>
          </cell>
          <cell r="IJB94" t="str">
            <v>81.72.03</v>
          </cell>
          <cell r="IJC94" t="str">
            <v>81.72.04</v>
          </cell>
          <cell r="IJD94" t="str">
            <v>81.72.05</v>
          </cell>
          <cell r="IJE94" t="str">
            <v>82.01.01</v>
          </cell>
          <cell r="IJF94" t="str">
            <v>82.01.02</v>
          </cell>
          <cell r="IJG94" t="str">
            <v>82.01.03</v>
          </cell>
          <cell r="IJH94" t="str">
            <v>82.01.04</v>
          </cell>
          <cell r="IJI94" t="str">
            <v>82.01.05</v>
          </cell>
          <cell r="IJJ94" t="str">
            <v>82.01.07</v>
          </cell>
          <cell r="IJK94" t="str">
            <v>82.01.08</v>
          </cell>
          <cell r="IJL94" t="str">
            <v>82.01.09</v>
          </cell>
          <cell r="IJM94" t="str">
            <v>82.02.01</v>
          </cell>
          <cell r="IJN94" t="str">
            <v>82.02.02</v>
          </cell>
          <cell r="IJO94" t="str">
            <v>82.02.03</v>
          </cell>
          <cell r="IJP94" t="str">
            <v>82.02.04</v>
          </cell>
          <cell r="IJQ94" t="str">
            <v>82.02.05</v>
          </cell>
          <cell r="IJR94" t="str">
            <v>82.02.06</v>
          </cell>
          <cell r="IJS94" t="str">
            <v>82.02.07</v>
          </cell>
          <cell r="IJT94" t="str">
            <v>82.02.08</v>
          </cell>
          <cell r="IJU94" t="str">
            <v>82.02.09</v>
          </cell>
          <cell r="IJV94" t="str">
            <v>82.02.10</v>
          </cell>
          <cell r="IJW94" t="str">
            <v>82.03.04</v>
          </cell>
          <cell r="IJX94" t="str">
            <v>82.03.05</v>
          </cell>
          <cell r="IJY94" t="str">
            <v>82.03.06</v>
          </cell>
          <cell r="IJZ94" t="str">
            <v>82.03.07</v>
          </cell>
          <cell r="IKA94" t="str">
            <v>82.03.08</v>
          </cell>
          <cell r="IKB94" t="str">
            <v>82.03.09</v>
          </cell>
          <cell r="IKC94" t="str">
            <v>82.03.10</v>
          </cell>
          <cell r="IKD94" t="str">
            <v>82.03.11</v>
          </cell>
          <cell r="IKE94" t="str">
            <v>82.03.12</v>
          </cell>
          <cell r="IKF94" t="str">
            <v>82.03.13</v>
          </cell>
          <cell r="IKG94" t="str">
            <v>82.03.14</v>
          </cell>
          <cell r="IKH94" t="str">
            <v>82.03.15</v>
          </cell>
          <cell r="IKI94" t="str">
            <v>82.03.16</v>
          </cell>
          <cell r="IKJ94" t="str">
            <v>82.03.19</v>
          </cell>
          <cell r="IKK94" t="str">
            <v>82.03.20</v>
          </cell>
          <cell r="IKL94" t="str">
            <v>82.03.21</v>
          </cell>
          <cell r="IKM94" t="str">
            <v>82.03.22</v>
          </cell>
          <cell r="IKN94" t="str">
            <v>82.04.01</v>
          </cell>
          <cell r="IKO94" t="str">
            <v>82.04.02</v>
          </cell>
          <cell r="IKP94" t="str">
            <v>82.04.03</v>
          </cell>
          <cell r="IKQ94" t="str">
            <v>82.04.04</v>
          </cell>
          <cell r="IKR94" t="str">
            <v>82.04.05</v>
          </cell>
          <cell r="IKS94" t="str">
            <v>82.04.06</v>
          </cell>
          <cell r="IKT94" t="str">
            <v>82.04.07</v>
          </cell>
          <cell r="IKU94" t="str">
            <v>82.04.08</v>
          </cell>
          <cell r="IKV94" t="str">
            <v>82.04.09</v>
          </cell>
          <cell r="IKW94" t="str">
            <v>82.04.10</v>
          </cell>
          <cell r="IKX94" t="str">
            <v>82.04.11</v>
          </cell>
          <cell r="IKY94" t="str">
            <v>82.04.12</v>
          </cell>
          <cell r="IKZ94" t="str">
            <v>82.04.13</v>
          </cell>
          <cell r="ILA94" t="str">
            <v>82.04.14</v>
          </cell>
          <cell r="ILB94" t="str">
            <v>82.04.15</v>
          </cell>
          <cell r="ILC94" t="str">
            <v>82.04.16</v>
          </cell>
          <cell r="ILD94" t="str">
            <v>82.04.17</v>
          </cell>
          <cell r="ILE94" t="str">
            <v>82.04.18</v>
          </cell>
          <cell r="ILF94" t="str">
            <v>82.04.19</v>
          </cell>
          <cell r="ILG94" t="str">
            <v>82.04.20</v>
          </cell>
          <cell r="ILH94" t="str">
            <v>82.04.21</v>
          </cell>
          <cell r="ILI94" t="str">
            <v>82.04.22</v>
          </cell>
          <cell r="ILJ94" t="str">
            <v>82.04.23</v>
          </cell>
          <cell r="ILK94" t="str">
            <v>82.04.24</v>
          </cell>
          <cell r="ILL94" t="str">
            <v>82.04.25</v>
          </cell>
          <cell r="ILM94" t="str">
            <v>82.04.26</v>
          </cell>
          <cell r="ILN94" t="str">
            <v>82.04.27</v>
          </cell>
          <cell r="ILO94" t="str">
            <v>82.04.28</v>
          </cell>
          <cell r="ILP94" t="str">
            <v>82.04.29</v>
          </cell>
          <cell r="ILQ94" t="str">
            <v>82.04.30</v>
          </cell>
          <cell r="ILR94" t="str">
            <v>82.05.01</v>
          </cell>
          <cell r="ILS94" t="str">
            <v>82.05.02</v>
          </cell>
          <cell r="ILT94" t="str">
            <v>82.05.03</v>
          </cell>
          <cell r="ILU94" t="str">
            <v>82.05.06</v>
          </cell>
          <cell r="ILV94" t="str">
            <v>82.05.07</v>
          </cell>
          <cell r="ILW94" t="str">
            <v>82.05.08</v>
          </cell>
          <cell r="ILX94" t="str">
            <v>82.05.09</v>
          </cell>
          <cell r="ILY94" t="str">
            <v>82.05.10</v>
          </cell>
          <cell r="ILZ94" t="str">
            <v>82.05.11</v>
          </cell>
          <cell r="IMA94" t="str">
            <v>82.05.12</v>
          </cell>
          <cell r="IMB94" t="str">
            <v>82.05.13</v>
          </cell>
          <cell r="IMC94" t="str">
            <v>82.05.18</v>
          </cell>
          <cell r="IMD94" t="str">
            <v>82.06.01</v>
          </cell>
          <cell r="IME94" t="str">
            <v>82.06.02</v>
          </cell>
          <cell r="IMF94" t="str">
            <v>82.06.03</v>
          </cell>
          <cell r="IMG94" t="str">
            <v>82.06.04</v>
          </cell>
          <cell r="IMH94" t="str">
            <v>82.06.05</v>
          </cell>
          <cell r="IMI94" t="str">
            <v>82.06.06</v>
          </cell>
          <cell r="IMJ94" t="str">
            <v>82.06.07</v>
          </cell>
          <cell r="IMK94" t="str">
            <v>82.06.08</v>
          </cell>
          <cell r="IML94" t="str">
            <v>82.06.09</v>
          </cell>
          <cell r="IMM94" t="str">
            <v>82.06.10</v>
          </cell>
          <cell r="IMN94" t="str">
            <v>82.07.01</v>
          </cell>
          <cell r="IMO94" t="str">
            <v>82.07.02</v>
          </cell>
          <cell r="IMP94" t="str">
            <v>82.07.03</v>
          </cell>
          <cell r="IMQ94" t="str">
            <v>82.07.04</v>
          </cell>
          <cell r="IMR94" t="str">
            <v>82.07.05</v>
          </cell>
          <cell r="IMS94" t="str">
            <v>82.08.01</v>
          </cell>
          <cell r="IMT94" t="str">
            <v>82.08.02</v>
          </cell>
          <cell r="IMU94" t="str">
            <v>82.08.03</v>
          </cell>
          <cell r="IMV94" t="str">
            <v>82.08.04</v>
          </cell>
          <cell r="IMW94" t="str">
            <v>82.08.05</v>
          </cell>
          <cell r="IMX94" t="str">
            <v>82.08.06</v>
          </cell>
          <cell r="IMY94" t="str">
            <v>82.08.07</v>
          </cell>
          <cell r="IMZ94" t="str">
            <v>82.08.08</v>
          </cell>
          <cell r="INA94" t="str">
            <v>82.71.01</v>
          </cell>
          <cell r="INB94" t="str">
            <v>82.71.02</v>
          </cell>
          <cell r="INC94" t="str">
            <v>82.71.03</v>
          </cell>
          <cell r="IND94" t="str">
            <v>82.71.04</v>
          </cell>
          <cell r="INE94" t="str">
            <v>82.71.05</v>
          </cell>
          <cell r="INF94" t="str">
            <v>82.71.06</v>
          </cell>
          <cell r="ING94" t="str">
            <v>82.71.07</v>
          </cell>
          <cell r="INH94" t="str">
            <v>82.71.08</v>
          </cell>
          <cell r="INI94" t="str">
            <v>82.72.01</v>
          </cell>
          <cell r="INJ94" t="str">
            <v>82.72.02</v>
          </cell>
          <cell r="INK94" t="str">
            <v>82.72.03</v>
          </cell>
          <cell r="INL94" t="str">
            <v>82.72.04</v>
          </cell>
          <cell r="INM94" t="str">
            <v>82.72.05</v>
          </cell>
          <cell r="INN94" t="str">
            <v>82.72.06</v>
          </cell>
          <cell r="INO94" t="str">
            <v>82.72.07</v>
          </cell>
          <cell r="INP94" t="str">
            <v>82.72.08</v>
          </cell>
          <cell r="INQ94" t="str">
            <v>91.01.01</v>
          </cell>
          <cell r="INR94" t="str">
            <v>91.01.02</v>
          </cell>
          <cell r="INS94" t="str">
            <v>91.01.03</v>
          </cell>
          <cell r="INT94" t="str">
            <v>91.01.04</v>
          </cell>
          <cell r="INU94" t="str">
            <v>91.01.05</v>
          </cell>
          <cell r="INV94" t="str">
            <v>91.01.06</v>
          </cell>
          <cell r="INW94" t="str">
            <v>91.01.07</v>
          </cell>
          <cell r="INX94" t="str">
            <v>91.01.08</v>
          </cell>
          <cell r="INY94" t="str">
            <v>91.01.09</v>
          </cell>
          <cell r="INZ94" t="str">
            <v>91.01.10</v>
          </cell>
          <cell r="IOA94" t="str">
            <v>91.01.11</v>
          </cell>
          <cell r="IOB94" t="str">
            <v>91.01.12</v>
          </cell>
          <cell r="IOC94" t="str">
            <v>91.01.13</v>
          </cell>
          <cell r="IOD94" t="str">
            <v>91.01.14</v>
          </cell>
          <cell r="IOE94" t="str">
            <v>91.01.15</v>
          </cell>
          <cell r="IOF94" t="str">
            <v>91.01.16</v>
          </cell>
          <cell r="IOG94" t="str">
            <v>91.01.17</v>
          </cell>
          <cell r="IOH94" t="str">
            <v>91.01.18</v>
          </cell>
          <cell r="IOI94" t="str">
            <v>91.01.19</v>
          </cell>
          <cell r="IOJ94" t="str">
            <v>91.01.20</v>
          </cell>
          <cell r="IOK94" t="str">
            <v>91.02.01</v>
          </cell>
          <cell r="IOL94" t="str">
            <v>91.02.03</v>
          </cell>
          <cell r="IOM94" t="str">
            <v>91.02.04</v>
          </cell>
          <cell r="ION94" t="str">
            <v>91.02.12</v>
          </cell>
          <cell r="IOO94" t="str">
            <v>91.02.15</v>
          </cell>
          <cell r="IOP94" t="str">
            <v>91.02.25</v>
          </cell>
          <cell r="IOQ94" t="str">
            <v>91.02.27</v>
          </cell>
          <cell r="IOR94" t="str">
            <v>91.02.28</v>
          </cell>
          <cell r="IOS94" t="str">
            <v>91.02.29</v>
          </cell>
          <cell r="IOT94" t="str">
            <v>91.02.34</v>
          </cell>
          <cell r="IOU94" t="str">
            <v>91.02.35</v>
          </cell>
          <cell r="IOV94" t="str">
            <v>91.02.40</v>
          </cell>
          <cell r="IOW94" t="str">
            <v>91.02.41</v>
          </cell>
          <cell r="IOX94" t="str">
            <v>91.02.42</v>
          </cell>
          <cell r="IOY94" t="str">
            <v>91.02.43</v>
          </cell>
          <cell r="IOZ94" t="str">
            <v>91.02.44</v>
          </cell>
          <cell r="IPA94" t="str">
            <v>91.02.45</v>
          </cell>
          <cell r="IPB94" t="str">
            <v>91.02.46</v>
          </cell>
          <cell r="IPC94" t="str">
            <v>91.02.47</v>
          </cell>
          <cell r="IPD94" t="str">
            <v>91.02.48</v>
          </cell>
          <cell r="IPE94" t="str">
            <v>91.02.49</v>
          </cell>
          <cell r="IPF94" t="str">
            <v>91.02.50</v>
          </cell>
          <cell r="IPG94" t="str">
            <v>91.02.51</v>
          </cell>
          <cell r="IPH94" t="str">
            <v>91.02.52</v>
          </cell>
          <cell r="IPI94" t="str">
            <v>91.02.53</v>
          </cell>
          <cell r="IPJ94" t="str">
            <v>91.02.54</v>
          </cell>
          <cell r="IPK94" t="str">
            <v>91.02.55</v>
          </cell>
          <cell r="IPL94" t="str">
            <v>91.02.56</v>
          </cell>
          <cell r="IPM94" t="str">
            <v>91.02.57</v>
          </cell>
          <cell r="IPN94" t="str">
            <v>91.02.58</v>
          </cell>
          <cell r="IPO94" t="str">
            <v>91.02.59</v>
          </cell>
          <cell r="IPP94" t="str">
            <v>91.02.60</v>
          </cell>
          <cell r="IPQ94" t="str">
            <v>91.02.61</v>
          </cell>
          <cell r="IPR94" t="str">
            <v>91.02.62</v>
          </cell>
          <cell r="IPS94" t="str">
            <v>91.02.63</v>
          </cell>
          <cell r="IPT94" t="str">
            <v>91.02.64</v>
          </cell>
          <cell r="IPU94" t="str">
            <v>91.02.65</v>
          </cell>
          <cell r="IPV94" t="str">
            <v>91.02.66</v>
          </cell>
          <cell r="IPW94" t="str">
            <v>91.02.67</v>
          </cell>
          <cell r="IPX94" t="str">
            <v>91.02.68</v>
          </cell>
          <cell r="IPY94" t="str">
            <v>91.03.01</v>
          </cell>
          <cell r="IPZ94" t="str">
            <v>91.03.02</v>
          </cell>
          <cell r="IQA94" t="str">
            <v>91.03.03</v>
          </cell>
          <cell r="IQB94" t="str">
            <v>91.03.04</v>
          </cell>
          <cell r="IQC94" t="str">
            <v>91.03.05</v>
          </cell>
          <cell r="IQD94" t="str">
            <v>91.03.06</v>
          </cell>
          <cell r="IQE94" t="str">
            <v>91.03.07</v>
          </cell>
          <cell r="IQF94" t="str">
            <v>91.03.08</v>
          </cell>
          <cell r="IQG94" t="str">
            <v>91.03.09</v>
          </cell>
          <cell r="IQH94" t="str">
            <v>91.03.10</v>
          </cell>
          <cell r="IQI94" t="str">
            <v>91.03.11</v>
          </cell>
          <cell r="IQJ94" t="str">
            <v>91.03.12</v>
          </cell>
          <cell r="IQK94" t="str">
            <v>91.03.13</v>
          </cell>
          <cell r="IQL94" t="str">
            <v>91.03.14</v>
          </cell>
          <cell r="IQM94" t="str">
            <v>91.03.15</v>
          </cell>
          <cell r="IQN94" t="str">
            <v>91.03.16</v>
          </cell>
          <cell r="IQO94" t="str">
            <v>91.03.17</v>
          </cell>
          <cell r="IQP94" t="str">
            <v>91.03.18</v>
          </cell>
          <cell r="IQQ94" t="str">
            <v>91.03.19</v>
          </cell>
          <cell r="IQR94" t="str">
            <v>91.04.01</v>
          </cell>
          <cell r="IQS94" t="str">
            <v>91.04.02</v>
          </cell>
          <cell r="IQT94" t="str">
            <v>91.04.03</v>
          </cell>
          <cell r="IQU94" t="str">
            <v>91.04.06</v>
          </cell>
          <cell r="IQV94" t="str">
            <v>91.04.07</v>
          </cell>
          <cell r="IQW94" t="str">
            <v>91.04.10</v>
          </cell>
          <cell r="IQX94" t="str">
            <v>91.04.11</v>
          </cell>
          <cell r="IQY94" t="str">
            <v>91.04.12</v>
          </cell>
          <cell r="IQZ94" t="str">
            <v>91.04.16</v>
          </cell>
          <cell r="IRA94" t="str">
            <v>91.04.17</v>
          </cell>
          <cell r="IRB94" t="str">
            <v>91.04.21</v>
          </cell>
          <cell r="IRC94" t="str">
            <v>91.04.22</v>
          </cell>
          <cell r="IRD94" t="str">
            <v>91.04.23</v>
          </cell>
          <cell r="IRE94" t="str">
            <v>91.04.24</v>
          </cell>
          <cell r="IRF94" t="str">
            <v>91.04.25</v>
          </cell>
          <cell r="IRG94" t="str">
            <v>91.05.01</v>
          </cell>
          <cell r="IRH94" t="str">
            <v>91.05.02</v>
          </cell>
          <cell r="IRI94" t="str">
            <v>91.05.03</v>
          </cell>
          <cell r="IRJ94" t="str">
            <v>91.05.04</v>
          </cell>
          <cell r="IRK94" t="str">
            <v>91.05.05</v>
          </cell>
          <cell r="IRL94" t="str">
            <v>91.05.06</v>
          </cell>
          <cell r="IRM94" t="str">
            <v>91.05.07</v>
          </cell>
          <cell r="IRN94" t="str">
            <v>91.05.08</v>
          </cell>
          <cell r="IRO94" t="str">
            <v>91.05.09</v>
          </cell>
          <cell r="IRP94" t="str">
            <v>91.05.10</v>
          </cell>
          <cell r="IRQ94" t="str">
            <v>91.05.11</v>
          </cell>
          <cell r="IRR94" t="str">
            <v>91.05.12</v>
          </cell>
          <cell r="IRS94" t="str">
            <v>91.05.13</v>
          </cell>
          <cell r="IRT94" t="str">
            <v>91.05.14</v>
          </cell>
          <cell r="IRU94" t="str">
            <v>91.05.15</v>
          </cell>
          <cell r="IRV94" t="str">
            <v>91.05.16</v>
          </cell>
          <cell r="IRW94" t="str">
            <v>91.06.01</v>
          </cell>
          <cell r="IRX94" t="str">
            <v>91.06.02</v>
          </cell>
          <cell r="IRY94" t="str">
            <v>91.06.03</v>
          </cell>
          <cell r="IRZ94" t="str">
            <v>91.06.04</v>
          </cell>
          <cell r="ISA94" t="str">
            <v>91.06.05</v>
          </cell>
          <cell r="ISB94" t="str">
            <v>91.06.08</v>
          </cell>
          <cell r="ISC94" t="str">
            <v>91.06.09</v>
          </cell>
          <cell r="ISD94" t="str">
            <v>91.06.10</v>
          </cell>
          <cell r="ISE94" t="str">
            <v>91.06.11</v>
          </cell>
          <cell r="ISF94" t="str">
            <v>91.06.12</v>
          </cell>
          <cell r="ISG94" t="str">
            <v>91.06.13</v>
          </cell>
          <cell r="ISH94" t="str">
            <v>91.06.14</v>
          </cell>
          <cell r="ISI94" t="str">
            <v>91.06.15</v>
          </cell>
          <cell r="ISJ94" t="str">
            <v>91.06.16</v>
          </cell>
          <cell r="ISK94" t="str">
            <v>91.06.17</v>
          </cell>
          <cell r="ISL94" t="str">
            <v>91.06.18</v>
          </cell>
          <cell r="ISM94" t="str">
            <v>91.06.19</v>
          </cell>
          <cell r="ISN94" t="str">
            <v>91.06.20</v>
          </cell>
          <cell r="ISO94" t="str">
            <v>91.06.21</v>
          </cell>
          <cell r="ISP94" t="str">
            <v>91.07.01</v>
          </cell>
          <cell r="ISQ94" t="str">
            <v>91.07.03</v>
          </cell>
          <cell r="ISR94" t="str">
            <v>91.07.06</v>
          </cell>
          <cell r="ISS94" t="str">
            <v>91.07.07</v>
          </cell>
          <cell r="IST94" t="str">
            <v>91.07.08</v>
          </cell>
          <cell r="ISU94" t="str">
            <v>91.07.10</v>
          </cell>
          <cell r="ISV94" t="str">
            <v>91.07.11</v>
          </cell>
          <cell r="ISW94" t="str">
            <v>91.07.12</v>
          </cell>
          <cell r="ISX94" t="str">
            <v>91.07.17</v>
          </cell>
          <cell r="ISY94" t="str">
            <v>91.07.18</v>
          </cell>
          <cell r="ISZ94" t="str">
            <v>91.07.19</v>
          </cell>
          <cell r="ITA94" t="str">
            <v>91.07.20</v>
          </cell>
          <cell r="ITB94" t="str">
            <v>91.07.21</v>
          </cell>
          <cell r="ITC94" t="str">
            <v>91.07.22</v>
          </cell>
          <cell r="ITD94" t="str">
            <v>91.07.23</v>
          </cell>
          <cell r="ITE94" t="str">
            <v>91.07.24</v>
          </cell>
          <cell r="ITF94" t="str">
            <v>91.07.25</v>
          </cell>
          <cell r="ITG94" t="str">
            <v>91.07.26</v>
          </cell>
          <cell r="ITH94" t="str">
            <v>91.07.27</v>
          </cell>
          <cell r="ITI94" t="str">
            <v>91.07.28</v>
          </cell>
          <cell r="ITJ94" t="str">
            <v>91.07.29</v>
          </cell>
          <cell r="ITK94" t="str">
            <v>91.07.30</v>
          </cell>
          <cell r="ITL94" t="str">
            <v>91.07.31</v>
          </cell>
          <cell r="ITM94" t="str">
            <v>91.07.32</v>
          </cell>
          <cell r="ITN94" t="str">
            <v>91.07.33</v>
          </cell>
          <cell r="ITO94" t="str">
            <v>91.07.34</v>
          </cell>
          <cell r="ITP94" t="str">
            <v>91.08.01</v>
          </cell>
          <cell r="ITQ94" t="str">
            <v>91.08.02</v>
          </cell>
          <cell r="ITR94" t="str">
            <v>91.08.04</v>
          </cell>
          <cell r="ITS94" t="str">
            <v>91.08.07</v>
          </cell>
          <cell r="ITT94" t="str">
            <v>91.08.09</v>
          </cell>
          <cell r="ITU94" t="str">
            <v>91.08.12</v>
          </cell>
          <cell r="ITV94" t="str">
            <v>91.08.13</v>
          </cell>
          <cell r="ITW94" t="str">
            <v>91.08.19</v>
          </cell>
          <cell r="ITX94" t="str">
            <v>91.08.20</v>
          </cell>
          <cell r="ITY94" t="str">
            <v>91.08.21</v>
          </cell>
          <cell r="ITZ94" t="str">
            <v>91.08.22</v>
          </cell>
          <cell r="IUA94" t="str">
            <v>91.08.23</v>
          </cell>
          <cell r="IUB94" t="str">
            <v>91.08.24</v>
          </cell>
          <cell r="IUC94" t="str">
            <v>91.08.25</v>
          </cell>
          <cell r="IUD94" t="str">
            <v>91.08.26</v>
          </cell>
          <cell r="IUE94" t="str">
            <v>91.08.27</v>
          </cell>
          <cell r="IUF94" t="str">
            <v>91.08.28</v>
          </cell>
          <cell r="IUG94" t="str">
            <v>91.08.29</v>
          </cell>
          <cell r="IUH94" t="str">
            <v>91.08.30</v>
          </cell>
          <cell r="IUI94" t="str">
            <v>91.08.31</v>
          </cell>
          <cell r="IUJ94" t="str">
            <v>91.08.32</v>
          </cell>
          <cell r="IUK94" t="str">
            <v>91.08.33</v>
          </cell>
          <cell r="IUL94" t="str">
            <v>91.08.34</v>
          </cell>
          <cell r="IUM94" t="str">
            <v>91.09.01</v>
          </cell>
          <cell r="IUN94" t="str">
            <v>91.09.02</v>
          </cell>
          <cell r="IUO94" t="str">
            <v>91.09.03</v>
          </cell>
          <cell r="IUP94" t="str">
            <v>91.09.04</v>
          </cell>
          <cell r="IUQ94" t="str">
            <v>91.09.05</v>
          </cell>
          <cell r="IUR94" t="str">
            <v>91.09.06</v>
          </cell>
          <cell r="IUS94" t="str">
            <v>91.09.07</v>
          </cell>
          <cell r="IUT94" t="str">
            <v>91.09.08</v>
          </cell>
          <cell r="IUU94" t="str">
            <v>91.09.09</v>
          </cell>
          <cell r="IUV94" t="str">
            <v>91.09.10</v>
          </cell>
          <cell r="IUW94" t="str">
            <v>91.09.11</v>
          </cell>
          <cell r="IUX94" t="str">
            <v>91.09.12</v>
          </cell>
          <cell r="IUY94" t="str">
            <v>91.09.13</v>
          </cell>
          <cell r="IUZ94" t="str">
            <v>91.09.14</v>
          </cell>
          <cell r="IVA94" t="str">
            <v>91.09.15</v>
          </cell>
          <cell r="IVB94" t="str">
            <v>91.09.16</v>
          </cell>
          <cell r="IVC94" t="str">
            <v>91.09.17</v>
          </cell>
          <cell r="IVD94" t="str">
            <v>91.09.18</v>
          </cell>
          <cell r="IVE94" t="str">
            <v>91.10.01</v>
          </cell>
          <cell r="IVF94" t="str">
            <v>91.10.02</v>
          </cell>
          <cell r="IVG94" t="str">
            <v>91.10.03</v>
          </cell>
          <cell r="IVH94" t="str">
            <v>91.10.04</v>
          </cell>
          <cell r="IVI94" t="str">
            <v>91.10.05</v>
          </cell>
          <cell r="IVJ94" t="str">
            <v>91.10.09</v>
          </cell>
          <cell r="IVK94" t="str">
            <v>91.10.12</v>
          </cell>
          <cell r="IVL94" t="str">
            <v>91.10.13</v>
          </cell>
          <cell r="IVM94" t="str">
            <v>91.10.14</v>
          </cell>
          <cell r="IVN94" t="str">
            <v>91.10.15</v>
          </cell>
          <cell r="IVO94" t="str">
            <v>91.11.01</v>
          </cell>
          <cell r="IVP94" t="str">
            <v>91.11.02</v>
          </cell>
          <cell r="IVQ94" t="str">
            <v>91.11.03</v>
          </cell>
          <cell r="IVR94" t="str">
            <v>91.11.04</v>
          </cell>
          <cell r="IVS94" t="str">
            <v>91.11.05</v>
          </cell>
          <cell r="IVT94" t="str">
            <v>91.11.06</v>
          </cell>
          <cell r="IVU94" t="str">
            <v>91.11.07</v>
          </cell>
          <cell r="IVV94" t="str">
            <v>91.11.08</v>
          </cell>
          <cell r="IVW94" t="str">
            <v>91.11.09</v>
          </cell>
          <cell r="IVX94" t="str">
            <v>91.11.10</v>
          </cell>
          <cell r="IVY94" t="str">
            <v>91.11.11</v>
          </cell>
          <cell r="IVZ94" t="str">
            <v>91.12.01</v>
          </cell>
          <cell r="IWA94" t="str">
            <v>91.12.02</v>
          </cell>
          <cell r="IWB94" t="str">
            <v>91.12.03</v>
          </cell>
          <cell r="IWC94" t="str">
            <v>91.12.04</v>
          </cell>
          <cell r="IWD94" t="str">
            <v>91.12.05</v>
          </cell>
          <cell r="IWE94" t="str">
            <v>91.12.06</v>
          </cell>
          <cell r="IWF94" t="str">
            <v>91.12.07</v>
          </cell>
          <cell r="IWG94" t="str">
            <v>91.12.08</v>
          </cell>
          <cell r="IWH94" t="str">
            <v>91.12.09</v>
          </cell>
          <cell r="IWI94" t="str">
            <v>91.12.10</v>
          </cell>
          <cell r="IWJ94" t="str">
            <v>91.12.11</v>
          </cell>
          <cell r="IWK94" t="str">
            <v>91.12.12</v>
          </cell>
          <cell r="IWL94" t="str">
            <v>91.12.13</v>
          </cell>
          <cell r="IWM94" t="str">
            <v>91.12.14</v>
          </cell>
          <cell r="IWN94" t="str">
            <v>91.12.15</v>
          </cell>
          <cell r="IWO94" t="str">
            <v>91.12.16</v>
          </cell>
          <cell r="IWP94" t="str">
            <v>91.12.17</v>
          </cell>
          <cell r="IWQ94" t="str">
            <v>91.12.18</v>
          </cell>
          <cell r="IWR94" t="str">
            <v>91.12.19</v>
          </cell>
          <cell r="IWS94" t="str">
            <v>91.12.20</v>
          </cell>
          <cell r="IWT94" t="str">
            <v>91.12.21</v>
          </cell>
          <cell r="IWU94" t="str">
            <v>91.12.22</v>
          </cell>
          <cell r="IWV94" t="str">
            <v>91.12.23</v>
          </cell>
          <cell r="IWW94" t="str">
            <v>91.12.24</v>
          </cell>
          <cell r="IWX94" t="str">
            <v>91.12.25</v>
          </cell>
          <cell r="IWY94" t="str">
            <v>91.12.26</v>
          </cell>
          <cell r="IWZ94" t="str">
            <v>91.12.27</v>
          </cell>
          <cell r="IXA94" t="str">
            <v>91.12.28</v>
          </cell>
          <cell r="IXB94" t="str">
            <v>91.12.29</v>
          </cell>
          <cell r="IXC94" t="str">
            <v>91.12.30</v>
          </cell>
          <cell r="IXD94" t="str">
            <v>91.12.31</v>
          </cell>
          <cell r="IXE94" t="str">
            <v>91.12.32</v>
          </cell>
          <cell r="IXF94" t="str">
            <v>91.12.33</v>
          </cell>
          <cell r="IXG94" t="str">
            <v>91.12.34</v>
          </cell>
          <cell r="IXH94" t="str">
            <v>91.13.01</v>
          </cell>
          <cell r="IXI94" t="str">
            <v>91.13.02</v>
          </cell>
          <cell r="IXJ94" t="str">
            <v>91.13.03</v>
          </cell>
          <cell r="IXK94" t="str">
            <v>91.13.06</v>
          </cell>
          <cell r="IXL94" t="str">
            <v>91.13.07</v>
          </cell>
          <cell r="IXM94" t="str">
            <v>91.13.08</v>
          </cell>
          <cell r="IXN94" t="str">
            <v>91.13.09</v>
          </cell>
          <cell r="IXO94" t="str">
            <v>91.13.10</v>
          </cell>
          <cell r="IXP94" t="str">
            <v>91.13.11</v>
          </cell>
          <cell r="IXQ94" t="str">
            <v>91.13.12</v>
          </cell>
          <cell r="IXR94" t="str">
            <v>91.13.13</v>
          </cell>
          <cell r="IXS94" t="str">
            <v>91.13.14</v>
          </cell>
          <cell r="IXT94" t="str">
            <v>91.13.15</v>
          </cell>
          <cell r="IXU94" t="str">
            <v>91.13.16</v>
          </cell>
          <cell r="IXV94" t="str">
            <v>91.13.17</v>
          </cell>
          <cell r="IXW94" t="str">
            <v>91.13.18</v>
          </cell>
          <cell r="IXX94" t="str">
            <v>91.13.19</v>
          </cell>
          <cell r="IXY94" t="str">
            <v>91.13.20</v>
          </cell>
          <cell r="IXZ94" t="str">
            <v>91.13.21</v>
          </cell>
          <cell r="IYA94" t="str">
            <v>91.13.22</v>
          </cell>
          <cell r="IYB94" t="str">
            <v>91.13.23</v>
          </cell>
          <cell r="IYC94" t="str">
            <v>91.13.24</v>
          </cell>
          <cell r="IYD94" t="str">
            <v>91.13.25</v>
          </cell>
          <cell r="IYE94" t="str">
            <v>91.13.26</v>
          </cell>
          <cell r="IYF94" t="str">
            <v>91.13.27</v>
          </cell>
          <cell r="IYG94" t="str">
            <v>91.13.28</v>
          </cell>
          <cell r="IYH94" t="str">
            <v>91.13.29</v>
          </cell>
          <cell r="IYI94" t="str">
            <v>91.13.30</v>
          </cell>
          <cell r="IYJ94" t="str">
            <v>91.13.31</v>
          </cell>
          <cell r="IYK94" t="str">
            <v>91.13.32</v>
          </cell>
          <cell r="IYL94" t="str">
            <v>91.13.33</v>
          </cell>
          <cell r="IYM94" t="str">
            <v>91.13.34</v>
          </cell>
          <cell r="IYN94" t="str">
            <v>91.13.35</v>
          </cell>
          <cell r="IYO94" t="str">
            <v>91.13.36</v>
          </cell>
          <cell r="IYP94" t="str">
            <v>91.13.37</v>
          </cell>
          <cell r="IYQ94" t="str">
            <v>91.13.38</v>
          </cell>
          <cell r="IYR94" t="str">
            <v>91.13.39</v>
          </cell>
          <cell r="IYS94" t="str">
            <v>91.13.40</v>
          </cell>
          <cell r="IYT94" t="str">
            <v>91.13.41</v>
          </cell>
          <cell r="IYU94" t="str">
            <v>91.13.42</v>
          </cell>
          <cell r="IYV94" t="str">
            <v>91.13.43</v>
          </cell>
          <cell r="IYW94" t="str">
            <v>91.13.44</v>
          </cell>
          <cell r="IYX94" t="str">
            <v>91.13.45</v>
          </cell>
          <cell r="IYY94" t="str">
            <v>91.13.46</v>
          </cell>
          <cell r="IYZ94" t="str">
            <v>91.13.47</v>
          </cell>
          <cell r="IZA94" t="str">
            <v>91.13.48</v>
          </cell>
          <cell r="IZB94" t="str">
            <v>91.13.49</v>
          </cell>
          <cell r="IZC94" t="str">
            <v>91.13.50</v>
          </cell>
          <cell r="IZD94" t="str">
            <v>91.13.51</v>
          </cell>
          <cell r="IZE94" t="str">
            <v>91.13.52</v>
          </cell>
          <cell r="IZF94" t="str">
            <v>91.13.53</v>
          </cell>
          <cell r="IZG94" t="str">
            <v>91.14.01</v>
          </cell>
          <cell r="IZH94" t="str">
            <v>91.14.02</v>
          </cell>
          <cell r="IZI94" t="str">
            <v>91.14.03</v>
          </cell>
          <cell r="IZJ94" t="str">
            <v>91.14.04</v>
          </cell>
          <cell r="IZK94" t="str">
            <v>91.14.05</v>
          </cell>
          <cell r="IZL94" t="str">
            <v>91.14.06</v>
          </cell>
          <cell r="IZM94" t="str">
            <v>91.14.07</v>
          </cell>
          <cell r="IZN94" t="str">
            <v>91.14.08</v>
          </cell>
          <cell r="IZO94" t="str">
            <v>91.14.09</v>
          </cell>
          <cell r="IZP94" t="str">
            <v>91.14.10</v>
          </cell>
          <cell r="IZQ94" t="str">
            <v>91.14.11</v>
          </cell>
          <cell r="IZR94" t="str">
            <v>91.14.12</v>
          </cell>
          <cell r="IZS94" t="str">
            <v>91.14.13</v>
          </cell>
          <cell r="IZT94" t="str">
            <v>91.14.14</v>
          </cell>
          <cell r="IZU94" t="str">
            <v>91.14.15</v>
          </cell>
          <cell r="IZV94" t="str">
            <v>91.14.16</v>
          </cell>
          <cell r="IZW94" t="str">
            <v>91.14.18</v>
          </cell>
          <cell r="IZX94" t="str">
            <v>91.14.19</v>
          </cell>
          <cell r="IZY94" t="str">
            <v>91.14.20</v>
          </cell>
          <cell r="IZZ94" t="str">
            <v>91.14.21</v>
          </cell>
          <cell r="JAA94" t="str">
            <v>91.14.22</v>
          </cell>
          <cell r="JAB94" t="str">
            <v>91.14.23</v>
          </cell>
          <cell r="JAC94" t="str">
            <v>91.14.24</v>
          </cell>
          <cell r="JAD94" t="str">
            <v>91.14.25</v>
          </cell>
          <cell r="JAE94" t="str">
            <v>91.14.26</v>
          </cell>
          <cell r="JAF94" t="str">
            <v>91.14.27</v>
          </cell>
          <cell r="JAG94" t="str">
            <v>91.14.28</v>
          </cell>
          <cell r="JAH94" t="str">
            <v>91.14.29</v>
          </cell>
          <cell r="JAI94" t="str">
            <v>91.14.30</v>
          </cell>
          <cell r="JAJ94" t="str">
            <v>91.14.31</v>
          </cell>
          <cell r="JAK94" t="str">
            <v>91.14.32</v>
          </cell>
          <cell r="JAL94" t="str">
            <v>91.14.33</v>
          </cell>
          <cell r="JAM94" t="str">
            <v>91.14.34</v>
          </cell>
          <cell r="JAN94" t="str">
            <v>91.14.35</v>
          </cell>
          <cell r="JAO94" t="str">
            <v>91.14.36</v>
          </cell>
          <cell r="JAP94" t="str">
            <v>91.14.37</v>
          </cell>
          <cell r="JAQ94" t="str">
            <v>91.14.38</v>
          </cell>
          <cell r="JAR94" t="str">
            <v>91.14.39</v>
          </cell>
          <cell r="JAS94" t="str">
            <v>91.14.40</v>
          </cell>
          <cell r="JAT94" t="str">
            <v>91.14.41</v>
          </cell>
          <cell r="JAU94" t="str">
            <v>91.14.42</v>
          </cell>
          <cell r="JAV94" t="str">
            <v>91.14.43</v>
          </cell>
          <cell r="JAW94" t="str">
            <v>91.14.44</v>
          </cell>
          <cell r="JAX94" t="str">
            <v>91.14.45</v>
          </cell>
          <cell r="JAY94" t="str">
            <v>91.14.46</v>
          </cell>
          <cell r="JAZ94" t="str">
            <v>91.14.47</v>
          </cell>
          <cell r="JBA94" t="str">
            <v>91.15.01</v>
          </cell>
          <cell r="JBB94" t="str">
            <v>91.15.03</v>
          </cell>
          <cell r="JBC94" t="str">
            <v>91.15.07</v>
          </cell>
          <cell r="JBD94" t="str">
            <v>91.15.08</v>
          </cell>
          <cell r="JBE94" t="str">
            <v>91.15.09</v>
          </cell>
          <cell r="JBF94" t="str">
            <v>91.15.10</v>
          </cell>
          <cell r="JBG94" t="str">
            <v>91.15.11</v>
          </cell>
          <cell r="JBH94" t="str">
            <v>91.15.12</v>
          </cell>
          <cell r="JBI94" t="str">
            <v>91.15.13</v>
          </cell>
          <cell r="JBJ94" t="str">
            <v>91.15.14</v>
          </cell>
          <cell r="JBK94" t="str">
            <v>91.15.15</v>
          </cell>
          <cell r="JBL94" t="str">
            <v>91.16.01</v>
          </cell>
          <cell r="JBM94" t="str">
            <v>91.16.02</v>
          </cell>
          <cell r="JBN94" t="str">
            <v>91.16.03</v>
          </cell>
          <cell r="JBO94" t="str">
            <v>91.16.04</v>
          </cell>
          <cell r="JBP94" t="str">
            <v>91.16.05</v>
          </cell>
          <cell r="JBQ94" t="str">
            <v>91.16.06</v>
          </cell>
          <cell r="JBR94" t="str">
            <v>91.16.07</v>
          </cell>
          <cell r="JBS94" t="str">
            <v>91.16.08</v>
          </cell>
          <cell r="JBT94" t="str">
            <v>91.16.09</v>
          </cell>
          <cell r="JBU94" t="str">
            <v>91.16.10</v>
          </cell>
          <cell r="JBV94" t="str">
            <v>91.16.11</v>
          </cell>
          <cell r="JBW94" t="str">
            <v>91.16.12</v>
          </cell>
          <cell r="JBX94" t="str">
            <v>91.16.13</v>
          </cell>
          <cell r="JBY94" t="str">
            <v>91.16.14</v>
          </cell>
          <cell r="JBZ94" t="str">
            <v>91.16.15</v>
          </cell>
          <cell r="JCA94" t="str">
            <v>91.16.16</v>
          </cell>
          <cell r="JCB94" t="str">
            <v>91.16.17</v>
          </cell>
          <cell r="JCC94" t="str">
            <v>91.16.18</v>
          </cell>
          <cell r="JCD94" t="str">
            <v>91.16.19</v>
          </cell>
          <cell r="JCE94" t="str">
            <v>91.16.20</v>
          </cell>
          <cell r="JCF94" t="str">
            <v>91.17.01</v>
          </cell>
          <cell r="JCG94" t="str">
            <v>91.17.02</v>
          </cell>
          <cell r="JCH94" t="str">
            <v>91.17.03</v>
          </cell>
          <cell r="JCI94" t="str">
            <v>91.17.04</v>
          </cell>
          <cell r="JCJ94" t="str">
            <v>91.17.05</v>
          </cell>
          <cell r="JCK94" t="str">
            <v>91.17.06</v>
          </cell>
          <cell r="JCL94" t="str">
            <v>91.17.07</v>
          </cell>
          <cell r="JCM94" t="str">
            <v>91.17.08</v>
          </cell>
          <cell r="JCN94" t="str">
            <v>91.17.09</v>
          </cell>
          <cell r="JCO94" t="str">
            <v>91.17.10</v>
          </cell>
          <cell r="JCP94" t="str">
            <v>91.17.11</v>
          </cell>
          <cell r="JCQ94" t="str">
            <v>91.17.12</v>
          </cell>
          <cell r="JCR94" t="str">
            <v>91.17.13</v>
          </cell>
          <cell r="JCS94" t="str">
            <v>91.17.14</v>
          </cell>
          <cell r="JCT94" t="str">
            <v>91.17.15</v>
          </cell>
          <cell r="JCU94" t="str">
            <v>91.18.01</v>
          </cell>
          <cell r="JCV94" t="str">
            <v>91.18.02</v>
          </cell>
          <cell r="JCW94" t="str">
            <v>91.18.03</v>
          </cell>
          <cell r="JCX94" t="str">
            <v>91.18.04</v>
          </cell>
          <cell r="JCY94" t="str">
            <v>91.18.05</v>
          </cell>
          <cell r="JCZ94" t="str">
            <v>91.18.06</v>
          </cell>
          <cell r="JDA94" t="str">
            <v>91.18.07</v>
          </cell>
          <cell r="JDB94" t="str">
            <v>91.18.08</v>
          </cell>
          <cell r="JDC94" t="str">
            <v>91.18.09</v>
          </cell>
          <cell r="JDD94" t="str">
            <v>91.18.10</v>
          </cell>
          <cell r="JDE94" t="str">
            <v>91.18.11</v>
          </cell>
          <cell r="JDF94" t="str">
            <v>91.18.12</v>
          </cell>
          <cell r="JDG94" t="str">
            <v>91.18.13</v>
          </cell>
          <cell r="JDH94" t="str">
            <v>91.18.14</v>
          </cell>
          <cell r="JDI94" t="str">
            <v>91.18.15</v>
          </cell>
          <cell r="JDJ94" t="str">
            <v>91.18.16</v>
          </cell>
          <cell r="JDK94" t="str">
            <v>91.18.17</v>
          </cell>
          <cell r="JDL94" t="str">
            <v>91.18.18</v>
          </cell>
          <cell r="JDM94" t="str">
            <v>91.18.19</v>
          </cell>
          <cell r="JDN94" t="str">
            <v>91.19.01</v>
          </cell>
          <cell r="JDO94" t="str">
            <v>91.19.02</v>
          </cell>
          <cell r="JDP94" t="str">
            <v>91.19.03</v>
          </cell>
          <cell r="JDQ94" t="str">
            <v>91.19.04</v>
          </cell>
          <cell r="JDR94" t="str">
            <v>91.19.05</v>
          </cell>
          <cell r="JDS94" t="str">
            <v>91.20.01</v>
          </cell>
          <cell r="JDT94" t="str">
            <v>91.20.02</v>
          </cell>
          <cell r="JDU94" t="str">
            <v>91.20.03</v>
          </cell>
          <cell r="JDV94" t="str">
            <v>91.20.04</v>
          </cell>
          <cell r="JDW94" t="str">
            <v>91.20.05</v>
          </cell>
          <cell r="JDX94" t="str">
            <v>91.20.06</v>
          </cell>
          <cell r="JDY94" t="str">
            <v>91.20.07</v>
          </cell>
          <cell r="JDZ94" t="str">
            <v>91.20.08</v>
          </cell>
          <cell r="JEA94" t="str">
            <v>91.21.01</v>
          </cell>
          <cell r="JEB94" t="str">
            <v>91.21.02</v>
          </cell>
          <cell r="JEC94" t="str">
            <v>91.21.03</v>
          </cell>
          <cell r="JED94" t="str">
            <v>91.21.04</v>
          </cell>
          <cell r="JEE94" t="str">
            <v>91.21.05</v>
          </cell>
          <cell r="JEF94" t="str">
            <v>91.22.01</v>
          </cell>
          <cell r="JEG94" t="str">
            <v>91.22.02</v>
          </cell>
          <cell r="JEH94" t="str">
            <v>91.22.03</v>
          </cell>
          <cell r="JEI94" t="str">
            <v>91.22.04</v>
          </cell>
          <cell r="JEJ94" t="str">
            <v>91.22.05</v>
          </cell>
          <cell r="JEK94" t="str">
            <v>91.23.01</v>
          </cell>
          <cell r="JEL94" t="str">
            <v>91.23.02</v>
          </cell>
          <cell r="JEM94" t="str">
            <v>91.23.03</v>
          </cell>
          <cell r="JEN94" t="str">
            <v>91.23.04</v>
          </cell>
          <cell r="JEO94" t="str">
            <v>91.23.05</v>
          </cell>
          <cell r="JEP94" t="str">
            <v>91.23.06</v>
          </cell>
          <cell r="JEQ94" t="str">
            <v>91.23.07</v>
          </cell>
          <cell r="JER94" t="str">
            <v>91.23.08</v>
          </cell>
          <cell r="JES94" t="str">
            <v>91.23.09</v>
          </cell>
          <cell r="JET94" t="str">
            <v>91.23.10</v>
          </cell>
          <cell r="JEU94" t="str">
            <v>91.23.11</v>
          </cell>
          <cell r="JEV94" t="str">
            <v>91.23.12</v>
          </cell>
          <cell r="JEW94" t="str">
            <v>91.23.13</v>
          </cell>
          <cell r="JEX94" t="str">
            <v>91.23.14</v>
          </cell>
          <cell r="JEY94" t="str">
            <v>91.23.15</v>
          </cell>
          <cell r="JEZ94" t="str">
            <v>91.23.16</v>
          </cell>
          <cell r="JFA94" t="str">
            <v>91.23.17</v>
          </cell>
          <cell r="JFB94" t="str">
            <v>91.23.18</v>
          </cell>
          <cell r="JFC94" t="str">
            <v>91.23.19</v>
          </cell>
          <cell r="JFD94" t="str">
            <v>91.23.20</v>
          </cell>
          <cell r="JFE94" t="str">
            <v>91.23.21</v>
          </cell>
          <cell r="JFF94" t="str">
            <v>91.23.22</v>
          </cell>
          <cell r="JFG94" t="str">
            <v>91.23.23</v>
          </cell>
          <cell r="JFH94" t="str">
            <v>91.23.24</v>
          </cell>
          <cell r="JFI94" t="str">
            <v>91.23.25</v>
          </cell>
          <cell r="JFJ94" t="str">
            <v>91.23.26</v>
          </cell>
          <cell r="JFK94" t="str">
            <v>91.23.27</v>
          </cell>
          <cell r="JFL94" t="str">
            <v>91.23.28</v>
          </cell>
          <cell r="JFM94" t="str">
            <v>91.23.29</v>
          </cell>
          <cell r="JFN94" t="str">
            <v>91.23.30</v>
          </cell>
          <cell r="JFO94" t="str">
            <v>91.23.31</v>
          </cell>
          <cell r="JFP94" t="str">
            <v>91.23.32</v>
          </cell>
          <cell r="JFQ94" t="str">
            <v>91.23.33</v>
          </cell>
          <cell r="JFR94" t="str">
            <v>91.23.34</v>
          </cell>
          <cell r="JFS94" t="str">
            <v>91.23.35</v>
          </cell>
          <cell r="JFT94" t="str">
            <v>91.23.36</v>
          </cell>
          <cell r="JFU94" t="str">
            <v>91.23.37</v>
          </cell>
          <cell r="JFV94" t="str">
            <v>91.23.38</v>
          </cell>
          <cell r="JFW94" t="str">
            <v>91.23.39</v>
          </cell>
          <cell r="JFX94" t="str">
            <v>91.24.01</v>
          </cell>
          <cell r="JFY94" t="str">
            <v>91.24.02</v>
          </cell>
          <cell r="JFZ94" t="str">
            <v>91.24.03</v>
          </cell>
          <cell r="JGA94" t="str">
            <v>91.24.04</v>
          </cell>
          <cell r="JGB94" t="str">
            <v>91.24.05</v>
          </cell>
          <cell r="JGC94" t="str">
            <v>91.24.06</v>
          </cell>
          <cell r="JGD94" t="str">
            <v>91.24.07</v>
          </cell>
          <cell r="JGE94" t="str">
            <v>91.24.08</v>
          </cell>
          <cell r="JGF94" t="str">
            <v>91.24.09</v>
          </cell>
          <cell r="JGG94" t="str">
            <v>91.24.10</v>
          </cell>
          <cell r="JGH94" t="str">
            <v>91.24.11</v>
          </cell>
          <cell r="JGI94" t="str">
            <v>91.24.12</v>
          </cell>
          <cell r="JGJ94" t="str">
            <v>91.24.13</v>
          </cell>
          <cell r="JGK94" t="str">
            <v>91.24.14</v>
          </cell>
          <cell r="JGL94" t="str">
            <v>91.24.15</v>
          </cell>
          <cell r="JGM94" t="str">
            <v>91.24.16</v>
          </cell>
          <cell r="JGN94" t="str">
            <v>91.24.17</v>
          </cell>
          <cell r="JGO94" t="str">
            <v>91.24.18</v>
          </cell>
          <cell r="JGP94" t="str">
            <v>91.24.19</v>
          </cell>
          <cell r="JGQ94" t="str">
            <v>91.24.20</v>
          </cell>
          <cell r="JGR94" t="str">
            <v>91.24.21</v>
          </cell>
          <cell r="JGS94" t="str">
            <v>91.24.22</v>
          </cell>
          <cell r="JGT94" t="str">
            <v>91.24.23</v>
          </cell>
          <cell r="JGU94" t="str">
            <v>91.24.24</v>
          </cell>
          <cell r="JGV94" t="str">
            <v>91.24.25</v>
          </cell>
          <cell r="JGW94" t="str">
            <v>91.24.26</v>
          </cell>
          <cell r="JGX94" t="str">
            <v>91.24.27</v>
          </cell>
          <cell r="JGY94" t="str">
            <v>91.24.28</v>
          </cell>
          <cell r="JGZ94" t="str">
            <v>91.24.29</v>
          </cell>
          <cell r="JHA94" t="str">
            <v>91.24.30</v>
          </cell>
          <cell r="JHB94" t="str">
            <v>91.24.31</v>
          </cell>
          <cell r="JHC94" t="str">
            <v>91.24.32</v>
          </cell>
          <cell r="JHD94" t="str">
            <v>91.25.01</v>
          </cell>
          <cell r="JHE94" t="str">
            <v>91.25.02</v>
          </cell>
          <cell r="JHF94" t="str">
            <v>91.25.03</v>
          </cell>
          <cell r="JHG94" t="str">
            <v>91.25.04</v>
          </cell>
          <cell r="JHH94" t="str">
            <v>91.25.05</v>
          </cell>
          <cell r="JHI94" t="str">
            <v>91.25.06</v>
          </cell>
          <cell r="JHJ94" t="str">
            <v>91.25.07</v>
          </cell>
          <cell r="JHK94" t="str">
            <v>91.25.08</v>
          </cell>
          <cell r="JHL94" t="str">
            <v>91.25.09</v>
          </cell>
          <cell r="JHM94" t="str">
            <v>91.25.10</v>
          </cell>
          <cell r="JHN94" t="str">
            <v>91.25.11</v>
          </cell>
          <cell r="JHO94" t="str">
            <v>91.25.12</v>
          </cell>
          <cell r="JHP94" t="str">
            <v>91.25.13</v>
          </cell>
          <cell r="JHQ94" t="str">
            <v>91.25.14</v>
          </cell>
          <cell r="JHR94" t="str">
            <v>91.25.15</v>
          </cell>
          <cell r="JHS94" t="str">
            <v>91.25.16</v>
          </cell>
          <cell r="JHT94" t="str">
            <v>91.25.17</v>
          </cell>
          <cell r="JHU94" t="str">
            <v>91.25.18</v>
          </cell>
          <cell r="JHV94" t="str">
            <v>91.25.19</v>
          </cell>
          <cell r="JHW94" t="str">
            <v>91.25.20</v>
          </cell>
          <cell r="JHX94" t="str">
            <v>91.25.21</v>
          </cell>
          <cell r="JHY94" t="str">
            <v>91.25.22</v>
          </cell>
          <cell r="JHZ94" t="str">
            <v>91.25.23</v>
          </cell>
          <cell r="JIA94" t="str">
            <v>91.25.24</v>
          </cell>
          <cell r="JIB94" t="str">
            <v>91.25.25</v>
          </cell>
          <cell r="JIC94" t="str">
            <v>91.26.01</v>
          </cell>
          <cell r="JID94" t="str">
            <v>91.26.02</v>
          </cell>
          <cell r="JIE94" t="str">
            <v>91.26.03</v>
          </cell>
          <cell r="JIF94" t="str">
            <v>91.26.04</v>
          </cell>
          <cell r="JIG94" t="str">
            <v>91.26.05</v>
          </cell>
          <cell r="JIH94" t="str">
            <v>91.26.06</v>
          </cell>
          <cell r="JII94" t="str">
            <v>91.26.07</v>
          </cell>
          <cell r="JIJ94" t="str">
            <v>91.26.08</v>
          </cell>
          <cell r="JIK94" t="str">
            <v>91.26.09</v>
          </cell>
          <cell r="JIL94" t="str">
            <v>91.26.10</v>
          </cell>
          <cell r="JIM94" t="str">
            <v>91.27.01</v>
          </cell>
          <cell r="JIN94" t="str">
            <v>91.27.02</v>
          </cell>
          <cell r="JIO94" t="str">
            <v>91.27.03</v>
          </cell>
          <cell r="JIP94" t="str">
            <v>91.27.04</v>
          </cell>
          <cell r="JIQ94" t="str">
            <v>91.27.05</v>
          </cell>
          <cell r="JIR94" t="str">
            <v>91.27.06</v>
          </cell>
          <cell r="JIS94" t="str">
            <v>91.27.07</v>
          </cell>
          <cell r="JIT94" t="str">
            <v>91.27.08</v>
          </cell>
          <cell r="JIU94" t="str">
            <v>91.28.01</v>
          </cell>
          <cell r="JIV94" t="str">
            <v>91.28.02</v>
          </cell>
          <cell r="JIW94" t="str">
            <v>91.28.03</v>
          </cell>
          <cell r="JIX94" t="str">
            <v>91.28.04</v>
          </cell>
          <cell r="JIY94" t="str">
            <v>91.28.05</v>
          </cell>
          <cell r="JIZ94" t="str">
            <v>91.71.01</v>
          </cell>
          <cell r="JJA94" t="str">
            <v>91.71.02</v>
          </cell>
          <cell r="JJB94" t="str">
            <v>91.71.03</v>
          </cell>
          <cell r="JJC94" t="str">
            <v>91.71.04</v>
          </cell>
          <cell r="JJD94" t="str">
            <v>91.71.05</v>
          </cell>
          <cell r="JJE94" t="str">
            <v>92.01.01</v>
          </cell>
          <cell r="JJF94" t="str">
            <v>92.01.04</v>
          </cell>
          <cell r="JJG94" t="str">
            <v>92.01.05</v>
          </cell>
          <cell r="JJH94" t="str">
            <v>92.01.06</v>
          </cell>
          <cell r="JJI94" t="str">
            <v>92.01.07</v>
          </cell>
          <cell r="JJJ94" t="str">
            <v>92.01.08</v>
          </cell>
          <cell r="JJK94" t="str">
            <v>92.01.10</v>
          </cell>
          <cell r="JJL94" t="str">
            <v>92.01.12</v>
          </cell>
          <cell r="JJM94" t="str">
            <v>92.01.13</v>
          </cell>
          <cell r="JJN94" t="str">
            <v>92.01.14</v>
          </cell>
          <cell r="JJO94" t="str">
            <v>92.01.17</v>
          </cell>
          <cell r="JJP94" t="str">
            <v>92.01.18</v>
          </cell>
          <cell r="JJQ94" t="str">
            <v>92.01.20</v>
          </cell>
          <cell r="JJR94" t="str">
            <v>92.01.39</v>
          </cell>
          <cell r="JJS94" t="str">
            <v>92.01.40</v>
          </cell>
          <cell r="JJT94" t="str">
            <v>92.01.41</v>
          </cell>
          <cell r="JJU94" t="str">
            <v>92.01.42</v>
          </cell>
          <cell r="JJV94" t="str">
            <v>92.01.43</v>
          </cell>
          <cell r="JJW94" t="str">
            <v>92.01.44</v>
          </cell>
          <cell r="JJX94" t="str">
            <v>92.01.45</v>
          </cell>
          <cell r="JJY94" t="str">
            <v>92.01.46</v>
          </cell>
          <cell r="JJZ94" t="str">
            <v>92.01.47</v>
          </cell>
          <cell r="JKA94" t="str">
            <v>92.01.48</v>
          </cell>
          <cell r="JKB94" t="str">
            <v>92.01.49</v>
          </cell>
          <cell r="JKC94" t="str">
            <v>92.01.50</v>
          </cell>
          <cell r="JKD94" t="str">
            <v>92.01.51</v>
          </cell>
          <cell r="JKE94" t="str">
            <v>92.01.52</v>
          </cell>
          <cell r="JKF94" t="str">
            <v>92.01.53</v>
          </cell>
          <cell r="JKG94" t="str">
            <v>92.01.54</v>
          </cell>
          <cell r="JKH94" t="str">
            <v>92.01.55</v>
          </cell>
          <cell r="JKI94" t="str">
            <v>92.02.03</v>
          </cell>
          <cell r="JKJ94" t="str">
            <v>92.02.04</v>
          </cell>
          <cell r="JKK94" t="str">
            <v>92.02.05</v>
          </cell>
          <cell r="JKL94" t="str">
            <v>92.02.12</v>
          </cell>
          <cell r="JKM94" t="str">
            <v>92.02.13</v>
          </cell>
          <cell r="JKN94" t="str">
            <v>92.02.14</v>
          </cell>
          <cell r="JKO94" t="str">
            <v>92.02.15</v>
          </cell>
          <cell r="JKP94" t="str">
            <v>92.02.17</v>
          </cell>
          <cell r="JKQ94" t="str">
            <v>92.02.21</v>
          </cell>
          <cell r="JKR94" t="str">
            <v>92.03.01</v>
          </cell>
          <cell r="JKS94" t="str">
            <v>92.03.02</v>
          </cell>
          <cell r="JKT94" t="str">
            <v>92.03.03</v>
          </cell>
          <cell r="JKU94" t="str">
            <v>92.03.04</v>
          </cell>
          <cell r="JKV94" t="str">
            <v>92.03.05</v>
          </cell>
          <cell r="JKW94" t="str">
            <v>92.03.06</v>
          </cell>
          <cell r="JKX94" t="str">
            <v>92.03.07</v>
          </cell>
          <cell r="JKY94" t="str">
            <v>92.03.08</v>
          </cell>
          <cell r="JKZ94" t="str">
            <v>92.03.09</v>
          </cell>
          <cell r="JLA94" t="str">
            <v>92.03.10</v>
          </cell>
          <cell r="JLB94" t="str">
            <v>92.03.11</v>
          </cell>
          <cell r="JLC94" t="str">
            <v>92.03.12</v>
          </cell>
          <cell r="JLD94" t="str">
            <v>92.03.13</v>
          </cell>
          <cell r="JLE94" t="str">
            <v>92.03.14</v>
          </cell>
          <cell r="JLF94" t="str">
            <v>92.03.15</v>
          </cell>
          <cell r="JLG94" t="str">
            <v>92.03.16</v>
          </cell>
          <cell r="JLH94" t="str">
            <v>92.03.17</v>
          </cell>
          <cell r="JLI94" t="str">
            <v>92.04.01</v>
          </cell>
          <cell r="JLJ94" t="str">
            <v>92.04.04</v>
          </cell>
          <cell r="JLK94" t="str">
            <v>92.04.06</v>
          </cell>
          <cell r="JLL94" t="str">
            <v>92.04.09</v>
          </cell>
          <cell r="JLM94" t="str">
            <v>92.04.10</v>
          </cell>
          <cell r="JLN94" t="str">
            <v>92.04.11</v>
          </cell>
          <cell r="JLO94" t="str">
            <v>92.04.12</v>
          </cell>
          <cell r="JLP94" t="str">
            <v>92.04.14</v>
          </cell>
          <cell r="JLQ94" t="str">
            <v>92.04.15</v>
          </cell>
          <cell r="JLR94" t="str">
            <v>92.04.20</v>
          </cell>
          <cell r="JLS94" t="str">
            <v>92.04.21</v>
          </cell>
          <cell r="JLT94" t="str">
            <v>92.04.22</v>
          </cell>
          <cell r="JLU94" t="str">
            <v>92.04.24</v>
          </cell>
          <cell r="JLV94" t="str">
            <v>92.04.25</v>
          </cell>
          <cell r="JLW94" t="str">
            <v>92.04.26</v>
          </cell>
          <cell r="JLX94" t="str">
            <v>92.05.01</v>
          </cell>
          <cell r="JLY94" t="str">
            <v>92.05.02</v>
          </cell>
          <cell r="JLZ94" t="str">
            <v>92.05.03</v>
          </cell>
          <cell r="JMA94" t="str">
            <v>92.05.04</v>
          </cell>
          <cell r="JMB94" t="str">
            <v>92.05.05</v>
          </cell>
          <cell r="JMC94" t="str">
            <v>92.05.06</v>
          </cell>
          <cell r="JMD94" t="str">
            <v>92.05.07</v>
          </cell>
          <cell r="JME94" t="str">
            <v>92.05.08</v>
          </cell>
          <cell r="JMF94" t="str">
            <v>92.05.09</v>
          </cell>
          <cell r="JMG94" t="str">
            <v>92.05.10</v>
          </cell>
          <cell r="JMH94" t="str">
            <v>92.05.11</v>
          </cell>
          <cell r="JMI94" t="str">
            <v>92.05.13</v>
          </cell>
          <cell r="JMJ94" t="str">
            <v>92.05.14</v>
          </cell>
          <cell r="JMK94" t="str">
            <v>92.05.15</v>
          </cell>
          <cell r="JML94" t="str">
            <v>92.05.16</v>
          </cell>
          <cell r="JMM94" t="str">
            <v>92.05.17</v>
          </cell>
          <cell r="JMN94" t="str">
            <v>92.05.18</v>
          </cell>
          <cell r="JMO94" t="str">
            <v>92.05.19</v>
          </cell>
          <cell r="JMP94" t="str">
            <v>92.05.20</v>
          </cell>
          <cell r="JMQ94" t="str">
            <v>92.05.21</v>
          </cell>
          <cell r="JMR94" t="str">
            <v>92.05.22</v>
          </cell>
          <cell r="JMS94" t="str">
            <v>92.05.23</v>
          </cell>
          <cell r="JMT94" t="str">
            <v>92.05.24</v>
          </cell>
          <cell r="JMU94" t="str">
            <v>92.05.25</v>
          </cell>
          <cell r="JMV94" t="str">
            <v>92.06.01</v>
          </cell>
          <cell r="JMW94" t="str">
            <v>92.06.02</v>
          </cell>
          <cell r="JMX94" t="str">
            <v>92.06.03</v>
          </cell>
          <cell r="JMY94" t="str">
            <v>92.06.04</v>
          </cell>
          <cell r="JMZ94" t="str">
            <v>92.06.05</v>
          </cell>
          <cell r="JNA94" t="str">
            <v>92.06.06</v>
          </cell>
          <cell r="JNB94" t="str">
            <v>92.06.07</v>
          </cell>
          <cell r="JNC94" t="str">
            <v>92.06.08</v>
          </cell>
          <cell r="JND94" t="str">
            <v>92.06.09</v>
          </cell>
          <cell r="JNE94" t="str">
            <v>92.06.10</v>
          </cell>
          <cell r="JNF94" t="str">
            <v>92.06.11</v>
          </cell>
          <cell r="JNG94" t="str">
            <v>92.06.12</v>
          </cell>
          <cell r="JNH94" t="str">
            <v>92.06.13</v>
          </cell>
          <cell r="JNI94" t="str">
            <v>92.06.14</v>
          </cell>
          <cell r="JNJ94" t="str">
            <v>92.06.15</v>
          </cell>
          <cell r="JNK94" t="str">
            <v>92.06.16</v>
          </cell>
          <cell r="JNL94" t="str">
            <v>92.06.17</v>
          </cell>
          <cell r="JNM94" t="str">
            <v>92.06.18</v>
          </cell>
          <cell r="JNN94" t="str">
            <v>92.06.19</v>
          </cell>
          <cell r="JNO94" t="str">
            <v>92.06.20</v>
          </cell>
          <cell r="JNP94" t="str">
            <v>92.06.21</v>
          </cell>
          <cell r="JNQ94" t="str">
            <v>92.06.22</v>
          </cell>
          <cell r="JNR94" t="str">
            <v>92.06.23</v>
          </cell>
          <cell r="JNS94" t="str">
            <v>92.06.24</v>
          </cell>
          <cell r="JNT94" t="str">
            <v>92.07.01</v>
          </cell>
          <cell r="JNU94" t="str">
            <v>92.07.02</v>
          </cell>
          <cell r="JNV94" t="str">
            <v>92.07.03</v>
          </cell>
          <cell r="JNW94" t="str">
            <v>92.07.04</v>
          </cell>
          <cell r="JNX94" t="str">
            <v>92.07.05</v>
          </cell>
          <cell r="JNY94" t="str">
            <v>92.07.06</v>
          </cell>
          <cell r="JNZ94" t="str">
            <v>92.07.07</v>
          </cell>
          <cell r="JOA94" t="str">
            <v>92.07.08</v>
          </cell>
          <cell r="JOB94" t="str">
            <v>92.07.09</v>
          </cell>
          <cell r="JOC94" t="str">
            <v>92.07.10</v>
          </cell>
          <cell r="JOD94" t="str">
            <v>92.07.11</v>
          </cell>
          <cell r="JOE94" t="str">
            <v>92.07.12</v>
          </cell>
          <cell r="JOF94" t="str">
            <v>92.07.13</v>
          </cell>
          <cell r="JOG94" t="str">
            <v>92.08.01</v>
          </cell>
          <cell r="JOH94" t="str">
            <v>92.08.02</v>
          </cell>
          <cell r="JOI94" t="str">
            <v>92.08.03</v>
          </cell>
          <cell r="JOJ94" t="str">
            <v>92.08.04</v>
          </cell>
          <cell r="JOK94" t="str">
            <v>92.08.05</v>
          </cell>
          <cell r="JOL94" t="str">
            <v>92.08.06</v>
          </cell>
          <cell r="JOM94" t="str">
            <v>92.08.07</v>
          </cell>
          <cell r="JON94" t="str">
            <v>92.09.01</v>
          </cell>
          <cell r="JOO94" t="str">
            <v>92.09.02</v>
          </cell>
          <cell r="JOP94" t="str">
            <v>92.09.03</v>
          </cell>
          <cell r="JOQ94" t="str">
            <v>92.09.04</v>
          </cell>
          <cell r="JOR94" t="str">
            <v>92.09.05</v>
          </cell>
          <cell r="JOS94" t="str">
            <v>92.09.06</v>
          </cell>
          <cell r="JOT94" t="str">
            <v>92.09.07</v>
          </cell>
          <cell r="JOU94" t="str">
            <v>92.09.08</v>
          </cell>
          <cell r="JOV94" t="str">
            <v>92.09.09</v>
          </cell>
          <cell r="JOW94" t="str">
            <v>92.09.10</v>
          </cell>
          <cell r="JOX94" t="str">
            <v>92.09.11</v>
          </cell>
          <cell r="JOY94" t="str">
            <v>92.09.12</v>
          </cell>
          <cell r="JOZ94" t="str">
            <v>92.09.13</v>
          </cell>
          <cell r="JPA94" t="str">
            <v>92.09.14</v>
          </cell>
          <cell r="JPB94" t="str">
            <v>92.09.15</v>
          </cell>
          <cell r="JPC94" t="str">
            <v>92.09.16</v>
          </cell>
          <cell r="JPD94" t="str">
            <v>92.09.17</v>
          </cell>
          <cell r="JPE94" t="str">
            <v>92.09.18</v>
          </cell>
          <cell r="JPF94" t="str">
            <v>92.09.19</v>
          </cell>
          <cell r="JPG94" t="str">
            <v>92.09.20</v>
          </cell>
          <cell r="JPH94" t="str">
            <v>92.09.21</v>
          </cell>
          <cell r="JPI94" t="str">
            <v>92.09.22</v>
          </cell>
          <cell r="JPJ94" t="str">
            <v>92.09.23</v>
          </cell>
          <cell r="JPK94" t="str">
            <v>92.09.24</v>
          </cell>
          <cell r="JPL94" t="str">
            <v>92.09.25</v>
          </cell>
          <cell r="JPM94" t="str">
            <v>92.09.26</v>
          </cell>
          <cell r="JPN94" t="str">
            <v>92.09.27</v>
          </cell>
          <cell r="JPO94" t="str">
            <v>92.09.28</v>
          </cell>
          <cell r="JPP94" t="str">
            <v>92.09.29</v>
          </cell>
          <cell r="JPQ94" t="str">
            <v>92.10.01</v>
          </cell>
          <cell r="JPR94" t="str">
            <v>92.10.02</v>
          </cell>
          <cell r="JPS94" t="str">
            <v>92.10.03</v>
          </cell>
          <cell r="JPT94" t="str">
            <v>92.10.04</v>
          </cell>
          <cell r="JPU94" t="str">
            <v>92.10.05</v>
          </cell>
          <cell r="JPV94" t="str">
            <v>92.10.06</v>
          </cell>
          <cell r="JPW94" t="str">
            <v>92.10.07</v>
          </cell>
          <cell r="JPX94" t="str">
            <v>92.10.08</v>
          </cell>
          <cell r="JPY94" t="str">
            <v>92.10.09</v>
          </cell>
          <cell r="JPZ94" t="str">
            <v>92.10.10</v>
          </cell>
          <cell r="JQA94" t="str">
            <v>92.10.11</v>
          </cell>
          <cell r="JQB94" t="str">
            <v>92.10.12</v>
          </cell>
          <cell r="JQC94" t="str">
            <v>92.10.13</v>
          </cell>
          <cell r="JQD94" t="str">
            <v>92.10.14</v>
          </cell>
          <cell r="JQE94" t="str">
            <v>92.10.15</v>
          </cell>
          <cell r="JQF94" t="str">
            <v>92.10.16</v>
          </cell>
          <cell r="JQG94" t="str">
            <v>92.10.17</v>
          </cell>
          <cell r="JQH94" t="str">
            <v>92.10.18</v>
          </cell>
          <cell r="JQI94" t="str">
            <v>92.10.19</v>
          </cell>
          <cell r="JQJ94" t="str">
            <v>92.10.20</v>
          </cell>
          <cell r="JQK94" t="str">
            <v>92.10.21</v>
          </cell>
          <cell r="JQL94" t="str">
            <v>92.10.22</v>
          </cell>
          <cell r="JQM94" t="str">
            <v>92.10.23</v>
          </cell>
          <cell r="JQN94" t="str">
            <v>92.10.24</v>
          </cell>
          <cell r="JQO94" t="str">
            <v>92.11.01</v>
          </cell>
          <cell r="JQP94" t="str">
            <v>92.11.02</v>
          </cell>
          <cell r="JQQ94" t="str">
            <v>92.11.03</v>
          </cell>
          <cell r="JQR94" t="str">
            <v>92.11.04</v>
          </cell>
          <cell r="JQS94" t="str">
            <v>92.11.05</v>
          </cell>
          <cell r="JQT94" t="str">
            <v>92.11.06</v>
          </cell>
          <cell r="JQU94" t="str">
            <v>92.12.01</v>
          </cell>
          <cell r="JQV94" t="str">
            <v>92.12.02</v>
          </cell>
          <cell r="JQW94" t="str">
            <v>92.12.03</v>
          </cell>
          <cell r="JQX94" t="str">
            <v>92.12.04</v>
          </cell>
          <cell r="JQY94" t="str">
            <v>92.12.05</v>
          </cell>
          <cell r="JQZ94" t="str">
            <v>92.12.06</v>
          </cell>
          <cell r="JRA94" t="str">
            <v>92.12.07</v>
          </cell>
          <cell r="JRB94" t="str">
            <v>92.12.08</v>
          </cell>
          <cell r="JRC94" t="str">
            <v>92.12.09</v>
          </cell>
          <cell r="JRD94" t="str">
            <v>92.12.10</v>
          </cell>
          <cell r="JRE94" t="str">
            <v>92.71.01</v>
          </cell>
          <cell r="JRF94" t="str">
            <v>92.71.02</v>
          </cell>
          <cell r="JRG94" t="str">
            <v>92.71.03</v>
          </cell>
          <cell r="JRH94" t="str">
            <v>92.71.04</v>
          </cell>
          <cell r="JRI94" t="str">
            <v>92.71.05</v>
          </cell>
          <cell r="JRJ94" t="str">
            <v>92.71.06</v>
          </cell>
          <cell r="JRK94" t="str">
            <v>92.71.07</v>
          </cell>
          <cell r="JRL94" t="str">
            <v>92.71.08</v>
          </cell>
          <cell r="JRM94" t="str">
            <v>92.71.09</v>
          </cell>
          <cell r="JRN94" t="str">
            <v>92.71.10</v>
          </cell>
        </row>
        <row r="96">
          <cell r="L96" t="str">
            <v>Keude Bakongan</v>
          </cell>
          <cell r="M96" t="str">
            <v>Fajar Harapan</v>
          </cell>
          <cell r="N96" t="str">
            <v>Suaq Bakung</v>
          </cell>
          <cell r="O96" t="str">
            <v>Bakau Hulu</v>
          </cell>
          <cell r="P96" t="str">
            <v>Kuta Buloh II</v>
          </cell>
          <cell r="Q96" t="str">
            <v>Dalam</v>
          </cell>
          <cell r="R96" t="str">
            <v>Sikulat</v>
          </cell>
          <cell r="S96" t="str">
            <v>Lhok Keutapang</v>
          </cell>
          <cell r="T96" t="str">
            <v>Keude Trumon</v>
          </cell>
          <cell r="U96" t="str">
            <v>Ladang Teungoh</v>
          </cell>
          <cell r="V96" t="str">
            <v>Tengah Peulumat</v>
          </cell>
          <cell r="W96" t="str">
            <v>Tutong</v>
          </cell>
          <cell r="X96" t="str">
            <v>Koto</v>
          </cell>
          <cell r="Y96" t="str">
            <v>Paya Dapur</v>
          </cell>
          <cell r="Z96" t="str">
            <v>Pasie Seubadeh</v>
          </cell>
          <cell r="AA96" t="str">
            <v>Pinto Rimba</v>
          </cell>
          <cell r="AB96" t="str">
            <v>Buket Gadeng</v>
          </cell>
          <cell r="AC96" t="str">
            <v>Ladang Rimba</v>
          </cell>
          <cell r="AD96" t="str">
            <v>Engkeran</v>
          </cell>
          <cell r="AE96" t="str">
            <v>Bukit Merdeka</v>
          </cell>
          <cell r="AF96" t="str">
            <v>Bambel Gabungan</v>
          </cell>
          <cell r="AG96" t="str">
            <v>Kota Kutacane</v>
          </cell>
          <cell r="AH96" t="str">
            <v>Salang Alas</v>
          </cell>
          <cell r="AI96" t="str">
            <v>Pardomuan II</v>
          </cell>
          <cell r="AJ96" t="str">
            <v>Gulo</v>
          </cell>
          <cell r="AK96" t="str">
            <v>Pasir Gala</v>
          </cell>
          <cell r="AL96" t="str">
            <v>Kute Lengat Pangan</v>
          </cell>
          <cell r="AM96" t="str">
            <v>Simpang Semadam</v>
          </cell>
          <cell r="AN96" t="str">
            <v>Titi Mas</v>
          </cell>
          <cell r="AO96" t="str">
            <v>Aunan Sepakat</v>
          </cell>
          <cell r="AP96" t="str">
            <v>Salang Baru</v>
          </cell>
          <cell r="AQ96" t="str">
            <v>Terutung Megara Lawe Pasaran</v>
          </cell>
          <cell r="AR96" t="str">
            <v>Salim Pinim I</v>
          </cell>
          <cell r="AS96" t="str">
            <v>Bintang Alga Musara</v>
          </cell>
          <cell r="AT96" t="str">
            <v>Alue Luddin Sa</v>
          </cell>
          <cell r="AU96" t="str">
            <v>Blang Keumahang</v>
          </cell>
          <cell r="AV96" t="str">
            <v>Gampong Jawa</v>
          </cell>
          <cell r="AW96" t="str">
            <v>Jambo Labu</v>
          </cell>
          <cell r="AX96" t="str">
            <v>Lokop</v>
          </cell>
          <cell r="AY96" t="str">
            <v>Keude Bagok Sa</v>
          </cell>
          <cell r="AZ96" t="str">
            <v>Pasir Putih</v>
          </cell>
          <cell r="BA96" t="str">
            <v>Bayeun</v>
          </cell>
          <cell r="BB96" t="str">
            <v>Peulalu</v>
          </cell>
          <cell r="BC96" t="str">
            <v>Paya Unou</v>
          </cell>
          <cell r="BD96" t="str">
            <v>Blang Seunong</v>
          </cell>
          <cell r="BE96" t="str">
            <v>Madat</v>
          </cell>
          <cell r="BF96" t="str">
            <v>Seuneubok Bayu</v>
          </cell>
          <cell r="BG96" t="str">
            <v>Seuneubok Buloh</v>
          </cell>
          <cell r="BH96" t="str">
            <v>Jalan Dua</v>
          </cell>
          <cell r="BI96" t="str">
            <v>Gampong Keude</v>
          </cell>
          <cell r="BJ96" t="str">
            <v>Babah Krueng</v>
          </cell>
          <cell r="BK96" t="str">
            <v>Beusa Seberang</v>
          </cell>
          <cell r="BL96" t="str">
            <v>Alue Rangan</v>
          </cell>
          <cell r="BM96" t="str">
            <v>Simpang Jernih</v>
          </cell>
          <cell r="BN96" t="str">
            <v>Meudang Ara</v>
          </cell>
          <cell r="BO96" t="str">
            <v>Tunong Bugeng</v>
          </cell>
          <cell r="BP96" t="str">
            <v>Keutapang Dua</v>
          </cell>
          <cell r="BQ96" t="str">
            <v>Arul Pinang</v>
          </cell>
          <cell r="BR96" t="str">
            <v>Delung Sekinel</v>
          </cell>
          <cell r="BS96" t="str">
            <v>Arul Gele</v>
          </cell>
          <cell r="BT96" t="str">
            <v>Blang Kolak I</v>
          </cell>
          <cell r="BU96" t="str">
            <v>Arul Badak</v>
          </cell>
          <cell r="BV96" t="str">
            <v>Atu Payung</v>
          </cell>
          <cell r="BW96" t="str">
            <v>Bah</v>
          </cell>
          <cell r="BX96" t="str">
            <v>Bukit Sama</v>
          </cell>
          <cell r="BY96" t="str">
            <v>Atu Gogop</v>
          </cell>
          <cell r="BZ96" t="str">
            <v>Arul Gading</v>
          </cell>
          <cell r="CA96" t="str">
            <v>Takengon Timur</v>
          </cell>
          <cell r="CB96" t="str">
            <v>Atu Lintang</v>
          </cell>
          <cell r="CC96" t="str">
            <v>Merah Said</v>
          </cell>
          <cell r="CD96" t="str">
            <v>Bies Penentanan</v>
          </cell>
          <cell r="CE96" t="str">
            <v>Pantan Tengah</v>
          </cell>
          <cell r="CF96" t="str">
            <v>Suak Indrapuri</v>
          </cell>
          <cell r="CG96" t="str">
            <v>Keude Aron</v>
          </cell>
          <cell r="CH96" t="str">
            <v>Tungkop</v>
          </cell>
          <cell r="CI96" t="str">
            <v>Kuala Bhee</v>
          </cell>
          <cell r="CJ96" t="str">
            <v>Alue Raya</v>
          </cell>
          <cell r="CK96" t="str">
            <v>Alue Lhok</v>
          </cell>
          <cell r="CL96" t="str">
            <v>Arongan</v>
          </cell>
          <cell r="CM96" t="str">
            <v>Seumara</v>
          </cell>
          <cell r="CN96" t="str">
            <v>Ranto Panyang Barat</v>
          </cell>
          <cell r="CO96" t="str">
            <v>Blang Luah LM</v>
          </cell>
          <cell r="CP96" t="str">
            <v>Seuradek</v>
          </cell>
          <cell r="CQ96" t="str">
            <v>Mentulang</v>
          </cell>
          <cell r="CR96" t="str">
            <v>Meunasah Krueng Kala</v>
          </cell>
          <cell r="CS96" t="str">
            <v>Mon Ikeun</v>
          </cell>
          <cell r="CT96" t="str">
            <v>Reukih Dayah</v>
          </cell>
          <cell r="CU96" t="str">
            <v>Peukan Seulimeum</v>
          </cell>
          <cell r="CV96" t="str">
            <v>Mata Ie</v>
          </cell>
          <cell r="CW96" t="str">
            <v>Reuhat Tuha</v>
          </cell>
          <cell r="CX96" t="str">
            <v>Lampeuneurut Ujong Blang</v>
          </cell>
          <cell r="CY96" t="str">
            <v>Lambadeuk</v>
          </cell>
          <cell r="CZ96" t="str">
            <v>Meunasah Kulam</v>
          </cell>
          <cell r="DA96" t="str">
            <v>Lambaro</v>
          </cell>
          <cell r="DB96" t="str">
            <v>Krueng Anoi</v>
          </cell>
          <cell r="DC96" t="str">
            <v>Angan</v>
          </cell>
          <cell r="DD96" t="str">
            <v>Rinon</v>
          </cell>
          <cell r="DE96" t="str">
            <v>Lamtamot</v>
          </cell>
          <cell r="DF96" t="str">
            <v>Teureubeh</v>
          </cell>
          <cell r="DG96" t="str">
            <v>Lampakuk</v>
          </cell>
          <cell r="DH96" t="str">
            <v>Lambaro Samahani</v>
          </cell>
          <cell r="DI96" t="str">
            <v>Ateuk Lam Phang</v>
          </cell>
          <cell r="DJ96" t="str">
            <v>Lhang</v>
          </cell>
          <cell r="DK96" t="str">
            <v>Cadek</v>
          </cell>
          <cell r="DL96" t="str">
            <v>Meunasah Papeun</v>
          </cell>
          <cell r="DM96" t="str">
            <v>Layeun</v>
          </cell>
          <cell r="DN96" t="str">
            <v>Cot Puklat</v>
          </cell>
          <cell r="DO96" t="str">
            <v>Dayah Tuha</v>
          </cell>
          <cell r="DP96" t="str">
            <v>Tunong</v>
          </cell>
          <cell r="DQ96" t="str">
            <v>Bangkeh</v>
          </cell>
          <cell r="DR96" t="str">
            <v>Simpang</v>
          </cell>
          <cell r="DS96" t="str">
            <v>Tampieng Tunong</v>
          </cell>
          <cell r="DT96" t="str">
            <v>Jurong Balee</v>
          </cell>
          <cell r="DU96" t="str">
            <v>Blang Paseh</v>
          </cell>
          <cell r="DV96" t="str">
            <v>Blang</v>
          </cell>
          <cell r="DW96" t="str">
            <v>Cot</v>
          </cell>
          <cell r="DX96" t="str">
            <v>Mesjid Yaman</v>
          </cell>
          <cell r="DY96" t="str">
            <v>Mesjid Kunyet</v>
          </cell>
          <cell r="DZ96" t="str">
            <v>Dua Paya</v>
          </cell>
          <cell r="EA96" t="str">
            <v>Tijue</v>
          </cell>
          <cell r="EB96" t="str">
            <v>Balue Tanoh</v>
          </cell>
          <cell r="EC96" t="str">
            <v>Mns Raya Paya</v>
          </cell>
          <cell r="ED96" t="str">
            <v>Keude Tangse</v>
          </cell>
          <cell r="EE96" t="str">
            <v>Rabo</v>
          </cell>
          <cell r="EF96" t="str">
            <v>U Gadeng</v>
          </cell>
          <cell r="EG96" t="str">
            <v>Baroh</v>
          </cell>
          <cell r="EH96" t="str">
            <v>Gintong</v>
          </cell>
          <cell r="EI96" t="str">
            <v>Lutueng</v>
          </cell>
          <cell r="EJ96" t="str">
            <v>U. Bungkok</v>
          </cell>
          <cell r="EK96" t="str">
            <v>Lingkok</v>
          </cell>
          <cell r="EL96" t="str">
            <v>Keude Alue Ie Puteh</v>
          </cell>
          <cell r="EM96" t="str">
            <v>Keude Krueng Geukueh</v>
          </cell>
          <cell r="EN96" t="str">
            <v>Meunasah Blang Ara</v>
          </cell>
          <cell r="EO96" t="str">
            <v>Kuta Lhoksukon</v>
          </cell>
          <cell r="EP96" t="str">
            <v>Keude Matangkuli</v>
          </cell>
          <cell r="EQ96" t="str">
            <v>Keude Mane</v>
          </cell>
          <cell r="ER96" t="str">
            <v>Dayah Bluek</v>
          </cell>
          <cell r="ES96" t="str">
            <v>Pie</v>
          </cell>
          <cell r="ET96" t="str">
            <v>Tanjong Pineng</v>
          </cell>
          <cell r="EU96" t="str">
            <v>Keude Aron</v>
          </cell>
          <cell r="EV96" t="str">
            <v>Bale</v>
          </cell>
          <cell r="EW96" t="str">
            <v>Pulo Blang</v>
          </cell>
          <cell r="EX96" t="str">
            <v>ALue</v>
          </cell>
          <cell r="EY96" t="str">
            <v>Teupin Gajah</v>
          </cell>
          <cell r="EZ96" t="str">
            <v>Lagang</v>
          </cell>
          <cell r="FA96" t="str">
            <v>Paloh Mambu</v>
          </cell>
          <cell r="FB96" t="str">
            <v>Cot Girek</v>
          </cell>
          <cell r="FC96" t="str">
            <v>Cot Bada</v>
          </cell>
          <cell r="FD96" t="str">
            <v>Keude Sampoiniet</v>
          </cell>
          <cell r="FE96" t="str">
            <v>Blang Ara</v>
          </cell>
          <cell r="FF96" t="str">
            <v>Nibong Baroh</v>
          </cell>
          <cell r="FG96" t="str">
            <v>Keude Simpang Empat</v>
          </cell>
          <cell r="FH96" t="str">
            <v>Keureutou</v>
          </cell>
          <cell r="FI96" t="str">
            <v>Rayeuk Pange</v>
          </cell>
          <cell r="FJ96" t="str">
            <v>Lhok Asan</v>
          </cell>
          <cell r="FK96" t="str">
            <v>Paya Dua</v>
          </cell>
          <cell r="FL96" t="str">
            <v>Alue Dua</v>
          </cell>
          <cell r="FM96" t="str">
            <v>Wel Wel</v>
          </cell>
          <cell r="FN96" t="str">
            <v>Ujung Salang</v>
          </cell>
          <cell r="FO96" t="str">
            <v>Silengas</v>
          </cell>
          <cell r="FP96" t="str">
            <v>Suak Buluh</v>
          </cell>
          <cell r="FQ96" t="str">
            <v>Babussalam</v>
          </cell>
          <cell r="FR96" t="str">
            <v>Layabaung</v>
          </cell>
          <cell r="FS96" t="str">
            <v>Seneubuk</v>
          </cell>
          <cell r="FT96" t="str">
            <v>Lewak</v>
          </cell>
          <cell r="FU96" t="str">
            <v>Matanurung</v>
          </cell>
          <cell r="FV96" t="str">
            <v>Bubuhan</v>
          </cell>
          <cell r="FW96" t="str">
            <v>Pulau Balai</v>
          </cell>
          <cell r="FX96" t="str">
            <v>Lipat Kajang</v>
          </cell>
          <cell r="FY96" t="str">
            <v>Pasar</v>
          </cell>
          <cell r="FZ96" t="str">
            <v>Tanjung Betik</v>
          </cell>
          <cell r="GA96" t="str">
            <v>Lentong</v>
          </cell>
          <cell r="GB96" t="str">
            <v>Gosong Telaga Utara</v>
          </cell>
          <cell r="GC96" t="str">
            <v>Lae Balno</v>
          </cell>
          <cell r="GD96" t="str">
            <v>Suro</v>
          </cell>
          <cell r="GE96" t="str">
            <v>Singkohor</v>
          </cell>
          <cell r="GF96" t="str">
            <v>Kuala Baru Laut</v>
          </cell>
          <cell r="GG96" t="str">
            <v>Haloban</v>
          </cell>
          <cell r="GH96" t="str">
            <v>Keude Aceh</v>
          </cell>
          <cell r="GI96" t="str">
            <v>Blang Me Timu</v>
          </cell>
          <cell r="GJ96" t="str">
            <v>Lawang</v>
          </cell>
          <cell r="GK96" t="str">
            <v>Gleumpang Payong</v>
          </cell>
          <cell r="GL96" t="str">
            <v>Meunasah Timu</v>
          </cell>
          <cell r="GM96" t="str">
            <v>Leubu Me</v>
          </cell>
          <cell r="GN96" t="str">
            <v>Keude Lapang</v>
          </cell>
          <cell r="GO96" t="str">
            <v>Lancok Ulim</v>
          </cell>
          <cell r="GP96" t="str">
            <v>Juli Cot Mesjid</v>
          </cell>
          <cell r="GQ96" t="str">
            <v>Jangka Mesjid</v>
          </cell>
          <cell r="GR96" t="str">
            <v>Rheum Barat</v>
          </cell>
          <cell r="GS96" t="str">
            <v>Keude Plimbang</v>
          </cell>
          <cell r="GT96" t="str">
            <v>Bandar Bireuen</v>
          </cell>
          <cell r="GU96" t="str">
            <v>Cot Batee</v>
          </cell>
          <cell r="GV96" t="str">
            <v>Lueng Daneun</v>
          </cell>
          <cell r="GW96" t="str">
            <v>Darussalam</v>
          </cell>
          <cell r="GX96" t="str">
            <v>Paloh Dama</v>
          </cell>
          <cell r="GY96" t="str">
            <v>Guhang</v>
          </cell>
          <cell r="GZ96" t="str">
            <v>Adan</v>
          </cell>
          <cell r="HA96" t="str">
            <v>Kedai</v>
          </cell>
          <cell r="HB96" t="str">
            <v>Pantai Perak</v>
          </cell>
          <cell r="HC96" t="str">
            <v>Kota Bahagia</v>
          </cell>
          <cell r="HD96" t="str">
            <v>Pante Rakyat</v>
          </cell>
          <cell r="HE96" t="str">
            <v>Lhang</v>
          </cell>
          <cell r="HF96" t="str">
            <v>Baru</v>
          </cell>
          <cell r="HG96" t="str">
            <v>Meurandeh</v>
          </cell>
          <cell r="HH96" t="str">
            <v>Kota Blangkejeren</v>
          </cell>
          <cell r="HI96" t="str">
            <v>Tampeng</v>
          </cell>
          <cell r="HJ96" t="str">
            <v>Ampa Kolak</v>
          </cell>
          <cell r="HK96" t="str">
            <v>Jabo</v>
          </cell>
          <cell r="HL96" t="str">
            <v>Pining</v>
          </cell>
          <cell r="HM96" t="str">
            <v>Gantung Geluni</v>
          </cell>
          <cell r="HN96" t="str">
            <v>Gumpang</v>
          </cell>
          <cell r="HO96" t="str">
            <v>Pangur</v>
          </cell>
          <cell r="HP96" t="str">
            <v>Penosan</v>
          </cell>
          <cell r="HQ96" t="str">
            <v>Perlak</v>
          </cell>
          <cell r="HR96" t="str">
            <v>Seneren</v>
          </cell>
          <cell r="HS96" t="str">
            <v>Keude Teunom</v>
          </cell>
          <cell r="HT96" t="str">
            <v>Bahagia</v>
          </cell>
          <cell r="HU96" t="str">
            <v>Sawang</v>
          </cell>
          <cell r="HV96" t="str">
            <v>Lhok Kruet</v>
          </cell>
          <cell r="HW96" t="str">
            <v>Pante Cermin</v>
          </cell>
          <cell r="HX96" t="str">
            <v>Keude Panga</v>
          </cell>
          <cell r="HY96" t="str">
            <v>Ujong Muloh</v>
          </cell>
          <cell r="HZ96" t="str">
            <v>Patek</v>
          </cell>
          <cell r="IA96" t="str">
            <v>Pulo Tinggi</v>
          </cell>
          <cell r="IB96" t="str">
            <v>Lawa Batu</v>
          </cell>
          <cell r="IC96" t="str">
            <v>Jeuram</v>
          </cell>
          <cell r="ID96" t="str">
            <v>Blang Panyang</v>
          </cell>
          <cell r="IE96" t="str">
            <v>Blang Seunong</v>
          </cell>
          <cell r="IF96" t="str">
            <v>Lamie</v>
          </cell>
          <cell r="IG96" t="str">
            <v>Lueng Baro</v>
          </cell>
          <cell r="IH96" t="str">
            <v>Suak Puntong</v>
          </cell>
          <cell r="II96" t="str">
            <v>Alue Bata</v>
          </cell>
          <cell r="IJ96" t="str">
            <v>Kuala Tripa</v>
          </cell>
          <cell r="IK96" t="str">
            <v>Blang Puuk</v>
          </cell>
          <cell r="IL96" t="str">
            <v>Simpang Lhee</v>
          </cell>
          <cell r="IM96" t="str">
            <v>Mesjid Sungai Iyu</v>
          </cell>
          <cell r="IN96" t="str">
            <v>Kesehatan</v>
          </cell>
          <cell r="IO96" t="str">
            <v>Pekan Seruway</v>
          </cell>
          <cell r="IP96" t="str">
            <v>Kota Kualasimpang</v>
          </cell>
          <cell r="IQ96" t="str">
            <v>Bukit Rata</v>
          </cell>
          <cell r="IR96" t="str">
            <v>Alur Tani Satu</v>
          </cell>
          <cell r="IS96" t="str">
            <v>Benua Raja</v>
          </cell>
          <cell r="IT96" t="str">
            <v>Telaga Meuku Sa</v>
          </cell>
          <cell r="IU96" t="str">
            <v>Aras Sembilan</v>
          </cell>
          <cell r="IV96" t="str">
            <v>Tebing Tinggi</v>
          </cell>
          <cell r="IW96" t="str">
            <v>Bandar Mahligai</v>
          </cell>
          <cell r="IX96" t="str">
            <v>Blang Rakal</v>
          </cell>
          <cell r="IY96" t="str">
            <v>Bener Pepanyi</v>
          </cell>
          <cell r="IZ96" t="str">
            <v>Blang Panu</v>
          </cell>
          <cell r="JA96" t="str">
            <v>Bahgie Bertona</v>
          </cell>
          <cell r="JB96" t="str">
            <v>Bale Atu</v>
          </cell>
          <cell r="JC96" t="str">
            <v>Blang Paku</v>
          </cell>
          <cell r="JD96" t="str">
            <v>Bandar Lampahan</v>
          </cell>
          <cell r="JE96" t="str">
            <v>Bandar Jaya</v>
          </cell>
          <cell r="JF96" t="str">
            <v>Cemparam Lama</v>
          </cell>
          <cell r="JG96" t="str">
            <v>Simpang Rahmat</v>
          </cell>
          <cell r="JH96" t="str">
            <v>Meunasah Balek</v>
          </cell>
          <cell r="JI96" t="str">
            <v>Dayah Baroh</v>
          </cell>
          <cell r="JJ96" t="str">
            <v>Meuko Jurong</v>
          </cell>
          <cell r="JK96" t="str">
            <v>Keude Ulee Gle</v>
          </cell>
          <cell r="JL96" t="str">
            <v>Lhok Sandeng</v>
          </cell>
          <cell r="JM96" t="str">
            <v>Cut Nyong</v>
          </cell>
          <cell r="JN96" t="str">
            <v>Keude Panteraja</v>
          </cell>
          <cell r="JO96" t="str">
            <v>Sagoe</v>
          </cell>
          <cell r="JP96" t="str">
            <v>Kampung Baru</v>
          </cell>
          <cell r="JQ96" t="str">
            <v>Mulia</v>
          </cell>
          <cell r="JR96" t="str">
            <v>Punge Jurong</v>
          </cell>
          <cell r="JS96" t="str">
            <v>Jeulingke</v>
          </cell>
          <cell r="JT96" t="str">
            <v>Lueng Bata</v>
          </cell>
          <cell r="JU96" t="str">
            <v>Keudah</v>
          </cell>
          <cell r="JV96" t="str">
            <v>Geuceu Komplek</v>
          </cell>
          <cell r="JW96" t="str">
            <v>Punge Blang Cut</v>
          </cell>
          <cell r="JX96" t="str">
            <v>Lambhuk</v>
          </cell>
          <cell r="JY96" t="str">
            <v>Iboih</v>
          </cell>
          <cell r="JZ96" t="str">
            <v>Paya</v>
          </cell>
          <cell r="KA96" t="str">
            <v>Alue Awe</v>
          </cell>
          <cell r="KB96" t="str">
            <v>Kuta Blang</v>
          </cell>
          <cell r="KC96" t="str">
            <v>Kuala</v>
          </cell>
          <cell r="KD96" t="str">
            <v>Batuphat Barat</v>
          </cell>
          <cell r="KE96" t="str">
            <v>Buket Medang Ara</v>
          </cell>
          <cell r="KF96" t="str">
            <v>Lhok Banie</v>
          </cell>
          <cell r="KG96" t="str">
            <v>Teungoh</v>
          </cell>
          <cell r="KH96" t="str">
            <v>Pondok Kemuning</v>
          </cell>
          <cell r="KI96" t="str">
            <v>Timbang Langsa</v>
          </cell>
          <cell r="KJ96" t="str">
            <v>Subulussalam</v>
          </cell>
          <cell r="KK96" t="str">
            <v>Penanggalan</v>
          </cell>
          <cell r="KL96" t="str">
            <v>Pasar Rundeng</v>
          </cell>
          <cell r="KM96" t="str">
            <v>Pasir Belo</v>
          </cell>
          <cell r="KN96" t="str">
            <v>Longkib</v>
          </cell>
          <cell r="KO96" t="str">
            <v>Pasar Batu Gerigis</v>
          </cell>
          <cell r="KP96" t="str">
            <v>Sorkam</v>
          </cell>
          <cell r="KQ96" t="str">
            <v>Pandan</v>
          </cell>
          <cell r="KR96" t="str">
            <v>Pinangsori</v>
          </cell>
          <cell r="KS96" t="str">
            <v>P.O. Manduamas</v>
          </cell>
          <cell r="KT96" t="str">
            <v>P.O. Hurlang</v>
          </cell>
          <cell r="KU96" t="str">
            <v>Tapian Nauli II</v>
          </cell>
          <cell r="KV96" t="str">
            <v>Sibabangun</v>
          </cell>
          <cell r="KW96" t="str">
            <v>Sosor Gadong</v>
          </cell>
          <cell r="KX96" t="str">
            <v>Sorkam Kanan</v>
          </cell>
          <cell r="KY96" t="str">
            <v>Bajamas</v>
          </cell>
          <cell r="KZ96" t="str">
            <v>Rina Bolak</v>
          </cell>
          <cell r="LA96" t="str">
            <v>Nauli</v>
          </cell>
          <cell r="LB96" t="str">
            <v>Tukka</v>
          </cell>
          <cell r="LC96" t="str">
            <v>Hutabalang</v>
          </cell>
          <cell r="LD96" t="str">
            <v>Suga Suga Hutagodang</v>
          </cell>
          <cell r="LE96" t="str">
            <v>Hutaginjang</v>
          </cell>
          <cell r="LF96" t="str">
            <v>Pulo Pakkat</v>
          </cell>
          <cell r="LG96" t="str">
            <v>Lumut</v>
          </cell>
          <cell r="LH96" t="str">
            <v>Sibuluan Nalambok</v>
          </cell>
          <cell r="LI96" t="str">
            <v>Partoli Toruan</v>
          </cell>
          <cell r="LJ96" t="str">
            <v>Siraja Hutagalung</v>
          </cell>
          <cell r="LK96" t="str">
            <v>Dolok Nauli</v>
          </cell>
          <cell r="LL96" t="str">
            <v>Situmeang Habinsaran</v>
          </cell>
          <cell r="LM96" t="str">
            <v>Onan Hasang</v>
          </cell>
          <cell r="LN96" t="str">
            <v>Sarulla</v>
          </cell>
          <cell r="LO96" t="str">
            <v>Silosung</v>
          </cell>
          <cell r="LP96" t="str">
            <v>Sidua Bahal</v>
          </cell>
          <cell r="LQ96" t="str">
            <v>Psr Siborong Borong</v>
          </cell>
          <cell r="LR96" t="str">
            <v>Simamora Hasibuan</v>
          </cell>
          <cell r="LS96" t="str">
            <v>Manalu</v>
          </cell>
          <cell r="LT96" t="str">
            <v>Sabungannihuta IV</v>
          </cell>
          <cell r="LU96" t="str">
            <v>Pakpahan</v>
          </cell>
          <cell r="LV96" t="str">
            <v>Garoga Sibargot</v>
          </cell>
          <cell r="LW96" t="str">
            <v>Hutanagodang</v>
          </cell>
          <cell r="LX96" t="str">
            <v>Sitinjak</v>
          </cell>
          <cell r="LY96" t="str">
            <v>Wek I</v>
          </cell>
          <cell r="LZ96" t="str">
            <v>Pasar Pargarutan</v>
          </cell>
          <cell r="MA96" t="str">
            <v>Pasar Sipirok</v>
          </cell>
          <cell r="MB96" t="str">
            <v>Pasar Sipagimbar</v>
          </cell>
          <cell r="MC96" t="str">
            <v>Simarpinggan</v>
          </cell>
          <cell r="MD96" t="str">
            <v>Sigalangan</v>
          </cell>
          <cell r="ME96" t="str">
            <v>Arse</v>
          </cell>
          <cell r="MF96" t="str">
            <v>Pasar Sempurna</v>
          </cell>
          <cell r="MG96" t="str">
            <v>Sayur Matinggi</v>
          </cell>
          <cell r="MH96" t="str">
            <v>Sigolang</v>
          </cell>
          <cell r="MI96" t="str">
            <v>Hutaraja</v>
          </cell>
          <cell r="MJ96" t="str">
            <v>Panabari Hutatonga</v>
          </cell>
          <cell r="MK96" t="str">
            <v>Sangkunur</v>
          </cell>
          <cell r="ML96" t="str">
            <v>Bintuju</v>
          </cell>
          <cell r="MM96" t="str">
            <v>Ononamolo I Bot</v>
          </cell>
          <cell r="MN96" t="str">
            <v>Hiliotalua</v>
          </cell>
          <cell r="MO96" t="str">
            <v>Hilimoasio</v>
          </cell>
          <cell r="MP96" t="str">
            <v>Sisarahili Bawolato</v>
          </cell>
          <cell r="MQ96" t="str">
            <v>Fadoro Hunogoa</v>
          </cell>
          <cell r="MR96" t="str">
            <v>Hiligodu Botomuzoi</v>
          </cell>
          <cell r="MS96" t="str">
            <v>Orahili</v>
          </cell>
          <cell r="MT96" t="str">
            <v>Balodano</v>
          </cell>
          <cell r="MU96" t="str">
            <v>Sisobawino I</v>
          </cell>
          <cell r="MV96" t="str">
            <v>Tuhembuasi</v>
          </cell>
          <cell r="MW96" t="str">
            <v>Pekan Bahorok</v>
          </cell>
          <cell r="MX96" t="str">
            <v>Tanjung Langkat</v>
          </cell>
          <cell r="MY96" t="str">
            <v>Pekan Kuala</v>
          </cell>
          <cell r="MZ96" t="str">
            <v>Namu Ukur Selatan</v>
          </cell>
          <cell r="NA96" t="str">
            <v>Kwala Begumit</v>
          </cell>
          <cell r="NB96" t="str">
            <v>Pekan Selesai</v>
          </cell>
          <cell r="NC96" t="str">
            <v>Perdamaian</v>
          </cell>
          <cell r="ND96" t="str">
            <v>Bingai</v>
          </cell>
          <cell r="NE96" t="str">
            <v>Hinai Kiri</v>
          </cell>
          <cell r="NF96" t="str">
            <v>Kebun Lada</v>
          </cell>
          <cell r="NG96" t="str">
            <v>Pekan Tanjung Pura</v>
          </cell>
          <cell r="NH96" t="str">
            <v>Tanjung Selamat</v>
          </cell>
          <cell r="NI96" t="str">
            <v>Pekan Gebang</v>
          </cell>
          <cell r="NJ96" t="str">
            <v>Pelawi Utara</v>
          </cell>
          <cell r="NK96" t="str">
            <v>Beras Basah</v>
          </cell>
          <cell r="NL96" t="str">
            <v>Pekan Besitang</v>
          </cell>
          <cell r="NM96" t="str">
            <v>Sei Bilah</v>
          </cell>
          <cell r="NN96" t="str">
            <v>Tangkahan Durian</v>
          </cell>
          <cell r="NO96" t="str">
            <v>Batang Serangan</v>
          </cell>
          <cell r="NP96" t="str">
            <v>Sawit Seberang</v>
          </cell>
          <cell r="NQ96" t="str">
            <v>Serapit</v>
          </cell>
          <cell r="NR96" t="str">
            <v>Namotogan</v>
          </cell>
          <cell r="NS96" t="str">
            <v>Pematang Tengah</v>
          </cell>
          <cell r="NT96" t="str">
            <v>Padang Mas</v>
          </cell>
          <cell r="NU96" t="str">
            <v>Tambak Lau Mulgab I</v>
          </cell>
          <cell r="NV96" t="str">
            <v>Paribun</v>
          </cell>
          <cell r="NW96" t="str">
            <v>Kutakepar</v>
          </cell>
          <cell r="NX96" t="str">
            <v>Partibi Tembe</v>
          </cell>
          <cell r="NY96" t="str">
            <v>Nageri</v>
          </cell>
          <cell r="NZ96" t="str">
            <v>Juhar Perangin-angin</v>
          </cell>
          <cell r="OA96" t="str">
            <v>Tiga Binanga</v>
          </cell>
          <cell r="OB96" t="str">
            <v>Martelu</v>
          </cell>
          <cell r="OC96" t="str">
            <v>Lau Pengulu</v>
          </cell>
          <cell r="OD96" t="str">
            <v>Payung</v>
          </cell>
          <cell r="OE96" t="str">
            <v>Kutatengah</v>
          </cell>
          <cell r="OF96" t="str">
            <v>Negeri Jahe</v>
          </cell>
          <cell r="OG96" t="str">
            <v>Kubu Colia</v>
          </cell>
          <cell r="OH96" t="str">
            <v>Cinta Rakyat</v>
          </cell>
          <cell r="OI96" t="str">
            <v>Simacem</v>
          </cell>
          <cell r="OJ96" t="str">
            <v>Sukatendel</v>
          </cell>
          <cell r="OK96" t="str">
            <v>Kuta Bayu</v>
          </cell>
          <cell r="OL96" t="str">
            <v>Pekan Tg Morawa</v>
          </cell>
          <cell r="OM96" t="str">
            <v>Bandar Baru</v>
          </cell>
          <cell r="ON96" t="str">
            <v>Suka Makmur</v>
          </cell>
          <cell r="OO96" t="str">
            <v>Bintang Meriah</v>
          </cell>
          <cell r="OP96" t="str">
            <v>Deli Tua</v>
          </cell>
          <cell r="OQ96" t="str">
            <v>Aji Baho</v>
          </cell>
          <cell r="OR96" t="str">
            <v>Talun Kenas</v>
          </cell>
          <cell r="OS96" t="str">
            <v>Bah Perak</v>
          </cell>
          <cell r="OT96" t="str">
            <v>Galang Kota</v>
          </cell>
          <cell r="OU96" t="str">
            <v>Tiga Juhar</v>
          </cell>
          <cell r="OV96" t="str">
            <v>Lantasan Baru</v>
          </cell>
          <cell r="OW96" t="str">
            <v>Deli Tua</v>
          </cell>
          <cell r="OX96" t="str">
            <v>Sei Semayang</v>
          </cell>
          <cell r="OY96" t="str">
            <v>Hamparan Perak</v>
          </cell>
          <cell r="OZ96" t="str">
            <v>Helvetia</v>
          </cell>
          <cell r="PA96" t="str">
            <v>Kenangan</v>
          </cell>
          <cell r="PB96" t="str">
            <v>Sena</v>
          </cell>
          <cell r="PC96" t="str">
            <v>Lubuk Pakam I,II</v>
          </cell>
          <cell r="PD96" t="str">
            <v>Tanjung Mulia</v>
          </cell>
          <cell r="PE96" t="str">
            <v>Sei Tuan</v>
          </cell>
          <cell r="PF96" t="str">
            <v>Serdang</v>
          </cell>
          <cell r="PG96" t="str">
            <v>Silampuyang</v>
          </cell>
          <cell r="PH96" t="str">
            <v>Dolok Malela</v>
          </cell>
          <cell r="PI96" t="str">
            <v>Silau Bayu</v>
          </cell>
          <cell r="PJ96" t="str">
            <v>Panei Tongah</v>
          </cell>
          <cell r="PK96" t="str">
            <v>Panombeian</v>
          </cell>
          <cell r="PL96" t="str">
            <v>Tiga Balata</v>
          </cell>
          <cell r="PM96" t="str">
            <v>Sindar Raya</v>
          </cell>
          <cell r="PN96" t="str">
            <v>Bosar Maligas</v>
          </cell>
          <cell r="PO96" t="str">
            <v>Sarimatondang</v>
          </cell>
          <cell r="PP96" t="str">
            <v>Sipolha Horison</v>
          </cell>
          <cell r="PQ96" t="str">
            <v>Pematang Tanah Jawa</v>
          </cell>
          <cell r="PR96" t="str">
            <v>Buttu Bayu</v>
          </cell>
          <cell r="PS96" t="str">
            <v>Negeri Dolok</v>
          </cell>
          <cell r="PT96" t="str">
            <v>Tiga Runggu</v>
          </cell>
          <cell r="PU96" t="str">
            <v>Haranggaol</v>
          </cell>
          <cell r="PV96" t="str">
            <v>Girsang</v>
          </cell>
          <cell r="PW96" t="str">
            <v>Serbelawan</v>
          </cell>
          <cell r="PX96" t="str">
            <v>Huta Bayu</v>
          </cell>
          <cell r="PY96" t="str">
            <v>Jawa Maraja</v>
          </cell>
          <cell r="PZ96" t="str">
            <v>Tigaras</v>
          </cell>
          <cell r="QA96" t="str">
            <v>Kerasaan I</v>
          </cell>
          <cell r="QB96" t="str">
            <v>Naga Jaya I</v>
          </cell>
          <cell r="QC96" t="str">
            <v>Perdagangan I</v>
          </cell>
          <cell r="QD96" t="str">
            <v>Bandar Masilam</v>
          </cell>
          <cell r="QE96" t="str">
            <v>Seribu Dolok</v>
          </cell>
          <cell r="QF96" t="str">
            <v>Cingkes</v>
          </cell>
          <cell r="QG96" t="str">
            <v>Simanabun</v>
          </cell>
          <cell r="QH96" t="str">
            <v>Sinaksak</v>
          </cell>
          <cell r="QI96" t="str">
            <v>Merek Raya</v>
          </cell>
          <cell r="QJ96" t="str">
            <v>Ujung Padang</v>
          </cell>
          <cell r="QK96" t="str">
            <v>Ujung Saribu</v>
          </cell>
          <cell r="QL96" t="str">
            <v>Raya Huluan</v>
          </cell>
          <cell r="QM96" t="str">
            <v>Meranti</v>
          </cell>
          <cell r="QN96" t="str">
            <v>Binjai Serbangan</v>
          </cell>
          <cell r="QO96" t="str">
            <v>Asahan Mati</v>
          </cell>
          <cell r="QP96" t="str">
            <v>Sei Kepayang Tengah</v>
          </cell>
          <cell r="QQ96" t="str">
            <v>Perkebunan Suka Raja</v>
          </cell>
          <cell r="QR96" t="str">
            <v>Sei Alim Ulu</v>
          </cell>
          <cell r="QS96" t="str">
            <v>Sei Piring</v>
          </cell>
          <cell r="QT96" t="str">
            <v>Bandar Pulau Pekan</v>
          </cell>
          <cell r="QU96" t="str">
            <v>Ambalutu</v>
          </cell>
          <cell r="QV96" t="str">
            <v>Bandar Pasir Mandoge</v>
          </cell>
          <cell r="QW96" t="str">
            <v>Aek Loba Pekan</v>
          </cell>
          <cell r="QX96" t="str">
            <v>Bunut</v>
          </cell>
          <cell r="QY96" t="str">
            <v>Teladan</v>
          </cell>
          <cell r="QZ96" t="str">
            <v>Aek Songsongan</v>
          </cell>
          <cell r="RA96" t="str">
            <v>Rahuning</v>
          </cell>
          <cell r="RB96" t="str">
            <v>Tanjung Alam</v>
          </cell>
          <cell r="RC96" t="str">
            <v>Sei Nangka</v>
          </cell>
          <cell r="RD96" t="str">
            <v>Sei Lunang</v>
          </cell>
          <cell r="RE96" t="str">
            <v>Tinggi Raja</v>
          </cell>
          <cell r="RF96" t="str">
            <v>Urung Pane</v>
          </cell>
          <cell r="RG96" t="str">
            <v>Silo Baru</v>
          </cell>
          <cell r="RH96" t="str">
            <v>Rawang Lama</v>
          </cell>
          <cell r="RI96" t="str">
            <v>Suka Damai</v>
          </cell>
          <cell r="RJ96" t="str">
            <v>Air Teluk Kiri</v>
          </cell>
          <cell r="RK96" t="str">
            <v>Aek Bange</v>
          </cell>
          <cell r="RL96" t="str">
            <v>Padang Matinggi</v>
          </cell>
          <cell r="RM96" t="str">
            <v>Bakaran Batu</v>
          </cell>
          <cell r="RN96" t="str">
            <v>Sibargot</v>
          </cell>
          <cell r="RO96" t="str">
            <v>Negeri Lama</v>
          </cell>
          <cell r="RP96" t="str">
            <v>Lingga Tiga</v>
          </cell>
          <cell r="RQ96" t="str">
            <v>Sidorukun</v>
          </cell>
          <cell r="RR96" t="str">
            <v>Labuhan Bilik</v>
          </cell>
          <cell r="RS96" t="str">
            <v>Sei Berombang</v>
          </cell>
          <cell r="RT96" t="str">
            <v>Tanjung Sarang Elang</v>
          </cell>
          <cell r="RU96" t="str">
            <v>Kuta Gambir</v>
          </cell>
          <cell r="RV96" t="str">
            <v>Pagagan Julu I</v>
          </cell>
          <cell r="RW96" t="str">
            <v>Sumbul Tengah</v>
          </cell>
          <cell r="RX96" t="str">
            <v>Sinampang</v>
          </cell>
          <cell r="RY96" t="str">
            <v>Parongil</v>
          </cell>
          <cell r="RZ96" t="str">
            <v>Sukadame</v>
          </cell>
          <cell r="SA96" t="str">
            <v>Tambahan</v>
          </cell>
          <cell r="SB96" t="str">
            <v>Lae Itam</v>
          </cell>
          <cell r="SC96" t="str">
            <v>Simanduma</v>
          </cell>
          <cell r="SD96" t="str">
            <v>Bangun</v>
          </cell>
          <cell r="SE96" t="str">
            <v>Sumbul</v>
          </cell>
          <cell r="SF96" t="str">
            <v>Bukit Lau Kersik</v>
          </cell>
          <cell r="SG96" t="str">
            <v>Sambaliang</v>
          </cell>
          <cell r="SH96" t="str">
            <v>Silalahi II</v>
          </cell>
          <cell r="SI96" t="str">
            <v>Panji Dabutar</v>
          </cell>
          <cell r="SJ96" t="str">
            <v>Balige I</v>
          </cell>
          <cell r="SK96" t="str">
            <v>Pasar Laguboti</v>
          </cell>
          <cell r="SL96" t="str">
            <v>Pintu Batu</v>
          </cell>
          <cell r="SM96" t="str">
            <v>Parsoburan Tengah</v>
          </cell>
          <cell r="SN96" t="str">
            <v>Meranti Utara</v>
          </cell>
          <cell r="SO96" t="str">
            <v>Natumingka</v>
          </cell>
          <cell r="SP96" t="str">
            <v>Pasar Porsea</v>
          </cell>
          <cell r="SQ96" t="str">
            <v>Parsaoran Ajibata</v>
          </cell>
          <cell r="SR96" t="str">
            <v>Lintong Julu</v>
          </cell>
          <cell r="SS96" t="str">
            <v>Dolok Saribu Janji Matogu</v>
          </cell>
          <cell r="ST96" t="str">
            <v>Sigumpar Dangsina</v>
          </cell>
          <cell r="SU96" t="str">
            <v>Narumonda I</v>
          </cell>
          <cell r="SV96" t="str">
            <v>Lumban Rau Tengah</v>
          </cell>
          <cell r="SW96" t="str">
            <v>Lintong Nihuta</v>
          </cell>
          <cell r="SX96" t="str">
            <v>Sihiong</v>
          </cell>
          <cell r="SY96" t="str">
            <v>Siantar Utara</v>
          </cell>
          <cell r="SZ96" t="str">
            <v>Kota Siantar</v>
          </cell>
          <cell r="TA96" t="str">
            <v>Mompang Jae</v>
          </cell>
          <cell r="TB96" t="str">
            <v>Gunung Baringin</v>
          </cell>
          <cell r="TC96" t="str">
            <v>Tano Bato</v>
          </cell>
          <cell r="TD96" t="str">
            <v>Longat</v>
          </cell>
          <cell r="TE96" t="str">
            <v>Siabu</v>
          </cell>
          <cell r="TF96" t="str">
            <v>Bange</v>
          </cell>
          <cell r="TG96" t="str">
            <v>Tamiang</v>
          </cell>
          <cell r="TH96" t="str">
            <v>Pasar Maga</v>
          </cell>
          <cell r="TI96" t="str">
            <v>Laru Lombang</v>
          </cell>
          <cell r="TJ96" t="str">
            <v>Huta Godang</v>
          </cell>
          <cell r="TK96" t="str">
            <v>Pasar Muara Sipongi</v>
          </cell>
          <cell r="TL96" t="str">
            <v>Muara Soma</v>
          </cell>
          <cell r="TM96" t="str">
            <v>Simpang Gambir</v>
          </cell>
          <cell r="TN96" t="str">
            <v>Pasar Baru Batahan</v>
          </cell>
          <cell r="TO96" t="str">
            <v>Pasar II Natal</v>
          </cell>
          <cell r="TP96" t="str">
            <v>Batu Mundom</v>
          </cell>
          <cell r="TQ96" t="str">
            <v>Manisak</v>
          </cell>
          <cell r="TR96" t="str">
            <v>Bangun Sejati</v>
          </cell>
          <cell r="TS96" t="str">
            <v>Huta Lombang</v>
          </cell>
          <cell r="TT96" t="str">
            <v>Pakantan Dolok</v>
          </cell>
          <cell r="TU96" t="str">
            <v>Sinunukan I</v>
          </cell>
          <cell r="TV96" t="str">
            <v>Tambiski</v>
          </cell>
          <cell r="TW96" t="str">
            <v>Hilisangowola</v>
          </cell>
          <cell r="TX96" t="str">
            <v>Doli-doli Idanotae</v>
          </cell>
          <cell r="TY96" t="str">
            <v>Bawolato</v>
          </cell>
          <cell r="TZ96" t="str">
            <v>Duru</v>
          </cell>
          <cell r="UA96" t="str">
            <v>Pasar Pulau Tello</v>
          </cell>
          <cell r="UB96" t="str">
            <v>Pasar Teluk Dalam</v>
          </cell>
          <cell r="UC96" t="str">
            <v>Sifaoroasi</v>
          </cell>
          <cell r="UD96" t="str">
            <v>Amuri</v>
          </cell>
          <cell r="UE96" t="str">
            <v>Sifalago Susua</v>
          </cell>
          <cell r="UF96" t="str">
            <v>Hilisimaetano</v>
          </cell>
          <cell r="UG96" t="str">
            <v>Togizita</v>
          </cell>
          <cell r="UH96" t="str">
            <v>Hilisataro</v>
          </cell>
          <cell r="UI96" t="str">
            <v>Hilizalo'otano</v>
          </cell>
          <cell r="UJ96" t="str">
            <v>Lawindra</v>
          </cell>
          <cell r="UK96" t="str">
            <v>Hilitotao</v>
          </cell>
          <cell r="UL96" t="str">
            <v>Labuhan Hiu</v>
          </cell>
          <cell r="UM96" t="str">
            <v>Tetegawa'ai</v>
          </cell>
          <cell r="UN96" t="str">
            <v>Bawomataluo</v>
          </cell>
          <cell r="UO96" t="str">
            <v>Sambulu</v>
          </cell>
          <cell r="UP96" t="str">
            <v>Ehosakhozi</v>
          </cell>
          <cell r="UQ96" t="str">
            <v>Hilinamazihono</v>
          </cell>
          <cell r="UR96" t="str">
            <v>Fadoro Ewo</v>
          </cell>
          <cell r="US96" t="str">
            <v>Maluo</v>
          </cell>
          <cell r="UT96" t="str">
            <v>Fondrakoraya</v>
          </cell>
          <cell r="UU96" t="str">
            <v>Mondrowe</v>
          </cell>
          <cell r="UV96" t="str">
            <v>Sifitubanua</v>
          </cell>
          <cell r="UW96" t="str">
            <v>Sifalago Gomo</v>
          </cell>
          <cell r="UX96" t="str">
            <v>Gobo</v>
          </cell>
          <cell r="UY96" t="str">
            <v>Fuge</v>
          </cell>
          <cell r="UZ96" t="str">
            <v>Siofa Banua Lorang</v>
          </cell>
          <cell r="VA96" t="str">
            <v>Baluta</v>
          </cell>
          <cell r="VB96" t="str">
            <v>Botohilitano</v>
          </cell>
          <cell r="VC96" t="str">
            <v>Hilifalago</v>
          </cell>
          <cell r="VD96" t="str">
            <v>Fanedanu</v>
          </cell>
          <cell r="VE96" t="str">
            <v>Lahusa Idanotae</v>
          </cell>
          <cell r="VF96" t="str">
            <v>Tanjung Meriah</v>
          </cell>
          <cell r="VG96" t="str">
            <v>Sukaramai</v>
          </cell>
          <cell r="VH96" t="str">
            <v>Salak I</v>
          </cell>
          <cell r="VI96" t="str">
            <v>Ulumerah</v>
          </cell>
          <cell r="VJ96" t="str">
            <v>Kecupak I</v>
          </cell>
          <cell r="VK96" t="str">
            <v>Sibagindar</v>
          </cell>
          <cell r="VL96" t="str">
            <v>Kuta Babo</v>
          </cell>
          <cell r="VM96" t="str">
            <v>Siempat Rube II</v>
          </cell>
          <cell r="VN96" t="str">
            <v>Pusuk II Simaninggir</v>
          </cell>
          <cell r="VO96" t="str">
            <v>Parsingguran I</v>
          </cell>
          <cell r="VP96" t="str">
            <v>Marbun Toruan</v>
          </cell>
          <cell r="VQ96" t="str">
            <v>Sihonongan</v>
          </cell>
          <cell r="VR96" t="str">
            <v>Sibuntuon Partur</v>
          </cell>
          <cell r="VS96" t="str">
            <v>Pasar Dolok Sanggul</v>
          </cell>
          <cell r="VT96" t="str">
            <v>Batunajagar</v>
          </cell>
          <cell r="VU96" t="str">
            <v>Batu Nagodang Siatas</v>
          </cell>
          <cell r="VV96" t="str">
            <v>Purba Bersatu</v>
          </cell>
          <cell r="VW96" t="str">
            <v>Tarabintang</v>
          </cell>
          <cell r="VX96" t="str">
            <v>Tuktuk Siadong</v>
          </cell>
          <cell r="VY96" t="str">
            <v>Pakpahan</v>
          </cell>
          <cell r="VZ96" t="str">
            <v>Parhusip III</v>
          </cell>
          <cell r="WA96" t="str">
            <v>Suhutnihuta Pardomuan</v>
          </cell>
          <cell r="WB96" t="str">
            <v>Sosor Dolok</v>
          </cell>
          <cell r="WC96" t="str">
            <v>Huta Ginjang</v>
          </cell>
          <cell r="WD96" t="str">
            <v>Salaon Toba</v>
          </cell>
          <cell r="WE96" t="str">
            <v>Pasar Pangururan</v>
          </cell>
          <cell r="WF96" t="str">
            <v>Holbung</v>
          </cell>
          <cell r="WG96" t="str">
            <v>Pantai Cermin Kanan</v>
          </cell>
          <cell r="WH96" t="str">
            <v>Melati I</v>
          </cell>
          <cell r="WI96" t="str">
            <v>Sei Buluh</v>
          </cell>
          <cell r="WJ96" t="str">
            <v>Cempedak Lobang</v>
          </cell>
          <cell r="WK96" t="str">
            <v>Pekan Tanjung Beringin</v>
          </cell>
          <cell r="WL96" t="str">
            <v>Bandar Tengah</v>
          </cell>
          <cell r="WM96" t="str">
            <v>Nagaraja I</v>
          </cell>
          <cell r="WN96" t="str">
            <v>Sipispis</v>
          </cell>
          <cell r="WO96" t="str">
            <v>Pekan Dolok Masihul</v>
          </cell>
          <cell r="WP96" t="str">
            <v>Kotarih Pekan</v>
          </cell>
          <cell r="WQ96" t="str">
            <v>Batu Masagi</v>
          </cell>
          <cell r="WR96" t="str">
            <v>Tanjung Harap</v>
          </cell>
          <cell r="WS96" t="str">
            <v>Bah Sumbu</v>
          </cell>
          <cell r="WT96" t="str">
            <v>Melati Kebun</v>
          </cell>
          <cell r="WU96" t="str">
            <v>Pon</v>
          </cell>
          <cell r="WV96" t="str">
            <v>Penggalian</v>
          </cell>
          <cell r="WW96" t="str">
            <v>Gudang Garam</v>
          </cell>
          <cell r="WX96" t="str">
            <v>Pangkalan Dodek</v>
          </cell>
          <cell r="WY96" t="str">
            <v>Perkebunan Sipare pare</v>
          </cell>
          <cell r="WZ96" t="str">
            <v>Indrapura</v>
          </cell>
          <cell r="XA96" t="str">
            <v>Lima Puluh Kota</v>
          </cell>
          <cell r="XB96" t="str">
            <v>Labuhan Ruku</v>
          </cell>
          <cell r="XC96" t="str">
            <v>Tanjung Tiram</v>
          </cell>
          <cell r="XD96" t="str">
            <v>Kwala Sikasim</v>
          </cell>
          <cell r="XE96" t="str">
            <v>Tanjung Prapat</v>
          </cell>
          <cell r="XF96" t="str">
            <v>Gambus Laut</v>
          </cell>
          <cell r="XG96" t="str">
            <v>Perkebunan Tanah Itam Ulu</v>
          </cell>
          <cell r="XH96" t="str">
            <v>Sumber Tani</v>
          </cell>
          <cell r="XI96" t="str">
            <v>Sentang</v>
          </cell>
          <cell r="XJ96" t="str">
            <v>Janji Manahan GNT</v>
          </cell>
          <cell r="XK96" t="str">
            <v>Siguga</v>
          </cell>
          <cell r="XL96" t="str">
            <v>Hutaimbaru</v>
          </cell>
          <cell r="XM96" t="str">
            <v>Pasar Gunung Tua</v>
          </cell>
          <cell r="XN96" t="str">
            <v>Pancur Pangko</v>
          </cell>
          <cell r="XO96" t="str">
            <v>Sitopayan</v>
          </cell>
          <cell r="XP96" t="str">
            <v>Sayur Matinggi</v>
          </cell>
          <cell r="XQ96" t="str">
            <v>Ulak Tano</v>
          </cell>
          <cell r="XR96" t="str">
            <v>Aek Godang</v>
          </cell>
          <cell r="XS96" t="str">
            <v>Siunggam Julu</v>
          </cell>
          <cell r="XT96" t="str">
            <v>Siancimun</v>
          </cell>
          <cell r="XU96" t="str">
            <v>Huta Raja</v>
          </cell>
          <cell r="XV96" t="str">
            <v>Pagaranbira Jae</v>
          </cell>
          <cell r="XW96" t="str">
            <v>Gunung Baringin</v>
          </cell>
          <cell r="XX96" t="str">
            <v>Binanga Tolu</v>
          </cell>
          <cell r="XY96" t="str">
            <v>Janji Matogu</v>
          </cell>
          <cell r="XZ96" t="str">
            <v>Simangambat</v>
          </cell>
          <cell r="YA96" t="str">
            <v>Simanuldang Jae</v>
          </cell>
          <cell r="YB96" t="str">
            <v>Pasar Sibuhuan</v>
          </cell>
          <cell r="YC96" t="str">
            <v>Siborna Bunut</v>
          </cell>
          <cell r="YD96" t="str">
            <v>Tanjung Baru</v>
          </cell>
          <cell r="YE96" t="str">
            <v>Batang Bulu Lama</v>
          </cell>
          <cell r="YF96" t="str">
            <v>Aek Nabara Tonga</v>
          </cell>
          <cell r="YG96" t="str">
            <v>Lubuk Gonting</v>
          </cell>
          <cell r="YH96" t="str">
            <v>Kotapinang</v>
          </cell>
          <cell r="YI96" t="str">
            <v>Perk. Perlabian</v>
          </cell>
          <cell r="YJ96" t="str">
            <v>Bangai</v>
          </cell>
          <cell r="YK96" t="str">
            <v>Langga Payung</v>
          </cell>
          <cell r="YL96" t="str">
            <v>Mandalasena</v>
          </cell>
          <cell r="YM96" t="str">
            <v>Aek Kanopan</v>
          </cell>
          <cell r="YN96" t="str">
            <v>Tanjung Leidong</v>
          </cell>
          <cell r="YO96" t="str">
            <v>Kampung Mesjid</v>
          </cell>
          <cell r="YP96" t="str">
            <v>Aek Korsik</v>
          </cell>
          <cell r="YQ96" t="str">
            <v>Marbau</v>
          </cell>
          <cell r="YR96" t="str">
            <v>Aek Kota Batu</v>
          </cell>
          <cell r="YS96" t="str">
            <v>Bandar Durian</v>
          </cell>
          <cell r="YT96" t="str">
            <v>Gunting Saga</v>
          </cell>
          <cell r="YU96" t="str">
            <v>Hilidundra</v>
          </cell>
          <cell r="YV96" t="str">
            <v>Seriwa'u</v>
          </cell>
          <cell r="YW96" t="str">
            <v>Botolakha</v>
          </cell>
          <cell r="YX96" t="str">
            <v>Tetehosi Maziaya</v>
          </cell>
          <cell r="YY96" t="str">
            <v>Berua</v>
          </cell>
          <cell r="YZ96" t="str">
            <v>Banua Sibohou III</v>
          </cell>
          <cell r="ZA96" t="str">
            <v>Bitaya</v>
          </cell>
          <cell r="ZB96" t="str">
            <v>Te'olo</v>
          </cell>
          <cell r="ZC96" t="str">
            <v>Afulu</v>
          </cell>
          <cell r="ZD96" t="str">
            <v>Pasar Lahewa</v>
          </cell>
          <cell r="ZE96" t="str">
            <v>Laowowaga</v>
          </cell>
          <cell r="ZF96" t="str">
            <v>Sisobaoho</v>
          </cell>
          <cell r="ZG96" t="str">
            <v>Bawosaloo</v>
          </cell>
          <cell r="ZH96" t="str">
            <v>Onolimbu Raya</v>
          </cell>
          <cell r="ZI96" t="str">
            <v>Hiliwaloo II</v>
          </cell>
          <cell r="ZJ96" t="str">
            <v>Simaeasi</v>
          </cell>
          <cell r="ZK96" t="str">
            <v>Balodano</v>
          </cell>
          <cell r="ZL96" t="str">
            <v>Sisobawino II</v>
          </cell>
          <cell r="ZM96" t="str">
            <v>Bukit Tinggi</v>
          </cell>
          <cell r="ZN96" t="str">
            <v>Pasar Baru</v>
          </cell>
          <cell r="ZO96" t="str">
            <v>Lalang</v>
          </cell>
          <cell r="ZP96" t="str">
            <v>Helvetia</v>
          </cell>
          <cell r="ZQ96" t="str">
            <v>Tegal S Mandala I</v>
          </cell>
          <cell r="ZR96" t="str">
            <v>Kesawan</v>
          </cell>
          <cell r="ZS96" t="str">
            <v>Titipapan</v>
          </cell>
          <cell r="ZT96" t="str">
            <v>Tanjung Selamat</v>
          </cell>
          <cell r="ZU96" t="str">
            <v>Belawan I</v>
          </cell>
          <cell r="ZV96" t="str">
            <v>Amplas</v>
          </cell>
          <cell r="ZW96" t="str">
            <v>Sukaramai I</v>
          </cell>
          <cell r="ZX96" t="str">
            <v>Suka Maju</v>
          </cell>
          <cell r="ZY96" t="str">
            <v>Labuhan Deli</v>
          </cell>
          <cell r="ZZ96" t="str">
            <v>Pekan Labuhan</v>
          </cell>
          <cell r="AAA96" t="str">
            <v>Indra Kasih</v>
          </cell>
          <cell r="AAB96" t="str">
            <v>Aur</v>
          </cell>
          <cell r="AAC96" t="str">
            <v>Madras Hulu</v>
          </cell>
          <cell r="AAD96" t="str">
            <v>Petisah Hulu</v>
          </cell>
          <cell r="AAE96" t="str">
            <v>Pandau Hilir</v>
          </cell>
          <cell r="AAF96" t="str">
            <v>Petisah Tengah</v>
          </cell>
          <cell r="AAG96" t="str">
            <v>Gang Buntu</v>
          </cell>
          <cell r="AAH96" t="str">
            <v>Asam Kumbang</v>
          </cell>
          <cell r="AAI96" t="str">
            <v>Kebun Sayur</v>
          </cell>
          <cell r="AAJ96" t="str">
            <v>Dwikora</v>
          </cell>
          <cell r="AAK96" t="str">
            <v>Melayu</v>
          </cell>
          <cell r="AAL96" t="str">
            <v>Toba</v>
          </cell>
          <cell r="AAM96" t="str">
            <v>Sukaraja</v>
          </cell>
          <cell r="AAN96" t="str">
            <v>Sumber Jaya</v>
          </cell>
          <cell r="AAO96" t="str">
            <v>Gurilla</v>
          </cell>
          <cell r="AAP96" t="str">
            <v>Simarimbun</v>
          </cell>
          <cell r="AAQ96" t="str">
            <v>Huta Barangan</v>
          </cell>
          <cell r="AAR96" t="str">
            <v>Kota Baringin</v>
          </cell>
          <cell r="AAS96" t="str">
            <v>Aek Habil</v>
          </cell>
          <cell r="AAT96" t="str">
            <v>Pancuran Kerambil</v>
          </cell>
          <cell r="AAU96" t="str">
            <v>Tanjung Balai Kota I</v>
          </cell>
          <cell r="AAV96" t="str">
            <v>Tanjung Balai Kota III</v>
          </cell>
          <cell r="AAW96" t="str">
            <v>Keramat Kubah</v>
          </cell>
          <cell r="AAX96" t="str">
            <v>Sei Merbau</v>
          </cell>
          <cell r="AAY96" t="str">
            <v>Gading</v>
          </cell>
          <cell r="AAZ96" t="str">
            <v>Pulau Simardan</v>
          </cell>
          <cell r="ABA96" t="str">
            <v>Pahlawan</v>
          </cell>
          <cell r="ABB96" t="str">
            <v>Berngam</v>
          </cell>
          <cell r="ABC96" t="str">
            <v>Bandar Senembah</v>
          </cell>
          <cell r="ABD96" t="str">
            <v>Tanah Tinggi</v>
          </cell>
          <cell r="ABE96" t="str">
            <v>Tanah Merah</v>
          </cell>
          <cell r="ABF96" t="str">
            <v>Pabatu</v>
          </cell>
          <cell r="ABG96" t="str">
            <v>Rantau Laban</v>
          </cell>
          <cell r="ABH96" t="str">
            <v>Bagelen</v>
          </cell>
          <cell r="ABI96" t="str">
            <v>Durian</v>
          </cell>
          <cell r="ABJ96" t="str">
            <v>Mandailing</v>
          </cell>
          <cell r="ABK96" t="str">
            <v>Wek I</v>
          </cell>
          <cell r="ABL96" t="str">
            <v>Wek V</v>
          </cell>
          <cell r="ABM96" t="str">
            <v>Batunadua Jae</v>
          </cell>
          <cell r="ABN96" t="str">
            <v>Hutaimbaru</v>
          </cell>
          <cell r="ABO96" t="str">
            <v>Sihitang</v>
          </cell>
          <cell r="ABP96" t="str">
            <v>Joring Lombang</v>
          </cell>
          <cell r="ABQ96" t="str">
            <v>Pasar Gunungsitoli</v>
          </cell>
          <cell r="ABR96" t="str">
            <v>Ononamolo I Lot</v>
          </cell>
          <cell r="ABS96" t="str">
            <v>Afia</v>
          </cell>
          <cell r="ABT96" t="str">
            <v>Sifalaete</v>
          </cell>
          <cell r="ABU96" t="str">
            <v>Nazalou Alo'oa</v>
          </cell>
          <cell r="ABV96" t="str">
            <v>Tumori</v>
          </cell>
          <cell r="ABW96" t="str">
            <v>Inderapura</v>
          </cell>
          <cell r="ABX96" t="str">
            <v>Pelangai</v>
          </cell>
          <cell r="ABY96" t="str">
            <v>Kambang</v>
          </cell>
          <cell r="ABZ96" t="str">
            <v>IV Koto Hilie</v>
          </cell>
          <cell r="ACA96" t="str">
            <v>Painan</v>
          </cell>
          <cell r="ACB96" t="str">
            <v>Koto Berapak</v>
          </cell>
          <cell r="ACC96" t="str">
            <v>Siguntur</v>
          </cell>
          <cell r="ACD96" t="str">
            <v>Taratak</v>
          </cell>
          <cell r="ACE96" t="str">
            <v>Punggasan</v>
          </cell>
          <cell r="ACF96" t="str">
            <v>Lunang</v>
          </cell>
          <cell r="ACG96" t="str">
            <v>Tapan</v>
          </cell>
          <cell r="ACH96" t="str">
            <v>Puluik-Puluik</v>
          </cell>
          <cell r="ACI96" t="str">
            <v>Inderapura Utara</v>
          </cell>
          <cell r="ACJ96" t="str">
            <v>Sungai Gambir Sako Tapan</v>
          </cell>
          <cell r="ACK96" t="str">
            <v>Silaut</v>
          </cell>
          <cell r="ACL96" t="str">
            <v>Ikua Koto Dibalai</v>
          </cell>
          <cell r="ACM96" t="str">
            <v>Lolo</v>
          </cell>
          <cell r="ACN96" t="str">
            <v>Alahan Panjang</v>
          </cell>
          <cell r="ACO96" t="str">
            <v>Supayang</v>
          </cell>
          <cell r="ACP96" t="str">
            <v>Batu Banyak</v>
          </cell>
          <cell r="ACQ96" t="str">
            <v>Cupak</v>
          </cell>
          <cell r="ACR96" t="str">
            <v>Muaro Paneh</v>
          </cell>
          <cell r="ACS96" t="str">
            <v>Taruang-Taruang</v>
          </cell>
          <cell r="ACT96" t="str">
            <v>Koto Baru</v>
          </cell>
          <cell r="ACU96" t="str">
            <v>Sumani</v>
          </cell>
          <cell r="ACV96" t="str">
            <v>Sulit Air</v>
          </cell>
          <cell r="ACW96" t="str">
            <v>Paninggahan</v>
          </cell>
          <cell r="ACX96" t="str">
            <v>Talang Babungo</v>
          </cell>
          <cell r="ACY96" t="str">
            <v>Rangkiang Luluih</v>
          </cell>
          <cell r="ACZ96" t="str">
            <v>Simpang Tj. Nan IV</v>
          </cell>
          <cell r="ADA96" t="str">
            <v>Timbulun</v>
          </cell>
          <cell r="ADB96" t="str">
            <v>Muaro</v>
          </cell>
          <cell r="ADC96" t="str">
            <v>Palangki</v>
          </cell>
          <cell r="ADD96" t="str">
            <v>Sungai Lansek</v>
          </cell>
          <cell r="ADE96" t="str">
            <v>Lubuak Tarok</v>
          </cell>
          <cell r="ADF96" t="str">
            <v>Limo Koto</v>
          </cell>
          <cell r="ADG96" t="str">
            <v>Silantai</v>
          </cell>
          <cell r="ADH96" t="str">
            <v>Batu Manjulur</v>
          </cell>
          <cell r="ADI96" t="str">
            <v>Tambangan</v>
          </cell>
          <cell r="ADJ96" t="str">
            <v>Andaleh</v>
          </cell>
          <cell r="ADK96" t="str">
            <v>Simawang</v>
          </cell>
          <cell r="ADL96" t="str">
            <v>Baringin</v>
          </cell>
          <cell r="ADM96" t="str">
            <v>Tanjung Barulak</v>
          </cell>
          <cell r="ADN96" t="str">
            <v>Taluak</v>
          </cell>
          <cell r="ADO96" t="str">
            <v>Sungai Patai</v>
          </cell>
          <cell r="ADP96" t="str">
            <v>Simpuruik</v>
          </cell>
          <cell r="ADQ96" t="str">
            <v>Batu Basa</v>
          </cell>
          <cell r="ADR96" t="str">
            <v>Sumanik</v>
          </cell>
          <cell r="ADS96" t="str">
            <v>Atar</v>
          </cell>
          <cell r="ADT96" t="str">
            <v>Tanjuang Alam</v>
          </cell>
          <cell r="ADU96" t="str">
            <v>Batu Bulek</v>
          </cell>
          <cell r="ADV96" t="str">
            <v>Batu Taba</v>
          </cell>
          <cell r="ADW96" t="str">
            <v>Lubuk Alung</v>
          </cell>
          <cell r="ADX96" t="str">
            <v>Katapiang</v>
          </cell>
          <cell r="ADY96" t="str">
            <v>Kapalo Koto</v>
          </cell>
          <cell r="ADZ96" t="str">
            <v>Sicincin</v>
          </cell>
          <cell r="AEA96" t="str">
            <v>Balah Aie</v>
          </cell>
          <cell r="AEB96" t="str">
            <v>Campago</v>
          </cell>
          <cell r="AEC96" t="str">
            <v>Kuranji Hulu</v>
          </cell>
          <cell r="AED96" t="str">
            <v>Kuranji Hilir</v>
          </cell>
          <cell r="AEE96" t="str">
            <v>III Koto Aur Malintang</v>
          </cell>
          <cell r="AEF96" t="str">
            <v>Tapakih</v>
          </cell>
          <cell r="AEG96" t="str">
            <v>Sintuak</v>
          </cell>
          <cell r="AEH96" t="str">
            <v>Koto Baru</v>
          </cell>
          <cell r="AEI96" t="str">
            <v>Malai V Suku</v>
          </cell>
          <cell r="AEJ96" t="str">
            <v>Kudu Gantiang</v>
          </cell>
          <cell r="AEK96" t="str">
            <v>Kayu Tanam</v>
          </cell>
          <cell r="AEL96" t="str">
            <v>Sungai Durian</v>
          </cell>
          <cell r="AEM96" t="str">
            <v>Pakandangan</v>
          </cell>
          <cell r="AEN96" t="str">
            <v>Tiku Selatan</v>
          </cell>
          <cell r="AEO96" t="str">
            <v>Lubuk Basung</v>
          </cell>
          <cell r="AEP96" t="str">
            <v>Tanjung Sani</v>
          </cell>
          <cell r="AEQ96" t="str">
            <v>Matua Hilia</v>
          </cell>
          <cell r="AER96" t="str">
            <v>Sungai Landia</v>
          </cell>
          <cell r="AES96" t="str">
            <v>Padang Lua</v>
          </cell>
          <cell r="AET96" t="str">
            <v>Batu Taba</v>
          </cell>
          <cell r="AEU96" t="str">
            <v>Koto Tinggi</v>
          </cell>
          <cell r="AEV96" t="str">
            <v>Koto Tangah</v>
          </cell>
          <cell r="AEW96" t="str">
            <v>Koto Rantang</v>
          </cell>
          <cell r="AEX96" t="str">
            <v>Baringin</v>
          </cell>
          <cell r="AEY96" t="str">
            <v>Padang Laweh</v>
          </cell>
          <cell r="AEZ96" t="str">
            <v>Batu Kambing</v>
          </cell>
          <cell r="AFA96" t="str">
            <v>Canduang Koto Laweh</v>
          </cell>
          <cell r="AFB96" t="str">
            <v>Magek</v>
          </cell>
          <cell r="AFC96" t="str">
            <v>Malalak Utara</v>
          </cell>
          <cell r="AFD96" t="str">
            <v>Kurai</v>
          </cell>
          <cell r="AFE96" t="str">
            <v>Guguak VIII Koto</v>
          </cell>
          <cell r="AFF96" t="str">
            <v>Koto Baru Simalanggang</v>
          </cell>
          <cell r="AFG96" t="str">
            <v>Tj. Haro Sikabu-kabu Pd. Panjang</v>
          </cell>
          <cell r="AFH96" t="str">
            <v>Taram</v>
          </cell>
          <cell r="AFI96" t="str">
            <v>Manggilang</v>
          </cell>
          <cell r="AFJ96" t="str">
            <v>Muaro Paiti</v>
          </cell>
          <cell r="AFK96" t="str">
            <v>Pandam Gadang</v>
          </cell>
          <cell r="AFL96" t="str">
            <v>Labuah Gunuang</v>
          </cell>
          <cell r="AFM96" t="str">
            <v>Situjuah Batua</v>
          </cell>
          <cell r="AFN96" t="str">
            <v>Jopang Manganti</v>
          </cell>
          <cell r="AFO96" t="str">
            <v>Maek</v>
          </cell>
          <cell r="AFP96" t="str">
            <v>Sariak Laweh</v>
          </cell>
          <cell r="AFQ96" t="str">
            <v>Limo Koto</v>
          </cell>
          <cell r="AFR96" t="str">
            <v>Tanjuang Baringin</v>
          </cell>
          <cell r="AFS96" t="str">
            <v>Panti</v>
          </cell>
          <cell r="AFT96" t="str">
            <v>Muara Tais</v>
          </cell>
          <cell r="AFU96" t="str">
            <v>Simpang Tonang</v>
          </cell>
          <cell r="AFV96" t="str">
            <v>Malampah</v>
          </cell>
          <cell r="AFW96" t="str">
            <v>Taruang Taruang</v>
          </cell>
          <cell r="AFX96" t="str">
            <v>Silayang</v>
          </cell>
          <cell r="AFY96" t="str">
            <v>Alahan Mati</v>
          </cell>
          <cell r="AFZ96" t="str">
            <v>Padang Gelugur</v>
          </cell>
          <cell r="AGA96" t="str">
            <v>Koto Nopan</v>
          </cell>
          <cell r="AGB96" t="str">
            <v>Lansek Kadok</v>
          </cell>
          <cell r="AGC96" t="str">
            <v>Betumonga</v>
          </cell>
          <cell r="AGD96" t="str">
            <v>Bosua</v>
          </cell>
          <cell r="AGE96" t="str">
            <v>Muara Siberut</v>
          </cell>
          <cell r="AGF96" t="str">
            <v>Bojakan</v>
          </cell>
          <cell r="AGG96" t="str">
            <v>Simatalu</v>
          </cell>
          <cell r="AGH96" t="str">
            <v>Katurei</v>
          </cell>
          <cell r="AGI96" t="str">
            <v>Saibi Samukop</v>
          </cell>
          <cell r="AGJ96" t="str">
            <v>Betumonga</v>
          </cell>
          <cell r="AGK96" t="str">
            <v>Sikakap</v>
          </cell>
          <cell r="AGL96" t="str">
            <v>Sinaka</v>
          </cell>
          <cell r="AGM96" t="str">
            <v>Koto Baru</v>
          </cell>
          <cell r="AGN96" t="str">
            <v>Sungai Dareh</v>
          </cell>
          <cell r="AGO96" t="str">
            <v>Sungai Rumbai</v>
          </cell>
          <cell r="AGP96" t="str">
            <v>Sitiung</v>
          </cell>
          <cell r="AGQ96" t="str">
            <v>Silago</v>
          </cell>
          <cell r="AGR96" t="str">
            <v>Timpeh</v>
          </cell>
          <cell r="AGS96" t="str">
            <v>Koto Salak</v>
          </cell>
          <cell r="AGT96" t="str">
            <v>Tiumang</v>
          </cell>
          <cell r="AGU96" t="str">
            <v>Padang Laweh</v>
          </cell>
          <cell r="AGV96" t="str">
            <v>Sungai Limau</v>
          </cell>
          <cell r="AGW96" t="str">
            <v>Koto Besar</v>
          </cell>
          <cell r="AGX96" t="str">
            <v>Lubuk Gadang</v>
          </cell>
          <cell r="AGY96" t="str">
            <v>Pasir Talang</v>
          </cell>
          <cell r="AGZ96" t="str">
            <v>Pakan Rabaa</v>
          </cell>
          <cell r="AHA96" t="str">
            <v>Lubuk Malako</v>
          </cell>
          <cell r="AHB96" t="str">
            <v>Abai</v>
          </cell>
          <cell r="AHC96" t="str">
            <v>Alam Pauh Duo</v>
          </cell>
          <cell r="AHD96" t="str">
            <v>Sungai Kunyit</v>
          </cell>
          <cell r="AHE96" t="str">
            <v>Aia Bangih</v>
          </cell>
          <cell r="AHF96" t="str">
            <v>Ujung Gading</v>
          </cell>
          <cell r="AHG96" t="str">
            <v>Lingkuang Aua</v>
          </cell>
          <cell r="AHH96" t="str">
            <v>Kajai</v>
          </cell>
          <cell r="AHI96" t="str">
            <v>Kinali</v>
          </cell>
          <cell r="AHJ96" t="str">
            <v>Muaro Kiawai</v>
          </cell>
          <cell r="AHK96" t="str">
            <v>Batahan</v>
          </cell>
          <cell r="AHL96" t="str">
            <v>Parit</v>
          </cell>
          <cell r="AHM96" t="str">
            <v>Sungai Aua</v>
          </cell>
          <cell r="AHN96" t="str">
            <v>Koto Baru</v>
          </cell>
          <cell r="AHO96" t="str">
            <v>Sasak</v>
          </cell>
          <cell r="AHP96" t="str">
            <v>Belakang Pondok</v>
          </cell>
          <cell r="AHQ96" t="str">
            <v>Sawahan</v>
          </cell>
          <cell r="AHR96" t="str">
            <v>Flamboyan Baru</v>
          </cell>
          <cell r="AHS96" t="str">
            <v>Air Tawar Timur</v>
          </cell>
          <cell r="AHT96" t="str">
            <v>Bungus Timur</v>
          </cell>
          <cell r="AHU96" t="str">
            <v>Cangkeh Nan XX</v>
          </cell>
          <cell r="AHV96" t="str">
            <v>Indarung</v>
          </cell>
          <cell r="AHW96" t="str">
            <v>Limau Manis</v>
          </cell>
          <cell r="AHX96" t="str">
            <v>Pasar Ambacang</v>
          </cell>
          <cell r="AHY96" t="str">
            <v>Surau Gadang</v>
          </cell>
          <cell r="AHZ96" t="str">
            <v>Balai Gadang</v>
          </cell>
          <cell r="AIA96" t="str">
            <v>Tanah Garam</v>
          </cell>
          <cell r="AIB96" t="str">
            <v>Koto Panjang</v>
          </cell>
          <cell r="AIC96" t="str">
            <v>Aur Mulio</v>
          </cell>
          <cell r="AID96" t="str">
            <v>Saringan</v>
          </cell>
          <cell r="AIE96" t="str">
            <v>Silungkang Duo</v>
          </cell>
          <cell r="AIF96" t="str">
            <v>Talawi Hilie</v>
          </cell>
          <cell r="AIG96" t="str">
            <v>Ganting</v>
          </cell>
          <cell r="AIH96" t="str">
            <v>Bukit Surungan</v>
          </cell>
          <cell r="AII96" t="str">
            <v>Tarok Dipo</v>
          </cell>
          <cell r="AIJ96" t="str">
            <v>Campago Guguk Bulek</v>
          </cell>
          <cell r="AIK96" t="str">
            <v>Aur Kuning</v>
          </cell>
          <cell r="AIL96" t="str">
            <v>Pakan Sinayan</v>
          </cell>
          <cell r="AIM96" t="str">
            <v>Napar</v>
          </cell>
          <cell r="AIN96" t="str">
            <v>Balai Jaring</v>
          </cell>
          <cell r="AIO96" t="str">
            <v>Sungai Durian</v>
          </cell>
          <cell r="AIP96" t="str">
            <v>Padang Karambia</v>
          </cell>
          <cell r="AIQ96" t="str">
            <v>Karan Aur</v>
          </cell>
          <cell r="AIR96" t="str">
            <v>Ampalu</v>
          </cell>
          <cell r="AIS96" t="str">
            <v>Pasir Sunur</v>
          </cell>
          <cell r="AIT96" t="str">
            <v>Talago Sarik</v>
          </cell>
          <cell r="AIU96" t="str">
            <v>Bangkinang</v>
          </cell>
          <cell r="AIV96" t="str">
            <v>Air Tiris</v>
          </cell>
          <cell r="AIW96" t="str">
            <v>Tambang</v>
          </cell>
          <cell r="AIX96" t="str">
            <v>Batu Bersurat</v>
          </cell>
          <cell r="AIY96" t="str">
            <v>Kuok</v>
          </cell>
          <cell r="AIZ96" t="str">
            <v>Pangkalan Baru</v>
          </cell>
          <cell r="AJA96" t="str">
            <v>Lipat Kain</v>
          </cell>
          <cell r="AJB96" t="str">
            <v>Sungai Pagar</v>
          </cell>
          <cell r="AJC96" t="str">
            <v>Gema</v>
          </cell>
          <cell r="AJD96" t="str">
            <v>Petapahan</v>
          </cell>
          <cell r="AJE96" t="str">
            <v>Koto Garo</v>
          </cell>
          <cell r="AJF96" t="str">
            <v>Senama Nenek</v>
          </cell>
          <cell r="AJG96" t="str">
            <v>Salo</v>
          </cell>
          <cell r="AJH96" t="str">
            <v>Pulau Payung</v>
          </cell>
          <cell r="AJI96" t="str">
            <v>Pulau</v>
          </cell>
          <cell r="AJJ96" t="str">
            <v>Kampung Pinang</v>
          </cell>
          <cell r="AJK96" t="str">
            <v>Pulau Birandang</v>
          </cell>
          <cell r="AJL96" t="str">
            <v>Muara Jalai</v>
          </cell>
          <cell r="AJM96" t="str">
            <v>Simalinyang</v>
          </cell>
          <cell r="AJN96" t="str">
            <v>Kebun Durian</v>
          </cell>
          <cell r="AJO96" t="str">
            <v>Siberuang</v>
          </cell>
          <cell r="AJP96" t="str">
            <v>Kampung Dagang</v>
          </cell>
          <cell r="AJQ96" t="str">
            <v>Pematang Reba</v>
          </cell>
          <cell r="AJR96" t="str">
            <v>Simpang Kelayang</v>
          </cell>
          <cell r="AJS96" t="str">
            <v>Air Molek</v>
          </cell>
          <cell r="AJT96" t="str">
            <v>Peranap</v>
          </cell>
          <cell r="AJU96" t="str">
            <v>Pangkalan Kasai</v>
          </cell>
          <cell r="AJV96" t="str">
            <v>Anak Talang</v>
          </cell>
          <cell r="AJW96" t="str">
            <v>Siambul</v>
          </cell>
          <cell r="AJX96" t="str">
            <v>Japura</v>
          </cell>
          <cell r="AJY96" t="str">
            <v>Tambak</v>
          </cell>
          <cell r="AJZ96" t="str">
            <v>Morong</v>
          </cell>
          <cell r="AKA96" t="str">
            <v>Rimpian</v>
          </cell>
          <cell r="AKB96" t="str">
            <v>Tujuh Buah Tangga</v>
          </cell>
          <cell r="AKC96" t="str">
            <v>Pesajian</v>
          </cell>
          <cell r="AKD96" t="str">
            <v>Kota Bengkalis</v>
          </cell>
          <cell r="AKE96" t="str">
            <v>Bantan Tengah</v>
          </cell>
          <cell r="AKF96" t="str">
            <v>Sungaipakning</v>
          </cell>
          <cell r="AKG96" t="str">
            <v>Air Jamban</v>
          </cell>
          <cell r="AKH96" t="str">
            <v>Batu Panjang</v>
          </cell>
          <cell r="AKI96" t="str">
            <v>Tanjungmedang</v>
          </cell>
          <cell r="AKJ96" t="str">
            <v>Lubuk Muda</v>
          </cell>
          <cell r="AKK96" t="str">
            <v>Titian Antui</v>
          </cell>
          <cell r="AKL96" t="str">
            <v>Paritsatuapi-api</v>
          </cell>
          <cell r="AKM96" t="str">
            <v>Tasikserai</v>
          </cell>
          <cell r="AKN96" t="str">
            <v>Petani</v>
          </cell>
          <cell r="AKO96" t="str">
            <v>Pulaukijang</v>
          </cell>
          <cell r="AKP96" t="str">
            <v>Enok</v>
          </cell>
          <cell r="AKQ96" t="str">
            <v>Sapat</v>
          </cell>
          <cell r="AKR96" t="str">
            <v>Tembilahan Kota</v>
          </cell>
          <cell r="AKS96" t="str">
            <v>Sungaisalak</v>
          </cell>
          <cell r="AKT96" t="str">
            <v>Sungaiempat</v>
          </cell>
          <cell r="AKU96" t="str">
            <v>Khairiah Mandah</v>
          </cell>
          <cell r="AKV96" t="str">
            <v>Tegaraja</v>
          </cell>
          <cell r="AKW96" t="str">
            <v>Kota Baru Reteh</v>
          </cell>
          <cell r="AKX96" t="str">
            <v>Kuala Enok</v>
          </cell>
          <cell r="AKY96" t="str">
            <v>Sungaipiring</v>
          </cell>
          <cell r="AKZ96" t="str">
            <v>Kuala Lahang</v>
          </cell>
          <cell r="ALA96" t="str">
            <v>Tembilahan Hulu</v>
          </cell>
          <cell r="ALB96" t="str">
            <v>Selensen</v>
          </cell>
          <cell r="ALC96" t="str">
            <v>Pelangiran</v>
          </cell>
          <cell r="ALD96" t="str">
            <v>Hibrida Mulia</v>
          </cell>
          <cell r="ALE96" t="str">
            <v>Pulauburung</v>
          </cell>
          <cell r="ALF96" t="str">
            <v>Concong Luar</v>
          </cell>
          <cell r="ALG96" t="str">
            <v>Kempas Jaya</v>
          </cell>
          <cell r="ALH96" t="str">
            <v>Benteng</v>
          </cell>
          <cell r="ALI96" t="str">
            <v>Ukui I</v>
          </cell>
          <cell r="ALJ96" t="str">
            <v>Pangkalan Kerinci Barat</v>
          </cell>
          <cell r="ALK96" t="str">
            <v>Sorek I</v>
          </cell>
          <cell r="ALL96" t="str">
            <v>Pangkalan Lesung</v>
          </cell>
          <cell r="ALM96" t="str">
            <v>Langgam</v>
          </cell>
          <cell r="ALN96" t="str">
            <v>Pelalawan</v>
          </cell>
          <cell r="ALO96" t="str">
            <v>Kerumutan</v>
          </cell>
          <cell r="ALP96" t="str">
            <v>Pangkalan Bunut</v>
          </cell>
          <cell r="ALQ96" t="str">
            <v>Teluk Meranti</v>
          </cell>
          <cell r="ALR96" t="str">
            <v>Teluk Dalam</v>
          </cell>
          <cell r="ALS96" t="str">
            <v>Sei Kijang</v>
          </cell>
          <cell r="ALT96" t="str">
            <v>Rawang Empat</v>
          </cell>
          <cell r="ALU96" t="str">
            <v>Ujung Batu</v>
          </cell>
          <cell r="ALV96" t="str">
            <v>Rokan</v>
          </cell>
          <cell r="ALW96" t="str">
            <v>Pasir Pengarayan</v>
          </cell>
          <cell r="ALX96" t="str">
            <v>Tambusai Tengah</v>
          </cell>
          <cell r="ALY96" t="str">
            <v>KepenuhanTengah</v>
          </cell>
          <cell r="ALZ96" t="str">
            <v>Kota Lama</v>
          </cell>
          <cell r="AMA96" t="str">
            <v>Rambah Samo</v>
          </cell>
          <cell r="AMB96" t="str">
            <v>Rambah Hilir</v>
          </cell>
          <cell r="AMC96" t="str">
            <v>Tambusai Utara</v>
          </cell>
          <cell r="AMD96" t="str">
            <v>Pasir Agung</v>
          </cell>
          <cell r="AME96" t="str">
            <v>Tandun</v>
          </cell>
          <cell r="AMF96" t="str">
            <v>Kabun</v>
          </cell>
          <cell r="AMG96" t="str">
            <v>Teluk Sono</v>
          </cell>
          <cell r="AMH96" t="str">
            <v>Pagaran Tapah</v>
          </cell>
          <cell r="AMI96" t="str">
            <v>Kepenuhan Hulu</v>
          </cell>
          <cell r="AMJ96" t="str">
            <v>Pendalian</v>
          </cell>
          <cell r="AMK96" t="str">
            <v>Telukmerbau</v>
          </cell>
          <cell r="AML96" t="str">
            <v>Bagan Punak</v>
          </cell>
          <cell r="AMM96" t="str">
            <v>Sedinginan</v>
          </cell>
          <cell r="AMN96" t="str">
            <v>Rimba Melintang</v>
          </cell>
          <cell r="AMO96" t="str">
            <v>Bagan Batu Kota</v>
          </cell>
          <cell r="AMP96" t="str">
            <v>Panipahan</v>
          </cell>
          <cell r="AMQ96" t="str">
            <v>Sinaboi Kota</v>
          </cell>
          <cell r="AMR96" t="str">
            <v>Pujud Selatan</v>
          </cell>
          <cell r="AMS96" t="str">
            <v>Melayu Besar Kota</v>
          </cell>
          <cell r="AMT96" t="str">
            <v>Bangko Kanan</v>
          </cell>
          <cell r="AMU96" t="str">
            <v>Simpang Kanan</v>
          </cell>
          <cell r="AMV96" t="str">
            <v>Bantayan Hilir</v>
          </cell>
          <cell r="AMW96" t="str">
            <v>Rantau Kopar</v>
          </cell>
          <cell r="AMX96" t="str">
            <v>Pedamaran</v>
          </cell>
          <cell r="AMY96" t="str">
            <v>Rantau Panjang Kiri</v>
          </cell>
          <cell r="AMZ96" t="str">
            <v>Tanjung Medan</v>
          </cell>
          <cell r="ANA96" t="str">
            <v>Bagan Sinembah Kota</v>
          </cell>
          <cell r="ANB96" t="str">
            <v>Balai Jaya Kota</v>
          </cell>
          <cell r="ANC96" t="str">
            <v>Kampung Dalam</v>
          </cell>
          <cell r="AND96" t="str">
            <v>Sungai Apit</v>
          </cell>
          <cell r="ANE96" t="str">
            <v>Minas Jaya</v>
          </cell>
          <cell r="ANF96" t="str">
            <v>Perawang</v>
          </cell>
          <cell r="ANG96" t="str">
            <v>Muara Kelantan</v>
          </cell>
          <cell r="ANH96" t="str">
            <v>Dayun</v>
          </cell>
          <cell r="ANI96" t="str">
            <v>Kerinci Kanan</v>
          </cell>
          <cell r="ANJ96" t="str">
            <v>Bunga Raya</v>
          </cell>
          <cell r="ANK96" t="str">
            <v>Pangkalan Pisang</v>
          </cell>
          <cell r="ANL96" t="str">
            <v>Simpang Belutu</v>
          </cell>
          <cell r="ANM96" t="str">
            <v>Lubuk Dalam</v>
          </cell>
          <cell r="ANN96" t="str">
            <v>Bandar Sungai</v>
          </cell>
          <cell r="ANO96" t="str">
            <v>Sungaimempura</v>
          </cell>
          <cell r="ANP96" t="str">
            <v>Sungai Berbari</v>
          </cell>
          <cell r="ANQ96" t="str">
            <v>Pasar Lubuk Jambi</v>
          </cell>
          <cell r="ANR96" t="str">
            <v>Pasar Teluk</v>
          </cell>
          <cell r="ANS96" t="str">
            <v>Muara Lembu</v>
          </cell>
          <cell r="ANT96" t="str">
            <v>Pasar Usang</v>
          </cell>
          <cell r="ANU96" t="str">
            <v>Pasar Cerenti</v>
          </cell>
          <cell r="ANV96" t="str">
            <v>Benai</v>
          </cell>
          <cell r="ANW96" t="str">
            <v>Pulaumungkur</v>
          </cell>
          <cell r="ANX96" t="str">
            <v>Koto Baru</v>
          </cell>
          <cell r="ANY96" t="str">
            <v>Pasar Baru Pangean</v>
          </cell>
          <cell r="ANZ96" t="str">
            <v>Perhentian Luas</v>
          </cell>
          <cell r="AOA96" t="str">
            <v>Pasar Inuman</v>
          </cell>
          <cell r="AOB96" t="str">
            <v>Lubuk Ambacang</v>
          </cell>
          <cell r="AOC96" t="str">
            <v>Pulaubaru</v>
          </cell>
          <cell r="AOD96" t="str">
            <v>Beringin Jaya</v>
          </cell>
          <cell r="AOE96" t="str">
            <v>Perhentian Sungkai</v>
          </cell>
          <cell r="AOF96" t="str">
            <v>Selatpanjang Kota</v>
          </cell>
          <cell r="AOG96" t="str">
            <v>Segomeng</v>
          </cell>
          <cell r="AOH96" t="str">
            <v>Tanjung Samak</v>
          </cell>
          <cell r="AOI96" t="str">
            <v>Alai</v>
          </cell>
          <cell r="AOJ96" t="str">
            <v>Teluk Belitung</v>
          </cell>
          <cell r="AOK96" t="str">
            <v>Kuala Merbau</v>
          </cell>
          <cell r="AOL96" t="str">
            <v>Lukun</v>
          </cell>
          <cell r="AOM96" t="str">
            <v>Tanjung Padang</v>
          </cell>
          <cell r="AON96" t="str">
            <v>Tanjung Kedabu</v>
          </cell>
          <cell r="AOO96" t="str">
            <v>Jadirejo</v>
          </cell>
          <cell r="AOP96" t="str">
            <v>Simpang Empat</v>
          </cell>
          <cell r="AOQ96" t="str">
            <v>Cinta Raja</v>
          </cell>
          <cell r="AOR96" t="str">
            <v>Rintis</v>
          </cell>
          <cell r="AOS96" t="str">
            <v>Padang Bulan</v>
          </cell>
          <cell r="AOT96" t="str">
            <v>Rumbai Bukit</v>
          </cell>
          <cell r="AOU96" t="str">
            <v>Simpang Tiga</v>
          </cell>
          <cell r="AOV96" t="str">
            <v>Simpangbaru</v>
          </cell>
          <cell r="AOW96" t="str">
            <v>Tangkerang Barat</v>
          </cell>
          <cell r="AOX96" t="str">
            <v>Kulim</v>
          </cell>
          <cell r="AOY96" t="str">
            <v>Tampan</v>
          </cell>
          <cell r="AOZ96" t="str">
            <v>Meranti Pandak</v>
          </cell>
          <cell r="APA96" t="str">
            <v>Pangkalan Sesai</v>
          </cell>
          <cell r="APB96" t="str">
            <v>Teluk Binjai</v>
          </cell>
          <cell r="APC96" t="str">
            <v>Bukit Nanas</v>
          </cell>
          <cell r="APD96" t="str">
            <v>Lubuk Gaung</v>
          </cell>
          <cell r="APE96" t="str">
            <v>Teluk Makmur</v>
          </cell>
          <cell r="APF96" t="str">
            <v>Laksamana</v>
          </cell>
          <cell r="APG96" t="str">
            <v>Ratu Sima</v>
          </cell>
          <cell r="APH96" t="str">
            <v>Lempur Tengah</v>
          </cell>
          <cell r="API96" t="str">
            <v>Sanggaran Agung</v>
          </cell>
          <cell r="APJ96" t="str">
            <v>Kayu Aro Ambai</v>
          </cell>
          <cell r="APK96" t="str">
            <v>Baru Semurup</v>
          </cell>
          <cell r="APL96" t="str">
            <v>Siulak Deras</v>
          </cell>
          <cell r="APM96" t="str">
            <v>Tarutung</v>
          </cell>
          <cell r="APN96" t="str">
            <v>Jujun</v>
          </cell>
          <cell r="APO96" t="str">
            <v>Koto Tuo</v>
          </cell>
          <cell r="APP96" t="str">
            <v>Kemantan Tinggi</v>
          </cell>
          <cell r="APQ96" t="str">
            <v>Sungairumpun</v>
          </cell>
          <cell r="APR96" t="str">
            <v>Siulak Gedang</v>
          </cell>
          <cell r="APS96" t="str">
            <v>Belui</v>
          </cell>
          <cell r="APT96" t="str">
            <v>Mukai Hilir</v>
          </cell>
          <cell r="APU96" t="str">
            <v>Batu Hampar</v>
          </cell>
          <cell r="APV96" t="str">
            <v>Pasar Kerman</v>
          </cell>
          <cell r="APW96" t="str">
            <v>Koto Mebai</v>
          </cell>
          <cell r="APX96" t="str">
            <v>Renah Kemumu</v>
          </cell>
          <cell r="APY96" t="str">
            <v>Pasar Atas</v>
          </cell>
          <cell r="APZ96" t="str">
            <v>Durian Rambun</v>
          </cell>
          <cell r="AQA96" t="str">
            <v>Sungai Pinang</v>
          </cell>
          <cell r="AQB96" t="str">
            <v>Dusun Baru</v>
          </cell>
          <cell r="AQC96" t="str">
            <v>Pamenang</v>
          </cell>
          <cell r="AQD96" t="str">
            <v>Muara Jernih</v>
          </cell>
          <cell r="AQE96" t="str">
            <v>Sungai Sahut</v>
          </cell>
          <cell r="AQF96" t="str">
            <v>Nilo Dingin</v>
          </cell>
          <cell r="AQG96" t="str">
            <v>Pulau Rengas</v>
          </cell>
          <cell r="AQH96" t="str">
            <v>Sungai Ulak</v>
          </cell>
          <cell r="AQI96" t="str">
            <v>Lubuk Gaung</v>
          </cell>
          <cell r="AQJ96" t="str">
            <v>Tanjung Lamin</v>
          </cell>
          <cell r="AQK96" t="str">
            <v>Rantau Limau Manis</v>
          </cell>
          <cell r="AQL96" t="str">
            <v>Sungai Limau</v>
          </cell>
          <cell r="AQM96" t="str">
            <v>Muaro Panco Barat</v>
          </cell>
          <cell r="AQN96" t="str">
            <v>Baru Pangkalan Jambu</v>
          </cell>
          <cell r="AQO96" t="str">
            <v>Tanjung Mudo</v>
          </cell>
          <cell r="AQP96" t="str">
            <v>Meranti</v>
          </cell>
          <cell r="AQQ96" t="str">
            <v>Tambang Emas</v>
          </cell>
          <cell r="AQR96" t="str">
            <v>Tanjung Rejo</v>
          </cell>
          <cell r="AQS96" t="str">
            <v>Tambang Baru</v>
          </cell>
          <cell r="AQT96" t="str">
            <v>Muara Kibul</v>
          </cell>
          <cell r="AQU96" t="str">
            <v>Sekancing</v>
          </cell>
          <cell r="AQV96" t="str">
            <v>Tambak Ratu</v>
          </cell>
          <cell r="AQW96" t="str">
            <v>Pulau Pandan</v>
          </cell>
          <cell r="AQX96" t="str">
            <v>Dusun Sarolangun</v>
          </cell>
          <cell r="AQY96" t="str">
            <v>Pauh</v>
          </cell>
          <cell r="AQZ96" t="str">
            <v>Penegah</v>
          </cell>
          <cell r="ARA96" t="str">
            <v>Mandiangin</v>
          </cell>
          <cell r="ARB96" t="str">
            <v>Lubuk Jering</v>
          </cell>
          <cell r="ARC96" t="str">
            <v>Limbur Tembesi</v>
          </cell>
          <cell r="ARD96" t="str">
            <v>Sungaibenteng</v>
          </cell>
          <cell r="ARE96" t="str">
            <v>Kampung Tujuh</v>
          </cell>
          <cell r="ARF96" t="str">
            <v>Kembang Paseban</v>
          </cell>
          <cell r="ARG96" t="str">
            <v>Kampung Baru</v>
          </cell>
          <cell r="ARH96" t="str">
            <v>Muara Bulian</v>
          </cell>
          <cell r="ARI96" t="str">
            <v>Durian Luncuk</v>
          </cell>
          <cell r="ARJ96" t="str">
            <v>Jembatan Mas</v>
          </cell>
          <cell r="ARK96" t="str">
            <v>Simpang S. Rengas</v>
          </cell>
          <cell r="ARL96" t="str">
            <v>Bajubang</v>
          </cell>
          <cell r="ARM96" t="str">
            <v>Terusan</v>
          </cell>
          <cell r="ARN96" t="str">
            <v>Pijoan</v>
          </cell>
          <cell r="ARO96" t="str">
            <v>Sengeti</v>
          </cell>
          <cell r="ARP96" t="str">
            <v>Tanjung</v>
          </cell>
          <cell r="ARQ96" t="str">
            <v>Jambi Kecil</v>
          </cell>
          <cell r="ARR96" t="str">
            <v>Tempino</v>
          </cell>
          <cell r="ARS96" t="str">
            <v>Pudak</v>
          </cell>
          <cell r="ART96" t="str">
            <v>Suka Makmur</v>
          </cell>
          <cell r="ARU96" t="str">
            <v>Kebon IX</v>
          </cell>
          <cell r="ARV96" t="str">
            <v>Talang Bukit</v>
          </cell>
          <cell r="ARW96" t="str">
            <v>Bukit Subur</v>
          </cell>
          <cell r="ARX96" t="str">
            <v>Kunangan</v>
          </cell>
          <cell r="ARY96" t="str">
            <v>Pelabuhan Dagang</v>
          </cell>
          <cell r="ARZ96" t="str">
            <v>Tungkal Empat Kota</v>
          </cell>
          <cell r="ASA96" t="str">
            <v>Teluknilau</v>
          </cell>
          <cell r="ASB96" t="str">
            <v>Mekar Jaya</v>
          </cell>
          <cell r="ASC96" t="str">
            <v>Merlung</v>
          </cell>
          <cell r="ASD96" t="str">
            <v>Tebing Tinggi</v>
          </cell>
          <cell r="ASE96" t="str">
            <v>Dusun Kebun</v>
          </cell>
          <cell r="ASF96" t="str">
            <v>Lubuk Kambing</v>
          </cell>
          <cell r="ASG96" t="str">
            <v>Rantau Badak</v>
          </cell>
          <cell r="ASH96" t="str">
            <v>Tungkal V</v>
          </cell>
          <cell r="ASI96" t="str">
            <v>Bram Itam Kiri</v>
          </cell>
          <cell r="ASJ96" t="str">
            <v>Betara Kiri</v>
          </cell>
          <cell r="ASK96" t="str">
            <v>Senyerang</v>
          </cell>
          <cell r="ASL96" t="str">
            <v>Muara Sabak Ilir</v>
          </cell>
          <cell r="ASM96" t="str">
            <v>Nipah Panjang I</v>
          </cell>
          <cell r="ASN96" t="str">
            <v>Mendahara Ilir</v>
          </cell>
          <cell r="ASO96" t="str">
            <v>Bandar Jaya</v>
          </cell>
          <cell r="ASP96" t="str">
            <v>Sungailokan</v>
          </cell>
          <cell r="ASQ96" t="str">
            <v>Rantau Indah</v>
          </cell>
          <cell r="ASR96" t="str">
            <v>Kampung Singkep</v>
          </cell>
          <cell r="ASS96" t="str">
            <v>Kampung Laut</v>
          </cell>
          <cell r="AST96" t="str">
            <v>Simpang Tuan</v>
          </cell>
          <cell r="ASU96" t="str">
            <v>Pandan Jaya</v>
          </cell>
          <cell r="ASV96" t="str">
            <v>Simpang</v>
          </cell>
          <cell r="ASW96" t="str">
            <v>Pedukun</v>
          </cell>
          <cell r="ASX96" t="str">
            <v>Rantau Duku</v>
          </cell>
          <cell r="ASY96" t="str">
            <v>Tanjung Gedang</v>
          </cell>
          <cell r="ASZ96" t="str">
            <v>Tanjung Belit</v>
          </cell>
          <cell r="ATA96" t="str">
            <v>Teluk Pandak</v>
          </cell>
          <cell r="ATB96" t="str">
            <v>Baru Pelepat</v>
          </cell>
          <cell r="ATC96" t="str">
            <v>Tanjung Bungo</v>
          </cell>
          <cell r="ATD96" t="str">
            <v>Mangun Jayo</v>
          </cell>
          <cell r="ATE96" t="str">
            <v>Koto Jayo</v>
          </cell>
          <cell r="ATF96" t="str">
            <v>Tanjung Menanti</v>
          </cell>
          <cell r="ATG96" t="str">
            <v>Manggis</v>
          </cell>
          <cell r="ATH96" t="str">
            <v>Sungai Pinang</v>
          </cell>
          <cell r="ATI96" t="str">
            <v>Pasir Putih</v>
          </cell>
          <cell r="ATJ96" t="str">
            <v>Muara Buat</v>
          </cell>
          <cell r="ATK96" t="str">
            <v>Pelayang</v>
          </cell>
          <cell r="ATL96" t="str">
            <v>Tepian Danto</v>
          </cell>
          <cell r="ATM96" t="str">
            <v>Sungai Mancur</v>
          </cell>
          <cell r="ATN96" t="str">
            <v>Matebo</v>
          </cell>
          <cell r="ATO96" t="str">
            <v>Sungai Bengkal</v>
          </cell>
          <cell r="ATP96" t="str">
            <v>Pulautemiang</v>
          </cell>
          <cell r="ATQ96" t="str">
            <v>Wirotho Agung</v>
          </cell>
          <cell r="ATR96" t="str">
            <v>Teluk Singkawang</v>
          </cell>
          <cell r="ATS96" t="str">
            <v>Tanjung Pucuk Jambi</v>
          </cell>
          <cell r="ATT96" t="str">
            <v>Suka Damai</v>
          </cell>
          <cell r="ATU96" t="str">
            <v>Giriwinangun</v>
          </cell>
          <cell r="ATV96" t="str">
            <v>Muara Kilis</v>
          </cell>
          <cell r="ATW96" t="str">
            <v>Pinang Belai</v>
          </cell>
          <cell r="ATX96" t="str">
            <v>Teluk Kepayang Pulau Indah</v>
          </cell>
          <cell r="ATY96" t="str">
            <v>Tanah Garo</v>
          </cell>
          <cell r="ATZ96" t="str">
            <v>Simpang IV Sipin</v>
          </cell>
          <cell r="AUA96" t="str">
            <v>Pasir Putih</v>
          </cell>
          <cell r="AUB96" t="str">
            <v>Sijenjang</v>
          </cell>
          <cell r="AUC96" t="str">
            <v>Beringin</v>
          </cell>
          <cell r="AUD96" t="str">
            <v>Arab Melayu</v>
          </cell>
          <cell r="AUE96" t="str">
            <v>Pasir Panjang</v>
          </cell>
          <cell r="AUF96" t="str">
            <v>Suka Karya</v>
          </cell>
          <cell r="AUG96" t="str">
            <v>Talang Jauh</v>
          </cell>
          <cell r="AUH96" t="str">
            <v>Kenali Besar</v>
          </cell>
          <cell r="AUI96" t="str">
            <v>Sungai Putri</v>
          </cell>
          <cell r="AUJ96" t="str">
            <v>Talang Bakung</v>
          </cell>
          <cell r="AUK96" t="str">
            <v>Sungai Penuh</v>
          </cell>
          <cell r="AUL96" t="str">
            <v>Koto Renah</v>
          </cell>
          <cell r="AUM96" t="str">
            <v>Kampung Diilir</v>
          </cell>
          <cell r="AUN96" t="str">
            <v>Baru Debai</v>
          </cell>
          <cell r="AUO96" t="str">
            <v>Kumun Hilir</v>
          </cell>
          <cell r="AUP96" t="str">
            <v>Pondok Tinggi</v>
          </cell>
          <cell r="AUQ96" t="str">
            <v>Koto Baru</v>
          </cell>
          <cell r="AUR96" t="str">
            <v>Dusun Baru</v>
          </cell>
          <cell r="AUS96" t="str">
            <v>Negeri Sindang</v>
          </cell>
          <cell r="AUT96" t="str">
            <v>Gunung Meraksa</v>
          </cell>
          <cell r="AUU96" t="str">
            <v>Kepayang</v>
          </cell>
          <cell r="AUV96" t="str">
            <v>Tanjungagung</v>
          </cell>
          <cell r="AUW96" t="str">
            <v>Baturaja Lama</v>
          </cell>
          <cell r="AUX96" t="str">
            <v>Kelumpang</v>
          </cell>
          <cell r="AUY96" t="str">
            <v>Tanjung Kurung</v>
          </cell>
          <cell r="AUZ96" t="str">
            <v>Merbau</v>
          </cell>
          <cell r="AVA96" t="str">
            <v>Bandar Jaya</v>
          </cell>
          <cell r="AVB96" t="str">
            <v>Karya Jaya</v>
          </cell>
          <cell r="AVC96" t="str">
            <v>Batu Marta I</v>
          </cell>
          <cell r="AVD96" t="str">
            <v>Kemala Jaya</v>
          </cell>
          <cell r="AVE96" t="str">
            <v>Bunglai</v>
          </cell>
          <cell r="AVF96" t="str">
            <v>Tanjung Lubuk</v>
          </cell>
          <cell r="AVG96" t="str">
            <v>Pedamaran VI</v>
          </cell>
          <cell r="AVH96" t="str">
            <v>Pematang Panggang</v>
          </cell>
          <cell r="AVI96" t="str">
            <v>Jua-jua</v>
          </cell>
          <cell r="AVJ96" t="str">
            <v>Tanjung Alai</v>
          </cell>
          <cell r="AVK96" t="str">
            <v>Tulung Selapan Ulu</v>
          </cell>
          <cell r="AVL96" t="str">
            <v>Ulak Kemang</v>
          </cell>
          <cell r="AVM96" t="str">
            <v>Tebing Suluh</v>
          </cell>
          <cell r="AVN96" t="str">
            <v>Tirta Mulya</v>
          </cell>
          <cell r="AVO96" t="str">
            <v>Sungai Menang</v>
          </cell>
          <cell r="AVP96" t="str">
            <v>Tanjung Aur</v>
          </cell>
          <cell r="AVQ96" t="str">
            <v>Sungai Somor</v>
          </cell>
          <cell r="AVR96" t="str">
            <v>Deling</v>
          </cell>
          <cell r="AVS96" t="str">
            <v>Catur Tunggal</v>
          </cell>
          <cell r="AVT96" t="str">
            <v>Embacang</v>
          </cell>
          <cell r="AVU96" t="str">
            <v>Tanjung Sari I</v>
          </cell>
          <cell r="AVV96" t="str">
            <v>Benawa</v>
          </cell>
          <cell r="AVW96" t="str">
            <v>Pulau Geronggang</v>
          </cell>
          <cell r="AVX96" t="str">
            <v>Embawang</v>
          </cell>
          <cell r="AVY96" t="str">
            <v>Tungkal</v>
          </cell>
          <cell r="AVZ96" t="str">
            <v>Gemawang</v>
          </cell>
          <cell r="AWA96" t="str">
            <v>Penanggiran</v>
          </cell>
          <cell r="AWB96" t="str">
            <v>Gelumbang</v>
          </cell>
          <cell r="AWC96" t="str">
            <v>Tanjung Enim</v>
          </cell>
          <cell r="AWD96" t="str">
            <v>Penindaian</v>
          </cell>
          <cell r="AWE96" t="str">
            <v>Tenam Bungkuk</v>
          </cell>
          <cell r="AWF96" t="str">
            <v>Tanjung Tiga</v>
          </cell>
          <cell r="AWG96" t="str">
            <v>Pinang Belarik</v>
          </cell>
          <cell r="AWH96" t="str">
            <v>Aur</v>
          </cell>
          <cell r="AWI96" t="str">
            <v>Baru Rambang</v>
          </cell>
          <cell r="AWJ96" t="str">
            <v>Tanjung Miring</v>
          </cell>
          <cell r="AWK96" t="str">
            <v>Petanang</v>
          </cell>
          <cell r="AWL96" t="str">
            <v>Padang Bindu</v>
          </cell>
          <cell r="AWM96" t="str">
            <v>Embacang Kelekar</v>
          </cell>
          <cell r="AWN96" t="str">
            <v>Gedung Buruk</v>
          </cell>
          <cell r="AWO96" t="str">
            <v>Tanjung</v>
          </cell>
          <cell r="AWP96" t="str">
            <v>Tanjung Bunut</v>
          </cell>
          <cell r="AWQ96" t="str">
            <v>Karang Agung</v>
          </cell>
          <cell r="AWR96" t="str">
            <v>Muara Niru</v>
          </cell>
          <cell r="AWS96" t="str">
            <v>Lebak Budi</v>
          </cell>
          <cell r="AWT96" t="str">
            <v>Kembang Ayun</v>
          </cell>
          <cell r="AWU96" t="str">
            <v>Sadan</v>
          </cell>
          <cell r="AWV96" t="str">
            <v>Bangke</v>
          </cell>
          <cell r="AWW96" t="str">
            <v>Tanjung Mulak</v>
          </cell>
          <cell r="AWX96" t="str">
            <v>Suka Cinta</v>
          </cell>
          <cell r="AWY96" t="str">
            <v>Lahat Tengah</v>
          </cell>
          <cell r="AWZ96" t="str">
            <v>Talang Baru</v>
          </cell>
          <cell r="AXA96" t="str">
            <v>Pajar Bulan</v>
          </cell>
          <cell r="AXB96" t="str">
            <v>Pandan Arang</v>
          </cell>
          <cell r="AXC96" t="str">
            <v>Bunga Mas</v>
          </cell>
          <cell r="AXD96" t="str">
            <v>Sungai Laru</v>
          </cell>
          <cell r="AXE96" t="str">
            <v>Saung Naga</v>
          </cell>
          <cell r="AXF96" t="str">
            <v>Sukajadi</v>
          </cell>
          <cell r="AXG96" t="str">
            <v>Sugi Waras</v>
          </cell>
          <cell r="AXH96" t="str">
            <v>Kedaton</v>
          </cell>
          <cell r="AXI96" t="str">
            <v>Lebuay Bandung</v>
          </cell>
          <cell r="AXJ96" t="str">
            <v>Pulau Panas</v>
          </cell>
          <cell r="AXK96" t="str">
            <v>Tinggi Hari</v>
          </cell>
          <cell r="AXL96" t="str">
            <v>Padang</v>
          </cell>
          <cell r="AXM96" t="str">
            <v>Pandan Arang Ilir</v>
          </cell>
          <cell r="AXN96" t="str">
            <v>Muara Payang</v>
          </cell>
          <cell r="AXO96" t="str">
            <v>Sukamerindu</v>
          </cell>
          <cell r="AXP96" t="str">
            <v>Jadian Baru</v>
          </cell>
          <cell r="AXQ96" t="str">
            <v>Banjar Negara</v>
          </cell>
          <cell r="AXR96" t="str">
            <v>B. Srikaton</v>
          </cell>
          <cell r="AXS96" t="str">
            <v>Muara Lakitan</v>
          </cell>
          <cell r="AXT96" t="str">
            <v>Muara Kelingi</v>
          </cell>
          <cell r="AXU96" t="str">
            <v>Marga Tunggal</v>
          </cell>
          <cell r="AXV96" t="str">
            <v>Pasar Muara Beliti</v>
          </cell>
          <cell r="AXW96" t="str">
            <v>Terawas</v>
          </cell>
          <cell r="AXX96" t="str">
            <v>Selangit</v>
          </cell>
          <cell r="AXY96" t="str">
            <v>Megang Sakti I</v>
          </cell>
          <cell r="AXZ96" t="str">
            <v>Purwodadi</v>
          </cell>
          <cell r="AYA96" t="str">
            <v>Bangun Jaya</v>
          </cell>
          <cell r="AYB96" t="str">
            <v>Lubuk Besar</v>
          </cell>
          <cell r="AYC96" t="str">
            <v>Sumber Harta</v>
          </cell>
          <cell r="AYD96" t="str">
            <v>Banpres</v>
          </cell>
          <cell r="AYE96" t="str">
            <v>Sukowarno</v>
          </cell>
          <cell r="AYF96" t="str">
            <v>Kayu Ara</v>
          </cell>
          <cell r="AYG96" t="str">
            <v>Danau Cala</v>
          </cell>
          <cell r="AYH96" t="str">
            <v>Pagar Kaya</v>
          </cell>
          <cell r="AYI96" t="str">
            <v>Bukit Sejahtera</v>
          </cell>
          <cell r="AYJ96" t="str">
            <v>Ngulak I</v>
          </cell>
          <cell r="AYK96" t="str">
            <v>Babat</v>
          </cell>
          <cell r="AYL96" t="str">
            <v>Sungai Lilin</v>
          </cell>
          <cell r="AYM96" t="str">
            <v>Keluang</v>
          </cell>
          <cell r="AYN96" t="str">
            <v>Bayung Lencir</v>
          </cell>
          <cell r="AYO96" t="str">
            <v>Sido Mukti</v>
          </cell>
          <cell r="AYP96" t="str">
            <v>Karang Agung</v>
          </cell>
          <cell r="AYQ96" t="str">
            <v>Peninggalan</v>
          </cell>
          <cell r="AYR96" t="str">
            <v>Ulak Paceh</v>
          </cell>
          <cell r="AYS96" t="str">
            <v>Suka Maju</v>
          </cell>
          <cell r="AYT96" t="str">
            <v>Jirak</v>
          </cell>
          <cell r="AYU96" t="str">
            <v>Mariana</v>
          </cell>
          <cell r="AYV96" t="str">
            <v>Sungsang I</v>
          </cell>
          <cell r="AYW96" t="str">
            <v>Kayuara Kuning</v>
          </cell>
          <cell r="AYX96" t="str">
            <v>Teluk Betung</v>
          </cell>
          <cell r="AYY96" t="str">
            <v>Betung</v>
          </cell>
          <cell r="AYZ96" t="str">
            <v>Jakabaring Selatan</v>
          </cell>
          <cell r="AZA96" t="str">
            <v>Muara Padang</v>
          </cell>
          <cell r="AZB96" t="str">
            <v>Marga Rahayu</v>
          </cell>
          <cell r="AZC96" t="str">
            <v>Makarti Jaya</v>
          </cell>
          <cell r="AZD96" t="str">
            <v>Air Batu</v>
          </cell>
          <cell r="AZE96" t="str">
            <v>Muara Abab</v>
          </cell>
          <cell r="AZF96" t="str">
            <v>Telang Sari</v>
          </cell>
          <cell r="AZG96" t="str">
            <v>Margo Mulyo 16</v>
          </cell>
          <cell r="AZH96" t="str">
            <v>Air Solok Batu</v>
          </cell>
          <cell r="AZI96" t="str">
            <v>Bentayan</v>
          </cell>
          <cell r="AZJ96" t="str">
            <v>Talang Ipuh</v>
          </cell>
          <cell r="AZK96" t="str">
            <v>Mainan</v>
          </cell>
          <cell r="AZL96" t="str">
            <v>Terusan Dalam</v>
          </cell>
          <cell r="AZM96" t="str">
            <v>Cinta Manis Baru</v>
          </cell>
          <cell r="AZN96" t="str">
            <v>Karang Sari</v>
          </cell>
          <cell r="AZO96" t="str">
            <v>Penuguan</v>
          </cell>
          <cell r="AZP96" t="str">
            <v>Dusun Martapura</v>
          </cell>
          <cell r="AZQ96" t="str">
            <v>Suka Raja</v>
          </cell>
          <cell r="AZR96" t="str">
            <v>Sido Rahayu</v>
          </cell>
          <cell r="AZS96" t="str">
            <v>Gunung Batu</v>
          </cell>
          <cell r="AZT96" t="str">
            <v>Negeri Pakuan</v>
          </cell>
          <cell r="AZU96" t="str">
            <v>Karang Negara</v>
          </cell>
          <cell r="AZV96" t="str">
            <v>Mendayun</v>
          </cell>
          <cell r="AZW96" t="str">
            <v>Jaya Mulya</v>
          </cell>
          <cell r="AZX96" t="str">
            <v>Tanjung Kemuning</v>
          </cell>
          <cell r="AZY96" t="str">
            <v>Kutosari</v>
          </cell>
          <cell r="AZZ96" t="str">
            <v>Batu Raja Bungin</v>
          </cell>
          <cell r="BAA96" t="str">
            <v>Tanjung Mas</v>
          </cell>
          <cell r="BAB96" t="str">
            <v>Banding Agung</v>
          </cell>
          <cell r="BAC96" t="str">
            <v>Tanjung Kukuh</v>
          </cell>
          <cell r="BAD96" t="str">
            <v>Karang Melati</v>
          </cell>
          <cell r="BAE96" t="str">
            <v>Jayapura</v>
          </cell>
          <cell r="BAF96" t="str">
            <v>Rejosari</v>
          </cell>
          <cell r="BAG96" t="str">
            <v>Tugu Mulyo</v>
          </cell>
          <cell r="BAH96" t="str">
            <v>Sari Guna</v>
          </cell>
          <cell r="BAI96" t="str">
            <v>Sri Bunga</v>
          </cell>
          <cell r="BAJ96" t="str">
            <v>Batu Belang Jaya</v>
          </cell>
          <cell r="BAK96" t="str">
            <v>Tanjung Bulan</v>
          </cell>
          <cell r="BAL96" t="str">
            <v>Bandar Agung Ranau</v>
          </cell>
          <cell r="BAM96" t="str">
            <v>Lawang Agung</v>
          </cell>
          <cell r="BAN96" t="str">
            <v>Karang Agung</v>
          </cell>
          <cell r="BAO96" t="str">
            <v>Sukarami</v>
          </cell>
          <cell r="BAP96" t="str">
            <v>Sugih Rawas</v>
          </cell>
          <cell r="BAQ96" t="str">
            <v>Kota Dalam</v>
          </cell>
          <cell r="BAR96" t="str">
            <v>Tanjung Durian</v>
          </cell>
          <cell r="BAS96" t="str">
            <v>Balayan</v>
          </cell>
          <cell r="BAT96" t="str">
            <v>Pius</v>
          </cell>
          <cell r="BAU96" t="str">
            <v>Simpang Sender</v>
          </cell>
          <cell r="BAV96" t="str">
            <v>Sukajaya</v>
          </cell>
          <cell r="BAW96" t="str">
            <v>Merpang</v>
          </cell>
          <cell r="BAX96" t="str">
            <v>Pulau Kemuning</v>
          </cell>
          <cell r="BAY96" t="str">
            <v>Tanjung Harapan</v>
          </cell>
          <cell r="BAZ96" t="str">
            <v>Tekana</v>
          </cell>
          <cell r="BBA96" t="str">
            <v>Peninggiran</v>
          </cell>
          <cell r="BBB96" t="str">
            <v>Rantau Panjang</v>
          </cell>
          <cell r="BBC96" t="str">
            <v>Muara Kuang</v>
          </cell>
          <cell r="BBD96" t="str">
            <v>Tanjung Batu</v>
          </cell>
          <cell r="BBE96" t="str">
            <v>Tanjung Raja</v>
          </cell>
          <cell r="BBF96" t="str">
            <v>Indralaya Raya</v>
          </cell>
          <cell r="BBG96" t="str">
            <v>Aurstanding</v>
          </cell>
          <cell r="BBH96" t="str">
            <v>Sirah Pulau Kilip</v>
          </cell>
          <cell r="BBI96" t="str">
            <v>Timbangan</v>
          </cell>
          <cell r="BBJ96" t="str">
            <v>Mandi Angin</v>
          </cell>
          <cell r="BBK96" t="str">
            <v>Pematang Bangsal</v>
          </cell>
          <cell r="BBL96" t="str">
            <v>Suka Merindu</v>
          </cell>
          <cell r="BBM96" t="str">
            <v>Kotadaro I</v>
          </cell>
          <cell r="BBN96" t="str">
            <v>Sungai Pinang</v>
          </cell>
          <cell r="BBO96" t="str">
            <v>Lubuk Rukam</v>
          </cell>
          <cell r="BBP96" t="str">
            <v>Ibul Dalam</v>
          </cell>
          <cell r="BBQ96" t="str">
            <v>Ulak Kembahang</v>
          </cell>
          <cell r="BBR96" t="str">
            <v>Payaraman Barat</v>
          </cell>
          <cell r="BBS96" t="str">
            <v>Batu Jungul</v>
          </cell>
          <cell r="BBT96" t="str">
            <v>Beruge Ilir</v>
          </cell>
          <cell r="BBU96" t="str">
            <v>Air Kelinsar</v>
          </cell>
          <cell r="BBV96" t="str">
            <v>Kupang</v>
          </cell>
          <cell r="BBW96" t="str">
            <v>Umo Jati</v>
          </cell>
          <cell r="BBX96" t="str">
            <v>Karang Are</v>
          </cell>
          <cell r="BBY96" t="str">
            <v>Talang Padang</v>
          </cell>
          <cell r="BBZ96" t="str">
            <v>Puntang</v>
          </cell>
          <cell r="BCA96" t="str">
            <v>Lubuk Kelumpang</v>
          </cell>
          <cell r="BCB96" t="str">
            <v>Muaralintang Lama</v>
          </cell>
          <cell r="BCC96" t="str">
            <v>Talang Ubi Timur</v>
          </cell>
          <cell r="BCD96" t="str">
            <v>Sukarami</v>
          </cell>
          <cell r="BCE96" t="str">
            <v>Purun</v>
          </cell>
          <cell r="BCF96" t="str">
            <v>Betung</v>
          </cell>
          <cell r="BCG96" t="str">
            <v>Bumi Ayu</v>
          </cell>
          <cell r="BCH96" t="str">
            <v>Muara Rupit</v>
          </cell>
          <cell r="BCI96" t="str">
            <v>Pasar Surulangun</v>
          </cell>
          <cell r="BCJ96" t="str">
            <v>Karya Makmur</v>
          </cell>
          <cell r="BCK96" t="str">
            <v>Bingin Teluk</v>
          </cell>
          <cell r="BCL96" t="str">
            <v>Karang Dapo I</v>
          </cell>
          <cell r="BCM96" t="str">
            <v>Karang Jaya</v>
          </cell>
          <cell r="BCN96" t="str">
            <v>Muara Kulam</v>
          </cell>
          <cell r="BCO96" t="str">
            <v>35 Ilir</v>
          </cell>
          <cell r="BCP96" t="str">
            <v>1 Ulu</v>
          </cell>
          <cell r="BCQ96" t="str">
            <v>11 Ulu</v>
          </cell>
          <cell r="BCR96" t="str">
            <v>Bukit Lama</v>
          </cell>
          <cell r="BCS96" t="str">
            <v>18 Ilir</v>
          </cell>
          <cell r="BCT96" t="str">
            <v>5 Ilir</v>
          </cell>
          <cell r="BCU96" t="str">
            <v>Talang Betutu</v>
          </cell>
          <cell r="BCV96" t="str">
            <v>Suka Maju</v>
          </cell>
          <cell r="BCW96" t="str">
            <v>20 Ilir D II</v>
          </cell>
          <cell r="BCX96" t="str">
            <v>Bukit Sangkal</v>
          </cell>
          <cell r="BCY96" t="str">
            <v>19 Ilir</v>
          </cell>
          <cell r="BCZ96" t="str">
            <v>Gandus</v>
          </cell>
          <cell r="BDA96" t="str">
            <v>Kemas Rindo</v>
          </cell>
          <cell r="BDB96" t="str">
            <v>Plaju Ulu</v>
          </cell>
          <cell r="BDC96" t="str">
            <v>Alang-alang Lebar</v>
          </cell>
          <cell r="BDD96" t="str">
            <v>Sri Mulya</v>
          </cell>
          <cell r="BDE96" t="str">
            <v>8 Ulu</v>
          </cell>
          <cell r="BDF96" t="str">
            <v>8 Ilir</v>
          </cell>
          <cell r="BDG96" t="str">
            <v>Sukorejo</v>
          </cell>
          <cell r="BDH96" t="str">
            <v>Sidorejo</v>
          </cell>
          <cell r="BDI96" t="str">
            <v>Jangkar Mas</v>
          </cell>
          <cell r="BDJ96" t="str">
            <v>Lubuk Buntak</v>
          </cell>
          <cell r="BDK96" t="str">
            <v>Karang Dalo</v>
          </cell>
          <cell r="BDL96" t="str">
            <v>Air Kuti</v>
          </cell>
          <cell r="BDM96" t="str">
            <v>Kayu Ara</v>
          </cell>
          <cell r="BDN96" t="str">
            <v>Lubuk Kupang</v>
          </cell>
          <cell r="BDO96" t="str">
            <v>Durian Rampak</v>
          </cell>
          <cell r="BDP96" t="str">
            <v>Jawa Kanan</v>
          </cell>
          <cell r="BDQ96" t="str">
            <v>Sidorejo</v>
          </cell>
          <cell r="BDR96" t="str">
            <v>Tanah Periuk</v>
          </cell>
          <cell r="BDS96" t="str">
            <v>Batu Urip</v>
          </cell>
          <cell r="BDT96" t="str">
            <v>Prabumulih</v>
          </cell>
          <cell r="BDU96" t="str">
            <v>Karang Raja</v>
          </cell>
          <cell r="BDV96" t="str">
            <v>Cambai</v>
          </cell>
          <cell r="BDW96" t="str">
            <v>Tanjung Rambang</v>
          </cell>
          <cell r="BDX96" t="str">
            <v>Pasar Prabumulih I</v>
          </cell>
          <cell r="BDY96" t="str">
            <v>Majasari</v>
          </cell>
          <cell r="BDZ96" t="str">
            <v>Batu Ampar</v>
          </cell>
          <cell r="BEA96" t="str">
            <v>Pasar Baru</v>
          </cell>
          <cell r="BEB96" t="str">
            <v>Masat</v>
          </cell>
          <cell r="BEC96" t="str">
            <v>Kayu Kunyit</v>
          </cell>
          <cell r="BED96" t="str">
            <v>Gunung Ayu</v>
          </cell>
          <cell r="BEE96" t="str">
            <v>Selali</v>
          </cell>
          <cell r="BEF96" t="str">
            <v>Karang Caya</v>
          </cell>
          <cell r="BEG96" t="str">
            <v>Keban Jati</v>
          </cell>
          <cell r="BEH96" t="str">
            <v>Batu Panco</v>
          </cell>
          <cell r="BEI96" t="str">
            <v>Tumbak Tebing</v>
          </cell>
          <cell r="BEJ96" t="str">
            <v>Tanjung Mulia</v>
          </cell>
          <cell r="BEK96" t="str">
            <v>KOTA PADANG</v>
          </cell>
          <cell r="BEL96" t="str">
            <v>Pasar PU Tanding</v>
          </cell>
          <cell r="BEM96" t="str">
            <v>Beringin Tiga</v>
          </cell>
          <cell r="BEN96" t="str">
            <v>Dwi Tunggal</v>
          </cell>
          <cell r="BEO96" t="str">
            <v>Air Mundu</v>
          </cell>
          <cell r="BEP96" t="str">
            <v>Air Duku</v>
          </cell>
          <cell r="BEQ96" t="str">
            <v>Dusun Curup</v>
          </cell>
          <cell r="BER96" t="str">
            <v>Sukaraja</v>
          </cell>
          <cell r="BES96" t="str">
            <v>Air Putih Baru</v>
          </cell>
          <cell r="BET96" t="str">
            <v>Kepala Siring</v>
          </cell>
          <cell r="BEU96" t="str">
            <v>Kepala Curup</v>
          </cell>
          <cell r="BEV96" t="str">
            <v>Apur</v>
          </cell>
          <cell r="BEW96" t="str">
            <v>IV Suko Menanti</v>
          </cell>
          <cell r="BEX96" t="str">
            <v>Merantau</v>
          </cell>
          <cell r="BEY96" t="str">
            <v>Dataran Tapus</v>
          </cell>
          <cell r="BEZ96" t="str">
            <v>Banjar Sari</v>
          </cell>
          <cell r="BFA96" t="str">
            <v>Lubuk Durian</v>
          </cell>
          <cell r="BFB96" t="str">
            <v>Purwodadi</v>
          </cell>
          <cell r="BFC96" t="str">
            <v>Tanjung Anom</v>
          </cell>
          <cell r="BFD96" t="str">
            <v>Lubuk Banyau</v>
          </cell>
          <cell r="BFE96" t="str">
            <v>Pasar Lais</v>
          </cell>
          <cell r="BFF96" t="str">
            <v>Serangai</v>
          </cell>
          <cell r="BFG96" t="str">
            <v>Urai</v>
          </cell>
          <cell r="BFH96" t="str">
            <v>Tanjung Alai</v>
          </cell>
          <cell r="BFI96" t="str">
            <v>Talang Arah</v>
          </cell>
          <cell r="BFJ96" t="str">
            <v>Genting Perangkap</v>
          </cell>
          <cell r="BFK96" t="str">
            <v>Pasar Bembah</v>
          </cell>
          <cell r="BFL96" t="str">
            <v>Kota Lekat</v>
          </cell>
          <cell r="BFM96" t="str">
            <v>Padang Kala</v>
          </cell>
          <cell r="BFN96" t="str">
            <v>Kemumu</v>
          </cell>
          <cell r="BFO96" t="str">
            <v>Sengkuang</v>
          </cell>
          <cell r="BFP96" t="str">
            <v>Air Lelangi</v>
          </cell>
          <cell r="BFQ96" t="str">
            <v>Air Sebayur</v>
          </cell>
          <cell r="BFR96" t="str">
            <v>Air Putih</v>
          </cell>
          <cell r="BFS96" t="str">
            <v>Gedung Wani</v>
          </cell>
          <cell r="BFT96" t="str">
            <v>Tinggi Ari</v>
          </cell>
          <cell r="BFU96" t="str">
            <v>Simpang Tiga</v>
          </cell>
          <cell r="BFV96" t="str">
            <v>Tanjung Iman</v>
          </cell>
          <cell r="BFW96" t="str">
            <v>Bandar Bintuhan</v>
          </cell>
          <cell r="BFX96" t="str">
            <v>Parda Suka</v>
          </cell>
          <cell r="BFY96" t="str">
            <v>Muara Dua</v>
          </cell>
          <cell r="BFZ96" t="str">
            <v>Bunga Melur</v>
          </cell>
          <cell r="BGA96" t="str">
            <v>Tanjung Ganti I</v>
          </cell>
          <cell r="BGB96" t="str">
            <v>Bangun Jiwa</v>
          </cell>
          <cell r="BGC96" t="str">
            <v>Muara Sahung</v>
          </cell>
          <cell r="BGD96" t="str">
            <v>Suka Banjar</v>
          </cell>
          <cell r="BGE96" t="str">
            <v>Datar Lebar</v>
          </cell>
          <cell r="BGF96" t="str">
            <v>Pulau Panggung</v>
          </cell>
          <cell r="BGG96" t="str">
            <v>Naga Rantai</v>
          </cell>
          <cell r="BGH96" t="str">
            <v>Babatan</v>
          </cell>
          <cell r="BGI96" t="str">
            <v>Lubuk Kebur</v>
          </cell>
          <cell r="BGJ96" t="str">
            <v>Masmambang</v>
          </cell>
          <cell r="BGK96" t="str">
            <v>Pajar Bulan</v>
          </cell>
          <cell r="BGL96" t="str">
            <v>Kembang Mumpo</v>
          </cell>
          <cell r="BGM96" t="str">
            <v>Dermayu</v>
          </cell>
          <cell r="BGN96" t="str">
            <v>Talang Giring</v>
          </cell>
          <cell r="BGO96" t="str">
            <v>Tanjung Agung</v>
          </cell>
          <cell r="BGP96" t="str">
            <v>Selebar</v>
          </cell>
          <cell r="BGQ96" t="str">
            <v>Puguk</v>
          </cell>
          <cell r="BGR96" t="str">
            <v>Rimbo Kedui</v>
          </cell>
          <cell r="BGS96" t="str">
            <v>Pering Baru</v>
          </cell>
          <cell r="BGT96" t="str">
            <v>Pagar</v>
          </cell>
          <cell r="BGU96" t="str">
            <v>Pasar Talo</v>
          </cell>
          <cell r="BGV96" t="str">
            <v>Suka Pindah</v>
          </cell>
          <cell r="BGW96" t="str">
            <v>Pasar Muko-Muko</v>
          </cell>
          <cell r="BGX96" t="str">
            <v>Teras Terunjam</v>
          </cell>
          <cell r="BGY96" t="str">
            <v>Air Bikuk</v>
          </cell>
          <cell r="BGZ96" t="str">
            <v>Air Buluh</v>
          </cell>
          <cell r="BHA96" t="str">
            <v>Talang Arah</v>
          </cell>
          <cell r="BHB96" t="str">
            <v>Arga Jaya</v>
          </cell>
          <cell r="BHC96" t="str">
            <v>Pasar Bantal</v>
          </cell>
          <cell r="BHD96" t="str">
            <v>Sungai Ipuh</v>
          </cell>
          <cell r="BHE96" t="str">
            <v>Penarik</v>
          </cell>
          <cell r="BHF96" t="str">
            <v>Lubuk Sanai</v>
          </cell>
          <cell r="BHG96" t="str">
            <v>Lalang Luas</v>
          </cell>
          <cell r="BHH96" t="str">
            <v>Pondok Makmur</v>
          </cell>
          <cell r="BHI96" t="str">
            <v>Dusun Baru V Koto</v>
          </cell>
          <cell r="BHJ96" t="str">
            <v>Retak Mudik</v>
          </cell>
          <cell r="BHK96" t="str">
            <v>Kampung Jawa</v>
          </cell>
          <cell r="BHL96" t="str">
            <v>Sukau Kayo</v>
          </cell>
          <cell r="BHM96" t="str">
            <v>Embong Panjang</v>
          </cell>
          <cell r="BHN96" t="str">
            <v>Tes</v>
          </cell>
          <cell r="BHO96" t="str">
            <v>Rimbo Pengadang</v>
          </cell>
          <cell r="BHP96" t="str">
            <v>Topos</v>
          </cell>
          <cell r="BHQ96" t="str">
            <v>Karang Dapo Atas</v>
          </cell>
          <cell r="BHR96" t="str">
            <v>Ujung Tanjung I</v>
          </cell>
          <cell r="BHS96" t="str">
            <v>Tanjung Agung</v>
          </cell>
          <cell r="BHT96" t="str">
            <v>Amen</v>
          </cell>
          <cell r="BHU96" t="str">
            <v>Embong</v>
          </cell>
          <cell r="BHV96" t="str">
            <v>Ketenong I</v>
          </cell>
          <cell r="BHW96" t="str">
            <v>Keban Agung</v>
          </cell>
          <cell r="BHX96" t="str">
            <v>Ujan Mas Atas</v>
          </cell>
          <cell r="BHY96" t="str">
            <v>Tebat Karai</v>
          </cell>
          <cell r="BHZ96" t="str">
            <v>Pensiunan</v>
          </cell>
          <cell r="BIA96" t="str">
            <v>Durian Depun</v>
          </cell>
          <cell r="BIB96" t="str">
            <v>Tangsi Baru</v>
          </cell>
          <cell r="BIC96" t="str">
            <v>Benuang Galing</v>
          </cell>
          <cell r="BID96" t="str">
            <v>Limbur Baru</v>
          </cell>
          <cell r="BIE96" t="str">
            <v>Taba Terunjam</v>
          </cell>
          <cell r="BIF96" t="str">
            <v>Air Sebakul</v>
          </cell>
          <cell r="BIG96" t="str">
            <v>Talang Pauh</v>
          </cell>
          <cell r="BIH96" t="str">
            <v>Aturan Mumpo</v>
          </cell>
          <cell r="BII96" t="str">
            <v>Temiang</v>
          </cell>
          <cell r="BIJ96" t="str">
            <v>Taba Penanjung</v>
          </cell>
          <cell r="BIK96" t="str">
            <v>Jambu</v>
          </cell>
          <cell r="BIL96" t="str">
            <v>Komering</v>
          </cell>
          <cell r="BIM96" t="str">
            <v>Pondok Kubang</v>
          </cell>
          <cell r="BIN96" t="str">
            <v>Sekayun</v>
          </cell>
          <cell r="BIO96" t="str">
            <v>Pagar Gunung</v>
          </cell>
          <cell r="BIP96" t="str">
            <v>Pagar Dewa</v>
          </cell>
          <cell r="BIQ96" t="str">
            <v>Padang Harapan</v>
          </cell>
          <cell r="BIR96" t="str">
            <v>Berkas</v>
          </cell>
          <cell r="BIS96" t="str">
            <v>Kandang Limun</v>
          </cell>
          <cell r="BIT96" t="str">
            <v>Kandang</v>
          </cell>
          <cell r="BIU96" t="str">
            <v>Kebun Tebeng</v>
          </cell>
          <cell r="BIV96" t="str">
            <v>Padang Jati</v>
          </cell>
          <cell r="BIW96" t="str">
            <v>Kampung Kelawi</v>
          </cell>
          <cell r="BIX96" t="str">
            <v>Panorama</v>
          </cell>
          <cell r="BIY96" t="str">
            <v>Hajimena</v>
          </cell>
          <cell r="BIZ96" t="str">
            <v>Kaliasin</v>
          </cell>
          <cell r="BJA96" t="str">
            <v>Bumi Agung</v>
          </cell>
          <cell r="BJB96" t="str">
            <v>Bandar Dalam</v>
          </cell>
          <cell r="BJC96" t="str">
            <v>Tarahan</v>
          </cell>
          <cell r="BJD96" t="str">
            <v>Kekiling</v>
          </cell>
          <cell r="BJE96" t="str">
            <v>Sukaraja</v>
          </cell>
          <cell r="BJF96" t="str">
            <v>Way Hui</v>
          </cell>
          <cell r="BJG96" t="str">
            <v>Bangunrejo</v>
          </cell>
          <cell r="BJH96" t="str">
            <v>Kuala Sekampung</v>
          </cell>
          <cell r="BJI96" t="str">
            <v>Banding</v>
          </cell>
          <cell r="BJJ96" t="str">
            <v>Batuliman Indah</v>
          </cell>
          <cell r="BJK96" t="str">
            <v>Merbau Mataram</v>
          </cell>
          <cell r="BJL96" t="str">
            <v>Semanak</v>
          </cell>
          <cell r="BJM96" t="str">
            <v>Bangun Sari</v>
          </cell>
          <cell r="BJN96" t="str">
            <v>Mekar Sari</v>
          </cell>
          <cell r="BJO96" t="str">
            <v>Sidoharjo</v>
          </cell>
          <cell r="BJP96" t="str">
            <v>Sri Way Langsep</v>
          </cell>
          <cell r="BJQ96" t="str">
            <v>Purwodadi</v>
          </cell>
          <cell r="BJR96" t="str">
            <v>Purwosari</v>
          </cell>
          <cell r="BJS96" t="str">
            <v>Gunung Sugih</v>
          </cell>
          <cell r="BJT96" t="str">
            <v>Adi Puro</v>
          </cell>
          <cell r="BJU96" t="str">
            <v>Nunggal Rejo</v>
          </cell>
          <cell r="BJV96" t="str">
            <v>Bandar Jaya Timur</v>
          </cell>
          <cell r="BJW96" t="str">
            <v>Rejo Basuki</v>
          </cell>
          <cell r="BJX96" t="str">
            <v>Teluk Dalem Ilir</v>
          </cell>
          <cell r="BJY96" t="str">
            <v>Sumber Bahagia</v>
          </cell>
          <cell r="BJZ96" t="str">
            <v>Fajar Mataram</v>
          </cell>
          <cell r="BKA96" t="str">
            <v>Gaya Baru VI</v>
          </cell>
          <cell r="BKB96" t="str">
            <v>Gunung Batin Udik</v>
          </cell>
          <cell r="BKC96" t="str">
            <v>Suka Jawa</v>
          </cell>
          <cell r="BKD96" t="str">
            <v>Rengas</v>
          </cell>
          <cell r="BKE96" t="str">
            <v>Harapan Rejo</v>
          </cell>
          <cell r="BKF96" t="str">
            <v>Tanjung Ratu Ilir</v>
          </cell>
          <cell r="BKG96" t="str">
            <v>Sriwijaya Mataram</v>
          </cell>
          <cell r="BKH96" t="str">
            <v>Kota Batu</v>
          </cell>
          <cell r="BKI96" t="str">
            <v>Nyukang Harjo</v>
          </cell>
          <cell r="BKJ96" t="str">
            <v>Srikaton</v>
          </cell>
          <cell r="BKK96" t="str">
            <v>Sendang Mulyo</v>
          </cell>
          <cell r="BKL96" t="str">
            <v>Sritejo Kencono</v>
          </cell>
          <cell r="BKM96" t="str">
            <v>Sri Kencono</v>
          </cell>
          <cell r="BKN96" t="str">
            <v>Sri Binangun</v>
          </cell>
          <cell r="BKO96" t="str">
            <v>Gaya Baru V</v>
          </cell>
          <cell r="BKP96" t="str">
            <v>Gedung Sari</v>
          </cell>
          <cell r="BKQ96" t="str">
            <v>Bina Karya Jaya</v>
          </cell>
          <cell r="BKR96" t="str">
            <v>Bukit Kemuning</v>
          </cell>
          <cell r="BKS96" t="str">
            <v>Kotabumi Udik</v>
          </cell>
          <cell r="BKT96" t="str">
            <v>Bumi Ratu</v>
          </cell>
          <cell r="BKU96" t="str">
            <v>Karang Waringin</v>
          </cell>
          <cell r="BKV96" t="str">
            <v>Banjar Agung</v>
          </cell>
          <cell r="BKW96" t="str">
            <v>Tanjung Harta</v>
          </cell>
          <cell r="BKX96" t="str">
            <v>Trimodadi</v>
          </cell>
          <cell r="BKY96" t="str">
            <v>Ogan Jaya</v>
          </cell>
          <cell r="BKZ96" t="str">
            <v>Madukoro</v>
          </cell>
          <cell r="BLA96" t="str">
            <v>Kelapa Tujuh</v>
          </cell>
          <cell r="BLB96" t="str">
            <v>Gunung Besar</v>
          </cell>
          <cell r="BLC96" t="str">
            <v>Ulak Rengas</v>
          </cell>
          <cell r="BLD96" t="str">
            <v>Suka Maju</v>
          </cell>
          <cell r="BLE96" t="str">
            <v>Tatakarya</v>
          </cell>
          <cell r="BLF96" t="str">
            <v>Negeri Ujung Karang</v>
          </cell>
          <cell r="BLG96" t="str">
            <v>Negara Tulang Bawang</v>
          </cell>
          <cell r="BLH96" t="str">
            <v>Negera Kemakmuran</v>
          </cell>
          <cell r="BLI96" t="str">
            <v>Batu Nangkop</v>
          </cell>
          <cell r="BLJ96" t="str">
            <v>Nyapah Banyu</v>
          </cell>
          <cell r="BLK96" t="str">
            <v>Cempaka</v>
          </cell>
          <cell r="BLL96" t="str">
            <v>Sinar Harapan</v>
          </cell>
          <cell r="BLM96" t="str">
            <v>Aji Kagungan</v>
          </cell>
          <cell r="BLN96" t="str">
            <v>Pagar</v>
          </cell>
          <cell r="BLO96" t="str">
            <v>Pasar Liwa</v>
          </cell>
          <cell r="BLP96" t="str">
            <v>Tugu Sari</v>
          </cell>
          <cell r="BLQ96" t="str">
            <v>Kenali</v>
          </cell>
          <cell r="BLR96" t="str">
            <v>Pajar Bulan</v>
          </cell>
          <cell r="BLS96" t="str">
            <v>Sekincau</v>
          </cell>
          <cell r="BLT96" t="str">
            <v>Suka Marga</v>
          </cell>
          <cell r="BLU96" t="str">
            <v>Kembahang</v>
          </cell>
          <cell r="BLV96" t="str">
            <v>Tanjung Raya</v>
          </cell>
          <cell r="BLW96" t="str">
            <v>Gedung Surian</v>
          </cell>
          <cell r="BLX96" t="str">
            <v>Pura Jaya</v>
          </cell>
          <cell r="BLY96" t="str">
            <v>Sidodadi</v>
          </cell>
          <cell r="BLZ96" t="str">
            <v>Pahayu Jaya</v>
          </cell>
          <cell r="BMA96" t="str">
            <v>Argomulyo</v>
          </cell>
          <cell r="BMB96" t="str">
            <v>Lombok</v>
          </cell>
          <cell r="BMC96" t="str">
            <v>Suoh</v>
          </cell>
          <cell r="BMD96" t="str">
            <v>Menggala Selatan</v>
          </cell>
          <cell r="BME96" t="str">
            <v>Aji Jaya KNPI</v>
          </cell>
          <cell r="BMF96" t="str">
            <v>Banjar Agung</v>
          </cell>
          <cell r="BMG96" t="str">
            <v>Gunung Tapa</v>
          </cell>
          <cell r="BMH96" t="str">
            <v>Yudha Karya Jitu</v>
          </cell>
          <cell r="BMI96" t="str">
            <v>Tri Rejo Mulyo</v>
          </cell>
          <cell r="BMJ96" t="str">
            <v>Bumi Dipasena Utama</v>
          </cell>
          <cell r="BMK96" t="str">
            <v>Bujuk Agung</v>
          </cell>
          <cell r="BML96" t="str">
            <v>Sumber Agung</v>
          </cell>
          <cell r="BMM96" t="str">
            <v>Gedung Harapan</v>
          </cell>
          <cell r="BMN96" t="str">
            <v>Teladas</v>
          </cell>
          <cell r="BMO96" t="str">
            <v>Bangun Rejo</v>
          </cell>
          <cell r="BMP96" t="str">
            <v>Sidomukti</v>
          </cell>
          <cell r="BMQ96" t="str">
            <v>Panca Mulia</v>
          </cell>
          <cell r="BMR96" t="str">
            <v>Lebuh Dalam</v>
          </cell>
          <cell r="BMS96" t="str">
            <v>Baros</v>
          </cell>
          <cell r="BMT96" t="str">
            <v>Kalibening</v>
          </cell>
          <cell r="BMU96" t="str">
            <v>Karang Anyar</v>
          </cell>
          <cell r="BMV96" t="str">
            <v>Talang Beringin</v>
          </cell>
          <cell r="BMW96" t="str">
            <v>Karang Buah</v>
          </cell>
          <cell r="BMX96" t="str">
            <v>Rantau Tijang</v>
          </cell>
          <cell r="BMY96" t="str">
            <v>Tugu Papak</v>
          </cell>
          <cell r="BMZ96" t="str">
            <v>Kebumen</v>
          </cell>
          <cell r="BNA96" t="str">
            <v>Datarajan</v>
          </cell>
          <cell r="BNB96" t="str">
            <v>Tampang</v>
          </cell>
          <cell r="BNC96" t="str">
            <v>Negeri Kelumbayan</v>
          </cell>
          <cell r="BND96" t="str">
            <v>Belu</v>
          </cell>
          <cell r="BNE96" t="str">
            <v>Batu Kramat</v>
          </cell>
          <cell r="BNF96" t="str">
            <v>Banjar Manis</v>
          </cell>
          <cell r="BNG96" t="str">
            <v>Banjar Negeri</v>
          </cell>
          <cell r="BNH96" t="str">
            <v>Badak</v>
          </cell>
          <cell r="BNI96" t="str">
            <v>Negeri Agung</v>
          </cell>
          <cell r="BNJ96" t="str">
            <v>Way Harong</v>
          </cell>
          <cell r="BNK96" t="str">
            <v>Sukamara</v>
          </cell>
          <cell r="BNL96" t="str">
            <v>Lengkukai</v>
          </cell>
          <cell r="BNM96" t="str">
            <v>Sukadana</v>
          </cell>
          <cell r="BNN96" t="str">
            <v>Labuhan Maringgai</v>
          </cell>
          <cell r="BNO96" t="str">
            <v>Negara Batin</v>
          </cell>
          <cell r="BNP96" t="str">
            <v>Pekalongan</v>
          </cell>
          <cell r="BNQ96" t="str">
            <v>Sumber Gede</v>
          </cell>
          <cell r="BNR96" t="str">
            <v>Banarjoyo</v>
          </cell>
          <cell r="BNS96" t="str">
            <v>Braja Sakti</v>
          </cell>
          <cell r="BNT96" t="str">
            <v>Taman Fajar</v>
          </cell>
          <cell r="BNU96" t="str">
            <v>Kota Raman</v>
          </cell>
          <cell r="BNV96" t="str">
            <v>Kibang</v>
          </cell>
          <cell r="BNW96" t="str">
            <v>Tanjung Harapan</v>
          </cell>
          <cell r="BNX96" t="str">
            <v>Pugung Raharjo</v>
          </cell>
          <cell r="BNY96" t="str">
            <v>Sukaraja Nuban</v>
          </cell>
          <cell r="BNZ96" t="str">
            <v>Donomulyo</v>
          </cell>
          <cell r="BOA96" t="str">
            <v>Sribhawono</v>
          </cell>
          <cell r="BOB96" t="str">
            <v>Mataram Baru</v>
          </cell>
          <cell r="BOC96" t="str">
            <v>Wana</v>
          </cell>
          <cell r="BOD96" t="str">
            <v>Negeri Agung</v>
          </cell>
          <cell r="BOE96" t="str">
            <v>Pasir Sakti</v>
          </cell>
          <cell r="BOF96" t="str">
            <v>Sumberejo</v>
          </cell>
          <cell r="BOG96" t="str">
            <v>Labuhan Ratu</v>
          </cell>
          <cell r="BOH96" t="str">
            <v>Braja Harjosari</v>
          </cell>
          <cell r="BOI96" t="str">
            <v>Tambah Subur</v>
          </cell>
          <cell r="BOJ96" t="str">
            <v>Bungkuk</v>
          </cell>
          <cell r="BOK96" t="str">
            <v>Blambangan Umpu</v>
          </cell>
          <cell r="BOL96" t="str">
            <v>Kasui Pasar</v>
          </cell>
          <cell r="BOM96" t="str">
            <v>Pasar Banjit</v>
          </cell>
          <cell r="BON96" t="str">
            <v>Taman Asri</v>
          </cell>
          <cell r="BOO96" t="str">
            <v>Tulang Bawang</v>
          </cell>
          <cell r="BOP96" t="str">
            <v>Karang Agung</v>
          </cell>
          <cell r="BOQ96" t="str">
            <v>Negeri Agung</v>
          </cell>
          <cell r="BOR96" t="str">
            <v>Way Tuba</v>
          </cell>
          <cell r="BOS96" t="str">
            <v>Lebak Peniangan</v>
          </cell>
          <cell r="BOT96" t="str">
            <v>Gunung Labuhan</v>
          </cell>
          <cell r="BOU96" t="str">
            <v>Negara Batin</v>
          </cell>
          <cell r="BOV96" t="str">
            <v>Negeri Besar</v>
          </cell>
          <cell r="BOW96" t="str">
            <v>Bumi Harjo</v>
          </cell>
          <cell r="BOX96" t="str">
            <v>Pisang Baru</v>
          </cell>
          <cell r="BOY96" t="str">
            <v>Padang Ratu</v>
          </cell>
          <cell r="BOZ96" t="str">
            <v>Kagungan Ratu</v>
          </cell>
          <cell r="BPA96" t="str">
            <v>Bumi Agung</v>
          </cell>
          <cell r="BPB96" t="str">
            <v>Padang Manis</v>
          </cell>
          <cell r="BPC96" t="str">
            <v>Banjaran</v>
          </cell>
          <cell r="BPD96" t="str">
            <v>Bawang</v>
          </cell>
          <cell r="BPE96" t="str">
            <v>Way Kepayang</v>
          </cell>
          <cell r="BPF96" t="str">
            <v>Sukajaya Punduh</v>
          </cell>
          <cell r="BPG96" t="str">
            <v>Penengahan</v>
          </cell>
          <cell r="BPH96" t="str">
            <v>Batu Menyan</v>
          </cell>
          <cell r="BPI96" t="str">
            <v>Bunut</v>
          </cell>
          <cell r="BPJ96" t="str">
            <v>Fajaresuk</v>
          </cell>
          <cell r="BPK96" t="str">
            <v>Parerejo</v>
          </cell>
          <cell r="BPL96" t="str">
            <v>Ambarawa</v>
          </cell>
          <cell r="BPM96" t="str">
            <v>Kedaung</v>
          </cell>
          <cell r="BPN96" t="str">
            <v>Candi Retno</v>
          </cell>
          <cell r="BPO96" t="str">
            <v>Banyumas</v>
          </cell>
          <cell r="BPP96" t="str">
            <v>Adiluwih</v>
          </cell>
          <cell r="BPQ96" t="str">
            <v>Sinar Baru</v>
          </cell>
          <cell r="BPR96" t="str">
            <v>Fajar Baru</v>
          </cell>
          <cell r="BPS96" t="str">
            <v>Wiralaga I</v>
          </cell>
          <cell r="BPT96" t="str">
            <v>Talang Batu</v>
          </cell>
          <cell r="BPU96" t="str">
            <v>Sungai Buaya</v>
          </cell>
          <cell r="BPV96" t="str">
            <v>Buko Poso</v>
          </cell>
          <cell r="BPW96" t="str">
            <v>Simpang Pematang</v>
          </cell>
          <cell r="BPX96" t="str">
            <v>Adi Luhur</v>
          </cell>
          <cell r="BPY96" t="str">
            <v>Brabasan</v>
          </cell>
          <cell r="BPZ96" t="str">
            <v>Mulyo Asri</v>
          </cell>
          <cell r="BQA96" t="str">
            <v>Daya Murni</v>
          </cell>
          <cell r="BQB96" t="str">
            <v>Karta</v>
          </cell>
          <cell r="BQC96" t="str">
            <v>Toto Mulyo</v>
          </cell>
          <cell r="BQD96" t="str">
            <v>Tunas Jaya</v>
          </cell>
          <cell r="BQE96" t="str">
            <v>Agung Jaya</v>
          </cell>
          <cell r="BQF96" t="str">
            <v>Kibang Budi Jaya</v>
          </cell>
          <cell r="BQG96" t="str">
            <v>Pagar Dewa</v>
          </cell>
          <cell r="BQH96" t="str">
            <v>Panca Marga</v>
          </cell>
          <cell r="BQI96" t="str">
            <v>Pasar Krui</v>
          </cell>
          <cell r="BQJ96" t="str">
            <v>Negeri Ratu Tenumbang</v>
          </cell>
          <cell r="BQK96" t="str">
            <v>Tanjung Jati</v>
          </cell>
          <cell r="BQL96" t="str">
            <v>Kuripan</v>
          </cell>
          <cell r="BQM96" t="str">
            <v>Kebuayan</v>
          </cell>
          <cell r="BQN96" t="str">
            <v>Pasar Pulaupisang</v>
          </cell>
          <cell r="BQO96" t="str">
            <v>Pajar Bulan</v>
          </cell>
          <cell r="BQP96" t="str">
            <v>Balai Kencana</v>
          </cell>
          <cell r="BQQ96" t="str">
            <v>Sumber Agung</v>
          </cell>
          <cell r="BQR96" t="str">
            <v>Negeri Ratu Ngaras</v>
          </cell>
          <cell r="BQS96" t="str">
            <v>Pagar Bukit</v>
          </cell>
          <cell r="BQT96" t="str">
            <v>Kedaton</v>
          </cell>
          <cell r="BQU96" t="str">
            <v>Sukarame</v>
          </cell>
          <cell r="BQV96" t="str">
            <v>Gedong Air</v>
          </cell>
          <cell r="BQW96" t="str">
            <v>Panjang Selatan</v>
          </cell>
          <cell r="BQX96" t="str">
            <v>Kota Baru</v>
          </cell>
          <cell r="BQY96" t="str">
            <v>Durian Payung</v>
          </cell>
          <cell r="BQZ96" t="str">
            <v>Pesawahan</v>
          </cell>
          <cell r="BRA96" t="str">
            <v>Bakung</v>
          </cell>
          <cell r="BRB96" t="str">
            <v>Kupang Kota</v>
          </cell>
          <cell r="BRC96" t="str">
            <v>Rajabasa</v>
          </cell>
          <cell r="BRD96" t="str">
            <v>Tanjung Senang</v>
          </cell>
          <cell r="BRE96" t="str">
            <v>Sukabumi</v>
          </cell>
          <cell r="BRF96" t="str">
            <v>Sumber Rejo</v>
          </cell>
          <cell r="BRG96" t="str">
            <v>Labuhan Ratu</v>
          </cell>
          <cell r="BRH96" t="str">
            <v>Perumnas Way Halim</v>
          </cell>
          <cell r="BRI96" t="str">
            <v>Langkapura</v>
          </cell>
          <cell r="BRJ96" t="str">
            <v>Enggal</v>
          </cell>
          <cell r="BRK96" t="str">
            <v>Kedamaian</v>
          </cell>
          <cell r="BRL96" t="str">
            <v>Kota Karang</v>
          </cell>
          <cell r="BRM96" t="str">
            <v>Sukaraja</v>
          </cell>
          <cell r="BRN96" t="str">
            <v>Metro</v>
          </cell>
          <cell r="BRO96" t="str">
            <v>Banjarsari</v>
          </cell>
          <cell r="BRP96" t="str">
            <v>Mulyojati</v>
          </cell>
          <cell r="BRQ96" t="str">
            <v>Yosodadi</v>
          </cell>
          <cell r="BRR96" t="str">
            <v>Rejomulyo</v>
          </cell>
          <cell r="BRS96" t="str">
            <v>Sungailiat</v>
          </cell>
          <cell r="BRT96" t="str">
            <v>Kuto Panji</v>
          </cell>
          <cell r="BRU96" t="str">
            <v>Batu Rusa</v>
          </cell>
          <cell r="BRV96" t="str">
            <v>Petaling</v>
          </cell>
          <cell r="BRW96" t="str">
            <v>Air Ruai</v>
          </cell>
          <cell r="BRX96" t="str">
            <v>Bakam</v>
          </cell>
          <cell r="BRY96" t="str">
            <v>RIAU</v>
          </cell>
          <cell r="BRZ96" t="str">
            <v>Puding Besar</v>
          </cell>
          <cell r="BSA96" t="str">
            <v>Kota</v>
          </cell>
          <cell r="BSB96" t="str">
            <v>Membalong</v>
          </cell>
          <cell r="BSC96" t="str">
            <v>Selat Nasik</v>
          </cell>
          <cell r="BSD96" t="str">
            <v>Sijuk</v>
          </cell>
          <cell r="BSE96" t="str">
            <v>Badau</v>
          </cell>
          <cell r="BSF96" t="str">
            <v>Toboali</v>
          </cell>
          <cell r="BSG96" t="str">
            <v>Tanjunglabu</v>
          </cell>
          <cell r="BSH96" t="str">
            <v>Airgegas</v>
          </cell>
          <cell r="BSI96" t="str">
            <v>Jelutung II</v>
          </cell>
          <cell r="BSJ96" t="str">
            <v>Payung</v>
          </cell>
          <cell r="BSK96" t="str">
            <v>Sadai</v>
          </cell>
          <cell r="BSL96" t="str">
            <v>Batu Betumpang</v>
          </cell>
          <cell r="BSM96" t="str">
            <v>Pongok</v>
          </cell>
          <cell r="BSN96" t="str">
            <v>Koba</v>
          </cell>
          <cell r="BSO96" t="str">
            <v>Dul</v>
          </cell>
          <cell r="BSP96" t="str">
            <v>Sungai Selan</v>
          </cell>
          <cell r="BSQ96" t="str">
            <v>Simpang Katis</v>
          </cell>
          <cell r="BSR96" t="str">
            <v>Namang</v>
          </cell>
          <cell r="BSS96" t="str">
            <v>Perlang</v>
          </cell>
          <cell r="BST96" t="str">
            <v>Tanjung</v>
          </cell>
          <cell r="BSU96" t="str">
            <v>Pelangas</v>
          </cell>
          <cell r="BSV96" t="str">
            <v>Jebus</v>
          </cell>
          <cell r="BSW96" t="str">
            <v>Kelapa</v>
          </cell>
          <cell r="BSX96" t="str">
            <v>Tempilang</v>
          </cell>
          <cell r="BSY96" t="str">
            <v>Sekar Biru</v>
          </cell>
          <cell r="BSZ96" t="str">
            <v>Lalang Jaya</v>
          </cell>
          <cell r="BTA96" t="str">
            <v>Gantung</v>
          </cell>
          <cell r="BTB96" t="str">
            <v>Dendang</v>
          </cell>
          <cell r="BTC96" t="str">
            <v>Mentawak</v>
          </cell>
          <cell r="BTD96" t="str">
            <v>Air Kelik</v>
          </cell>
          <cell r="BTE96" t="str">
            <v>Simpang Tiga</v>
          </cell>
          <cell r="BTF96" t="str">
            <v>Simpang Pesak</v>
          </cell>
          <cell r="BTG96" t="str">
            <v>Semabung Lama</v>
          </cell>
          <cell r="BTH96" t="str">
            <v>Opas Indah</v>
          </cell>
          <cell r="BTI96" t="str">
            <v>Pasir Garam</v>
          </cell>
          <cell r="BTJ96" t="str">
            <v>Pintu Air</v>
          </cell>
          <cell r="BTK96" t="str">
            <v>Taman Bunga</v>
          </cell>
          <cell r="BTL96" t="str">
            <v>Selindung</v>
          </cell>
          <cell r="BTM96" t="str">
            <v>Pasar Padi</v>
          </cell>
          <cell r="BTN96" t="str">
            <v>Kawal</v>
          </cell>
          <cell r="BTO96" t="str">
            <v>Kijang Kota</v>
          </cell>
          <cell r="BTP96" t="str">
            <v>Tanjung Uban Kota</v>
          </cell>
          <cell r="BTQ96" t="str">
            <v>Tembeling Tanjung</v>
          </cell>
          <cell r="BTR96" t="str">
            <v>Teluk Sekuni</v>
          </cell>
          <cell r="BTS96" t="str">
            <v>Kota Baru</v>
          </cell>
          <cell r="BTT96" t="str">
            <v>Toapaya Asri</v>
          </cell>
          <cell r="BTU96" t="str">
            <v>Mantang Baru</v>
          </cell>
          <cell r="BTV96" t="str">
            <v>Kelong</v>
          </cell>
          <cell r="BTW96" t="str">
            <v>Teluk Lobam</v>
          </cell>
          <cell r="BTX96" t="str">
            <v>Moro</v>
          </cell>
          <cell r="BTY96" t="str">
            <v>Tanjungbatu Barat</v>
          </cell>
          <cell r="BTZ96" t="str">
            <v>Tanjungbalai</v>
          </cell>
          <cell r="BUA96" t="str">
            <v>Meral Kota</v>
          </cell>
          <cell r="BUB96" t="str">
            <v>Tebing</v>
          </cell>
          <cell r="BUC96" t="str">
            <v>Buru</v>
          </cell>
          <cell r="BUD96" t="str">
            <v>Tanjungberlian Kota</v>
          </cell>
          <cell r="BUE96" t="str">
            <v>Sawang</v>
          </cell>
          <cell r="BUF96" t="str">
            <v>Sanglar</v>
          </cell>
          <cell r="BUG96" t="str">
            <v>Pasir Panjang</v>
          </cell>
          <cell r="BUH96" t="str">
            <v>Alai</v>
          </cell>
          <cell r="BUI96" t="str">
            <v>Sebele</v>
          </cell>
          <cell r="BUJ96" t="str">
            <v>Sabang Barat</v>
          </cell>
          <cell r="BUK96" t="str">
            <v>Sedanau</v>
          </cell>
          <cell r="BUL96" t="str">
            <v>Serasan</v>
          </cell>
          <cell r="BUM96" t="str">
            <v>Ranai Kota</v>
          </cell>
          <cell r="BUN96" t="str">
            <v>Kelarik Utara</v>
          </cell>
          <cell r="BUO96" t="str">
            <v>Subi</v>
          </cell>
          <cell r="BUP96" t="str">
            <v>Tanjung Pala</v>
          </cell>
          <cell r="BUQ96" t="str">
            <v>Sabang Mawang</v>
          </cell>
          <cell r="BUR96" t="str">
            <v>Tanjung</v>
          </cell>
          <cell r="BUS96" t="str">
            <v>Tapau</v>
          </cell>
          <cell r="BUT96" t="str">
            <v>Cemaga</v>
          </cell>
          <cell r="BUU96" t="str">
            <v>Arung Ayam</v>
          </cell>
          <cell r="BUV96" t="str">
            <v>Batubi Jaya</v>
          </cell>
          <cell r="BUW96" t="str">
            <v>Pulau Tiga</v>
          </cell>
          <cell r="BUX96" t="str">
            <v>Air Kumpai</v>
          </cell>
          <cell r="BUY96" t="str">
            <v>Dabo</v>
          </cell>
          <cell r="BUZ96" t="str">
            <v>Daik</v>
          </cell>
          <cell r="BVA96" t="str">
            <v>Senayang</v>
          </cell>
          <cell r="BVB96" t="str">
            <v>Raya</v>
          </cell>
          <cell r="BVC96" t="str">
            <v>Pancur</v>
          </cell>
          <cell r="BVD96" t="str">
            <v>Berindat</v>
          </cell>
          <cell r="BVE96" t="str">
            <v>Bukitlangkap</v>
          </cell>
          <cell r="BVF96" t="str">
            <v>Selayar</v>
          </cell>
          <cell r="BVG96" t="str">
            <v>Marok Kecil</v>
          </cell>
          <cell r="BVH96" t="str">
            <v>Busung Panjang</v>
          </cell>
          <cell r="BVI96" t="str">
            <v>Benan</v>
          </cell>
          <cell r="BVJ96" t="str">
            <v>Temiang</v>
          </cell>
          <cell r="BVK96" t="str">
            <v>Batu Belubang</v>
          </cell>
          <cell r="BVL96" t="str">
            <v>Terempa</v>
          </cell>
          <cell r="BVM96" t="str">
            <v>Tebang</v>
          </cell>
          <cell r="BVN96" t="str">
            <v>Nyamuk</v>
          </cell>
          <cell r="BVO96" t="str">
            <v>Kiabu</v>
          </cell>
          <cell r="BVP96" t="str">
            <v>Kuala Maras</v>
          </cell>
          <cell r="BVQ96" t="str">
            <v>Letung</v>
          </cell>
          <cell r="BVR96" t="str">
            <v>Air Asuk</v>
          </cell>
          <cell r="BVS96" t="str">
            <v>Mubur</v>
          </cell>
          <cell r="BVT96" t="str">
            <v>Impol</v>
          </cell>
          <cell r="BVU96" t="str">
            <v>Pemping</v>
          </cell>
          <cell r="BVV96" t="str">
            <v>Tanjung Sengkuang</v>
          </cell>
          <cell r="BVW96" t="str">
            <v>Sungai Harapan</v>
          </cell>
          <cell r="BVX96" t="str">
            <v>Sambau</v>
          </cell>
          <cell r="BVY96" t="str">
            <v>Bulang Lintang</v>
          </cell>
          <cell r="BVZ96" t="str">
            <v>Kampung Pelita</v>
          </cell>
          <cell r="BWA96" t="str">
            <v>Muka Kuning</v>
          </cell>
          <cell r="BWB96" t="str">
            <v>Sijantung</v>
          </cell>
          <cell r="BWC96" t="str">
            <v>Bengkong Indah</v>
          </cell>
          <cell r="BWD96" t="str">
            <v>Baloi Permai</v>
          </cell>
          <cell r="BWE96" t="str">
            <v>Tembesi</v>
          </cell>
          <cell r="BWF96" t="str">
            <v>Tanjung Uncang</v>
          </cell>
          <cell r="BWG96" t="str">
            <v>Tanjung Pinang Barat</v>
          </cell>
          <cell r="BWH96" t="str">
            <v>Melayu Kota Piring</v>
          </cell>
          <cell r="BWI96" t="str">
            <v>Tanjung Pinang Kota</v>
          </cell>
          <cell r="BWJ96" t="str">
            <v>Tanjung Pinang Timur</v>
          </cell>
          <cell r="BWK96" t="str">
            <v>Pulau Panggang</v>
          </cell>
          <cell r="BWL96" t="str">
            <v>Pulau Untung Jawa</v>
          </cell>
          <cell r="BWM96" t="str">
            <v>Gambir</v>
          </cell>
          <cell r="BWN96" t="str">
            <v>Pasar Baru</v>
          </cell>
          <cell r="BWO96" t="str">
            <v>Kemayoran</v>
          </cell>
          <cell r="BWP96" t="str">
            <v>Senen</v>
          </cell>
          <cell r="BWQ96" t="str">
            <v>Cempaka Putih Timur</v>
          </cell>
          <cell r="BWR96" t="str">
            <v>Menteng</v>
          </cell>
          <cell r="BWS96" t="str">
            <v>Gelora</v>
          </cell>
          <cell r="BWT96" t="str">
            <v>Johar Baru</v>
          </cell>
          <cell r="BWU96" t="str">
            <v>Penjaringan</v>
          </cell>
          <cell r="BWV96" t="str">
            <v>Tanjung Priok</v>
          </cell>
          <cell r="BWW96" t="str">
            <v>Koja</v>
          </cell>
          <cell r="BWX96" t="str">
            <v>Cilincing</v>
          </cell>
          <cell r="BWY96" t="str">
            <v>Pademangan Timur</v>
          </cell>
          <cell r="BWZ96" t="str">
            <v>Kelapa Gading Timur</v>
          </cell>
          <cell r="BXA96" t="str">
            <v>Cengkareng Barat</v>
          </cell>
          <cell r="BXB96" t="str">
            <v>Grogol</v>
          </cell>
          <cell r="BXC96" t="str">
            <v>Taman Sari</v>
          </cell>
          <cell r="BXD96" t="str">
            <v>Tambora</v>
          </cell>
          <cell r="BXE96" t="str">
            <v>Kebon Jeruk</v>
          </cell>
          <cell r="BXF96" t="str">
            <v>Kalideres</v>
          </cell>
          <cell r="BXG96" t="str">
            <v>Palmerah</v>
          </cell>
          <cell r="BXH96" t="str">
            <v>Kembangan Utara</v>
          </cell>
          <cell r="BXI96" t="str">
            <v>Tebet Timur</v>
          </cell>
          <cell r="BXJ96" t="str">
            <v>Setia Budi</v>
          </cell>
          <cell r="BXK96" t="str">
            <v>Mampang Prapatan</v>
          </cell>
          <cell r="BXL96" t="str">
            <v>Pasar Minggu</v>
          </cell>
          <cell r="BXM96" t="str">
            <v>Kebayoran Lama Utara</v>
          </cell>
          <cell r="BXN96" t="str">
            <v>Cilandak Barat</v>
          </cell>
          <cell r="BXO96" t="str">
            <v>Melawai</v>
          </cell>
          <cell r="BXP96" t="str">
            <v>Pancoran</v>
          </cell>
          <cell r="BXQ96" t="str">
            <v>Jagakarsa</v>
          </cell>
          <cell r="BXR96" t="str">
            <v>Pesanggrahan</v>
          </cell>
          <cell r="BXS96" t="str">
            <v>Pisangan Baru</v>
          </cell>
          <cell r="BXT96" t="str">
            <v>Pulo Gadung</v>
          </cell>
          <cell r="BXU96" t="str">
            <v>Kampung Melayu</v>
          </cell>
          <cell r="BXV96" t="str">
            <v>Kramatjati</v>
          </cell>
          <cell r="BXW96" t="str">
            <v>Gedong</v>
          </cell>
          <cell r="BXX96" t="str">
            <v>Jatinegara</v>
          </cell>
          <cell r="BXY96" t="str">
            <v>Duren Sawit</v>
          </cell>
          <cell r="BXZ96" t="str">
            <v>Makasar</v>
          </cell>
          <cell r="BYA96" t="str">
            <v>Ciracas</v>
          </cell>
          <cell r="BYB96" t="str">
            <v>Cipayung</v>
          </cell>
          <cell r="BYC96" t="str">
            <v>Pondok Rajeg</v>
          </cell>
          <cell r="BYD96" t="str">
            <v>Wanaherang</v>
          </cell>
          <cell r="BYE96" t="str">
            <v>Puspanegara</v>
          </cell>
          <cell r="BYF96" t="str">
            <v>Gununggeulis</v>
          </cell>
          <cell r="BYG96" t="str">
            <v>Cijayanti</v>
          </cell>
          <cell r="BYH96" t="str">
            <v>Sukamaju</v>
          </cell>
          <cell r="BYI96" t="str">
            <v>Pasirangin</v>
          </cell>
          <cell r="BYJ96" t="str">
            <v>Karyamekar</v>
          </cell>
          <cell r="BYK96" t="str">
            <v>Wargajaya</v>
          </cell>
          <cell r="BYL96" t="str">
            <v>Parung</v>
          </cell>
          <cell r="BYM96" t="str">
            <v>Cidokom</v>
          </cell>
          <cell r="BYN96" t="str">
            <v>Atang Senjaya</v>
          </cell>
          <cell r="BYO96" t="str">
            <v>Pabuaran</v>
          </cell>
          <cell r="BYP96" t="str">
            <v>Leuwiliang</v>
          </cell>
          <cell r="BYQ96" t="str">
            <v>Ciampea</v>
          </cell>
          <cell r="BYR96" t="str">
            <v>Situ Udik</v>
          </cell>
          <cell r="BYS96" t="str">
            <v>Purwabakti</v>
          </cell>
          <cell r="BYT96" t="str">
            <v>Rumpin</v>
          </cell>
          <cell r="BYU96" t="str">
            <v>Curug</v>
          </cell>
          <cell r="BYV96" t="str">
            <v>Jagabaya</v>
          </cell>
          <cell r="BYW96" t="str">
            <v>Malasari</v>
          </cell>
          <cell r="BYX96" t="str">
            <v>Sukamaju</v>
          </cell>
          <cell r="BYY96" t="str">
            <v>Tapos</v>
          </cell>
          <cell r="BYZ96" t="str">
            <v>Cileungsi</v>
          </cell>
          <cell r="BZA96" t="str">
            <v>Cisarua</v>
          </cell>
          <cell r="BZB96" t="str">
            <v>Sukamaju</v>
          </cell>
          <cell r="BZC96" t="str">
            <v>Pasir Muncang</v>
          </cell>
          <cell r="BZD96" t="str">
            <v>Cijeruk</v>
          </cell>
          <cell r="BZE96" t="str">
            <v>Padasuka</v>
          </cell>
          <cell r="BZF96" t="str">
            <v>Sukadamai</v>
          </cell>
          <cell r="BZG96" t="str">
            <v>Sukamantri</v>
          </cell>
          <cell r="BZH96" t="str">
            <v>Klapanunggal</v>
          </cell>
          <cell r="BZI96" t="str">
            <v>Putat Nutug</v>
          </cell>
          <cell r="BZJ96" t="str">
            <v>Bantarjaya</v>
          </cell>
          <cell r="BZK96" t="str">
            <v>Cisarua</v>
          </cell>
          <cell r="BZL96" t="str">
            <v>Tanjungsari</v>
          </cell>
          <cell r="BZM96" t="str">
            <v>Tajurhalang</v>
          </cell>
          <cell r="BZN96" t="str">
            <v>Cigombong</v>
          </cell>
          <cell r="BZO96" t="str">
            <v>Leuwisadeng</v>
          </cell>
          <cell r="BZP96" t="str">
            <v>Tapos I</v>
          </cell>
          <cell r="BZQ96" t="str">
            <v>Palabuhanratu</v>
          </cell>
          <cell r="BZR96" t="str">
            <v>Cidadap</v>
          </cell>
          <cell r="BZS96" t="str">
            <v>Cikakak</v>
          </cell>
          <cell r="BZT96" t="str">
            <v>Bantargadung</v>
          </cell>
          <cell r="BZU96" t="str">
            <v>Cisolok</v>
          </cell>
          <cell r="BZV96" t="str">
            <v>Cikidang</v>
          </cell>
          <cell r="BZW96" t="str">
            <v>Lengkong</v>
          </cell>
          <cell r="BZX96" t="str">
            <v>Jampangtengah</v>
          </cell>
          <cell r="BZY96" t="str">
            <v>Warungkiara</v>
          </cell>
          <cell r="BZZ96" t="str">
            <v>Cikembar</v>
          </cell>
          <cell r="CAA96" t="str">
            <v>Cibadak</v>
          </cell>
          <cell r="CAB96" t="str">
            <v>Kalaparea</v>
          </cell>
          <cell r="CAC96" t="str">
            <v>Parungkuda</v>
          </cell>
          <cell r="CAD96" t="str">
            <v>Bojonggenteng</v>
          </cell>
          <cell r="CAE96" t="str">
            <v>Parakansalak</v>
          </cell>
          <cell r="CAF96" t="str">
            <v>Cicurug</v>
          </cell>
          <cell r="CAG96" t="str">
            <v>Pondokaso Tonggoh</v>
          </cell>
          <cell r="CAH96" t="str">
            <v>Kalapanunggal</v>
          </cell>
          <cell r="CAI96" t="str">
            <v>Kabandungan</v>
          </cell>
          <cell r="CAJ96" t="str">
            <v>Waluran</v>
          </cell>
          <cell r="CAK96" t="str">
            <v>Jampangkulon</v>
          </cell>
          <cell r="CAL96" t="str">
            <v>Ciemas</v>
          </cell>
          <cell r="CAM96" t="str">
            <v>Kalibunder</v>
          </cell>
          <cell r="CAN96" t="str">
            <v>Surade</v>
          </cell>
          <cell r="CAO96" t="str">
            <v>Talagamurni</v>
          </cell>
          <cell r="CAP96" t="str">
            <v>Ciracap</v>
          </cell>
          <cell r="CAQ96" t="str">
            <v>Cikujang</v>
          </cell>
          <cell r="CAR96" t="str">
            <v>Cicantayan</v>
          </cell>
          <cell r="CAS96" t="str">
            <v>Gunungjaya</v>
          </cell>
          <cell r="CAT96" t="str">
            <v>Kadudampit</v>
          </cell>
          <cell r="CAU96" t="str">
            <v>Caringin Wetan</v>
          </cell>
          <cell r="CAV96" t="str">
            <v>Parungseah</v>
          </cell>
          <cell r="CAW96" t="str">
            <v>Pasirhalang</v>
          </cell>
          <cell r="CAX96" t="str">
            <v>Kebonpedes</v>
          </cell>
          <cell r="CAY96" t="str">
            <v>Cireunghas</v>
          </cell>
          <cell r="CAZ96" t="str">
            <v>Sukalarang</v>
          </cell>
          <cell r="CBA96" t="str">
            <v>Pabuaran</v>
          </cell>
          <cell r="CBB96" t="str">
            <v>Purabaya</v>
          </cell>
          <cell r="CBC96" t="str">
            <v>Nyalindung</v>
          </cell>
          <cell r="CBD96" t="str">
            <v>Gegerbitung</v>
          </cell>
          <cell r="CBE96" t="str">
            <v>Sagaranten</v>
          </cell>
          <cell r="CBF96" t="str">
            <v>Curugkembar</v>
          </cell>
          <cell r="CBG96" t="str">
            <v>Cidolog</v>
          </cell>
          <cell r="CBH96" t="str">
            <v>Padasenang</v>
          </cell>
          <cell r="CBI96" t="str">
            <v>Tegalbuleud</v>
          </cell>
          <cell r="CBJ96" t="str">
            <v>Cimanggu</v>
          </cell>
          <cell r="CBK96" t="str">
            <v>Ciambar</v>
          </cell>
          <cell r="CBL96" t="str">
            <v>Pamoyanan</v>
          </cell>
          <cell r="CBM96" t="str">
            <v>Jambudipa</v>
          </cell>
          <cell r="CBN96" t="str">
            <v>Cipetir</v>
          </cell>
          <cell r="CBO96" t="str">
            <v>Rancagoong</v>
          </cell>
          <cell r="CBP96" t="str">
            <v>Ciranjang</v>
          </cell>
          <cell r="CBQ96" t="str">
            <v>Hegarmanah</v>
          </cell>
          <cell r="CBR96" t="str">
            <v>Sukamanah</v>
          </cell>
          <cell r="CBS96" t="str">
            <v>Kademangan</v>
          </cell>
          <cell r="CBT96" t="str">
            <v>Selajambe</v>
          </cell>
          <cell r="CBU96" t="str">
            <v>Ciherang</v>
          </cell>
          <cell r="CBV96" t="str">
            <v>Sukamanah</v>
          </cell>
          <cell r="CBW96" t="str">
            <v>Sukagalih</v>
          </cell>
          <cell r="CBX96" t="str">
            <v>Cikanyere</v>
          </cell>
          <cell r="CBY96" t="str">
            <v>Sukanagara</v>
          </cell>
          <cell r="CBZ96" t="str">
            <v>Cidadap</v>
          </cell>
          <cell r="CCA96" t="str">
            <v>Pasawahan</v>
          </cell>
          <cell r="CCB96" t="str">
            <v>Sukasari</v>
          </cell>
          <cell r="CCC96" t="str">
            <v>Pagelaran</v>
          </cell>
          <cell r="CCD96" t="str">
            <v>Tanggeung</v>
          </cell>
          <cell r="CCE96" t="str">
            <v>Pananggapan</v>
          </cell>
          <cell r="CCF96" t="str">
            <v>Saganten</v>
          </cell>
          <cell r="CCG96" t="str">
            <v>Sukamanah</v>
          </cell>
          <cell r="CCH96" t="str">
            <v>Cidamar</v>
          </cell>
          <cell r="CCI96" t="str">
            <v>Naringgul</v>
          </cell>
          <cell r="CCJ96" t="str">
            <v>Cibanggala</v>
          </cell>
          <cell r="CCK96" t="str">
            <v>Kalapanunggal</v>
          </cell>
          <cell r="CCL96" t="str">
            <v>Bangbayang</v>
          </cell>
          <cell r="CCM96" t="str">
            <v>Cipanas</v>
          </cell>
          <cell r="CCN96" t="str">
            <v>Parakantugu</v>
          </cell>
          <cell r="CCO96" t="str">
            <v>Pusakasari</v>
          </cell>
          <cell r="CCP96" t="str">
            <v>Haurwangi</v>
          </cell>
          <cell r="CCQ96" t="str">
            <v>Simpang</v>
          </cell>
          <cell r="CCR96" t="str">
            <v>Cileunyi Kulon</v>
          </cell>
          <cell r="CCS96" t="str">
            <v>Padasuka</v>
          </cell>
          <cell r="CCT96" t="str">
            <v>Jatiendah</v>
          </cell>
          <cell r="CCU96" t="str">
            <v>Lengkong</v>
          </cell>
          <cell r="CCV96" t="str">
            <v>Sulaiman</v>
          </cell>
          <cell r="CCW96" t="str">
            <v>Margaasih</v>
          </cell>
          <cell r="CCX96" t="str">
            <v>Sangkanhurip</v>
          </cell>
          <cell r="CCY96" t="str">
            <v>Pasawahan</v>
          </cell>
          <cell r="CCZ96" t="str">
            <v>Kamasan</v>
          </cell>
          <cell r="CDA96" t="str">
            <v>Sukasari</v>
          </cell>
          <cell r="CDB96" t="str">
            <v>Pangalengan</v>
          </cell>
          <cell r="CDC96" t="str">
            <v>Arjasari</v>
          </cell>
          <cell r="CDD96" t="str">
            <v>Cimaung</v>
          </cell>
          <cell r="CDE96" t="str">
            <v>Cicalengka Kulon</v>
          </cell>
          <cell r="CDF96" t="str">
            <v>Nagreg</v>
          </cell>
          <cell r="CDG96" t="str">
            <v>Mandalasari</v>
          </cell>
          <cell r="CDH96" t="str">
            <v>Rancaekek Kencana</v>
          </cell>
          <cell r="CDI96" t="str">
            <v>Ciparay</v>
          </cell>
          <cell r="CDJ96" t="str">
            <v>Cipeujeuh</v>
          </cell>
          <cell r="CDK96" t="str">
            <v>Sukapura</v>
          </cell>
          <cell r="CDL96" t="str">
            <v>Baleendah</v>
          </cell>
          <cell r="CDM96" t="str">
            <v>Majalaya</v>
          </cell>
          <cell r="CDN96" t="str">
            <v>Rancakasumba</v>
          </cell>
          <cell r="CDO96" t="str">
            <v>Cigentur</v>
          </cell>
          <cell r="CDP96" t="str">
            <v>Ibun</v>
          </cell>
          <cell r="CDQ96" t="str">
            <v>Soreang</v>
          </cell>
          <cell r="CDR96" t="str">
            <v>Pasirjambu</v>
          </cell>
          <cell r="CDS96" t="str">
            <v>Lebakmuncang</v>
          </cell>
          <cell r="CDT96" t="str">
            <v>Patengan</v>
          </cell>
          <cell r="CDU96" t="str">
            <v>Cangkuang</v>
          </cell>
          <cell r="CDV96" t="str">
            <v>Jelegong</v>
          </cell>
          <cell r="CDW96" t="str">
            <v>Kota Kulon</v>
          </cell>
          <cell r="CDX96" t="str">
            <v>Suci Kaler</v>
          </cell>
          <cell r="CDY96" t="str">
            <v>Wanaraja</v>
          </cell>
          <cell r="CDZ96" t="str">
            <v>Pananjung</v>
          </cell>
          <cell r="CEA96" t="str">
            <v>Pataruman</v>
          </cell>
          <cell r="CEB96" t="str">
            <v>Banyuresmi</v>
          </cell>
          <cell r="CEC96" t="str">
            <v>Samarang</v>
          </cell>
          <cell r="CED96" t="str">
            <v>Pasirwangi</v>
          </cell>
          <cell r="CEE96" t="str">
            <v>Leles</v>
          </cell>
          <cell r="CEF96" t="str">
            <v>Kadungora</v>
          </cell>
          <cell r="CEG96" t="str">
            <v>Leuwigoong</v>
          </cell>
          <cell r="CEH96" t="str">
            <v>Cibatu</v>
          </cell>
          <cell r="CEI96" t="str">
            <v>Kersamanah</v>
          </cell>
          <cell r="CEJ96" t="str">
            <v>Malangbong</v>
          </cell>
          <cell r="CEK96" t="str">
            <v>Sukawening</v>
          </cell>
          <cell r="CEL96" t="str">
            <v>Caringin</v>
          </cell>
          <cell r="CEM96" t="str">
            <v>Bayongbong</v>
          </cell>
          <cell r="CEN96" t="str">
            <v>Cigedug</v>
          </cell>
          <cell r="CEO96" t="str">
            <v>Cilawu</v>
          </cell>
          <cell r="CEP96" t="str">
            <v>Cisurupan</v>
          </cell>
          <cell r="CEQ96" t="str">
            <v>Sukaresmi</v>
          </cell>
          <cell r="CER96" t="str">
            <v>Cikajang</v>
          </cell>
          <cell r="CES96" t="str">
            <v>Banjarwangi</v>
          </cell>
          <cell r="CET96" t="str">
            <v>Singajaya</v>
          </cell>
          <cell r="CEU96" t="str">
            <v>Cihurip</v>
          </cell>
          <cell r="CEV96" t="str">
            <v>Peundeuy</v>
          </cell>
          <cell r="CEW96" t="str">
            <v>Pameungpeuk</v>
          </cell>
          <cell r="CEX96" t="str">
            <v>Cisompet</v>
          </cell>
          <cell r="CEY96" t="str">
            <v>Karyasari</v>
          </cell>
          <cell r="CEZ96" t="str">
            <v>Cikelet</v>
          </cell>
          <cell r="CFA96" t="str">
            <v>Bungbulang</v>
          </cell>
          <cell r="CFB96" t="str">
            <v>Mekarmukti</v>
          </cell>
          <cell r="CFC96" t="str">
            <v>Neglasari</v>
          </cell>
          <cell r="CFD96" t="str">
            <v>Pakenjeng</v>
          </cell>
          <cell r="CFE96" t="str">
            <v>Cisewu</v>
          </cell>
          <cell r="CFF96" t="str">
            <v>Caringin</v>
          </cell>
          <cell r="CFG96" t="str">
            <v>Sukamaju</v>
          </cell>
          <cell r="CFH96" t="str">
            <v>Limbangan Tengah</v>
          </cell>
          <cell r="CFI96" t="str">
            <v>Selaawi</v>
          </cell>
          <cell r="CFJ96" t="str">
            <v>Cipareuan</v>
          </cell>
          <cell r="CFK96" t="str">
            <v>Citangtu</v>
          </cell>
          <cell r="CFL96" t="str">
            <v>Sadang</v>
          </cell>
          <cell r="CFM96" t="str">
            <v>Ciheras</v>
          </cell>
          <cell r="CFN96" t="str">
            <v>Cidadap</v>
          </cell>
          <cell r="CFO96" t="str">
            <v>Cikalong</v>
          </cell>
          <cell r="CFP96" t="str">
            <v>Cibuniasih</v>
          </cell>
          <cell r="CFQ96" t="str">
            <v>Gunungsari</v>
          </cell>
          <cell r="CFR96" t="str">
            <v>Cisempur</v>
          </cell>
          <cell r="CFS96" t="str">
            <v>Parungponteng</v>
          </cell>
          <cell r="CFT96" t="str">
            <v>Simpang</v>
          </cell>
          <cell r="CFU96" t="str">
            <v>Mertajaya</v>
          </cell>
          <cell r="CFV96" t="str">
            <v>Cikuya</v>
          </cell>
          <cell r="CFW96" t="str">
            <v>Bojongkapol</v>
          </cell>
          <cell r="CFX96" t="str">
            <v>Parumasan</v>
          </cell>
          <cell r="CFY96" t="str">
            <v>Taraju</v>
          </cell>
          <cell r="CFZ96" t="str">
            <v>Jahiang</v>
          </cell>
          <cell r="CGA96" t="str">
            <v>Mandalasari</v>
          </cell>
          <cell r="CGB96" t="str">
            <v>Cikeusal</v>
          </cell>
          <cell r="CGC96" t="str">
            <v>Sukapura</v>
          </cell>
          <cell r="CGD96" t="str">
            <v>Mandalahayu</v>
          </cell>
          <cell r="CGE96" t="str">
            <v>Kaputihan</v>
          </cell>
          <cell r="CGF96" t="str">
            <v>Cisarua</v>
          </cell>
          <cell r="CGG96" t="str">
            <v>Sirnajaya</v>
          </cell>
          <cell r="CGH96" t="str">
            <v>Cihaur</v>
          </cell>
          <cell r="CGI96" t="str">
            <v>Cinunjang</v>
          </cell>
          <cell r="CGJ96" t="str">
            <v>Cikunten</v>
          </cell>
          <cell r="CGK96" t="str">
            <v>Sukasukur</v>
          </cell>
          <cell r="CGL96" t="str">
            <v>Sukarame</v>
          </cell>
          <cell r="CGM96" t="str">
            <v>Kersamaju</v>
          </cell>
          <cell r="CGN96" t="str">
            <v>Arjasari</v>
          </cell>
          <cell r="CGO96" t="str">
            <v>Cilampunghilir</v>
          </cell>
          <cell r="CGP96" t="str">
            <v>Sariwangi</v>
          </cell>
          <cell r="CGQ96" t="str">
            <v>Linggajati</v>
          </cell>
          <cell r="CGR96" t="str">
            <v>Cisayong</v>
          </cell>
          <cell r="CGS96" t="str">
            <v>Banyurasa</v>
          </cell>
          <cell r="CGT96" t="str">
            <v>Dawagung</v>
          </cell>
          <cell r="CGU96" t="str">
            <v>Condong</v>
          </cell>
          <cell r="CGV96" t="str">
            <v>Gombong</v>
          </cell>
          <cell r="CGW96" t="str">
            <v>Kadipaten</v>
          </cell>
          <cell r="CGX96" t="str">
            <v>Cipacing</v>
          </cell>
          <cell r="CGY96" t="str">
            <v>Cipondok</v>
          </cell>
          <cell r="CGZ96" t="str">
            <v>Ciamis</v>
          </cell>
          <cell r="CHA96" t="str">
            <v>Cikoneng</v>
          </cell>
          <cell r="CHB96" t="str">
            <v>Handapherang</v>
          </cell>
          <cell r="CHC96" t="str">
            <v>Gunungsari</v>
          </cell>
          <cell r="CHD96" t="str">
            <v>Cidolog</v>
          </cell>
          <cell r="CHE96" t="str">
            <v>Sukamulya</v>
          </cell>
          <cell r="CHF96" t="str">
            <v>Medanglayang</v>
          </cell>
          <cell r="CHG96" t="str">
            <v>Panjalu</v>
          </cell>
          <cell r="CHH96" t="str">
            <v>Kawali</v>
          </cell>
          <cell r="CHI96" t="str">
            <v>Panawangan</v>
          </cell>
          <cell r="CHJ96" t="str">
            <v>Buniseuri</v>
          </cell>
          <cell r="CHK96" t="str">
            <v>Jatinagara</v>
          </cell>
          <cell r="CHL96" t="str">
            <v>Rajadesa</v>
          </cell>
          <cell r="CHM96" t="str">
            <v>Sukadana</v>
          </cell>
          <cell r="CHN96" t="str">
            <v>Rancah</v>
          </cell>
          <cell r="CHO96" t="str">
            <v>Tambaksari</v>
          </cell>
          <cell r="CHP96" t="str">
            <v>Sidaharja</v>
          </cell>
          <cell r="CHQ96" t="str">
            <v>Kawasen</v>
          </cell>
          <cell r="CHR96" t="str">
            <v>Pamarican</v>
          </cell>
          <cell r="CHS96" t="str">
            <v>Cimaragas</v>
          </cell>
          <cell r="CHT96" t="str">
            <v>Cisaga</v>
          </cell>
          <cell r="CHU96" t="str">
            <v>Sindangkasih</v>
          </cell>
          <cell r="CHV96" t="str">
            <v>Baregbeg</v>
          </cell>
          <cell r="CHW96" t="str">
            <v>Sukamantri</v>
          </cell>
          <cell r="CHX96" t="str">
            <v>Cikupa</v>
          </cell>
          <cell r="CHY96" t="str">
            <v>Bantardawa</v>
          </cell>
          <cell r="CHZ96" t="str">
            <v>Pasawahan</v>
          </cell>
          <cell r="CIA96" t="str">
            <v>Sindangjawa</v>
          </cell>
          <cell r="CIB96" t="str">
            <v>Pinara</v>
          </cell>
          <cell r="CIC96" t="str">
            <v>Tangkolo</v>
          </cell>
          <cell r="CID96" t="str">
            <v>Sumberjaya</v>
          </cell>
          <cell r="CIE96" t="str">
            <v>Cipondoh</v>
          </cell>
          <cell r="CIF96" t="str">
            <v>Dukuhpicung</v>
          </cell>
          <cell r="CIG96" t="str">
            <v>Langseb</v>
          </cell>
          <cell r="CIH96" t="str">
            <v>Gewok</v>
          </cell>
          <cell r="CII96" t="str">
            <v>Citangtu</v>
          </cell>
          <cell r="CIJ96" t="str">
            <v>Geresik</v>
          </cell>
          <cell r="CIK96" t="str">
            <v>Cihideung Girang</v>
          </cell>
          <cell r="CIL96" t="str">
            <v>Sukamukti</v>
          </cell>
          <cell r="CIM96" t="str">
            <v>Bandorasa Wetan</v>
          </cell>
          <cell r="CIN96" t="str">
            <v>Cirea</v>
          </cell>
          <cell r="CIO96" t="str">
            <v>Selajambe</v>
          </cell>
          <cell r="CIP96" t="str">
            <v>Gereba</v>
          </cell>
          <cell r="CIQ96" t="str">
            <v>Cimenga</v>
          </cell>
          <cell r="CIR96" t="str">
            <v>Cigugur</v>
          </cell>
          <cell r="CIS96" t="str">
            <v>Padabeunghar</v>
          </cell>
          <cell r="CIT96" t="str">
            <v>Haurkuning</v>
          </cell>
          <cell r="CIU96" t="str">
            <v>Muncangela</v>
          </cell>
          <cell r="CIV96" t="str">
            <v>Silebu</v>
          </cell>
          <cell r="CIW96" t="str">
            <v>Garatengah</v>
          </cell>
          <cell r="CIX96" t="str">
            <v>Cileuya</v>
          </cell>
          <cell r="CIY96" t="str">
            <v>Legokherang</v>
          </cell>
          <cell r="CIZ96" t="str">
            <v>Citapen</v>
          </cell>
          <cell r="CJA96" t="str">
            <v>Kalimanggis Kulon</v>
          </cell>
          <cell r="CJB96" t="str">
            <v>Cimara</v>
          </cell>
          <cell r="CJC96" t="str">
            <v>Karangkancana</v>
          </cell>
          <cell r="CJD96" t="str">
            <v>Garahaji</v>
          </cell>
          <cell r="CJE96" t="str">
            <v>Sindangsari</v>
          </cell>
          <cell r="CJF96" t="str">
            <v>Bunigeulis</v>
          </cell>
          <cell r="CJG96" t="str">
            <v>Waled Desa</v>
          </cell>
          <cell r="CJH96" t="str">
            <v>Leuweunggajah</v>
          </cell>
          <cell r="CJI96" t="str">
            <v>Astanalanggar</v>
          </cell>
          <cell r="CJJ96" t="str">
            <v>Pabedilan Kidul</v>
          </cell>
          <cell r="CJK96" t="str">
            <v>Cangkuang</v>
          </cell>
          <cell r="CJL96" t="str">
            <v>Tambelang</v>
          </cell>
          <cell r="CJM96" t="str">
            <v>Leuwidingding</v>
          </cell>
          <cell r="CJN96" t="str">
            <v>Karangamangu</v>
          </cell>
          <cell r="CJO96" t="str">
            <v>Karangwuni</v>
          </cell>
          <cell r="CJP96" t="str">
            <v>Munjul</v>
          </cell>
          <cell r="CJQ96" t="str">
            <v>Getrakmoyan</v>
          </cell>
          <cell r="CJR96" t="str">
            <v>Setupatok</v>
          </cell>
          <cell r="CJS96" t="str">
            <v>Wanayasa</v>
          </cell>
          <cell r="CJT96" t="str">
            <v>Sampiran</v>
          </cell>
          <cell r="CJU96" t="str">
            <v>Babakan</v>
          </cell>
          <cell r="CJV96" t="str">
            <v>Bobos</v>
          </cell>
          <cell r="CJW96" t="str">
            <v>Cilukrak</v>
          </cell>
          <cell r="CJX96" t="str">
            <v>Cempaka</v>
          </cell>
          <cell r="CJY96" t="str">
            <v>Karangsari</v>
          </cell>
          <cell r="CJZ96" t="str">
            <v>Kedungdawa</v>
          </cell>
          <cell r="CKA96" t="str">
            <v>Adidharma</v>
          </cell>
          <cell r="CKB96" t="str">
            <v>Kertasura</v>
          </cell>
          <cell r="CKC96" t="str">
            <v>Serang</v>
          </cell>
          <cell r="CKD96" t="str">
            <v>Sende</v>
          </cell>
          <cell r="CKE96" t="str">
            <v>Kalianyar</v>
          </cell>
          <cell r="CKF96" t="str">
            <v>Budur</v>
          </cell>
          <cell r="CKG96" t="str">
            <v>Tangkil</v>
          </cell>
          <cell r="CKH96" t="str">
            <v>Kedungdalem</v>
          </cell>
          <cell r="CKI96" t="str">
            <v>Kalideres</v>
          </cell>
          <cell r="CKJ96" t="str">
            <v>Dompyong Kulon</v>
          </cell>
          <cell r="CKK96" t="str">
            <v>Cikeduk</v>
          </cell>
          <cell r="CKL96" t="str">
            <v>Tonjong</v>
          </cell>
          <cell r="CKM96" t="str">
            <v>Sukadana</v>
          </cell>
          <cell r="CKN96" t="str">
            <v>Seuseupan</v>
          </cell>
          <cell r="CKO96" t="str">
            <v>Palir</v>
          </cell>
          <cell r="CKP96" t="str">
            <v>Tegalsari</v>
          </cell>
          <cell r="CKQ96" t="str">
            <v>Cikeusal</v>
          </cell>
          <cell r="CKR96" t="str">
            <v>Gumulung Lebak</v>
          </cell>
          <cell r="CKS96" t="str">
            <v>Sambeng</v>
          </cell>
          <cell r="CKT96" t="str">
            <v>Jamblang</v>
          </cell>
          <cell r="CKU96" t="str">
            <v>Cipasung</v>
          </cell>
          <cell r="CKV96" t="str">
            <v>Cipeundeuy</v>
          </cell>
          <cell r="CKW96" t="str">
            <v>Sukasari</v>
          </cell>
          <cell r="CKX96" t="str">
            <v>Lampuyang</v>
          </cell>
          <cell r="CKY96" t="str">
            <v>Sagara</v>
          </cell>
          <cell r="CKZ96" t="str">
            <v>Cihaur</v>
          </cell>
          <cell r="CLA96" t="str">
            <v>Munjul</v>
          </cell>
          <cell r="CLB96" t="str">
            <v>Ciomas</v>
          </cell>
          <cell r="CLC96" t="str">
            <v>Pajajar</v>
          </cell>
          <cell r="CLD96" t="str">
            <v>Parakan</v>
          </cell>
          <cell r="CLE96" t="str">
            <v>Burujul Kulon</v>
          </cell>
          <cell r="CLF96" t="str">
            <v>Gandu</v>
          </cell>
          <cell r="CLG96" t="str">
            <v>Heuleut</v>
          </cell>
          <cell r="CLH96" t="str">
            <v>Pakubeureum</v>
          </cell>
          <cell r="CLI96" t="str">
            <v>Biyawak</v>
          </cell>
          <cell r="CLJ96" t="str">
            <v>Cibogor</v>
          </cell>
          <cell r="CLK96" t="str">
            <v>Bongas Wetan</v>
          </cell>
          <cell r="CLL96" t="str">
            <v>Cijurey</v>
          </cell>
          <cell r="CLM96" t="str">
            <v>Majasuka</v>
          </cell>
          <cell r="CLN96" t="str">
            <v>Cigasong</v>
          </cell>
          <cell r="CLO96" t="str">
            <v>Bantaragung</v>
          </cell>
          <cell r="CLP96" t="str">
            <v>Genteng</v>
          </cell>
          <cell r="CLQ96" t="str">
            <v>Sedareja</v>
          </cell>
          <cell r="CLR96" t="str">
            <v>Jatisawit</v>
          </cell>
          <cell r="CLS96" t="str">
            <v>Pasirayu</v>
          </cell>
          <cell r="CLT96" t="str">
            <v>Sukadana</v>
          </cell>
          <cell r="CLU96" t="str">
            <v>Cimungkal</v>
          </cell>
          <cell r="CLV96" t="str">
            <v>Sirnasari</v>
          </cell>
          <cell r="CLW96" t="str">
            <v>Darmaraja</v>
          </cell>
          <cell r="CLX96" t="str">
            <v>Jayamekar</v>
          </cell>
          <cell r="CLY96" t="str">
            <v>Cisitu</v>
          </cell>
          <cell r="CLZ96" t="str">
            <v>Situraja Utara</v>
          </cell>
          <cell r="CMA96" t="str">
            <v>Conggeang Kulon</v>
          </cell>
          <cell r="CMB96" t="str">
            <v>Pasehkidul</v>
          </cell>
          <cell r="CMC96" t="str">
            <v>Wanasari</v>
          </cell>
          <cell r="CMD96" t="str">
            <v>Buahdua</v>
          </cell>
          <cell r="CME96" t="str">
            <v>Gudang</v>
          </cell>
          <cell r="CMF96" t="str">
            <v>Sukasari</v>
          </cell>
          <cell r="CMG96" t="str">
            <v>Cigendel</v>
          </cell>
          <cell r="CMH96" t="str">
            <v>Cimanggung</v>
          </cell>
          <cell r="CMI96" t="str">
            <v>Cikeruh</v>
          </cell>
          <cell r="CMJ96" t="str">
            <v>Nagarawangi</v>
          </cell>
          <cell r="CMK96" t="str">
            <v>Pasanggrahan Baru</v>
          </cell>
          <cell r="CML96" t="str">
            <v>Kotakaler</v>
          </cell>
          <cell r="CMM96" t="str">
            <v>Ganeas</v>
          </cell>
          <cell r="CMN96" t="str">
            <v>Sukamantri</v>
          </cell>
          <cell r="CMO96" t="str">
            <v>Cikaramas</v>
          </cell>
          <cell r="CMP96" t="str">
            <v>Cimalaka</v>
          </cell>
          <cell r="CMQ96" t="str">
            <v>Cisarua</v>
          </cell>
          <cell r="CMR96" t="str">
            <v>Tomo</v>
          </cell>
          <cell r="CMS96" t="str">
            <v>Ujungjaya</v>
          </cell>
          <cell r="CMT96" t="str">
            <v>Cijeungjing</v>
          </cell>
          <cell r="CMU96" t="str">
            <v>Haurkolot</v>
          </cell>
          <cell r="CMV96" t="str">
            <v>Tanjungkerta</v>
          </cell>
          <cell r="CMW96" t="str">
            <v>Kedungdawa</v>
          </cell>
          <cell r="CMX96" t="str">
            <v>Loyang</v>
          </cell>
          <cell r="CMY96" t="str">
            <v>Tunggulpayung</v>
          </cell>
          <cell r="CMZ96" t="str">
            <v>Mulyasari</v>
          </cell>
          <cell r="CNA96" t="str">
            <v>Bangkaloa Ilir</v>
          </cell>
          <cell r="CNB96" t="str">
            <v>Tulungagung</v>
          </cell>
          <cell r="CNC96" t="str">
            <v>Purwajaya</v>
          </cell>
          <cell r="CND96" t="str">
            <v>Tanjungpura</v>
          </cell>
          <cell r="CNE96" t="str">
            <v>Segeran Kidul</v>
          </cell>
          <cell r="CNF96" t="str">
            <v>Sleman</v>
          </cell>
          <cell r="CNG96" t="str">
            <v>Sukalila</v>
          </cell>
          <cell r="CNH96" t="str">
            <v>Tegal Sembadra</v>
          </cell>
          <cell r="CNI96" t="str">
            <v>Bojongsari</v>
          </cell>
          <cell r="CNJ96" t="str">
            <v>Panyindangan Kulon</v>
          </cell>
          <cell r="CNK96" t="str">
            <v>Cangkring</v>
          </cell>
          <cell r="CNL96" t="str">
            <v>Kiajaran Wetan</v>
          </cell>
          <cell r="CNM96" t="str">
            <v>Arahan Kidul</v>
          </cell>
          <cell r="CNN96" t="str">
            <v>Ranjeng</v>
          </cell>
          <cell r="CNO96" t="str">
            <v>Curug</v>
          </cell>
          <cell r="CNP96" t="str">
            <v>Cipedang</v>
          </cell>
          <cell r="CNQ96" t="str">
            <v>Anjatan</v>
          </cell>
          <cell r="CNR96" t="str">
            <v>Bogor</v>
          </cell>
          <cell r="CNS96" t="str">
            <v>Bantarwaru</v>
          </cell>
          <cell r="CNT96" t="str">
            <v>Cikawung</v>
          </cell>
          <cell r="CNU96" t="str">
            <v>Cibeber</v>
          </cell>
          <cell r="CNV96" t="str">
            <v>Cangkingan</v>
          </cell>
          <cell r="CNW96" t="str">
            <v>Brondong</v>
          </cell>
          <cell r="CNX96" t="str">
            <v>Bodas</v>
          </cell>
          <cell r="CNY96" t="str">
            <v>Limpas</v>
          </cell>
          <cell r="CNZ96" t="str">
            <v>Sukamandi</v>
          </cell>
          <cell r="COA96" t="str">
            <v>Cupunagara</v>
          </cell>
          <cell r="COB96" t="str">
            <v>Parung</v>
          </cell>
          <cell r="COC96" t="str">
            <v>Marengmang</v>
          </cell>
          <cell r="COD96" t="str">
            <v>Cihambulu</v>
          </cell>
          <cell r="COE96" t="str">
            <v>Wanakerta</v>
          </cell>
          <cell r="COF96" t="str">
            <v>Gunungsembung</v>
          </cell>
          <cell r="COG96" t="str">
            <v>Cicadas</v>
          </cell>
          <cell r="COH96" t="str">
            <v>Ciasem Girang</v>
          </cell>
          <cell r="COI96" t="str">
            <v>Pusakaratu</v>
          </cell>
          <cell r="COJ96" t="str">
            <v>Rancasari</v>
          </cell>
          <cell r="COK96" t="str">
            <v>Curugrendeng</v>
          </cell>
          <cell r="COL96" t="str">
            <v>Tanjungtiga</v>
          </cell>
          <cell r="COM96" t="str">
            <v>Buniara</v>
          </cell>
          <cell r="CON96" t="str">
            <v>Jatimulya</v>
          </cell>
          <cell r="COO96" t="str">
            <v>Rancabango</v>
          </cell>
          <cell r="COP96" t="str">
            <v>Sumurbarang</v>
          </cell>
          <cell r="COQ96" t="str">
            <v>Wanasari</v>
          </cell>
          <cell r="COR96" t="str">
            <v>Gunungtua</v>
          </cell>
          <cell r="COS96" t="str">
            <v>Karangmukti</v>
          </cell>
          <cell r="COT96" t="str">
            <v>Tegalurung</v>
          </cell>
          <cell r="COU96" t="str">
            <v>Kawunganten</v>
          </cell>
          <cell r="COV96" t="str">
            <v>Cijengkol</v>
          </cell>
          <cell r="COW96" t="str">
            <v>Anggasari</v>
          </cell>
          <cell r="COX96" t="str">
            <v>Tanjungrasa</v>
          </cell>
          <cell r="COY96" t="str">
            <v>Sindangsari</v>
          </cell>
          <cell r="COZ96" t="str">
            <v>Manyeti</v>
          </cell>
          <cell r="CPA96" t="str">
            <v>Mekarwangi</v>
          </cell>
          <cell r="CPB96" t="str">
            <v>Cisaat</v>
          </cell>
          <cell r="CPC96" t="str">
            <v>Kebondanas</v>
          </cell>
          <cell r="CPD96" t="str">
            <v>Nagri Kidul</v>
          </cell>
          <cell r="CPE96" t="str">
            <v>Campaka</v>
          </cell>
          <cell r="CPF96" t="str">
            <v>Cikaobandung</v>
          </cell>
          <cell r="CPG96" t="str">
            <v>Plered</v>
          </cell>
          <cell r="CPH96" t="str">
            <v>Sukatani</v>
          </cell>
          <cell r="CPI96" t="str">
            <v>Darangdan</v>
          </cell>
          <cell r="CPJ96" t="str">
            <v>Gunungkarung</v>
          </cell>
          <cell r="CPK96" t="str">
            <v>Batutumpang</v>
          </cell>
          <cell r="CPL96" t="str">
            <v>Wanayasa</v>
          </cell>
          <cell r="CPM96" t="str">
            <v>Pasawahananyar</v>
          </cell>
          <cell r="CPN96" t="str">
            <v>Bojong Barat</v>
          </cell>
          <cell r="CPO96" t="str">
            <v>Cilangkap</v>
          </cell>
          <cell r="CPP96" t="str">
            <v>Ciwangi</v>
          </cell>
          <cell r="CPQ96" t="str">
            <v>Cibatu</v>
          </cell>
          <cell r="CPR96" t="str">
            <v>Kutamanah</v>
          </cell>
          <cell r="CPS96" t="str">
            <v>Parakansalam</v>
          </cell>
          <cell r="CPT96" t="str">
            <v>Karangpedas</v>
          </cell>
          <cell r="CPU96" t="str">
            <v>Karawang Kulon</v>
          </cell>
          <cell r="CPV96" t="str">
            <v>Ciptasari</v>
          </cell>
          <cell r="CPW96" t="str">
            <v>Telukjambe</v>
          </cell>
          <cell r="CPX96" t="str">
            <v>Kutapohaci</v>
          </cell>
          <cell r="CPY96" t="str">
            <v>Duren</v>
          </cell>
          <cell r="CPZ96" t="str">
            <v>Rengasdengklok Selatan</v>
          </cell>
          <cell r="CQA96" t="str">
            <v>Waluya</v>
          </cell>
          <cell r="CQB96" t="str">
            <v>Batujaya</v>
          </cell>
          <cell r="CQC96" t="str">
            <v>Sabajaya</v>
          </cell>
          <cell r="CQD96" t="str">
            <v>Payungsari</v>
          </cell>
          <cell r="CQE96" t="str">
            <v>Pejaten</v>
          </cell>
          <cell r="CQF96" t="str">
            <v>Tanjungmekar</v>
          </cell>
          <cell r="CQG96" t="str">
            <v>Dawuan Timur</v>
          </cell>
          <cell r="CQH96" t="str">
            <v>Mekarsari</v>
          </cell>
          <cell r="CQI96" t="str">
            <v>Mekarmaya</v>
          </cell>
          <cell r="CQJ96" t="str">
            <v>Citarik</v>
          </cell>
          <cell r="CQK96" t="str">
            <v>Telagamulya</v>
          </cell>
          <cell r="CQL96" t="str">
            <v>Sukamerta</v>
          </cell>
          <cell r="CQM96" t="str">
            <v>Karyamukti</v>
          </cell>
          <cell r="CQN96" t="str">
            <v>Pancakarya</v>
          </cell>
          <cell r="CQO96" t="str">
            <v>Majalaya</v>
          </cell>
          <cell r="CQP96" t="str">
            <v>Jayamakmur</v>
          </cell>
          <cell r="CQQ96" t="str">
            <v>Sukamulya</v>
          </cell>
          <cell r="CQR96" t="str">
            <v>Gembongan</v>
          </cell>
          <cell r="CQS96" t="str">
            <v>Wancimekar</v>
          </cell>
          <cell r="CQT96" t="str">
            <v>Karawang Wetan</v>
          </cell>
          <cell r="CQU96" t="str">
            <v>Margakaya</v>
          </cell>
          <cell r="CQV96" t="str">
            <v>Cigunungsari</v>
          </cell>
          <cell r="CQW96" t="str">
            <v>Darawolong</v>
          </cell>
          <cell r="CQX96" t="str">
            <v>Kertamukti</v>
          </cell>
          <cell r="CQY96" t="str">
            <v>Sagara Makmur</v>
          </cell>
          <cell r="CQZ96" t="str">
            <v>Bahagia</v>
          </cell>
          <cell r="CRA96" t="str">
            <v>Sukaringin</v>
          </cell>
          <cell r="CRB96" t="str">
            <v>Sukawijaya</v>
          </cell>
          <cell r="CRC96" t="str">
            <v>Satriajaya</v>
          </cell>
          <cell r="CRD96" t="str">
            <v>Jatimulya</v>
          </cell>
          <cell r="CRE96" t="str">
            <v>Wanasari</v>
          </cell>
          <cell r="CRF96" t="str">
            <v>Telaga Asih</v>
          </cell>
          <cell r="CRG96" t="str">
            <v>Cikarangkota</v>
          </cell>
          <cell r="CRH96" t="str">
            <v>Sukaraya</v>
          </cell>
          <cell r="CRI96" t="str">
            <v>Sertajaya</v>
          </cell>
          <cell r="CRJ96" t="str">
            <v>Karangsambung</v>
          </cell>
          <cell r="CRK96" t="str">
            <v>Kertasari</v>
          </cell>
          <cell r="CRL96" t="str">
            <v>Sukamurni</v>
          </cell>
          <cell r="CRM96" t="str">
            <v>Sukamulya</v>
          </cell>
          <cell r="CRN96" t="str">
            <v>Jayabakti</v>
          </cell>
          <cell r="CRO96" t="str">
            <v>Pantai Mekar</v>
          </cell>
          <cell r="CRP96" t="str">
            <v>Cijengkol</v>
          </cell>
          <cell r="CRQ96" t="str">
            <v>Cibatu</v>
          </cell>
          <cell r="CRR96" t="str">
            <v>Cicau</v>
          </cell>
          <cell r="CRS96" t="str">
            <v>Sukaragam</v>
          </cell>
          <cell r="CRT96" t="str">
            <v>Sirnajati</v>
          </cell>
          <cell r="CRU96" t="str">
            <v>Karangmulya</v>
          </cell>
          <cell r="CRV96" t="str">
            <v>Pagerwangi</v>
          </cell>
          <cell r="CRW96" t="str">
            <v>Karyawangi</v>
          </cell>
          <cell r="CRX96" t="str">
            <v>Jambudipa</v>
          </cell>
          <cell r="CRY96" t="str">
            <v>Ciptagumati</v>
          </cell>
          <cell r="CRZ96" t="str">
            <v>Cipeundeuy</v>
          </cell>
          <cell r="CSA96" t="str">
            <v>Ngamprah</v>
          </cell>
          <cell r="CSB96" t="str">
            <v>Ciptaharja</v>
          </cell>
          <cell r="CSC96" t="str">
            <v>Kertamulya</v>
          </cell>
          <cell r="CSD96" t="str">
            <v>Batujajar Timur</v>
          </cell>
          <cell r="CSE96" t="str">
            <v>Cipatik</v>
          </cell>
          <cell r="CSF96" t="str">
            <v>Cililin</v>
          </cell>
          <cell r="CSG96" t="str">
            <v>Sarinagen</v>
          </cell>
          <cell r="CSH96" t="str">
            <v>Cibedug</v>
          </cell>
          <cell r="CSI96" t="str">
            <v>Cintakarya</v>
          </cell>
          <cell r="CSJ96" t="str">
            <v>Sirnajaya</v>
          </cell>
          <cell r="CSK96" t="str">
            <v>Cikande</v>
          </cell>
          <cell r="CSL96" t="str">
            <v>Parigi</v>
          </cell>
          <cell r="CSM96" t="str">
            <v>Batukaras</v>
          </cell>
          <cell r="CSN96" t="str">
            <v>Kertaharja</v>
          </cell>
          <cell r="CSO96" t="str">
            <v>Cigugur</v>
          </cell>
          <cell r="CSP96" t="str">
            <v>Karangkamiri</v>
          </cell>
          <cell r="CSQ96" t="str">
            <v>Sukamaju</v>
          </cell>
          <cell r="CSR96" t="str">
            <v>Panyutran</v>
          </cell>
          <cell r="CSS96" t="str">
            <v>Putrapinggan</v>
          </cell>
          <cell r="CST96" t="str">
            <v>Babakan</v>
          </cell>
          <cell r="CSU96" t="str">
            <v>Sidamulih</v>
          </cell>
          <cell r="CSV96" t="str">
            <v>Batu Tulis</v>
          </cell>
          <cell r="CSW96" t="str">
            <v>Sukasari</v>
          </cell>
          <cell r="CSX96" t="str">
            <v>Gudang</v>
          </cell>
          <cell r="CSY96" t="str">
            <v>Menteng</v>
          </cell>
          <cell r="CSZ96" t="str">
            <v>Bantarjati</v>
          </cell>
          <cell r="CTA96" t="str">
            <v>Tanah Sareal</v>
          </cell>
          <cell r="CTB96" t="str">
            <v>Gunung Puyuh</v>
          </cell>
          <cell r="CTC96" t="str">
            <v>Cikole</v>
          </cell>
          <cell r="CTD96" t="str">
            <v>Citamiang</v>
          </cell>
          <cell r="CTE96" t="str">
            <v>Warudoyong</v>
          </cell>
          <cell r="CTF96" t="str">
            <v>Baros</v>
          </cell>
          <cell r="CTG96" t="str">
            <v>Cipanengah</v>
          </cell>
          <cell r="CTH96" t="str">
            <v>Cibeureum Hilir</v>
          </cell>
          <cell r="CTI96" t="str">
            <v>Sukarasa</v>
          </cell>
          <cell r="CTJ96" t="str">
            <v>Cipaganti</v>
          </cell>
          <cell r="CTK96" t="str">
            <v>Babakan Ciparay</v>
          </cell>
          <cell r="CTL96" t="str">
            <v>Kopo</v>
          </cell>
          <cell r="CTM96" t="str">
            <v>Maleber</v>
          </cell>
          <cell r="CTN96" t="str">
            <v>Husein Sastranegara</v>
          </cell>
          <cell r="CTO96" t="str">
            <v>Pasteur</v>
          </cell>
          <cell r="CTP96" t="str">
            <v>Hegarmanah</v>
          </cell>
          <cell r="CTQ96" t="str">
            <v>Cihapit</v>
          </cell>
          <cell r="CTR96" t="str">
            <v>Karasak</v>
          </cell>
          <cell r="CTS96" t="str">
            <v>Cigereleng</v>
          </cell>
          <cell r="CTT96" t="str">
            <v>Gumuruh</v>
          </cell>
          <cell r="CTU96" t="str">
            <v>Cijagra</v>
          </cell>
          <cell r="CTV96" t="str">
            <v>Padasuka</v>
          </cell>
          <cell r="CTW96" t="str">
            <v>Cijerah</v>
          </cell>
          <cell r="CTX96" t="str">
            <v>Sukapura</v>
          </cell>
          <cell r="CTY96" t="str">
            <v>Situsaeur</v>
          </cell>
          <cell r="CTZ96" t="str">
            <v>Cihaur Geulis</v>
          </cell>
          <cell r="CUA96" t="str">
            <v>Braga</v>
          </cell>
          <cell r="CUB96" t="str">
            <v>Antapani Kulon</v>
          </cell>
          <cell r="CUC96" t="str">
            <v>Batununggal</v>
          </cell>
          <cell r="CUD96" t="str">
            <v>Sekejati</v>
          </cell>
          <cell r="CUE96" t="str">
            <v>Cipamokolan</v>
          </cell>
          <cell r="CUF96" t="str">
            <v>Sukamiskin</v>
          </cell>
          <cell r="CUG96" t="str">
            <v>Palasari</v>
          </cell>
          <cell r="CUH96" t="str">
            <v>Pasir Endah</v>
          </cell>
          <cell r="CUI96" t="str">
            <v>Cimenerang</v>
          </cell>
          <cell r="CUJ96" t="str">
            <v>Cipadung Kulon</v>
          </cell>
          <cell r="CUK96" t="str">
            <v>Cisaranten Wetan</v>
          </cell>
          <cell r="CUL96" t="str">
            <v>Jatihandap</v>
          </cell>
          <cell r="CUM96" t="str">
            <v>Kejaksan</v>
          </cell>
          <cell r="CUN96" t="str">
            <v>Pegambiran</v>
          </cell>
          <cell r="CUO96" t="str">
            <v>Kalijaga</v>
          </cell>
          <cell r="CUP96" t="str">
            <v>Jagasatru</v>
          </cell>
          <cell r="CUQ96" t="str">
            <v>Pekiringan</v>
          </cell>
          <cell r="CUR96" t="str">
            <v>Bekasijaya</v>
          </cell>
          <cell r="CUS96" t="str">
            <v>Bintara</v>
          </cell>
          <cell r="CUT96" t="str">
            <v>Kaliabang Tengah</v>
          </cell>
          <cell r="CUU96" t="str">
            <v>Pekayonjaya</v>
          </cell>
          <cell r="CUV96" t="str">
            <v>Bojong Rawalumbu</v>
          </cell>
          <cell r="CUW96" t="str">
            <v>Medansatria</v>
          </cell>
          <cell r="CUX96" t="str">
            <v>Bantargebang</v>
          </cell>
          <cell r="CUY96" t="str">
            <v>Jatiwaringin</v>
          </cell>
          <cell r="CUZ96" t="str">
            <v>Jatimekar</v>
          </cell>
          <cell r="CVA96" t="str">
            <v>Jatisampurna</v>
          </cell>
          <cell r="CVB96" t="str">
            <v>Padurenan</v>
          </cell>
          <cell r="CVC96" t="str">
            <v>Jatirahayu</v>
          </cell>
          <cell r="CVD96" t="str">
            <v>Depok</v>
          </cell>
          <cell r="CVE96" t="str">
            <v>Harjamukti</v>
          </cell>
          <cell r="CVF96" t="str">
            <v>Pasir Putih</v>
          </cell>
          <cell r="CVG96" t="str">
            <v>Maruyung</v>
          </cell>
          <cell r="CVH96" t="str">
            <v>Sukmajaya</v>
          </cell>
          <cell r="CVI96" t="str">
            <v>Beji</v>
          </cell>
          <cell r="CVJ96" t="str">
            <v>Cipayung</v>
          </cell>
          <cell r="CVK96" t="str">
            <v>Sukamaju</v>
          </cell>
          <cell r="CVL96" t="str">
            <v>Cinere</v>
          </cell>
          <cell r="CVM96" t="str">
            <v>Tapos</v>
          </cell>
          <cell r="CVN96" t="str">
            <v>Bojongsari</v>
          </cell>
          <cell r="CVO96" t="str">
            <v>Melong</v>
          </cell>
          <cell r="CVP96" t="str">
            <v>Baros</v>
          </cell>
          <cell r="CVQ96" t="str">
            <v>Pasirkaliki</v>
          </cell>
          <cell r="CVR96" t="str">
            <v>Yudanagara</v>
          </cell>
          <cell r="CVS96" t="str">
            <v>Panglayungan</v>
          </cell>
          <cell r="CVT96" t="str">
            <v>Tawangsari</v>
          </cell>
          <cell r="CVU96" t="str">
            <v>Indihiang</v>
          </cell>
          <cell r="CVV96" t="str">
            <v>Kersamenak</v>
          </cell>
          <cell r="CVW96" t="str">
            <v>Setiaratu</v>
          </cell>
          <cell r="CVX96" t="str">
            <v>Tamansari</v>
          </cell>
          <cell r="CVY96" t="str">
            <v>Mangkubumi</v>
          </cell>
          <cell r="CVZ96" t="str">
            <v>Sukamulya</v>
          </cell>
          <cell r="CWA96" t="str">
            <v>Sukanagara</v>
          </cell>
          <cell r="CWB96" t="str">
            <v>Banjar</v>
          </cell>
          <cell r="CWC96" t="str">
            <v>Hegarsari</v>
          </cell>
          <cell r="CWD96" t="str">
            <v>Purwaharja</v>
          </cell>
          <cell r="CWE96" t="str">
            <v>Muktisari</v>
          </cell>
          <cell r="CWF96" t="str">
            <v>Tambakreja</v>
          </cell>
          <cell r="CWG96" t="str">
            <v>Menganti</v>
          </cell>
          <cell r="CWH96" t="str">
            <v>Welahan Wetan</v>
          </cell>
          <cell r="CWI96" t="str">
            <v>Jati</v>
          </cell>
          <cell r="CWJ96" t="str">
            <v>Karangtawang</v>
          </cell>
          <cell r="CWK96" t="str">
            <v>Sikampuh</v>
          </cell>
          <cell r="CWL96" t="str">
            <v>Karangkemiri</v>
          </cell>
          <cell r="CWM96" t="str">
            <v>Tritih Wetan</v>
          </cell>
          <cell r="CWN96" t="str">
            <v>Grugu</v>
          </cell>
          <cell r="CWO96" t="str">
            <v>Gandrungmangu</v>
          </cell>
          <cell r="CWP96" t="str">
            <v>Tinggarjaya</v>
          </cell>
          <cell r="CWQ96" t="str">
            <v>Cidadap</v>
          </cell>
          <cell r="CWR96" t="str">
            <v>Panimbang</v>
          </cell>
          <cell r="CWS96" t="str">
            <v>Pahonjean</v>
          </cell>
          <cell r="CWT96" t="str">
            <v>Tarisi</v>
          </cell>
          <cell r="CWU96" t="str">
            <v>Panulisan</v>
          </cell>
          <cell r="CWV96" t="str">
            <v>Karangtengah</v>
          </cell>
          <cell r="CWW96" t="str">
            <v>Caruy</v>
          </cell>
          <cell r="CWX96" t="str">
            <v>Patimuan</v>
          </cell>
          <cell r="CWY96" t="str">
            <v>Binangun</v>
          </cell>
          <cell r="CWZ96" t="str">
            <v>Sidakaya</v>
          </cell>
          <cell r="CXA96" t="str">
            <v>Lomanis</v>
          </cell>
          <cell r="CXB96" t="str">
            <v>Mertasinga</v>
          </cell>
          <cell r="CXC96" t="str">
            <v>Ujunggagak</v>
          </cell>
          <cell r="CXD96" t="str">
            <v>Cirahab</v>
          </cell>
          <cell r="CXE96" t="str">
            <v>Randegan</v>
          </cell>
          <cell r="CXF96" t="str">
            <v>Gunung Wetan</v>
          </cell>
          <cell r="CXG96" t="str">
            <v>Losari</v>
          </cell>
          <cell r="CXH96" t="str">
            <v>Adisana</v>
          </cell>
          <cell r="CXI96" t="str">
            <v>Grujugan</v>
          </cell>
          <cell r="CXJ96" t="str">
            <v>Kebokura</v>
          </cell>
          <cell r="CXK96" t="str">
            <v>Plangkapan</v>
          </cell>
          <cell r="CXL96" t="str">
            <v>Tanggeran</v>
          </cell>
          <cell r="CXM96" t="str">
            <v>Srowot</v>
          </cell>
          <cell r="CXN96" t="str">
            <v>Binangun</v>
          </cell>
          <cell r="CXO96" t="str">
            <v>Wlahar Kulon</v>
          </cell>
          <cell r="CXP96" t="str">
            <v>Gerduren</v>
          </cell>
          <cell r="CXQ96" t="str">
            <v>Darmakradenan</v>
          </cell>
          <cell r="CXR96" t="str">
            <v>Karangkemojing</v>
          </cell>
          <cell r="CXS96" t="str">
            <v>Cikembulan</v>
          </cell>
          <cell r="CXT96" t="str">
            <v>Panusupan</v>
          </cell>
          <cell r="CXU96" t="str">
            <v>Kediri</v>
          </cell>
          <cell r="CXV96" t="str">
            <v>Kalikidang</v>
          </cell>
          <cell r="CXW96" t="str">
            <v>Ledug</v>
          </cell>
          <cell r="CXX96" t="str">
            <v>Silado</v>
          </cell>
          <cell r="CXY96" t="str">
            <v>Purwosari</v>
          </cell>
          <cell r="CXZ96" t="str">
            <v>Karangsalam Kidul</v>
          </cell>
          <cell r="CYA96" t="str">
            <v>Karangklesem</v>
          </cell>
          <cell r="CYB96" t="str">
            <v>Karanglewas Lor</v>
          </cell>
          <cell r="CYC96" t="str">
            <v>Sokanegara</v>
          </cell>
          <cell r="CYD96" t="str">
            <v>Purwanegara</v>
          </cell>
          <cell r="CYE96" t="str">
            <v>Kedungbenda</v>
          </cell>
          <cell r="CYF96" t="str">
            <v>Tidu</v>
          </cell>
          <cell r="CYG96" t="str">
            <v>Bandingan</v>
          </cell>
          <cell r="CYH96" t="str">
            <v>Lamongan</v>
          </cell>
          <cell r="CYI96" t="str">
            <v>Bojong</v>
          </cell>
          <cell r="CYJ96" t="str">
            <v>Mewek</v>
          </cell>
          <cell r="CYK96" t="str">
            <v>Karanglewas</v>
          </cell>
          <cell r="CYL96" t="str">
            <v>Karangturi</v>
          </cell>
          <cell r="CYM96" t="str">
            <v>Gandasuli</v>
          </cell>
          <cell r="CYN96" t="str">
            <v>Serang</v>
          </cell>
          <cell r="CYO96" t="str">
            <v>Ponjen</v>
          </cell>
          <cell r="CYP96" t="str">
            <v>Karangsari</v>
          </cell>
          <cell r="CYQ96" t="str">
            <v>Wlahar</v>
          </cell>
          <cell r="CYR96" t="str">
            <v>Brobot</v>
          </cell>
          <cell r="CYS96" t="str">
            <v>Karangsentul</v>
          </cell>
          <cell r="CYT96" t="str">
            <v>Panunggalan</v>
          </cell>
          <cell r="CYU96" t="str">
            <v>Purbasari</v>
          </cell>
          <cell r="CYV96" t="str">
            <v>Krangean</v>
          </cell>
          <cell r="CYW96" t="str">
            <v>Berta</v>
          </cell>
          <cell r="CYX96" t="str">
            <v>Sirkandi</v>
          </cell>
          <cell r="CYY96" t="str">
            <v>Jalatunda</v>
          </cell>
          <cell r="CYZ96" t="str">
            <v>Kalitengah</v>
          </cell>
          <cell r="CZA96" t="str">
            <v>Wanadri</v>
          </cell>
          <cell r="CZB96" t="str">
            <v>Argasoka</v>
          </cell>
          <cell r="CZC96" t="str">
            <v>Kalibenda</v>
          </cell>
          <cell r="CZD96" t="str">
            <v>Kenteng</v>
          </cell>
          <cell r="CZE96" t="str">
            <v>Jenggawur</v>
          </cell>
          <cell r="CZF96" t="str">
            <v>Kasilib</v>
          </cell>
          <cell r="CZG96" t="str">
            <v>Pingit</v>
          </cell>
          <cell r="CZH96" t="str">
            <v>Sambong</v>
          </cell>
          <cell r="CZI96" t="str">
            <v>Paweden</v>
          </cell>
          <cell r="CZJ96" t="str">
            <v>Larangan</v>
          </cell>
          <cell r="CZK96" t="str">
            <v>Kalilunjar</v>
          </cell>
          <cell r="CZL96" t="str">
            <v>Batur</v>
          </cell>
          <cell r="CZM96" t="str">
            <v>Karangtengah</v>
          </cell>
          <cell r="CZN96" t="str">
            <v>Kalibening</v>
          </cell>
          <cell r="CZO96" t="str">
            <v>Pandanarum</v>
          </cell>
          <cell r="CZP96" t="str">
            <v>Pagedongan</v>
          </cell>
          <cell r="CZQ96" t="str">
            <v>Argopeni</v>
          </cell>
          <cell r="CZR96" t="str">
            <v>Karangbolong</v>
          </cell>
          <cell r="CZS96" t="str">
            <v>Tambakmulyo</v>
          </cell>
          <cell r="CZT96" t="str">
            <v>Karangrejo</v>
          </cell>
          <cell r="CZU96" t="str">
            <v>Jogosimo</v>
          </cell>
          <cell r="CZV96" t="str">
            <v>Ayamputih</v>
          </cell>
          <cell r="CZW96" t="str">
            <v>Entak</v>
          </cell>
          <cell r="CZX96" t="str">
            <v>Miritpetikusan</v>
          </cell>
          <cell r="CZY96" t="str">
            <v>Tersobo</v>
          </cell>
          <cell r="CZZ96" t="str">
            <v>Pekunden</v>
          </cell>
          <cell r="DAA96" t="str">
            <v>Bojongsari</v>
          </cell>
          <cell r="DAB96" t="str">
            <v>Selang</v>
          </cell>
          <cell r="DAC96" t="str">
            <v>Logede</v>
          </cell>
          <cell r="DAD96" t="str">
            <v>Menganti</v>
          </cell>
          <cell r="DAE96" t="str">
            <v>Sugihwaras</v>
          </cell>
          <cell r="DAF96" t="str">
            <v>Kamulyan</v>
          </cell>
          <cell r="DAG96" t="str">
            <v>Redisari</v>
          </cell>
          <cell r="DAH96" t="str">
            <v>Sidoharum</v>
          </cell>
          <cell r="DAI96" t="str">
            <v>Gombong</v>
          </cell>
          <cell r="DAJ96" t="str">
            <v>Panjatan</v>
          </cell>
          <cell r="DAK96" t="str">
            <v>Karanggayam</v>
          </cell>
          <cell r="DAL96" t="str">
            <v>Pucangan</v>
          </cell>
          <cell r="DAM96" t="str">
            <v>Patukrejo</v>
          </cell>
          <cell r="DAN96" t="str">
            <v>Pejengkolan</v>
          </cell>
          <cell r="DAO96" t="str">
            <v>Jatipurus</v>
          </cell>
          <cell r="DAP96" t="str">
            <v>Widoro</v>
          </cell>
          <cell r="DAQ96" t="str">
            <v>Harjobinangun</v>
          </cell>
          <cell r="DAR96" t="str">
            <v>Ngentak</v>
          </cell>
          <cell r="DAS96" t="str">
            <v>Jatimalang</v>
          </cell>
          <cell r="DAT96" t="str">
            <v>Dadirejo</v>
          </cell>
          <cell r="DAU96" t="str">
            <v>Jatirejo</v>
          </cell>
          <cell r="DAV96" t="str">
            <v>Cangkrepkidul</v>
          </cell>
          <cell r="DAW96" t="str">
            <v>Borokulon</v>
          </cell>
          <cell r="DAX96" t="str">
            <v>Sucenjurutengah</v>
          </cell>
          <cell r="DAY96" t="str">
            <v>Bayem</v>
          </cell>
          <cell r="DAZ96" t="str">
            <v>Kedungmulyo</v>
          </cell>
          <cell r="DBA96" t="str">
            <v>Kendalrejo</v>
          </cell>
          <cell r="DBB96" t="str">
            <v>Waled</v>
          </cell>
          <cell r="DBC96" t="str">
            <v>Puspo</v>
          </cell>
          <cell r="DBD96" t="str">
            <v>Lugosobo</v>
          </cell>
          <cell r="DBE96" t="str">
            <v>Kalinongko</v>
          </cell>
          <cell r="DBF96" t="str">
            <v>Benowo</v>
          </cell>
          <cell r="DBG96" t="str">
            <v>Wadaslintang</v>
          </cell>
          <cell r="DBH96" t="str">
            <v>Kepil</v>
          </cell>
          <cell r="DBI96" t="str">
            <v>Sapuran</v>
          </cell>
          <cell r="DBJ96" t="str">
            <v>Kaliwiro</v>
          </cell>
          <cell r="DBK96" t="str">
            <v>Leksono</v>
          </cell>
          <cell r="DBL96" t="str">
            <v>Selomerto</v>
          </cell>
          <cell r="DBM96" t="str">
            <v>Kalikajar</v>
          </cell>
          <cell r="DBN96" t="str">
            <v>Wringinanom</v>
          </cell>
          <cell r="DBO96" t="str">
            <v>Tawangsari</v>
          </cell>
          <cell r="DBP96" t="str">
            <v>Wonoroto</v>
          </cell>
          <cell r="DBQ96" t="str">
            <v>Mudal</v>
          </cell>
          <cell r="DBR96" t="str">
            <v>Garung</v>
          </cell>
          <cell r="DBS96" t="str">
            <v>Kejajar</v>
          </cell>
          <cell r="DBT96" t="str">
            <v>Kupangan</v>
          </cell>
          <cell r="DBU96" t="str">
            <v>Pengarengan</v>
          </cell>
          <cell r="DBV96" t="str">
            <v>Ngargoretno</v>
          </cell>
          <cell r="DBW96" t="str">
            <v>Giripurno</v>
          </cell>
          <cell r="DBX96" t="str">
            <v>Bligo</v>
          </cell>
          <cell r="DBY96" t="str">
            <v>Mantingan</v>
          </cell>
          <cell r="DBZ96" t="str">
            <v>Sudimoro</v>
          </cell>
          <cell r="DCA96" t="str">
            <v>Ketunggeng</v>
          </cell>
          <cell r="DCB96" t="str">
            <v>Gondowangi</v>
          </cell>
          <cell r="DCC96" t="str">
            <v>Muntilan</v>
          </cell>
          <cell r="DCD96" t="str">
            <v>Mendut</v>
          </cell>
          <cell r="DCE96" t="str">
            <v>Sumberrejo</v>
          </cell>
          <cell r="DCF96" t="str">
            <v>Ringinanom</v>
          </cell>
          <cell r="DCG96" t="str">
            <v>Wonogiri</v>
          </cell>
          <cell r="DCH96" t="str">
            <v>Kaliangkrik</v>
          </cell>
          <cell r="DCI96" t="str">
            <v>Bandongan</v>
          </cell>
          <cell r="DCJ96" t="str">
            <v>Surojoyo</v>
          </cell>
          <cell r="DCK96" t="str">
            <v>Pakis</v>
          </cell>
          <cell r="DCL96" t="str">
            <v>Ngablak</v>
          </cell>
          <cell r="DCM96" t="str">
            <v>Grabag</v>
          </cell>
          <cell r="DCN96" t="str">
            <v>Tegalrejo</v>
          </cell>
          <cell r="DCO96" t="str">
            <v>Secang</v>
          </cell>
          <cell r="DCP96" t="str">
            <v>Windusari</v>
          </cell>
          <cell r="DCQ96" t="str">
            <v>Tlogolele</v>
          </cell>
          <cell r="DCR96" t="str">
            <v>Tanduk</v>
          </cell>
          <cell r="DCS96" t="str">
            <v>Wonodoyo</v>
          </cell>
          <cell r="DCT96" t="str">
            <v>Pagerjurang</v>
          </cell>
          <cell r="DCU96" t="str">
            <v>Pulisen</v>
          </cell>
          <cell r="DCV96" t="str">
            <v>Kemiri</v>
          </cell>
          <cell r="DCW96" t="str">
            <v>Kopen</v>
          </cell>
          <cell r="DCX96" t="str">
            <v>Kateguhan</v>
          </cell>
          <cell r="DCY96" t="str">
            <v>Dukuh</v>
          </cell>
          <cell r="DCZ96" t="str">
            <v>Canden</v>
          </cell>
          <cell r="DDA96" t="str">
            <v>Ngargorejo</v>
          </cell>
          <cell r="DDB96" t="str">
            <v>Kenteng</v>
          </cell>
          <cell r="DDC96" t="str">
            <v>Pelem</v>
          </cell>
          <cell r="DDD96" t="str">
            <v>Manyaran</v>
          </cell>
          <cell r="DDE96" t="str">
            <v>Kalangan</v>
          </cell>
          <cell r="DDF96" t="str">
            <v>Pakel</v>
          </cell>
          <cell r="DDG96" t="str">
            <v>Watugede</v>
          </cell>
          <cell r="DDH96" t="str">
            <v>Karangjati</v>
          </cell>
          <cell r="DDI96" t="str">
            <v>Sambeng</v>
          </cell>
          <cell r="DDJ96" t="str">
            <v>Seboto</v>
          </cell>
          <cell r="DDK96" t="str">
            <v>Lampar</v>
          </cell>
          <cell r="DDL96" t="str">
            <v>Ngablak</v>
          </cell>
          <cell r="DDM96" t="str">
            <v>Sengon</v>
          </cell>
          <cell r="DDN96" t="str">
            <v>Gentan</v>
          </cell>
          <cell r="DDO96" t="str">
            <v>Pesu</v>
          </cell>
          <cell r="DDP96" t="str">
            <v>Ngerangan</v>
          </cell>
          <cell r="DDQ96" t="str">
            <v>Karangasem</v>
          </cell>
          <cell r="DDR96" t="str">
            <v>Karangpakel</v>
          </cell>
          <cell r="DDS96" t="str">
            <v>Gondang</v>
          </cell>
          <cell r="DDT96" t="str">
            <v>Pakahan</v>
          </cell>
          <cell r="DDU96" t="str">
            <v>Nangsri</v>
          </cell>
          <cell r="DDV96" t="str">
            <v>Gumul</v>
          </cell>
          <cell r="DDW96" t="str">
            <v>Srebegan</v>
          </cell>
          <cell r="DDX96" t="str">
            <v>Temuwangi</v>
          </cell>
          <cell r="DDY96" t="str">
            <v>Tulas</v>
          </cell>
          <cell r="DDZ96" t="str">
            <v>Trasan</v>
          </cell>
          <cell r="DEA96" t="str">
            <v>Sidowarno</v>
          </cell>
          <cell r="DEB96" t="str">
            <v>Dukuh</v>
          </cell>
          <cell r="DEC96" t="str">
            <v>Glagahwangi</v>
          </cell>
          <cell r="DED96" t="str">
            <v>Jambeyan</v>
          </cell>
          <cell r="DEE96" t="str">
            <v>Mundu</v>
          </cell>
          <cell r="DEF96" t="str">
            <v>Jatinom</v>
          </cell>
          <cell r="DEG96" t="str">
            <v>Bawukan</v>
          </cell>
          <cell r="DEH96" t="str">
            <v>Manjung</v>
          </cell>
          <cell r="DEI96" t="str">
            <v>Jimbung</v>
          </cell>
          <cell r="DEJ96" t="str">
            <v>Barenglor</v>
          </cell>
          <cell r="DEK96" t="str">
            <v>Bareng</v>
          </cell>
          <cell r="DEL96" t="str">
            <v>Gayamprit</v>
          </cell>
          <cell r="DEM96" t="str">
            <v>Grogol</v>
          </cell>
          <cell r="DEN96" t="str">
            <v>Sanggang</v>
          </cell>
          <cell r="DEO96" t="str">
            <v>Pundungrejo</v>
          </cell>
          <cell r="DEP96" t="str">
            <v>Kenep</v>
          </cell>
          <cell r="DEQ96" t="str">
            <v>Tanjungrejo</v>
          </cell>
          <cell r="DER96" t="str">
            <v>Jombor</v>
          </cell>
          <cell r="DES96" t="str">
            <v>Pranan</v>
          </cell>
          <cell r="DET96" t="str">
            <v>Laban</v>
          </cell>
          <cell r="DEU96" t="str">
            <v>Pandeyan</v>
          </cell>
          <cell r="DEV96" t="str">
            <v>Ngrombo</v>
          </cell>
          <cell r="DEW96" t="str">
            <v>Sanggung</v>
          </cell>
          <cell r="DEX96" t="str">
            <v>Kartasura</v>
          </cell>
          <cell r="DEY96" t="str">
            <v>Gedong</v>
          </cell>
          <cell r="DEZ96" t="str">
            <v>Bayemharjo</v>
          </cell>
          <cell r="DFA96" t="str">
            <v>Girikikis</v>
          </cell>
          <cell r="DFB96" t="str">
            <v>Selopuro</v>
          </cell>
          <cell r="DFC96" t="str">
            <v>Tirtomoyo</v>
          </cell>
          <cell r="DFD96" t="str">
            <v>Kedungrejo</v>
          </cell>
          <cell r="DFE96" t="str">
            <v>Glesungrejo</v>
          </cell>
          <cell r="DFF96" t="str">
            <v>Puloharjo</v>
          </cell>
          <cell r="DFG96" t="str">
            <v>Mojopuro</v>
          </cell>
          <cell r="DFH96" t="str">
            <v>Pagutan</v>
          </cell>
          <cell r="DFI96" t="str">
            <v>Kaliancar</v>
          </cell>
          <cell r="DFJ96" t="str">
            <v>Wuryorejo</v>
          </cell>
          <cell r="DFK96" t="str">
            <v>Mlokomanis Kulon</v>
          </cell>
          <cell r="DFL96" t="str">
            <v>Kayuloko</v>
          </cell>
          <cell r="DFM96" t="str">
            <v>Sanggrong</v>
          </cell>
          <cell r="DFN96" t="str">
            <v>Kismantoro</v>
          </cell>
          <cell r="DFO96" t="str">
            <v>Tegalrejo</v>
          </cell>
          <cell r="DFP96" t="str">
            <v>Bulukerto</v>
          </cell>
          <cell r="DFQ96" t="str">
            <v>Bulusari</v>
          </cell>
          <cell r="DFR96" t="str">
            <v>Pelem</v>
          </cell>
          <cell r="DFS96" t="str">
            <v>Jatipurno</v>
          </cell>
          <cell r="DFT96" t="str">
            <v>Sidokarto</v>
          </cell>
          <cell r="DFU96" t="str">
            <v>Purwoharjo</v>
          </cell>
          <cell r="DFV96" t="str">
            <v>Songbledeg</v>
          </cell>
          <cell r="DFW96" t="str">
            <v>Giriharjo</v>
          </cell>
          <cell r="DFX96" t="str">
            <v>Ngepungsari</v>
          </cell>
          <cell r="DFY96" t="str">
            <v>Jatisawit</v>
          </cell>
          <cell r="DFZ96" t="str">
            <v>Paseban</v>
          </cell>
          <cell r="DGA96" t="str">
            <v>Sedayu</v>
          </cell>
          <cell r="DGB96" t="str">
            <v>Ngadiluwih</v>
          </cell>
          <cell r="DGC96" t="str">
            <v>Blumbang</v>
          </cell>
          <cell r="DGD96" t="str">
            <v>Puntukrejo</v>
          </cell>
          <cell r="DGE96" t="str">
            <v>Bangsri</v>
          </cell>
          <cell r="DGF96" t="str">
            <v>Lalung</v>
          </cell>
          <cell r="DGG96" t="str">
            <v>Buran</v>
          </cell>
          <cell r="DGH96" t="str">
            <v>Suruhkalang</v>
          </cell>
          <cell r="DGI96" t="str">
            <v>Ngasem</v>
          </cell>
          <cell r="DGJ96" t="str">
            <v>Wonorejo</v>
          </cell>
          <cell r="DGK96" t="str">
            <v>Banjarharjo</v>
          </cell>
          <cell r="DGL96" t="str">
            <v>Sewurejo</v>
          </cell>
          <cell r="DGM96" t="str">
            <v>Kuto</v>
          </cell>
          <cell r="DGN96" t="str">
            <v>Gumeng</v>
          </cell>
          <cell r="DGO96" t="str">
            <v>Keden</v>
          </cell>
          <cell r="DGP96" t="str">
            <v>Karangwaru</v>
          </cell>
          <cell r="DGQ96" t="str">
            <v>Sidodadi</v>
          </cell>
          <cell r="DGR96" t="str">
            <v>Pengkok</v>
          </cell>
          <cell r="DGS96" t="str">
            <v>Sukorejo</v>
          </cell>
          <cell r="DGT96" t="str">
            <v>Srimulyo</v>
          </cell>
          <cell r="DGU96" t="str">
            <v>Plumbon</v>
          </cell>
          <cell r="DGV96" t="str">
            <v>Ngarum</v>
          </cell>
          <cell r="DGW96" t="str">
            <v>Plumbungan</v>
          </cell>
          <cell r="DGX96" t="str">
            <v>Sine</v>
          </cell>
          <cell r="DGY96" t="str">
            <v>Bentak</v>
          </cell>
          <cell r="DGZ96" t="str">
            <v>Karangasem</v>
          </cell>
          <cell r="DHA96" t="str">
            <v>Ngembatpadas</v>
          </cell>
          <cell r="DHB96" t="str">
            <v>Geneng</v>
          </cell>
          <cell r="DHC96" t="str">
            <v>Pendem</v>
          </cell>
          <cell r="DHD96" t="str">
            <v>Sono</v>
          </cell>
          <cell r="DHE96" t="str">
            <v>Newung</v>
          </cell>
          <cell r="DHF96" t="str">
            <v>Tanggan</v>
          </cell>
          <cell r="DHG96" t="str">
            <v>Katelan</v>
          </cell>
          <cell r="DHH96" t="str">
            <v>Japoh</v>
          </cell>
          <cell r="DHI96" t="str">
            <v>Karanglangu</v>
          </cell>
          <cell r="DHJ96" t="str">
            <v>Nampu</v>
          </cell>
          <cell r="DHK96" t="str">
            <v>Lajer</v>
          </cell>
          <cell r="DHL96" t="str">
            <v>Ngrandah</v>
          </cell>
          <cell r="DHM96" t="str">
            <v>Rambat</v>
          </cell>
          <cell r="DHN96" t="str">
            <v>Randurejo</v>
          </cell>
          <cell r="DHO96" t="str">
            <v>Sengonwetan</v>
          </cell>
          <cell r="DHP96" t="str">
            <v>Keyongan</v>
          </cell>
          <cell r="DHQ96" t="str">
            <v>Sendangrejo</v>
          </cell>
          <cell r="DHR96" t="str">
            <v>Wirosari</v>
          </cell>
          <cell r="DHS96" t="str">
            <v>Mayahan</v>
          </cell>
          <cell r="DHT96" t="str">
            <v>Grobogan</v>
          </cell>
          <cell r="DHU96" t="str">
            <v>Danyang</v>
          </cell>
          <cell r="DHV96" t="str">
            <v>Menduran</v>
          </cell>
          <cell r="DHW96" t="str">
            <v>Kandangrejo</v>
          </cell>
          <cell r="DHX96" t="str">
            <v>Guyangan</v>
          </cell>
          <cell r="DHY96" t="str">
            <v>Penadaran</v>
          </cell>
          <cell r="DHZ96" t="str">
            <v>Kebonagung</v>
          </cell>
          <cell r="DIA96" t="str">
            <v>Ringinpitu</v>
          </cell>
          <cell r="DIB96" t="str">
            <v>Bangkleyan</v>
          </cell>
          <cell r="DIC96" t="str">
            <v>Randublatung</v>
          </cell>
          <cell r="DID96" t="str">
            <v>Megeri</v>
          </cell>
          <cell r="DIE96" t="str">
            <v>Gondel</v>
          </cell>
          <cell r="DIF96" t="str">
            <v>Tambakromo</v>
          </cell>
          <cell r="DIG96" t="str">
            <v>Temengeng</v>
          </cell>
          <cell r="DIH96" t="str">
            <v>Nglobo</v>
          </cell>
          <cell r="DII96" t="str">
            <v>Jepon</v>
          </cell>
          <cell r="DIJ96" t="str">
            <v>Beran</v>
          </cell>
          <cell r="DIK96" t="str">
            <v>Tawangrejo</v>
          </cell>
          <cell r="DIL96" t="str">
            <v>Jatisari</v>
          </cell>
          <cell r="DIM96" t="str">
            <v>Punggursugih</v>
          </cell>
          <cell r="DIN96" t="str">
            <v>Kunduran</v>
          </cell>
          <cell r="DIO96" t="str">
            <v>Tinapan</v>
          </cell>
          <cell r="DIP96" t="str">
            <v>Gombang</v>
          </cell>
          <cell r="DIQ96" t="str">
            <v>Harjowinangun</v>
          </cell>
          <cell r="DIR96" t="str">
            <v>Ronggo Mulyo</v>
          </cell>
          <cell r="DIS96" t="str">
            <v>Mlatirejo</v>
          </cell>
          <cell r="DIT96" t="str">
            <v>Kajar</v>
          </cell>
          <cell r="DIU96" t="str">
            <v>Bancang</v>
          </cell>
          <cell r="DIV96" t="str">
            <v>Lodan Kulon</v>
          </cell>
          <cell r="DIW96" t="str">
            <v>Ngulahan</v>
          </cell>
          <cell r="DIX96" t="str">
            <v>Megal</v>
          </cell>
          <cell r="DIY96" t="str">
            <v>Tanjung</v>
          </cell>
          <cell r="DIZ96" t="str">
            <v>Meteseh</v>
          </cell>
          <cell r="DJA96" t="str">
            <v>Magersari</v>
          </cell>
          <cell r="DJB96" t="str">
            <v>Jepeledok</v>
          </cell>
          <cell r="DJC96" t="str">
            <v>Tanjungsari</v>
          </cell>
          <cell r="DJD96" t="str">
            <v>Sanetan</v>
          </cell>
          <cell r="DJE96" t="str">
            <v>Karasgede</v>
          </cell>
          <cell r="DJF96" t="str">
            <v>Prawoto</v>
          </cell>
          <cell r="DJG96" t="str">
            <v>Jimbaran</v>
          </cell>
          <cell r="DJH96" t="str">
            <v>Pakis</v>
          </cell>
          <cell r="DJI96" t="str">
            <v>Pohgading</v>
          </cell>
          <cell r="DJJ96" t="str">
            <v>Bodeh</v>
          </cell>
          <cell r="DJK96" t="str">
            <v>Boto</v>
          </cell>
          <cell r="DJL96" t="str">
            <v>Tlogomojo</v>
          </cell>
          <cell r="DJM96" t="str">
            <v>Sejomulyo</v>
          </cell>
          <cell r="DJN96" t="str">
            <v>Kedungmulyo</v>
          </cell>
          <cell r="DJO96" t="str">
            <v>Pati Wetan</v>
          </cell>
          <cell r="DJP96" t="str">
            <v>Wuwur</v>
          </cell>
          <cell r="DJQ96" t="str">
            <v>Jambean Kidul</v>
          </cell>
          <cell r="DJR96" t="str">
            <v>Bermi</v>
          </cell>
          <cell r="DJS96" t="str">
            <v>Tamansari</v>
          </cell>
          <cell r="DJT96" t="str">
            <v>Bumiayu</v>
          </cell>
          <cell r="DJU96" t="str">
            <v>Tegalarum</v>
          </cell>
          <cell r="DJV96" t="str">
            <v>Jrahi</v>
          </cell>
          <cell r="DJW96" t="str">
            <v>Medani</v>
          </cell>
          <cell r="DJX96" t="str">
            <v>Pondowan</v>
          </cell>
          <cell r="DJY96" t="str">
            <v>Wedusan</v>
          </cell>
          <cell r="DJZ96" t="str">
            <v>Kajar</v>
          </cell>
          <cell r="DKA96" t="str">
            <v>Bakalankrapyak</v>
          </cell>
          <cell r="DKB96" t="str">
            <v>Purwosari</v>
          </cell>
          <cell r="DKC96" t="str">
            <v>Jetiskapuan</v>
          </cell>
          <cell r="DKD96" t="str">
            <v>Wonosoco</v>
          </cell>
          <cell r="DKE96" t="str">
            <v>Gulang</v>
          </cell>
          <cell r="DKF96" t="str">
            <v>Sadang</v>
          </cell>
          <cell r="DKG96" t="str">
            <v>Dersalam</v>
          </cell>
          <cell r="DKH96" t="str">
            <v>Gribig</v>
          </cell>
          <cell r="DKI96" t="str">
            <v>Samirejo</v>
          </cell>
          <cell r="DKJ96" t="str">
            <v>Kedungmalang</v>
          </cell>
          <cell r="DKK96" t="str">
            <v>Kaliombo</v>
          </cell>
          <cell r="DKL96" t="str">
            <v>Ujung Pandan</v>
          </cell>
          <cell r="DKM96" t="str">
            <v>Mayong Lor</v>
          </cell>
          <cell r="DKN96" t="str">
            <v>Geneng</v>
          </cell>
          <cell r="DKO96" t="str">
            <v>Karangkebagusan</v>
          </cell>
          <cell r="DKP96" t="str">
            <v>Mororejo</v>
          </cell>
          <cell r="DKQ96" t="str">
            <v>Guyangan</v>
          </cell>
          <cell r="DKR96" t="str">
            <v>Tempur</v>
          </cell>
          <cell r="DKS96" t="str">
            <v>Karimunjawa</v>
          </cell>
          <cell r="DKT96" t="str">
            <v>Ngabul</v>
          </cell>
          <cell r="DKU96" t="str">
            <v>Blimbingrejo</v>
          </cell>
          <cell r="DKV96" t="str">
            <v>Batukali</v>
          </cell>
          <cell r="DKW96" t="str">
            <v>Dudakawu</v>
          </cell>
          <cell r="DKX96" t="str">
            <v>Lebak</v>
          </cell>
          <cell r="DKY96" t="str">
            <v>Sumberrejo</v>
          </cell>
          <cell r="DKZ96" t="str">
            <v>Banyumeneng</v>
          </cell>
          <cell r="DLA96" t="str">
            <v>Jragung</v>
          </cell>
          <cell r="DLB96" t="str">
            <v>Blerong</v>
          </cell>
          <cell r="DLC96" t="str">
            <v>Bulusari</v>
          </cell>
          <cell r="DLD96" t="str">
            <v>Ploso</v>
          </cell>
          <cell r="DLE96" t="str">
            <v>Doreng</v>
          </cell>
          <cell r="DLF96" t="str">
            <v>Merak</v>
          </cell>
          <cell r="DLG96" t="str">
            <v>Surodadi</v>
          </cell>
          <cell r="DLH96" t="str">
            <v>Jatirejo</v>
          </cell>
          <cell r="DLI96" t="str">
            <v>Geneng</v>
          </cell>
          <cell r="DLJ96" t="str">
            <v>Mangunjiwan</v>
          </cell>
          <cell r="DLK96" t="str">
            <v>Jatimulyo</v>
          </cell>
          <cell r="DLL96" t="str">
            <v>Wedung</v>
          </cell>
          <cell r="DLM96" t="str">
            <v>Pilangwetan</v>
          </cell>
          <cell r="DLN96" t="str">
            <v>Tajuk</v>
          </cell>
          <cell r="DLO96" t="str">
            <v>Duren</v>
          </cell>
          <cell r="DLP96" t="str">
            <v>Badran</v>
          </cell>
          <cell r="DLQ96" t="str">
            <v>Kebowan</v>
          </cell>
          <cell r="DLR96" t="str">
            <v>Sumberejo</v>
          </cell>
          <cell r="DLS96" t="str">
            <v>Gedangan</v>
          </cell>
          <cell r="DLT96" t="str">
            <v>Gedong</v>
          </cell>
          <cell r="DLU96" t="str">
            <v>Gondoriyo</v>
          </cell>
          <cell r="DLV96" t="str">
            <v>Kebonagung</v>
          </cell>
          <cell r="DLW96" t="str">
            <v>Ngampin</v>
          </cell>
          <cell r="DLX96" t="str">
            <v>Bawen</v>
          </cell>
          <cell r="DLY96" t="str">
            <v>Bringin</v>
          </cell>
          <cell r="DLZ96" t="str">
            <v>Ngempon</v>
          </cell>
          <cell r="DMA96" t="str">
            <v>Pringapus</v>
          </cell>
          <cell r="DMB96" t="str">
            <v>Bancak</v>
          </cell>
          <cell r="DMC96" t="str">
            <v>Kaliwungu</v>
          </cell>
          <cell r="DMD96" t="str">
            <v>candirejo</v>
          </cell>
          <cell r="DME96" t="str">
            <v>Sidomulyo</v>
          </cell>
          <cell r="DMF96" t="str">
            <v>Bandungan</v>
          </cell>
          <cell r="DMG96" t="str">
            <v>Bulu</v>
          </cell>
          <cell r="DMH96" t="str">
            <v>Tembarak</v>
          </cell>
          <cell r="DMI96" t="str">
            <v>Temanggung I</v>
          </cell>
          <cell r="DMJ96" t="str">
            <v>Pringsurat</v>
          </cell>
          <cell r="DMK96" t="str">
            <v>Kaloran</v>
          </cell>
          <cell r="DML96" t="str">
            <v>Kandangan</v>
          </cell>
          <cell r="DMM96" t="str">
            <v>Kedu</v>
          </cell>
          <cell r="DMN96" t="str">
            <v>Parakan Wetan</v>
          </cell>
          <cell r="DMO96" t="str">
            <v>Manggong</v>
          </cell>
          <cell r="DMP96" t="str">
            <v>Jumo</v>
          </cell>
          <cell r="DMQ96" t="str">
            <v>Tretep</v>
          </cell>
          <cell r="DMR96" t="str">
            <v>Candiroto</v>
          </cell>
          <cell r="DMS96" t="str">
            <v>Kranggan</v>
          </cell>
          <cell r="DMT96" t="str">
            <v>Tlogomulyo</v>
          </cell>
          <cell r="DMU96" t="str">
            <v>Selopampang</v>
          </cell>
          <cell r="DMV96" t="str">
            <v>Bansari</v>
          </cell>
          <cell r="DMW96" t="str">
            <v>Kledung</v>
          </cell>
          <cell r="DMX96" t="str">
            <v>Bejen</v>
          </cell>
          <cell r="DMY96" t="str">
            <v>Wonoboyo</v>
          </cell>
          <cell r="DMZ96" t="str">
            <v>Gemawang</v>
          </cell>
          <cell r="DNA96" t="str">
            <v>Blumah</v>
          </cell>
          <cell r="DNB96" t="str">
            <v>Getasblawong</v>
          </cell>
          <cell r="DNC96" t="str">
            <v>Gentinggunung</v>
          </cell>
          <cell r="DND96" t="str">
            <v>Pakisan</v>
          </cell>
          <cell r="DNE96" t="str">
            <v>Cening</v>
          </cell>
          <cell r="DNF96" t="str">
            <v>Kedungboto</v>
          </cell>
          <cell r="DNG96" t="str">
            <v>Medono</v>
          </cell>
          <cell r="DNH96" t="str">
            <v>Sumberejo</v>
          </cell>
          <cell r="DNI96" t="str">
            <v>Tunggulsari</v>
          </cell>
          <cell r="DNJ96" t="str">
            <v>Margomulyo</v>
          </cell>
          <cell r="DNK96" t="str">
            <v>Sedayu</v>
          </cell>
          <cell r="DNL96" t="str">
            <v>Sidomukti</v>
          </cell>
          <cell r="DNM96" t="str">
            <v>Pandes</v>
          </cell>
          <cell r="DNN96" t="str">
            <v>Bulugede</v>
          </cell>
          <cell r="DNO96" t="str">
            <v>Candiroto</v>
          </cell>
          <cell r="DNP96" t="str">
            <v>Wonotenggang</v>
          </cell>
          <cell r="DNQ96" t="str">
            <v>Truko</v>
          </cell>
          <cell r="DNR96" t="str">
            <v>Ngerjo</v>
          </cell>
          <cell r="DNS96" t="str">
            <v>Dempelrejo</v>
          </cell>
          <cell r="DNT96" t="str">
            <v>Jerukgiling</v>
          </cell>
          <cell r="DNU96" t="str">
            <v>Silurah</v>
          </cell>
          <cell r="DNV96" t="str">
            <v>Tombo</v>
          </cell>
          <cell r="DNW96" t="str">
            <v>Gerlang</v>
          </cell>
          <cell r="DNX96" t="str">
            <v>Pacet</v>
          </cell>
          <cell r="DNY96" t="str">
            <v>Pranten</v>
          </cell>
          <cell r="DNZ96" t="str">
            <v>Sendang</v>
          </cell>
          <cell r="DOA96" t="str">
            <v>Surodadi</v>
          </cell>
          <cell r="DOB96" t="str">
            <v>Ngaliyan</v>
          </cell>
          <cell r="DOC96" t="str">
            <v>Menjangan</v>
          </cell>
          <cell r="DOD96" t="str">
            <v>Wringingintung</v>
          </cell>
          <cell r="DOE96" t="str">
            <v>Watesalit</v>
          </cell>
          <cell r="DOF96" t="str">
            <v>Pandansari</v>
          </cell>
          <cell r="DOG96" t="str">
            <v>Tegalsari</v>
          </cell>
          <cell r="DOH96" t="str">
            <v>Pecalungan</v>
          </cell>
          <cell r="DOI96" t="str">
            <v>Banyuputih</v>
          </cell>
          <cell r="DOJ96" t="str">
            <v>Klesem</v>
          </cell>
          <cell r="DOK96" t="str">
            <v>Werdi</v>
          </cell>
          <cell r="DOL96" t="str">
            <v>Tembelangunung</v>
          </cell>
          <cell r="DOM96" t="str">
            <v>Simego</v>
          </cell>
          <cell r="DON96" t="str">
            <v>Mesoyi</v>
          </cell>
          <cell r="DOO96" t="str">
            <v>Pungangan</v>
          </cell>
          <cell r="DOP96" t="str">
            <v>Gutomo</v>
          </cell>
          <cell r="DOQ96" t="str">
            <v>Kajen</v>
          </cell>
          <cell r="DOR96" t="str">
            <v>Windurojo</v>
          </cell>
          <cell r="DOS96" t="str">
            <v>Sragi</v>
          </cell>
          <cell r="DOT96" t="str">
            <v>Bukur</v>
          </cell>
          <cell r="DOU96" t="str">
            <v>Jetakkidul</v>
          </cell>
          <cell r="DOV96" t="str">
            <v>Pekajangan</v>
          </cell>
          <cell r="DOW96" t="str">
            <v>Sapugarut</v>
          </cell>
          <cell r="DOX96" t="str">
            <v>Wuled</v>
          </cell>
          <cell r="DOY96" t="str">
            <v>Gumawang</v>
          </cell>
          <cell r="DOZ96" t="str">
            <v>Mejasem</v>
          </cell>
          <cell r="DPA96" t="str">
            <v>Logandeng</v>
          </cell>
          <cell r="DPB96" t="str">
            <v>Pesanggrahan</v>
          </cell>
          <cell r="DPC96" t="str">
            <v>Plakaran</v>
          </cell>
          <cell r="DPD96" t="str">
            <v>Clekatakan</v>
          </cell>
          <cell r="DPE96" t="str">
            <v>Gombong</v>
          </cell>
          <cell r="DPF96" t="str">
            <v>Tlagasana</v>
          </cell>
          <cell r="DPG96" t="str">
            <v>Longkeyang</v>
          </cell>
          <cell r="DPH96" t="str">
            <v>Sumurkidang</v>
          </cell>
          <cell r="DPI96" t="str">
            <v>Kecepit</v>
          </cell>
          <cell r="DPJ96" t="str">
            <v>Paduraksa</v>
          </cell>
          <cell r="DPK96" t="str">
            <v>Wanarejan Selatan</v>
          </cell>
          <cell r="DPL96" t="str">
            <v>Petarukan</v>
          </cell>
          <cell r="DPM96" t="str">
            <v>Sokawati</v>
          </cell>
          <cell r="DPN96" t="str">
            <v>Purwoharjo</v>
          </cell>
          <cell r="DPO96" t="str">
            <v>Sukorejo</v>
          </cell>
          <cell r="DPP96" t="str">
            <v>Pakembaran</v>
          </cell>
          <cell r="DPQ96" t="str">
            <v>Prupuk Selatan</v>
          </cell>
          <cell r="DPR96" t="str">
            <v>Guci</v>
          </cell>
          <cell r="DPS96" t="str">
            <v>Rembul</v>
          </cell>
          <cell r="DPT96" t="str">
            <v>Cenggini</v>
          </cell>
          <cell r="DPU96" t="str">
            <v>Srengseng</v>
          </cell>
          <cell r="DPV96" t="str">
            <v>Timbangreja</v>
          </cell>
          <cell r="DPW96" t="str">
            <v>Kedungwungu</v>
          </cell>
          <cell r="DPX96" t="str">
            <v>Penujah</v>
          </cell>
          <cell r="DPY96" t="str">
            <v>Dermasuci</v>
          </cell>
          <cell r="DPZ96" t="str">
            <v>Pakembaran</v>
          </cell>
          <cell r="DQA96" t="str">
            <v>Pedeslohor</v>
          </cell>
          <cell r="DQB96" t="str">
            <v>Pegirikan</v>
          </cell>
          <cell r="DQC96" t="str">
            <v>Ketanggungan</v>
          </cell>
          <cell r="DQD96" t="str">
            <v>Jatirawa</v>
          </cell>
          <cell r="DQE96" t="str">
            <v>Dampyak</v>
          </cell>
          <cell r="DQF96" t="str">
            <v>Karangwuluh</v>
          </cell>
          <cell r="DQG96" t="str">
            <v>Sidamulya</v>
          </cell>
          <cell r="DQH96" t="str">
            <v>Slaranglor</v>
          </cell>
          <cell r="DQI96" t="str">
            <v>Banjaran</v>
          </cell>
          <cell r="DQJ96" t="str">
            <v>Bangbayang</v>
          </cell>
          <cell r="DQK96" t="str">
            <v>Adisana</v>
          </cell>
          <cell r="DQL96" t="str">
            <v>Cilibur</v>
          </cell>
          <cell r="DQM96" t="str">
            <v>Batursari</v>
          </cell>
          <cell r="DQN96" t="str">
            <v>Galuhtimur</v>
          </cell>
          <cell r="DQO96" t="str">
            <v>Bojong</v>
          </cell>
          <cell r="DQP96" t="str">
            <v>Glonggong</v>
          </cell>
          <cell r="DQQ96" t="str">
            <v>Brebes</v>
          </cell>
          <cell r="DQR96" t="str">
            <v>Cenang</v>
          </cell>
          <cell r="DQS96" t="str">
            <v>Ciampel</v>
          </cell>
          <cell r="DQT96" t="str">
            <v>Babakan</v>
          </cell>
          <cell r="DQU96" t="str">
            <v>Karangreja</v>
          </cell>
          <cell r="DQV96" t="str">
            <v>Bangsri</v>
          </cell>
          <cell r="DQW96" t="str">
            <v>Kamal</v>
          </cell>
          <cell r="DQX96" t="str">
            <v>Baros</v>
          </cell>
          <cell r="DQY96" t="str">
            <v>Bandungsari</v>
          </cell>
          <cell r="DQZ96" t="str">
            <v>Rejowinangun Selatan</v>
          </cell>
          <cell r="DRA96" t="str">
            <v>Wates</v>
          </cell>
          <cell r="DRB96" t="str">
            <v>Kemirirejo</v>
          </cell>
          <cell r="DRC96" t="str">
            <v>Pajang</v>
          </cell>
          <cell r="DRD96" t="str">
            <v>Joyotakan</v>
          </cell>
          <cell r="DRE96" t="str">
            <v>Joyosuran</v>
          </cell>
          <cell r="DRF96" t="str">
            <v>Kepatihan Kulon</v>
          </cell>
          <cell r="DRG96" t="str">
            <v>Kadipiro</v>
          </cell>
          <cell r="DRH96" t="str">
            <v>Blotongan</v>
          </cell>
          <cell r="DRI96" t="str">
            <v>Kutowinangun Kidul</v>
          </cell>
          <cell r="DRJ96" t="str">
            <v>Noborejo</v>
          </cell>
          <cell r="DRK96" t="str">
            <v>Kecandran</v>
          </cell>
          <cell r="DRL96" t="str">
            <v>Miroto</v>
          </cell>
          <cell r="DRM96" t="str">
            <v>Bandarharjo</v>
          </cell>
          <cell r="DRN96" t="str">
            <v>Kemijen</v>
          </cell>
          <cell r="DRO96" t="str">
            <v>Tambakrejo</v>
          </cell>
          <cell r="DRP96" t="str">
            <v>Sembungharjo</v>
          </cell>
          <cell r="DRQ96" t="str">
            <v>Penggaron Kidul</v>
          </cell>
          <cell r="DRR96" t="str">
            <v>Randusari</v>
          </cell>
          <cell r="DRS96" t="str">
            <v>Candi</v>
          </cell>
          <cell r="DRT96" t="str">
            <v>Karangrejo</v>
          </cell>
          <cell r="DRU96" t="str">
            <v>Meteseh</v>
          </cell>
          <cell r="DRV96" t="str">
            <v>Pudakpayung</v>
          </cell>
          <cell r="DRW96" t="str">
            <v>Pakintelan</v>
          </cell>
          <cell r="DRX96" t="str">
            <v>Ngemplak Simongan</v>
          </cell>
          <cell r="DRY96" t="str">
            <v>Cangkiran</v>
          </cell>
          <cell r="DRZ96" t="str">
            <v>Gondoriyo</v>
          </cell>
          <cell r="DSA96" t="str">
            <v>Jerakah</v>
          </cell>
          <cell r="DSB96" t="str">
            <v>Medono</v>
          </cell>
          <cell r="DSC96" t="str">
            <v>Noyontaansari</v>
          </cell>
          <cell r="DSD96" t="str">
            <v>Krapyak</v>
          </cell>
          <cell r="DSE96" t="str">
            <v>Banyurip</v>
          </cell>
          <cell r="DSF96" t="str">
            <v>Pesurungan Kidul</v>
          </cell>
          <cell r="DSG96" t="str">
            <v>Kejambon</v>
          </cell>
          <cell r="DSH96" t="str">
            <v>Kalinyamat Wetan</v>
          </cell>
          <cell r="DSI96" t="str">
            <v>Kaligangsa</v>
          </cell>
          <cell r="DSJ96" t="str">
            <v>Jangkaran</v>
          </cell>
          <cell r="DSK96" t="str">
            <v>Wates</v>
          </cell>
          <cell r="DSL96" t="str">
            <v>Garongan</v>
          </cell>
          <cell r="DSM96" t="str">
            <v>Banaran</v>
          </cell>
          <cell r="DSN96" t="str">
            <v>Wahyuharjo</v>
          </cell>
          <cell r="DSO96" t="str">
            <v>Demangrejo</v>
          </cell>
          <cell r="DSP96" t="str">
            <v>Tawangsari</v>
          </cell>
          <cell r="DSQ96" t="str">
            <v>Hargomulyo</v>
          </cell>
          <cell r="DSR96" t="str">
            <v>Jatimulyo</v>
          </cell>
          <cell r="DSS96" t="str">
            <v>Banyuroto</v>
          </cell>
          <cell r="DST96" t="str">
            <v>Kebonharjo</v>
          </cell>
          <cell r="DSU96" t="str">
            <v>Banjararum</v>
          </cell>
          <cell r="DSV96" t="str">
            <v>Poncosari</v>
          </cell>
          <cell r="DSW96" t="str">
            <v>Gadingsari</v>
          </cell>
          <cell r="DSX96" t="str">
            <v>Tirtomulyo</v>
          </cell>
          <cell r="DSY96" t="str">
            <v>Seloharjo</v>
          </cell>
          <cell r="DSZ96" t="str">
            <v>Sidomulyo</v>
          </cell>
          <cell r="DTA96" t="str">
            <v>Catuharjo</v>
          </cell>
          <cell r="DTB96" t="str">
            <v>Triwidadi</v>
          </cell>
          <cell r="DTC96" t="str">
            <v>Palbapang</v>
          </cell>
          <cell r="DTD96" t="str">
            <v>Patalan</v>
          </cell>
          <cell r="DTE96" t="str">
            <v>Selopamioro</v>
          </cell>
          <cell r="DTF96" t="str">
            <v>Mangunan</v>
          </cell>
          <cell r="DTG96" t="str">
            <v>Baturetno</v>
          </cell>
          <cell r="DTH96" t="str">
            <v>Wonokromo</v>
          </cell>
          <cell r="DTI96" t="str">
            <v>Sitimulyo</v>
          </cell>
          <cell r="DTJ96" t="str">
            <v>Pendowoharjo</v>
          </cell>
          <cell r="DTK96" t="str">
            <v>Bangunjiwo</v>
          </cell>
          <cell r="DTL96" t="str">
            <v>Argodadi</v>
          </cell>
          <cell r="DTM96" t="str">
            <v>Wonosari</v>
          </cell>
          <cell r="DTN96" t="str">
            <v>Natah</v>
          </cell>
          <cell r="DTO96" t="str">
            <v>Banyusoco</v>
          </cell>
          <cell r="DTP96" t="str">
            <v>Bunder</v>
          </cell>
          <cell r="DTQ96" t="str">
            <v>Sodo</v>
          </cell>
          <cell r="DTR96" t="str">
            <v>Girikarto</v>
          </cell>
          <cell r="DTS96" t="str">
            <v>Giripanggung</v>
          </cell>
          <cell r="DTT96" t="str">
            <v>Ngeposari</v>
          </cell>
          <cell r="DTU96" t="str">
            <v>Bejiharjo</v>
          </cell>
          <cell r="DTV96" t="str">
            <v>Umbulrejo</v>
          </cell>
          <cell r="DTW96" t="str">
            <v>Bohol</v>
          </cell>
          <cell r="DTX96" t="str">
            <v>Kalitekuk</v>
          </cell>
          <cell r="DTY96" t="str">
            <v>Tancep</v>
          </cell>
          <cell r="DTZ96" t="str">
            <v>Hargomulyo</v>
          </cell>
          <cell r="DUA96" t="str">
            <v>Krambilsawit</v>
          </cell>
          <cell r="DUB96" t="str">
            <v>Balong</v>
          </cell>
          <cell r="DUC96" t="str">
            <v>Hargosari</v>
          </cell>
          <cell r="DUD96" t="str">
            <v>Giripurwo</v>
          </cell>
          <cell r="DUE96" t="str">
            <v>Balecatur</v>
          </cell>
          <cell r="DUF96" t="str">
            <v>Sidorejo</v>
          </cell>
          <cell r="DUG96" t="str">
            <v>Sumberrahayu</v>
          </cell>
          <cell r="DUH96" t="str">
            <v>Sendangarum</v>
          </cell>
          <cell r="DUI96" t="str">
            <v>Margoluwih</v>
          </cell>
          <cell r="DUJ96" t="str">
            <v>Sinduadi</v>
          </cell>
          <cell r="DUK96" t="str">
            <v>Caturtunggal</v>
          </cell>
          <cell r="DUL96" t="str">
            <v>Sendangtirto</v>
          </cell>
          <cell r="DUM96" t="str">
            <v>Sumberharjo</v>
          </cell>
          <cell r="DUN96" t="str">
            <v>Purwomartani</v>
          </cell>
          <cell r="DUO96" t="str">
            <v>Sindumartani</v>
          </cell>
          <cell r="DUP96" t="str">
            <v>Sariharjo</v>
          </cell>
          <cell r="DUQ96" t="str">
            <v>Caturharjo</v>
          </cell>
          <cell r="DUR96" t="str">
            <v>Banyurejo</v>
          </cell>
          <cell r="DUS96" t="str">
            <v>Bangunkerto</v>
          </cell>
          <cell r="DUT96" t="str">
            <v>Purwobinangun</v>
          </cell>
          <cell r="DUU96" t="str">
            <v>Argomulyo</v>
          </cell>
          <cell r="DUV96" t="str">
            <v>Kricak</v>
          </cell>
          <cell r="DUW96" t="str">
            <v>Bumijo</v>
          </cell>
          <cell r="DUX96" t="str">
            <v>Demangan</v>
          </cell>
          <cell r="DUY96" t="str">
            <v>Suryatmajan</v>
          </cell>
          <cell r="DUZ96" t="str">
            <v>Sosromenduran</v>
          </cell>
          <cell r="DVA96" t="str">
            <v>Ngampilan</v>
          </cell>
          <cell r="DVB96" t="str">
            <v>Pakuncen</v>
          </cell>
          <cell r="DVC96" t="str">
            <v>Gedongkiwo</v>
          </cell>
          <cell r="DVD96" t="str">
            <v>Patehan</v>
          </cell>
          <cell r="DVE96" t="str">
            <v>Ngupasan</v>
          </cell>
          <cell r="DVF96" t="str">
            <v>Purwokinanti</v>
          </cell>
          <cell r="DVG96" t="str">
            <v>Keparakan</v>
          </cell>
          <cell r="DVH96" t="str">
            <v>Semaki</v>
          </cell>
          <cell r="DVI96" t="str">
            <v>Rejowinangun</v>
          </cell>
          <cell r="DVJ96" t="str">
            <v>Widoro</v>
          </cell>
          <cell r="DVK96" t="str">
            <v>Dersono</v>
          </cell>
          <cell r="DVL96" t="str">
            <v>Bomo</v>
          </cell>
          <cell r="DVM96" t="str">
            <v>Sidoharjo</v>
          </cell>
          <cell r="DVN96" t="str">
            <v>Plumbungan</v>
          </cell>
          <cell r="DVO96" t="str">
            <v>Mlati</v>
          </cell>
          <cell r="DVP96" t="str">
            <v>Gondang</v>
          </cell>
          <cell r="DVQ96" t="str">
            <v>Petungsinarang</v>
          </cell>
          <cell r="DVR96" t="str">
            <v>Kebondalem</v>
          </cell>
          <cell r="DVS96" t="str">
            <v>Jetak</v>
          </cell>
          <cell r="DVT96" t="str">
            <v>Sidomulyo</v>
          </cell>
          <cell r="DVU96" t="str">
            <v>Pagerkidul</v>
          </cell>
          <cell r="DVV96" t="str">
            <v>Tugurejo</v>
          </cell>
          <cell r="DVW96" t="str">
            <v>Wonodadi</v>
          </cell>
          <cell r="DVX96" t="str">
            <v>Pelem</v>
          </cell>
          <cell r="DVY96" t="str">
            <v>Gajah</v>
          </cell>
          <cell r="DVZ96" t="str">
            <v>Tumpuk</v>
          </cell>
          <cell r="DWA96" t="str">
            <v>Ngadirojo</v>
          </cell>
          <cell r="DWB96" t="str">
            <v>Karangpatihan</v>
          </cell>
          <cell r="DWC96" t="str">
            <v>Tugu</v>
          </cell>
          <cell r="DWD96" t="str">
            <v>Ngasinan</v>
          </cell>
          <cell r="DWE96" t="str">
            <v>Ronowijayan</v>
          </cell>
          <cell r="DWF96" t="str">
            <v>Pandak</v>
          </cell>
          <cell r="DWG96" t="str">
            <v>Tegalombo</v>
          </cell>
          <cell r="DWH96" t="str">
            <v>Dayakan</v>
          </cell>
          <cell r="DWI96" t="str">
            <v>Sampung</v>
          </cell>
          <cell r="DWJ96" t="str">
            <v>Sukorejo</v>
          </cell>
          <cell r="DWK96" t="str">
            <v>Kertosari</v>
          </cell>
          <cell r="DWL96" t="str">
            <v>Paju</v>
          </cell>
          <cell r="DWM96" t="str">
            <v>Setono</v>
          </cell>
          <cell r="DWN96" t="str">
            <v>Ngrogung</v>
          </cell>
          <cell r="DWO96" t="str">
            <v>Jonggol</v>
          </cell>
          <cell r="DWP96" t="str">
            <v>Bareng</v>
          </cell>
          <cell r="DWQ96" t="str">
            <v>Besuki</v>
          </cell>
          <cell r="DWR96" t="str">
            <v>Ngulungkulon</v>
          </cell>
          <cell r="DWS96" t="str">
            <v>Sidomulyo</v>
          </cell>
          <cell r="DWT96" t="str">
            <v>Cakul</v>
          </cell>
          <cell r="DWU96" t="str">
            <v>Nglinggis</v>
          </cell>
          <cell r="DWV96" t="str">
            <v>Kayen</v>
          </cell>
          <cell r="DWW96" t="str">
            <v>Ngadimulyo</v>
          </cell>
          <cell r="DWX96" t="str">
            <v>Karanggandu</v>
          </cell>
          <cell r="DWY96" t="str">
            <v>Masaran</v>
          </cell>
          <cell r="DWZ96" t="str">
            <v>Ngrayung</v>
          </cell>
          <cell r="DXA96" t="str">
            <v>Tamanan</v>
          </cell>
          <cell r="DXB96" t="str">
            <v>Wonocoyo</v>
          </cell>
          <cell r="DXC96" t="str">
            <v>Ngadisuko</v>
          </cell>
          <cell r="DXD96" t="str">
            <v>Puru</v>
          </cell>
          <cell r="DXE96" t="str">
            <v>Kedungsoko</v>
          </cell>
          <cell r="DXF96" t="str">
            <v>Wajak Kidul</v>
          </cell>
          <cell r="DXG96" t="str">
            <v>Plosokandang</v>
          </cell>
          <cell r="DXH96" t="str">
            <v>Pakel</v>
          </cell>
          <cell r="DXI96" t="str">
            <v>Bolorejo</v>
          </cell>
          <cell r="DXJ96" t="str">
            <v>Wonorejo</v>
          </cell>
          <cell r="DXK96" t="str">
            <v>Kedoyo</v>
          </cell>
          <cell r="DXL96" t="str">
            <v>Bungur</v>
          </cell>
          <cell r="DXM96" t="str">
            <v>Kendal</v>
          </cell>
          <cell r="DXN96" t="str">
            <v>Sambidoplang</v>
          </cell>
          <cell r="DXO96" t="str">
            <v>Karangsono</v>
          </cell>
          <cell r="DXP96" t="str">
            <v>Pucanglaban</v>
          </cell>
          <cell r="DXQ96" t="str">
            <v>Tenggur</v>
          </cell>
          <cell r="DXR96" t="str">
            <v>Kalibatur</v>
          </cell>
          <cell r="DXS96" t="str">
            <v>Besole</v>
          </cell>
          <cell r="DXT96" t="str">
            <v>Ngentrong</v>
          </cell>
          <cell r="DXU96" t="str">
            <v>Nglampir</v>
          </cell>
          <cell r="DXV96" t="str">
            <v>Sambitan</v>
          </cell>
          <cell r="DXW96" t="str">
            <v>Kresikan</v>
          </cell>
          <cell r="DXX96" t="str">
            <v>Jaten</v>
          </cell>
          <cell r="DXY96" t="str">
            <v>Jati</v>
          </cell>
          <cell r="DXZ96" t="str">
            <v>Togogan</v>
          </cell>
          <cell r="DYA96" t="str">
            <v>Kademangan</v>
          </cell>
          <cell r="DYB96" t="str">
            <v>Pulerejo</v>
          </cell>
          <cell r="DYC96" t="str">
            <v>Dadaplangu</v>
          </cell>
          <cell r="DYD96" t="str">
            <v>Kalipucung</v>
          </cell>
          <cell r="DYE96" t="str">
            <v>Pasiraman</v>
          </cell>
          <cell r="DYF96" t="str">
            <v>Nglegok</v>
          </cell>
          <cell r="DYG96" t="str">
            <v>Kanigoro</v>
          </cell>
          <cell r="DYH96" t="str">
            <v>Sumberdiren</v>
          </cell>
          <cell r="DYI96" t="str">
            <v>Kedungbunder</v>
          </cell>
          <cell r="DYJ96" t="str">
            <v>Serang</v>
          </cell>
          <cell r="DYK96" t="str">
            <v>Talun</v>
          </cell>
          <cell r="DYL96" t="str">
            <v>Sumberagung</v>
          </cell>
          <cell r="DYM96" t="str">
            <v>Kedungwungu</v>
          </cell>
          <cell r="DYN96" t="str">
            <v>Beru</v>
          </cell>
          <cell r="DYO96" t="str">
            <v>Slorok</v>
          </cell>
          <cell r="DYP96" t="str">
            <v>Siraman</v>
          </cell>
          <cell r="DYQ96" t="str">
            <v>Purworejo</v>
          </cell>
          <cell r="DYR96" t="str">
            <v>Banjarsari</v>
          </cell>
          <cell r="DYS96" t="str">
            <v>Mandesan</v>
          </cell>
          <cell r="DYT96" t="str">
            <v>Bulu</v>
          </cell>
          <cell r="DYU96" t="str">
            <v>Jugo</v>
          </cell>
          <cell r="DYV96" t="str">
            <v>Setonorejo</v>
          </cell>
          <cell r="DYW96" t="str">
            <v>Tales</v>
          </cell>
          <cell r="DYX96" t="str">
            <v>Sumberejo</v>
          </cell>
          <cell r="DYY96" t="str">
            <v>Duwet</v>
          </cell>
          <cell r="DYZ96" t="str">
            <v>Sempu</v>
          </cell>
          <cell r="DZA96" t="str">
            <v>Puncu</v>
          </cell>
          <cell r="DZB96" t="str">
            <v>Gondang</v>
          </cell>
          <cell r="DZC96" t="str">
            <v>Nglumbang</v>
          </cell>
          <cell r="DZD96" t="str">
            <v>Bulupasar</v>
          </cell>
          <cell r="DZE96" t="str">
            <v>Jongbiru</v>
          </cell>
          <cell r="DZF96" t="str">
            <v>Kalipang</v>
          </cell>
          <cell r="DZG96" t="str">
            <v>Purwotengah</v>
          </cell>
          <cell r="DZH96" t="str">
            <v>Jantok</v>
          </cell>
          <cell r="DZI96" t="str">
            <v>Langenharjo</v>
          </cell>
          <cell r="DZJ96" t="str">
            <v>Pare</v>
          </cell>
          <cell r="DZK96" t="str">
            <v>Kebonrejo</v>
          </cell>
          <cell r="DZL96" t="str">
            <v>Kemiri</v>
          </cell>
          <cell r="DZM96" t="str">
            <v>Kalirong</v>
          </cell>
          <cell r="DZN96" t="str">
            <v>Kuwik</v>
          </cell>
          <cell r="DZO96" t="str">
            <v>Banyakan</v>
          </cell>
          <cell r="DZP96" t="str">
            <v>Ringinrejo</v>
          </cell>
          <cell r="DZQ96" t="str">
            <v>Baye</v>
          </cell>
          <cell r="DZR96" t="str">
            <v>Tugurejo</v>
          </cell>
          <cell r="DZS96" t="str">
            <v>Canggu</v>
          </cell>
          <cell r="DZT96" t="str">
            <v>Tulungrejo</v>
          </cell>
          <cell r="DZU96" t="str">
            <v>Sumbermanjing Kulon</v>
          </cell>
          <cell r="DZV96" t="str">
            <v>Wonokerto</v>
          </cell>
          <cell r="DZW96" t="str">
            <v>Tambakasri</v>
          </cell>
          <cell r="DZX96" t="str">
            <v>Dampit</v>
          </cell>
          <cell r="DZY96" t="str">
            <v>Lebakharjo</v>
          </cell>
          <cell r="DZZ96" t="str">
            <v>Dawuhan</v>
          </cell>
          <cell r="EAA96" t="str">
            <v>Sumberputih</v>
          </cell>
          <cell r="EAB96" t="str">
            <v>Sedayu</v>
          </cell>
          <cell r="EAC96" t="str">
            <v>Putat Kidul</v>
          </cell>
          <cell r="EAD96" t="str">
            <v>Putukrejo</v>
          </cell>
          <cell r="EAE96" t="str">
            <v>Ternyang</v>
          </cell>
          <cell r="EAF96" t="str">
            <v>Panarukan</v>
          </cell>
          <cell r="EAG96" t="str">
            <v>Sudimoro</v>
          </cell>
          <cell r="EAH96" t="str">
            <v>Gunungsari</v>
          </cell>
          <cell r="EAI96" t="str">
            <v>Ngingit</v>
          </cell>
          <cell r="EAJ96" t="str">
            <v>Taji</v>
          </cell>
          <cell r="EAK96" t="str">
            <v>Kedungrejo</v>
          </cell>
          <cell r="EAL96" t="str">
            <v>Permanu</v>
          </cell>
          <cell r="EAM96" t="str">
            <v>Ngajum</v>
          </cell>
          <cell r="EAN96" t="str">
            <v>Sumbersuko</v>
          </cell>
          <cell r="EAO96" t="str">
            <v>Kucur</v>
          </cell>
          <cell r="EAP96" t="str">
            <v>Tegalgondo</v>
          </cell>
          <cell r="EAQ96" t="str">
            <v>Pagentan</v>
          </cell>
          <cell r="EAR96" t="str">
            <v>Kalirejo</v>
          </cell>
          <cell r="EAS96" t="str">
            <v>Bendosari</v>
          </cell>
          <cell r="EAT96" t="str">
            <v>Pagersari</v>
          </cell>
          <cell r="EAU96" t="str">
            <v>Pondokagung</v>
          </cell>
          <cell r="EAV96" t="str">
            <v>Sidodadi</v>
          </cell>
          <cell r="EAW96" t="str">
            <v>Pujiharjo</v>
          </cell>
          <cell r="EAX96" t="str">
            <v>Slorok</v>
          </cell>
          <cell r="EAY96" t="str">
            <v>Kluwut</v>
          </cell>
          <cell r="EAZ96" t="str">
            <v>Clumprit</v>
          </cell>
          <cell r="EBA96" t="str">
            <v>Tegalrejo</v>
          </cell>
          <cell r="EBB96" t="str">
            <v>Sidomulyo</v>
          </cell>
          <cell r="EBC96" t="str">
            <v>Jugosari</v>
          </cell>
          <cell r="EBD96" t="str">
            <v>Gondoruso</v>
          </cell>
          <cell r="EBE96" t="str">
            <v>Pandanwangi</v>
          </cell>
          <cell r="EBF96" t="str">
            <v>Jatimulyo</v>
          </cell>
          <cell r="EBG96" t="str">
            <v>Darungan</v>
          </cell>
          <cell r="EBH96" t="str">
            <v>Nogosari</v>
          </cell>
          <cell r="EBI96" t="str">
            <v>Wonogriyo</v>
          </cell>
          <cell r="EBJ96" t="str">
            <v>Citrodiwangsan</v>
          </cell>
          <cell r="EBK96" t="str">
            <v>Pasrujambe</v>
          </cell>
          <cell r="EBL96" t="str">
            <v>Purworejo</v>
          </cell>
          <cell r="EBM96" t="str">
            <v>Wonokerto</v>
          </cell>
          <cell r="EBN96" t="str">
            <v>Barat</v>
          </cell>
          <cell r="EBO96" t="str">
            <v>Klanting</v>
          </cell>
          <cell r="EBP96" t="str">
            <v>Pandansari</v>
          </cell>
          <cell r="EBQ96" t="str">
            <v>Banyuputih Kidul</v>
          </cell>
          <cell r="EBR96" t="str">
            <v>Banyuputih Lor</v>
          </cell>
          <cell r="EBS96" t="str">
            <v>Kebonan</v>
          </cell>
          <cell r="EBT96" t="str">
            <v>Jenggrong</v>
          </cell>
          <cell r="EBU96" t="str">
            <v>Sumbersuko</v>
          </cell>
          <cell r="EBV96" t="str">
            <v>Padomasan</v>
          </cell>
          <cell r="EBW96" t="str">
            <v>Cakru</v>
          </cell>
          <cell r="EBX96" t="str">
            <v>Jamintoro</v>
          </cell>
          <cell r="EBY96" t="str">
            <v>Kepanjen</v>
          </cell>
          <cell r="EBZ96" t="str">
            <v>Sukoreno</v>
          </cell>
          <cell r="ECA96" t="str">
            <v>Tanggulkulon</v>
          </cell>
          <cell r="ECB96" t="str">
            <v>Pondokjoyo</v>
          </cell>
          <cell r="ECC96" t="str">
            <v>Mlokorejo</v>
          </cell>
          <cell r="ECD96" t="str">
            <v>Curahkalong</v>
          </cell>
          <cell r="ECE96" t="str">
            <v>Karangduren</v>
          </cell>
          <cell r="ECF96" t="str">
            <v>Lojejer</v>
          </cell>
          <cell r="ECG96" t="str">
            <v>Tegalsari</v>
          </cell>
          <cell r="ECH96" t="str">
            <v>Nogosari</v>
          </cell>
          <cell r="ECI96" t="str">
            <v>Pakis</v>
          </cell>
          <cell r="ECJ96" t="str">
            <v>Jubung</v>
          </cell>
          <cell r="ECK96" t="str">
            <v>Kemuningsarikidul</v>
          </cell>
          <cell r="ECL96" t="str">
            <v>Sukamakmur</v>
          </cell>
          <cell r="ECM96" t="str">
            <v>Sidodadi</v>
          </cell>
          <cell r="ECN96" t="str">
            <v>Mangli</v>
          </cell>
          <cell r="ECO96" t="str">
            <v>Banjarsengon</v>
          </cell>
          <cell r="ECP96" t="str">
            <v>Kebonsari</v>
          </cell>
          <cell r="ECQ96" t="str">
            <v>Kemuninglor</v>
          </cell>
          <cell r="ECR96" t="str">
            <v>Lengkong</v>
          </cell>
          <cell r="ECS96" t="str">
            <v>Patemon</v>
          </cell>
          <cell r="ECT96" t="str">
            <v>Sucopangepok</v>
          </cell>
          <cell r="ECU96" t="str">
            <v>Mrawan</v>
          </cell>
          <cell r="ECV96" t="str">
            <v>Gumuksari</v>
          </cell>
          <cell r="ECW96" t="str">
            <v>Lembengan</v>
          </cell>
          <cell r="ECX96" t="str">
            <v>Sumberwringin</v>
          </cell>
          <cell r="ECY96" t="str">
            <v>Sempolan</v>
          </cell>
          <cell r="ECZ96" t="str">
            <v>Plerean</v>
          </cell>
          <cell r="EDA96" t="str">
            <v>Sarongan</v>
          </cell>
          <cell r="EDB96" t="str">
            <v>Sukorejo</v>
          </cell>
          <cell r="EDC96" t="str">
            <v>Grajagan</v>
          </cell>
          <cell r="EDD96" t="str">
            <v>Purwoasri</v>
          </cell>
          <cell r="EDE96" t="str">
            <v>Sumberberas</v>
          </cell>
          <cell r="EDF96" t="str">
            <v>Plampangrejo</v>
          </cell>
          <cell r="EDG96" t="str">
            <v>Purwodadi</v>
          </cell>
          <cell r="EDH96" t="str">
            <v>Bangorejo</v>
          </cell>
          <cell r="EDI96" t="str">
            <v>Kembiritan</v>
          </cell>
          <cell r="EDJ96" t="str">
            <v>Tegalharjo</v>
          </cell>
          <cell r="EDK96" t="str">
            <v>Kalibarukulon</v>
          </cell>
          <cell r="EDL96" t="str">
            <v>Gambor</v>
          </cell>
          <cell r="EDM96" t="str">
            <v>Aliyan</v>
          </cell>
          <cell r="EDN96" t="str">
            <v>Bareng</v>
          </cell>
          <cell r="EDO96" t="str">
            <v>Bakungan</v>
          </cell>
          <cell r="EDP96" t="str">
            <v>Pakis</v>
          </cell>
          <cell r="EDQ96" t="str">
            <v>Boyolangu</v>
          </cell>
          <cell r="EDR96" t="str">
            <v>Bangsring</v>
          </cell>
          <cell r="EDS96" t="str">
            <v>Songgon</v>
          </cell>
          <cell r="EDT96" t="str">
            <v>Sempu</v>
          </cell>
          <cell r="EDU96" t="str">
            <v>Kalipuro</v>
          </cell>
          <cell r="EDV96" t="str">
            <v>Buluagung</v>
          </cell>
          <cell r="EDW96" t="str">
            <v>Tegalsari</v>
          </cell>
          <cell r="EDX96" t="str">
            <v>Gumuk</v>
          </cell>
          <cell r="EDY96" t="str">
            <v>Blimbingsari</v>
          </cell>
          <cell r="EDZ96" t="str">
            <v>Sucolor</v>
          </cell>
          <cell r="EEA96" t="str">
            <v>Sukosari</v>
          </cell>
          <cell r="EEB96" t="str">
            <v>Kembang</v>
          </cell>
          <cell r="EEC96" t="str">
            <v>Sukosari Lor</v>
          </cell>
          <cell r="EED96" t="str">
            <v>Alas Sumur</v>
          </cell>
          <cell r="EEE96" t="str">
            <v>Tegal Mijin</v>
          </cell>
          <cell r="EEF96" t="str">
            <v>Curahdami</v>
          </cell>
          <cell r="EEG96" t="str">
            <v>Tenggarang</v>
          </cell>
          <cell r="EEH96" t="str">
            <v>Lombok Kulon</v>
          </cell>
          <cell r="EEI96" t="str">
            <v>Wonokusumo</v>
          </cell>
          <cell r="EEJ96" t="str">
            <v>Nangkaan</v>
          </cell>
          <cell r="EEK96" t="str">
            <v>Ambulu</v>
          </cell>
          <cell r="EEL96" t="str">
            <v>Sekarputih</v>
          </cell>
          <cell r="EEM96" t="str">
            <v>Karang Anyar</v>
          </cell>
          <cell r="EEN96" t="str">
            <v>Solor</v>
          </cell>
          <cell r="EEO96" t="str">
            <v>Bandilan</v>
          </cell>
          <cell r="EEP96" t="str">
            <v>Andungsari</v>
          </cell>
          <cell r="EEQ96" t="str">
            <v>Sukorejo</v>
          </cell>
          <cell r="EER96" t="str">
            <v>Sempol</v>
          </cell>
          <cell r="EES96" t="str">
            <v>Gadingsari</v>
          </cell>
          <cell r="EET96" t="str">
            <v>Taman</v>
          </cell>
          <cell r="EEU96" t="str">
            <v>Lumutan</v>
          </cell>
          <cell r="EEV96" t="str">
            <v>Jambesari</v>
          </cell>
          <cell r="EEW96" t="str">
            <v>Pategalan</v>
          </cell>
          <cell r="EEX96" t="str">
            <v>Widoropayung</v>
          </cell>
          <cell r="EEY96" t="str">
            <v>Cemara</v>
          </cell>
          <cell r="EEZ96" t="str">
            <v>Alas Bayur</v>
          </cell>
          <cell r="EFA96" t="str">
            <v>Bugeman</v>
          </cell>
          <cell r="EFB96" t="str">
            <v>Paowan</v>
          </cell>
          <cell r="EFC96" t="str">
            <v>Patokan</v>
          </cell>
          <cell r="EFD96" t="str">
            <v>Ardirejo</v>
          </cell>
          <cell r="EFE96" t="str">
            <v>Tanjung Glugur</v>
          </cell>
          <cell r="EFF96" t="str">
            <v>Kandang</v>
          </cell>
          <cell r="EFG96" t="str">
            <v>Kayumas</v>
          </cell>
          <cell r="EFH96" t="str">
            <v>Sopet</v>
          </cell>
          <cell r="EFI96" t="str">
            <v>Kedunglo</v>
          </cell>
          <cell r="EFJ96" t="str">
            <v>Wonorejo</v>
          </cell>
          <cell r="EFK96" t="str">
            <v>Tamankursi</v>
          </cell>
          <cell r="EFL96" t="str">
            <v>Lubawang</v>
          </cell>
          <cell r="EFM96" t="str">
            <v>Patemon</v>
          </cell>
          <cell r="EFN96" t="str">
            <v>Ngadisari</v>
          </cell>
          <cell r="EFO96" t="str">
            <v>Ledokombo</v>
          </cell>
          <cell r="EFP96" t="str">
            <v>Wonoasri</v>
          </cell>
          <cell r="EFQ96" t="str">
            <v>Gunungtugel</v>
          </cell>
          <cell r="EFR96" t="str">
            <v>Malasankulon</v>
          </cell>
          <cell r="EFS96" t="str">
            <v>Sentulan</v>
          </cell>
          <cell r="EFT96" t="str">
            <v>Andungbiru</v>
          </cell>
          <cell r="EFU96" t="str">
            <v>Sumberduren</v>
          </cell>
          <cell r="EFV96" t="str">
            <v>Batur</v>
          </cell>
          <cell r="EFW96" t="str">
            <v>Ranon</v>
          </cell>
          <cell r="EFX96" t="str">
            <v>Sumber Centeng</v>
          </cell>
          <cell r="EFY96" t="str">
            <v>Jabungsisir</v>
          </cell>
          <cell r="EFZ96" t="str">
            <v>Bago</v>
          </cell>
          <cell r="EGA96" t="str">
            <v>Semampir</v>
          </cell>
          <cell r="EGB96" t="str">
            <v>Temenggungan</v>
          </cell>
          <cell r="EGC96" t="str">
            <v>Selogudig Kulon</v>
          </cell>
          <cell r="EGD96" t="str">
            <v>Brabe</v>
          </cell>
          <cell r="EGE96" t="str">
            <v>Brumbungan Lor</v>
          </cell>
          <cell r="EGF96" t="str">
            <v>Watuwungkuk</v>
          </cell>
          <cell r="EGG96" t="str">
            <v>Malesanwetan</v>
          </cell>
          <cell r="EGH96" t="str">
            <v>Sumberbendo</v>
          </cell>
          <cell r="EGI96" t="str">
            <v>Sumberkare</v>
          </cell>
          <cell r="EGJ96" t="str">
            <v>Sumberrejo</v>
          </cell>
          <cell r="EGK96" t="str">
            <v>Sapih</v>
          </cell>
          <cell r="EGL96" t="str">
            <v>Gerbo</v>
          </cell>
          <cell r="EGM96" t="str">
            <v>Ngadirejo</v>
          </cell>
          <cell r="EGN96" t="str">
            <v>Kemiri</v>
          </cell>
          <cell r="EGO96" t="str">
            <v>Wonorejo</v>
          </cell>
          <cell r="EGP96" t="str">
            <v>Ngantungan</v>
          </cell>
          <cell r="EGQ96" t="str">
            <v>Kejayan</v>
          </cell>
          <cell r="EGR96" t="str">
            <v>Karangmenggah</v>
          </cell>
          <cell r="EGS96" t="str">
            <v>Purwosari</v>
          </cell>
          <cell r="EGT96" t="str">
            <v>Gunting</v>
          </cell>
          <cell r="EGU96" t="str">
            <v>Ledug</v>
          </cell>
          <cell r="EGV96" t="str">
            <v>Kutorejo</v>
          </cell>
          <cell r="EGW96" t="str">
            <v>Wonosunyo</v>
          </cell>
          <cell r="EGX96" t="str">
            <v>Glanggang</v>
          </cell>
          <cell r="EGY96" t="str">
            <v>Kolursari</v>
          </cell>
          <cell r="EGZ96" t="str">
            <v>Kalisat</v>
          </cell>
          <cell r="EHA96" t="str">
            <v>Pukul</v>
          </cell>
          <cell r="EHB96" t="str">
            <v>Susukan Rejo</v>
          </cell>
          <cell r="EHC96" t="str">
            <v>Gondang Wetan</v>
          </cell>
          <cell r="EHD96" t="str">
            <v>Minggir</v>
          </cell>
          <cell r="EHE96" t="str">
            <v>Gratitunon</v>
          </cell>
          <cell r="EHF96" t="str">
            <v>Sanganom</v>
          </cell>
          <cell r="EHG96" t="str">
            <v>Rowogempol</v>
          </cell>
          <cell r="EHH96" t="str">
            <v>Sadengrejo</v>
          </cell>
          <cell r="EHI96" t="str">
            <v>Mororejo</v>
          </cell>
          <cell r="EHJ96" t="str">
            <v>Miriprowo</v>
          </cell>
          <cell r="EHK96" t="str">
            <v>Prambon</v>
          </cell>
          <cell r="EHL96" t="str">
            <v>Tambakrejo</v>
          </cell>
          <cell r="EHM96" t="str">
            <v>Porong</v>
          </cell>
          <cell r="EHN96" t="str">
            <v>Panggreh</v>
          </cell>
          <cell r="EHO96" t="str">
            <v>Kalisampurno</v>
          </cell>
          <cell r="EHP96" t="str">
            <v>Karangtanjung</v>
          </cell>
          <cell r="EHQ96" t="str">
            <v>Sidokare</v>
          </cell>
          <cell r="EHR96" t="str">
            <v>Janti</v>
          </cell>
          <cell r="EHS96" t="str">
            <v>Tanggul</v>
          </cell>
          <cell r="EHT96" t="str">
            <v>Kemasan</v>
          </cell>
          <cell r="EHU96" t="str">
            <v>Wonokupang</v>
          </cell>
          <cell r="EHV96" t="str">
            <v>Taman</v>
          </cell>
          <cell r="EHW96" t="str">
            <v>Wilayut</v>
          </cell>
          <cell r="EHX96" t="str">
            <v>Entalsewu</v>
          </cell>
          <cell r="EHY96" t="str">
            <v>Ganting</v>
          </cell>
          <cell r="EHZ96" t="str">
            <v>Kwangsan</v>
          </cell>
          <cell r="EIA96" t="str">
            <v>Pepelegi</v>
          </cell>
          <cell r="EIB96" t="str">
            <v>Tawangrejo</v>
          </cell>
          <cell r="EIC96" t="str">
            <v>Gumeng</v>
          </cell>
          <cell r="EID96" t="str">
            <v>Kemiri</v>
          </cell>
          <cell r="EIE96" t="str">
            <v>Ketapanrame</v>
          </cell>
          <cell r="EIF96" t="str">
            <v>Srigading</v>
          </cell>
          <cell r="EIG96" t="str">
            <v>Purworejo</v>
          </cell>
          <cell r="EIH96" t="str">
            <v>Payungrejo</v>
          </cell>
          <cell r="EII96" t="str">
            <v>Kauman</v>
          </cell>
          <cell r="EIJ96" t="str">
            <v>Punggul</v>
          </cell>
          <cell r="EIK96" t="str">
            <v>Pacing</v>
          </cell>
          <cell r="EIL96" t="str">
            <v>Tampungrejo</v>
          </cell>
          <cell r="EIM96" t="str">
            <v>Jambuwok</v>
          </cell>
          <cell r="EIN96" t="str">
            <v>Gemekan</v>
          </cell>
          <cell r="EIO96" t="str">
            <v>Ngareskidul</v>
          </cell>
          <cell r="EIP96" t="str">
            <v>Watesprojo</v>
          </cell>
          <cell r="EIQ96" t="str">
            <v>Mlirip</v>
          </cell>
          <cell r="EIR96" t="str">
            <v>Cendoro</v>
          </cell>
          <cell r="EIS96" t="str">
            <v>Sadartengah</v>
          </cell>
          <cell r="EIT96" t="str">
            <v>Jantiganggong</v>
          </cell>
          <cell r="EIU96" t="str">
            <v>Pucangro</v>
          </cell>
          <cell r="EIV96" t="str">
            <v>Jombok</v>
          </cell>
          <cell r="EIW96" t="str">
            <v>Kebondalem</v>
          </cell>
          <cell r="EIX96" t="str">
            <v>Galengdowo</v>
          </cell>
          <cell r="EIY96" t="str">
            <v>Kedunglumpang</v>
          </cell>
          <cell r="EIZ96" t="str">
            <v>Kedungpari</v>
          </cell>
          <cell r="EJA96" t="str">
            <v>Kayangan</v>
          </cell>
          <cell r="EJB96" t="str">
            <v>Jombatan</v>
          </cell>
          <cell r="EJC96" t="str">
            <v>Peterongan</v>
          </cell>
          <cell r="EJD96" t="str">
            <v>Plosokerep</v>
          </cell>
          <cell r="EJE96" t="str">
            <v>Kedungbetik</v>
          </cell>
          <cell r="EJF96" t="str">
            <v>Mojokrapak</v>
          </cell>
          <cell r="EJG96" t="str">
            <v>Tanggungkramat</v>
          </cell>
          <cell r="EJH96" t="str">
            <v>Klitih</v>
          </cell>
          <cell r="EJI96" t="str">
            <v>Marmoyo</v>
          </cell>
          <cell r="EJJ96" t="str">
            <v>Sidokaton</v>
          </cell>
          <cell r="EJK96" t="str">
            <v>Bandarkedungmulyo</v>
          </cell>
          <cell r="EJL96" t="str">
            <v>Jogoroto</v>
          </cell>
          <cell r="EJM96" t="str">
            <v>Turipinggir</v>
          </cell>
          <cell r="EJN96" t="str">
            <v>Ketapangkuning</v>
          </cell>
          <cell r="EJO96" t="str">
            <v>Bendolo</v>
          </cell>
          <cell r="EJP96" t="str">
            <v>Kuncir</v>
          </cell>
          <cell r="EJQ96" t="str">
            <v>Salamrojo</v>
          </cell>
          <cell r="EJR96" t="str">
            <v>Tanjungrejo</v>
          </cell>
          <cell r="EJS96" t="str">
            <v>Jampes</v>
          </cell>
          <cell r="EJT96" t="str">
            <v>Gondanglegi</v>
          </cell>
          <cell r="EJU96" t="str">
            <v>Cengkok</v>
          </cell>
          <cell r="EJV96" t="str">
            <v>Banaran</v>
          </cell>
          <cell r="EJW96" t="str">
            <v>Bukur</v>
          </cell>
          <cell r="EJX96" t="str">
            <v>Sambiroto</v>
          </cell>
          <cell r="EJY96" t="str">
            <v>Tanjunganom</v>
          </cell>
          <cell r="EJZ96" t="str">
            <v>Kapas</v>
          </cell>
          <cell r="EKA96" t="str">
            <v>Jatirejo</v>
          </cell>
          <cell r="EKB96" t="str">
            <v>Guyangan</v>
          </cell>
          <cell r="EKC96" t="str">
            <v>Sudimoroharjo</v>
          </cell>
          <cell r="EKD96" t="str">
            <v>Gempol</v>
          </cell>
          <cell r="EKE96" t="str">
            <v>Sumberjo</v>
          </cell>
          <cell r="EKF96" t="str">
            <v>Sugihwaras</v>
          </cell>
          <cell r="EKG96" t="str">
            <v>Banjardowo</v>
          </cell>
          <cell r="EKH96" t="str">
            <v>Perning</v>
          </cell>
          <cell r="EKI96" t="str">
            <v>Tambakmas</v>
          </cell>
          <cell r="EKJ96" t="str">
            <v>Mlilir</v>
          </cell>
          <cell r="EKK96" t="str">
            <v>Banaran</v>
          </cell>
          <cell r="EKL96" t="str">
            <v>Ketandan</v>
          </cell>
          <cell r="EKM96" t="str">
            <v>Kare</v>
          </cell>
          <cell r="EKN96" t="str">
            <v>Batok</v>
          </cell>
          <cell r="EKO96" t="str">
            <v>Munggut</v>
          </cell>
          <cell r="EKP96" t="str">
            <v>Nglames</v>
          </cell>
          <cell r="EKQ96" t="str">
            <v>Bukur</v>
          </cell>
          <cell r="EKR96" t="str">
            <v>Garon</v>
          </cell>
          <cell r="EKS96" t="str">
            <v>Bangunsari</v>
          </cell>
          <cell r="EKT96" t="str">
            <v>Bandungan</v>
          </cell>
          <cell r="EKU96" t="str">
            <v>Muneng</v>
          </cell>
          <cell r="EKV96" t="str">
            <v>Sidomulyo</v>
          </cell>
          <cell r="EKW96" t="str">
            <v>Ngadirejo</v>
          </cell>
          <cell r="EKX96" t="str">
            <v>Alastuwo</v>
          </cell>
          <cell r="EKY96" t="str">
            <v>Parang</v>
          </cell>
          <cell r="EKZ96" t="str">
            <v>Lembeyan Kulon</v>
          </cell>
          <cell r="ELA96" t="str">
            <v>Takeran</v>
          </cell>
          <cell r="ELB96" t="str">
            <v>Kawedanan</v>
          </cell>
          <cell r="ELC96" t="str">
            <v>Mangkujayan</v>
          </cell>
          <cell r="ELD96" t="str">
            <v>Plaosan</v>
          </cell>
          <cell r="ELE96" t="str">
            <v>Panekan</v>
          </cell>
          <cell r="ELF96" t="str">
            <v>Tinap</v>
          </cell>
          <cell r="ELG96" t="str">
            <v>Bendo</v>
          </cell>
          <cell r="ELH96" t="str">
            <v>Maospati</v>
          </cell>
          <cell r="ELI96" t="str">
            <v>Mangge</v>
          </cell>
          <cell r="ELJ96" t="str">
            <v>Karangrejo</v>
          </cell>
          <cell r="ELK96" t="str">
            <v>Karas</v>
          </cell>
          <cell r="ELL96" t="str">
            <v>Kartoharjo</v>
          </cell>
          <cell r="ELM96" t="str">
            <v>Selotinatah</v>
          </cell>
          <cell r="ELN96" t="str">
            <v>Sukowidi</v>
          </cell>
          <cell r="ELO96" t="str">
            <v>Sambirobyong</v>
          </cell>
          <cell r="ELP96" t="str">
            <v>Wonosari</v>
          </cell>
          <cell r="ELQ96" t="str">
            <v>Hargomulyo</v>
          </cell>
          <cell r="ELR96" t="str">
            <v>Umbulrejo</v>
          </cell>
          <cell r="ELS96" t="str">
            <v>Karanggupito</v>
          </cell>
          <cell r="ELT96" t="str">
            <v>Keraswetan</v>
          </cell>
          <cell r="ELU96" t="str">
            <v>Kendung</v>
          </cell>
          <cell r="ELV96" t="str">
            <v>Campurasri</v>
          </cell>
          <cell r="ELW96" t="str">
            <v>Banjaransari</v>
          </cell>
          <cell r="ELX96" t="str">
            <v>Margomulyo</v>
          </cell>
          <cell r="ELY96" t="str">
            <v>Gentong</v>
          </cell>
          <cell r="ELZ96" t="str">
            <v>Begal</v>
          </cell>
          <cell r="EMA96" t="str">
            <v>Banyubiru</v>
          </cell>
          <cell r="EMB96" t="str">
            <v>Sambirejo</v>
          </cell>
          <cell r="EMC96" t="str">
            <v>Babadan</v>
          </cell>
          <cell r="EMD96" t="str">
            <v>Sumberbening</v>
          </cell>
          <cell r="EME96" t="str">
            <v>Kalang</v>
          </cell>
          <cell r="EMF96" t="str">
            <v>Karanganyar</v>
          </cell>
          <cell r="EMG96" t="str">
            <v>Randusongo</v>
          </cell>
          <cell r="EMH96" t="str">
            <v>Jatirejo</v>
          </cell>
          <cell r="EMI96" t="str">
            <v>Luwihaji</v>
          </cell>
          <cell r="EMJ96" t="str">
            <v>Napis</v>
          </cell>
          <cell r="EMK96" t="str">
            <v>Nglamping</v>
          </cell>
          <cell r="EML96" t="str">
            <v>Butoh</v>
          </cell>
          <cell r="EMM96" t="str">
            <v>Bubulan</v>
          </cell>
          <cell r="EMN96" t="str">
            <v>Ngunut</v>
          </cell>
          <cell r="EMO96" t="str">
            <v>Bareng</v>
          </cell>
          <cell r="EMP96" t="str">
            <v>Babad</v>
          </cell>
          <cell r="EMQ96" t="str">
            <v>Pejok</v>
          </cell>
          <cell r="EMR96" t="str">
            <v>Drajat</v>
          </cell>
          <cell r="EMS96" t="str">
            <v>Semambung</v>
          </cell>
          <cell r="EMT96" t="str">
            <v>Tlogohaji</v>
          </cell>
          <cell r="EMU96" t="str">
            <v>Sidobandung</v>
          </cell>
          <cell r="EMV96" t="str">
            <v>Kumpulrejo</v>
          </cell>
          <cell r="EMW96" t="str">
            <v>Jetak</v>
          </cell>
          <cell r="EMX96" t="str">
            <v>Kalitidu</v>
          </cell>
          <cell r="EMY96" t="str">
            <v>Dukohlor</v>
          </cell>
          <cell r="EMZ96" t="str">
            <v>Pelem</v>
          </cell>
          <cell r="ENA96" t="str">
            <v>Tebon</v>
          </cell>
          <cell r="ENB96" t="str">
            <v>Batokan</v>
          </cell>
          <cell r="ENC96" t="str">
            <v>Kedungsumber</v>
          </cell>
          <cell r="END96" t="str">
            <v>Kalangan</v>
          </cell>
          <cell r="ENE96" t="str">
            <v>Banjarsari</v>
          </cell>
          <cell r="ENF96" t="str">
            <v>Semawot</v>
          </cell>
          <cell r="ENG96" t="str">
            <v>Kawengan</v>
          </cell>
          <cell r="ENH96" t="str">
            <v>Krondonan</v>
          </cell>
          <cell r="ENI96" t="str">
            <v>Bobol</v>
          </cell>
          <cell r="ENJ96" t="str">
            <v>Gayam</v>
          </cell>
          <cell r="ENK96" t="str">
            <v>Jlodro</v>
          </cell>
          <cell r="ENL96" t="str">
            <v>Kebonharjo</v>
          </cell>
          <cell r="ENM96" t="str">
            <v>Klakeh</v>
          </cell>
          <cell r="ENN96" t="str">
            <v>Tlogoagung</v>
          </cell>
          <cell r="ENO96" t="str">
            <v>Medalem</v>
          </cell>
          <cell r="ENP96" t="str">
            <v>Dikir</v>
          </cell>
          <cell r="ENQ96" t="str">
            <v>Lajo Kidul</v>
          </cell>
          <cell r="ENR96" t="str">
            <v>Gemulung</v>
          </cell>
          <cell r="ENS96" t="str">
            <v>Sembung</v>
          </cell>
          <cell r="ENT96" t="str">
            <v>Guwoterus</v>
          </cell>
          <cell r="ENU96" t="str">
            <v>Tluwe</v>
          </cell>
          <cell r="ENV96" t="str">
            <v>Karangasem</v>
          </cell>
          <cell r="ENW96" t="str">
            <v>Tlogowaru</v>
          </cell>
          <cell r="ENX96" t="str">
            <v>Kebonagung</v>
          </cell>
          <cell r="ENY96" t="str">
            <v>Karang</v>
          </cell>
          <cell r="ENZ96" t="str">
            <v>Mondokan</v>
          </cell>
          <cell r="EOA96" t="str">
            <v>Trutup</v>
          </cell>
          <cell r="EOB96" t="str">
            <v>Payuran</v>
          </cell>
          <cell r="EOC96" t="str">
            <v>Patihan</v>
          </cell>
          <cell r="EOD96" t="str">
            <v>Ngarum</v>
          </cell>
          <cell r="EOE96" t="str">
            <v>Sembung</v>
          </cell>
          <cell r="EOF96" t="str">
            <v>Talunrejo</v>
          </cell>
          <cell r="EOG96" t="str">
            <v>Jegreg</v>
          </cell>
          <cell r="EOH96" t="str">
            <v>Kedungmentawar</v>
          </cell>
          <cell r="EOI96" t="str">
            <v>Banaran</v>
          </cell>
          <cell r="EOJ96" t="str">
            <v>Dradahblumbang</v>
          </cell>
          <cell r="EOK96" t="str">
            <v>Brondong</v>
          </cell>
          <cell r="EOL96" t="str">
            <v>Dateng</v>
          </cell>
          <cell r="EOM96" t="str">
            <v>Besur</v>
          </cell>
          <cell r="EON96" t="str">
            <v>Duriwetan</v>
          </cell>
          <cell r="EOO96" t="str">
            <v>Sidokumpul</v>
          </cell>
          <cell r="EOP96" t="str">
            <v>Sidobogem</v>
          </cell>
          <cell r="EOQ96" t="str">
            <v>Pucuk</v>
          </cell>
          <cell r="EOR96" t="str">
            <v>Blimbing</v>
          </cell>
          <cell r="EOS96" t="str">
            <v>Dadapan</v>
          </cell>
          <cell r="EOT96" t="str">
            <v>Sukobendu</v>
          </cell>
          <cell r="EOU96" t="str">
            <v>Siwalanrejo</v>
          </cell>
          <cell r="EOV96" t="str">
            <v>Bantengputih</v>
          </cell>
          <cell r="EOW96" t="str">
            <v>Tlogoagung</v>
          </cell>
          <cell r="EOX96" t="str">
            <v>Pucangro</v>
          </cell>
          <cell r="EOY96" t="str">
            <v>Geger</v>
          </cell>
          <cell r="EOZ96" t="str">
            <v>Sukorejo</v>
          </cell>
          <cell r="EPA96" t="str">
            <v>Wonokromo</v>
          </cell>
          <cell r="EPB96" t="str">
            <v>Waruk</v>
          </cell>
          <cell r="EPC96" t="str">
            <v>Sidorejo</v>
          </cell>
          <cell r="EPD96" t="str">
            <v>Soko</v>
          </cell>
          <cell r="EPE96" t="str">
            <v>Kedungkumpul</v>
          </cell>
          <cell r="EPF96" t="str">
            <v>Sawo</v>
          </cell>
          <cell r="EPG96" t="str">
            <v>Jombangdelik</v>
          </cell>
          <cell r="EPH96" t="str">
            <v>Pantenan</v>
          </cell>
          <cell r="EPI96" t="str">
            <v>Karangankidul</v>
          </cell>
          <cell r="EPJ96" t="str">
            <v>Panjunan</v>
          </cell>
          <cell r="EPK96" t="str">
            <v>Kepuhklagen</v>
          </cell>
          <cell r="EPL96" t="str">
            <v>Pangkahkulon</v>
          </cell>
          <cell r="EPM96" t="str">
            <v>Mojowuku</v>
          </cell>
          <cell r="EPN96" t="str">
            <v>Sukorejo</v>
          </cell>
          <cell r="EPO96" t="str">
            <v>Tanggulrejo</v>
          </cell>
          <cell r="EPP96" t="str">
            <v>Dadapkuning</v>
          </cell>
          <cell r="EPQ96" t="str">
            <v>Sidomukti</v>
          </cell>
          <cell r="EPR96" t="str">
            <v>Beton</v>
          </cell>
          <cell r="EPS96" t="str">
            <v>Gulomantung</v>
          </cell>
          <cell r="EPT96" t="str">
            <v>Karangandong</v>
          </cell>
          <cell r="EPU96" t="str">
            <v>Ngipik</v>
          </cell>
          <cell r="EPV96" t="str">
            <v>Dekatagung</v>
          </cell>
          <cell r="EPW96" t="str">
            <v>Gelam</v>
          </cell>
          <cell r="EPX96" t="str">
            <v>Mlajah</v>
          </cell>
          <cell r="EPY96" t="str">
            <v>Socah</v>
          </cell>
          <cell r="EPZ96" t="str">
            <v>Tunjung</v>
          </cell>
          <cell r="EQA96" t="str">
            <v>Kamal</v>
          </cell>
          <cell r="EQB96" t="str">
            <v>Arosbaya</v>
          </cell>
          <cell r="EQC96" t="str">
            <v>Kombangan</v>
          </cell>
          <cell r="EQD96" t="str">
            <v>Klampis Barat</v>
          </cell>
          <cell r="EQE96" t="str">
            <v>Sepulu</v>
          </cell>
          <cell r="EQF96" t="str">
            <v>Paseseh</v>
          </cell>
          <cell r="EQG96" t="str">
            <v>Dupok</v>
          </cell>
          <cell r="EQH96" t="str">
            <v>Pesanggrahan</v>
          </cell>
          <cell r="EQI96" t="str">
            <v>Kesek</v>
          </cell>
          <cell r="EQJ96" t="str">
            <v>Tanah Merah Dajah</v>
          </cell>
          <cell r="EQK96" t="str">
            <v>Soket Laok</v>
          </cell>
          <cell r="EQL96" t="str">
            <v>Blega</v>
          </cell>
          <cell r="EQM96" t="str">
            <v>Patereman</v>
          </cell>
          <cell r="EQN96" t="str">
            <v>Bandung</v>
          </cell>
          <cell r="EQO96" t="str">
            <v>Tellok</v>
          </cell>
          <cell r="EQP96" t="str">
            <v>Noreh</v>
          </cell>
          <cell r="EQQ96" t="str">
            <v>Dulang</v>
          </cell>
          <cell r="EQR96" t="str">
            <v>Polagan</v>
          </cell>
          <cell r="EQS96" t="str">
            <v>Taddan</v>
          </cell>
          <cell r="EQT96" t="str">
            <v>Kebun Sareh</v>
          </cell>
          <cell r="EQU96" t="str">
            <v>Banyukapah</v>
          </cell>
          <cell r="EQV96" t="str">
            <v>Asemraja</v>
          </cell>
          <cell r="EQW96" t="str">
            <v>Karanganyar</v>
          </cell>
          <cell r="EQX96" t="str">
            <v>Olor</v>
          </cell>
          <cell r="EQY96" t="str">
            <v>Lepelle</v>
          </cell>
          <cell r="EQZ96" t="str">
            <v>Tobai Barat</v>
          </cell>
          <cell r="ERA96" t="str">
            <v>Paopale Laok</v>
          </cell>
          <cell r="ERB96" t="str">
            <v>Pangarengan</v>
          </cell>
          <cell r="ERC96" t="str">
            <v>Blu uran</v>
          </cell>
          <cell r="ERD96" t="str">
            <v>Dabuan</v>
          </cell>
          <cell r="ERE96" t="str">
            <v>Barurambat Timur</v>
          </cell>
          <cell r="ERF96" t="str">
            <v>Tobungan</v>
          </cell>
          <cell r="ERG96" t="str">
            <v>Kangenan</v>
          </cell>
          <cell r="ERH96" t="str">
            <v>Karang Anyar</v>
          </cell>
          <cell r="ERI96" t="str">
            <v>Banyupelle</v>
          </cell>
          <cell r="ERJ96" t="str">
            <v>Plakpak</v>
          </cell>
          <cell r="ERK96" t="str">
            <v>Peltong</v>
          </cell>
          <cell r="ERL96" t="str">
            <v>Bicorong</v>
          </cell>
          <cell r="ERM96" t="str">
            <v>Bajur</v>
          </cell>
          <cell r="ERN96" t="str">
            <v>Bujur Barat</v>
          </cell>
          <cell r="ERO96" t="str">
            <v>Pamaroh</v>
          </cell>
          <cell r="ERP96" t="str">
            <v>Sana Tengah</v>
          </cell>
          <cell r="ERQ96" t="str">
            <v>Kepanjin</v>
          </cell>
          <cell r="ERR96" t="str">
            <v>Pinggirpapas</v>
          </cell>
          <cell r="ERS96" t="str">
            <v>Kasengan</v>
          </cell>
          <cell r="ERT96" t="str">
            <v>Talango</v>
          </cell>
          <cell r="ERU96" t="str">
            <v>Guluk Manjung</v>
          </cell>
          <cell r="ERV96" t="str">
            <v>Pagar Batu</v>
          </cell>
          <cell r="ERW96" t="str">
            <v>Moncek Barat</v>
          </cell>
          <cell r="ERX96" t="str">
            <v>Galis</v>
          </cell>
          <cell r="ERY96" t="str">
            <v>Bakeong</v>
          </cell>
          <cell r="ERZ96" t="str">
            <v>Bataal Barat</v>
          </cell>
          <cell r="ESA96" t="str">
            <v>Kaduara Timur</v>
          </cell>
          <cell r="ESB96" t="str">
            <v>Ambunten Barat</v>
          </cell>
          <cell r="ESC96" t="str">
            <v>Montorna</v>
          </cell>
          <cell r="ESD96" t="str">
            <v>Slopeng</v>
          </cell>
          <cell r="ESE96" t="str">
            <v>Mandala</v>
          </cell>
          <cell r="ESF96" t="str">
            <v>Kolpo</v>
          </cell>
          <cell r="ESG96" t="str">
            <v>Aengmerah</v>
          </cell>
          <cell r="ESH96" t="str">
            <v>Candi</v>
          </cell>
          <cell r="ESI96" t="str">
            <v>Grujugan</v>
          </cell>
          <cell r="ESJ96" t="str">
            <v>Pancor</v>
          </cell>
          <cell r="ESK96" t="str">
            <v>Nonggunong</v>
          </cell>
          <cell r="ESL96" t="str">
            <v>Ketupat</v>
          </cell>
          <cell r="ESM96" t="str">
            <v>Sukajeruk</v>
          </cell>
          <cell r="ESN96" t="str">
            <v>Pajanangger</v>
          </cell>
          <cell r="ESO96" t="str">
            <v>Sepanjang</v>
          </cell>
          <cell r="ESP96" t="str">
            <v>Patean</v>
          </cell>
          <cell r="ESQ96" t="str">
            <v>Saobi</v>
          </cell>
          <cell r="ESR96" t="str">
            <v>Bandar Lor</v>
          </cell>
          <cell r="ESS96" t="str">
            <v>Semampir</v>
          </cell>
          <cell r="EST96" t="str">
            <v>Bangsal</v>
          </cell>
          <cell r="ESU96" t="str">
            <v>Kepanjenkidul</v>
          </cell>
          <cell r="ESV96" t="str">
            <v>Pakunden</v>
          </cell>
          <cell r="ESW96" t="str">
            <v>Gedog</v>
          </cell>
          <cell r="ESX96" t="str">
            <v>Balearjosari</v>
          </cell>
          <cell r="ESY96" t="str">
            <v>Klojen</v>
          </cell>
          <cell r="ESZ96" t="str">
            <v>Kotalama</v>
          </cell>
          <cell r="ETA96" t="str">
            <v>Ciptomulyo</v>
          </cell>
          <cell r="ETB96" t="str">
            <v>Tunggulwulung</v>
          </cell>
          <cell r="ETC96" t="str">
            <v>Ketapang</v>
          </cell>
          <cell r="ETD96" t="str">
            <v>Jrebeng Kidul</v>
          </cell>
          <cell r="ETE96" t="str">
            <v>Mayangan</v>
          </cell>
          <cell r="ETF96" t="str">
            <v>Tisnonegaran</v>
          </cell>
          <cell r="ETG96" t="str">
            <v>Jrebeng Kulon</v>
          </cell>
          <cell r="ETH96" t="str">
            <v>Karangketug</v>
          </cell>
          <cell r="ETI96" t="str">
            <v>Pohjentrek</v>
          </cell>
          <cell r="ETJ96" t="str">
            <v>Blandongan</v>
          </cell>
          <cell r="ETK96" t="str">
            <v>Karanganyar</v>
          </cell>
          <cell r="ETL96" t="str">
            <v>Mentikan</v>
          </cell>
          <cell r="ETM96" t="str">
            <v>Gununggedangan</v>
          </cell>
          <cell r="ETN96" t="str">
            <v>Kranggan</v>
          </cell>
          <cell r="ETO96" t="str">
            <v>Oro-oro Ombo</v>
          </cell>
          <cell r="ETP96" t="str">
            <v>Manguharjo</v>
          </cell>
          <cell r="ETQ96" t="str">
            <v>Mojorejo</v>
          </cell>
          <cell r="ETR96" t="str">
            <v>Karang Pilang</v>
          </cell>
          <cell r="ETS96" t="str">
            <v>Sidosermo</v>
          </cell>
          <cell r="ETT96" t="str">
            <v>Kalirungkut</v>
          </cell>
          <cell r="ETU96" t="str">
            <v>Wonokromo</v>
          </cell>
          <cell r="ETV96" t="str">
            <v>Tegalsari</v>
          </cell>
          <cell r="ETW96" t="str">
            <v>Petemon</v>
          </cell>
          <cell r="ETX96" t="str">
            <v>Embong Kaliasin</v>
          </cell>
          <cell r="ETY96" t="str">
            <v>Gubeng</v>
          </cell>
          <cell r="ETZ96" t="str">
            <v>Keputih</v>
          </cell>
          <cell r="EUA96" t="str">
            <v>Tambaksari</v>
          </cell>
          <cell r="EUB96" t="str">
            <v>Simokerto</v>
          </cell>
          <cell r="EUC96" t="str">
            <v>Bongkaran</v>
          </cell>
          <cell r="EUD96" t="str">
            <v>Alun-alun Contong</v>
          </cell>
          <cell r="EUE96" t="str">
            <v>Tandes</v>
          </cell>
          <cell r="EUF96" t="str">
            <v>Krembangan Selatan</v>
          </cell>
          <cell r="EUG96" t="str">
            <v>Ampel</v>
          </cell>
          <cell r="EUH96" t="str">
            <v>Tanah Kali Kedinding</v>
          </cell>
          <cell r="EUI96" t="str">
            <v>Bangkingan</v>
          </cell>
          <cell r="EUJ96" t="str">
            <v>Kandangan</v>
          </cell>
          <cell r="EUK96" t="str">
            <v>Wiyung</v>
          </cell>
          <cell r="EUL96" t="str">
            <v>Dukuh Pakis</v>
          </cell>
          <cell r="EUM96" t="str">
            <v>Gayungan</v>
          </cell>
          <cell r="EUN96" t="str">
            <v>Jambangan</v>
          </cell>
          <cell r="EUO96" t="str">
            <v>Kutisari</v>
          </cell>
          <cell r="EUP96" t="str">
            <v>Gunung Anyar</v>
          </cell>
          <cell r="EUQ96" t="str">
            <v>Mulyorejo</v>
          </cell>
          <cell r="EUR96" t="str">
            <v>Sukomanunggal</v>
          </cell>
          <cell r="EUS96" t="str">
            <v>Asem Rowo</v>
          </cell>
          <cell r="EUT96" t="str">
            <v>Kedung Cowek</v>
          </cell>
          <cell r="EUU96" t="str">
            <v>Pakal</v>
          </cell>
          <cell r="EUV96" t="str">
            <v>Sambikerep</v>
          </cell>
          <cell r="EUW96" t="str">
            <v>Temas</v>
          </cell>
          <cell r="EUX96" t="str">
            <v>Punten</v>
          </cell>
          <cell r="EUY96" t="str">
            <v>Dadaprejo</v>
          </cell>
          <cell r="EUZ96" t="str">
            <v>Sumberjaya</v>
          </cell>
          <cell r="EVA96" t="str">
            <v>Rancapinang</v>
          </cell>
          <cell r="EVB96" t="str">
            <v>Mendung</v>
          </cell>
          <cell r="EVC96" t="str">
            <v>Tanjungan</v>
          </cell>
          <cell r="EVD96" t="str">
            <v>Karangbolong</v>
          </cell>
          <cell r="EVE96" t="str">
            <v>Panimbangjaya</v>
          </cell>
          <cell r="EVF96" t="str">
            <v>Angsana</v>
          </cell>
          <cell r="EVG96" t="str">
            <v>Pasanggrahan</v>
          </cell>
          <cell r="EVH96" t="str">
            <v>Sukadame</v>
          </cell>
          <cell r="EVI96" t="str">
            <v>Mekarsari</v>
          </cell>
          <cell r="EVJ96" t="str">
            <v>Pasirsedang</v>
          </cell>
          <cell r="EVK96" t="str">
            <v>Rancateureup</v>
          </cell>
          <cell r="EVL96" t="str">
            <v>Alaswangi</v>
          </cell>
          <cell r="EVM96" t="str">
            <v>Langensari</v>
          </cell>
          <cell r="EVN96" t="str">
            <v>Palanyar</v>
          </cell>
          <cell r="EVO96" t="str">
            <v>Pamarayan</v>
          </cell>
          <cell r="EVP96" t="str">
            <v>Pandat</v>
          </cell>
          <cell r="EVQ96" t="str">
            <v>Cimanuk</v>
          </cell>
          <cell r="EVR96" t="str">
            <v>Campaka</v>
          </cell>
          <cell r="EVS96" t="str">
            <v>Citalahab</v>
          </cell>
          <cell r="EVT96" t="str">
            <v>Kadomas</v>
          </cell>
          <cell r="EVU96" t="str">
            <v>Kaduengang</v>
          </cell>
          <cell r="EVV96" t="str">
            <v>Rawasari</v>
          </cell>
          <cell r="EVW96" t="str">
            <v>Turus</v>
          </cell>
          <cell r="EVX96" t="str">
            <v>Kadumerak</v>
          </cell>
          <cell r="EVY96" t="str">
            <v>Karyasari</v>
          </cell>
          <cell r="EVZ96" t="str">
            <v>Sindangkerta</v>
          </cell>
          <cell r="EWA96" t="str">
            <v>Banjarmasin</v>
          </cell>
          <cell r="EWB96" t="str">
            <v>Seuseupan</v>
          </cell>
          <cell r="EWC96" t="str">
            <v>Kadubelang</v>
          </cell>
          <cell r="EWD96" t="str">
            <v>Ciodeng</v>
          </cell>
          <cell r="EWE96" t="str">
            <v>Koranji</v>
          </cell>
          <cell r="EWF96" t="str">
            <v>Sukajaya</v>
          </cell>
          <cell r="EWG96" t="str">
            <v>Sukaratu</v>
          </cell>
          <cell r="EWH96" t="str">
            <v>Cimanis</v>
          </cell>
          <cell r="EWI96" t="str">
            <v>Cilangkahan</v>
          </cell>
          <cell r="EWJ96" t="str">
            <v>Panggarangan</v>
          </cell>
          <cell r="EWK96" t="str">
            <v>Bayah Barat</v>
          </cell>
          <cell r="EWL96" t="str">
            <v>Cipanas</v>
          </cell>
          <cell r="EWM96" t="str">
            <v>Pasireurih</v>
          </cell>
          <cell r="EWN96" t="str">
            <v>Kanekes</v>
          </cell>
          <cell r="EWO96" t="str">
            <v>Bojongmanik</v>
          </cell>
          <cell r="EWP96" t="str">
            <v>Gunungkencana</v>
          </cell>
          <cell r="EWQ96" t="str">
            <v>Kerta</v>
          </cell>
          <cell r="EWR96" t="str">
            <v>Pasindangan</v>
          </cell>
          <cell r="EWS96" t="str">
            <v>Sarageni</v>
          </cell>
          <cell r="EWT96" t="str">
            <v>Maraya</v>
          </cell>
          <cell r="EWU96" t="str">
            <v>Tanjungsari</v>
          </cell>
          <cell r="EWV96" t="str">
            <v>Rangkasbitung Barat</v>
          </cell>
          <cell r="EWW96" t="str">
            <v>Sukarendah</v>
          </cell>
          <cell r="EWX96" t="str">
            <v>Mekarjaya</v>
          </cell>
          <cell r="EWY96" t="str">
            <v>Anggalan</v>
          </cell>
          <cell r="EWZ96" t="str">
            <v>Tambakbaya</v>
          </cell>
          <cell r="EXA96" t="str">
            <v>Cibeber</v>
          </cell>
          <cell r="EXB96" t="str">
            <v>Cilograng</v>
          </cell>
          <cell r="EXC96" t="str">
            <v>Wanasalam</v>
          </cell>
          <cell r="EXD96" t="str">
            <v>Ciparasi</v>
          </cell>
          <cell r="EXE96" t="str">
            <v>Guradog</v>
          </cell>
          <cell r="EXF96" t="str">
            <v>Kalanganyar</v>
          </cell>
          <cell r="EXG96" t="str">
            <v>Banjaririgasi</v>
          </cell>
          <cell r="EXH96" t="str">
            <v>Panyaungan</v>
          </cell>
          <cell r="EXI96" t="str">
            <v>Datarcae</v>
          </cell>
          <cell r="EXJ96" t="str">
            <v>Peucangpari</v>
          </cell>
          <cell r="EXK96" t="str">
            <v>Balaraja</v>
          </cell>
          <cell r="EXL96" t="str">
            <v>Pangkat</v>
          </cell>
          <cell r="EXM96" t="str">
            <v>Tigaraksa</v>
          </cell>
          <cell r="EXN96" t="str">
            <v>Sukamanah</v>
          </cell>
          <cell r="EXO96" t="str">
            <v>Cisoka</v>
          </cell>
          <cell r="EXP96" t="str">
            <v>Pasir Ampo</v>
          </cell>
          <cell r="EXQ96" t="str">
            <v>Kronjo</v>
          </cell>
          <cell r="EXR96" t="str">
            <v>Mauk Timur</v>
          </cell>
          <cell r="EXS96" t="str">
            <v>Patramanggala</v>
          </cell>
          <cell r="EXT96" t="str">
            <v>Sukadiri</v>
          </cell>
          <cell r="EXU96" t="str">
            <v>Sukatani</v>
          </cell>
          <cell r="EXV96" t="str">
            <v>Sindangsari</v>
          </cell>
          <cell r="EXW96" t="str">
            <v>Teluknaga</v>
          </cell>
          <cell r="EXX96" t="str">
            <v>Kosambi Barat</v>
          </cell>
          <cell r="EXY96" t="str">
            <v>Pakuhaji</v>
          </cell>
          <cell r="EXZ96" t="str">
            <v>Sepatan</v>
          </cell>
          <cell r="EYA96" t="str">
            <v>Curug Kulon</v>
          </cell>
          <cell r="EYB96" t="str">
            <v>Sukamulya</v>
          </cell>
          <cell r="EYC96" t="str">
            <v>Mekar Bakti</v>
          </cell>
          <cell r="EYD96" t="str">
            <v>Babakan</v>
          </cell>
          <cell r="EYE96" t="str">
            <v>Medang</v>
          </cell>
          <cell r="EYF96" t="str">
            <v>Cisauk</v>
          </cell>
          <cell r="EYG96" t="str">
            <v>Benda</v>
          </cell>
          <cell r="EYH96" t="str">
            <v>Kelapa Dua</v>
          </cell>
          <cell r="EYI96" t="str">
            <v>Sindang Jaya</v>
          </cell>
          <cell r="EYJ96" t="str">
            <v>Kedaung Barat</v>
          </cell>
          <cell r="EYK96" t="str">
            <v>Solear</v>
          </cell>
          <cell r="EYL96" t="str">
            <v>Gunung Kaler</v>
          </cell>
          <cell r="EYM96" t="str">
            <v>Mekar Baru</v>
          </cell>
          <cell r="EYN96" t="str">
            <v>Kramatwatu</v>
          </cell>
          <cell r="EYO96" t="str">
            <v>Waringinkurung</v>
          </cell>
          <cell r="EYP96" t="str">
            <v>Bojonegara</v>
          </cell>
          <cell r="EYQ96" t="str">
            <v>Pulo Ampel</v>
          </cell>
          <cell r="EYR96" t="str">
            <v>Ciruas</v>
          </cell>
          <cell r="EYS96" t="str">
            <v>Kragilan</v>
          </cell>
          <cell r="EYT96" t="str">
            <v>Pontang</v>
          </cell>
          <cell r="EYU96" t="str">
            <v>Tirtayasa</v>
          </cell>
          <cell r="EYV96" t="str">
            <v>Tanara</v>
          </cell>
          <cell r="EYW96" t="str">
            <v>Cikande</v>
          </cell>
          <cell r="EYX96" t="str">
            <v>Kibin</v>
          </cell>
          <cell r="EYY96" t="str">
            <v>Carenang</v>
          </cell>
          <cell r="EYZ96" t="str">
            <v>Binuang</v>
          </cell>
          <cell r="EZA96" t="str">
            <v>Petir</v>
          </cell>
          <cell r="EZB96" t="str">
            <v>Tanjung Teja</v>
          </cell>
          <cell r="EZC96" t="str">
            <v>Baros</v>
          </cell>
          <cell r="EZD96" t="str">
            <v>Cikeusal</v>
          </cell>
          <cell r="EZE96" t="str">
            <v>Pamarayan</v>
          </cell>
          <cell r="EZF96" t="str">
            <v>Kopo</v>
          </cell>
          <cell r="EZG96" t="str">
            <v>Jawilan</v>
          </cell>
          <cell r="EZH96" t="str">
            <v>Ujungtebu</v>
          </cell>
          <cell r="EZI96" t="str">
            <v>Pabuaran</v>
          </cell>
          <cell r="EZJ96" t="str">
            <v>Padarincang</v>
          </cell>
          <cell r="EZK96" t="str">
            <v>Anyar</v>
          </cell>
          <cell r="EZL96" t="str">
            <v>Cinangka</v>
          </cell>
          <cell r="EZM96" t="str">
            <v>Mancak</v>
          </cell>
          <cell r="EZN96" t="str">
            <v>Gunungsari</v>
          </cell>
          <cell r="EZO96" t="str">
            <v>Bandung</v>
          </cell>
          <cell r="EZP96" t="str">
            <v>Kamaruton</v>
          </cell>
          <cell r="EZQ96" t="str">
            <v>Sukarasa</v>
          </cell>
          <cell r="EZR96" t="str">
            <v>Keroncong</v>
          </cell>
          <cell r="EZS96" t="str">
            <v>Batuceper</v>
          </cell>
          <cell r="EZT96" t="str">
            <v>Belendung</v>
          </cell>
          <cell r="EZU96" t="str">
            <v>Cipondoh</v>
          </cell>
          <cell r="EZV96" t="str">
            <v>Paninggilan</v>
          </cell>
          <cell r="EZW96" t="str">
            <v>Karawaci</v>
          </cell>
          <cell r="EZX96" t="str">
            <v>Periuk</v>
          </cell>
          <cell r="EZY96" t="str">
            <v>Cibodas</v>
          </cell>
          <cell r="EZZ96" t="str">
            <v>Neglasari</v>
          </cell>
          <cell r="FAA96" t="str">
            <v>Pinang</v>
          </cell>
          <cell r="FAB96" t="str">
            <v>Karang Tengah</v>
          </cell>
          <cell r="FAC96" t="str">
            <v>Larangan Utara</v>
          </cell>
          <cell r="FAD96" t="str">
            <v>Cibeber</v>
          </cell>
          <cell r="FAE96" t="str">
            <v>Bagendung</v>
          </cell>
          <cell r="FAF96" t="str">
            <v>Tamansari</v>
          </cell>
          <cell r="FAG96" t="str">
            <v>Banjar Negara</v>
          </cell>
          <cell r="FAH96" t="str">
            <v>Sukmajaya</v>
          </cell>
          <cell r="FAI96" t="str">
            <v>Kotasari</v>
          </cell>
          <cell r="FAJ96" t="str">
            <v>Ramanuju</v>
          </cell>
          <cell r="FAK96" t="str">
            <v>Warnasari</v>
          </cell>
          <cell r="FAL96" t="str">
            <v>Serang</v>
          </cell>
          <cell r="FAM96" t="str">
            <v>Kasemen</v>
          </cell>
          <cell r="FAN96" t="str">
            <v>Walantaka</v>
          </cell>
          <cell r="FAO96" t="str">
            <v>Curug</v>
          </cell>
          <cell r="FAP96" t="str">
            <v>Cipocok Jaya</v>
          </cell>
          <cell r="FAQ96" t="str">
            <v>Taktakan</v>
          </cell>
          <cell r="FAR96" t="str">
            <v>Ciater</v>
          </cell>
          <cell r="FAS96" t="str">
            <v>Pakulonan</v>
          </cell>
          <cell r="FAT96" t="str">
            <v>Pondok Betung</v>
          </cell>
          <cell r="FAU96" t="str">
            <v>Sawah Baru</v>
          </cell>
          <cell r="FAV96" t="str">
            <v>Cempaka Putih</v>
          </cell>
          <cell r="FAW96" t="str">
            <v>Pamulang Barat</v>
          </cell>
          <cell r="FAX96" t="str">
            <v>Muncul</v>
          </cell>
          <cell r="FAY96" t="str">
            <v>Baler Bale Agung</v>
          </cell>
          <cell r="FAZ96" t="str">
            <v>Tegalcangkring</v>
          </cell>
          <cell r="FBA96" t="str">
            <v>Medewi</v>
          </cell>
          <cell r="FBB96" t="str">
            <v>Gilimanuk</v>
          </cell>
          <cell r="FBC96" t="str">
            <v>Pendem</v>
          </cell>
          <cell r="FBD96" t="str">
            <v>Bajera</v>
          </cell>
          <cell r="FBE96" t="str">
            <v>Gunung Salak</v>
          </cell>
          <cell r="FBF96" t="str">
            <v>Mundeh</v>
          </cell>
          <cell r="FBG96" t="str">
            <v>Tibubiu</v>
          </cell>
          <cell r="FBH96" t="str">
            <v>Sudimara</v>
          </cell>
          <cell r="FBI96" t="str">
            <v>Bengkel</v>
          </cell>
          <cell r="FBJ96" t="str">
            <v>Kukuh</v>
          </cell>
          <cell r="FBK96" t="str">
            <v>Rejasa</v>
          </cell>
          <cell r="FBL96" t="str">
            <v>Perean</v>
          </cell>
          <cell r="FBM96" t="str">
            <v>Belimbing</v>
          </cell>
          <cell r="FBN96" t="str">
            <v>Tuban</v>
          </cell>
          <cell r="FBO96" t="str">
            <v>Kapal</v>
          </cell>
          <cell r="FBP96" t="str">
            <v>Darmasaba</v>
          </cell>
          <cell r="FBQ96" t="str">
            <v>Carangsari</v>
          </cell>
          <cell r="FBR96" t="str">
            <v>Benoa</v>
          </cell>
          <cell r="FBS96" t="str">
            <v>Kerobokan Kelod</v>
          </cell>
          <cell r="FBT96" t="str">
            <v>Batubulan</v>
          </cell>
          <cell r="FBU96" t="str">
            <v>Saba</v>
          </cell>
          <cell r="FBV96" t="str">
            <v>Samplangan</v>
          </cell>
          <cell r="FBW96" t="str">
            <v>Pejeng</v>
          </cell>
          <cell r="FBX96" t="str">
            <v>Ubud</v>
          </cell>
          <cell r="FBY96" t="str">
            <v>Keliki</v>
          </cell>
          <cell r="FBZ96" t="str">
            <v>Melinggih</v>
          </cell>
          <cell r="FCA96" t="str">
            <v>Sakti</v>
          </cell>
          <cell r="FCB96" t="str">
            <v>Negari</v>
          </cell>
          <cell r="FCC96" t="str">
            <v>Semarapura Kaja</v>
          </cell>
          <cell r="FCD96" t="str">
            <v>Paksebali</v>
          </cell>
          <cell r="FCE96" t="str">
            <v>Apuan</v>
          </cell>
          <cell r="FCF96" t="str">
            <v>Bebalang</v>
          </cell>
          <cell r="FCG96" t="str">
            <v>Jehem</v>
          </cell>
          <cell r="FCH96" t="str">
            <v>Mengani</v>
          </cell>
          <cell r="FCI96" t="str">
            <v>Nongan</v>
          </cell>
          <cell r="FCJ96" t="str">
            <v>Tangkup</v>
          </cell>
          <cell r="FCK96" t="str">
            <v>Gegelang</v>
          </cell>
          <cell r="FCL96" t="str">
            <v>Subagan</v>
          </cell>
          <cell r="FCM96" t="str">
            <v>Ababi</v>
          </cell>
          <cell r="FCN96" t="str">
            <v>Bungaya</v>
          </cell>
          <cell r="FCO96" t="str">
            <v>Muncan</v>
          </cell>
          <cell r="FCP96" t="str">
            <v>Ban</v>
          </cell>
          <cell r="FCQ96" t="str">
            <v>Sumberklampok</v>
          </cell>
          <cell r="FCR96" t="str">
            <v>Seririt</v>
          </cell>
          <cell r="FCS96" t="str">
            <v>Sepang</v>
          </cell>
          <cell r="FCT96" t="str">
            <v>Banyuseri</v>
          </cell>
          <cell r="FCU96" t="str">
            <v>Sukasada</v>
          </cell>
          <cell r="FCV96" t="str">
            <v>Banyuasri</v>
          </cell>
          <cell r="FCW96" t="str">
            <v>Lemukih</v>
          </cell>
          <cell r="FCX96" t="str">
            <v>Tambakan</v>
          </cell>
          <cell r="FCY96" t="str">
            <v>Sembiran</v>
          </cell>
          <cell r="FCZ96" t="str">
            <v>Serangan</v>
          </cell>
          <cell r="FDA96" t="str">
            <v>Kesiman</v>
          </cell>
          <cell r="FDB96" t="str">
            <v>Dauh Puri</v>
          </cell>
          <cell r="FDC96" t="str">
            <v>Tonja</v>
          </cell>
          <cell r="FDD96" t="str">
            <v>Gerung Utara</v>
          </cell>
          <cell r="FDE96" t="str">
            <v>Kediri</v>
          </cell>
          <cell r="FDF96" t="str">
            <v>Lembuak</v>
          </cell>
          <cell r="FDG96" t="str">
            <v>Sekotong Tengah</v>
          </cell>
          <cell r="FDH96" t="str">
            <v>Bengkel</v>
          </cell>
          <cell r="FDI96" t="str">
            <v>Gunungsari</v>
          </cell>
          <cell r="FDJ96" t="str">
            <v>Lingsar</v>
          </cell>
          <cell r="FDK96" t="str">
            <v>Lembar</v>
          </cell>
          <cell r="FDL96" t="str">
            <v>Batulayar</v>
          </cell>
          <cell r="FDM96" t="str">
            <v>Kuripan</v>
          </cell>
          <cell r="FDN96" t="str">
            <v>Praya</v>
          </cell>
          <cell r="FDO96" t="str">
            <v>Barejulat</v>
          </cell>
          <cell r="FDP96" t="str">
            <v>Bujak</v>
          </cell>
          <cell r="FDQ96" t="str">
            <v>Sengkol</v>
          </cell>
          <cell r="FDR96" t="str">
            <v>Bonder</v>
          </cell>
          <cell r="FDS96" t="str">
            <v>Sukaraja</v>
          </cell>
          <cell r="FDT96" t="str">
            <v>Lekor</v>
          </cell>
          <cell r="FDU96" t="str">
            <v>Pringarata</v>
          </cell>
          <cell r="FDV96" t="str">
            <v>Lendang Are</v>
          </cell>
          <cell r="FDW96" t="str">
            <v>Gerantung</v>
          </cell>
          <cell r="FDX96" t="str">
            <v>Montong Sapah</v>
          </cell>
          <cell r="FDY96" t="str">
            <v>Lantan</v>
          </cell>
          <cell r="FDZ96" t="str">
            <v>Tanjung Luar</v>
          </cell>
          <cell r="FEA96" t="str">
            <v>Suwangi</v>
          </cell>
          <cell r="FEB96" t="str">
            <v>Jenggik</v>
          </cell>
          <cell r="FEC96" t="str">
            <v>Semaya</v>
          </cell>
          <cell r="FED96" t="str">
            <v>Kesik</v>
          </cell>
          <cell r="FEE96" t="str">
            <v>Setanggor</v>
          </cell>
          <cell r="FEF96" t="str">
            <v>Pancor</v>
          </cell>
          <cell r="FEG96" t="str">
            <v>Bagik Papan</v>
          </cell>
          <cell r="FEH96" t="str">
            <v>Aikmel</v>
          </cell>
          <cell r="FEI96" t="str">
            <v>Obel-obel</v>
          </cell>
          <cell r="FEJ96" t="str">
            <v>Pringga Jurang</v>
          </cell>
          <cell r="FEK96" t="str">
            <v>Rempung</v>
          </cell>
          <cell r="FEL96" t="str">
            <v>Anjani</v>
          </cell>
          <cell r="FEM96" t="str">
            <v>Mamben Daya</v>
          </cell>
          <cell r="FEN96" t="str">
            <v>Sembalun Bumbung</v>
          </cell>
          <cell r="FEO96" t="str">
            <v>Selaparang</v>
          </cell>
          <cell r="FEP96" t="str">
            <v>Tanjung</v>
          </cell>
          <cell r="FEQ96" t="str">
            <v>Gelanggang</v>
          </cell>
          <cell r="FER96" t="str">
            <v>Sukarara</v>
          </cell>
          <cell r="FES96" t="str">
            <v>Batu Nampar</v>
          </cell>
          <cell r="FET96" t="str">
            <v>Lenek</v>
          </cell>
          <cell r="FEU96" t="str">
            <v>Lunyuk Rea</v>
          </cell>
          <cell r="FEV96" t="str">
            <v>Luar</v>
          </cell>
          <cell r="FEW96" t="str">
            <v>Stowe Brang</v>
          </cell>
          <cell r="FEX96" t="str">
            <v>Batu Rotok</v>
          </cell>
          <cell r="FEY96" t="str">
            <v>Samapuin</v>
          </cell>
          <cell r="FEZ96" t="str">
            <v>Moyo</v>
          </cell>
          <cell r="FFA96" t="str">
            <v>Sempe</v>
          </cell>
          <cell r="FFB96" t="str">
            <v>Lebin</v>
          </cell>
          <cell r="FFC96" t="str">
            <v>Lape</v>
          </cell>
          <cell r="FFD96" t="str">
            <v>Muer</v>
          </cell>
          <cell r="FFE96" t="str">
            <v>Boal</v>
          </cell>
          <cell r="FFF96" t="str">
            <v>Mapin Rea</v>
          </cell>
          <cell r="FFG96" t="str">
            <v>Labuhan Badas</v>
          </cell>
          <cell r="FFH96" t="str">
            <v>Labangka</v>
          </cell>
          <cell r="FFI96" t="str">
            <v>Tarusa</v>
          </cell>
          <cell r="FFJ96" t="str">
            <v>Rhee</v>
          </cell>
          <cell r="FFK96" t="str">
            <v>Pelat</v>
          </cell>
          <cell r="FFL96" t="str">
            <v>Pungkit</v>
          </cell>
          <cell r="FFM96" t="str">
            <v>Simu</v>
          </cell>
          <cell r="FFN96" t="str">
            <v>Bantulante</v>
          </cell>
          <cell r="FFO96" t="str">
            <v>Pungkit</v>
          </cell>
          <cell r="FFP96" t="str">
            <v>Tatebal</v>
          </cell>
          <cell r="FFQ96" t="str">
            <v>Senawang</v>
          </cell>
          <cell r="FFR96" t="str">
            <v>Lantung</v>
          </cell>
          <cell r="FFS96" t="str">
            <v>Bada</v>
          </cell>
          <cell r="FFT96" t="str">
            <v>Kempo</v>
          </cell>
          <cell r="FFU96" t="str">
            <v>Rasa Bou</v>
          </cell>
          <cell r="FFV96" t="str">
            <v>Malaju</v>
          </cell>
          <cell r="FFW96" t="str">
            <v>Monta Baru</v>
          </cell>
          <cell r="FFX96" t="str">
            <v>Pekat</v>
          </cell>
          <cell r="FFY96" t="str">
            <v>Soriutu</v>
          </cell>
          <cell r="FFZ96" t="str">
            <v>Ranggo</v>
          </cell>
          <cell r="FGA96" t="str">
            <v>Tolotangga</v>
          </cell>
          <cell r="FGB96" t="str">
            <v>Tambe</v>
          </cell>
          <cell r="FGC96" t="str">
            <v>Keli</v>
          </cell>
          <cell r="FGD96" t="str">
            <v>Ncera</v>
          </cell>
          <cell r="FGE96" t="str">
            <v>Tarlawi</v>
          </cell>
          <cell r="FGF96" t="str">
            <v>Sari</v>
          </cell>
          <cell r="FGG96" t="str">
            <v>Ntoke</v>
          </cell>
          <cell r="FGH96" t="str">
            <v>Dori Dungga</v>
          </cell>
          <cell r="FGI96" t="str">
            <v>Piong</v>
          </cell>
          <cell r="FGJ96" t="str">
            <v>Nipa</v>
          </cell>
          <cell r="FGK96" t="str">
            <v>Waworada</v>
          </cell>
          <cell r="FGL96" t="str">
            <v>Kaleo</v>
          </cell>
          <cell r="FGM96" t="str">
            <v>Woro</v>
          </cell>
          <cell r="FGN96" t="str">
            <v>Labuhan Kenanga</v>
          </cell>
          <cell r="FGO96" t="str">
            <v>Bajo</v>
          </cell>
          <cell r="FGP96" t="str">
            <v>Parado Wane</v>
          </cell>
          <cell r="FGQ96" t="str">
            <v>Kabaro</v>
          </cell>
          <cell r="FGR96" t="str">
            <v>Panda</v>
          </cell>
          <cell r="FGS96" t="str">
            <v>Goa</v>
          </cell>
          <cell r="FGT96" t="str">
            <v>Menala</v>
          </cell>
          <cell r="FGU96" t="str">
            <v>Meraran</v>
          </cell>
          <cell r="FGV96" t="str">
            <v>Sekongkang Atas</v>
          </cell>
          <cell r="FGW96" t="str">
            <v>Desa Beru</v>
          </cell>
          <cell r="FGX96" t="str">
            <v>Senayan</v>
          </cell>
          <cell r="FGY96" t="str">
            <v>Mura</v>
          </cell>
          <cell r="FGZ96" t="str">
            <v>Maluk</v>
          </cell>
          <cell r="FHA96" t="str">
            <v>Tanjung</v>
          </cell>
          <cell r="FHB96" t="str">
            <v>Gondang</v>
          </cell>
          <cell r="FHC96" t="str">
            <v>Kayangan</v>
          </cell>
          <cell r="FHD96" t="str">
            <v>Bayan</v>
          </cell>
          <cell r="FHE96" t="str">
            <v>Pemenang Timur</v>
          </cell>
          <cell r="FHF96" t="str">
            <v>Ampenan Selatan</v>
          </cell>
          <cell r="FHG96" t="str">
            <v>Pagesangan</v>
          </cell>
          <cell r="FHH96" t="str">
            <v>Cakranegara Selatan</v>
          </cell>
          <cell r="FHI96" t="str">
            <v>Karang Pule</v>
          </cell>
          <cell r="FHJ96" t="str">
            <v>Mataram Barat</v>
          </cell>
          <cell r="FHK96" t="str">
            <v>Dasan Cermen</v>
          </cell>
          <cell r="FHL96" t="str">
            <v>Paruga</v>
          </cell>
          <cell r="FHM96" t="str">
            <v>Kumbe</v>
          </cell>
          <cell r="FHN96" t="str">
            <v>Melayu</v>
          </cell>
          <cell r="FHO96" t="str">
            <v>Penaraga</v>
          </cell>
          <cell r="FHP96" t="str">
            <v>Monggonao</v>
          </cell>
          <cell r="FHQ96" t="str">
            <v>Bokonusan</v>
          </cell>
          <cell r="FHR96" t="str">
            <v>Oenesu</v>
          </cell>
          <cell r="FHS96" t="str">
            <v>Babau</v>
          </cell>
          <cell r="FHT96" t="str">
            <v>Sulamu</v>
          </cell>
          <cell r="FHU96" t="str">
            <v>Tarus</v>
          </cell>
          <cell r="FHV96" t="str">
            <v>Nonbes</v>
          </cell>
          <cell r="FHW96" t="str">
            <v>Camplong I</v>
          </cell>
          <cell r="FHX96" t="str">
            <v>Takari</v>
          </cell>
          <cell r="FHY96" t="str">
            <v>Lelogama</v>
          </cell>
          <cell r="FHZ96" t="str">
            <v>Naikliu</v>
          </cell>
          <cell r="FIA96" t="str">
            <v>Oelomin</v>
          </cell>
          <cell r="FIB96" t="str">
            <v>Teunbaun</v>
          </cell>
          <cell r="FIC96" t="str">
            <v>Buraen</v>
          </cell>
          <cell r="FID96" t="str">
            <v>Oebesi</v>
          </cell>
          <cell r="FIE96" t="str">
            <v>Seki</v>
          </cell>
          <cell r="FIF96" t="str">
            <v>Manubelon</v>
          </cell>
          <cell r="FIG96" t="str">
            <v>Soliu</v>
          </cell>
          <cell r="FIH96" t="str">
            <v>Akle</v>
          </cell>
          <cell r="FII96" t="str">
            <v>Oeltuah</v>
          </cell>
          <cell r="FIJ96" t="str">
            <v>Fatukanutu</v>
          </cell>
          <cell r="FIK96" t="str">
            <v>Nunuanah</v>
          </cell>
          <cell r="FIL96" t="str">
            <v>Poto</v>
          </cell>
          <cell r="FIM96" t="str">
            <v>Oelbiteno</v>
          </cell>
          <cell r="FIN96" t="str">
            <v>Fatumonas</v>
          </cell>
          <cell r="FIO96" t="str">
            <v>SoE</v>
          </cell>
          <cell r="FIP96" t="str">
            <v>Biloto</v>
          </cell>
          <cell r="FIQ96" t="str">
            <v>O'besi</v>
          </cell>
          <cell r="FIR96" t="str">
            <v>Billa</v>
          </cell>
          <cell r="FIS96" t="str">
            <v>Niki-Niki</v>
          </cell>
          <cell r="FIT96" t="str">
            <v>Pollo</v>
          </cell>
          <cell r="FIU96" t="str">
            <v>Tublopo</v>
          </cell>
          <cell r="FIV96" t="str">
            <v>Oinlasi</v>
          </cell>
          <cell r="FIW96" t="str">
            <v>Lilo</v>
          </cell>
          <cell r="FIX96" t="str">
            <v>Pilli</v>
          </cell>
          <cell r="FIY96" t="str">
            <v>Olais</v>
          </cell>
          <cell r="FIZ96" t="str">
            <v>Nenas</v>
          </cell>
          <cell r="FJA96" t="str">
            <v>Konbaki</v>
          </cell>
          <cell r="FJB96" t="str">
            <v>Benlutu</v>
          </cell>
          <cell r="FJC96" t="str">
            <v>Sabun</v>
          </cell>
          <cell r="FJD96" t="str">
            <v>Toianas</v>
          </cell>
          <cell r="FJE96" t="str">
            <v>OP</v>
          </cell>
          <cell r="FJF96" t="str">
            <v>Neke</v>
          </cell>
          <cell r="FJG96" t="str">
            <v>Kolbano</v>
          </cell>
          <cell r="FJH96" t="str">
            <v>Kot'olin</v>
          </cell>
          <cell r="FJI96" t="str">
            <v>Kualin</v>
          </cell>
          <cell r="FJJ96" t="str">
            <v>Besana</v>
          </cell>
          <cell r="FJK96" t="str">
            <v>Lotas</v>
          </cell>
          <cell r="FJL96" t="str">
            <v>Noebana</v>
          </cell>
          <cell r="FJM96" t="str">
            <v>Santian</v>
          </cell>
          <cell r="FJN96" t="str">
            <v>Naip</v>
          </cell>
          <cell r="FJO96" t="str">
            <v>Tetaf</v>
          </cell>
          <cell r="FJP96" t="str">
            <v>Sillu</v>
          </cell>
          <cell r="FJQ96" t="str">
            <v>Fatukopa</v>
          </cell>
          <cell r="FJR96" t="str">
            <v>Oelbubuk</v>
          </cell>
          <cell r="FJS96" t="str">
            <v>Tobu</v>
          </cell>
          <cell r="FJT96" t="str">
            <v>Lill ana</v>
          </cell>
          <cell r="FJU96" t="str">
            <v>Bitefa</v>
          </cell>
          <cell r="FJV96" t="str">
            <v>Eban</v>
          </cell>
          <cell r="FJW96" t="str">
            <v>Up Faon</v>
          </cell>
          <cell r="FJX96" t="str">
            <v>Oenak</v>
          </cell>
          <cell r="FJY96" t="str">
            <v>Kefamenanu Utara</v>
          </cell>
          <cell r="FJZ96" t="str">
            <v>Boronubaen</v>
          </cell>
          <cell r="FKA96" t="str">
            <v>Ponu</v>
          </cell>
          <cell r="FKB96" t="str">
            <v>Ainiut</v>
          </cell>
          <cell r="FKC96" t="str">
            <v>Humusu C</v>
          </cell>
          <cell r="FKD96" t="str">
            <v>Naob</v>
          </cell>
          <cell r="FKE96" t="str">
            <v>Tuabatan</v>
          </cell>
          <cell r="FKF96" t="str">
            <v>Oelneke</v>
          </cell>
          <cell r="FKG96" t="str">
            <v>Tasinifu</v>
          </cell>
          <cell r="FKH96" t="str">
            <v>Oelami</v>
          </cell>
          <cell r="FKI96" t="str">
            <v>Buk</v>
          </cell>
          <cell r="FKJ96" t="str">
            <v>Inbate</v>
          </cell>
          <cell r="FKK96" t="str">
            <v>Faenake</v>
          </cell>
          <cell r="FKL96" t="str">
            <v>Manamas</v>
          </cell>
          <cell r="FKM96" t="str">
            <v>Fafinesu A</v>
          </cell>
          <cell r="FKN96" t="str">
            <v>Atmen</v>
          </cell>
          <cell r="FKO96" t="str">
            <v>Maubesi</v>
          </cell>
          <cell r="FKP96" t="str">
            <v>Teba</v>
          </cell>
          <cell r="FKQ96" t="str">
            <v>Tunbes</v>
          </cell>
          <cell r="FKR96" t="str">
            <v>Naku</v>
          </cell>
          <cell r="FKS96" t="str">
            <v>Kewar</v>
          </cell>
          <cell r="FKT96" t="str">
            <v>Silawan</v>
          </cell>
          <cell r="FKU96" t="str">
            <v>Asumanu</v>
          </cell>
          <cell r="FKV96" t="str">
            <v>Tukuneno</v>
          </cell>
          <cell r="FKW96" t="str">
            <v>Fatuketi</v>
          </cell>
          <cell r="FKX96" t="str">
            <v>Kota Atambua</v>
          </cell>
          <cell r="FKY96" t="str">
            <v>Mandeu Raimanus</v>
          </cell>
          <cell r="FKZ96" t="str">
            <v>Lasiolat</v>
          </cell>
          <cell r="FLA96" t="str">
            <v>Ekin</v>
          </cell>
          <cell r="FLB96" t="str">
            <v>Bardao</v>
          </cell>
          <cell r="FLC96" t="str">
            <v>Manuaman</v>
          </cell>
          <cell r="FLD96" t="str">
            <v>Dubesi</v>
          </cell>
          <cell r="FLE96" t="str">
            <v>Kalabahi Barat</v>
          </cell>
          <cell r="FLF96" t="str">
            <v>Adang</v>
          </cell>
          <cell r="FLG96" t="str">
            <v>Moru</v>
          </cell>
          <cell r="FLH96" t="str">
            <v>Kelaisi Timur</v>
          </cell>
          <cell r="FLI96" t="str">
            <v>Kolana Utara</v>
          </cell>
          <cell r="FLJ96" t="str">
            <v>Kabir</v>
          </cell>
          <cell r="FLK96" t="str">
            <v>Lembur Barat</v>
          </cell>
          <cell r="FLL96" t="str">
            <v>Pido</v>
          </cell>
          <cell r="FLM96" t="str">
            <v>Baraler</v>
          </cell>
          <cell r="FLN96" t="str">
            <v>Kabola</v>
          </cell>
          <cell r="FLO96" t="str">
            <v>Pura</v>
          </cell>
          <cell r="FLP96" t="str">
            <v>Mataru Selatan</v>
          </cell>
          <cell r="FLQ96" t="str">
            <v>Langkuru</v>
          </cell>
          <cell r="FLR96" t="str">
            <v>Nule</v>
          </cell>
          <cell r="FLS96" t="str">
            <v>Lembur Timur</v>
          </cell>
          <cell r="FLT96" t="str">
            <v>Tude</v>
          </cell>
          <cell r="FLU96" t="str">
            <v>Kayang</v>
          </cell>
          <cell r="FLV96" t="str">
            <v>Ojandetun</v>
          </cell>
          <cell r="FLW96" t="str">
            <v>Kobasoma</v>
          </cell>
          <cell r="FLX96" t="str">
            <v>Waibalun</v>
          </cell>
          <cell r="FLY96" t="str">
            <v>Wailolong</v>
          </cell>
          <cell r="FLZ96" t="str">
            <v>Lewobunga</v>
          </cell>
          <cell r="FMA96" t="str">
            <v>Ritaebang</v>
          </cell>
          <cell r="FMB96" t="str">
            <v>Watanhura</v>
          </cell>
          <cell r="FMC96" t="str">
            <v>Duanur</v>
          </cell>
          <cell r="FMD96" t="str">
            <v>Wailebe</v>
          </cell>
          <cell r="FME96" t="str">
            <v>Waiwerang Kota</v>
          </cell>
          <cell r="FMF96" t="str">
            <v>Rodentena</v>
          </cell>
          <cell r="FMG96" t="str">
            <v>Watololong</v>
          </cell>
          <cell r="FMH96" t="str">
            <v>Bedalewun</v>
          </cell>
          <cell r="FMI96" t="str">
            <v>Lamika</v>
          </cell>
          <cell r="FMJ96" t="str">
            <v>Ile Padung</v>
          </cell>
          <cell r="FMK96" t="str">
            <v>Riangbura</v>
          </cell>
          <cell r="FML96" t="str">
            <v>Sagu</v>
          </cell>
          <cell r="FMM96" t="str">
            <v>Horowura</v>
          </cell>
          <cell r="FMN96" t="str">
            <v>Kelike</v>
          </cell>
          <cell r="FMO96" t="str">
            <v>Masabewa</v>
          </cell>
          <cell r="FMP96" t="str">
            <v>Bhera</v>
          </cell>
          <cell r="FMQ96" t="str">
            <v>Lela</v>
          </cell>
          <cell r="FMR96" t="str">
            <v>Nita</v>
          </cell>
          <cell r="FMS96" t="str">
            <v>Madawat</v>
          </cell>
          <cell r="FMT96" t="str">
            <v>Maluriwu</v>
          </cell>
          <cell r="FMU96" t="str">
            <v>Nelle Urung</v>
          </cell>
          <cell r="FMV96" t="str">
            <v>Darat Gunung</v>
          </cell>
          <cell r="FMW96" t="str">
            <v>Runut</v>
          </cell>
          <cell r="FMX96" t="str">
            <v>Seusina</v>
          </cell>
          <cell r="FMY96" t="str">
            <v>Hokor</v>
          </cell>
          <cell r="FMZ96" t="str">
            <v>Magepanda</v>
          </cell>
          <cell r="FNA96" t="str">
            <v>Natarmage</v>
          </cell>
          <cell r="FNB96" t="str">
            <v>Hewuli</v>
          </cell>
          <cell r="FNC96" t="str">
            <v>Beru</v>
          </cell>
          <cell r="FND96" t="str">
            <v>Koting A</v>
          </cell>
          <cell r="FNE96" t="str">
            <v>Bu Selatan</v>
          </cell>
          <cell r="FNF96" t="str">
            <v>Rubit</v>
          </cell>
          <cell r="FNG96" t="str">
            <v>Teka Iku</v>
          </cell>
          <cell r="FNH96" t="str">
            <v>Waihawa</v>
          </cell>
          <cell r="FNI96" t="str">
            <v>Hale</v>
          </cell>
          <cell r="FNJ96" t="str">
            <v>Ndorurea</v>
          </cell>
          <cell r="FNK96" t="str">
            <v>Aejeti</v>
          </cell>
          <cell r="FNL96" t="str">
            <v>Raburia</v>
          </cell>
          <cell r="FNM96" t="str">
            <v>Mbongawani</v>
          </cell>
          <cell r="FNN96" t="str">
            <v>Onelako</v>
          </cell>
          <cell r="FNO96" t="str">
            <v>Detusoko</v>
          </cell>
          <cell r="FNP96" t="str">
            <v>Welamosa</v>
          </cell>
          <cell r="FNQ96" t="str">
            <v>Bokasape</v>
          </cell>
          <cell r="FNR96" t="str">
            <v>Wolojita</v>
          </cell>
          <cell r="FNS96" t="str">
            <v>Maurole</v>
          </cell>
          <cell r="FNT96" t="str">
            <v>Kebirangga</v>
          </cell>
          <cell r="FNU96" t="str">
            <v>Watuneso</v>
          </cell>
          <cell r="FNV96" t="str">
            <v>Kotabaru</v>
          </cell>
          <cell r="FNW96" t="str">
            <v>Nduaria</v>
          </cell>
          <cell r="FNX96" t="str">
            <v>Nggesa</v>
          </cell>
          <cell r="FNY96" t="str">
            <v>Kurulimbu</v>
          </cell>
          <cell r="FNZ96" t="str">
            <v>Maubasa</v>
          </cell>
          <cell r="FOA96" t="str">
            <v>Kota Raja</v>
          </cell>
          <cell r="FOB96" t="str">
            <v>Potulando</v>
          </cell>
          <cell r="FOC96" t="str">
            <v>Mautapaga</v>
          </cell>
          <cell r="FOD96" t="str">
            <v>Nggumbelaka</v>
          </cell>
          <cell r="FOE96" t="str">
            <v>Aimere</v>
          </cell>
          <cell r="FOF96" t="str">
            <v>Todabelu</v>
          </cell>
          <cell r="FOG96" t="str">
            <v>Bajawa</v>
          </cell>
          <cell r="FOH96" t="str">
            <v>Waepana</v>
          </cell>
          <cell r="FOI96" t="str">
            <v>Benteng Tengah</v>
          </cell>
          <cell r="FOJ96" t="str">
            <v>Watumanu</v>
          </cell>
          <cell r="FOK96" t="str">
            <v>Benteng Tawa</v>
          </cell>
          <cell r="FOL96" t="str">
            <v>Uluwae</v>
          </cell>
          <cell r="FOM96" t="str">
            <v>Nginamanu</v>
          </cell>
          <cell r="FON96" t="str">
            <v>Bawarani</v>
          </cell>
          <cell r="FOO96" t="str">
            <v>Mangulewa</v>
          </cell>
          <cell r="FOP96" t="str">
            <v>Paupaga</v>
          </cell>
          <cell r="FOQ96" t="str">
            <v>Satar Ngkeling</v>
          </cell>
          <cell r="FOR96" t="str">
            <v>Wae Belang</v>
          </cell>
          <cell r="FOS96" t="str">
            <v>Jaong</v>
          </cell>
          <cell r="FOT96" t="str">
            <v>Pagal</v>
          </cell>
          <cell r="FOU96" t="str">
            <v>Reo</v>
          </cell>
          <cell r="FOV96" t="str">
            <v>Golo Dukal</v>
          </cell>
          <cell r="FOW96" t="str">
            <v>Hilihintir</v>
          </cell>
          <cell r="FOX96" t="str">
            <v>Buar</v>
          </cell>
          <cell r="FOY96" t="str">
            <v>Bangka Lelak</v>
          </cell>
          <cell r="FOZ96" t="str">
            <v>Kajong</v>
          </cell>
          <cell r="FPA96" t="str">
            <v>Bere</v>
          </cell>
          <cell r="FPB96" t="str">
            <v>Renda</v>
          </cell>
          <cell r="FPC96" t="str">
            <v>Kambajawa</v>
          </cell>
          <cell r="FPD96" t="str">
            <v>Rambangaru</v>
          </cell>
          <cell r="FPE96" t="str">
            <v>Lewa Paku</v>
          </cell>
          <cell r="FPF96" t="str">
            <v>Makamenggit</v>
          </cell>
          <cell r="FPG96" t="str">
            <v>Billa</v>
          </cell>
          <cell r="FPH96" t="str">
            <v>Ramuk</v>
          </cell>
          <cell r="FPI96" t="str">
            <v>Kawangu</v>
          </cell>
          <cell r="FPJ96" t="str">
            <v>Lumbukore</v>
          </cell>
          <cell r="FPK96" t="str">
            <v>Rindi</v>
          </cell>
          <cell r="FPL96" t="str">
            <v>Kaliuda</v>
          </cell>
          <cell r="FPM96" t="str">
            <v>Wulla</v>
          </cell>
          <cell r="FPN96" t="str">
            <v>Kananggar</v>
          </cell>
          <cell r="FPO96" t="str">
            <v>Nggongi</v>
          </cell>
          <cell r="FPP96" t="str">
            <v>Kamanggih</v>
          </cell>
          <cell r="FPQ96" t="str">
            <v>Prai Bakul</v>
          </cell>
          <cell r="FPR96" t="str">
            <v>Wangga</v>
          </cell>
          <cell r="FPS96" t="str">
            <v>Lukuwingir</v>
          </cell>
          <cell r="FPT96" t="str">
            <v>Watumbelar</v>
          </cell>
          <cell r="FPU96" t="str">
            <v>Kompa Pari</v>
          </cell>
          <cell r="FPV96" t="str">
            <v>Temu</v>
          </cell>
          <cell r="FPW96" t="str">
            <v>Praiwitu</v>
          </cell>
          <cell r="FPX96" t="str">
            <v>Lahiru</v>
          </cell>
          <cell r="FPY96" t="str">
            <v>Loko Ry</v>
          </cell>
          <cell r="FPZ96" t="str">
            <v>Wee Karou</v>
          </cell>
          <cell r="FQA96" t="str">
            <v>Katiku Loku</v>
          </cell>
          <cell r="FQB96" t="str">
            <v>Patiala Bawa</v>
          </cell>
          <cell r="FQC96" t="str">
            <v>Wailiang</v>
          </cell>
          <cell r="FQD96" t="str">
            <v>Wee Tana</v>
          </cell>
          <cell r="FQE96" t="str">
            <v>Pasir Putih</v>
          </cell>
          <cell r="FQF96" t="str">
            <v>Atakera</v>
          </cell>
          <cell r="FQG96" t="str">
            <v>Kolipadan</v>
          </cell>
          <cell r="FQH96" t="str">
            <v>Hadakewa</v>
          </cell>
          <cell r="FQI96" t="str">
            <v>Lewoleba</v>
          </cell>
          <cell r="FQJ96" t="str">
            <v>Balauring</v>
          </cell>
          <cell r="FQK96" t="str">
            <v>Panama</v>
          </cell>
          <cell r="FQL96" t="str">
            <v>Alap Atadei</v>
          </cell>
          <cell r="FQM96" t="str">
            <v>Todanara</v>
          </cell>
          <cell r="FQN96" t="str">
            <v>Oeseli</v>
          </cell>
          <cell r="FQO96" t="str">
            <v>Busalangga</v>
          </cell>
          <cell r="FQP96" t="str">
            <v>Namodale</v>
          </cell>
          <cell r="FQQ96" t="str">
            <v>Onatali</v>
          </cell>
          <cell r="FQR96" t="str">
            <v>Olafulihaa</v>
          </cell>
          <cell r="FQS96" t="str">
            <v>Londalusi</v>
          </cell>
          <cell r="FQT96" t="str">
            <v>Sedeoen</v>
          </cell>
          <cell r="FQU96" t="str">
            <v>Lenguselu</v>
          </cell>
          <cell r="FQV96" t="str">
            <v>Mbali Lendeiki</v>
          </cell>
          <cell r="FQW96" t="str">
            <v>Bolatena</v>
          </cell>
          <cell r="FQX96" t="str">
            <v>Bari</v>
          </cell>
          <cell r="FQY96" t="str">
            <v>Golo Ru'u</v>
          </cell>
          <cell r="FQZ96" t="str">
            <v>Tangge</v>
          </cell>
          <cell r="FRA96" t="str">
            <v>Golo Ndaring</v>
          </cell>
          <cell r="FRB96" t="str">
            <v>Wae Kelambu</v>
          </cell>
          <cell r="FRC96" t="str">
            <v>Mbuit</v>
          </cell>
          <cell r="FRD96" t="str">
            <v>Golo Ronggot</v>
          </cell>
          <cell r="FRE96" t="str">
            <v>Golo Poleng</v>
          </cell>
          <cell r="FRF96" t="str">
            <v>Repi</v>
          </cell>
          <cell r="FRG96" t="str">
            <v>Liang Ndara</v>
          </cell>
          <cell r="FRH96" t="str">
            <v>Pacar</v>
          </cell>
          <cell r="FRI96" t="str">
            <v>Golo Lewe</v>
          </cell>
          <cell r="FRJ96" t="str">
            <v>Dhawe</v>
          </cell>
          <cell r="FRK96" t="str">
            <v>Nangaroro</v>
          </cell>
          <cell r="FRL96" t="str">
            <v>Natanage</v>
          </cell>
          <cell r="FRM96" t="str">
            <v>Mauponggo</v>
          </cell>
          <cell r="FRN96" t="str">
            <v>Tendatoto</v>
          </cell>
          <cell r="FRO96" t="str">
            <v>Witurombaua</v>
          </cell>
          <cell r="FRP96" t="str">
            <v>Rendubutowe</v>
          </cell>
          <cell r="FRQ96" t="str">
            <v>Makata Keri</v>
          </cell>
          <cell r="FRR96" t="str">
            <v>Wangga Waiyengu</v>
          </cell>
          <cell r="FRS96" t="str">
            <v>Wendewa Timur</v>
          </cell>
          <cell r="FRT96" t="str">
            <v>Mbilur Pangadu</v>
          </cell>
          <cell r="FRU96" t="str">
            <v>Konda Maloba</v>
          </cell>
          <cell r="FRV96" t="str">
            <v>Bondo Boghila</v>
          </cell>
          <cell r="FRW96" t="str">
            <v>Mali Mada</v>
          </cell>
          <cell r="FRX96" t="str">
            <v>Kalembu Ndara Mane</v>
          </cell>
          <cell r="FRY96" t="str">
            <v>Waimangura</v>
          </cell>
          <cell r="FRZ96" t="str">
            <v>Buru Deilo</v>
          </cell>
          <cell r="FSA96" t="str">
            <v>Dinjo</v>
          </cell>
          <cell r="FSB96" t="str">
            <v>Bondo Kodi</v>
          </cell>
          <cell r="FSC96" t="str">
            <v>Hoha Wungo</v>
          </cell>
          <cell r="FSD96" t="str">
            <v>Langga Lero</v>
          </cell>
          <cell r="FSE96" t="str">
            <v>Kanelu</v>
          </cell>
          <cell r="FSF96" t="str">
            <v>Wailangira</v>
          </cell>
          <cell r="FSG96" t="str">
            <v>Kota Ndora</v>
          </cell>
          <cell r="FSH96" t="str">
            <v>Mandosawu</v>
          </cell>
          <cell r="FSI96" t="str">
            <v>Tengku Leda</v>
          </cell>
          <cell r="FSJ96" t="str">
            <v>Pota</v>
          </cell>
          <cell r="FSK96" t="str">
            <v>Tiwu Kondo</v>
          </cell>
          <cell r="FSL96" t="str">
            <v>Watu Nggene</v>
          </cell>
          <cell r="FSM96" t="str">
            <v>Bea Ngencung</v>
          </cell>
          <cell r="FSN96" t="str">
            <v>Watu Arus</v>
          </cell>
          <cell r="FSO96" t="str">
            <v>Lempang Paji</v>
          </cell>
          <cell r="FSP96" t="str">
            <v>Mebba</v>
          </cell>
          <cell r="FSQ96" t="str">
            <v>Bebae</v>
          </cell>
          <cell r="FSR96" t="str">
            <v>Bolou</v>
          </cell>
          <cell r="FSS96" t="str">
            <v>Raerobo</v>
          </cell>
          <cell r="FST96" t="str">
            <v>Lobohede</v>
          </cell>
          <cell r="FSU96" t="str">
            <v>Ledeke</v>
          </cell>
          <cell r="FSV96" t="str">
            <v>Barene</v>
          </cell>
          <cell r="FSW96" t="str">
            <v>Motaulun</v>
          </cell>
          <cell r="FSX96" t="str">
            <v>Halibasar</v>
          </cell>
          <cell r="FSY96" t="str">
            <v>Wesey</v>
          </cell>
          <cell r="FSZ96" t="str">
            <v>Saenama</v>
          </cell>
          <cell r="FTA96" t="str">
            <v>Biau</v>
          </cell>
          <cell r="FTB96" t="str">
            <v>As Manulea</v>
          </cell>
          <cell r="FTC96" t="str">
            <v>Meotroi</v>
          </cell>
          <cell r="FTD96" t="str">
            <v>Raiulun</v>
          </cell>
          <cell r="FTE96" t="str">
            <v>Alas Utara</v>
          </cell>
          <cell r="FTF96" t="str">
            <v>Babulu</v>
          </cell>
          <cell r="FTG96" t="str">
            <v>Babotin</v>
          </cell>
          <cell r="FTH96" t="str">
            <v>Namosain</v>
          </cell>
          <cell r="FTI96" t="str">
            <v>Oepura</v>
          </cell>
          <cell r="FTJ96" t="str">
            <v>Kelapa Lima</v>
          </cell>
          <cell r="FTK96" t="str">
            <v>Oebobo</v>
          </cell>
          <cell r="FTL96" t="str">
            <v>Bakunase</v>
          </cell>
          <cell r="FTM96" t="str">
            <v>Airmata</v>
          </cell>
          <cell r="FTN96" t="str">
            <v>Dalam Kaum</v>
          </cell>
          <cell r="FTO96" t="str">
            <v>Sungai Kumpai</v>
          </cell>
          <cell r="FTP96" t="str">
            <v>Sarang Burung Danau</v>
          </cell>
          <cell r="FTQ96" t="str">
            <v>Tebas Kuala</v>
          </cell>
          <cell r="FTR96" t="str">
            <v>Pemangkat Kota</v>
          </cell>
          <cell r="FTS96" t="str">
            <v>Sulung</v>
          </cell>
          <cell r="FTT96" t="str">
            <v>Semelagi Besar</v>
          </cell>
          <cell r="FTU96" t="str">
            <v>Sebubus</v>
          </cell>
          <cell r="FTV96" t="str">
            <v>Kaliau'</v>
          </cell>
          <cell r="FTW96" t="str">
            <v>Balai Gemuruh</v>
          </cell>
          <cell r="FTX96" t="str">
            <v>Sagu</v>
          </cell>
          <cell r="FTY96" t="str">
            <v>Tekarang</v>
          </cell>
          <cell r="FTZ96" t="str">
            <v>Singa Raya</v>
          </cell>
          <cell r="FUA96" t="str">
            <v>Jirak</v>
          </cell>
          <cell r="FUB96" t="str">
            <v>Rantau Panjang</v>
          </cell>
          <cell r="FUC96" t="str">
            <v>Jawai Laut</v>
          </cell>
          <cell r="FUD96" t="str">
            <v>Tangaran</v>
          </cell>
          <cell r="FUE96" t="str">
            <v>Parit Baru</v>
          </cell>
          <cell r="FUF96" t="str">
            <v>Gelik</v>
          </cell>
          <cell r="FUG96" t="str">
            <v>Tanjung</v>
          </cell>
          <cell r="FUH96" t="str">
            <v>Toho Ilir</v>
          </cell>
          <cell r="FUI96" t="str">
            <v>Sungai Pinyuh</v>
          </cell>
          <cell r="FUJ96" t="str">
            <v>Wajok Hilir</v>
          </cell>
          <cell r="FUK96" t="str">
            <v>Sungai Duri I</v>
          </cell>
          <cell r="FUL96" t="str">
            <v>Peniti Besar</v>
          </cell>
          <cell r="FUM96" t="str">
            <v>Anjungan Melancar</v>
          </cell>
          <cell r="FUN96" t="str">
            <v>Sekabuk</v>
          </cell>
          <cell r="FUO96" t="str">
            <v>Pulau Pedalaman</v>
          </cell>
          <cell r="FUP96" t="str">
            <v>Tanjung Kapuas</v>
          </cell>
          <cell r="FUQ96" t="str">
            <v>Kedukul</v>
          </cell>
          <cell r="FUR96" t="str">
            <v>Noyan</v>
          </cell>
          <cell r="FUS96" t="str">
            <v>Balai Sebut</v>
          </cell>
          <cell r="FUT96" t="str">
            <v>Bonti</v>
          </cell>
          <cell r="FUU96" t="str">
            <v>Kasro Mego</v>
          </cell>
          <cell r="FUV96" t="str">
            <v>Balai Karangan</v>
          </cell>
          <cell r="FUW96" t="str">
            <v>Tanjung Bunga</v>
          </cell>
          <cell r="FUX96" t="str">
            <v>Pusat Damai</v>
          </cell>
          <cell r="FUY96" t="str">
            <v>Sosok</v>
          </cell>
          <cell r="FUZ96" t="str">
            <v>Pulau Tayan Utara</v>
          </cell>
          <cell r="FVA96" t="str">
            <v>Hilir</v>
          </cell>
          <cell r="FVB96" t="str">
            <v>Teraju</v>
          </cell>
          <cell r="FVC96" t="str">
            <v>Meliau Hilir</v>
          </cell>
          <cell r="FVD96" t="str">
            <v>Nekan</v>
          </cell>
          <cell r="FVE96" t="str">
            <v>Sungai Putri</v>
          </cell>
          <cell r="FVF96" t="str">
            <v>Suka Karya</v>
          </cell>
          <cell r="FVG96" t="str">
            <v>Manis Mata</v>
          </cell>
          <cell r="FVH96" t="str">
            <v>Kendawangan Kiri</v>
          </cell>
          <cell r="FVI96" t="str">
            <v>Sandai</v>
          </cell>
          <cell r="FVJ96" t="str">
            <v>Riam Bunut</v>
          </cell>
          <cell r="FVK96" t="str">
            <v>Balai Pinang</v>
          </cell>
          <cell r="FVL96" t="str">
            <v>Nanga Tayap</v>
          </cell>
          <cell r="FVM96" t="str">
            <v>Sungai Jawi</v>
          </cell>
          <cell r="FVN96" t="str">
            <v>Tumbang Titi</v>
          </cell>
          <cell r="FVO96" t="str">
            <v>Periangan</v>
          </cell>
          <cell r="FVP96" t="str">
            <v>Kantor</v>
          </cell>
          <cell r="FVQ96" t="str">
            <v>Sungai Awan Kanan</v>
          </cell>
          <cell r="FVR96" t="str">
            <v>Kauman</v>
          </cell>
          <cell r="FVS96" t="str">
            <v>Menyumbung</v>
          </cell>
          <cell r="FVT96" t="str">
            <v>Semandang Kanan</v>
          </cell>
          <cell r="FVU96" t="str">
            <v>Air Upas</v>
          </cell>
          <cell r="FVV96" t="str">
            <v>Suka Mulia</v>
          </cell>
          <cell r="FVW96" t="str">
            <v>Pebihingan</v>
          </cell>
          <cell r="FVX96" t="str">
            <v>Beringin Jaya</v>
          </cell>
          <cell r="FVY96" t="str">
            <v>Ladang</v>
          </cell>
          <cell r="FVZ96" t="str">
            <v>Nanga Tempunak</v>
          </cell>
          <cell r="FWA96" t="str">
            <v>Nanga Sepauk</v>
          </cell>
          <cell r="FWB96" t="str">
            <v>Nanga Ketungau</v>
          </cell>
          <cell r="FWC96" t="str">
            <v>Wirayuda</v>
          </cell>
          <cell r="FWD96" t="str">
            <v>Senaning</v>
          </cell>
          <cell r="FWE96" t="str">
            <v>Nanga Jetak</v>
          </cell>
          <cell r="FWF96" t="str">
            <v>Nanga Mau</v>
          </cell>
          <cell r="FWG96" t="str">
            <v>Nanga Tebidah</v>
          </cell>
          <cell r="FWH96" t="str">
            <v>Nanga Serawai</v>
          </cell>
          <cell r="FWI96" t="str">
            <v>Nanga Kemangai</v>
          </cell>
          <cell r="FWJ96" t="str">
            <v>Nanga Lebang</v>
          </cell>
          <cell r="FWK96" t="str">
            <v>Ransi Dakan</v>
          </cell>
          <cell r="FWL96" t="str">
            <v>Ampar Bedang</v>
          </cell>
          <cell r="FWM96" t="str">
            <v>Putussibau Kota</v>
          </cell>
          <cell r="FWN96" t="str">
            <v>Teluk Sindur</v>
          </cell>
          <cell r="FWO96" t="str">
            <v>Nanga Embaloh</v>
          </cell>
          <cell r="FWP96" t="str">
            <v>Banua Martinus</v>
          </cell>
          <cell r="FWQ96" t="str">
            <v>Bunut Hilir</v>
          </cell>
          <cell r="FWR96" t="str">
            <v>Nanga Suruk</v>
          </cell>
          <cell r="FWS96" t="str">
            <v>Jongkong Kiri Hilir</v>
          </cell>
          <cell r="FWT96" t="str">
            <v>Nanga Tepuai</v>
          </cell>
          <cell r="FWU96" t="str">
            <v>Gudang Hulu</v>
          </cell>
          <cell r="FWV96" t="str">
            <v>Semitau Hulu</v>
          </cell>
          <cell r="FWW96" t="str">
            <v>Sejiram</v>
          </cell>
          <cell r="FWX96" t="str">
            <v>Setulang</v>
          </cell>
          <cell r="FWY96" t="str">
            <v>Keling Panggau</v>
          </cell>
          <cell r="FWZ96" t="str">
            <v>Badau</v>
          </cell>
          <cell r="FXA96" t="str">
            <v>Perigi</v>
          </cell>
          <cell r="FXB96" t="str">
            <v>Nanga Dangkan</v>
          </cell>
          <cell r="FXC96" t="str">
            <v>Kedamin Hulu</v>
          </cell>
          <cell r="FXD96" t="str">
            <v>Nanga Sebintang</v>
          </cell>
          <cell r="FXE96" t="str">
            <v>Nanga Danau</v>
          </cell>
          <cell r="FXF96" t="str">
            <v>Nanga Mentebah</v>
          </cell>
          <cell r="FXG96" t="str">
            <v>Kerangan Panjang</v>
          </cell>
          <cell r="FXH96" t="str">
            <v>Mensusai</v>
          </cell>
          <cell r="FXI96" t="str">
            <v>Sungai Antu</v>
          </cell>
          <cell r="FXJ96" t="str">
            <v>Sungai Duri</v>
          </cell>
          <cell r="FXK96" t="str">
            <v>Samalantan</v>
          </cell>
          <cell r="FXL96" t="str">
            <v>Lesabela</v>
          </cell>
          <cell r="FXM96" t="str">
            <v>Bumi Emas</v>
          </cell>
          <cell r="FXN96" t="str">
            <v>Seluas</v>
          </cell>
          <cell r="FXO96" t="str">
            <v>Lembang</v>
          </cell>
          <cell r="FXP96" t="str">
            <v>Jagoi</v>
          </cell>
          <cell r="FXQ96" t="str">
            <v>Gerantung</v>
          </cell>
          <cell r="FXR96" t="str">
            <v>Dharma Bhakti</v>
          </cell>
          <cell r="FXS96" t="str">
            <v>Nangka</v>
          </cell>
          <cell r="FXT96" t="str">
            <v>Capkala</v>
          </cell>
          <cell r="FXU96" t="str">
            <v>Sungkung I</v>
          </cell>
          <cell r="FXV96" t="str">
            <v>Magmagan Karya</v>
          </cell>
          <cell r="FXW96" t="str">
            <v>Cipta Karya</v>
          </cell>
          <cell r="FXX96" t="str">
            <v>Rukma Jaya</v>
          </cell>
          <cell r="FXY96" t="str">
            <v>Saka Taru</v>
          </cell>
          <cell r="FXZ96" t="str">
            <v>Sinar Tebudak</v>
          </cell>
          <cell r="FYA96" t="str">
            <v>Hilir Kantor</v>
          </cell>
          <cell r="FYB96" t="str">
            <v>Karangan</v>
          </cell>
          <cell r="FYC96" t="str">
            <v>Sepahat</v>
          </cell>
          <cell r="FYD96" t="str">
            <v>Sebadu</v>
          </cell>
          <cell r="FYE96" t="str">
            <v>Serimbu</v>
          </cell>
          <cell r="FYF96" t="str">
            <v>Darit</v>
          </cell>
          <cell r="FYG96" t="str">
            <v>Pahauman</v>
          </cell>
          <cell r="FYH96" t="str">
            <v>Meranti</v>
          </cell>
          <cell r="FYI96" t="str">
            <v>Semedang</v>
          </cell>
          <cell r="FYJ96" t="str">
            <v>Sebangki</v>
          </cell>
          <cell r="FYK96" t="str">
            <v>Temahar</v>
          </cell>
          <cell r="FYL96" t="str">
            <v>Padang Pio</v>
          </cell>
          <cell r="FYM96" t="str">
            <v>Sompak</v>
          </cell>
          <cell r="FYN96" t="str">
            <v>Sungai Ringin</v>
          </cell>
          <cell r="FYO96" t="str">
            <v>Rawak Hilir</v>
          </cell>
          <cell r="FYP96" t="str">
            <v>Nanga Taman</v>
          </cell>
          <cell r="FYQ96" t="str">
            <v>Nanga Mahap</v>
          </cell>
          <cell r="FYR96" t="str">
            <v>Sungai Ayak Satu</v>
          </cell>
          <cell r="FYS96" t="str">
            <v>Sebetung</v>
          </cell>
          <cell r="FYT96" t="str">
            <v>Nanga Ansar</v>
          </cell>
          <cell r="FYU96" t="str">
            <v>Pemuar</v>
          </cell>
          <cell r="FYV96" t="str">
            <v>Tanjung Niaga</v>
          </cell>
          <cell r="FYW96" t="str">
            <v>Nanga Ella Hilir</v>
          </cell>
          <cell r="FYX96" t="str">
            <v>Menukung Kota</v>
          </cell>
          <cell r="FYY96" t="str">
            <v>Nanga Sayan</v>
          </cell>
          <cell r="FYZ96" t="str">
            <v>Batu Begigi</v>
          </cell>
          <cell r="FZA96" t="str">
            <v>Nanga Sokan</v>
          </cell>
          <cell r="FZB96" t="str">
            <v>Tekelak</v>
          </cell>
          <cell r="FZC96" t="str">
            <v>Manggala</v>
          </cell>
          <cell r="FZD96" t="str">
            <v>Tiong Keranji</v>
          </cell>
          <cell r="FZE96" t="str">
            <v>Ulak Muid</v>
          </cell>
          <cell r="FZF96" t="str">
            <v>Sutera</v>
          </cell>
          <cell r="FZG96" t="str">
            <v>Telukmelano</v>
          </cell>
          <cell r="FZH96" t="str">
            <v>Mas Bangun</v>
          </cell>
          <cell r="FZI96" t="str">
            <v>Tanjungsatai</v>
          </cell>
          <cell r="FZJ96" t="str">
            <v>Seponti Jaya</v>
          </cell>
          <cell r="FZK96" t="str">
            <v>Pelapis</v>
          </cell>
          <cell r="FZL96" t="str">
            <v>Sungai Raya</v>
          </cell>
          <cell r="FZM96" t="str">
            <v>Kuala Mandor B</v>
          </cell>
          <cell r="FZN96" t="str">
            <v>Simpang Kanan</v>
          </cell>
          <cell r="FZO96" t="str">
            <v>Teluk Empening</v>
          </cell>
          <cell r="FZP96" t="str">
            <v>Tanjung Beringin</v>
          </cell>
          <cell r="FZQ96" t="str">
            <v>Kubu</v>
          </cell>
          <cell r="FZR96" t="str">
            <v>Rasau Jaya Umum</v>
          </cell>
          <cell r="FZS96" t="str">
            <v>Teluk Pakedai Hulu</v>
          </cell>
          <cell r="FZT96" t="str">
            <v>Sungai Kakap</v>
          </cell>
          <cell r="FZU96" t="str">
            <v>Benuamelayu Laut</v>
          </cell>
          <cell r="FZV96" t="str">
            <v>Paritmayor</v>
          </cell>
          <cell r="FZW96" t="str">
            <v>Pallima</v>
          </cell>
          <cell r="FZX96" t="str">
            <v>Siantan Hulu</v>
          </cell>
          <cell r="FZY96" t="str">
            <v>Sungaibangkong</v>
          </cell>
          <cell r="FZZ96" t="str">
            <v>Bansir Laut</v>
          </cell>
          <cell r="GAA96" t="str">
            <v>Roban</v>
          </cell>
          <cell r="GAB96" t="str">
            <v>Pasiran</v>
          </cell>
          <cell r="GAC96" t="str">
            <v>Pajintan</v>
          </cell>
          <cell r="GAD96" t="str">
            <v>Sungai Garam Hilir</v>
          </cell>
          <cell r="GAE96" t="str">
            <v>Sedau</v>
          </cell>
          <cell r="GAF96" t="str">
            <v>Candi</v>
          </cell>
          <cell r="GAG96" t="str">
            <v>Mendawai Seberang</v>
          </cell>
          <cell r="GAH96" t="str">
            <v>Kotawaringin Hulu</v>
          </cell>
          <cell r="GAI96" t="str">
            <v>Pangkut</v>
          </cell>
          <cell r="GAJ96" t="str">
            <v>Pangkalan Tiga</v>
          </cell>
          <cell r="GAK96" t="str">
            <v>Pangkalan Banteng</v>
          </cell>
          <cell r="GAL96" t="str">
            <v>Kota Besi Hulu</v>
          </cell>
          <cell r="GAM96" t="str">
            <v>Rubung Buyung</v>
          </cell>
          <cell r="GAN96" t="str">
            <v>Kuala Kuayan</v>
          </cell>
          <cell r="GAO96" t="str">
            <v>Parenggean</v>
          </cell>
          <cell r="GAP96" t="str">
            <v>Baamang Hilir</v>
          </cell>
          <cell r="GAQ96" t="str">
            <v>Mentawa Baru Hulu</v>
          </cell>
          <cell r="GAR96" t="str">
            <v>Pondok Damar</v>
          </cell>
          <cell r="GAS96" t="str">
            <v>Samuda Kota</v>
          </cell>
          <cell r="GAT96" t="str">
            <v>Bapinang Hulu</v>
          </cell>
          <cell r="GAU96" t="str">
            <v>Tumbang Kalang</v>
          </cell>
          <cell r="GAV96" t="str">
            <v>Parebok</v>
          </cell>
          <cell r="GAW96" t="str">
            <v>Mentaya Seberang</v>
          </cell>
          <cell r="GAX96" t="str">
            <v>Pundu</v>
          </cell>
          <cell r="GAY96" t="str">
            <v>Sebabi</v>
          </cell>
          <cell r="GAZ96" t="str">
            <v>Tumbang Tilap</v>
          </cell>
          <cell r="GBA96" t="str">
            <v>Luwuk Sampun</v>
          </cell>
          <cell r="GBB96" t="str">
            <v>Tumbang Boloi</v>
          </cell>
          <cell r="GBC96" t="str">
            <v>Murung Keramat</v>
          </cell>
          <cell r="GBD96" t="str">
            <v>Mambulau</v>
          </cell>
          <cell r="GBE96" t="str">
            <v>Anjir Serapat Timur</v>
          </cell>
          <cell r="GBF96" t="str">
            <v>Batanjung</v>
          </cell>
          <cell r="GBG96" t="str">
            <v>Mandomai</v>
          </cell>
          <cell r="GBH96" t="str">
            <v>Saka Lagon</v>
          </cell>
          <cell r="GBI96" t="str">
            <v>Palingkau Baru</v>
          </cell>
          <cell r="GBJ96" t="str">
            <v>Pangkalan Rekan</v>
          </cell>
          <cell r="GBK96" t="str">
            <v>Manusup</v>
          </cell>
          <cell r="GBL96" t="str">
            <v>Petak Puti</v>
          </cell>
          <cell r="GBM96" t="str">
            <v>Masaran</v>
          </cell>
          <cell r="GBN96" t="str">
            <v>Sei Hanyo</v>
          </cell>
          <cell r="GBO96" t="str">
            <v>Tamban Baru Timur</v>
          </cell>
          <cell r="GBP96" t="str">
            <v>Jangkang</v>
          </cell>
          <cell r="GBQ96" t="str">
            <v>Masaha</v>
          </cell>
          <cell r="GBR96" t="str">
            <v>Dadahup</v>
          </cell>
          <cell r="GBS96" t="str">
            <v>Pulau Kupang</v>
          </cell>
          <cell r="GBT96" t="str">
            <v>Rantau Kujang</v>
          </cell>
          <cell r="GBU96" t="str">
            <v>Mengkatip</v>
          </cell>
          <cell r="GBV96" t="str">
            <v>Bangkuang</v>
          </cell>
          <cell r="GBW96" t="str">
            <v>Pendang</v>
          </cell>
          <cell r="GBX96" t="str">
            <v>Baruang</v>
          </cell>
          <cell r="GBY96" t="str">
            <v>Jelapat</v>
          </cell>
          <cell r="GBZ96" t="str">
            <v>Montallat I</v>
          </cell>
          <cell r="GCA96" t="str">
            <v>Malungai</v>
          </cell>
          <cell r="GCB96" t="str">
            <v>Tanjung Harapan</v>
          </cell>
          <cell r="GCC96" t="str">
            <v>Sampirang I</v>
          </cell>
          <cell r="GCD96" t="str">
            <v>Lanjas</v>
          </cell>
          <cell r="GCE96" t="str">
            <v>Lahei I</v>
          </cell>
          <cell r="GCF96" t="str">
            <v>Jingah</v>
          </cell>
          <cell r="GCG96" t="str">
            <v>Trahean</v>
          </cell>
          <cell r="GCH96" t="str">
            <v>Nihan Hilir</v>
          </cell>
          <cell r="GCI96" t="str">
            <v>Galinggang</v>
          </cell>
          <cell r="GCJ96" t="str">
            <v>Kasongan Baru</v>
          </cell>
          <cell r="GCK96" t="str">
            <v>Pendahara</v>
          </cell>
          <cell r="GCL96" t="str">
            <v>Tewang Papari</v>
          </cell>
          <cell r="GCM96" t="str">
            <v>Samba Kahayan</v>
          </cell>
          <cell r="GCN96" t="str">
            <v>Dehes</v>
          </cell>
          <cell r="GCO96" t="str">
            <v>Tumbang Mandurei</v>
          </cell>
          <cell r="GCP96" t="str">
            <v>Tumbang Sanamang</v>
          </cell>
          <cell r="GCQ96" t="str">
            <v>Mendawai</v>
          </cell>
          <cell r="GCR96" t="str">
            <v>Pagatan Hilir</v>
          </cell>
          <cell r="GCS96" t="str">
            <v>Talingke</v>
          </cell>
          <cell r="GCT96" t="str">
            <v>Tumbang Baraoi</v>
          </cell>
          <cell r="GCU96" t="str">
            <v>Tumbang Gaei</v>
          </cell>
          <cell r="GCV96" t="str">
            <v>Kuala Pembuang I</v>
          </cell>
          <cell r="GCW96" t="str">
            <v>Rantau Pulut</v>
          </cell>
          <cell r="GCX96" t="str">
            <v>Telaga Pulang</v>
          </cell>
          <cell r="GCY96" t="str">
            <v>Tanjung Hanau</v>
          </cell>
          <cell r="GCZ96" t="str">
            <v>Tumbang Bahan</v>
          </cell>
          <cell r="GDA96" t="str">
            <v>Mekar Indah</v>
          </cell>
          <cell r="GDB96" t="str">
            <v>Terawan</v>
          </cell>
          <cell r="GDC96" t="str">
            <v>Asam Baru</v>
          </cell>
          <cell r="GDD96" t="str">
            <v>Sebabi</v>
          </cell>
          <cell r="GDE96" t="str">
            <v>Tumbang Magin</v>
          </cell>
          <cell r="GDF96" t="str">
            <v>Mendawai</v>
          </cell>
          <cell r="GDG96" t="str">
            <v>Kuala Jelai</v>
          </cell>
          <cell r="GDH96" t="str">
            <v>Jihing</v>
          </cell>
          <cell r="GDI96" t="str">
            <v>Sungai Damar</v>
          </cell>
          <cell r="GDJ96" t="str">
            <v>Kenawan</v>
          </cell>
          <cell r="GDK96" t="str">
            <v>Tapin Bini</v>
          </cell>
          <cell r="GDL96" t="str">
            <v>Kudangan</v>
          </cell>
          <cell r="GDM96" t="str">
            <v>Nanga Bulik</v>
          </cell>
          <cell r="GDN96" t="str">
            <v>Nanga Palikodan</v>
          </cell>
          <cell r="GDO96" t="str">
            <v>Melata</v>
          </cell>
          <cell r="GDP96" t="str">
            <v>Bina Bhakti</v>
          </cell>
          <cell r="GDQ96" t="str">
            <v>Nanga Belantikan</v>
          </cell>
          <cell r="GDR96" t="str">
            <v>Batu Tambun</v>
          </cell>
          <cell r="GDS96" t="str">
            <v>Sepang Simin</v>
          </cell>
          <cell r="GDT96" t="str">
            <v>Tampang Tumbang Anjir</v>
          </cell>
          <cell r="GDU96" t="str">
            <v>Tewah</v>
          </cell>
          <cell r="GDV96" t="str">
            <v>Tumbang Miri</v>
          </cell>
          <cell r="GDW96" t="str">
            <v>Jakatan Raya</v>
          </cell>
          <cell r="GDX96" t="str">
            <v>Tumbang Talaken</v>
          </cell>
          <cell r="GDY96" t="str">
            <v>Kampuri</v>
          </cell>
          <cell r="GDZ96" t="str">
            <v>Tumbang Marikoi</v>
          </cell>
          <cell r="GEA96" t="str">
            <v>Tumbang Napoi</v>
          </cell>
          <cell r="GEB96" t="str">
            <v>Tumbang Rahuyan</v>
          </cell>
          <cell r="GEC96" t="str">
            <v>Tehang</v>
          </cell>
          <cell r="GED96" t="str">
            <v>Rabambang</v>
          </cell>
          <cell r="GEE96" t="str">
            <v>Dandang</v>
          </cell>
          <cell r="GEF96" t="str">
            <v>Bahaur Basantan</v>
          </cell>
          <cell r="GEG96" t="str">
            <v>Tanjung Sangalang</v>
          </cell>
          <cell r="GEH96" t="str">
            <v>Manen Paduran</v>
          </cell>
          <cell r="GEI96" t="str">
            <v>Kahayan Hilir</v>
          </cell>
          <cell r="GEJ96" t="str">
            <v>Tahai Jaya</v>
          </cell>
          <cell r="GEK96" t="str">
            <v>Garung</v>
          </cell>
          <cell r="GEL96" t="str">
            <v>Paduran Sebangau</v>
          </cell>
          <cell r="GEM96" t="str">
            <v>Puruk Cahu</v>
          </cell>
          <cell r="GEN96" t="str">
            <v>Saripoi</v>
          </cell>
          <cell r="GEO96" t="str">
            <v>Muara Laung I</v>
          </cell>
          <cell r="GEP96" t="str">
            <v>Muara Bakanon</v>
          </cell>
          <cell r="GEQ96" t="str">
            <v>Tumbang Kunyi</v>
          </cell>
          <cell r="GER96" t="str">
            <v>Bumban Tuhup</v>
          </cell>
          <cell r="GES96" t="str">
            <v>Oreng</v>
          </cell>
          <cell r="GET96" t="str">
            <v>Batu Mirau</v>
          </cell>
          <cell r="GEU96" t="str">
            <v>Tumbang Tohan</v>
          </cell>
          <cell r="GEV96" t="str">
            <v>Tumbang Tujang</v>
          </cell>
          <cell r="GEW96" t="str">
            <v>Tamiang Layang</v>
          </cell>
          <cell r="GEX96" t="str">
            <v>Pasar Panas/Taniran</v>
          </cell>
          <cell r="GEY96" t="str">
            <v>Pulau Padang</v>
          </cell>
          <cell r="GEZ96" t="str">
            <v>Janah Jari</v>
          </cell>
          <cell r="GFA96" t="str">
            <v>Ampah Kota</v>
          </cell>
          <cell r="GFB96" t="str">
            <v>Muara Palantau</v>
          </cell>
          <cell r="GFC96" t="str">
            <v>Juru Banu</v>
          </cell>
          <cell r="GFD96" t="str">
            <v>Puri</v>
          </cell>
          <cell r="GFE96" t="str">
            <v>Tampa</v>
          </cell>
          <cell r="GFF96" t="str">
            <v>Dayu</v>
          </cell>
          <cell r="GFG96" t="str">
            <v>Pahandut</v>
          </cell>
          <cell r="GFH96" t="str">
            <v>Marang</v>
          </cell>
          <cell r="GFI96" t="str">
            <v>Palangka</v>
          </cell>
          <cell r="GFJ96" t="str">
            <v>Bereng Bengkel</v>
          </cell>
          <cell r="GFK96" t="str">
            <v>Petuk Bukit</v>
          </cell>
          <cell r="GFL96" t="str">
            <v>Banua lawas</v>
          </cell>
          <cell r="GFM96" t="str">
            <v>Sabuhur</v>
          </cell>
          <cell r="GFN96" t="str">
            <v>Sarang Halang</v>
          </cell>
          <cell r="GFO96" t="str">
            <v>Sungai Bakau</v>
          </cell>
          <cell r="GFP96" t="str">
            <v>Benua Raya</v>
          </cell>
          <cell r="GFQ96" t="str">
            <v>Batu Tungku</v>
          </cell>
          <cell r="GFR96" t="str">
            <v>Pandan Sari</v>
          </cell>
          <cell r="GFS96" t="str">
            <v>Tambang Ulang</v>
          </cell>
          <cell r="GFT96" t="str">
            <v>Batu Ampar</v>
          </cell>
          <cell r="GFU96" t="str">
            <v>Bajuin</v>
          </cell>
          <cell r="GFV96" t="str">
            <v>Handil Babirik</v>
          </cell>
          <cell r="GFW96" t="str">
            <v>Labuan Barat</v>
          </cell>
          <cell r="GFX96" t="str">
            <v>Lontar Selatan</v>
          </cell>
          <cell r="GFY96" t="str">
            <v>Teluk Sirih</v>
          </cell>
          <cell r="GFZ96" t="str">
            <v>Batu Tunau</v>
          </cell>
          <cell r="GGA96" t="str">
            <v>Sekapung</v>
          </cell>
          <cell r="GGB96" t="str">
            <v>Kotabaru Hulu</v>
          </cell>
          <cell r="GGC96" t="str">
            <v>Tanjung Pangga</v>
          </cell>
          <cell r="GGD96" t="str">
            <v>Cantung Kiri Hilir</v>
          </cell>
          <cell r="GGE96" t="str">
            <v>Tanjung Batu</v>
          </cell>
          <cell r="GGF96" t="str">
            <v>Sungai Hanyar</v>
          </cell>
          <cell r="GGG96" t="str">
            <v>Sekandis</v>
          </cell>
          <cell r="GGH96" t="str">
            <v>Sepapah</v>
          </cell>
          <cell r="GGI96" t="str">
            <v>Bepara</v>
          </cell>
          <cell r="GGJ96" t="str">
            <v>Hampang</v>
          </cell>
          <cell r="GGK96" t="str">
            <v>Buluh Kuning</v>
          </cell>
          <cell r="GGL96" t="str">
            <v>Semisir</v>
          </cell>
          <cell r="GGM96" t="str">
            <v>Serongga</v>
          </cell>
          <cell r="GGN96" t="str">
            <v>Siayuh</v>
          </cell>
          <cell r="GGO96" t="str">
            <v>Sengayam</v>
          </cell>
          <cell r="GGP96" t="str">
            <v>Tanjung Lalak Utara</v>
          </cell>
          <cell r="GGQ96" t="str">
            <v>Tanjung Pelayar</v>
          </cell>
          <cell r="GGR96" t="str">
            <v>Bakambat</v>
          </cell>
          <cell r="GGS96" t="str">
            <v>Kertak Hanyar I</v>
          </cell>
          <cell r="GGT96" t="str">
            <v>Gambut</v>
          </cell>
          <cell r="GGU96" t="str">
            <v>Sungai Lulut</v>
          </cell>
          <cell r="GGV96" t="str">
            <v>Keraton</v>
          </cell>
          <cell r="GGW96" t="str">
            <v>Kiram</v>
          </cell>
          <cell r="GGX96" t="str">
            <v>Pingaran Ilir</v>
          </cell>
          <cell r="GGY96" t="str">
            <v>Paku</v>
          </cell>
          <cell r="GGZ96" t="str">
            <v>Maniapun</v>
          </cell>
          <cell r="GHA96" t="str">
            <v>Kupang Rejo</v>
          </cell>
          <cell r="GHB96" t="str">
            <v>Tiwingan Lama</v>
          </cell>
          <cell r="GHC96" t="str">
            <v>Baru</v>
          </cell>
          <cell r="GHD96" t="str">
            <v>Pindahan Baru</v>
          </cell>
          <cell r="GHE96" t="str">
            <v>Teluk Selong</v>
          </cell>
          <cell r="GHF96" t="str">
            <v>Pekauman</v>
          </cell>
          <cell r="GHG96" t="str">
            <v>Madurejo</v>
          </cell>
          <cell r="GHH96" t="str">
            <v>Paramasan Atas</v>
          </cell>
          <cell r="GHI96" t="str">
            <v>Rantau Bujur</v>
          </cell>
          <cell r="GHJ96" t="str">
            <v>Tatah Bangkal</v>
          </cell>
          <cell r="GHK96" t="str">
            <v>Keramat Mina</v>
          </cell>
          <cell r="GHL96" t="str">
            <v>Kuala Lupak</v>
          </cell>
          <cell r="GHM96" t="str">
            <v>Purwosari II</v>
          </cell>
          <cell r="GHN96" t="str">
            <v>Andaman</v>
          </cell>
          <cell r="GHO96" t="str">
            <v>Anjir Serapat Muara</v>
          </cell>
          <cell r="GHP96" t="str">
            <v>Berangas Barat</v>
          </cell>
          <cell r="GHQ96" t="str">
            <v>Terantang</v>
          </cell>
          <cell r="GHR96" t="str">
            <v>Sungai Pantai</v>
          </cell>
          <cell r="GHS96" t="str">
            <v>Murung Keramat</v>
          </cell>
          <cell r="GHT96" t="str">
            <v>Sungai Kambat</v>
          </cell>
          <cell r="GHU96" t="str">
            <v>Lepasan</v>
          </cell>
          <cell r="GHV96" t="str">
            <v>Jambu Baru</v>
          </cell>
          <cell r="GHW96" t="str">
            <v>Pantang Raya</v>
          </cell>
          <cell r="GHX96" t="str">
            <v>Mekarsari</v>
          </cell>
          <cell r="GHY96" t="str">
            <v>Barambai</v>
          </cell>
          <cell r="GHZ96" t="str">
            <v>Marabahan Kota</v>
          </cell>
          <cell r="GIA96" t="str">
            <v>Kolam Kiri</v>
          </cell>
          <cell r="GIB96" t="str">
            <v>Sampurna</v>
          </cell>
          <cell r="GIC96" t="str">
            <v>Binuang</v>
          </cell>
          <cell r="GID96" t="str">
            <v>Tambarangan</v>
          </cell>
          <cell r="GIE96" t="str">
            <v>Pandulangan</v>
          </cell>
          <cell r="GIF96" t="str">
            <v>Rangda Malingkung</v>
          </cell>
          <cell r="GIG96" t="str">
            <v>Margasari Hulu</v>
          </cell>
          <cell r="GIH96" t="str">
            <v>Keladan</v>
          </cell>
          <cell r="GII96" t="str">
            <v>Parigi Kecil</v>
          </cell>
          <cell r="GIJ96" t="str">
            <v>Pipitak Jaya</v>
          </cell>
          <cell r="GIK96" t="str">
            <v>Kalumpang</v>
          </cell>
          <cell r="GIL96" t="str">
            <v>Bitahan</v>
          </cell>
          <cell r="GIM96" t="str">
            <v>Salam Babaris</v>
          </cell>
          <cell r="GIN96" t="str">
            <v>Tarungin</v>
          </cell>
          <cell r="GIO96" t="str">
            <v>Hamalau</v>
          </cell>
          <cell r="GIP96" t="str">
            <v>Karang Jawa Muka</v>
          </cell>
          <cell r="GIQ96" t="str">
            <v>Lok Binuang</v>
          </cell>
          <cell r="GIR96" t="str">
            <v>Bamban Utara</v>
          </cell>
          <cell r="GIS96" t="str">
            <v>Kandangan Kota</v>
          </cell>
          <cell r="GIT96" t="str">
            <v>Tebing Tinggi</v>
          </cell>
          <cell r="GIU96" t="str">
            <v>Muning Baru</v>
          </cell>
          <cell r="GIV96" t="str">
            <v>Pakapuran Kecil</v>
          </cell>
          <cell r="GIW96" t="str">
            <v>Balimau</v>
          </cell>
          <cell r="GIX96" t="str">
            <v>Halunuk</v>
          </cell>
          <cell r="GIY96" t="str">
            <v>Siang Gantung</v>
          </cell>
          <cell r="GIZ96" t="str">
            <v>Pengambau Hilir Luar</v>
          </cell>
          <cell r="GJA96" t="str">
            <v>Murung A.</v>
          </cell>
          <cell r="GJB96" t="str">
            <v>Pantai Hambawang Barat</v>
          </cell>
          <cell r="GJC96" t="str">
            <v>Parumahan</v>
          </cell>
          <cell r="GJD96" t="str">
            <v>Jaranih</v>
          </cell>
          <cell r="GJE96" t="str">
            <v>Barabai Darat</v>
          </cell>
          <cell r="GJF96" t="str">
            <v>Birayang</v>
          </cell>
          <cell r="GJG96" t="str">
            <v>Sumanggi Seberang</v>
          </cell>
          <cell r="GJH96" t="str">
            <v>Hantakan</v>
          </cell>
          <cell r="GJI96" t="str">
            <v>Batu Tangga</v>
          </cell>
          <cell r="GJJ96" t="str">
            <v>Tapuk</v>
          </cell>
          <cell r="GJK96" t="str">
            <v>Sungai Namang</v>
          </cell>
          <cell r="GJL96" t="str">
            <v>Babirik Hilir</v>
          </cell>
          <cell r="GJM96" t="str">
            <v>Rantau Karau Hilir</v>
          </cell>
          <cell r="GJN96" t="str">
            <v>Panyiuran</v>
          </cell>
          <cell r="GJO96" t="str">
            <v>Antasari</v>
          </cell>
          <cell r="GJP96" t="str">
            <v>Pakapuran</v>
          </cell>
          <cell r="GJQ96" t="str">
            <v>Banjang</v>
          </cell>
          <cell r="GJR96" t="str">
            <v>Palimbangan</v>
          </cell>
          <cell r="GJS96" t="str">
            <v>Paminggir</v>
          </cell>
          <cell r="GJT96" t="str">
            <v>Sungai Tabukan</v>
          </cell>
          <cell r="GJU96" t="str">
            <v>Hapalah</v>
          </cell>
          <cell r="GJV96" t="str">
            <v>Pulau</v>
          </cell>
          <cell r="GJW96" t="str">
            <v>Murung Baru</v>
          </cell>
          <cell r="GJX96" t="str">
            <v>Jangkung</v>
          </cell>
          <cell r="GJY96" t="str">
            <v>Marindi</v>
          </cell>
          <cell r="GJZ96" t="str">
            <v>Belimbing Raya</v>
          </cell>
          <cell r="GKA96" t="str">
            <v>Kupang Nunding</v>
          </cell>
          <cell r="GKB96" t="str">
            <v>Madang</v>
          </cell>
          <cell r="GKC96" t="str">
            <v>Pugaan</v>
          </cell>
          <cell r="GKD96" t="str">
            <v>Bilas</v>
          </cell>
          <cell r="GKE96" t="str">
            <v>Teratau</v>
          </cell>
          <cell r="GKF96" t="str">
            <v>Waling</v>
          </cell>
          <cell r="GKG96" t="str">
            <v>Batulicin</v>
          </cell>
          <cell r="GKH96" t="str">
            <v>Kota Pagatan</v>
          </cell>
          <cell r="GKI96" t="str">
            <v>Sari Mulya</v>
          </cell>
          <cell r="GKJ96" t="str">
            <v>Setarap</v>
          </cell>
          <cell r="GKK96" t="str">
            <v>Lasung</v>
          </cell>
          <cell r="GKL96" t="str">
            <v>Kampung Baru</v>
          </cell>
          <cell r="GKM96" t="str">
            <v>Karang Bintang</v>
          </cell>
          <cell r="GKN96" t="str">
            <v>Mantewe</v>
          </cell>
          <cell r="GKO96" t="str">
            <v>Bunati</v>
          </cell>
          <cell r="GKP96" t="str">
            <v>Giri Mulya</v>
          </cell>
          <cell r="GKQ96" t="str">
            <v>Muara Ninian</v>
          </cell>
          <cell r="GKR96" t="str">
            <v>Hauwai</v>
          </cell>
          <cell r="GKS96" t="str">
            <v>Bihara</v>
          </cell>
          <cell r="GKT96" t="str">
            <v>Tariwin</v>
          </cell>
          <cell r="GKU96" t="str">
            <v>Tanah Habang Kiri</v>
          </cell>
          <cell r="GKV96" t="str">
            <v>Paringin Timur</v>
          </cell>
          <cell r="GKW96" t="str">
            <v>Batu Piring</v>
          </cell>
          <cell r="GKX96" t="str">
            <v>Dayak Pitap</v>
          </cell>
          <cell r="GKY96" t="str">
            <v>Mantuil</v>
          </cell>
          <cell r="GKZ96" t="str">
            <v>Kuripan</v>
          </cell>
          <cell r="GLA96" t="str">
            <v>Belitung Utara</v>
          </cell>
          <cell r="GLB96" t="str">
            <v>Alalak Tengah</v>
          </cell>
          <cell r="GLC96" t="str">
            <v>Kertak Baru Ilir</v>
          </cell>
          <cell r="GLD96" t="str">
            <v>Landasan Ulin Timur</v>
          </cell>
          <cell r="GLE96" t="str">
            <v>Palam</v>
          </cell>
          <cell r="GLF96" t="str">
            <v>Loktabat Utara</v>
          </cell>
          <cell r="GLG96" t="str">
            <v>Sungai Besar</v>
          </cell>
          <cell r="GLH96" t="str">
            <v>Landasan Ulin Barat</v>
          </cell>
          <cell r="GLI96" t="str">
            <v>Samuranggau</v>
          </cell>
          <cell r="GLJ96" t="str">
            <v>Keladen</v>
          </cell>
          <cell r="GLK96" t="str">
            <v>Lempesu</v>
          </cell>
          <cell r="GLL96" t="str">
            <v>Tanah Grogot</v>
          </cell>
          <cell r="GLM96" t="str">
            <v>Kuaro</v>
          </cell>
          <cell r="GLN96" t="str">
            <v>Long Ikis</v>
          </cell>
          <cell r="GLO96" t="str">
            <v>Muarakomam</v>
          </cell>
          <cell r="GLP96" t="str">
            <v>Long Kali</v>
          </cell>
          <cell r="GLQ96" t="str">
            <v>Kerang</v>
          </cell>
          <cell r="GLR96" t="str">
            <v>Tanjung Pinang</v>
          </cell>
          <cell r="GLS96" t="str">
            <v>Perian</v>
          </cell>
          <cell r="GLT96" t="str">
            <v>Jonggon Desa</v>
          </cell>
          <cell r="GLU96" t="str">
            <v>Bakungan</v>
          </cell>
          <cell r="GLV96" t="str">
            <v>Sepatin</v>
          </cell>
          <cell r="GLW96" t="str">
            <v>Saliki</v>
          </cell>
          <cell r="GLX96" t="str">
            <v>Jahab</v>
          </cell>
          <cell r="GLY96" t="str">
            <v>Selerong</v>
          </cell>
          <cell r="GLZ96" t="str">
            <v>Kedang Ipil</v>
          </cell>
          <cell r="GMA96" t="str">
            <v>Lamin Telihan</v>
          </cell>
          <cell r="GMB96" t="str">
            <v>Genting Tanah</v>
          </cell>
          <cell r="GMC96" t="str">
            <v>Muara Kaman Ilir</v>
          </cell>
          <cell r="GMD96" t="str">
            <v>Gunung Sari</v>
          </cell>
          <cell r="GME96" t="str">
            <v>Salok Api Barat</v>
          </cell>
          <cell r="GMF96" t="str">
            <v>Muara Jawa Ilir</v>
          </cell>
          <cell r="GMG96" t="str">
            <v>Jawa</v>
          </cell>
          <cell r="GMH96" t="str">
            <v>Manunggal Jaya</v>
          </cell>
          <cell r="GMI96" t="str">
            <v>Sebuntal</v>
          </cell>
          <cell r="GMJ96" t="str">
            <v>Muara Wis</v>
          </cell>
          <cell r="GMK96" t="str">
            <v>Merabu</v>
          </cell>
          <cell r="GML96" t="str">
            <v>Dumaring</v>
          </cell>
          <cell r="GMM96" t="str">
            <v>Sambaliung</v>
          </cell>
          <cell r="GMN96" t="str">
            <v>Long La'ai</v>
          </cell>
          <cell r="GMO96" t="str">
            <v>Sungai Bedungun</v>
          </cell>
          <cell r="GMP96" t="str">
            <v>Gunung Tabur</v>
          </cell>
          <cell r="GMQ96" t="str">
            <v>Pegat Batumbuk</v>
          </cell>
          <cell r="GMR96" t="str">
            <v>Biduk-Biduk</v>
          </cell>
          <cell r="GMS96" t="str">
            <v>Teluk Bayur</v>
          </cell>
          <cell r="GMT96" t="str">
            <v>Tabalar Muara</v>
          </cell>
          <cell r="GMU96" t="str">
            <v>Bohe Silian</v>
          </cell>
          <cell r="GMV96" t="str">
            <v>Tembudan</v>
          </cell>
          <cell r="GMW96" t="str">
            <v>Biatan Ulu</v>
          </cell>
          <cell r="GMX96" t="str">
            <v>Linggang Muara Leban</v>
          </cell>
          <cell r="GMY96" t="str">
            <v>Melak Ilir</v>
          </cell>
          <cell r="GMZ96" t="str">
            <v>Barong Tongkok</v>
          </cell>
          <cell r="GNA96" t="str">
            <v>Besiq</v>
          </cell>
          <cell r="GNB96" t="str">
            <v>Muara Begai</v>
          </cell>
          <cell r="GNC96" t="str">
            <v>Jerang Dayak</v>
          </cell>
          <cell r="GND96" t="str">
            <v>Pentat</v>
          </cell>
          <cell r="GNE96" t="str">
            <v>Gerungung</v>
          </cell>
          <cell r="GNF96" t="str">
            <v>Loa Deras</v>
          </cell>
          <cell r="GNG96" t="str">
            <v>Randa Empas</v>
          </cell>
          <cell r="GNH96" t="str">
            <v>Linggang Melapeh Baru</v>
          </cell>
          <cell r="GNI96" t="str">
            <v>Dempar</v>
          </cell>
          <cell r="GNJ96" t="str">
            <v>Tebisaq</v>
          </cell>
          <cell r="GNK96" t="str">
            <v>Sakaq Lotoq</v>
          </cell>
          <cell r="GNL96" t="str">
            <v>Tering Baru</v>
          </cell>
          <cell r="GNM96" t="str">
            <v>Sekolaq Joleq</v>
          </cell>
          <cell r="GNN96" t="str">
            <v>Senyiur</v>
          </cell>
          <cell r="GNO96" t="str">
            <v>Jak Luay</v>
          </cell>
          <cell r="GNP96" t="str">
            <v>Senambah</v>
          </cell>
          <cell r="GNQ96" t="str">
            <v>Teluk Lingga</v>
          </cell>
          <cell r="GNR96" t="str">
            <v>Kerayaan</v>
          </cell>
          <cell r="GNS96" t="str">
            <v>Long Bentuq</v>
          </cell>
          <cell r="GNT96" t="str">
            <v>Marah Haloq</v>
          </cell>
          <cell r="GNU96" t="str">
            <v>Makmur Jaya</v>
          </cell>
          <cell r="GNV96" t="str">
            <v>Sepaso</v>
          </cell>
          <cell r="GNW96" t="str">
            <v>Kaliorang</v>
          </cell>
          <cell r="GNX96" t="str">
            <v>Sandaran</v>
          </cell>
          <cell r="GNY96" t="str">
            <v>Singa Geweh</v>
          </cell>
          <cell r="GNZ96" t="str">
            <v>Teluk Pandan</v>
          </cell>
          <cell r="GOA96" t="str">
            <v>Mukti Jaya</v>
          </cell>
          <cell r="GOB96" t="str">
            <v>Bumi Etam</v>
          </cell>
          <cell r="GOC96" t="str">
            <v>Karangan Dalam</v>
          </cell>
          <cell r="GOD96" t="str">
            <v>Batu Timbau</v>
          </cell>
          <cell r="GOE96" t="str">
            <v>Sika Makmur</v>
          </cell>
          <cell r="GOF96" t="str">
            <v>Tanjung Tengah</v>
          </cell>
          <cell r="GOG96" t="str">
            <v>Waru</v>
          </cell>
          <cell r="GOH96" t="str">
            <v>Babulu Darat</v>
          </cell>
          <cell r="GOI96" t="str">
            <v>Sepaku</v>
          </cell>
          <cell r="GOJ96" t="str">
            <v>Long Hurai</v>
          </cell>
          <cell r="GOK96" t="str">
            <v>Long Hubung</v>
          </cell>
          <cell r="GOL96" t="str">
            <v>Laham</v>
          </cell>
          <cell r="GOM96" t="str">
            <v>Long Penaneh I</v>
          </cell>
          <cell r="GON96" t="str">
            <v>Delang Kerohong</v>
          </cell>
          <cell r="GOO96" t="str">
            <v>Manggar</v>
          </cell>
          <cell r="GOP96" t="str">
            <v>Baru Ilir</v>
          </cell>
          <cell r="GOQ96" t="str">
            <v>Batu Ampar</v>
          </cell>
          <cell r="GOR96" t="str">
            <v>Gunungsari Ulu</v>
          </cell>
          <cell r="GOS96" t="str">
            <v>Sepinggan</v>
          </cell>
          <cell r="GOT96" t="str">
            <v>Prapatan</v>
          </cell>
          <cell r="GOU96" t="str">
            <v>Rawa Makmur</v>
          </cell>
          <cell r="GOV96" t="str">
            <v>Sungai Keledang</v>
          </cell>
          <cell r="GOW96" t="str">
            <v>Teluk Lerong Ilir</v>
          </cell>
          <cell r="GOX96" t="str">
            <v>Selili</v>
          </cell>
          <cell r="GOY96" t="str">
            <v>Sempaja Selatan</v>
          </cell>
          <cell r="GOZ96" t="str">
            <v>Loa Bakung</v>
          </cell>
          <cell r="GPA96" t="str">
            <v>Sungai Kapih</v>
          </cell>
          <cell r="GPB96" t="str">
            <v>Temindung Permai</v>
          </cell>
          <cell r="GPC96" t="str">
            <v>Karang Mumus</v>
          </cell>
          <cell r="GPD96" t="str">
            <v>Simpang Tiga</v>
          </cell>
          <cell r="GPE96" t="str">
            <v>Bontang Kuala</v>
          </cell>
          <cell r="GPF96" t="str">
            <v>Tanjung Laut</v>
          </cell>
          <cell r="GPG96" t="str">
            <v>Belimbing</v>
          </cell>
          <cell r="GPH96" t="str">
            <v>Tanjung Palas Hulu</v>
          </cell>
          <cell r="GPI96" t="str">
            <v>Long Beluah</v>
          </cell>
          <cell r="GPJ96" t="str">
            <v>Karang Agung</v>
          </cell>
          <cell r="GPK96" t="str">
            <v>Tanah Kuning</v>
          </cell>
          <cell r="GPL96" t="str">
            <v>Tanjung Selor Hulu</v>
          </cell>
          <cell r="GPM96" t="str">
            <v>Salimbatu</v>
          </cell>
          <cell r="GPN96" t="str">
            <v>Lepak Aru</v>
          </cell>
          <cell r="GPO96" t="str">
            <v>Long Tungu</v>
          </cell>
          <cell r="GPP96" t="str">
            <v>Sekatak Buji</v>
          </cell>
          <cell r="GPQ96" t="str">
            <v>Bunyu Barat</v>
          </cell>
          <cell r="GPR96" t="str">
            <v>Long Gafid</v>
          </cell>
          <cell r="GPS96" t="str">
            <v>Batu Lidung</v>
          </cell>
          <cell r="GPT96" t="str">
            <v>Long Pujungan</v>
          </cell>
          <cell r="GPU96" t="str">
            <v>Data Dian</v>
          </cell>
          <cell r="GPV96" t="str">
            <v>Long Nawang</v>
          </cell>
          <cell r="GPW96" t="str">
            <v>Bila Bekayuk</v>
          </cell>
          <cell r="GPX96" t="str">
            <v>Kaliamok</v>
          </cell>
          <cell r="GPY96" t="str">
            <v>Long Bila</v>
          </cell>
          <cell r="GPZ96" t="str">
            <v>Dumu Mahak</v>
          </cell>
          <cell r="GQA96" t="str">
            <v>Long Ampung</v>
          </cell>
          <cell r="GQB96" t="str">
            <v>Long Uli</v>
          </cell>
          <cell r="GQC96" t="str">
            <v>Lung Fala</v>
          </cell>
          <cell r="GQD96" t="str">
            <v>Setulang</v>
          </cell>
          <cell r="GQE96" t="str">
            <v>Long Lake</v>
          </cell>
          <cell r="GQF96" t="str">
            <v>Long Nyau</v>
          </cell>
          <cell r="GQG96" t="str">
            <v>Tanjungkarang</v>
          </cell>
          <cell r="GQH96" t="str">
            <v>Nunukan Timur</v>
          </cell>
          <cell r="GQI96" t="str">
            <v>Tagul</v>
          </cell>
          <cell r="GQJ96" t="str">
            <v>Deralon</v>
          </cell>
          <cell r="GQK96" t="str">
            <v>Pa' Padi</v>
          </cell>
          <cell r="GQL96" t="str">
            <v>Pembeliangan</v>
          </cell>
          <cell r="GQM96" t="str">
            <v>Long Pasia</v>
          </cell>
          <cell r="GQN96" t="str">
            <v>Liang Bunyu</v>
          </cell>
          <cell r="GQO96" t="str">
            <v>Selisun</v>
          </cell>
          <cell r="GQP96" t="str">
            <v>Sungai Nyamuk</v>
          </cell>
          <cell r="GQQ96" t="str">
            <v>Sungai Pancang</v>
          </cell>
          <cell r="GQR96" t="str">
            <v>Sungai Limau</v>
          </cell>
          <cell r="GQS96" t="str">
            <v>Srinanti</v>
          </cell>
          <cell r="GQT96" t="str">
            <v>Sanur</v>
          </cell>
          <cell r="GQU96" t="str">
            <v>Payang</v>
          </cell>
          <cell r="GQV96" t="str">
            <v>Lubok Buat</v>
          </cell>
          <cell r="GQW96" t="str">
            <v>Tang Paye</v>
          </cell>
          <cell r="GQX96" t="str">
            <v>Pa' Betung</v>
          </cell>
          <cell r="GQY96" t="str">
            <v>Pa' Mulak</v>
          </cell>
          <cell r="GQZ96" t="str">
            <v>Tideng Pale</v>
          </cell>
          <cell r="GRA96" t="str">
            <v>Sesayap</v>
          </cell>
          <cell r="GRB96" t="str">
            <v>Tanah Merah</v>
          </cell>
          <cell r="GRC96" t="str">
            <v>Buong Baru</v>
          </cell>
          <cell r="GRD96" t="str">
            <v>Seputuk</v>
          </cell>
          <cell r="GRE96" t="str">
            <v>Karang Anyar</v>
          </cell>
          <cell r="GRF96" t="str">
            <v>Kampung I Skip</v>
          </cell>
          <cell r="GRG96" t="str">
            <v>Lingkas Ujung</v>
          </cell>
          <cell r="GRH96" t="str">
            <v>Juata Laut</v>
          </cell>
          <cell r="GRI96" t="str">
            <v>Ayong</v>
          </cell>
          <cell r="GRJ96" t="str">
            <v>Matayangan</v>
          </cell>
          <cell r="GRK96" t="str">
            <v>Imandi</v>
          </cell>
          <cell r="GRL96" t="str">
            <v>Tumokang Baru</v>
          </cell>
          <cell r="GRM96" t="str">
            <v>Totabuan</v>
          </cell>
          <cell r="GRN96" t="str">
            <v>Inobonto</v>
          </cell>
          <cell r="GRO96" t="str">
            <v>Bombanon</v>
          </cell>
          <cell r="GRP96" t="str">
            <v>Muntoi</v>
          </cell>
          <cell r="GRQ96" t="str">
            <v>Mariri Lama</v>
          </cell>
          <cell r="GRR96" t="str">
            <v>Pangian</v>
          </cell>
          <cell r="GRS96" t="str">
            <v>Ambang I</v>
          </cell>
          <cell r="GRT96" t="str">
            <v>Bilalang III</v>
          </cell>
          <cell r="GRU96" t="str">
            <v>Serasi</v>
          </cell>
          <cell r="GRV96" t="str">
            <v>Bonawang</v>
          </cell>
          <cell r="GRW96" t="str">
            <v>Ibolian</v>
          </cell>
          <cell r="GRX96" t="str">
            <v>Masarang</v>
          </cell>
          <cell r="GRY96" t="str">
            <v>Luaan</v>
          </cell>
          <cell r="GRZ96" t="str">
            <v>Telap</v>
          </cell>
          <cell r="GSA96" t="str">
            <v>Tulap</v>
          </cell>
          <cell r="GSB96" t="str">
            <v>Kapataran</v>
          </cell>
          <cell r="GSC96" t="str">
            <v>Kayuwatu</v>
          </cell>
          <cell r="GSD96" t="str">
            <v>Tember</v>
          </cell>
          <cell r="GSE96" t="str">
            <v>Kasuratan</v>
          </cell>
          <cell r="GSF96" t="str">
            <v>Wolaang</v>
          </cell>
          <cell r="GSG96" t="str">
            <v>Koyawas</v>
          </cell>
          <cell r="GSH96" t="str">
            <v>Leilem</v>
          </cell>
          <cell r="GSI96" t="str">
            <v>Sendangan</v>
          </cell>
          <cell r="GSJ96" t="str">
            <v>Pineleng I</v>
          </cell>
          <cell r="GSK96" t="str">
            <v>Kembes II</v>
          </cell>
          <cell r="GSL96" t="str">
            <v>Kumu</v>
          </cell>
          <cell r="GSM96" t="str">
            <v>Sumalangka</v>
          </cell>
          <cell r="GSN96" t="str">
            <v>Palamba</v>
          </cell>
          <cell r="GSO96" t="str">
            <v>Urongo</v>
          </cell>
          <cell r="GSP96" t="str">
            <v>Walantakan</v>
          </cell>
          <cell r="GSQ96" t="str">
            <v>Wasian</v>
          </cell>
          <cell r="GSR96" t="str">
            <v>Talikuran</v>
          </cell>
          <cell r="GSS96" t="str">
            <v>Kayuuwi</v>
          </cell>
          <cell r="GST96" t="str">
            <v>Kalasey Satu</v>
          </cell>
          <cell r="GSU96" t="str">
            <v>Lemoh</v>
          </cell>
          <cell r="GSV96" t="str">
            <v>Penaesaan</v>
          </cell>
          <cell r="GSW96" t="str">
            <v>Kalasuge</v>
          </cell>
          <cell r="GSX96" t="str">
            <v>Nanedakele</v>
          </cell>
          <cell r="GSY96" t="str">
            <v>Kaluwatu</v>
          </cell>
          <cell r="GSZ96" t="str">
            <v>Kalama</v>
          </cell>
          <cell r="GTA96" t="str">
            <v>Nagha I</v>
          </cell>
          <cell r="GTB96" t="str">
            <v>Tawoali</v>
          </cell>
          <cell r="GTC96" t="str">
            <v>Bowongkali</v>
          </cell>
          <cell r="GTD96" t="str">
            <v>Simueng</v>
          </cell>
          <cell r="GTE96" t="str">
            <v>Kendahe I</v>
          </cell>
          <cell r="GTF96" t="str">
            <v>Sawang Bendar</v>
          </cell>
          <cell r="GTG96" t="str">
            <v>Hangke</v>
          </cell>
          <cell r="GTH96" t="str">
            <v>Pintareng</v>
          </cell>
          <cell r="GTI96" t="str">
            <v>Pananekeng</v>
          </cell>
          <cell r="GTJ96" t="str">
            <v>Lesa</v>
          </cell>
          <cell r="GTK96" t="str">
            <v>Marore</v>
          </cell>
          <cell r="GTL96" t="str">
            <v>Lirung</v>
          </cell>
          <cell r="GTM96" t="str">
            <v>Beo</v>
          </cell>
          <cell r="GTN96" t="str">
            <v>Alo</v>
          </cell>
          <cell r="GTO96" t="str">
            <v>Essang</v>
          </cell>
          <cell r="GTP96" t="str">
            <v>Kakorotan</v>
          </cell>
          <cell r="GTQ96" t="str">
            <v>Pangeran</v>
          </cell>
          <cell r="GTR96" t="str">
            <v>Melonguane</v>
          </cell>
          <cell r="GTS96" t="str">
            <v>Mamahan</v>
          </cell>
          <cell r="GTT96" t="str">
            <v>Peret</v>
          </cell>
          <cell r="GTU96" t="str">
            <v>Tuabatu</v>
          </cell>
          <cell r="GTV96" t="str">
            <v>Bitunuris</v>
          </cell>
          <cell r="GTW96" t="str">
            <v>Kalongan</v>
          </cell>
          <cell r="GTX96" t="str">
            <v>Pulau Miangas</v>
          </cell>
          <cell r="GTY96" t="str">
            <v>Makatara</v>
          </cell>
          <cell r="GTZ96" t="str">
            <v>Pulutan</v>
          </cell>
          <cell r="GUA96" t="str">
            <v>Tule</v>
          </cell>
          <cell r="GUB96" t="str">
            <v>Moronge</v>
          </cell>
          <cell r="GUC96" t="str">
            <v>Pampalu</v>
          </cell>
          <cell r="GUD96" t="str">
            <v>Sambuara Satu</v>
          </cell>
          <cell r="GUE96" t="str">
            <v>Sinisir</v>
          </cell>
          <cell r="GUF96" t="str">
            <v>Raraatean</v>
          </cell>
          <cell r="GUG96" t="str">
            <v>Poopo</v>
          </cell>
          <cell r="GUH96" t="str">
            <v>Motoling</v>
          </cell>
          <cell r="GUI96" t="str">
            <v>Blongko</v>
          </cell>
          <cell r="GUJ96" t="str">
            <v>Boyong Atas</v>
          </cell>
          <cell r="GUK96" t="str">
            <v>Buyungon</v>
          </cell>
          <cell r="GUL96" t="str">
            <v>Tumpaan Satu</v>
          </cell>
          <cell r="GUM96" t="str">
            <v>Pinamorongan</v>
          </cell>
          <cell r="GUN96" t="str">
            <v>Kumelembuai</v>
          </cell>
          <cell r="GUO96" t="str">
            <v>Tumani</v>
          </cell>
          <cell r="GUP96" t="str">
            <v>Kawangkoan Bawah</v>
          </cell>
          <cell r="GUQ96" t="str">
            <v>Pondang</v>
          </cell>
          <cell r="GUR96" t="str">
            <v>Paslaten</v>
          </cell>
          <cell r="GUS96" t="str">
            <v>Tondei</v>
          </cell>
          <cell r="GUT96" t="str">
            <v>Karimbow</v>
          </cell>
          <cell r="GUU96" t="str">
            <v>Talaitad</v>
          </cell>
          <cell r="GUV96" t="str">
            <v>Makalisung</v>
          </cell>
          <cell r="GUW96" t="str">
            <v>Kauditan II</v>
          </cell>
          <cell r="GUX96" t="str">
            <v>Airmadidi Bawah</v>
          </cell>
          <cell r="GUY96" t="str">
            <v>Tiwoho</v>
          </cell>
          <cell r="GUZ96" t="str">
            <v>Matungkas</v>
          </cell>
          <cell r="GVA96" t="str">
            <v>Gangga I</v>
          </cell>
          <cell r="GVB96" t="str">
            <v>Likupang I</v>
          </cell>
          <cell r="GVC96" t="str">
            <v>Suwaan</v>
          </cell>
          <cell r="GVD96" t="str">
            <v>Paniki Atas</v>
          </cell>
          <cell r="GVE96" t="str">
            <v>Kokoleh Satu</v>
          </cell>
          <cell r="GVF96" t="str">
            <v>Tosuraya</v>
          </cell>
          <cell r="GVG96" t="str">
            <v>Tatengesan</v>
          </cell>
          <cell r="GVH96" t="str">
            <v>Mangkit</v>
          </cell>
          <cell r="GVI96" t="str">
            <v>Ratatotok Satu</v>
          </cell>
          <cell r="GVJ96" t="str">
            <v>Tonsawang</v>
          </cell>
          <cell r="GVK96" t="str">
            <v>Ranoketang Atas</v>
          </cell>
          <cell r="GVL96" t="str">
            <v>Kalait</v>
          </cell>
          <cell r="GVM96" t="str">
            <v>Silian</v>
          </cell>
          <cell r="GVN96" t="str">
            <v>Molompar</v>
          </cell>
          <cell r="GVO96" t="str">
            <v>Tombatu Dua</v>
          </cell>
          <cell r="GVP96" t="str">
            <v>Towuntu</v>
          </cell>
          <cell r="GVQ96" t="str">
            <v>Wioi</v>
          </cell>
          <cell r="GVR96" t="str">
            <v>Sangkub I</v>
          </cell>
          <cell r="GVS96" t="str">
            <v>Bintauna</v>
          </cell>
          <cell r="GVT96" t="str">
            <v>Mokoditek</v>
          </cell>
          <cell r="GVU96" t="str">
            <v>Paku</v>
          </cell>
          <cell r="GVV96" t="str">
            <v>Solo</v>
          </cell>
          <cell r="GVW96" t="str">
            <v>Komus I</v>
          </cell>
          <cell r="GVX96" t="str">
            <v>Bebali</v>
          </cell>
          <cell r="GVY96" t="str">
            <v>Paseng</v>
          </cell>
          <cell r="GVZ96" t="str">
            <v>Bahoi</v>
          </cell>
          <cell r="GWA96" t="str">
            <v>Mala</v>
          </cell>
          <cell r="GWB96" t="str">
            <v>Tanaki</v>
          </cell>
          <cell r="GWC96" t="str">
            <v>Bulangan</v>
          </cell>
          <cell r="GWD96" t="str">
            <v>Buang</v>
          </cell>
          <cell r="GWE96" t="str">
            <v>Kinali</v>
          </cell>
          <cell r="GWF96" t="str">
            <v>Salili</v>
          </cell>
          <cell r="GWG96" t="str">
            <v>Humbia</v>
          </cell>
          <cell r="GWH96" t="str">
            <v>Kayumoyondi</v>
          </cell>
          <cell r="GWI96" t="str">
            <v>Kotabunan</v>
          </cell>
          <cell r="GWJ96" t="str">
            <v>Idumun</v>
          </cell>
          <cell r="GWK96" t="str">
            <v>Modayag</v>
          </cell>
          <cell r="GWL96" t="str">
            <v>Moyongkota</v>
          </cell>
          <cell r="GWM96" t="str">
            <v>Motongkad Utara</v>
          </cell>
          <cell r="GWN96" t="str">
            <v>Mooat</v>
          </cell>
          <cell r="GWO96" t="str">
            <v>Tangagah</v>
          </cell>
          <cell r="GWP96" t="str">
            <v>Lion</v>
          </cell>
          <cell r="GWQ96" t="str">
            <v>Linawan</v>
          </cell>
          <cell r="GWR96" t="str">
            <v>Mataindo</v>
          </cell>
          <cell r="GWS96" t="str">
            <v>Matandoi</v>
          </cell>
          <cell r="GWT96" t="str">
            <v>Biniha Timur</v>
          </cell>
          <cell r="GWU96" t="str">
            <v>Botuliodu</v>
          </cell>
          <cell r="GWV96" t="str">
            <v>Molas</v>
          </cell>
          <cell r="GWW96" t="str">
            <v>Bitung Karangria</v>
          </cell>
          <cell r="GWX96" t="str">
            <v>Singkil Satu</v>
          </cell>
          <cell r="GWY96" t="str">
            <v>Tikala Kumaraka</v>
          </cell>
          <cell r="GWZ96" t="str">
            <v>Tikala Baru</v>
          </cell>
          <cell r="GXA96" t="str">
            <v>Sario Utara</v>
          </cell>
          <cell r="GXB96" t="str">
            <v>Wanea</v>
          </cell>
          <cell r="GXC96" t="str">
            <v>Paniki Bawah</v>
          </cell>
          <cell r="GXD96" t="str">
            <v>Malalayang Satu</v>
          </cell>
          <cell r="GXE96" t="str">
            <v>Bunaken</v>
          </cell>
          <cell r="GXF96" t="str">
            <v>Ranomuut</v>
          </cell>
          <cell r="GXG96" t="str">
            <v>Pasir Panjang</v>
          </cell>
          <cell r="GXH96" t="str">
            <v>Wangurer Barat</v>
          </cell>
          <cell r="GXI96" t="str">
            <v>Karondoran</v>
          </cell>
          <cell r="GXJ96" t="str">
            <v>Pateten Satu</v>
          </cell>
          <cell r="GXK96" t="str">
            <v>Tanjung Merah</v>
          </cell>
          <cell r="GXL96" t="str">
            <v>Girian Atas</v>
          </cell>
          <cell r="GXM96" t="str">
            <v>Bitung Barat Satu</v>
          </cell>
          <cell r="GXN96" t="str">
            <v>Mawali</v>
          </cell>
          <cell r="GXO96" t="str">
            <v>Pinaras</v>
          </cell>
          <cell r="GXP96" t="str">
            <v>Talete Satu</v>
          </cell>
          <cell r="GXQ96" t="str">
            <v>Tinoor Satu</v>
          </cell>
          <cell r="GXR96" t="str">
            <v>Woloan Satu</v>
          </cell>
          <cell r="GXS96" t="str">
            <v>Paslaten Satu</v>
          </cell>
          <cell r="GXT96" t="str">
            <v>Biga</v>
          </cell>
          <cell r="GXU96" t="str">
            <v>Kotobangun</v>
          </cell>
          <cell r="GXV96" t="str">
            <v>Motoboi Kecil</v>
          </cell>
          <cell r="GXW96" t="str">
            <v>Mongkonai</v>
          </cell>
          <cell r="GXX96" t="str">
            <v>Bugis</v>
          </cell>
          <cell r="GXY96" t="str">
            <v>Bunta I</v>
          </cell>
          <cell r="GXZ96" t="str">
            <v>Kintom</v>
          </cell>
          <cell r="GYA96" t="str">
            <v>Luwuk</v>
          </cell>
          <cell r="GYB96" t="str">
            <v>Nipa</v>
          </cell>
          <cell r="GYC96" t="str">
            <v>Balantak</v>
          </cell>
          <cell r="GYD96" t="str">
            <v>Pakowa</v>
          </cell>
          <cell r="GYE96" t="str">
            <v>Bualemo A</v>
          </cell>
          <cell r="GYF96" t="str">
            <v>Cendana</v>
          </cell>
          <cell r="GYG96" t="str">
            <v>Tangeban</v>
          </cell>
          <cell r="GYH96" t="str">
            <v>Kayutanyo</v>
          </cell>
          <cell r="GYI96" t="str">
            <v>Dongin</v>
          </cell>
          <cell r="GYJ96" t="str">
            <v>Bangketa</v>
          </cell>
          <cell r="GYK96" t="str">
            <v>Saluan</v>
          </cell>
          <cell r="GYL96" t="str">
            <v>Maasing</v>
          </cell>
          <cell r="GYM96" t="str">
            <v>Lobu</v>
          </cell>
          <cell r="GYN96" t="str">
            <v>Beringin Jaya</v>
          </cell>
          <cell r="GYO96" t="str">
            <v>Tombos</v>
          </cell>
          <cell r="GYP96" t="str">
            <v>Kampangar</v>
          </cell>
          <cell r="GYQ96" t="str">
            <v>Simpong</v>
          </cell>
          <cell r="GYR96" t="str">
            <v>Kilongan</v>
          </cell>
          <cell r="GYS96" t="str">
            <v>Pondan</v>
          </cell>
          <cell r="GYT96" t="str">
            <v>Nambo Padang</v>
          </cell>
          <cell r="GYU96" t="str">
            <v>Moengko Lama</v>
          </cell>
          <cell r="GYV96" t="str">
            <v>Kasinguncu</v>
          </cell>
          <cell r="GYW96" t="str">
            <v>Tampemadoro</v>
          </cell>
          <cell r="GYX96" t="str">
            <v>Tentena</v>
          </cell>
          <cell r="GYY96" t="str">
            <v>Taripa</v>
          </cell>
          <cell r="GYZ96" t="str">
            <v>Bancea</v>
          </cell>
          <cell r="GZA96" t="str">
            <v>Dodolo</v>
          </cell>
          <cell r="GZB96" t="str">
            <v>Hangira</v>
          </cell>
          <cell r="GZC96" t="str">
            <v>Gintu</v>
          </cell>
          <cell r="GZD96" t="str">
            <v>Kilo</v>
          </cell>
          <cell r="GZE96" t="str">
            <v>Dewua</v>
          </cell>
          <cell r="GZF96" t="str">
            <v>Taipa</v>
          </cell>
          <cell r="GZG96" t="str">
            <v>Sayo</v>
          </cell>
          <cell r="GZH96" t="str">
            <v>Bonesompe</v>
          </cell>
          <cell r="GZI96" t="str">
            <v>Tuare</v>
          </cell>
          <cell r="GZJ96" t="str">
            <v>Winowanga</v>
          </cell>
          <cell r="GZK96" t="str">
            <v>Watutau</v>
          </cell>
          <cell r="GZL96" t="str">
            <v>Korobono</v>
          </cell>
          <cell r="GZM96" t="str">
            <v>Sawidago</v>
          </cell>
          <cell r="GZN96" t="str">
            <v>Pantolobete</v>
          </cell>
          <cell r="GZO96" t="str">
            <v>Kambayang</v>
          </cell>
          <cell r="GZP96" t="str">
            <v>Ganti</v>
          </cell>
          <cell r="GZQ96" t="str">
            <v>Labuan</v>
          </cell>
          <cell r="GZR96" t="str">
            <v>Dalaka</v>
          </cell>
          <cell r="GZS96" t="str">
            <v>Ombo</v>
          </cell>
          <cell r="GZT96" t="str">
            <v>Labean</v>
          </cell>
          <cell r="GZU96" t="str">
            <v>Balukang</v>
          </cell>
          <cell r="GZV96" t="str">
            <v>Mbuwu</v>
          </cell>
          <cell r="GZW96" t="str">
            <v>Wani Satu</v>
          </cell>
          <cell r="GZX96" t="str">
            <v>Palintuma</v>
          </cell>
          <cell r="GZY96" t="str">
            <v>Tibo</v>
          </cell>
          <cell r="GZZ96" t="str">
            <v>Sikara Tobata</v>
          </cell>
          <cell r="HAA96" t="str">
            <v>Powelua</v>
          </cell>
          <cell r="HAB96" t="str">
            <v>Ogoamas I</v>
          </cell>
          <cell r="HAC96" t="str">
            <v>Walandano</v>
          </cell>
          <cell r="HAD96" t="str">
            <v>Kombo</v>
          </cell>
          <cell r="HAE96" t="str">
            <v>Banagan</v>
          </cell>
          <cell r="HAF96" t="str">
            <v>Luok Manipi</v>
          </cell>
          <cell r="HAG96" t="str">
            <v>Sibaluton</v>
          </cell>
          <cell r="HAH96" t="str">
            <v>Buga</v>
          </cell>
          <cell r="HAI96" t="str">
            <v>Janja</v>
          </cell>
          <cell r="HAJ96" t="str">
            <v>Tambun</v>
          </cell>
          <cell r="HAK96" t="str">
            <v>Ogomoli</v>
          </cell>
          <cell r="HAL96" t="str">
            <v>Santigi</v>
          </cell>
          <cell r="HAM96" t="str">
            <v>Galumpang</v>
          </cell>
          <cell r="HAN96" t="str">
            <v>Momunu</v>
          </cell>
          <cell r="HAO96" t="str">
            <v>Tuinan</v>
          </cell>
          <cell r="HAP96" t="str">
            <v>Tayadun</v>
          </cell>
          <cell r="HAQ96" t="str">
            <v>Lonu</v>
          </cell>
          <cell r="HAR96" t="str">
            <v>Umu</v>
          </cell>
          <cell r="HAS96" t="str">
            <v>Buol</v>
          </cell>
          <cell r="HAT96" t="str">
            <v>Boilan</v>
          </cell>
          <cell r="HAU96" t="str">
            <v>Biau</v>
          </cell>
          <cell r="HAV96" t="str">
            <v>Lokodidi</v>
          </cell>
          <cell r="HAW96" t="str">
            <v>Mokupo</v>
          </cell>
          <cell r="HAX96" t="str">
            <v>Bodi</v>
          </cell>
          <cell r="HAY96" t="str">
            <v>Mendui</v>
          </cell>
          <cell r="HAZ96" t="str">
            <v>Sainoa</v>
          </cell>
          <cell r="HBA96" t="str">
            <v>Ulunambo</v>
          </cell>
          <cell r="HBB96" t="str">
            <v>Bahoea Reko- Reko</v>
          </cell>
          <cell r="HBC96" t="str">
            <v>Parilangke</v>
          </cell>
          <cell r="HBD96" t="str">
            <v>Bete-Bete</v>
          </cell>
          <cell r="HBE96" t="str">
            <v>Sampeantaba</v>
          </cell>
          <cell r="HBF96" t="str">
            <v>Puungkeu</v>
          </cell>
          <cell r="HBG96" t="str">
            <v>Oneputeh Jaya</v>
          </cell>
          <cell r="HBH96" t="str">
            <v>Sobonon</v>
          </cell>
          <cell r="HBI96" t="str">
            <v>Salakan</v>
          </cell>
          <cell r="HBJ96" t="str">
            <v>Tangkop</v>
          </cell>
          <cell r="HBK96" t="str">
            <v>Bulagi I</v>
          </cell>
          <cell r="HBL96" t="str">
            <v>Paisubatu</v>
          </cell>
          <cell r="HBM96" t="str">
            <v>Bonepuso</v>
          </cell>
          <cell r="HBN96" t="str">
            <v>Tobing</v>
          </cell>
          <cell r="HBO96" t="str">
            <v>Kalumbatan</v>
          </cell>
          <cell r="HBP96" t="str">
            <v>Patukuki</v>
          </cell>
          <cell r="HBQ96" t="str">
            <v>Sabang</v>
          </cell>
          <cell r="HBR96" t="str">
            <v>Lumbi-lumbia</v>
          </cell>
          <cell r="HBS96" t="str">
            <v>Tatakalai</v>
          </cell>
          <cell r="HBT96" t="str">
            <v>Masigi</v>
          </cell>
          <cell r="HBU96" t="str">
            <v>Tolole</v>
          </cell>
          <cell r="HBV96" t="str">
            <v>Bainaa</v>
          </cell>
          <cell r="HBW96" t="str">
            <v>Moutong Timur</v>
          </cell>
          <cell r="HBX96" t="str">
            <v>Tingkulang</v>
          </cell>
          <cell r="HBY96" t="str">
            <v>Sausu Peore</v>
          </cell>
          <cell r="HBZ96" t="str">
            <v>Lambunu</v>
          </cell>
          <cell r="HCA96" t="str">
            <v>Kasimbar</v>
          </cell>
          <cell r="HCB96" t="str">
            <v>Tanalanto</v>
          </cell>
          <cell r="HCC96" t="str">
            <v>Tada</v>
          </cell>
          <cell r="HCD96" t="str">
            <v>Lemusa</v>
          </cell>
          <cell r="HCE96" t="str">
            <v>Kayu Agung</v>
          </cell>
          <cell r="HCF96" t="str">
            <v>Tomoli</v>
          </cell>
          <cell r="HCG96" t="str">
            <v>Karya Agung</v>
          </cell>
          <cell r="HCH96" t="str">
            <v>Malakosa</v>
          </cell>
          <cell r="HCI96" t="str">
            <v>Parigimpu'u</v>
          </cell>
          <cell r="HCJ96" t="str">
            <v>Marantale</v>
          </cell>
          <cell r="HCK96" t="str">
            <v>Bobalo</v>
          </cell>
          <cell r="HCL96" t="str">
            <v>Avolua</v>
          </cell>
          <cell r="HCM96" t="str">
            <v>Pelawa Baru</v>
          </cell>
          <cell r="HCN96" t="str">
            <v>Bolano</v>
          </cell>
          <cell r="HCO96" t="str">
            <v>Ongka</v>
          </cell>
          <cell r="HCP96" t="str">
            <v>Lado</v>
          </cell>
          <cell r="HCQ96" t="str">
            <v>Taningkola</v>
          </cell>
          <cell r="HCR96" t="str">
            <v>Bungayo</v>
          </cell>
          <cell r="HCS96" t="str">
            <v>Tiga Pulau</v>
          </cell>
          <cell r="HCT96" t="str">
            <v>Pusungi</v>
          </cell>
          <cell r="HCU96" t="str">
            <v>Malotong</v>
          </cell>
          <cell r="HCV96" t="str">
            <v>Tampanombo</v>
          </cell>
          <cell r="HCW96" t="str">
            <v>Malei Tojo</v>
          </cell>
          <cell r="HCX96" t="str">
            <v>Lemoro</v>
          </cell>
          <cell r="HCY96" t="str">
            <v>Biga</v>
          </cell>
          <cell r="HCZ96" t="str">
            <v>Uentanaga Bawah</v>
          </cell>
          <cell r="HDA96" t="str">
            <v>Bomba</v>
          </cell>
          <cell r="HDB96" t="str">
            <v>Kalia</v>
          </cell>
          <cell r="HDC96" t="str">
            <v>Sidondo II</v>
          </cell>
          <cell r="HDD96" t="str">
            <v>Bobo</v>
          </cell>
          <cell r="HDE96" t="str">
            <v>Kamarora A</v>
          </cell>
          <cell r="HDF96" t="str">
            <v>Puroo</v>
          </cell>
          <cell r="HDG96" t="str">
            <v>Siwongi</v>
          </cell>
          <cell r="HDH96" t="str">
            <v>Lempelero</v>
          </cell>
          <cell r="HDI96" t="str">
            <v>Koja</v>
          </cell>
          <cell r="HDJ96" t="str">
            <v>Tuwa</v>
          </cell>
          <cell r="HDK96" t="str">
            <v>Bangga</v>
          </cell>
          <cell r="HDL96" t="str">
            <v>Lambara</v>
          </cell>
          <cell r="HDM96" t="str">
            <v>Sibonu</v>
          </cell>
          <cell r="HDN96" t="str">
            <v>Tulo</v>
          </cell>
          <cell r="HDO96" t="str">
            <v>Porame</v>
          </cell>
          <cell r="HDP96" t="str">
            <v>Lebanu</v>
          </cell>
          <cell r="HDQ96" t="str">
            <v>Wayu</v>
          </cell>
          <cell r="HDR96" t="str">
            <v>Lompio</v>
          </cell>
          <cell r="HDS96" t="str">
            <v>Kendek</v>
          </cell>
          <cell r="HDT96" t="str">
            <v>Toropot</v>
          </cell>
          <cell r="HDU96" t="str">
            <v>Togong Sagu</v>
          </cell>
          <cell r="HDV96" t="str">
            <v>Lalong</v>
          </cell>
          <cell r="HDW96" t="str">
            <v>Matanga</v>
          </cell>
          <cell r="HDX96" t="str">
            <v>Adean</v>
          </cell>
          <cell r="HDY96" t="str">
            <v>Kolonodale</v>
          </cell>
          <cell r="HDZ96" t="str">
            <v>Bunta</v>
          </cell>
          <cell r="HEA96" t="str">
            <v>Dolupo Karya</v>
          </cell>
          <cell r="HEB96" t="str">
            <v>Beteleme</v>
          </cell>
          <cell r="HEC96" t="str">
            <v>Tomata</v>
          </cell>
          <cell r="HED96" t="str">
            <v>Era</v>
          </cell>
          <cell r="HEE96" t="str">
            <v>Lembah Sumara</v>
          </cell>
          <cell r="HEF96" t="str">
            <v>Baturube</v>
          </cell>
          <cell r="HEG96" t="str">
            <v>Pandauke</v>
          </cell>
          <cell r="HEH96" t="str">
            <v>Tiu</v>
          </cell>
          <cell r="HEI96" t="str">
            <v>Besusu Barat</v>
          </cell>
          <cell r="HEJ96" t="str">
            <v>Ujuna</v>
          </cell>
          <cell r="HEK96" t="str">
            <v>Tatura Utara</v>
          </cell>
          <cell r="HEL96" t="str">
            <v>Mamboro</v>
          </cell>
          <cell r="HEM96" t="str">
            <v>Buluri</v>
          </cell>
          <cell r="HEN96" t="str">
            <v>Nunu</v>
          </cell>
          <cell r="HEO96" t="str">
            <v>Pantoloan</v>
          </cell>
          <cell r="HEP96" t="str">
            <v>Layana Indah</v>
          </cell>
          <cell r="HEQ96" t="str">
            <v>Benteng Utara</v>
          </cell>
          <cell r="HER96" t="str">
            <v>Putabangung</v>
          </cell>
          <cell r="HES96" t="str">
            <v>Batangmata</v>
          </cell>
          <cell r="HET96" t="str">
            <v>Parak</v>
          </cell>
          <cell r="HEU96" t="str">
            <v>Harapan</v>
          </cell>
          <cell r="HEV96" t="str">
            <v>Kembang Ragi</v>
          </cell>
          <cell r="HEW96" t="str">
            <v>Bonerate</v>
          </cell>
          <cell r="HEX96" t="str">
            <v>Kayuadi</v>
          </cell>
          <cell r="HEY96" t="str">
            <v>Kalaotoa</v>
          </cell>
          <cell r="HEZ96" t="str">
            <v>Bontobulaeng</v>
          </cell>
          <cell r="HFA96" t="str">
            <v>Buki</v>
          </cell>
          <cell r="HFB96" t="str">
            <v>Matekko</v>
          </cell>
          <cell r="HFC96" t="str">
            <v>Tanah Kongkong</v>
          </cell>
          <cell r="HFD96" t="str">
            <v>Tanahl Lemo</v>
          </cell>
          <cell r="HFE96" t="str">
            <v>Eka Tiro</v>
          </cell>
          <cell r="HFF96" t="str">
            <v>Tanuntung</v>
          </cell>
          <cell r="HFG96" t="str">
            <v>Tanah Jaya</v>
          </cell>
          <cell r="HFH96" t="str">
            <v>Tanete</v>
          </cell>
          <cell r="HFI96" t="str">
            <v>Borong Rappoa</v>
          </cell>
          <cell r="HFJ96" t="str">
            <v>Dannuang</v>
          </cell>
          <cell r="HFK96" t="str">
            <v>Palampang</v>
          </cell>
          <cell r="HFL96" t="str">
            <v>Bonto Manai</v>
          </cell>
          <cell r="HFM96" t="str">
            <v>Tappanjeng</v>
          </cell>
          <cell r="HFN96" t="str">
            <v>Ulu Galung</v>
          </cell>
          <cell r="HFO96" t="str">
            <v>Lembang Gantarang Keke</v>
          </cell>
          <cell r="HFP96" t="str">
            <v>Biangkeke</v>
          </cell>
          <cell r="HFQ96" t="str">
            <v>Bonto Marannu</v>
          </cell>
          <cell r="HFR96" t="str">
            <v>Gantarang Keke</v>
          </cell>
          <cell r="HFS96" t="str">
            <v>Bonto Tiro</v>
          </cell>
          <cell r="HFT96" t="str">
            <v>Benteng</v>
          </cell>
          <cell r="HFU96" t="str">
            <v>Bonto Tangnga</v>
          </cell>
          <cell r="HFV96" t="str">
            <v>Pabiringa</v>
          </cell>
          <cell r="HFW96" t="str">
            <v>Togo Togo</v>
          </cell>
          <cell r="HFX96" t="str">
            <v>Tolo</v>
          </cell>
          <cell r="HFY96" t="str">
            <v>Bulu Jaya</v>
          </cell>
          <cell r="HFZ96" t="str">
            <v>Bontoramba</v>
          </cell>
          <cell r="HGA96" t="str">
            <v>Paitana</v>
          </cell>
          <cell r="HGB96" t="str">
            <v>Bulo Bulo</v>
          </cell>
          <cell r="HGC96" t="str">
            <v>Rumbia</v>
          </cell>
          <cell r="HGD96" t="str">
            <v>Pao</v>
          </cell>
          <cell r="HGE96" t="str">
            <v>Takalar</v>
          </cell>
          <cell r="HGF96" t="str">
            <v>Mangadu</v>
          </cell>
          <cell r="HGG96" t="str">
            <v>Pa'bundukang</v>
          </cell>
          <cell r="HGH96" t="str">
            <v>Panrannuangku</v>
          </cell>
          <cell r="HGI96" t="str">
            <v>Bonto Kanang</v>
          </cell>
          <cell r="HGJ96" t="str">
            <v>Bontolebang</v>
          </cell>
          <cell r="HGK96" t="str">
            <v>Pattallassang</v>
          </cell>
          <cell r="HGL96" t="str">
            <v>Laguruda</v>
          </cell>
          <cell r="HGM96" t="str">
            <v>Galesong Baru</v>
          </cell>
          <cell r="HGN96" t="str">
            <v>Tompotana</v>
          </cell>
          <cell r="HGO96" t="str">
            <v>Bontonompo</v>
          </cell>
          <cell r="HGP96" t="str">
            <v>Kalebajeng</v>
          </cell>
          <cell r="HGQ96" t="str">
            <v>Malakaji</v>
          </cell>
          <cell r="HGR96" t="str">
            <v>Malino</v>
          </cell>
          <cell r="HGS96" t="str">
            <v>Lanna</v>
          </cell>
          <cell r="HGT96" t="str">
            <v>Borongloe</v>
          </cell>
          <cell r="HGU96" t="str">
            <v>Tetebatu</v>
          </cell>
          <cell r="HGV96" t="str">
            <v>Sungguminasa</v>
          </cell>
          <cell r="HGW96" t="str">
            <v>Sapaya</v>
          </cell>
          <cell r="HGX96" t="str">
            <v>Tamaona</v>
          </cell>
          <cell r="HGY96" t="str">
            <v>Tonrorita</v>
          </cell>
          <cell r="HGZ96" t="str">
            <v>Benteng Somba Opu</v>
          </cell>
          <cell r="HHA96" t="str">
            <v>Timbuseng</v>
          </cell>
          <cell r="HHB96" t="str">
            <v>Manuju</v>
          </cell>
          <cell r="HHC96" t="str">
            <v>Julumate'ne</v>
          </cell>
          <cell r="HHD96" t="str">
            <v>Bontoramba</v>
          </cell>
          <cell r="HHE96" t="str">
            <v>Majannang</v>
          </cell>
          <cell r="HHF96" t="str">
            <v>Borimatangkasa</v>
          </cell>
          <cell r="HHG96" t="str">
            <v>Tassililu</v>
          </cell>
          <cell r="HHH96" t="str">
            <v>Sangianseri</v>
          </cell>
          <cell r="HHI96" t="str">
            <v>Semataring</v>
          </cell>
          <cell r="HHJ96" t="str">
            <v>Samaenre</v>
          </cell>
          <cell r="HHK96" t="str">
            <v>Biringere</v>
          </cell>
          <cell r="HHL96" t="str">
            <v>Lamatti Riattang</v>
          </cell>
          <cell r="HHM96" t="str">
            <v>Pasir Putih</v>
          </cell>
          <cell r="HHN96" t="str">
            <v>Mannanti</v>
          </cell>
          <cell r="HHO96" t="str">
            <v>Pulau Harapan</v>
          </cell>
          <cell r="HHP96" t="str">
            <v>Kahu</v>
          </cell>
          <cell r="HHQ96" t="str">
            <v>Palattae</v>
          </cell>
          <cell r="HHR96" t="str">
            <v>Awang Tangka</v>
          </cell>
          <cell r="HHS96" t="str">
            <v>Pancaitana</v>
          </cell>
          <cell r="HHT96" t="str">
            <v>Bulu Bulu</v>
          </cell>
          <cell r="HHU96" t="str">
            <v>Tanah Batue</v>
          </cell>
          <cell r="HHV96" t="str">
            <v>Padaelo</v>
          </cell>
          <cell r="HHW96" t="str">
            <v>Maroanging</v>
          </cell>
          <cell r="HHX96" t="str">
            <v>Apala</v>
          </cell>
          <cell r="HHY96" t="str">
            <v>Tanete</v>
          </cell>
          <cell r="HHZ96" t="str">
            <v>Mappesangka</v>
          </cell>
          <cell r="HIA96" t="str">
            <v>Mattampawalie</v>
          </cell>
          <cell r="HIB96" t="str">
            <v>Lalebata</v>
          </cell>
          <cell r="HIC96" t="str">
            <v>Cinnong</v>
          </cell>
          <cell r="HID96" t="str">
            <v>Cinenung</v>
          </cell>
          <cell r="HIE96" t="str">
            <v>Maccope</v>
          </cell>
          <cell r="HIF96" t="str">
            <v>Otting</v>
          </cell>
          <cell r="HIG96" t="str">
            <v>Pompanua</v>
          </cell>
          <cell r="HIH96" t="str">
            <v>Unyi</v>
          </cell>
          <cell r="HII96" t="str">
            <v>Ujung Tanah</v>
          </cell>
          <cell r="HIJ96" t="str">
            <v>Biru</v>
          </cell>
          <cell r="HIK96" t="str">
            <v>Macege</v>
          </cell>
          <cell r="HIL96" t="str">
            <v>Bajoe</v>
          </cell>
          <cell r="HIM96" t="str">
            <v>Mampotu</v>
          </cell>
          <cell r="HIN96" t="str">
            <v>Tellang Kere</v>
          </cell>
          <cell r="HIO96" t="str">
            <v>Samaenre</v>
          </cell>
          <cell r="HIP96" t="str">
            <v>Patimpeng</v>
          </cell>
          <cell r="HIQ96" t="str">
            <v>Hasanuddin</v>
          </cell>
          <cell r="HIR96" t="str">
            <v>Cempaniga</v>
          </cell>
          <cell r="HIS96" t="str">
            <v>Kalabbirang</v>
          </cell>
          <cell r="HIT96" t="str">
            <v>Baji Pamai</v>
          </cell>
          <cell r="HIU96" t="str">
            <v>Bontoa</v>
          </cell>
          <cell r="HIV96" t="str">
            <v>Sabila</v>
          </cell>
          <cell r="HIW96" t="str">
            <v>Borong</v>
          </cell>
          <cell r="HIX96" t="str">
            <v>Temmapaduae</v>
          </cell>
          <cell r="HIY96" t="str">
            <v>Jenetaesa</v>
          </cell>
          <cell r="HIZ96" t="str">
            <v>Laiya</v>
          </cell>
          <cell r="HJA96" t="str">
            <v>Tompobulu</v>
          </cell>
          <cell r="HJB96" t="str">
            <v>Allepolea</v>
          </cell>
          <cell r="HJC96" t="str">
            <v>Moncongloe</v>
          </cell>
          <cell r="HJD96" t="str">
            <v>Pettuadae</v>
          </cell>
          <cell r="HJE96" t="str">
            <v>Sapuka</v>
          </cell>
          <cell r="HJF96" t="str">
            <v>Kalukuang</v>
          </cell>
          <cell r="HJG96" t="str">
            <v>Mattiro Sompe</v>
          </cell>
          <cell r="HJH96" t="str">
            <v>Jagong</v>
          </cell>
          <cell r="HJI96" t="str">
            <v>Balleanging</v>
          </cell>
          <cell r="HJJ96" t="str">
            <v>Boriappaka</v>
          </cell>
          <cell r="HJK96" t="str">
            <v>Labakkang</v>
          </cell>
          <cell r="HJL96" t="str">
            <v>Bonto Bonto</v>
          </cell>
          <cell r="HJM96" t="str">
            <v>Bonto Matene</v>
          </cell>
          <cell r="HJN96" t="str">
            <v>Minasa Tene</v>
          </cell>
          <cell r="HJO96" t="str">
            <v>Benteng</v>
          </cell>
          <cell r="HJP96" t="str">
            <v>Bantimurung</v>
          </cell>
          <cell r="HJQ96" t="str">
            <v>Mattiro Kanja</v>
          </cell>
          <cell r="HJR96" t="str">
            <v>Lompo Riaja</v>
          </cell>
          <cell r="HJS96" t="str">
            <v>Lalolang</v>
          </cell>
          <cell r="HJT96" t="str">
            <v>Coppo</v>
          </cell>
          <cell r="HJU96" t="str">
            <v>Kiru Kiru</v>
          </cell>
          <cell r="HJV96" t="str">
            <v>Palanro</v>
          </cell>
          <cell r="HJW96" t="str">
            <v>Mattappawalie</v>
          </cell>
          <cell r="HJX96" t="str">
            <v>Takkalasi</v>
          </cell>
          <cell r="HJY96" t="str">
            <v>Labessi</v>
          </cell>
          <cell r="HJZ96" t="str">
            <v>Appanang</v>
          </cell>
          <cell r="HKA96" t="str">
            <v>Ujung</v>
          </cell>
          <cell r="HKB96" t="str">
            <v>Lalabata Rilau</v>
          </cell>
          <cell r="HKC96" t="str">
            <v>Batu Batu</v>
          </cell>
          <cell r="HKD96" t="str">
            <v>Donri Donri</v>
          </cell>
          <cell r="HKE96" t="str">
            <v>Belo</v>
          </cell>
          <cell r="HKF96" t="str">
            <v>Citta</v>
          </cell>
          <cell r="HKG96" t="str">
            <v>Walennae</v>
          </cell>
          <cell r="HKH96" t="str">
            <v>Pammana</v>
          </cell>
          <cell r="HKI96" t="str">
            <v>Peneki</v>
          </cell>
          <cell r="HKJ96" t="str">
            <v>Akkajeng</v>
          </cell>
          <cell r="HKK96" t="str">
            <v>Paria</v>
          </cell>
          <cell r="HKL96" t="str">
            <v>Siengkang</v>
          </cell>
          <cell r="HKM96" t="str">
            <v>Macero</v>
          </cell>
          <cell r="HKN96" t="str">
            <v>Tancung</v>
          </cell>
          <cell r="HKO96" t="str">
            <v>Anabanua</v>
          </cell>
          <cell r="HKP96" t="str">
            <v>Bulete</v>
          </cell>
          <cell r="HKQ96" t="str">
            <v>Solo</v>
          </cell>
          <cell r="HKR96" t="str">
            <v>Doping</v>
          </cell>
          <cell r="HKS96" t="str">
            <v>Gilireng</v>
          </cell>
          <cell r="HKT96" t="str">
            <v>Ballaere</v>
          </cell>
          <cell r="HKU96" t="str">
            <v>Bilokka</v>
          </cell>
          <cell r="HKV96" t="str">
            <v>Amparita</v>
          </cell>
          <cell r="HKW96" t="str">
            <v>Lawawoi</v>
          </cell>
          <cell r="HKX96" t="str">
            <v>Baranti</v>
          </cell>
          <cell r="HKY96" t="str">
            <v>Rappang</v>
          </cell>
          <cell r="HKZ96" t="str">
            <v>Rijang Panua</v>
          </cell>
          <cell r="HLA96" t="str">
            <v>Pangkajene</v>
          </cell>
          <cell r="HLB96" t="str">
            <v>Empagae</v>
          </cell>
          <cell r="HLC96" t="str">
            <v>Tanru Tedong</v>
          </cell>
          <cell r="HLD96" t="str">
            <v>Lancirang</v>
          </cell>
          <cell r="HLE96" t="str">
            <v>Batu</v>
          </cell>
          <cell r="HLF96" t="str">
            <v>Langnga</v>
          </cell>
          <cell r="HLG96" t="str">
            <v>Watang Suppa</v>
          </cell>
          <cell r="HLH96" t="str">
            <v>Manarang</v>
          </cell>
          <cell r="HLI96" t="str">
            <v>Jaya</v>
          </cell>
          <cell r="HLJ96" t="str">
            <v>Benteng</v>
          </cell>
          <cell r="HLK96" t="str">
            <v>Pekkabata</v>
          </cell>
          <cell r="HLL96" t="str">
            <v>Taddokong</v>
          </cell>
          <cell r="HLM96" t="str">
            <v>Cempa</v>
          </cell>
          <cell r="HLN96" t="str">
            <v>Pammase</v>
          </cell>
          <cell r="HLO96" t="str">
            <v>Lansirang</v>
          </cell>
          <cell r="HLP96" t="str">
            <v>Pacongang</v>
          </cell>
          <cell r="HLQ96" t="str">
            <v>Kassa</v>
          </cell>
          <cell r="HLR96" t="str">
            <v>Bangkala</v>
          </cell>
          <cell r="HLS96" t="str">
            <v>Galonta</v>
          </cell>
          <cell r="HLT96" t="str">
            <v>Baraka</v>
          </cell>
          <cell r="HLU96" t="str">
            <v>Lakawan</v>
          </cell>
          <cell r="HLV96" t="str">
            <v>Kambiolangi</v>
          </cell>
          <cell r="HLW96" t="str">
            <v>Bungin</v>
          </cell>
          <cell r="HLX96" t="str">
            <v>Cendana</v>
          </cell>
          <cell r="HLY96" t="str">
            <v>Sangiepongan</v>
          </cell>
          <cell r="HLZ96" t="str">
            <v>Malua</v>
          </cell>
          <cell r="HMA96" t="str">
            <v>Pasui</v>
          </cell>
          <cell r="HMB96" t="str">
            <v>Masalle</v>
          </cell>
          <cell r="HMC96" t="str">
            <v>Baroko</v>
          </cell>
          <cell r="HMD96" t="str">
            <v>Kanna</v>
          </cell>
          <cell r="HME96" t="str">
            <v>Larompong</v>
          </cell>
          <cell r="HMF96" t="str">
            <v>Suli</v>
          </cell>
          <cell r="HMG96" t="str">
            <v>Bajo</v>
          </cell>
          <cell r="HMH96" t="str">
            <v>Noling</v>
          </cell>
          <cell r="HMI96" t="str">
            <v>Bulo</v>
          </cell>
          <cell r="HMJ96" t="str">
            <v>Tampumia Radda</v>
          </cell>
          <cell r="HMK96" t="str">
            <v>Sakti</v>
          </cell>
          <cell r="HML96" t="str">
            <v>Lamasi</v>
          </cell>
          <cell r="HMM96" t="str">
            <v>Bone Pute</v>
          </cell>
          <cell r="HMN96" t="str">
            <v>Padang Subur</v>
          </cell>
          <cell r="HMO96" t="str">
            <v>Rante Balla</v>
          </cell>
          <cell r="HMP96" t="str">
            <v>Cilallang</v>
          </cell>
          <cell r="HMQ96" t="str">
            <v>Sabe</v>
          </cell>
          <cell r="HMR96" t="str">
            <v>Ilan Batu</v>
          </cell>
          <cell r="HMS96" t="str">
            <v>Basso</v>
          </cell>
          <cell r="HMT96" t="str">
            <v>Lamasi Pantai</v>
          </cell>
          <cell r="HMU96" t="str">
            <v>Pompengan</v>
          </cell>
          <cell r="HMV96" t="str">
            <v>Lindajang</v>
          </cell>
          <cell r="HMW96" t="str">
            <v>Bonelemo</v>
          </cell>
          <cell r="HMX96" t="str">
            <v>Pattedong</v>
          </cell>
          <cell r="HMY96" t="str">
            <v>Bonglo</v>
          </cell>
          <cell r="HMZ96" t="str">
            <v>Pattan Ulusalu</v>
          </cell>
          <cell r="HNA96" t="str">
            <v>Bittuang</v>
          </cell>
          <cell r="HNB96" t="str">
            <v>Ratte Buttu</v>
          </cell>
          <cell r="HNC96" t="str">
            <v>Bombongan</v>
          </cell>
          <cell r="HND96" t="str">
            <v>Sima</v>
          </cell>
          <cell r="HNE96" t="str">
            <v>Tapparan</v>
          </cell>
          <cell r="HNF96" t="str">
            <v>Rante Kalua'</v>
          </cell>
          <cell r="HNG96" t="str">
            <v>Tongko Sarapung</v>
          </cell>
          <cell r="HNH96" t="str">
            <v>Benteng Ambeso</v>
          </cell>
          <cell r="HNI96" t="str">
            <v>Talion</v>
          </cell>
          <cell r="HNJ96" t="str">
            <v>Tambunan</v>
          </cell>
          <cell r="HNK96" t="str">
            <v>Kondodewata</v>
          </cell>
          <cell r="HNL96" t="str">
            <v>Tiromanda</v>
          </cell>
          <cell r="HNM96" t="str">
            <v>Ratte</v>
          </cell>
          <cell r="HNN96" t="str">
            <v>Rante Alang</v>
          </cell>
          <cell r="HNO96" t="str">
            <v>Leatung</v>
          </cell>
          <cell r="HNP96" t="str">
            <v>Malimbong</v>
          </cell>
          <cell r="HNQ96" t="str">
            <v>Rano</v>
          </cell>
          <cell r="HNR96" t="str">
            <v>Bambalu</v>
          </cell>
          <cell r="HNS96" t="str">
            <v>Pattimang</v>
          </cell>
          <cell r="HNT96" t="str">
            <v>Bone Bone</v>
          </cell>
          <cell r="HNU96" t="str">
            <v>Kappuna</v>
          </cell>
          <cell r="HNV96" t="str">
            <v>Marobo</v>
          </cell>
          <cell r="HNW96" t="str">
            <v>Marampa</v>
          </cell>
          <cell r="HNX96" t="str">
            <v>Lampuawa</v>
          </cell>
          <cell r="HNY96" t="str">
            <v>Tirobali</v>
          </cell>
          <cell r="HNZ96" t="str">
            <v>Cening</v>
          </cell>
          <cell r="HOA96" t="str">
            <v>Rampi</v>
          </cell>
          <cell r="HOB96" t="str">
            <v>Mappedeceng</v>
          </cell>
          <cell r="HOC96" t="str">
            <v>Salassa</v>
          </cell>
          <cell r="HOD96" t="str">
            <v>Bungapati</v>
          </cell>
          <cell r="HOE96" t="str">
            <v>Mulyorejo</v>
          </cell>
          <cell r="HOF96" t="str">
            <v>Lara</v>
          </cell>
          <cell r="HOG96" t="str">
            <v>Buangin</v>
          </cell>
          <cell r="HOH96" t="str">
            <v>Maleku</v>
          </cell>
          <cell r="HOI96" t="str">
            <v>Magani</v>
          </cell>
          <cell r="HOJ96" t="str">
            <v>Loeha</v>
          </cell>
          <cell r="HOK96" t="str">
            <v>Malili</v>
          </cell>
          <cell r="HOL96" t="str">
            <v>Tawakua</v>
          </cell>
          <cell r="HOM96" t="str">
            <v>Lampenai</v>
          </cell>
          <cell r="HON96" t="str">
            <v>Burau</v>
          </cell>
          <cell r="HOO96" t="str">
            <v>Tomoni</v>
          </cell>
          <cell r="HOP96" t="str">
            <v>Kertoraharjo</v>
          </cell>
          <cell r="HOQ96" t="str">
            <v>Kalaena Kiri</v>
          </cell>
          <cell r="HOR96" t="str">
            <v>Ledu Ledu</v>
          </cell>
          <cell r="HOS96" t="str">
            <v>Laang Tanduk</v>
          </cell>
          <cell r="HOT96" t="str">
            <v>Bori</v>
          </cell>
          <cell r="HOU96" t="str">
            <v>Nanggala Sanpiak Salu</v>
          </cell>
          <cell r="HOV96" t="str">
            <v>Pangala'</v>
          </cell>
          <cell r="HOW96" t="str">
            <v>Tullang' Sura</v>
          </cell>
          <cell r="HOX96" t="str">
            <v>Sa'dan Malimbong</v>
          </cell>
          <cell r="HOY96" t="str">
            <v>Paepalean</v>
          </cell>
          <cell r="HOZ96" t="str">
            <v>Nonongan Utara</v>
          </cell>
          <cell r="HPA96" t="str">
            <v>Tikala</v>
          </cell>
          <cell r="HPB96" t="str">
            <v>Tagari</v>
          </cell>
          <cell r="HPC96" t="str">
            <v>Tallunglipu Matalo</v>
          </cell>
          <cell r="HPD96" t="str">
            <v>Pasang</v>
          </cell>
          <cell r="HPE96" t="str">
            <v>Sapan</v>
          </cell>
          <cell r="HPF96" t="str">
            <v>Baruppu Selatan</v>
          </cell>
          <cell r="HPG96" t="str">
            <v>Ba'tan</v>
          </cell>
          <cell r="HPH96" t="str">
            <v>Tondon Langi'</v>
          </cell>
          <cell r="HPI96" t="str">
            <v>To'yasa Akung</v>
          </cell>
          <cell r="HPJ96" t="str">
            <v>Bokin</v>
          </cell>
          <cell r="HPK96" t="str">
            <v>Suloara'</v>
          </cell>
          <cell r="HPL96" t="str">
            <v>Benteng Ka'do</v>
          </cell>
          <cell r="HPM96" t="str">
            <v>Awan</v>
          </cell>
          <cell r="HPN96" t="str">
            <v>Bontorannu</v>
          </cell>
          <cell r="HPO96" t="str">
            <v>Sambung Jawa</v>
          </cell>
          <cell r="HPP96" t="str">
            <v>Maricaya</v>
          </cell>
          <cell r="HPQ96" t="str">
            <v>Maloku</v>
          </cell>
          <cell r="HPR96" t="str">
            <v>Pattunuang</v>
          </cell>
          <cell r="HPS96" t="str">
            <v>Malimongan Baru</v>
          </cell>
          <cell r="HPT96" t="str">
            <v>Pannampu</v>
          </cell>
          <cell r="HPU96" t="str">
            <v>Tabaringan</v>
          </cell>
          <cell r="HPV96" t="str">
            <v>Karuwisi</v>
          </cell>
          <cell r="HPW96" t="str">
            <v>Barombong</v>
          </cell>
          <cell r="HPX96" t="str">
            <v>Paccerakkang</v>
          </cell>
          <cell r="HPY96" t="str">
            <v>Manggala</v>
          </cell>
          <cell r="HPZ96" t="str">
            <v>Tidung</v>
          </cell>
          <cell r="HQA96" t="str">
            <v>Tamalanrea</v>
          </cell>
          <cell r="HQB96" t="str">
            <v>Barrang Caddi</v>
          </cell>
          <cell r="HQC96" t="str">
            <v>Lompoe</v>
          </cell>
          <cell r="HQD96" t="str">
            <v>Labukkang</v>
          </cell>
          <cell r="HQE96" t="str">
            <v>Lakessi</v>
          </cell>
          <cell r="HQF96" t="str">
            <v>Kampung Baru</v>
          </cell>
          <cell r="HQG96" t="str">
            <v>Tompotikka</v>
          </cell>
          <cell r="HQH96" t="str">
            <v>Batupasi</v>
          </cell>
          <cell r="HQI96" t="str">
            <v>Takkalala</v>
          </cell>
          <cell r="HQJ96" t="str">
            <v>Maroangin</v>
          </cell>
          <cell r="HQK96" t="str">
            <v>Surutanga</v>
          </cell>
          <cell r="HQL96" t="str">
            <v>Tomarundung</v>
          </cell>
          <cell r="HQM96" t="str">
            <v>Mawa</v>
          </cell>
          <cell r="HQN96" t="str">
            <v>Mungkajang</v>
          </cell>
          <cell r="HQO96" t="str">
            <v>Temmalebba</v>
          </cell>
          <cell r="HQP96" t="str">
            <v>19 Nopember</v>
          </cell>
          <cell r="HQQ96" t="str">
            <v>Lamokato</v>
          </cell>
          <cell r="HQR96" t="str">
            <v>Dawi-Dawi</v>
          </cell>
          <cell r="HQS96" t="str">
            <v>Watubangga</v>
          </cell>
          <cell r="HQT96" t="str">
            <v>Wolo</v>
          </cell>
          <cell r="HQU96" t="str">
            <v>Puundoho</v>
          </cell>
          <cell r="HQV96" t="str">
            <v>Mangolo</v>
          </cell>
          <cell r="HQW96" t="str">
            <v>Anaiwoi</v>
          </cell>
          <cell r="HQX96" t="str">
            <v>Tosiba</v>
          </cell>
          <cell r="HQY96" t="str">
            <v>Ranomentaa</v>
          </cell>
          <cell r="HQZ96" t="str">
            <v>Polinggona</v>
          </cell>
          <cell r="HRA96" t="str">
            <v>Tamborasi</v>
          </cell>
          <cell r="HRB96" t="str">
            <v>Lambuya</v>
          </cell>
          <cell r="HRC96" t="str">
            <v>Puunaaha</v>
          </cell>
          <cell r="HRD96" t="str">
            <v>Wawotobi</v>
          </cell>
          <cell r="HRE96" t="str">
            <v>Pondidaha</v>
          </cell>
          <cell r="HRF96" t="str">
            <v>Sampara</v>
          </cell>
          <cell r="HRG96" t="str">
            <v>Abuki</v>
          </cell>
          <cell r="HRH96" t="str">
            <v>Toronipa</v>
          </cell>
          <cell r="HRI96" t="str">
            <v>Tongauna</v>
          </cell>
          <cell r="HRJ96" t="str">
            <v>Waworaha</v>
          </cell>
          <cell r="HRK96" t="str">
            <v>Watundehoa</v>
          </cell>
          <cell r="HRL96" t="str">
            <v>Ameroro</v>
          </cell>
          <cell r="HRM96" t="str">
            <v>Puuduria</v>
          </cell>
          <cell r="HRN96" t="str">
            <v>Besulutu</v>
          </cell>
          <cell r="HRO96" t="str">
            <v>Laosu</v>
          </cell>
          <cell r="HRP96" t="str">
            <v>Ruota</v>
          </cell>
          <cell r="HRQ96" t="str">
            <v>Parauna</v>
          </cell>
          <cell r="HRR96" t="str">
            <v>Meluhu</v>
          </cell>
          <cell r="HRS96" t="str">
            <v>Amunggedo Baru</v>
          </cell>
          <cell r="HRT96" t="str">
            <v>Ambodiaa</v>
          </cell>
          <cell r="HRU96" t="str">
            <v>Bungguosu</v>
          </cell>
          <cell r="HRV96" t="str">
            <v>Kapoiala</v>
          </cell>
          <cell r="HRW96" t="str">
            <v>Watunggarandu</v>
          </cell>
          <cell r="HRX96" t="str">
            <v>Onembute</v>
          </cell>
          <cell r="HRY96" t="str">
            <v>Atodopi</v>
          </cell>
          <cell r="HRZ96" t="str">
            <v>Mendikonu</v>
          </cell>
          <cell r="HSA96" t="str">
            <v>Anggalomoare</v>
          </cell>
          <cell r="HSB96" t="str">
            <v>Wonggeduku</v>
          </cell>
          <cell r="HSC96" t="str">
            <v>Napabalano</v>
          </cell>
          <cell r="HSD96" t="str">
            <v>Langkoroni</v>
          </cell>
          <cell r="HSE96" t="str">
            <v>Labunia</v>
          </cell>
          <cell r="HSF96" t="str">
            <v>Bangun Sari</v>
          </cell>
          <cell r="HSG96" t="str">
            <v>Sidodadi</v>
          </cell>
          <cell r="HSH96" t="str">
            <v>Watonea</v>
          </cell>
          <cell r="HSI96" t="str">
            <v>Palangga</v>
          </cell>
          <cell r="HSJ96" t="str">
            <v>Liangkobori</v>
          </cell>
          <cell r="HSK96" t="str">
            <v>Dana</v>
          </cell>
          <cell r="HSL96" t="str">
            <v>Liabalano</v>
          </cell>
          <cell r="HSM96" t="str">
            <v>Komba Komba</v>
          </cell>
          <cell r="HSN96" t="str">
            <v>Laimpi</v>
          </cell>
          <cell r="HSO96" t="str">
            <v>Wakumoro</v>
          </cell>
          <cell r="HSP96" t="str">
            <v>Bone Tondo</v>
          </cell>
          <cell r="HSQ96" t="str">
            <v>Danagoa</v>
          </cell>
          <cell r="HSR96" t="str">
            <v>Kogholifano</v>
          </cell>
          <cell r="HSS96" t="str">
            <v>Kafo Foo</v>
          </cell>
          <cell r="HST96" t="str">
            <v>Marobo</v>
          </cell>
          <cell r="HSU96" t="str">
            <v>Katumpu</v>
          </cell>
          <cell r="HSV96" t="str">
            <v>Kolese</v>
          </cell>
          <cell r="HSW96" t="str">
            <v>Bone Bone</v>
          </cell>
          <cell r="HSX96" t="str">
            <v>Wangkolabu</v>
          </cell>
          <cell r="HSY96" t="str">
            <v>Wakoko</v>
          </cell>
          <cell r="HSZ96" t="str">
            <v>Watumotobe</v>
          </cell>
          <cell r="HTA96" t="str">
            <v>Kamaru</v>
          </cell>
          <cell r="HTB96" t="str">
            <v>Ambuau Indah</v>
          </cell>
          <cell r="HTC96" t="str">
            <v>Walompo</v>
          </cell>
          <cell r="HTD96" t="str">
            <v>Kaumbu</v>
          </cell>
          <cell r="HTE96" t="str">
            <v>Wasuemba</v>
          </cell>
          <cell r="HTF96" t="str">
            <v>Tinanggea</v>
          </cell>
          <cell r="HTG96" t="str">
            <v>Pewutaa</v>
          </cell>
          <cell r="HTH96" t="str">
            <v>Alangga</v>
          </cell>
          <cell r="HTI96" t="str">
            <v>Palangga</v>
          </cell>
          <cell r="HTJ96" t="str">
            <v>Landono</v>
          </cell>
          <cell r="HTK96" t="str">
            <v>Lalonggombu</v>
          </cell>
          <cell r="HTL96" t="str">
            <v>Konda</v>
          </cell>
          <cell r="HTM96" t="str">
            <v>Ranomeeto</v>
          </cell>
          <cell r="HTN96" t="str">
            <v>Kolono</v>
          </cell>
          <cell r="HTO96" t="str">
            <v>Lapuko</v>
          </cell>
          <cell r="HTP96" t="str">
            <v>Labaun Beropa</v>
          </cell>
          <cell r="HTQ96" t="str">
            <v>Atari Indah</v>
          </cell>
          <cell r="HTR96" t="str">
            <v>Lamara</v>
          </cell>
          <cell r="HTS96" t="str">
            <v>Amondo</v>
          </cell>
          <cell r="HTT96" t="str">
            <v>Kondoano</v>
          </cell>
          <cell r="HTU96" t="str">
            <v>Lalowaru</v>
          </cell>
          <cell r="HTV96" t="str">
            <v>Andoolo Utama</v>
          </cell>
          <cell r="HTW96" t="str">
            <v>Wolasi</v>
          </cell>
          <cell r="HTX96" t="str">
            <v>Puunggaluku</v>
          </cell>
          <cell r="HTY96" t="str">
            <v>Amosara</v>
          </cell>
          <cell r="HTZ96" t="str">
            <v>Iwoimendoro</v>
          </cell>
          <cell r="HUA96" t="str">
            <v>Amokuni</v>
          </cell>
          <cell r="HUB96" t="str">
            <v>Rambu-rambu</v>
          </cell>
          <cell r="HUC96" t="str">
            <v>Sabulakoa</v>
          </cell>
          <cell r="HUD96" t="str">
            <v>Papawu</v>
          </cell>
          <cell r="HUE96" t="str">
            <v>Boeara</v>
          </cell>
          <cell r="HUF96" t="str">
            <v>Bambaea</v>
          </cell>
          <cell r="HUG96" t="str">
            <v>Taubonto</v>
          </cell>
          <cell r="HUH96" t="str">
            <v>Lameroro</v>
          </cell>
          <cell r="HUI96" t="str">
            <v>Teomokole</v>
          </cell>
          <cell r="HUJ96" t="str">
            <v>Dongkala</v>
          </cell>
          <cell r="HUK96" t="str">
            <v>Babamolingku</v>
          </cell>
          <cell r="HUL96" t="str">
            <v>Pomontoro</v>
          </cell>
          <cell r="HUM96" t="str">
            <v>Aneka Marga</v>
          </cell>
          <cell r="HUN96" t="str">
            <v>Tanpabulu</v>
          </cell>
          <cell r="HUO96" t="str">
            <v>Batu Putih</v>
          </cell>
          <cell r="HUP96" t="str">
            <v>Larete</v>
          </cell>
          <cell r="HUQ96" t="str">
            <v>Langkema</v>
          </cell>
          <cell r="HUR96" t="str">
            <v>Sikeli</v>
          </cell>
          <cell r="HUS96" t="str">
            <v>Mapila</v>
          </cell>
          <cell r="HUT96" t="str">
            <v>Lamonggi</v>
          </cell>
          <cell r="HUU96" t="str">
            <v>Masaloka</v>
          </cell>
          <cell r="HUV96" t="str">
            <v>Lauru</v>
          </cell>
          <cell r="HUW96" t="str">
            <v>Mulaeno</v>
          </cell>
          <cell r="HUX96" t="str">
            <v>Tontonunu</v>
          </cell>
          <cell r="HUY96" t="str">
            <v>Lambikasi</v>
          </cell>
          <cell r="HUZ96" t="str">
            <v>Kolombi Matausu</v>
          </cell>
          <cell r="HVA96" t="str">
            <v>Pongo</v>
          </cell>
          <cell r="HVB96" t="str">
            <v>Laolua</v>
          </cell>
          <cell r="HVC96" t="str">
            <v>Waha</v>
          </cell>
          <cell r="HVD96" t="str">
            <v>Taipabu</v>
          </cell>
          <cell r="HVE96" t="str">
            <v>Mandati II</v>
          </cell>
          <cell r="HVF96" t="str">
            <v>Tampara</v>
          </cell>
          <cell r="HVG96" t="str">
            <v>Patipelong</v>
          </cell>
          <cell r="HVH96" t="str">
            <v>Sowa</v>
          </cell>
          <cell r="HVI96" t="str">
            <v>Lasusua</v>
          </cell>
          <cell r="HVJ96" t="str">
            <v>Olo-Oloho</v>
          </cell>
          <cell r="HVK96" t="str">
            <v>Batu Putih</v>
          </cell>
          <cell r="HVL96" t="str">
            <v>Rante Angin</v>
          </cell>
          <cell r="HVM96" t="str">
            <v>Mala - Mala</v>
          </cell>
          <cell r="HVN96" t="str">
            <v>Lapai</v>
          </cell>
          <cell r="HVO96" t="str">
            <v>Walasiho</v>
          </cell>
          <cell r="HVP96" t="str">
            <v>Lambai</v>
          </cell>
          <cell r="HVQ96" t="str">
            <v>Watunohu</v>
          </cell>
          <cell r="HVR96" t="str">
            <v>Lanipa</v>
          </cell>
          <cell r="HVS96" t="str">
            <v>Puundoho</v>
          </cell>
          <cell r="HVT96" t="str">
            <v>Porehu</v>
          </cell>
          <cell r="HVU96" t="str">
            <v>Lanipa - Nipa</v>
          </cell>
          <cell r="HVV96" t="str">
            <v>Mattiro Bulu</v>
          </cell>
          <cell r="HVW96" t="str">
            <v>Lawaki Jaya</v>
          </cell>
          <cell r="HVX96" t="str">
            <v>Wanggudu</v>
          </cell>
          <cell r="HVY96" t="str">
            <v>Lamonae</v>
          </cell>
          <cell r="HVZ96" t="str">
            <v>Langgikima</v>
          </cell>
          <cell r="HWA96" t="str">
            <v>Molawe</v>
          </cell>
          <cell r="HWB96" t="str">
            <v>Tinobu</v>
          </cell>
          <cell r="HWC96" t="str">
            <v>Lembo</v>
          </cell>
          <cell r="HWD96" t="str">
            <v>Sawa</v>
          </cell>
          <cell r="HWE96" t="str">
            <v>Linomoiyo</v>
          </cell>
          <cell r="HWF96" t="str">
            <v>Andowia</v>
          </cell>
          <cell r="HWG96" t="str">
            <v>Bende</v>
          </cell>
          <cell r="HWH96" t="str">
            <v>Tanjung Bunga</v>
          </cell>
          <cell r="HWI96" t="str">
            <v>Boenaga</v>
          </cell>
          <cell r="HWJ96" t="str">
            <v>Kuratao</v>
          </cell>
          <cell r="HWK96" t="str">
            <v>Bangkudu</v>
          </cell>
          <cell r="HWL96" t="str">
            <v>Kambowa</v>
          </cell>
          <cell r="HWM96" t="str">
            <v>Buranga</v>
          </cell>
          <cell r="HWN96" t="str">
            <v>Kotawo</v>
          </cell>
          <cell r="HWO96" t="str">
            <v>Kurolabu</v>
          </cell>
          <cell r="HWP96" t="str">
            <v>Labuan</v>
          </cell>
          <cell r="HWQ96" t="str">
            <v>Rate-rate</v>
          </cell>
          <cell r="HWR96" t="str">
            <v>Loea</v>
          </cell>
          <cell r="HWS96" t="str">
            <v>Ladongi</v>
          </cell>
          <cell r="HWT96" t="str">
            <v>Poli-Polia</v>
          </cell>
          <cell r="HWU96" t="str">
            <v>Penanggo Jaya</v>
          </cell>
          <cell r="HWV96" t="str">
            <v>Lalolae</v>
          </cell>
          <cell r="HWW96" t="str">
            <v>Woitombo</v>
          </cell>
          <cell r="HWX96" t="str">
            <v>Sanggona</v>
          </cell>
          <cell r="HWY96" t="str">
            <v>Tinengi</v>
          </cell>
          <cell r="HWZ96" t="str">
            <v>Aere</v>
          </cell>
          <cell r="HXA96" t="str">
            <v>Ueesi</v>
          </cell>
          <cell r="HXB96" t="str">
            <v>Gunung Jaya</v>
          </cell>
          <cell r="HXC96" t="str">
            <v>Langara Laut</v>
          </cell>
          <cell r="HXD96" t="str">
            <v>Lansilowo</v>
          </cell>
          <cell r="HXE96" t="str">
            <v>Ladianta</v>
          </cell>
          <cell r="HXF96" t="str">
            <v>Munse</v>
          </cell>
          <cell r="HXG96" t="str">
            <v>Polara</v>
          </cell>
          <cell r="HXH96" t="str">
            <v>Sawaea</v>
          </cell>
          <cell r="HXI96" t="str">
            <v>Lampeapi</v>
          </cell>
          <cell r="HXJ96" t="str">
            <v>Wakoila</v>
          </cell>
          <cell r="HXK96" t="str">
            <v>Wuna</v>
          </cell>
          <cell r="HXL96" t="str">
            <v>Wamelai</v>
          </cell>
          <cell r="HXM96" t="str">
            <v>Lailangga</v>
          </cell>
          <cell r="HXN96" t="str">
            <v>Parura Jaya</v>
          </cell>
          <cell r="HXO96" t="str">
            <v>Kangkunawe</v>
          </cell>
          <cell r="HXP96" t="str">
            <v>Wanseriwu</v>
          </cell>
          <cell r="HXQ96" t="str">
            <v>Tasipi</v>
          </cell>
          <cell r="HXR96" t="str">
            <v>Waumere</v>
          </cell>
          <cell r="HXS96" t="str">
            <v>Konawe</v>
          </cell>
          <cell r="HXT96" t="str">
            <v>Masara</v>
          </cell>
          <cell r="HXU96" t="str">
            <v>Lakudo</v>
          </cell>
          <cell r="HXV96" t="str">
            <v>Bonemarambe</v>
          </cell>
          <cell r="HXW96" t="str">
            <v>Lakorua</v>
          </cell>
          <cell r="HXX96" t="str">
            <v>Watolo</v>
          </cell>
          <cell r="HXY96" t="str">
            <v>Talaga Satu</v>
          </cell>
          <cell r="HXZ96" t="str">
            <v>Watulea</v>
          </cell>
          <cell r="HYA96" t="str">
            <v>Tolandona</v>
          </cell>
          <cell r="HYB96" t="str">
            <v>Busoa</v>
          </cell>
          <cell r="HYC96" t="str">
            <v>Katilombu</v>
          </cell>
          <cell r="HYD96" t="str">
            <v>Lapandewa Makmur</v>
          </cell>
          <cell r="HYE96" t="str">
            <v>Batuatas Liwu</v>
          </cell>
          <cell r="HYF96" t="str">
            <v>Molona</v>
          </cell>
          <cell r="HYG96" t="str">
            <v>Biwinapada</v>
          </cell>
          <cell r="HYH96" t="str">
            <v>Waonu</v>
          </cell>
          <cell r="HYI96" t="str">
            <v>Mandonga</v>
          </cell>
          <cell r="HYJ96" t="str">
            <v>Kandai</v>
          </cell>
          <cell r="HYK96" t="str">
            <v>Baruga</v>
          </cell>
          <cell r="HYL96" t="str">
            <v>Andonohu</v>
          </cell>
          <cell r="HYM96" t="str">
            <v>Kemaraya</v>
          </cell>
          <cell r="HYN96" t="str">
            <v>Puday</v>
          </cell>
          <cell r="HYO96" t="str">
            <v>Wua Wua</v>
          </cell>
          <cell r="HYP96" t="str">
            <v>Kadia</v>
          </cell>
          <cell r="HYQ96" t="str">
            <v>Puuwatu</v>
          </cell>
          <cell r="HYR96" t="str">
            <v>Kambu</v>
          </cell>
          <cell r="HYS96" t="str">
            <v>Katobengke</v>
          </cell>
          <cell r="HYT96" t="str">
            <v>Wale</v>
          </cell>
          <cell r="HYU96" t="str">
            <v>Kaisabu Baru</v>
          </cell>
          <cell r="HYV96" t="str">
            <v>Liabuku</v>
          </cell>
          <cell r="HYW96" t="str">
            <v>Liwuto</v>
          </cell>
          <cell r="HYX96" t="str">
            <v>Wajo</v>
          </cell>
          <cell r="HYY96" t="str">
            <v>Lowu-Lowu</v>
          </cell>
          <cell r="HYZ96" t="str">
            <v>Bonebone</v>
          </cell>
          <cell r="HZA96" t="str">
            <v>Kayubulan</v>
          </cell>
          <cell r="HZB96" t="str">
            <v>Bulila</v>
          </cell>
          <cell r="HZC96" t="str">
            <v>Iluta</v>
          </cell>
          <cell r="HZD96" t="str">
            <v>Isimu Utara</v>
          </cell>
          <cell r="HZE96" t="str">
            <v>Tontayuo</v>
          </cell>
          <cell r="HZF96" t="str">
            <v>Sidomulyo</v>
          </cell>
          <cell r="HZG96" t="str">
            <v>Dulamayo Utara</v>
          </cell>
          <cell r="HZH96" t="str">
            <v>Dulamayo</v>
          </cell>
          <cell r="HZI96" t="str">
            <v>Sukamakmur</v>
          </cell>
          <cell r="HZJ96" t="str">
            <v>Paris</v>
          </cell>
          <cell r="HZK96" t="str">
            <v>Pongongaila</v>
          </cell>
          <cell r="HZL96" t="str">
            <v>Pone</v>
          </cell>
          <cell r="HZM96" t="str">
            <v>Tualango</v>
          </cell>
          <cell r="HZN96" t="str">
            <v>Tabongo Timur</v>
          </cell>
          <cell r="HZO96" t="str">
            <v>Biluhu Barat</v>
          </cell>
          <cell r="HZP96" t="str">
            <v>Bululi</v>
          </cell>
          <cell r="HZQ96" t="str">
            <v>Hutadaa</v>
          </cell>
          <cell r="HZR96" t="str">
            <v>Totopo</v>
          </cell>
          <cell r="HZS96" t="str">
            <v>Pilolalenga</v>
          </cell>
          <cell r="HZT96" t="str">
            <v>Bongo Nol</v>
          </cell>
          <cell r="HZU96" t="str">
            <v>Harapan</v>
          </cell>
          <cell r="HZV96" t="str">
            <v>Dulupi</v>
          </cell>
          <cell r="HZW96" t="str">
            <v>Limbato</v>
          </cell>
          <cell r="HZX96" t="str">
            <v>Tabulo</v>
          </cell>
          <cell r="HZY96" t="str">
            <v>Tutulo</v>
          </cell>
          <cell r="HZZ96" t="str">
            <v>Bubaa</v>
          </cell>
          <cell r="IAA96" t="str">
            <v>Talumopatu</v>
          </cell>
          <cell r="IAB96" t="str">
            <v>Padengo</v>
          </cell>
          <cell r="IAC96" t="str">
            <v>Tingkohubu</v>
          </cell>
          <cell r="IAD96" t="str">
            <v>Tamboo</v>
          </cell>
          <cell r="IAE96" t="str">
            <v>Boidu</v>
          </cell>
          <cell r="IAF96" t="str">
            <v>Bongoime</v>
          </cell>
          <cell r="IAG96" t="str">
            <v>Timbuolo</v>
          </cell>
          <cell r="IAH96" t="str">
            <v>Huangobotu</v>
          </cell>
          <cell r="IAI96" t="str">
            <v>Taludaa</v>
          </cell>
          <cell r="IAJ96" t="str">
            <v>Inomata</v>
          </cell>
          <cell r="IAK96" t="str">
            <v>Tulabolo</v>
          </cell>
          <cell r="IAL96" t="str">
            <v>Bulontala</v>
          </cell>
          <cell r="IAM96" t="str">
            <v>Lompotoo</v>
          </cell>
          <cell r="IAN96" t="str">
            <v>Mongiilo</v>
          </cell>
          <cell r="IAO96" t="str">
            <v>Ayula Selatan</v>
          </cell>
          <cell r="IAP96" t="str">
            <v>Bulotalangi</v>
          </cell>
          <cell r="IAQ96" t="str">
            <v>Mamungaa</v>
          </cell>
          <cell r="IAR96" t="str">
            <v>Pinogu</v>
          </cell>
          <cell r="IAS96" t="str">
            <v>Torosiaje Jaya</v>
          </cell>
          <cell r="IAT96" t="str">
            <v>Lemito</v>
          </cell>
          <cell r="IAU96" t="str">
            <v>Motolohu</v>
          </cell>
          <cell r="IAV96" t="str">
            <v>Marisa Selatan</v>
          </cell>
          <cell r="IAW96" t="str">
            <v>Libuo</v>
          </cell>
          <cell r="IAX96" t="str">
            <v>Iloheluma</v>
          </cell>
          <cell r="IAY96" t="str">
            <v>Pancakarsa I</v>
          </cell>
          <cell r="IAZ96" t="str">
            <v>Popaya</v>
          </cell>
          <cell r="IBA96" t="str">
            <v>Hulawa</v>
          </cell>
          <cell r="IBB96" t="str">
            <v>Bulili</v>
          </cell>
          <cell r="IBC96" t="str">
            <v>Wanggarasi Timur</v>
          </cell>
          <cell r="IBD96" t="str">
            <v>Milangodaa</v>
          </cell>
          <cell r="IBE96" t="str">
            <v>Dudewulo</v>
          </cell>
          <cell r="IBF96" t="str">
            <v>Imana</v>
          </cell>
          <cell r="IBG96" t="str">
            <v>Pontolo</v>
          </cell>
          <cell r="IBH96" t="str">
            <v>Ilangata</v>
          </cell>
          <cell r="IBI96" t="str">
            <v>Bulontiyo Timur</v>
          </cell>
          <cell r="IBJ96" t="str">
            <v>Tolinggula Tengah</v>
          </cell>
          <cell r="IBK96" t="str">
            <v>Gentuma</v>
          </cell>
          <cell r="IBL96" t="str">
            <v>Dambalo</v>
          </cell>
          <cell r="IBM96" t="str">
            <v>Ponelo</v>
          </cell>
          <cell r="IBN96" t="str">
            <v>Monano</v>
          </cell>
          <cell r="IBO96" t="str">
            <v>Biau</v>
          </cell>
          <cell r="IBP96" t="str">
            <v>Deme Satu</v>
          </cell>
          <cell r="IBQ96" t="str">
            <v>Dembe I</v>
          </cell>
          <cell r="IBR96" t="str">
            <v>Biawao</v>
          </cell>
          <cell r="IBS96" t="str">
            <v>Dembe II</v>
          </cell>
          <cell r="IBT96" t="str">
            <v>Huangobotu</v>
          </cell>
          <cell r="IBU96" t="str">
            <v>Heledulaa Utara</v>
          </cell>
          <cell r="IBV96" t="str">
            <v>Wumialo</v>
          </cell>
          <cell r="IBW96" t="str">
            <v>Tanggikiki</v>
          </cell>
          <cell r="IBX96" t="str">
            <v>Leato Utara</v>
          </cell>
          <cell r="IBY96" t="str">
            <v>Tanjung Kramat</v>
          </cell>
          <cell r="IBZ96" t="str">
            <v>Bambalamotu</v>
          </cell>
          <cell r="ICA96" t="str">
            <v>Pasangkayu</v>
          </cell>
          <cell r="ICB96" t="str">
            <v>Baras</v>
          </cell>
          <cell r="ICC96" t="str">
            <v>Sarudu</v>
          </cell>
          <cell r="ICD96" t="str">
            <v>Dapurang</v>
          </cell>
          <cell r="ICE96" t="str">
            <v>Tammarunang</v>
          </cell>
          <cell r="ICF96" t="str">
            <v>Lilimori</v>
          </cell>
          <cell r="ICG96" t="str">
            <v>Tikke</v>
          </cell>
          <cell r="ICH96" t="str">
            <v>Malei</v>
          </cell>
          <cell r="ICI96" t="str">
            <v>Bambaira</v>
          </cell>
          <cell r="ICJ96" t="str">
            <v>Sarjo</v>
          </cell>
          <cell r="ICK96" t="str">
            <v>Parabu</v>
          </cell>
          <cell r="ICL96" t="str">
            <v>Binanga</v>
          </cell>
          <cell r="ICM96" t="str">
            <v>Galung</v>
          </cell>
          <cell r="ICN96" t="str">
            <v>Sinyonyoi</v>
          </cell>
          <cell r="ICO96" t="str">
            <v>Kalumpang</v>
          </cell>
          <cell r="ICP96" t="str">
            <v>Toabo</v>
          </cell>
          <cell r="ICQ96" t="str">
            <v>Bunde</v>
          </cell>
          <cell r="ICR96" t="str">
            <v>Tommo</v>
          </cell>
          <cell r="ICS96" t="str">
            <v>Simboro</v>
          </cell>
          <cell r="ICT96" t="str">
            <v>Dungkait</v>
          </cell>
          <cell r="ICU96" t="str">
            <v>Bonehau</v>
          </cell>
          <cell r="ICV96" t="str">
            <v>Bala Balakang</v>
          </cell>
          <cell r="ICW96" t="str">
            <v>Mambi</v>
          </cell>
          <cell r="ICX96" t="str">
            <v>Aralle</v>
          </cell>
          <cell r="ICY96" t="str">
            <v>Mamasa</v>
          </cell>
          <cell r="ICZ96" t="str">
            <v>Pana</v>
          </cell>
          <cell r="IDA96" t="str">
            <v>Lakahang</v>
          </cell>
          <cell r="IDB96" t="str">
            <v>Sumarorong</v>
          </cell>
          <cell r="IDC96" t="str">
            <v>Messawa</v>
          </cell>
          <cell r="IDD96" t="str">
            <v>Orobua</v>
          </cell>
          <cell r="IDE96" t="str">
            <v>Minake</v>
          </cell>
          <cell r="IDF96" t="str">
            <v>Tabang</v>
          </cell>
          <cell r="IDG96" t="str">
            <v>Mokallang</v>
          </cell>
          <cell r="IDH96" t="str">
            <v>Balla</v>
          </cell>
          <cell r="IDI96" t="str">
            <v>Nosu</v>
          </cell>
          <cell r="IDJ96" t="str">
            <v>Tawalian</v>
          </cell>
          <cell r="IDK96" t="str">
            <v>Salumokanan</v>
          </cell>
          <cell r="IDL96" t="str">
            <v>Buntumalangka</v>
          </cell>
          <cell r="IDM96" t="str">
            <v>Mehalaan</v>
          </cell>
          <cell r="IDN96" t="str">
            <v>Tinambung</v>
          </cell>
          <cell r="IDO96" t="str">
            <v>Pappang</v>
          </cell>
          <cell r="IDP96" t="str">
            <v>Sidodadi</v>
          </cell>
          <cell r="IDQ96" t="str">
            <v>Polewali</v>
          </cell>
          <cell r="IDR96" t="str">
            <v>Taramanu</v>
          </cell>
          <cell r="IDS96" t="str">
            <v>Amassangan</v>
          </cell>
          <cell r="IDT96" t="str">
            <v>Pelitakan</v>
          </cell>
          <cell r="IDU96" t="str">
            <v>Mapili</v>
          </cell>
          <cell r="IDV96" t="str">
            <v>Matangnga</v>
          </cell>
          <cell r="IDW96" t="str">
            <v>Batupanga</v>
          </cell>
          <cell r="IDX96" t="str">
            <v>Limboro</v>
          </cell>
          <cell r="IDY96" t="str">
            <v>Balanipa</v>
          </cell>
          <cell r="IDZ96" t="str">
            <v>Anreapi</v>
          </cell>
          <cell r="IEA96" t="str">
            <v>Matakali</v>
          </cell>
          <cell r="IEB96" t="str">
            <v>Petoosang</v>
          </cell>
          <cell r="IEC96" t="str">
            <v>Bulo</v>
          </cell>
          <cell r="IED96" t="str">
            <v>Banggae</v>
          </cell>
          <cell r="IEE96" t="str">
            <v>Lalampanua</v>
          </cell>
          <cell r="IEF96" t="str">
            <v>Mosso</v>
          </cell>
          <cell r="IEG96" t="str">
            <v>Malunda</v>
          </cell>
          <cell r="IEH96" t="str">
            <v>Kabiraan</v>
          </cell>
          <cell r="IEI96" t="str">
            <v>Seppong</v>
          </cell>
          <cell r="IEJ96" t="str">
            <v>Onang</v>
          </cell>
          <cell r="IEK96" t="str">
            <v>Baurung</v>
          </cell>
          <cell r="IEL96" t="str">
            <v>Mahahe</v>
          </cell>
          <cell r="IEM96" t="str">
            <v>Polo Pangale</v>
          </cell>
          <cell r="IEN96" t="str">
            <v>Babana</v>
          </cell>
          <cell r="IEO96" t="str">
            <v>Budong-Budong</v>
          </cell>
          <cell r="IEP96" t="str">
            <v>Karossa</v>
          </cell>
          <cell r="IEQ96" t="str">
            <v>Hollo</v>
          </cell>
          <cell r="IER96" t="str">
            <v>Usliapan</v>
          </cell>
          <cell r="IES96" t="str">
            <v>Wahai</v>
          </cell>
          <cell r="IET96" t="str">
            <v>Nusantara</v>
          </cell>
          <cell r="IEU96" t="str">
            <v>Telutih Baru</v>
          </cell>
          <cell r="IEV96" t="str">
            <v>Booi</v>
          </cell>
          <cell r="IEW96" t="str">
            <v>Aboru</v>
          </cell>
          <cell r="IEX96" t="str">
            <v>Liang</v>
          </cell>
          <cell r="IEY96" t="str">
            <v>Asilulu</v>
          </cell>
          <cell r="IEZ96" t="str">
            <v>Ameth</v>
          </cell>
          <cell r="IFA96" t="str">
            <v>Namaelo</v>
          </cell>
          <cell r="IFB96" t="str">
            <v>Saleman</v>
          </cell>
          <cell r="IFC96" t="str">
            <v>Waraka</v>
          </cell>
          <cell r="IFD96" t="str">
            <v>Larike</v>
          </cell>
          <cell r="IFE96" t="str">
            <v>Ulahahan</v>
          </cell>
          <cell r="IFF96" t="str">
            <v>Seti</v>
          </cell>
          <cell r="IFG96" t="str">
            <v>Kobi</v>
          </cell>
          <cell r="IFH96" t="str">
            <v>Ouw</v>
          </cell>
          <cell r="IFI96" t="str">
            <v>Ohoijang Watdek</v>
          </cell>
          <cell r="IFJ96" t="str">
            <v>Werka</v>
          </cell>
          <cell r="IFK96" t="str">
            <v>Weduar</v>
          </cell>
          <cell r="IFL96" t="str">
            <v>Hollat</v>
          </cell>
          <cell r="IFM96" t="str">
            <v>Wain</v>
          </cell>
          <cell r="IFN96" t="str">
            <v>Ohoidertutu</v>
          </cell>
          <cell r="IFO96" t="str">
            <v>Rumadian</v>
          </cell>
          <cell r="IFP96" t="str">
            <v>Tetoat</v>
          </cell>
          <cell r="IFQ96" t="str">
            <v>Weer Ohoinam</v>
          </cell>
          <cell r="IFR96" t="str">
            <v>Hoat</v>
          </cell>
          <cell r="IFS96" t="str">
            <v>Danar Ohoiseb</v>
          </cell>
          <cell r="IFT96" t="str">
            <v>Saumlaki</v>
          </cell>
          <cell r="IFU96" t="str">
            <v>Adaut</v>
          </cell>
          <cell r="IFV96" t="str">
            <v>Tumbur</v>
          </cell>
          <cell r="IFW96" t="str">
            <v>Kamatubun</v>
          </cell>
          <cell r="IFX96" t="str">
            <v>Lelingluan</v>
          </cell>
          <cell r="IFY96" t="str">
            <v>Romean</v>
          </cell>
          <cell r="IFZ96" t="str">
            <v>Abat</v>
          </cell>
          <cell r="IGA96" t="str">
            <v>Lumasebu</v>
          </cell>
          <cell r="IGB96" t="str">
            <v>Arma</v>
          </cell>
          <cell r="IGC96" t="str">
            <v>Wadankou</v>
          </cell>
          <cell r="IGD96" t="str">
            <v>Namlea</v>
          </cell>
          <cell r="IGE96" t="str">
            <v>Waepure</v>
          </cell>
          <cell r="IGF96" t="str">
            <v>Savana Jaya</v>
          </cell>
          <cell r="IGG96" t="str">
            <v>Lamahang</v>
          </cell>
          <cell r="IGH96" t="str">
            <v>Ilath</v>
          </cell>
          <cell r="IGI96" t="str">
            <v>Kubalahin</v>
          </cell>
          <cell r="IGJ96" t="str">
            <v>Waelo</v>
          </cell>
          <cell r="IGK96" t="str">
            <v>Wamlana</v>
          </cell>
          <cell r="IGL96" t="str">
            <v>Kaiely</v>
          </cell>
          <cell r="IGM96" t="str">
            <v>Ubung</v>
          </cell>
          <cell r="IGN96" t="str">
            <v>Bula</v>
          </cell>
          <cell r="IGO96" t="str">
            <v>Geser</v>
          </cell>
          <cell r="IGP96" t="str">
            <v>Batuasa</v>
          </cell>
          <cell r="IGQ96" t="str">
            <v>Kataloka</v>
          </cell>
          <cell r="IGR96" t="str">
            <v>Ilili</v>
          </cell>
          <cell r="IGS96" t="str">
            <v>Danama</v>
          </cell>
          <cell r="IGT96" t="str">
            <v>Dihil</v>
          </cell>
          <cell r="IGU96" t="str">
            <v>Selor</v>
          </cell>
          <cell r="IGV96" t="str">
            <v>Pulau Panjang</v>
          </cell>
          <cell r="IGW96" t="str">
            <v>Teor</v>
          </cell>
          <cell r="IGX96" t="str">
            <v>Kilkoda</v>
          </cell>
          <cell r="IGY96" t="str">
            <v>Hote</v>
          </cell>
          <cell r="IGZ96" t="str">
            <v>Kian Darat</v>
          </cell>
          <cell r="IHA96" t="str">
            <v>Kian Laut</v>
          </cell>
          <cell r="IHB96" t="str">
            <v>Waru</v>
          </cell>
          <cell r="IHC96" t="str">
            <v>Kamarian</v>
          </cell>
          <cell r="IHD96" t="str">
            <v>Kawa</v>
          </cell>
          <cell r="IHE96" t="str">
            <v>Murnaten</v>
          </cell>
          <cell r="IHF96" t="str">
            <v>Waesala</v>
          </cell>
          <cell r="IHG96" t="str">
            <v>Tihulale</v>
          </cell>
          <cell r="IHH96" t="str">
            <v>Manusa</v>
          </cell>
          <cell r="IHI96" t="str">
            <v>Waihatu</v>
          </cell>
          <cell r="IHJ96" t="str">
            <v>Ariate</v>
          </cell>
          <cell r="IHK96" t="str">
            <v>Luhutuban</v>
          </cell>
          <cell r="IHL96" t="str">
            <v>Sohuwe</v>
          </cell>
          <cell r="IHM96" t="str">
            <v>Sanahu</v>
          </cell>
          <cell r="IHN96" t="str">
            <v>Galai Dubu</v>
          </cell>
          <cell r="IHO96" t="str">
            <v>Jerol</v>
          </cell>
          <cell r="IHP96" t="str">
            <v>Benjina</v>
          </cell>
          <cell r="IHQ96" t="str">
            <v>Marlasi</v>
          </cell>
          <cell r="IHR96" t="str">
            <v>Kabalsiang</v>
          </cell>
          <cell r="IHS96" t="str">
            <v>Waifual</v>
          </cell>
          <cell r="IHT96" t="str">
            <v>Koijabi</v>
          </cell>
          <cell r="IHU96" t="str">
            <v>Longgar</v>
          </cell>
          <cell r="IHV96" t="str">
            <v>Meror</v>
          </cell>
          <cell r="IHW96" t="str">
            <v>Tabarfane</v>
          </cell>
          <cell r="IHX96" t="str">
            <v>Tiakur</v>
          </cell>
          <cell r="IHY96" t="str">
            <v>Wulur</v>
          </cell>
          <cell r="IHZ96" t="str">
            <v>Luang Barat</v>
          </cell>
          <cell r="IIA96" t="str">
            <v>Tepa</v>
          </cell>
          <cell r="IIB96" t="str">
            <v>Letwurung</v>
          </cell>
          <cell r="IIC96" t="str">
            <v>Ilwaki</v>
          </cell>
          <cell r="IID96" t="str">
            <v>Wonreli</v>
          </cell>
          <cell r="IIE96" t="str">
            <v>Laitutun</v>
          </cell>
          <cell r="IIF96" t="str">
            <v>Latalola Besar</v>
          </cell>
          <cell r="IIG96" t="str">
            <v>Watuwei</v>
          </cell>
          <cell r="IIH96" t="str">
            <v>Herley</v>
          </cell>
          <cell r="III96" t="str">
            <v>Ketty</v>
          </cell>
          <cell r="IIJ96" t="str">
            <v>Nabar</v>
          </cell>
          <cell r="IIK96" t="str">
            <v>Telemar</v>
          </cell>
          <cell r="IIL96" t="str">
            <v>Moning</v>
          </cell>
          <cell r="IIM96" t="str">
            <v>Hila</v>
          </cell>
          <cell r="IIN96" t="str">
            <v>Purpura</v>
          </cell>
          <cell r="IIO96" t="str">
            <v>Wamkana</v>
          </cell>
          <cell r="IIP96" t="str">
            <v>Waetawa</v>
          </cell>
          <cell r="IIQ96" t="str">
            <v>Lumoy</v>
          </cell>
          <cell r="IIR96" t="str">
            <v>Balpetu</v>
          </cell>
          <cell r="IIS96" t="str">
            <v>Waemulang</v>
          </cell>
          <cell r="IIT96" t="str">
            <v>Nusarua</v>
          </cell>
          <cell r="IIU96" t="str">
            <v>Nusaniwe</v>
          </cell>
          <cell r="IIV96" t="str">
            <v>Pandan Kasturi</v>
          </cell>
          <cell r="IIW96" t="str">
            <v>Lateri</v>
          </cell>
          <cell r="IIX96" t="str">
            <v>Tihu</v>
          </cell>
          <cell r="IIY96" t="str">
            <v>Hukurila</v>
          </cell>
          <cell r="IIZ96" t="str">
            <v>Fiditan</v>
          </cell>
          <cell r="IJA96" t="str">
            <v>Ketsoblak</v>
          </cell>
          <cell r="IJB96" t="str">
            <v>Tam Ngurhir</v>
          </cell>
          <cell r="IJC96" t="str">
            <v>Tubyal</v>
          </cell>
          <cell r="IJD96" t="str">
            <v>Kanara</v>
          </cell>
          <cell r="IJE96" t="str">
            <v>Gufasa</v>
          </cell>
          <cell r="IJF96" t="str">
            <v>Kedi</v>
          </cell>
          <cell r="IJG96" t="str">
            <v>Togola Wayoli</v>
          </cell>
          <cell r="IJH96" t="str">
            <v>Susupu</v>
          </cell>
          <cell r="IJI96" t="str">
            <v>Sidangoli Gam</v>
          </cell>
          <cell r="IJJ96" t="str">
            <v>Podol</v>
          </cell>
          <cell r="IJK96" t="str">
            <v>Tosoa</v>
          </cell>
          <cell r="IJL96" t="str">
            <v>Loce</v>
          </cell>
          <cell r="IJM96" t="str">
            <v>Nusliko</v>
          </cell>
          <cell r="IJN96" t="str">
            <v>Wailegi</v>
          </cell>
          <cell r="IJO96" t="str">
            <v>Kapaleo</v>
          </cell>
          <cell r="IJP96" t="str">
            <v>Gemaf</v>
          </cell>
          <cell r="IJQ96" t="str">
            <v>Tilope</v>
          </cell>
          <cell r="IJR96" t="str">
            <v>Gemia</v>
          </cell>
          <cell r="IJS96" t="str">
            <v>Lililef Waibulan</v>
          </cell>
          <cell r="IJT96" t="str">
            <v>Banemo</v>
          </cell>
          <cell r="IJU96" t="str">
            <v>Dotte</v>
          </cell>
          <cell r="IJV96" t="str">
            <v>Sakam</v>
          </cell>
          <cell r="IJW96" t="str">
            <v>Soa-Sio</v>
          </cell>
          <cell r="IJX96" t="str">
            <v>Gamsungi</v>
          </cell>
          <cell r="IJY96" t="str">
            <v>Kupa Kupa</v>
          </cell>
          <cell r="IJZ96" t="str">
            <v>Kao</v>
          </cell>
          <cell r="IKA96" t="str">
            <v>Ngofa Kiaha</v>
          </cell>
          <cell r="IKB96" t="str">
            <v>Dorume</v>
          </cell>
          <cell r="IKC96" t="str">
            <v>Gorua</v>
          </cell>
          <cell r="IKD96" t="str">
            <v>Upa</v>
          </cell>
          <cell r="IKE96" t="str">
            <v>Yaro</v>
          </cell>
          <cell r="IKF96" t="str">
            <v>Kusuri</v>
          </cell>
          <cell r="IKG96" t="str">
            <v>Soatobaru</v>
          </cell>
          <cell r="IKH96" t="str">
            <v>Limau</v>
          </cell>
          <cell r="IKI96" t="str">
            <v>Seki</v>
          </cell>
          <cell r="IKJ96" t="str">
            <v>Salube</v>
          </cell>
          <cell r="IKK96" t="str">
            <v>Wateto</v>
          </cell>
          <cell r="IKL96" t="str">
            <v>Gaga Apok</v>
          </cell>
          <cell r="IKM96" t="str">
            <v>Tiowor</v>
          </cell>
          <cell r="IKN96" t="str">
            <v>Rabutdaiyo</v>
          </cell>
          <cell r="IKO96" t="str">
            <v>Siko</v>
          </cell>
          <cell r="IKP96" t="str">
            <v>Maffa</v>
          </cell>
          <cell r="IKQ96" t="str">
            <v>Doro</v>
          </cell>
          <cell r="IKR96" t="str">
            <v>Wayaloar</v>
          </cell>
          <cell r="IKS96" t="str">
            <v>Laiwui</v>
          </cell>
          <cell r="IKT96" t="str">
            <v>Babang</v>
          </cell>
          <cell r="IKU96" t="str">
            <v>Labuha</v>
          </cell>
          <cell r="IKV96" t="str">
            <v>Indari</v>
          </cell>
          <cell r="IKW96" t="str">
            <v>Malapat</v>
          </cell>
          <cell r="IKX96" t="str">
            <v>Bokimiake</v>
          </cell>
          <cell r="IKY96" t="str">
            <v>Ngute-Ngute</v>
          </cell>
          <cell r="IKZ96" t="str">
            <v>Modayama</v>
          </cell>
          <cell r="ILA96" t="str">
            <v>Sidopo</v>
          </cell>
          <cell r="ILB96" t="str">
            <v>Sidanga</v>
          </cell>
          <cell r="ILC96" t="str">
            <v>Loleo Jaya</v>
          </cell>
          <cell r="ILD96" t="str">
            <v>Kampung Makian</v>
          </cell>
          <cell r="ILE96" t="str">
            <v>Sawangakar</v>
          </cell>
          <cell r="ILF96" t="str">
            <v>Lele</v>
          </cell>
          <cell r="ILG96" t="str">
            <v>Pelita</v>
          </cell>
          <cell r="ILH96" t="str">
            <v>Wayaua</v>
          </cell>
          <cell r="ILI96" t="str">
            <v>Wayatim</v>
          </cell>
          <cell r="ILJ96" t="str">
            <v>Awis</v>
          </cell>
          <cell r="ILK96" t="str">
            <v>Batulak</v>
          </cell>
          <cell r="ILL96" t="str">
            <v>Gonone</v>
          </cell>
          <cell r="ILM96" t="str">
            <v>Gaimu</v>
          </cell>
          <cell r="ILN96" t="str">
            <v>Bisui</v>
          </cell>
          <cell r="ILO96" t="str">
            <v>Alam Kenanga</v>
          </cell>
          <cell r="ILP96" t="str">
            <v>Kelo</v>
          </cell>
          <cell r="ILQ96" t="str">
            <v>Cap</v>
          </cell>
          <cell r="ILR96" t="str">
            <v>Waitina</v>
          </cell>
          <cell r="ILS96" t="str">
            <v>Mangon</v>
          </cell>
          <cell r="ILT96" t="str">
            <v>Wai Ina</v>
          </cell>
          <cell r="ILU96" t="str">
            <v>Dofa</v>
          </cell>
          <cell r="ILV96" t="str">
            <v>Waiboga</v>
          </cell>
          <cell r="ILW96" t="str">
            <v>Waigoiyofa</v>
          </cell>
          <cell r="ILX96" t="str">
            <v>Waigai</v>
          </cell>
          <cell r="ILY96" t="str">
            <v>Kawata</v>
          </cell>
          <cell r="ILZ96" t="str">
            <v>Buruakol</v>
          </cell>
          <cell r="IMA96" t="str">
            <v>Kaporo</v>
          </cell>
          <cell r="IMB96" t="str">
            <v>Falabisahaya</v>
          </cell>
          <cell r="IMC96" t="str">
            <v>Man-Gega</v>
          </cell>
          <cell r="IMD96" t="str">
            <v>Subaim</v>
          </cell>
          <cell r="IME96" t="str">
            <v>Buli</v>
          </cell>
          <cell r="IMF96" t="str">
            <v>Bicoli</v>
          </cell>
          <cell r="IMG96" t="str">
            <v>Nusa Jaya</v>
          </cell>
          <cell r="IMH96" t="str">
            <v>Hate Tabako</v>
          </cell>
          <cell r="IMI96" t="str">
            <v>Labi-Labi</v>
          </cell>
          <cell r="IMJ96" t="str">
            <v>Dodaga</v>
          </cell>
          <cell r="IMK96" t="str">
            <v>Wayamli</v>
          </cell>
          <cell r="IML96" t="str">
            <v>Sosolat</v>
          </cell>
          <cell r="IMM96" t="str">
            <v>Wai Lukum</v>
          </cell>
          <cell r="IMN96" t="str">
            <v>Gotalamo</v>
          </cell>
          <cell r="IMO96" t="str">
            <v>Wayabula</v>
          </cell>
          <cell r="IMP96" t="str">
            <v>Pangeo</v>
          </cell>
          <cell r="IMQ96" t="str">
            <v>Bere-bere</v>
          </cell>
          <cell r="IMR96" t="str">
            <v>Buho-Buho</v>
          </cell>
          <cell r="IMS96" t="str">
            <v>Bobong</v>
          </cell>
          <cell r="IMT96" t="str">
            <v>Nggele</v>
          </cell>
          <cell r="IMU96" t="str">
            <v>Lede</v>
          </cell>
          <cell r="IMV96" t="str">
            <v>Mananga</v>
          </cell>
          <cell r="IMW96" t="str">
            <v>Penu</v>
          </cell>
          <cell r="IMX96" t="str">
            <v>Waikadai</v>
          </cell>
          <cell r="IMY96" t="str">
            <v>Bahu</v>
          </cell>
          <cell r="IMZ96" t="str">
            <v>Tabona</v>
          </cell>
          <cell r="INA96" t="str">
            <v>Jambula</v>
          </cell>
          <cell r="INB96" t="str">
            <v>Sasa</v>
          </cell>
          <cell r="INC96" t="str">
            <v>Soa</v>
          </cell>
          <cell r="IND96" t="str">
            <v>Takofi</v>
          </cell>
          <cell r="INE96" t="str">
            <v>Mayau</v>
          </cell>
          <cell r="INF96" t="str">
            <v>Takoma</v>
          </cell>
          <cell r="ING96" t="str">
            <v>Faudu</v>
          </cell>
          <cell r="INH96" t="str">
            <v>Tagafo</v>
          </cell>
          <cell r="INI96" t="str">
            <v>Soasio</v>
          </cell>
          <cell r="INJ96" t="str">
            <v>Guraping</v>
          </cell>
          <cell r="INK96" t="str">
            <v>Payahe</v>
          </cell>
          <cell r="INL96" t="str">
            <v>Toloa</v>
          </cell>
          <cell r="INM96" t="str">
            <v>Rum</v>
          </cell>
          <cell r="INN96" t="str">
            <v>Akelamo</v>
          </cell>
          <cell r="INO96" t="str">
            <v>Maidi</v>
          </cell>
          <cell r="INP96" t="str">
            <v>Mafututu</v>
          </cell>
          <cell r="INQ96" t="str">
            <v>Samkai</v>
          </cell>
          <cell r="INR96" t="str">
            <v>Muting</v>
          </cell>
          <cell r="INS96" t="str">
            <v>Okaba</v>
          </cell>
          <cell r="INT96" t="str">
            <v>Kimaam</v>
          </cell>
          <cell r="INU96" t="str">
            <v>Matara</v>
          </cell>
          <cell r="INV96" t="str">
            <v>Yasa Mulya</v>
          </cell>
          <cell r="INW96" t="str">
            <v>Kartini</v>
          </cell>
          <cell r="INX96" t="str">
            <v>Sota</v>
          </cell>
          <cell r="INY96" t="str">
            <v>Selil</v>
          </cell>
          <cell r="INZ96" t="str">
            <v>Bupul</v>
          </cell>
          <cell r="IOA96" t="str">
            <v>Harapan Makmur</v>
          </cell>
          <cell r="IOB96" t="str">
            <v>Kuler</v>
          </cell>
          <cell r="IOC96" t="str">
            <v>Koa</v>
          </cell>
          <cell r="IOD96" t="str">
            <v>Kumbe</v>
          </cell>
          <cell r="IOE96" t="str">
            <v>Yowied</v>
          </cell>
          <cell r="IOF96" t="str">
            <v>Po Epe</v>
          </cell>
          <cell r="IOG96" t="str">
            <v>Kwemsid</v>
          </cell>
          <cell r="IOH96" t="str">
            <v>Tabonji</v>
          </cell>
          <cell r="IOI96" t="str">
            <v>Konorau</v>
          </cell>
          <cell r="IOJ96" t="str">
            <v>Wanam</v>
          </cell>
          <cell r="IOK96" t="str">
            <v>Wamena Kota</v>
          </cell>
          <cell r="IOL96" t="str">
            <v>Jiwika</v>
          </cell>
          <cell r="IOM96" t="str">
            <v>Kimbin</v>
          </cell>
          <cell r="ION96" t="str">
            <v>Hubikosi</v>
          </cell>
          <cell r="IOO96" t="str">
            <v>Bolakme</v>
          </cell>
          <cell r="IOP96" t="str">
            <v>Walelagama</v>
          </cell>
          <cell r="IOQ96" t="str">
            <v>Temia</v>
          </cell>
          <cell r="IOR96" t="str">
            <v>Wolo</v>
          </cell>
          <cell r="IOS96" t="str">
            <v>Sinata</v>
          </cell>
          <cell r="IOT96" t="str">
            <v>Heatnem</v>
          </cell>
          <cell r="IOU96" t="str">
            <v>Yalengga</v>
          </cell>
          <cell r="IOV96" t="str">
            <v>Trikora</v>
          </cell>
          <cell r="IOW96" t="str">
            <v>Napua</v>
          </cell>
          <cell r="IOX96" t="str">
            <v>Walaik</v>
          </cell>
          <cell r="IOY96" t="str">
            <v>Wouma</v>
          </cell>
          <cell r="IOZ96" t="str">
            <v>Hubukiak</v>
          </cell>
          <cell r="IPA96" t="str">
            <v>Yagarobak</v>
          </cell>
          <cell r="IPB96" t="str">
            <v>Tailarek</v>
          </cell>
          <cell r="IPC96" t="str">
            <v>Lukaken</v>
          </cell>
          <cell r="IPD96" t="str">
            <v>Siepkosi</v>
          </cell>
          <cell r="IPE96" t="str">
            <v>Usilimo</v>
          </cell>
          <cell r="IPF96" t="str">
            <v>Koma</v>
          </cell>
          <cell r="IPG96" t="str">
            <v>Muliama</v>
          </cell>
          <cell r="IPH96" t="str">
            <v>Wadangku</v>
          </cell>
          <cell r="IPI96" t="str">
            <v>Pisugi</v>
          </cell>
          <cell r="IPJ96" t="str">
            <v>Koragi</v>
          </cell>
          <cell r="IPK96" t="str">
            <v>Tagime</v>
          </cell>
          <cell r="IPL96" t="str">
            <v>Tanahmerah</v>
          </cell>
          <cell r="IPM96" t="str">
            <v>Tagineri</v>
          </cell>
          <cell r="IPN96" t="str">
            <v>Wogi</v>
          </cell>
          <cell r="IPO96" t="str">
            <v>Piramid</v>
          </cell>
          <cell r="IPP96" t="str">
            <v>Miliama</v>
          </cell>
          <cell r="IPQ96" t="str">
            <v>Bugi</v>
          </cell>
          <cell r="IPR96" t="str">
            <v>Irilinga</v>
          </cell>
          <cell r="IPS96" t="str">
            <v>Welesi</v>
          </cell>
          <cell r="IPT96" t="str">
            <v>Sogokmo</v>
          </cell>
          <cell r="IPU96" t="str">
            <v>Maima</v>
          </cell>
          <cell r="IPV96" t="str">
            <v>Pupugoba</v>
          </cell>
          <cell r="IPW96" t="str">
            <v>Wame</v>
          </cell>
          <cell r="IPX96" t="str">
            <v>Ilokama</v>
          </cell>
          <cell r="IPY96" t="str">
            <v>Sentani Kota</v>
          </cell>
          <cell r="IPZ96" t="str">
            <v>Nolokla</v>
          </cell>
          <cell r="IQA96" t="str">
            <v>Waiya</v>
          </cell>
          <cell r="IQB96" t="str">
            <v>Dosay</v>
          </cell>
          <cell r="IQC96" t="str">
            <v>Sama</v>
          </cell>
          <cell r="IQD96" t="str">
            <v>Hatib</v>
          </cell>
          <cell r="IQE96" t="str">
            <v>Tabri</v>
          </cell>
          <cell r="IQF96" t="str">
            <v>Nimbokrang</v>
          </cell>
          <cell r="IQG96" t="str">
            <v>Beneik</v>
          </cell>
          <cell r="IQH96" t="str">
            <v>Demta</v>
          </cell>
          <cell r="IQI96" t="str">
            <v>Lapua</v>
          </cell>
          <cell r="IQJ96" t="str">
            <v>Ebungfa</v>
          </cell>
          <cell r="IQK96" t="str">
            <v>Donday</v>
          </cell>
          <cell r="IQL96" t="str">
            <v>Sarmai Atas</v>
          </cell>
          <cell r="IQM96" t="str">
            <v>Tabbeyan</v>
          </cell>
          <cell r="IQN96" t="str">
            <v>Hulu Atas</v>
          </cell>
          <cell r="IQO96" t="str">
            <v>Yongsu Sapari</v>
          </cell>
          <cell r="IQP96" t="str">
            <v>Omon</v>
          </cell>
          <cell r="IQQ96" t="str">
            <v>Maruwai</v>
          </cell>
          <cell r="IQR96" t="str">
            <v>Wonorejo</v>
          </cell>
          <cell r="IQS96" t="str">
            <v>Napan</v>
          </cell>
          <cell r="IQT96" t="str">
            <v>Yaur</v>
          </cell>
          <cell r="IQU96" t="str">
            <v>Topo</v>
          </cell>
          <cell r="IQV96" t="str">
            <v>Bumi Mulia</v>
          </cell>
          <cell r="IQW96" t="str">
            <v>Unipo</v>
          </cell>
          <cell r="IQX96" t="str">
            <v>Makimi</v>
          </cell>
          <cell r="IQY96" t="str">
            <v>Napan Yaur</v>
          </cell>
          <cell r="IQZ96" t="str">
            <v>Samabusa</v>
          </cell>
          <cell r="IRA96" t="str">
            <v>Wanggar Sari</v>
          </cell>
          <cell r="IRB96" t="str">
            <v>Totoberi</v>
          </cell>
          <cell r="IRC96" t="str">
            <v>Bumi Raya</v>
          </cell>
          <cell r="IRD96" t="str">
            <v>Mambor</v>
          </cell>
          <cell r="IRE96" t="str">
            <v>Epouwa</v>
          </cell>
          <cell r="IRF96" t="str">
            <v>Kunupi</v>
          </cell>
          <cell r="IRG96" t="str">
            <v>Tarau</v>
          </cell>
          <cell r="IRH96" t="str">
            <v>Ansus</v>
          </cell>
          <cell r="IRI96" t="str">
            <v>Korombobi</v>
          </cell>
          <cell r="IRJ96" t="str">
            <v>Menawi</v>
          </cell>
          <cell r="IRK96" t="str">
            <v>Poom I</v>
          </cell>
          <cell r="IRL96" t="str">
            <v>Kamanap</v>
          </cell>
          <cell r="IRM96" t="str">
            <v>Tindaret</v>
          </cell>
          <cell r="IRN96" t="str">
            <v>Waindu</v>
          </cell>
          <cell r="IRO96" t="str">
            <v>Randawaya</v>
          </cell>
          <cell r="IRP96" t="str">
            <v>Ambai I</v>
          </cell>
          <cell r="IRQ96" t="str">
            <v>Wooi</v>
          </cell>
          <cell r="IRR96" t="str">
            <v>Kaonda</v>
          </cell>
          <cell r="IRS96" t="str">
            <v>Kaipuri</v>
          </cell>
          <cell r="IRT96" t="str">
            <v>Miosnum</v>
          </cell>
          <cell r="IRU96" t="str">
            <v>Anatorei</v>
          </cell>
          <cell r="IRV96" t="str">
            <v>Kontinuai</v>
          </cell>
          <cell r="IRW96" t="str">
            <v>Sorido</v>
          </cell>
          <cell r="IRX96" t="str">
            <v>Sarwom</v>
          </cell>
          <cell r="IRY96" t="str">
            <v>Rimba Jaya</v>
          </cell>
          <cell r="IRZ96" t="str">
            <v>Namber</v>
          </cell>
          <cell r="ISA96" t="str">
            <v>Yenburwo</v>
          </cell>
          <cell r="ISB96" t="str">
            <v>Andei</v>
          </cell>
          <cell r="ISC96" t="str">
            <v>Marur</v>
          </cell>
          <cell r="ISD96" t="str">
            <v>Pai</v>
          </cell>
          <cell r="ISE96" t="str">
            <v>Yendidori</v>
          </cell>
          <cell r="ISF96" t="str">
            <v>Samofa</v>
          </cell>
          <cell r="ISG96" t="str">
            <v>Asur</v>
          </cell>
          <cell r="ISH96" t="str">
            <v>Rumbin</v>
          </cell>
          <cell r="ISI96" t="str">
            <v>Farusi</v>
          </cell>
          <cell r="ISJ96" t="str">
            <v>Sandau</v>
          </cell>
          <cell r="ISK96" t="str">
            <v>Yenbeba</v>
          </cell>
          <cell r="ISL96" t="str">
            <v>Andei</v>
          </cell>
          <cell r="ISM96" t="str">
            <v>Mios Mangguandi</v>
          </cell>
          <cell r="ISN96" t="str">
            <v>Opiaref</v>
          </cell>
          <cell r="ISO96" t="str">
            <v>Wopes</v>
          </cell>
          <cell r="ISP96" t="str">
            <v>Wuyukwi</v>
          </cell>
          <cell r="ISQ96" t="str">
            <v>Wurak</v>
          </cell>
          <cell r="ISR96" t="str">
            <v>Fawi</v>
          </cell>
          <cell r="ISS96" t="str">
            <v>Mewoluk</v>
          </cell>
          <cell r="IST96" t="str">
            <v>Yambuni</v>
          </cell>
          <cell r="ISU96" t="str">
            <v>Mepar</v>
          </cell>
          <cell r="ISV96" t="str">
            <v>Gubugani</v>
          </cell>
          <cell r="ISW96" t="str">
            <v>Tinggineri</v>
          </cell>
          <cell r="ISX96" t="str">
            <v>Pagaleme</v>
          </cell>
          <cell r="ISY96" t="str">
            <v>Yarmukum</v>
          </cell>
          <cell r="ISZ96" t="str">
            <v>Wondenggobak</v>
          </cell>
          <cell r="ITA96" t="str">
            <v>Kulirik</v>
          </cell>
          <cell r="ITB96" t="str">
            <v>Ilamburawi</v>
          </cell>
          <cell r="ITC96" t="str">
            <v>Mondu</v>
          </cell>
          <cell r="ITD96" t="str">
            <v>Lumo</v>
          </cell>
          <cell r="ITE96" t="str">
            <v>Tiolome</v>
          </cell>
          <cell r="ITF96" t="str">
            <v>Dokome</v>
          </cell>
          <cell r="ITG96" t="str">
            <v>Kalome</v>
          </cell>
          <cell r="ITH96" t="str">
            <v>Wonwi</v>
          </cell>
          <cell r="ITI96" t="str">
            <v>Amberiambut</v>
          </cell>
          <cell r="ITJ96" t="str">
            <v>Anggutare</v>
          </cell>
          <cell r="ITK96" t="str">
            <v>Nioga</v>
          </cell>
          <cell r="ITL96" t="str">
            <v>Gubume</v>
          </cell>
          <cell r="ITM96" t="str">
            <v>Guna</v>
          </cell>
          <cell r="ITN96" t="str">
            <v>Dagai</v>
          </cell>
          <cell r="ITO96" t="str">
            <v>Kiyage</v>
          </cell>
          <cell r="ITP96" t="str">
            <v>Enarotali</v>
          </cell>
          <cell r="ITQ96" t="str">
            <v>Obano</v>
          </cell>
          <cell r="ITR96" t="str">
            <v>Toyaimoti</v>
          </cell>
          <cell r="ITS96" t="str">
            <v>Bogobaida</v>
          </cell>
          <cell r="ITT96" t="str">
            <v>Bibida</v>
          </cell>
          <cell r="ITU96" t="str">
            <v>Duma</v>
          </cell>
          <cell r="ITV96" t="str">
            <v>Tadia /Ayaikebo</v>
          </cell>
          <cell r="ITW96" t="str">
            <v>Kebo II</v>
          </cell>
          <cell r="ITX96" t="str">
            <v>Wotai</v>
          </cell>
          <cell r="ITY96" t="str">
            <v>Pasir Putih</v>
          </cell>
          <cell r="ITZ96" t="str">
            <v>Badawo</v>
          </cell>
          <cell r="IUA96" t="str">
            <v>Dei</v>
          </cell>
          <cell r="IUB96" t="str">
            <v>Pugo</v>
          </cell>
          <cell r="IUC96" t="str">
            <v>Muyetadi</v>
          </cell>
          <cell r="IUD96" t="str">
            <v>Okeitadi</v>
          </cell>
          <cell r="IUE96" t="str">
            <v>Ukauwo</v>
          </cell>
          <cell r="IUF96" t="str">
            <v>Panibagata</v>
          </cell>
          <cell r="IUG96" t="str">
            <v>Youtadi</v>
          </cell>
          <cell r="IUH96" t="str">
            <v>Nomouwodide</v>
          </cell>
          <cell r="IUI96" t="str">
            <v>Uwebutu</v>
          </cell>
          <cell r="IUJ96" t="str">
            <v>Dogomo</v>
          </cell>
          <cell r="IUK96" t="str">
            <v>Deta</v>
          </cell>
          <cell r="IUL96" t="str">
            <v>Obaipugaida</v>
          </cell>
          <cell r="IUM96" t="str">
            <v>Koperapoka</v>
          </cell>
          <cell r="IUN96" t="str">
            <v>Kiliarma</v>
          </cell>
          <cell r="IUO96" t="str">
            <v>Wania</v>
          </cell>
          <cell r="IUP96" t="str">
            <v>Kokonao</v>
          </cell>
          <cell r="IUQ96" t="str">
            <v>Sempan Timur</v>
          </cell>
          <cell r="IUR96" t="str">
            <v>Jila</v>
          </cell>
          <cell r="IUS96" t="str">
            <v>Ayuka</v>
          </cell>
          <cell r="IUT96" t="str">
            <v>Atuka</v>
          </cell>
          <cell r="IUU96" t="str">
            <v>Kuala Kencana</v>
          </cell>
          <cell r="IUV96" t="str">
            <v>Tembagapura</v>
          </cell>
          <cell r="IUW96" t="str">
            <v>Potowai Buru</v>
          </cell>
          <cell r="IUX96" t="str">
            <v>Kapiraya</v>
          </cell>
          <cell r="IUY96" t="str">
            <v>Harapan</v>
          </cell>
          <cell r="IUZ96" t="str">
            <v>Hoya</v>
          </cell>
          <cell r="IVA96" t="str">
            <v>Limau Asri Timur</v>
          </cell>
          <cell r="IVB96" t="str">
            <v>Kamoro Jaya</v>
          </cell>
          <cell r="IVC96" t="str">
            <v>Amar</v>
          </cell>
          <cell r="IVD96" t="str">
            <v>Enggin</v>
          </cell>
          <cell r="IVE96" t="str">
            <v>Mararena</v>
          </cell>
          <cell r="IVF96" t="str">
            <v>Bota-Bora</v>
          </cell>
          <cell r="IVG96" t="str">
            <v>Mertewar</v>
          </cell>
          <cell r="IVH96" t="str">
            <v>Ansudu</v>
          </cell>
          <cell r="IVI96" t="str">
            <v>Armopa</v>
          </cell>
          <cell r="IVJ96" t="str">
            <v>Wamariri</v>
          </cell>
          <cell r="IVK96" t="str">
            <v>Amsira</v>
          </cell>
          <cell r="IVL96" t="str">
            <v>Holmafen</v>
          </cell>
          <cell r="IVM96" t="str">
            <v>Arare</v>
          </cell>
          <cell r="IVN96" t="str">
            <v>Gwinjaya</v>
          </cell>
          <cell r="IVO96" t="str">
            <v>Banda</v>
          </cell>
          <cell r="IVP96" t="str">
            <v>Arso Kota</v>
          </cell>
          <cell r="IVQ96" t="str">
            <v>Molof</v>
          </cell>
          <cell r="IVR96" t="str">
            <v>Dubu</v>
          </cell>
          <cell r="IVS96" t="str">
            <v>Skanto</v>
          </cell>
          <cell r="IVT96" t="str">
            <v>Yetti</v>
          </cell>
          <cell r="IVU96" t="str">
            <v>Towe Hitam</v>
          </cell>
          <cell r="IVV96" t="str">
            <v>Dukwia</v>
          </cell>
          <cell r="IVW96" t="str">
            <v>Yamara</v>
          </cell>
          <cell r="IVX96" t="str">
            <v>Yabanda</v>
          </cell>
          <cell r="IVY96" t="str">
            <v>Kaisenar</v>
          </cell>
          <cell r="IVZ96" t="str">
            <v>Kabiding</v>
          </cell>
          <cell r="IWA96" t="str">
            <v>Oknanggul</v>
          </cell>
          <cell r="IWB96" t="str">
            <v>Okbifisil</v>
          </cell>
          <cell r="IWC96" t="str">
            <v>Iwur</v>
          </cell>
          <cell r="IWD96" t="str">
            <v>Batom</v>
          </cell>
          <cell r="IWE96" t="str">
            <v>Borme</v>
          </cell>
          <cell r="IWF96" t="str">
            <v>Okyop</v>
          </cell>
          <cell r="IWG96" t="str">
            <v>Aboy</v>
          </cell>
          <cell r="IWH96" t="str">
            <v>Pepera</v>
          </cell>
          <cell r="IWI96" t="str">
            <v>Bime</v>
          </cell>
          <cell r="IWJ96" t="str">
            <v>Eraduman</v>
          </cell>
          <cell r="IWK96" t="str">
            <v>Bape</v>
          </cell>
          <cell r="IWL96" t="str">
            <v>Dabolding</v>
          </cell>
          <cell r="IWM96" t="str">
            <v>Oksop</v>
          </cell>
          <cell r="IWN96" t="str">
            <v>Yapimakot</v>
          </cell>
          <cell r="IWO96" t="str">
            <v>Kungulding</v>
          </cell>
          <cell r="IWP96" t="str">
            <v>Arintap</v>
          </cell>
          <cell r="IWQ96" t="str">
            <v>Awinbon</v>
          </cell>
          <cell r="IWR96" t="str">
            <v>Tarup</v>
          </cell>
          <cell r="IWS96" t="str">
            <v>Okelwel</v>
          </cell>
          <cell r="IWT96" t="str">
            <v>Okma</v>
          </cell>
          <cell r="IWU96" t="str">
            <v>Oklip</v>
          </cell>
          <cell r="IWV96" t="str">
            <v>Oktau</v>
          </cell>
          <cell r="IWW96" t="str">
            <v>Kubiphkop</v>
          </cell>
          <cell r="IWX96" t="str">
            <v>Sabin</v>
          </cell>
          <cell r="IWY96" t="str">
            <v>Karye</v>
          </cell>
          <cell r="IWZ96" t="str">
            <v>Merpasikne</v>
          </cell>
          <cell r="IXA96" t="str">
            <v>Bias</v>
          </cell>
          <cell r="IXB96" t="str">
            <v>Mot</v>
          </cell>
          <cell r="IXC96" t="str">
            <v>Jetfa</v>
          </cell>
          <cell r="IXD96" t="str">
            <v>Teiraplu</v>
          </cell>
          <cell r="IXE96" t="str">
            <v>Eipumek</v>
          </cell>
          <cell r="IXF96" t="str">
            <v>Marikla</v>
          </cell>
          <cell r="IXG96" t="str">
            <v>Nongme</v>
          </cell>
          <cell r="IXH96" t="str">
            <v>Obolma</v>
          </cell>
          <cell r="IXI96" t="str">
            <v>Yaholikma</v>
          </cell>
          <cell r="IXJ96" t="str">
            <v>Ninia</v>
          </cell>
          <cell r="IXK96" t="str">
            <v>Momnowok</v>
          </cell>
          <cell r="IXL96" t="str">
            <v>Samenage</v>
          </cell>
          <cell r="IXM96" t="str">
            <v>Nalca</v>
          </cell>
          <cell r="IXN96" t="str">
            <v>Dekai</v>
          </cell>
          <cell r="IXO96" t="str">
            <v>Munu</v>
          </cell>
          <cell r="IXP96" t="str">
            <v>Gofa</v>
          </cell>
          <cell r="IXQ96" t="str">
            <v>Apdagma</v>
          </cell>
          <cell r="IXR96" t="str">
            <v>Amuma</v>
          </cell>
          <cell r="IXS96" t="str">
            <v>Usaregeik</v>
          </cell>
          <cell r="IXT96" t="str">
            <v>Pasema</v>
          </cell>
          <cell r="IXU96" t="str">
            <v>Paima</v>
          </cell>
          <cell r="IXV96" t="str">
            <v>Kosihun</v>
          </cell>
          <cell r="IXW96" t="str">
            <v>Soba</v>
          </cell>
          <cell r="IXX96" t="str">
            <v>Lokon</v>
          </cell>
          <cell r="IXY96" t="str">
            <v>Tangma</v>
          </cell>
          <cell r="IXZ96" t="str">
            <v>Ukha</v>
          </cell>
          <cell r="IYA96" t="str">
            <v>Pontenikma</v>
          </cell>
          <cell r="IYB96" t="str">
            <v>Kosarek</v>
          </cell>
          <cell r="IYC96" t="str">
            <v>Nipsan</v>
          </cell>
          <cell r="IYD96" t="str">
            <v>Ubahak</v>
          </cell>
          <cell r="IYE96" t="str">
            <v>Siwikma</v>
          </cell>
          <cell r="IYF96" t="str">
            <v>Walma</v>
          </cell>
          <cell r="IYG96" t="str">
            <v>Subundalek</v>
          </cell>
          <cell r="IYH96" t="str">
            <v>Hereapini</v>
          </cell>
          <cell r="IYI96" t="str">
            <v>Wanam</v>
          </cell>
          <cell r="IYJ96" t="str">
            <v>Lelambo</v>
          </cell>
          <cell r="IYK96" t="str">
            <v>Puldama</v>
          </cell>
          <cell r="IYL96" t="str">
            <v>Endomen</v>
          </cell>
          <cell r="IYM96" t="str">
            <v>Kona</v>
          </cell>
          <cell r="IYN96" t="str">
            <v>Dirwemna</v>
          </cell>
          <cell r="IYO96" t="str">
            <v>Holuwon</v>
          </cell>
          <cell r="IYP96" t="str">
            <v>Wanim</v>
          </cell>
          <cell r="IYQ96" t="str">
            <v>Weawen</v>
          </cell>
          <cell r="IYR96" t="str">
            <v>Sela</v>
          </cell>
          <cell r="IYS96" t="str">
            <v>Koropun</v>
          </cell>
          <cell r="IYT96" t="str">
            <v>Langda</v>
          </cell>
          <cell r="IYU96" t="str">
            <v>Bomela</v>
          </cell>
          <cell r="IYV96" t="str">
            <v>Suntamon</v>
          </cell>
          <cell r="IYW96" t="str">
            <v>Seredala</v>
          </cell>
          <cell r="IYX96" t="str">
            <v>Yalisomon</v>
          </cell>
          <cell r="IYY96" t="str">
            <v>Kabianggama</v>
          </cell>
          <cell r="IYZ96" t="str">
            <v>Debula</v>
          </cell>
          <cell r="IZA96" t="str">
            <v>Silakma</v>
          </cell>
          <cell r="IZB96" t="str">
            <v>Hilipuk</v>
          </cell>
          <cell r="IZC96" t="str">
            <v>Duram</v>
          </cell>
          <cell r="IZD96" t="str">
            <v>Yogosem</v>
          </cell>
          <cell r="IZE96" t="str">
            <v>Kayo</v>
          </cell>
          <cell r="IZF96" t="str">
            <v>Sumo</v>
          </cell>
          <cell r="IZG96" t="str">
            <v>Karubaga</v>
          </cell>
          <cell r="IZH96" t="str">
            <v>Bokondini</v>
          </cell>
          <cell r="IZI96" t="str">
            <v>Kanggime</v>
          </cell>
          <cell r="IZJ96" t="str">
            <v>Kembu</v>
          </cell>
          <cell r="IZK96" t="str">
            <v>Goyage</v>
          </cell>
          <cell r="IZL96" t="str">
            <v>Wurineri</v>
          </cell>
          <cell r="IZM96" t="str">
            <v>Wina</v>
          </cell>
          <cell r="IZN96" t="str">
            <v>Umagi</v>
          </cell>
          <cell r="IZO96" t="str">
            <v>Panaga</v>
          </cell>
          <cell r="IZP96" t="str">
            <v>Lugwi</v>
          </cell>
          <cell r="IZQ96" t="str">
            <v>Aruku</v>
          </cell>
          <cell r="IZR96" t="str">
            <v>Konda</v>
          </cell>
          <cell r="IZS96" t="str">
            <v>Mondagul</v>
          </cell>
          <cell r="IZT96" t="str">
            <v>Kuari</v>
          </cell>
          <cell r="IZU96" t="str">
            <v>Bokoneri</v>
          </cell>
          <cell r="IZV96" t="str">
            <v>Abena</v>
          </cell>
          <cell r="IZW96" t="str">
            <v>Nabunage</v>
          </cell>
          <cell r="IZX96" t="str">
            <v>Tinggom</v>
          </cell>
          <cell r="IZY96" t="str">
            <v>Nunggawi</v>
          </cell>
          <cell r="IZZ96" t="str">
            <v>Wamolo</v>
          </cell>
          <cell r="JAA96" t="str">
            <v>Numba</v>
          </cell>
          <cell r="JAB96" t="str">
            <v>Bolubur</v>
          </cell>
          <cell r="JAC96" t="str">
            <v>Dundu</v>
          </cell>
          <cell r="JAD96" t="str">
            <v>Geya</v>
          </cell>
          <cell r="JAE96" t="str">
            <v>Egiam</v>
          </cell>
          <cell r="JAF96" t="str">
            <v>Gagulineri</v>
          </cell>
          <cell r="JAG96" t="str">
            <v>Berembanak</v>
          </cell>
          <cell r="JAH96" t="str">
            <v>Onggokme</v>
          </cell>
          <cell r="JAI96" t="str">
            <v>Yanora</v>
          </cell>
          <cell r="JAJ96" t="str">
            <v>Dow/Bijere</v>
          </cell>
          <cell r="JAK96" t="str">
            <v>Silo</v>
          </cell>
          <cell r="JAL96" t="str">
            <v>Yuneri</v>
          </cell>
          <cell r="JAM96" t="str">
            <v>Wama</v>
          </cell>
          <cell r="JAN96" t="str">
            <v>Geka</v>
          </cell>
          <cell r="JAO96" t="str">
            <v>Telenggeme</v>
          </cell>
          <cell r="JAP96" t="str">
            <v>Anawi</v>
          </cell>
          <cell r="JAQ96" t="str">
            <v>Banggeri</v>
          </cell>
          <cell r="JAR96" t="str">
            <v>Wugi</v>
          </cell>
          <cell r="JAS96" t="str">
            <v>Wania</v>
          </cell>
          <cell r="JAT96" t="str">
            <v>Peyola</v>
          </cell>
          <cell r="JAU96" t="str">
            <v>Kaiga</v>
          </cell>
          <cell r="JAV96" t="str">
            <v>Wuluk</v>
          </cell>
          <cell r="JAW96" t="str">
            <v>Bogonuk</v>
          </cell>
          <cell r="JAX96" t="str">
            <v>Wiyaluk</v>
          </cell>
          <cell r="JAY96" t="str">
            <v>Biuk</v>
          </cell>
          <cell r="JAZ96" t="str">
            <v>Pekaleme</v>
          </cell>
          <cell r="JBA96" t="str">
            <v>Waren I</v>
          </cell>
          <cell r="JBB96" t="str">
            <v>Saurisirami</v>
          </cell>
          <cell r="JBC96" t="str">
            <v>Fafado</v>
          </cell>
          <cell r="JBD96" t="str">
            <v>Ureifaisei I/Sanggae</v>
          </cell>
          <cell r="JBE96" t="str">
            <v>Somiangga</v>
          </cell>
          <cell r="JBF96" t="str">
            <v>Dairi</v>
          </cell>
          <cell r="JBG96" t="str">
            <v>Botawa</v>
          </cell>
          <cell r="JBH96" t="str">
            <v>Wapoga</v>
          </cell>
          <cell r="JBI96" t="str">
            <v>Urato</v>
          </cell>
          <cell r="JBJ96" t="str">
            <v>Odase</v>
          </cell>
          <cell r="JBK96" t="str">
            <v>Mambai</v>
          </cell>
          <cell r="JBL96" t="str">
            <v>Ampera</v>
          </cell>
          <cell r="JBM96" t="str">
            <v>Mindiptana</v>
          </cell>
          <cell r="JBN96" t="str">
            <v>Woropko</v>
          </cell>
          <cell r="JBO96" t="str">
            <v>Kouh</v>
          </cell>
          <cell r="JBP96" t="str">
            <v>Getentiri</v>
          </cell>
          <cell r="JBQ96" t="str">
            <v>Bomakia I</v>
          </cell>
          <cell r="JBR96" t="str">
            <v>Kombut</v>
          </cell>
          <cell r="JBS96" t="str">
            <v>Langgoan</v>
          </cell>
          <cell r="JBT96" t="str">
            <v>Maju</v>
          </cell>
          <cell r="JBU96" t="str">
            <v>Sadar</v>
          </cell>
          <cell r="JBV96" t="str">
            <v>Kuken</v>
          </cell>
          <cell r="JBW96" t="str">
            <v>Manggelum</v>
          </cell>
          <cell r="JBX96" t="str">
            <v>Firiwage</v>
          </cell>
          <cell r="JBY96" t="str">
            <v>Yaniruma</v>
          </cell>
          <cell r="JBZ96" t="str">
            <v>Subur</v>
          </cell>
          <cell r="JCA96" t="str">
            <v>Wanggemalo</v>
          </cell>
          <cell r="JCB96" t="str">
            <v>Ninati</v>
          </cell>
          <cell r="JCC96" t="str">
            <v>Sesnuk</v>
          </cell>
          <cell r="JCD96" t="str">
            <v>Metto</v>
          </cell>
          <cell r="JCE96" t="str">
            <v>Wanggom</v>
          </cell>
          <cell r="JCF96" t="str">
            <v>Kepi</v>
          </cell>
          <cell r="JCG96" t="str">
            <v>Mur</v>
          </cell>
          <cell r="JCH96" t="str">
            <v>Bidnew</v>
          </cell>
          <cell r="JCI96" t="str">
            <v>Bade</v>
          </cell>
          <cell r="JCJ96" t="str">
            <v>Yagatsu</v>
          </cell>
          <cell r="JCK96" t="str">
            <v>Sigare</v>
          </cell>
          <cell r="JCL96" t="str">
            <v>Amazu</v>
          </cell>
          <cell r="JCM96" t="str">
            <v>Sepoh</v>
          </cell>
          <cell r="JCN96" t="str">
            <v>Kabe</v>
          </cell>
          <cell r="JCO96" t="str">
            <v>Sien</v>
          </cell>
          <cell r="JCP96" t="str">
            <v>Homlikia</v>
          </cell>
          <cell r="JCQ96" t="str">
            <v>Amk</v>
          </cell>
          <cell r="JCR96" t="str">
            <v>Yeloba</v>
          </cell>
          <cell r="JCS96" t="str">
            <v>Wonggi</v>
          </cell>
          <cell r="JCT96" t="str">
            <v>Sagis</v>
          </cell>
          <cell r="JCU96" t="str">
            <v>Yomoth</v>
          </cell>
          <cell r="JCV96" t="str">
            <v>Atsy</v>
          </cell>
          <cell r="JCW96" t="str">
            <v>Sawa</v>
          </cell>
          <cell r="JCX96" t="str">
            <v>Ayam</v>
          </cell>
          <cell r="JCY96" t="str">
            <v>Basim</v>
          </cell>
          <cell r="JCZ96" t="str">
            <v>Kamur</v>
          </cell>
          <cell r="JDA96" t="str">
            <v>Binam</v>
          </cell>
          <cell r="JDB96" t="str">
            <v>Suru-suru</v>
          </cell>
          <cell r="JDC96" t="str">
            <v>Binamsain</v>
          </cell>
          <cell r="JDD96" t="str">
            <v>Komor</v>
          </cell>
          <cell r="JDE96" t="str">
            <v>Yamas</v>
          </cell>
          <cell r="JDF96" t="str">
            <v>Kapi</v>
          </cell>
          <cell r="JDG96" t="str">
            <v>Yetsy</v>
          </cell>
          <cell r="JDH96" t="str">
            <v>Yamkap</v>
          </cell>
          <cell r="JDI96" t="str">
            <v>Kawem</v>
          </cell>
          <cell r="JDJ96" t="str">
            <v>Primapun</v>
          </cell>
          <cell r="JDK96" t="str">
            <v>Yaosakor</v>
          </cell>
          <cell r="JDL96" t="str">
            <v>Comoro</v>
          </cell>
          <cell r="JDM96" t="str">
            <v>Biwar Laut</v>
          </cell>
          <cell r="JDN96" t="str">
            <v>Fanindi</v>
          </cell>
          <cell r="JDO96" t="str">
            <v>Warsa</v>
          </cell>
          <cell r="JDP96" t="str">
            <v>Yawerma</v>
          </cell>
          <cell r="JDQ96" t="str">
            <v>Rayori</v>
          </cell>
          <cell r="JDR96" t="str">
            <v>Waryei</v>
          </cell>
          <cell r="JDS96" t="str">
            <v>Burmeso</v>
          </cell>
          <cell r="JDT96" t="str">
            <v>Dabra</v>
          </cell>
          <cell r="JDU96" t="str">
            <v>Fona</v>
          </cell>
          <cell r="JDV96" t="str">
            <v>Kustra</v>
          </cell>
          <cell r="JDW96" t="str">
            <v>Baudi</v>
          </cell>
          <cell r="JDX96" t="str">
            <v>Nadofoai</v>
          </cell>
          <cell r="JDY96" t="str">
            <v>Kamai</v>
          </cell>
          <cell r="JDZ96" t="str">
            <v>Poiwai</v>
          </cell>
          <cell r="JEA96" t="str">
            <v>Kobagma</v>
          </cell>
          <cell r="JEB96" t="str">
            <v>Kelila</v>
          </cell>
          <cell r="JEC96" t="str">
            <v>Winima</v>
          </cell>
          <cell r="JED96" t="str">
            <v>Megambilis</v>
          </cell>
          <cell r="JEE96" t="str">
            <v>Kalarin</v>
          </cell>
          <cell r="JEF96" t="str">
            <v>Elelim</v>
          </cell>
          <cell r="JEG96" t="str">
            <v>Apalapsili</v>
          </cell>
          <cell r="JEH96" t="str">
            <v>Abenaho</v>
          </cell>
          <cell r="JEI96" t="str">
            <v>Gilika</v>
          </cell>
          <cell r="JEJ96" t="str">
            <v>Welarek</v>
          </cell>
          <cell r="JEK96" t="str">
            <v>Bokon</v>
          </cell>
          <cell r="JEL96" t="str">
            <v>Umbanume</v>
          </cell>
          <cell r="JEM96" t="str">
            <v>Kemiri</v>
          </cell>
          <cell r="JEN96" t="str">
            <v>Gamelia</v>
          </cell>
          <cell r="JEO96" t="str">
            <v>Dimba</v>
          </cell>
          <cell r="JEP96" t="str">
            <v>Malagai</v>
          </cell>
          <cell r="JEQ96" t="str">
            <v>Tima</v>
          </cell>
          <cell r="JER96" t="str">
            <v>Kuwobaga</v>
          </cell>
          <cell r="JES96" t="str">
            <v>Kuyawage</v>
          </cell>
          <cell r="JET96" t="str">
            <v>Megalunik</v>
          </cell>
          <cell r="JEU96" t="str">
            <v>Dugume</v>
          </cell>
          <cell r="JEV96" t="str">
            <v>Yirene</v>
          </cell>
          <cell r="JEW96" t="str">
            <v>Tepogi</v>
          </cell>
          <cell r="JEX96" t="str">
            <v>Kumuluk</v>
          </cell>
          <cell r="JEY96" t="str">
            <v>Konikme</v>
          </cell>
          <cell r="JEZ96" t="str">
            <v>Guninggame</v>
          </cell>
          <cell r="JFA96" t="str">
            <v>Tabukeker</v>
          </cell>
          <cell r="JFB96" t="str">
            <v>Milimbo</v>
          </cell>
          <cell r="JFC96" t="str">
            <v>Yiwili</v>
          </cell>
          <cell r="JFD96" t="str">
            <v>Golopura</v>
          </cell>
          <cell r="JFE96" t="str">
            <v>Nambume</v>
          </cell>
          <cell r="JFF96" t="str">
            <v>Anitila</v>
          </cell>
          <cell r="JFG96" t="str">
            <v>Wamiru</v>
          </cell>
          <cell r="JFH96" t="str">
            <v>Wamitu</v>
          </cell>
          <cell r="JFI96" t="str">
            <v>Bruyugu</v>
          </cell>
          <cell r="JFJ96" t="str">
            <v>Tinggipura</v>
          </cell>
          <cell r="JFK96" t="str">
            <v>Lelam</v>
          </cell>
          <cell r="JFL96" t="str">
            <v>Ambena</v>
          </cell>
          <cell r="JFM96" t="str">
            <v>Pirambor</v>
          </cell>
          <cell r="JFN96" t="str">
            <v>Indugu</v>
          </cell>
          <cell r="JFO96" t="str">
            <v>Bonom</v>
          </cell>
          <cell r="JFP96" t="str">
            <v>Ayafofa</v>
          </cell>
          <cell r="JFQ96" t="str">
            <v>Odika</v>
          </cell>
          <cell r="JFR96" t="str">
            <v>Guna</v>
          </cell>
          <cell r="JFS96" t="str">
            <v>Kelulome</v>
          </cell>
          <cell r="JFT96" t="str">
            <v>Wanggagome</v>
          </cell>
          <cell r="JFU96" t="str">
            <v>Muara</v>
          </cell>
          <cell r="JFV96" t="str">
            <v>Kabiga</v>
          </cell>
          <cell r="JFW96" t="str">
            <v>Wabiragi</v>
          </cell>
          <cell r="JFX96" t="str">
            <v>Kenyam</v>
          </cell>
          <cell r="JFY96" t="str">
            <v>Mapenduma</v>
          </cell>
          <cell r="JFZ96" t="str">
            <v>Yigi</v>
          </cell>
          <cell r="JGA96" t="str">
            <v>Pilini</v>
          </cell>
          <cell r="JGB96" t="str">
            <v>Geselma</v>
          </cell>
          <cell r="JGC96" t="str">
            <v>Mugi</v>
          </cell>
          <cell r="JGD96" t="str">
            <v>Mbuwa</v>
          </cell>
          <cell r="JGE96" t="str">
            <v>Tribid</v>
          </cell>
          <cell r="JGF96" t="str">
            <v>Kroptak</v>
          </cell>
          <cell r="JGG96" t="str">
            <v>Gilpid</v>
          </cell>
          <cell r="JGH96" t="str">
            <v>Paro</v>
          </cell>
          <cell r="JGI96" t="str">
            <v>Meborok</v>
          </cell>
          <cell r="JGJ96" t="str">
            <v>Yenggelo</v>
          </cell>
          <cell r="JGK96" t="str">
            <v>Gemam</v>
          </cell>
          <cell r="JGL96" t="str">
            <v>Alama</v>
          </cell>
          <cell r="JGM96" t="str">
            <v>Yal</v>
          </cell>
          <cell r="JGN96" t="str">
            <v>Mam</v>
          </cell>
          <cell r="JGO96" t="str">
            <v>Dal</v>
          </cell>
          <cell r="JGP96" t="str">
            <v>Nirkuri</v>
          </cell>
          <cell r="JGQ96" t="str">
            <v>Biripem</v>
          </cell>
          <cell r="JGR96" t="str">
            <v>Iniye</v>
          </cell>
          <cell r="JGS96" t="str">
            <v>Uburu</v>
          </cell>
          <cell r="JGT96" t="str">
            <v>Paris</v>
          </cell>
          <cell r="JGU96" t="str">
            <v>Wendama</v>
          </cell>
          <cell r="JGV96" t="str">
            <v>Kora</v>
          </cell>
          <cell r="JGW96" t="str">
            <v>Wusi</v>
          </cell>
          <cell r="JGX96" t="str">
            <v>Nganai</v>
          </cell>
          <cell r="JGY96" t="str">
            <v>Moba</v>
          </cell>
          <cell r="JGZ96" t="str">
            <v>Muli</v>
          </cell>
          <cell r="JHA96" t="str">
            <v>Neggea</v>
          </cell>
          <cell r="JHB96" t="str">
            <v>Krepkuri</v>
          </cell>
          <cell r="JHC96" t="str">
            <v>Mandala</v>
          </cell>
          <cell r="JHD96" t="str">
            <v>Kago</v>
          </cell>
          <cell r="JHE96" t="str">
            <v>Wangbe</v>
          </cell>
          <cell r="JHF96" t="str">
            <v>Yulukoma</v>
          </cell>
          <cell r="JHG96" t="str">
            <v>Doufo</v>
          </cell>
          <cell r="JHH96" t="str">
            <v>Pogoma</v>
          </cell>
          <cell r="JHI96" t="str">
            <v>Yauria</v>
          </cell>
          <cell r="JHJ96" t="str">
            <v>Agandugume</v>
          </cell>
          <cell r="JHK96" t="str">
            <v>Gome</v>
          </cell>
          <cell r="JHL96" t="str">
            <v>Tayai</v>
          </cell>
          <cell r="JHM96" t="str">
            <v>Babe</v>
          </cell>
          <cell r="JHN96" t="str">
            <v>Puluk</v>
          </cell>
          <cell r="JHO96" t="str">
            <v>Erong Berong</v>
          </cell>
          <cell r="JHP96" t="str">
            <v>Aguit</v>
          </cell>
          <cell r="JHQ96" t="str">
            <v>Golu</v>
          </cell>
          <cell r="JHR96" t="str">
            <v>Kilunggame</v>
          </cell>
          <cell r="JHS96" t="str">
            <v>Nigilome</v>
          </cell>
          <cell r="JHT96" t="str">
            <v>Pamebut</v>
          </cell>
          <cell r="JHU96" t="str">
            <v>Mayuberi</v>
          </cell>
          <cell r="JHV96" t="str">
            <v>Bubet</v>
          </cell>
          <cell r="JHW96" t="str">
            <v>Eromaga</v>
          </cell>
          <cell r="JHX96" t="str">
            <v>Tuput</v>
          </cell>
          <cell r="JHY96" t="str">
            <v>Jiwot</v>
          </cell>
          <cell r="JHZ96" t="str">
            <v>Amungkalpia</v>
          </cell>
          <cell r="JIA96" t="str">
            <v>Mundidok</v>
          </cell>
          <cell r="JIB96" t="str">
            <v>Erelmakawia</v>
          </cell>
          <cell r="JIC96" t="str">
            <v>Ikebo</v>
          </cell>
          <cell r="JID96" t="str">
            <v>Bobomani</v>
          </cell>
          <cell r="JIE96" t="str">
            <v>Apogomakida</v>
          </cell>
          <cell r="JIF96" t="str">
            <v>Idakebo</v>
          </cell>
          <cell r="JIG96" t="str">
            <v>Unito</v>
          </cell>
          <cell r="JIH96" t="str">
            <v>Abouyaga</v>
          </cell>
          <cell r="JII96" t="str">
            <v>Puweta I</v>
          </cell>
          <cell r="JIJ96" t="str">
            <v>Ugapuga</v>
          </cell>
          <cell r="JIK96" t="str">
            <v>Piyakunu</v>
          </cell>
          <cell r="JIL96" t="str">
            <v>Dogimani</v>
          </cell>
          <cell r="JIM96" t="str">
            <v>Emondi</v>
          </cell>
          <cell r="JIN96" t="str">
            <v>Mapa</v>
          </cell>
          <cell r="JIO96" t="str">
            <v>Sabisa</v>
          </cell>
          <cell r="JIP96" t="str">
            <v>Danggatadi</v>
          </cell>
          <cell r="JIQ96" t="str">
            <v>Agisiga</v>
          </cell>
          <cell r="JIR96" t="str">
            <v>Wabui</v>
          </cell>
          <cell r="JIS96" t="str">
            <v>Ugimba</v>
          </cell>
          <cell r="JIT96" t="str">
            <v>Tomosiga</v>
          </cell>
          <cell r="JIU96" t="str">
            <v>Waghete I</v>
          </cell>
          <cell r="JIV96" t="str">
            <v>Damabagata</v>
          </cell>
          <cell r="JIW96" t="str">
            <v>Kopai I</v>
          </cell>
          <cell r="JIX96" t="str">
            <v>Gakokebo</v>
          </cell>
          <cell r="JIY96" t="str">
            <v>Komauto/Kapiraya</v>
          </cell>
          <cell r="JIZ96" t="str">
            <v>Gurabesi</v>
          </cell>
          <cell r="JJA96" t="str">
            <v>Argapura</v>
          </cell>
          <cell r="JJB96" t="str">
            <v>Asano</v>
          </cell>
          <cell r="JJC96" t="str">
            <v>Koya Barat</v>
          </cell>
          <cell r="JJD96" t="str">
            <v>Hedam</v>
          </cell>
          <cell r="JJE96" t="str">
            <v>Makbon</v>
          </cell>
          <cell r="JJF96" t="str">
            <v>Klabra</v>
          </cell>
          <cell r="JJG96" t="str">
            <v>Katinim</v>
          </cell>
          <cell r="JJH96" t="str">
            <v>Seget</v>
          </cell>
          <cell r="JJI96" t="str">
            <v>Aimas</v>
          </cell>
          <cell r="JJJ96" t="str">
            <v>Klawana</v>
          </cell>
          <cell r="JJK96" t="str">
            <v>Sayosa</v>
          </cell>
          <cell r="JJL96" t="str">
            <v>Segun</v>
          </cell>
          <cell r="JJM96" t="str">
            <v>Makbusum</v>
          </cell>
          <cell r="JJN96" t="str">
            <v>Sailolof</v>
          </cell>
          <cell r="JJO96" t="str">
            <v>Indiwi</v>
          </cell>
          <cell r="JJP96" t="str">
            <v>Wilty</v>
          </cell>
          <cell r="JJQ96" t="str">
            <v>Luwelala</v>
          </cell>
          <cell r="JJR96" t="str">
            <v>Klamalu</v>
          </cell>
          <cell r="JJS96" t="str">
            <v>Klayili</v>
          </cell>
          <cell r="JJT96" t="str">
            <v>Siwis</v>
          </cell>
          <cell r="JJU96" t="str">
            <v>Klafdalim</v>
          </cell>
          <cell r="JJV96" t="str">
            <v>Maibo</v>
          </cell>
          <cell r="JJW96" t="str">
            <v>Disfra</v>
          </cell>
          <cell r="JJX96" t="str">
            <v>Saluk</v>
          </cell>
          <cell r="JJY96" t="str">
            <v>Dasri</v>
          </cell>
          <cell r="JJZ96" t="str">
            <v>Buk</v>
          </cell>
          <cell r="JKA96" t="str">
            <v>Saengkeduk</v>
          </cell>
          <cell r="JKB96" t="str">
            <v>Malasigit</v>
          </cell>
          <cell r="JKC96" t="str">
            <v>Tarsa</v>
          </cell>
          <cell r="JKD96" t="str">
            <v>Maladuk</v>
          </cell>
          <cell r="JKE96" t="str">
            <v>Hobard</v>
          </cell>
          <cell r="JKF96" t="str">
            <v>Waliam</v>
          </cell>
          <cell r="JKG96" t="str">
            <v>Klafluk</v>
          </cell>
          <cell r="JKH96" t="str">
            <v>Sailala</v>
          </cell>
          <cell r="JKI96" t="str">
            <v>Dindey</v>
          </cell>
          <cell r="JKJ96" t="str">
            <v>Prafi Mulya</v>
          </cell>
          <cell r="JKK96" t="str">
            <v>Masni</v>
          </cell>
          <cell r="JKL96" t="str">
            <v>Manokwari Barat</v>
          </cell>
          <cell r="JKM96" t="str">
            <v>Pasir Putih</v>
          </cell>
          <cell r="JKN96" t="str">
            <v>Yoom I</v>
          </cell>
          <cell r="JKO96" t="str">
            <v>Sowi</v>
          </cell>
          <cell r="JKP96" t="str">
            <v>Warkapi</v>
          </cell>
          <cell r="JKQ96" t="str">
            <v>Kaironi</v>
          </cell>
          <cell r="JKR96" t="str">
            <v>Fak Fak Selatan</v>
          </cell>
          <cell r="JKS96" t="str">
            <v>Werba</v>
          </cell>
          <cell r="JKT96" t="str">
            <v>Tunas Gain</v>
          </cell>
          <cell r="JKU96" t="str">
            <v>Kokas Kota</v>
          </cell>
          <cell r="JKV96" t="str">
            <v>Danaweria</v>
          </cell>
          <cell r="JKW96" t="str">
            <v>Malakuli</v>
          </cell>
          <cell r="JKX96" t="str">
            <v>Onimsari</v>
          </cell>
          <cell r="JKY96" t="str">
            <v>Kramongmongga</v>
          </cell>
          <cell r="JKZ96" t="str">
            <v>Puar</v>
          </cell>
          <cell r="JLA96" t="str">
            <v>Wagom</v>
          </cell>
          <cell r="JLB96" t="str">
            <v>Werpigan</v>
          </cell>
          <cell r="JLC96" t="str">
            <v>Waserat</v>
          </cell>
          <cell r="JLD96" t="str">
            <v>Andamata</v>
          </cell>
          <cell r="JLE96" t="str">
            <v>Darembang</v>
          </cell>
          <cell r="JLF96" t="str">
            <v>Kaburbur</v>
          </cell>
          <cell r="JLG96" t="str">
            <v>Salakiti</v>
          </cell>
          <cell r="JLH96" t="str">
            <v>Mbima Jaya</v>
          </cell>
          <cell r="JLI96" t="str">
            <v>Kaibus</v>
          </cell>
          <cell r="JLJ96" t="str">
            <v>Mate</v>
          </cell>
          <cell r="JLK96" t="str">
            <v>Sawiat</v>
          </cell>
          <cell r="JLL96" t="str">
            <v>Tarof</v>
          </cell>
          <cell r="JLM96" t="str">
            <v>Moswaren</v>
          </cell>
          <cell r="JLN96" t="str">
            <v>Haha</v>
          </cell>
          <cell r="JLO96" t="str">
            <v>Sungguer</v>
          </cell>
          <cell r="JLP96" t="str">
            <v>Kais</v>
          </cell>
          <cell r="JLQ96" t="str">
            <v>Konda</v>
          </cell>
          <cell r="JLR96" t="str">
            <v>Mugim</v>
          </cell>
          <cell r="JLS96" t="str">
            <v>Udagaga</v>
          </cell>
          <cell r="JLT96" t="str">
            <v>Manggroholo</v>
          </cell>
          <cell r="JLU96" t="str">
            <v>Pasir Putih</v>
          </cell>
          <cell r="JLV96" t="str">
            <v>Wenslolo</v>
          </cell>
          <cell r="JLW96" t="str">
            <v>Mukamat</v>
          </cell>
          <cell r="JLX96" t="str">
            <v>Waigama</v>
          </cell>
          <cell r="JLY96" t="str">
            <v>Kabare</v>
          </cell>
          <cell r="JLZ96" t="str">
            <v>Saonek</v>
          </cell>
          <cell r="JMA96" t="str">
            <v>Samate</v>
          </cell>
          <cell r="JMB96" t="str">
            <v>Dorehkar</v>
          </cell>
          <cell r="JMC96" t="str">
            <v>Folley</v>
          </cell>
          <cell r="JMD96" t="str">
            <v>Selpele</v>
          </cell>
          <cell r="JME96" t="str">
            <v>Puper</v>
          </cell>
          <cell r="JMF96" t="str">
            <v>Lopintol</v>
          </cell>
          <cell r="JMG96" t="str">
            <v>DibalaI</v>
          </cell>
          <cell r="JMH96" t="str">
            <v>Yenbekwan</v>
          </cell>
          <cell r="JMI96" t="str">
            <v>Fafanlap</v>
          </cell>
          <cell r="JMJ96" t="str">
            <v>Warmanai</v>
          </cell>
          <cell r="JMK96" t="str">
            <v>Manyaifun</v>
          </cell>
          <cell r="JML96" t="str">
            <v>Lilinta</v>
          </cell>
          <cell r="JMM96" t="str">
            <v>Wejim Barat</v>
          </cell>
          <cell r="JMN96" t="str">
            <v>Waisai</v>
          </cell>
          <cell r="JMO96" t="str">
            <v>Go</v>
          </cell>
          <cell r="JMP96" t="str">
            <v>Yensawai Timur</v>
          </cell>
          <cell r="JMQ96" t="str">
            <v>Waibon</v>
          </cell>
          <cell r="JMR96" t="str">
            <v>Kalobo</v>
          </cell>
          <cell r="JMS96" t="str">
            <v>Rauki</v>
          </cell>
          <cell r="JMT96" t="str">
            <v>Abidon</v>
          </cell>
          <cell r="JMU96" t="str">
            <v>Yenanas</v>
          </cell>
          <cell r="JMV96" t="str">
            <v>Bintuni Timur</v>
          </cell>
          <cell r="JMW96" t="str">
            <v>Merdey</v>
          </cell>
          <cell r="JMX96" t="str">
            <v>Irarutu III</v>
          </cell>
          <cell r="JMY96" t="str">
            <v>Aranday</v>
          </cell>
          <cell r="JMZ96" t="str">
            <v>Jagiro</v>
          </cell>
          <cell r="JNA96" t="str">
            <v>Moyeba</v>
          </cell>
          <cell r="JNB96" t="str">
            <v>Wamesa I / Idoor</v>
          </cell>
          <cell r="JNC96" t="str">
            <v>Fruata/Irowutu II</v>
          </cell>
          <cell r="JND96" t="str">
            <v>Tembuni</v>
          </cell>
          <cell r="JNE96" t="str">
            <v>Sarbe</v>
          </cell>
          <cell r="JNF96" t="str">
            <v>Bumi Saniari</v>
          </cell>
          <cell r="JNG96" t="str">
            <v>Tuhiba</v>
          </cell>
          <cell r="JNH96" t="str">
            <v>Horna</v>
          </cell>
          <cell r="JNI96" t="str">
            <v>Tofoi</v>
          </cell>
          <cell r="JNJ96" t="str">
            <v>Sara</v>
          </cell>
          <cell r="JNK96" t="str">
            <v>Aroba</v>
          </cell>
          <cell r="JNL96" t="str">
            <v>Masyeta</v>
          </cell>
          <cell r="JNM96" t="str">
            <v>Jahabra</v>
          </cell>
          <cell r="JNN96" t="str">
            <v>Sebyar Rejosasi</v>
          </cell>
          <cell r="JNO96" t="str">
            <v>Kalitami I</v>
          </cell>
          <cell r="JNP96" t="str">
            <v>Weriagar</v>
          </cell>
          <cell r="JNQ96" t="str">
            <v>Meyerga</v>
          </cell>
          <cell r="JNR96" t="str">
            <v>Meyado</v>
          </cell>
          <cell r="JNS96" t="str">
            <v>Igomu</v>
          </cell>
          <cell r="JNT96" t="str">
            <v>Wasior I</v>
          </cell>
          <cell r="JNU96" t="str">
            <v>Wamesa Tengah</v>
          </cell>
          <cell r="JNV96" t="str">
            <v>Aisandami</v>
          </cell>
          <cell r="JNW96" t="str">
            <v>Wondiboy</v>
          </cell>
          <cell r="JNX96" t="str">
            <v>Sabubar</v>
          </cell>
          <cell r="JNY96" t="str">
            <v>Yombekiri I</v>
          </cell>
          <cell r="JNZ96" t="str">
            <v>Wosimi</v>
          </cell>
          <cell r="JOA96" t="str">
            <v>Rasiei</v>
          </cell>
          <cell r="JOB96" t="str">
            <v>Ambumi</v>
          </cell>
          <cell r="JOC96" t="str">
            <v>Yende</v>
          </cell>
          <cell r="JOD96" t="str">
            <v>Waprak</v>
          </cell>
          <cell r="JOE96" t="str">
            <v>Werabur</v>
          </cell>
          <cell r="JOF96" t="str">
            <v>Kaprus</v>
          </cell>
          <cell r="JOG96" t="str">
            <v>Kaimana Kota</v>
          </cell>
          <cell r="JOH96" t="str">
            <v>Kambala</v>
          </cell>
          <cell r="JOI96" t="str">
            <v>Furnusu</v>
          </cell>
          <cell r="JOJ96" t="str">
            <v>Rurumo</v>
          </cell>
          <cell r="JOK96" t="str">
            <v>Rauna</v>
          </cell>
          <cell r="JOL96" t="str">
            <v>Jawera</v>
          </cell>
          <cell r="JOM96" t="str">
            <v>Ure</v>
          </cell>
          <cell r="JON96" t="str">
            <v>Fef</v>
          </cell>
          <cell r="JOO96" t="str">
            <v>Siakwa</v>
          </cell>
          <cell r="JOP96" t="str">
            <v>Baun</v>
          </cell>
          <cell r="JOQ96" t="str">
            <v>Kwoor</v>
          </cell>
          <cell r="JOR96" t="str">
            <v>Sausapor</v>
          </cell>
          <cell r="JOS96" t="str">
            <v>Wau</v>
          </cell>
          <cell r="JOT96" t="str">
            <v>Syujak</v>
          </cell>
          <cell r="JOU96" t="str">
            <v>Mega</v>
          </cell>
          <cell r="JOV96" t="str">
            <v>Injai</v>
          </cell>
          <cell r="JOW96" t="str">
            <v>Saukorem</v>
          </cell>
          <cell r="JOX96" t="str">
            <v>Senopi</v>
          </cell>
          <cell r="JOY96" t="str">
            <v>Arfu</v>
          </cell>
          <cell r="JOZ96" t="str">
            <v>Werur</v>
          </cell>
          <cell r="JPA96" t="str">
            <v>Bamusbama</v>
          </cell>
          <cell r="JPB96" t="str">
            <v>Ases</v>
          </cell>
          <cell r="JPC96" t="str">
            <v>Mawor</v>
          </cell>
          <cell r="JPD96" t="str">
            <v>Miri</v>
          </cell>
          <cell r="JPE96" t="str">
            <v>Syumbab</v>
          </cell>
          <cell r="JPF96" t="str">
            <v>Tabamsere</v>
          </cell>
          <cell r="JPG96" t="str">
            <v>Tinggouw</v>
          </cell>
          <cell r="JPH96" t="str">
            <v>Jokbujoker</v>
          </cell>
          <cell r="JPI96" t="str">
            <v>Wausin</v>
          </cell>
          <cell r="JPJ96" t="str">
            <v>Inam</v>
          </cell>
          <cell r="JPK96" t="str">
            <v>Nekori</v>
          </cell>
          <cell r="JPL96" t="str">
            <v>Atai</v>
          </cell>
          <cell r="JPM96" t="str">
            <v>Arupi</v>
          </cell>
          <cell r="JPN96" t="str">
            <v>Sasui</v>
          </cell>
          <cell r="JPO96" t="str">
            <v>Meserikweda</v>
          </cell>
          <cell r="JPP96" t="str">
            <v>Della</v>
          </cell>
          <cell r="JPQ96" t="str">
            <v>Kumurkek</v>
          </cell>
          <cell r="JPR96" t="str">
            <v>Ayawasi</v>
          </cell>
          <cell r="JPS96" t="str">
            <v>Aisa</v>
          </cell>
          <cell r="JPT96" t="str">
            <v>Kisor</v>
          </cell>
          <cell r="JPU96" t="str">
            <v>Kambufatem</v>
          </cell>
          <cell r="JPV96" t="str">
            <v>Aitinyo</v>
          </cell>
          <cell r="JPW96" t="str">
            <v>Fategomi</v>
          </cell>
          <cell r="JPX96" t="str">
            <v>Ayamaru</v>
          </cell>
          <cell r="JPY96" t="str">
            <v>Yubiah</v>
          </cell>
          <cell r="JPZ96" t="str">
            <v>Kambuaya</v>
          </cell>
          <cell r="JQA96" t="str">
            <v>Suswa</v>
          </cell>
          <cell r="JQB96" t="str">
            <v>Mupas</v>
          </cell>
          <cell r="JQC96" t="str">
            <v>Ainesra</v>
          </cell>
          <cell r="JQD96" t="str">
            <v>Wormu</v>
          </cell>
          <cell r="JQE96" t="str">
            <v>Sauf</v>
          </cell>
          <cell r="JQF96" t="str">
            <v>Adoh</v>
          </cell>
          <cell r="JQG96" t="str">
            <v>Faitsimar</v>
          </cell>
          <cell r="JQH96" t="str">
            <v>Kambuskato</v>
          </cell>
          <cell r="JQI96" t="str">
            <v>Mapura</v>
          </cell>
          <cell r="JQJ96" t="str">
            <v>Fiane</v>
          </cell>
          <cell r="JQK96" t="str">
            <v>Soroan</v>
          </cell>
          <cell r="JQL96" t="str">
            <v>Yaksoro</v>
          </cell>
          <cell r="JQM96" t="str">
            <v>Jitmau</v>
          </cell>
          <cell r="JQN96" t="str">
            <v>Seni</v>
          </cell>
          <cell r="JQO96" t="str">
            <v>Ransiki</v>
          </cell>
          <cell r="JQP96" t="str">
            <v>Oransbari</v>
          </cell>
          <cell r="JQQ96" t="str">
            <v>Wama</v>
          </cell>
          <cell r="JQR96" t="str">
            <v>Isim</v>
          </cell>
          <cell r="JQS96" t="str">
            <v>Dembek</v>
          </cell>
          <cell r="JQT96" t="str">
            <v>Yarmatum</v>
          </cell>
          <cell r="JQU96" t="str">
            <v>Iraiweri</v>
          </cell>
          <cell r="JQV96" t="str">
            <v>Sibiogud</v>
          </cell>
          <cell r="JQW96" t="str">
            <v>Inyebuow</v>
          </cell>
          <cell r="JQX96" t="str">
            <v>Sururey</v>
          </cell>
          <cell r="JQY96" t="str">
            <v>Iranmeba</v>
          </cell>
          <cell r="JQZ96" t="str">
            <v>Genyu</v>
          </cell>
          <cell r="JRA96" t="str">
            <v>Catubouw</v>
          </cell>
          <cell r="JRB96" t="str">
            <v>Testega</v>
          </cell>
          <cell r="JRC96" t="str">
            <v>Minyambouw</v>
          </cell>
          <cell r="JRD96" t="str">
            <v>Sopnyai</v>
          </cell>
          <cell r="JRE96" t="str">
            <v>Remu Utara</v>
          </cell>
          <cell r="JRF96" t="str">
            <v>Klawalu</v>
          </cell>
          <cell r="JRG96" t="str">
            <v>Rufei</v>
          </cell>
          <cell r="JRH96" t="str">
            <v>Dum Barat</v>
          </cell>
          <cell r="JRI96" t="str">
            <v>Malanu</v>
          </cell>
          <cell r="JRJ96" t="str">
            <v>Klaligi</v>
          </cell>
          <cell r="JRK96" t="str">
            <v>Kampung Baru</v>
          </cell>
          <cell r="JRL96" t="str">
            <v>Klasuat</v>
          </cell>
          <cell r="JRM96" t="str">
            <v>Klagete</v>
          </cell>
          <cell r="JRN96" t="str">
            <v>Suprau</v>
          </cell>
        </row>
      </sheetData>
      <sheetData sheetId="32"/>
    </sheetDataSet>
  </externalBook>
</externalLink>
</file>

<file path=xl/externalLinks/externalLink10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ol. T4 Sampah"/>
      <sheetName val="Vol.Selokan30.20.35"/>
      <sheetName val="Vol. Jalan"/>
      <sheetName val="Basic Price"/>
      <sheetName val="RAB Jalan RT1"/>
      <sheetName val="RAB Jalan RT2"/>
      <sheetName val="RAB Jalan RT3"/>
      <sheetName val="RAB Jalan RT4"/>
      <sheetName val="RAB Jalan RT 5"/>
      <sheetName val="RAB Rehab Jalan RT 6"/>
      <sheetName val="RAB Selokan RT1"/>
      <sheetName val="RAB Selokan RT3"/>
      <sheetName val="RAB Selokan RT4"/>
      <sheetName val="RAB Rehab Selokan RT6"/>
      <sheetName val="RAB T4 Sampah RT1"/>
      <sheetName val="No Code"/>
      <sheetName val="Daftar Kebutuhan"/>
      <sheetName val="List"/>
      <sheetName val="Canal malanu"/>
      <sheetName val="DEV.3 rawa"/>
    </sheetNames>
    <sheetDataSet>
      <sheetData sheetId="0" refreshError="1"/>
      <sheetData sheetId="1" refreshError="1"/>
      <sheetData sheetId="2"/>
      <sheetData sheetId="3">
        <row r="10">
          <cell r="E10">
            <v>15000</v>
          </cell>
        </row>
        <row r="11">
          <cell r="E11">
            <v>25000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0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3"/>
      <sheetName val="D3B21,D3B2"/>
      <sheetName val="D2"/>
      <sheetName val="D1"/>
      <sheetName val="D3A,D3A1"/>
      <sheetName val="D3B1, D3B"/>
      <sheetName val="DBASE"/>
      <sheetName val="PSAP"/>
      <sheetName val="AGAMA"/>
      <sheetName val="DIKOR"/>
      <sheetName val="PSR"/>
      <sheetName val="PAR"/>
      <sheetName val="PPAB"/>
      <sheetName val="HUB"/>
      <sheetName val="p2p"/>
      <sheetName val="plp"/>
      <sheetName val="p2jkk"/>
      <sheetName val="pkp"/>
      <sheetName val="kontrak"/>
    </sheetNames>
    <sheetDataSet>
      <sheetData sheetId="0"/>
      <sheetData sheetId="1"/>
      <sheetData sheetId="2"/>
      <sheetData sheetId="3"/>
      <sheetData sheetId="4"/>
      <sheetData sheetId="5"/>
      <sheetData sheetId="6"/>
      <sheetData sheetId="7">
        <row r="558">
          <cell r="S558">
            <v>498430000</v>
          </cell>
        </row>
      </sheetData>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externalLinks/externalLink10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2)"/>
      <sheetName val="RAB PENDIDIKAN"/>
      <sheetName val="Adm"/>
      <sheetName val="Persi"/>
      <sheetName val="3 RKB + KANTOR"/>
      <sheetName val="KM-WC"/>
      <sheetName val="Furnit"/>
      <sheetName val="ANALISA H.SAT"/>
      <sheetName val="INPUT HARGA"/>
      <sheetName val="REKAP FISIK"/>
      <sheetName val="REKAP"/>
      <sheetName val="Pompa"/>
      <sheetName val="Kuitansi"/>
      <sheetName val="Pintu Gerbang"/>
      <sheetName val="2 RKB + KANTOR "/>
      <sheetName val="KM-WC (2)"/>
      <sheetName val="RAB PROPOS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25">
          <cell r="F25">
            <v>35000</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0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L-M (5)"/>
      <sheetName val="AN PAGAR"/>
      <sheetName val="RUMAHJAGA"/>
      <sheetName val="ANL-M (4)"/>
      <sheetName val="PAGAR"/>
      <sheetName val="rph"/>
      <sheetName val="SAP-GEDUNG"/>
      <sheetName val="an sni"/>
      <sheetName val="BQ"/>
      <sheetName val="ANL-M"/>
      <sheetName val="REKAP"/>
      <sheetName val="KANDANG"/>
      <sheetName val="PLESTER TO"/>
      <sheetName val="AN-RMH"/>
      <sheetName val="UPAH"/>
      <sheetName val="MTRL-ALAMI"/>
      <sheetName val="PABRIK"/>
      <sheetName val="TS"/>
      <sheetName val="AIS 3"/>
      <sheetName val="Sheet1 (2)"/>
      <sheetName val="time schedul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5">
          <cell r="B5" t="str">
            <v xml:space="preserve">Mandor </v>
          </cell>
          <cell r="C5" t="str">
            <v>1 Orang / Hari</v>
          </cell>
          <cell r="D5">
            <v>66200</v>
          </cell>
        </row>
        <row r="6">
          <cell r="B6" t="str">
            <v>Kepala Tukang</v>
          </cell>
          <cell r="C6" t="str">
            <v>1 Orang / Hari</v>
          </cell>
          <cell r="D6">
            <v>61800</v>
          </cell>
        </row>
        <row r="7">
          <cell r="B7" t="str">
            <v>Tukang</v>
          </cell>
          <cell r="C7" t="str">
            <v>1 Orang / Hari</v>
          </cell>
          <cell r="D7">
            <v>57400</v>
          </cell>
        </row>
        <row r="8">
          <cell r="B8" t="str">
            <v>Tukang Batu</v>
          </cell>
          <cell r="C8" t="str">
            <v>1 Orang / Hari</v>
          </cell>
          <cell r="D8">
            <v>57400</v>
          </cell>
        </row>
        <row r="9">
          <cell r="B9" t="str">
            <v>Tukang Besi</v>
          </cell>
          <cell r="C9" t="str">
            <v>1 Orang / Hari</v>
          </cell>
          <cell r="D9">
            <v>57400</v>
          </cell>
        </row>
        <row r="10">
          <cell r="B10" t="str">
            <v>Tukang Kayu</v>
          </cell>
          <cell r="C10" t="str">
            <v>1 Orang / Hari</v>
          </cell>
          <cell r="D10">
            <v>57400</v>
          </cell>
        </row>
        <row r="11">
          <cell r="B11" t="str">
            <v>Tukang pipa</v>
          </cell>
          <cell r="C11" t="str">
            <v>1 Orang / Hari</v>
          </cell>
          <cell r="D11">
            <v>57400</v>
          </cell>
        </row>
        <row r="12">
          <cell r="B12" t="str">
            <v>Tukang Cat</v>
          </cell>
          <cell r="C12" t="str">
            <v>1 Orang / Hari</v>
          </cell>
          <cell r="D12">
            <v>57400</v>
          </cell>
        </row>
        <row r="13">
          <cell r="B13" t="str">
            <v>Pekerja</v>
          </cell>
          <cell r="C13" t="str">
            <v>1 Orang / Hari</v>
          </cell>
          <cell r="D13">
            <v>43500</v>
          </cell>
        </row>
      </sheetData>
      <sheetData sheetId="15">
        <row r="4">
          <cell r="B4" t="str">
            <v>Batu Kali / Batu Gunung</v>
          </cell>
        </row>
      </sheetData>
      <sheetData sheetId="16">
        <row r="4">
          <cell r="B4" t="str">
            <v>Semen PC</v>
          </cell>
          <cell r="D4" t="str">
            <v>50 Kg</v>
          </cell>
          <cell r="E4" t="str">
            <v>Zak</v>
          </cell>
          <cell r="F4">
            <v>54400</v>
          </cell>
        </row>
        <row r="5">
          <cell r="B5" t="str">
            <v>Semen Portland</v>
          </cell>
          <cell r="E5" t="str">
            <v>Kg</v>
          </cell>
          <cell r="F5">
            <v>1000</v>
          </cell>
        </row>
        <row r="6">
          <cell r="B6" t="str">
            <v>Semen warna</v>
          </cell>
          <cell r="E6" t="str">
            <v>Kg</v>
          </cell>
          <cell r="F6">
            <v>5900</v>
          </cell>
        </row>
        <row r="7">
          <cell r="B7" t="str">
            <v>Semen abu-abu</v>
          </cell>
          <cell r="E7" t="str">
            <v>Kg</v>
          </cell>
          <cell r="F7">
            <v>5900</v>
          </cell>
        </row>
        <row r="8">
          <cell r="B8" t="str">
            <v>Semen nat</v>
          </cell>
          <cell r="E8" t="str">
            <v>Kg</v>
          </cell>
          <cell r="F8">
            <v>5900</v>
          </cell>
        </row>
        <row r="9">
          <cell r="B9" t="str">
            <v>Kawat Beton</v>
          </cell>
          <cell r="E9" t="str">
            <v>Kg</v>
          </cell>
          <cell r="F9">
            <v>12500</v>
          </cell>
        </row>
        <row r="10">
          <cell r="B10" t="str">
            <v xml:space="preserve">Kawat Bronjong </v>
          </cell>
          <cell r="E10" t="str">
            <v>Kg</v>
          </cell>
          <cell r="F10">
            <v>16800</v>
          </cell>
        </row>
        <row r="11">
          <cell r="B11" t="str">
            <v>Kawat Duri</v>
          </cell>
          <cell r="E11" t="str">
            <v>Kg</v>
          </cell>
          <cell r="F11">
            <v>16800</v>
          </cell>
        </row>
        <row r="12">
          <cell r="B12" t="str">
            <v>Besi Beton</v>
          </cell>
          <cell r="E12" t="str">
            <v>Kg</v>
          </cell>
          <cell r="F12">
            <v>8900</v>
          </cell>
        </row>
        <row r="13">
          <cell r="B13" t="str">
            <v>Besi strip</v>
          </cell>
          <cell r="E13" t="str">
            <v>Kg</v>
          </cell>
          <cell r="F13">
            <v>8900</v>
          </cell>
        </row>
        <row r="14">
          <cell r="B14" t="str">
            <v>Paku</v>
          </cell>
          <cell r="E14" t="str">
            <v>Kg</v>
          </cell>
          <cell r="F14">
            <v>10800</v>
          </cell>
        </row>
        <row r="15">
          <cell r="B15" t="str">
            <v>Paku biasa</v>
          </cell>
          <cell r="E15" t="str">
            <v>Kg</v>
          </cell>
          <cell r="F15">
            <v>10800</v>
          </cell>
        </row>
        <row r="16">
          <cell r="B16" t="str">
            <v>Paku biasa 1/2" - 1 "</v>
          </cell>
          <cell r="E16" t="str">
            <v>Kg</v>
          </cell>
          <cell r="F16">
            <v>10800</v>
          </cell>
        </row>
        <row r="17">
          <cell r="B17" t="str">
            <v>Paku biasa 2" - 5"</v>
          </cell>
          <cell r="E17" t="str">
            <v>Kg</v>
          </cell>
          <cell r="F17">
            <v>10800</v>
          </cell>
        </row>
        <row r="18">
          <cell r="B18" t="str">
            <v>Lem kayu</v>
          </cell>
          <cell r="E18" t="str">
            <v>Kg</v>
          </cell>
          <cell r="F18">
            <v>10800</v>
          </cell>
        </row>
        <row r="19">
          <cell r="B19" t="str">
            <v>Paku Campuran</v>
          </cell>
          <cell r="E19" t="str">
            <v>Kg</v>
          </cell>
          <cell r="F19">
            <v>10800</v>
          </cell>
        </row>
        <row r="20">
          <cell r="B20" t="str">
            <v>Paku Tripleks</v>
          </cell>
          <cell r="E20" t="str">
            <v>Kg</v>
          </cell>
          <cell r="F20">
            <v>16300</v>
          </cell>
        </row>
        <row r="21">
          <cell r="B21" t="str">
            <v>Paku Seng</v>
          </cell>
          <cell r="E21" t="str">
            <v>Kg</v>
          </cell>
          <cell r="F21">
            <v>21200</v>
          </cell>
        </row>
        <row r="22">
          <cell r="B22" t="str">
            <v>Paku Beton</v>
          </cell>
          <cell r="E22" t="str">
            <v>Kg</v>
          </cell>
          <cell r="F22">
            <v>16800</v>
          </cell>
        </row>
        <row r="23">
          <cell r="B23" t="str">
            <v>Kapur Padam</v>
          </cell>
          <cell r="E23" t="str">
            <v>M3</v>
          </cell>
          <cell r="F23">
            <v>196500</v>
          </cell>
        </row>
        <row r="24">
          <cell r="B24" t="str">
            <v>Playwood 9 mm</v>
          </cell>
          <cell r="E24" t="str">
            <v>M3</v>
          </cell>
          <cell r="F24">
            <v>94400</v>
          </cell>
        </row>
        <row r="25">
          <cell r="B25" t="str">
            <v>Teakwood 3 mm</v>
          </cell>
          <cell r="D25" t="str">
            <v>Uk. 122 x 244 cm</v>
          </cell>
          <cell r="E25" t="str">
            <v>Lbr</v>
          </cell>
          <cell r="F25">
            <v>88900</v>
          </cell>
        </row>
        <row r="26">
          <cell r="B26" t="str">
            <v>Tripleks 3 mm</v>
          </cell>
          <cell r="D26" t="str">
            <v>Uk. 122 x 244 cm</v>
          </cell>
          <cell r="E26" t="str">
            <v>Lbr</v>
          </cell>
          <cell r="F26">
            <v>45400</v>
          </cell>
        </row>
        <row r="27">
          <cell r="B27" t="str">
            <v>Tripleks 5 mm</v>
          </cell>
          <cell r="D27" t="str">
            <v>Uk. 122 x 244 cm</v>
          </cell>
          <cell r="E27" t="str">
            <v>Lbr</v>
          </cell>
          <cell r="F27">
            <v>84100</v>
          </cell>
        </row>
        <row r="28">
          <cell r="B28" t="str">
            <v>Tripleks 8 mm</v>
          </cell>
          <cell r="D28" t="str">
            <v>Uk. 122 x 244 cm</v>
          </cell>
          <cell r="E28" t="str">
            <v>Lbr</v>
          </cell>
          <cell r="F28">
            <v>112000</v>
          </cell>
        </row>
        <row r="29">
          <cell r="B29" t="str">
            <v>Tripleks 10 mm</v>
          </cell>
          <cell r="D29" t="str">
            <v>Uk. 122 x 244 cm</v>
          </cell>
          <cell r="E29" t="str">
            <v>Lbr</v>
          </cell>
          <cell r="F29">
            <v>129700</v>
          </cell>
        </row>
        <row r="30">
          <cell r="B30" t="str">
            <v>Pipa Galvanis Medium B</v>
          </cell>
          <cell r="D30" t="str">
            <v>Uk. 1/2 "</v>
          </cell>
          <cell r="E30" t="str">
            <v>Staf</v>
          </cell>
          <cell r="F30">
            <v>296000</v>
          </cell>
        </row>
        <row r="31">
          <cell r="B31" t="str">
            <v>Pipa Galvanis  Medium B</v>
          </cell>
          <cell r="D31" t="str">
            <v>Uk. 3/4 "</v>
          </cell>
          <cell r="E31" t="str">
            <v>Staf</v>
          </cell>
          <cell r="F31">
            <v>387000</v>
          </cell>
        </row>
        <row r="32">
          <cell r="B32" t="str">
            <v>Pipa Galvanis  Medium B</v>
          </cell>
          <cell r="D32" t="str">
            <v>Uk. 1 "</v>
          </cell>
          <cell r="E32" t="str">
            <v>Staf</v>
          </cell>
          <cell r="F32">
            <v>591900</v>
          </cell>
        </row>
        <row r="33">
          <cell r="B33" t="str">
            <v>Pipa Galvanis  Medium B</v>
          </cell>
          <cell r="D33" t="str">
            <v>Uk. 11/4 "</v>
          </cell>
          <cell r="E33" t="str">
            <v>Staf</v>
          </cell>
          <cell r="F33">
            <v>776200</v>
          </cell>
        </row>
        <row r="34">
          <cell r="B34" t="str">
            <v>Pipa PVC 1/2 "</v>
          </cell>
          <cell r="D34" t="str">
            <v>Uk. 1/2 "</v>
          </cell>
          <cell r="E34" t="str">
            <v>M'</v>
          </cell>
          <cell r="F34">
            <v>15300</v>
          </cell>
        </row>
        <row r="35">
          <cell r="B35" t="str">
            <v>Pipa PVC</v>
          </cell>
          <cell r="D35" t="str">
            <v>Uk. 3/4 "</v>
          </cell>
          <cell r="E35" t="str">
            <v>M'</v>
          </cell>
          <cell r="F35">
            <v>20600</v>
          </cell>
        </row>
        <row r="36">
          <cell r="B36" t="str">
            <v>Pipa PVC</v>
          </cell>
          <cell r="D36" t="str">
            <v>Uk. 1 "</v>
          </cell>
          <cell r="E36" t="str">
            <v>M'</v>
          </cell>
          <cell r="F36">
            <v>28300</v>
          </cell>
        </row>
        <row r="37">
          <cell r="B37" t="str">
            <v>Pipa PVC</v>
          </cell>
          <cell r="D37" t="str">
            <v>Uk. 11/4 "</v>
          </cell>
          <cell r="E37" t="str">
            <v>M'</v>
          </cell>
          <cell r="F37">
            <v>26600</v>
          </cell>
        </row>
        <row r="38">
          <cell r="B38" t="str">
            <v>Pipa PVC</v>
          </cell>
          <cell r="D38" t="str">
            <v>Uk. 11/2 "</v>
          </cell>
          <cell r="E38" t="str">
            <v>M'</v>
          </cell>
          <cell r="F38">
            <v>35400</v>
          </cell>
        </row>
        <row r="39">
          <cell r="B39" t="str">
            <v>Pipa PVC</v>
          </cell>
          <cell r="D39" t="str">
            <v>Uk. 2 "</v>
          </cell>
          <cell r="E39" t="str">
            <v>M'</v>
          </cell>
          <cell r="F39">
            <v>41200</v>
          </cell>
        </row>
        <row r="40">
          <cell r="B40" t="str">
            <v>Pipa PVC 3"</v>
          </cell>
          <cell r="D40" t="str">
            <v>Uk. 3 "</v>
          </cell>
          <cell r="E40" t="str">
            <v>M'</v>
          </cell>
          <cell r="F40">
            <v>70700</v>
          </cell>
        </row>
        <row r="41">
          <cell r="B41" t="str">
            <v>Pipa PVC</v>
          </cell>
          <cell r="D41" t="str">
            <v>Uk. 4 "</v>
          </cell>
          <cell r="E41" t="str">
            <v>M'</v>
          </cell>
          <cell r="F41">
            <v>118000</v>
          </cell>
        </row>
        <row r="42">
          <cell r="B42" t="str">
            <v>Knee PVC</v>
          </cell>
          <cell r="D42" t="str">
            <v>Uk. 1/2 "</v>
          </cell>
          <cell r="E42" t="str">
            <v>Bh</v>
          </cell>
          <cell r="F42">
            <v>2700</v>
          </cell>
        </row>
        <row r="43">
          <cell r="B43" t="str">
            <v>Knee PVC</v>
          </cell>
          <cell r="D43" t="str">
            <v>Uk. 3/4 "</v>
          </cell>
          <cell r="E43" t="str">
            <v>Bh</v>
          </cell>
          <cell r="F43">
            <v>3900</v>
          </cell>
        </row>
        <row r="44">
          <cell r="B44" t="str">
            <v>Knee PVC</v>
          </cell>
          <cell r="D44" t="str">
            <v>Uk. 1 "</v>
          </cell>
          <cell r="E44" t="str">
            <v>Bh</v>
          </cell>
          <cell r="F44">
            <v>4500</v>
          </cell>
        </row>
        <row r="45">
          <cell r="B45" t="str">
            <v>Knee PVC</v>
          </cell>
          <cell r="D45" t="str">
            <v>Uk. 11/4 "</v>
          </cell>
          <cell r="E45" t="str">
            <v>Bh</v>
          </cell>
          <cell r="F45">
            <v>5600</v>
          </cell>
        </row>
        <row r="46">
          <cell r="B46" t="str">
            <v>Knee PVC</v>
          </cell>
          <cell r="D46" t="str">
            <v>Uk. 11/2 "</v>
          </cell>
          <cell r="E46" t="str">
            <v>Bh</v>
          </cell>
          <cell r="F46">
            <v>6800</v>
          </cell>
        </row>
        <row r="47">
          <cell r="B47" t="str">
            <v>Knee PVC</v>
          </cell>
          <cell r="D47" t="str">
            <v>Uk. 2 "</v>
          </cell>
          <cell r="E47" t="str">
            <v>Bh</v>
          </cell>
          <cell r="F47">
            <v>8500</v>
          </cell>
        </row>
        <row r="48">
          <cell r="B48" t="str">
            <v>Knee PVC</v>
          </cell>
          <cell r="D48" t="str">
            <v>Uk. 3 "</v>
          </cell>
          <cell r="E48" t="str">
            <v>Bh</v>
          </cell>
          <cell r="F48">
            <v>17000</v>
          </cell>
        </row>
        <row r="49">
          <cell r="B49" t="str">
            <v>Knee PVC</v>
          </cell>
          <cell r="D49" t="str">
            <v>Uk. 4 "</v>
          </cell>
          <cell r="E49" t="str">
            <v>Bh</v>
          </cell>
          <cell r="F49">
            <v>19800</v>
          </cell>
        </row>
        <row r="50">
          <cell r="B50" t="str">
            <v>Bata merah</v>
          </cell>
          <cell r="D50" t="str">
            <v>uk. 8x13x28 cm</v>
          </cell>
          <cell r="E50" t="str">
            <v>Bh</v>
          </cell>
          <cell r="F50">
            <v>800</v>
          </cell>
        </row>
        <row r="51">
          <cell r="B51" t="str">
            <v>Batako</v>
          </cell>
          <cell r="E51" t="str">
            <v>Bh</v>
          </cell>
          <cell r="F51">
            <v>1300</v>
          </cell>
        </row>
        <row r="52">
          <cell r="B52" t="str">
            <v>Batu bata</v>
          </cell>
          <cell r="E52" t="str">
            <v>Bh</v>
          </cell>
          <cell r="F52">
            <v>800</v>
          </cell>
        </row>
        <row r="53">
          <cell r="B53" t="str">
            <v>Paving Stone</v>
          </cell>
          <cell r="E53" t="str">
            <v>Bh</v>
          </cell>
          <cell r="F53">
            <v>2300</v>
          </cell>
        </row>
        <row r="54">
          <cell r="B54" t="str">
            <v>Bowling</v>
          </cell>
          <cell r="E54" t="str">
            <v>Bh</v>
          </cell>
          <cell r="F54">
            <v>16400</v>
          </cell>
        </row>
        <row r="55">
          <cell r="B55" t="str">
            <v>Besi Siku</v>
          </cell>
          <cell r="D55" t="str">
            <v>Uk. 30.30.3</v>
          </cell>
          <cell r="E55" t="str">
            <v>M'</v>
          </cell>
          <cell r="F55">
            <v>54000</v>
          </cell>
        </row>
        <row r="56">
          <cell r="B56" t="str">
            <v>Besi Siku</v>
          </cell>
          <cell r="D56" t="str">
            <v>Uk. 40.40.4</v>
          </cell>
          <cell r="E56" t="str">
            <v>M'</v>
          </cell>
          <cell r="F56">
            <v>72800</v>
          </cell>
        </row>
        <row r="57">
          <cell r="B57" t="str">
            <v>Besi Siku</v>
          </cell>
          <cell r="D57" t="str">
            <v>Uk. 50.50.5</v>
          </cell>
          <cell r="E57" t="str">
            <v>M'</v>
          </cell>
          <cell r="F57">
            <v>112000</v>
          </cell>
        </row>
        <row r="58">
          <cell r="B58" t="str">
            <v>Seng Gelombang BJLs 0,20 mm</v>
          </cell>
          <cell r="D58" t="str">
            <v>BJLS 0.20 mm</v>
          </cell>
          <cell r="E58" t="str">
            <v>Lbr</v>
          </cell>
          <cell r="F58">
            <v>39900</v>
          </cell>
        </row>
        <row r="59">
          <cell r="B59" t="str">
            <v>Seng Gelombang BJLS 0,25 mm</v>
          </cell>
          <cell r="D59" t="str">
            <v>BJLS 0.25 mm</v>
          </cell>
          <cell r="E59" t="str">
            <v>Lbr</v>
          </cell>
          <cell r="F59">
            <v>50800</v>
          </cell>
        </row>
        <row r="60">
          <cell r="B60" t="str">
            <v>Seng Gelombang BJLS 0,30 mm</v>
          </cell>
          <cell r="D60" t="str">
            <v>BJLS 0.30 mm</v>
          </cell>
          <cell r="E60" t="str">
            <v>Lbr</v>
          </cell>
          <cell r="F60">
            <v>61700</v>
          </cell>
        </row>
        <row r="61">
          <cell r="B61" t="str">
            <v>Seng Plat BJLS 0,30 mm</v>
          </cell>
          <cell r="D61" t="str">
            <v>BJLS 0.30 mm</v>
          </cell>
          <cell r="E61" t="str">
            <v>Lbr</v>
          </cell>
          <cell r="F61">
            <v>64400</v>
          </cell>
        </row>
        <row r="62">
          <cell r="B62" t="str">
            <v>Seng Plat BJLS 0,25 mm</v>
          </cell>
          <cell r="D62" t="str">
            <v>BJLS 0.25 mm</v>
          </cell>
          <cell r="E62" t="str">
            <v>Lbr</v>
          </cell>
          <cell r="F62">
            <v>55200</v>
          </cell>
        </row>
        <row r="63">
          <cell r="B63" t="str">
            <v>Kloset jongkok</v>
          </cell>
          <cell r="E63" t="str">
            <v>Bh</v>
          </cell>
          <cell r="F63">
            <v>173200</v>
          </cell>
        </row>
        <row r="64">
          <cell r="F64">
            <v>0</v>
          </cell>
        </row>
        <row r="65">
          <cell r="B65" t="str">
            <v>Tegel Keramik</v>
          </cell>
          <cell r="D65" t="str">
            <v>10 x 20 cm</v>
          </cell>
          <cell r="E65" t="str">
            <v>M2</v>
          </cell>
          <cell r="F65">
            <v>50800</v>
          </cell>
        </row>
        <row r="66">
          <cell r="B66" t="str">
            <v>Tegel Keramik</v>
          </cell>
          <cell r="D66" t="str">
            <v>20 x 20 cm</v>
          </cell>
          <cell r="E66" t="str">
            <v>M2</v>
          </cell>
          <cell r="F66">
            <v>50800</v>
          </cell>
        </row>
        <row r="67">
          <cell r="E67" t="str">
            <v>bh</v>
          </cell>
          <cell r="F67">
            <v>2000</v>
          </cell>
        </row>
        <row r="68">
          <cell r="B68" t="str">
            <v>Keramik warna 20 x 20</v>
          </cell>
          <cell r="E68" t="str">
            <v>bh</v>
          </cell>
          <cell r="F68">
            <v>2000</v>
          </cell>
        </row>
        <row r="69">
          <cell r="B69" t="str">
            <v>Tegel Keramik</v>
          </cell>
          <cell r="D69" t="str">
            <v>20 x 25 cm</v>
          </cell>
          <cell r="E69" t="str">
            <v>M2</v>
          </cell>
          <cell r="F69">
            <v>53500</v>
          </cell>
        </row>
        <row r="70">
          <cell r="B70" t="str">
            <v>Tegel Keramik</v>
          </cell>
          <cell r="D70" t="str">
            <v>30 x 30 cm</v>
          </cell>
          <cell r="E70" t="str">
            <v>M2</v>
          </cell>
          <cell r="F70">
            <v>50800</v>
          </cell>
        </row>
        <row r="71">
          <cell r="E71" t="str">
            <v>bh</v>
          </cell>
          <cell r="F71">
            <v>4500</v>
          </cell>
        </row>
        <row r="72">
          <cell r="B72" t="str">
            <v>Keramik warna 30 x 30</v>
          </cell>
          <cell r="E72" t="str">
            <v>bh</v>
          </cell>
          <cell r="F72">
            <v>50800</v>
          </cell>
        </row>
        <row r="73">
          <cell r="B73" t="str">
            <v>Tegel Keramik</v>
          </cell>
          <cell r="D73" t="str">
            <v>40 x 40 cm</v>
          </cell>
          <cell r="E73" t="str">
            <v>M2</v>
          </cell>
          <cell r="F73">
            <v>56300</v>
          </cell>
        </row>
        <row r="74">
          <cell r="E74" t="str">
            <v>bh</v>
          </cell>
          <cell r="F74">
            <v>9000</v>
          </cell>
        </row>
        <row r="75">
          <cell r="B75" t="str">
            <v>Keramik warna 40 x 40 cm</v>
          </cell>
          <cell r="F75">
            <v>9300</v>
          </cell>
        </row>
        <row r="76">
          <cell r="B76" t="str">
            <v>Porselen 11 x 11 cm</v>
          </cell>
          <cell r="E76" t="str">
            <v>bh</v>
          </cell>
          <cell r="F76">
            <v>800</v>
          </cell>
        </row>
        <row r="77">
          <cell r="B77" t="str">
            <v>Cat  Besi</v>
          </cell>
          <cell r="D77" t="str">
            <v>Glotex</v>
          </cell>
          <cell r="E77" t="str">
            <v>Kg</v>
          </cell>
          <cell r="F77">
            <v>30800</v>
          </cell>
        </row>
        <row r="78">
          <cell r="B78" t="str">
            <v>Cat kayu</v>
          </cell>
          <cell r="E78" t="str">
            <v>Kg</v>
          </cell>
          <cell r="F78">
            <v>30800</v>
          </cell>
        </row>
        <row r="79">
          <cell r="B79" t="str">
            <v xml:space="preserve">Cat Besi </v>
          </cell>
          <cell r="D79" t="str">
            <v>Platone</v>
          </cell>
          <cell r="E79" t="str">
            <v>Kg</v>
          </cell>
          <cell r="F79">
            <v>33200</v>
          </cell>
        </row>
        <row r="80">
          <cell r="B80" t="str">
            <v xml:space="preserve">Cat Kayu </v>
          </cell>
          <cell r="E80" t="str">
            <v>Kg</v>
          </cell>
          <cell r="F80">
            <v>33200</v>
          </cell>
        </row>
        <row r="81">
          <cell r="B81" t="str">
            <v>Cat Tembok</v>
          </cell>
          <cell r="D81" t="str">
            <v>Matex</v>
          </cell>
          <cell r="E81" t="str">
            <v>1 Kg</v>
          </cell>
          <cell r="F81">
            <v>9900</v>
          </cell>
        </row>
        <row r="82">
          <cell r="B82" t="str">
            <v>Cat dasar</v>
          </cell>
          <cell r="E82" t="str">
            <v>1 Kg</v>
          </cell>
          <cell r="F82">
            <v>9900</v>
          </cell>
        </row>
        <row r="83">
          <cell r="B83" t="str">
            <v>Cat penutup 2 kali</v>
          </cell>
          <cell r="E83" t="str">
            <v>1 Kg</v>
          </cell>
          <cell r="F83">
            <v>9900</v>
          </cell>
        </row>
        <row r="84">
          <cell r="B84" t="str">
            <v>Cat Meni Kayu</v>
          </cell>
          <cell r="D84" t="str">
            <v>Altex</v>
          </cell>
          <cell r="E84" t="str">
            <v>1 Kg</v>
          </cell>
          <cell r="F84">
            <v>22300</v>
          </cell>
        </row>
        <row r="85">
          <cell r="B85" t="str">
            <v>Cat Meni</v>
          </cell>
          <cell r="E85" t="str">
            <v>1 Kg</v>
          </cell>
          <cell r="F85">
            <v>22300</v>
          </cell>
        </row>
        <row r="86">
          <cell r="B86" t="str">
            <v>Meni Besi</v>
          </cell>
          <cell r="D86" t="str">
            <v>Altex</v>
          </cell>
          <cell r="E86" t="str">
            <v>1 Kg</v>
          </cell>
          <cell r="F86">
            <v>14300</v>
          </cell>
        </row>
        <row r="87">
          <cell r="B87" t="str">
            <v>Minyak Cat</v>
          </cell>
          <cell r="D87" t="str">
            <v>Thinner</v>
          </cell>
          <cell r="E87" t="str">
            <v>Liter</v>
          </cell>
          <cell r="F87">
            <v>8300</v>
          </cell>
        </row>
        <row r="88">
          <cell r="B88" t="str">
            <v>Minyak Bakisting</v>
          </cell>
          <cell r="F88">
            <v>8300</v>
          </cell>
        </row>
        <row r="89">
          <cell r="B89" t="str">
            <v>Minyak Cat</v>
          </cell>
          <cell r="D89" t="str">
            <v>Afduner</v>
          </cell>
          <cell r="E89" t="str">
            <v>Liter</v>
          </cell>
          <cell r="F89">
            <v>8300</v>
          </cell>
        </row>
        <row r="90">
          <cell r="B90" t="str">
            <v>Pelumas / Olie</v>
          </cell>
          <cell r="E90" t="str">
            <v>Liter</v>
          </cell>
          <cell r="F90">
            <v>14800</v>
          </cell>
        </row>
        <row r="91">
          <cell r="B91" t="str">
            <v>Dempul Kayu</v>
          </cell>
          <cell r="D91" t="str">
            <v>Altex</v>
          </cell>
          <cell r="E91" t="str">
            <v>Kg</v>
          </cell>
          <cell r="F91">
            <v>22300</v>
          </cell>
        </row>
        <row r="92">
          <cell r="B92" t="str">
            <v>Dempul jadi</v>
          </cell>
          <cell r="D92" t="str">
            <v>Altex</v>
          </cell>
          <cell r="E92" t="str">
            <v>Kg</v>
          </cell>
          <cell r="F92">
            <v>22300</v>
          </cell>
        </row>
        <row r="93">
          <cell r="B93" t="str">
            <v>Dempul</v>
          </cell>
          <cell r="D93" t="str">
            <v>Altex</v>
          </cell>
          <cell r="E93" t="str">
            <v>Kg</v>
          </cell>
          <cell r="F93">
            <v>22300</v>
          </cell>
        </row>
        <row r="94">
          <cell r="B94" t="str">
            <v>Plamir Tembok</v>
          </cell>
          <cell r="D94" t="str">
            <v>5 Kg</v>
          </cell>
          <cell r="E94" t="str">
            <v>Kaleng</v>
          </cell>
          <cell r="F94">
            <v>33500</v>
          </cell>
        </row>
        <row r="95">
          <cell r="B95" t="str">
            <v>Plamir</v>
          </cell>
          <cell r="D95" t="str">
            <v>1 Kg</v>
          </cell>
          <cell r="E95" t="str">
            <v>Kaleng</v>
          </cell>
          <cell r="F95">
            <v>6700</v>
          </cell>
        </row>
        <row r="96">
          <cell r="B96" t="str">
            <v>Plamir Tembok</v>
          </cell>
          <cell r="D96" t="str">
            <v>1 Kg</v>
          </cell>
          <cell r="E96" t="str">
            <v>Kaleng</v>
          </cell>
          <cell r="F96">
            <v>6700</v>
          </cell>
        </row>
        <row r="97">
          <cell r="B97" t="str">
            <v xml:space="preserve">Kuas </v>
          </cell>
          <cell r="E97" t="str">
            <v>Bh</v>
          </cell>
          <cell r="F97">
            <v>9200</v>
          </cell>
        </row>
        <row r="98">
          <cell r="B98" t="str">
            <v>Amplas</v>
          </cell>
          <cell r="E98" t="str">
            <v>Bh</v>
          </cell>
          <cell r="F98">
            <v>3500</v>
          </cell>
        </row>
        <row r="99">
          <cell r="F99">
            <v>0</v>
          </cell>
        </row>
        <row r="100">
          <cell r="F100">
            <v>0</v>
          </cell>
        </row>
        <row r="101">
          <cell r="F101">
            <v>0</v>
          </cell>
        </row>
        <row r="102">
          <cell r="B102" t="str">
            <v>Residu</v>
          </cell>
          <cell r="E102" t="str">
            <v>Ltr</v>
          </cell>
          <cell r="F102">
            <v>17000</v>
          </cell>
        </row>
        <row r="103">
          <cell r="B103" t="str">
            <v>Lem Kayu</v>
          </cell>
          <cell r="D103">
            <v>1</v>
          </cell>
          <cell r="E103" t="str">
            <v>Ltr</v>
          </cell>
          <cell r="F103">
            <v>12300</v>
          </cell>
        </row>
        <row r="104">
          <cell r="B104" t="str">
            <v>Vernis</v>
          </cell>
          <cell r="D104">
            <v>1</v>
          </cell>
          <cell r="E104" t="str">
            <v>Ltr</v>
          </cell>
          <cell r="F104">
            <v>24700</v>
          </cell>
        </row>
        <row r="105">
          <cell r="B105" t="str">
            <v>Batu Apung</v>
          </cell>
          <cell r="D105">
            <v>1</v>
          </cell>
          <cell r="E105" t="str">
            <v>Kg</v>
          </cell>
          <cell r="F105">
            <v>2900</v>
          </cell>
        </row>
        <row r="106">
          <cell r="B106" t="str">
            <v>Kaca Rayban 3 mm</v>
          </cell>
          <cell r="D106" t="str">
            <v>3 mm</v>
          </cell>
          <cell r="E106" t="str">
            <v>M2</v>
          </cell>
          <cell r="F106">
            <v>69100</v>
          </cell>
        </row>
        <row r="107">
          <cell r="B107" t="str">
            <v>Kaca Rayban</v>
          </cell>
          <cell r="D107" t="str">
            <v>5 mm</v>
          </cell>
          <cell r="E107" t="str">
            <v>M2</v>
          </cell>
          <cell r="F107">
            <v>95980.962453728207</v>
          </cell>
        </row>
        <row r="108">
          <cell r="B108" t="str">
            <v>Kaca rayben 5 mm</v>
          </cell>
          <cell r="E108" t="str">
            <v>1Bh</v>
          </cell>
          <cell r="F108">
            <v>23995.240613432052</v>
          </cell>
        </row>
        <row r="109">
          <cell r="B109" t="str">
            <v>Kaca Bening</v>
          </cell>
          <cell r="D109" t="str">
            <v>2 mm</v>
          </cell>
          <cell r="E109" t="str">
            <v>M2</v>
          </cell>
          <cell r="F109">
            <v>115000</v>
          </cell>
        </row>
        <row r="110">
          <cell r="B110" t="str">
            <v>Kaca Bening</v>
          </cell>
          <cell r="D110" t="str">
            <v>3 mm</v>
          </cell>
          <cell r="E110" t="str">
            <v>M2</v>
          </cell>
          <cell r="F110">
            <v>59318.377911993106</v>
          </cell>
        </row>
        <row r="111">
          <cell r="B111" t="str">
            <v>Kaca bening 3 mm</v>
          </cell>
          <cell r="E111" t="str">
            <v>1 Bh</v>
          </cell>
          <cell r="F111">
            <v>14829.594477998276</v>
          </cell>
        </row>
        <row r="112">
          <cell r="B112" t="str">
            <v>Kaca Bening</v>
          </cell>
          <cell r="D112" t="str">
            <v>5 mm</v>
          </cell>
          <cell r="E112" t="str">
            <v>M2</v>
          </cell>
          <cell r="F112">
            <v>86011.647972389983</v>
          </cell>
        </row>
        <row r="113">
          <cell r="B113" t="str">
            <v>Dudukan Nako</v>
          </cell>
          <cell r="E113" t="str">
            <v>Bh</v>
          </cell>
          <cell r="F113">
            <v>28700</v>
          </cell>
        </row>
        <row r="114">
          <cell r="B114" t="str">
            <v>Kran air</v>
          </cell>
          <cell r="E114" t="str">
            <v>Bh</v>
          </cell>
          <cell r="F114">
            <v>38830</v>
          </cell>
        </row>
        <row r="115">
          <cell r="B115" t="str">
            <v>Avour / Saringan Air Kotor</v>
          </cell>
          <cell r="E115" t="str">
            <v>Bh</v>
          </cell>
          <cell r="F115">
            <v>17200</v>
          </cell>
        </row>
        <row r="116">
          <cell r="B116" t="str">
            <v>Floor Drain</v>
          </cell>
          <cell r="E116" t="str">
            <v>Bh</v>
          </cell>
          <cell r="F116">
            <v>17200</v>
          </cell>
        </row>
        <row r="117">
          <cell r="B117" t="str">
            <v>Kloset Jongkok</v>
          </cell>
          <cell r="D117" t="str">
            <v>INA</v>
          </cell>
          <cell r="E117" t="str">
            <v>Bh</v>
          </cell>
          <cell r="F117">
            <v>195250.00000000003</v>
          </cell>
        </row>
        <row r="118">
          <cell r="B118" t="str">
            <v>Kloset jongkok porsolen</v>
          </cell>
          <cell r="E118" t="str">
            <v>Bh</v>
          </cell>
          <cell r="F118">
            <v>195250.00000000003</v>
          </cell>
        </row>
        <row r="119">
          <cell r="B119" t="str">
            <v>Wastafel</v>
          </cell>
          <cell r="D119" t="str">
            <v>INA / TOTO</v>
          </cell>
          <cell r="E119" t="str">
            <v>Bh</v>
          </cell>
          <cell r="F119">
            <v>306460</v>
          </cell>
        </row>
        <row r="120">
          <cell r="B120" t="str">
            <v>Seal Tape</v>
          </cell>
          <cell r="E120" t="str">
            <v>bh</v>
          </cell>
          <cell r="F120">
            <v>3500</v>
          </cell>
        </row>
        <row r="121">
          <cell r="B121" t="str">
            <v>I J U K</v>
          </cell>
          <cell r="E121" t="str">
            <v>Kg</v>
          </cell>
          <cell r="F121">
            <v>37500</v>
          </cell>
        </row>
        <row r="122">
          <cell r="B122" t="str">
            <v>Kunci Pintu 1 Slaag</v>
          </cell>
          <cell r="D122" t="str">
            <v>Cap Kuda Terbang</v>
          </cell>
          <cell r="E122" t="str">
            <v>Bh</v>
          </cell>
          <cell r="F122">
            <v>33550</v>
          </cell>
        </row>
        <row r="123">
          <cell r="B123" t="str">
            <v>Kunci Pintu 2 Slaag</v>
          </cell>
          <cell r="D123" t="str">
            <v>Cap  SES</v>
          </cell>
          <cell r="E123" t="str">
            <v>Bh</v>
          </cell>
          <cell r="F123">
            <v>165550</v>
          </cell>
        </row>
        <row r="124">
          <cell r="B124" t="str">
            <v>Kunci tanam antik</v>
          </cell>
          <cell r="E124" t="str">
            <v>Bh</v>
          </cell>
          <cell r="F124">
            <v>275550</v>
          </cell>
        </row>
        <row r="125">
          <cell r="B125" t="str">
            <v>Kunci tanam biasa</v>
          </cell>
          <cell r="E125" t="str">
            <v>Bh</v>
          </cell>
          <cell r="F125">
            <v>72050</v>
          </cell>
        </row>
        <row r="126">
          <cell r="B126" t="str">
            <v>Kunci tanam kamar mandi</v>
          </cell>
          <cell r="E126" t="str">
            <v>Bh</v>
          </cell>
          <cell r="F126">
            <v>72050</v>
          </cell>
        </row>
        <row r="127">
          <cell r="B127" t="str">
            <v>Grendel Jendela</v>
          </cell>
          <cell r="E127" t="str">
            <v>Bh</v>
          </cell>
          <cell r="F127">
            <v>16830</v>
          </cell>
        </row>
        <row r="128">
          <cell r="B128" t="str">
            <v>Grendel</v>
          </cell>
          <cell r="E128" t="str">
            <v>Bh</v>
          </cell>
          <cell r="F128">
            <v>16830</v>
          </cell>
        </row>
        <row r="129">
          <cell r="B129" t="str">
            <v>Engsel  Angin</v>
          </cell>
          <cell r="E129" t="str">
            <v>Bh</v>
          </cell>
          <cell r="F129">
            <v>16830</v>
          </cell>
        </row>
        <row r="130">
          <cell r="B130" t="str">
            <v>Kait angin</v>
          </cell>
          <cell r="E130" t="str">
            <v>Bh</v>
          </cell>
          <cell r="F130">
            <v>8580</v>
          </cell>
        </row>
        <row r="131">
          <cell r="B131" t="str">
            <v xml:space="preserve">Engsel Jendela </v>
          </cell>
          <cell r="E131" t="str">
            <v>Bh</v>
          </cell>
          <cell r="F131">
            <v>38830</v>
          </cell>
        </row>
        <row r="132">
          <cell r="B132" t="str">
            <v xml:space="preserve">Engsel Pintu </v>
          </cell>
          <cell r="E132" t="str">
            <v>Bh</v>
          </cell>
          <cell r="F132">
            <v>27830.000000000004</v>
          </cell>
        </row>
        <row r="133">
          <cell r="B133" t="str">
            <v>Door holder</v>
          </cell>
          <cell r="E133" t="str">
            <v>Bh</v>
          </cell>
          <cell r="F133">
            <v>27830.000000000004</v>
          </cell>
        </row>
        <row r="134">
          <cell r="B134" t="str">
            <v>Lis Profil kayu</v>
          </cell>
          <cell r="E134" t="str">
            <v>M'</v>
          </cell>
          <cell r="F134">
            <v>19030</v>
          </cell>
        </row>
        <row r="135">
          <cell r="B135" t="str">
            <v>Profil Baja ( Pabrikan )</v>
          </cell>
          <cell r="E135" t="str">
            <v>Kg</v>
          </cell>
          <cell r="F135">
            <v>28500</v>
          </cell>
        </row>
        <row r="136">
          <cell r="B136" t="str">
            <v>Plat Eiser</v>
          </cell>
          <cell r="E136" t="str">
            <v>M2</v>
          </cell>
          <cell r="F136">
            <v>220500</v>
          </cell>
        </row>
        <row r="137">
          <cell r="B137" t="str">
            <v>Besi Strip</v>
          </cell>
          <cell r="E137" t="str">
            <v>Kg</v>
          </cell>
          <cell r="F137">
            <v>7500</v>
          </cell>
        </row>
        <row r="138">
          <cell r="B138" t="str">
            <v>Pintu Rooling Door</v>
          </cell>
          <cell r="D138">
            <v>1</v>
          </cell>
          <cell r="E138" t="str">
            <v>M2</v>
          </cell>
          <cell r="F138">
            <v>330500</v>
          </cell>
        </row>
        <row r="139">
          <cell r="B139" t="str">
            <v>Pintu Alumanium</v>
          </cell>
          <cell r="D139">
            <v>1</v>
          </cell>
          <cell r="E139" t="str">
            <v>M2</v>
          </cell>
          <cell r="F139">
            <v>275000</v>
          </cell>
        </row>
        <row r="140">
          <cell r="B140" t="str">
            <v>Fibreglass</v>
          </cell>
          <cell r="E140" t="str">
            <v>M2</v>
          </cell>
          <cell r="F140">
            <v>67500</v>
          </cell>
        </row>
        <row r="141">
          <cell r="B141" t="str">
            <v>Geotekstil</v>
          </cell>
          <cell r="D141">
            <v>1</v>
          </cell>
          <cell r="E141" t="str">
            <v>M2</v>
          </cell>
          <cell r="F141">
            <v>35000</v>
          </cell>
        </row>
        <row r="142">
          <cell r="B142" t="str">
            <v>Oxigen</v>
          </cell>
          <cell r="D142">
            <v>1</v>
          </cell>
          <cell r="E142" t="str">
            <v>Btl</v>
          </cell>
          <cell r="F142">
            <v>110000</v>
          </cell>
        </row>
        <row r="143">
          <cell r="B143" t="str">
            <v>Elpiji</v>
          </cell>
          <cell r="D143">
            <v>1</v>
          </cell>
          <cell r="E143" t="str">
            <v>Kg</v>
          </cell>
          <cell r="F143">
            <v>9250</v>
          </cell>
        </row>
        <row r="144">
          <cell r="B144" t="str">
            <v>Kertas Amplas</v>
          </cell>
          <cell r="E144" t="str">
            <v>Lbr</v>
          </cell>
          <cell r="F144">
            <v>3630.0000000000005</v>
          </cell>
        </row>
        <row r="145">
          <cell r="B145" t="str">
            <v>Mur / Baut / Beugel / Angker</v>
          </cell>
          <cell r="E145" t="str">
            <v>Kg</v>
          </cell>
          <cell r="F145">
            <v>28050.000000000004</v>
          </cell>
        </row>
        <row r="146">
          <cell r="B146" t="str">
            <v>Box Sekring</v>
          </cell>
          <cell r="D146" t="str">
            <v>1 Group</v>
          </cell>
          <cell r="E146" t="str">
            <v>Bh</v>
          </cell>
          <cell r="F146">
            <v>58300</v>
          </cell>
        </row>
        <row r="147">
          <cell r="B147" t="str">
            <v>Box Sekring</v>
          </cell>
          <cell r="D147" t="str">
            <v>2 Group</v>
          </cell>
          <cell r="E147" t="str">
            <v>Bh</v>
          </cell>
          <cell r="F147">
            <v>116600</v>
          </cell>
        </row>
        <row r="148">
          <cell r="B148" t="str">
            <v>MCB</v>
          </cell>
          <cell r="D148" t="str">
            <v>2 Ampere</v>
          </cell>
          <cell r="E148" t="str">
            <v>Bh</v>
          </cell>
          <cell r="F148">
            <v>17200</v>
          </cell>
        </row>
        <row r="149">
          <cell r="B149" t="str">
            <v>MCB</v>
          </cell>
          <cell r="D149" t="str">
            <v>4 Ampere</v>
          </cell>
          <cell r="E149" t="str">
            <v>Bh</v>
          </cell>
          <cell r="F149">
            <v>17200</v>
          </cell>
        </row>
        <row r="150">
          <cell r="B150" t="str">
            <v>MCB</v>
          </cell>
          <cell r="D150" t="str">
            <v>6 Ampere</v>
          </cell>
          <cell r="E150" t="str">
            <v>Bh</v>
          </cell>
          <cell r="F150">
            <v>17200</v>
          </cell>
        </row>
        <row r="151">
          <cell r="B151" t="str">
            <v>MCB</v>
          </cell>
          <cell r="D151" t="str">
            <v>10 Ampere</v>
          </cell>
          <cell r="E151" t="str">
            <v>Bh</v>
          </cell>
          <cell r="F151">
            <v>17200</v>
          </cell>
        </row>
        <row r="152">
          <cell r="B152" t="str">
            <v>Saklar Tunggal Tanam</v>
          </cell>
          <cell r="E152" t="str">
            <v>Bh</v>
          </cell>
          <cell r="F152">
            <v>35000</v>
          </cell>
        </row>
        <row r="153">
          <cell r="B153" t="str">
            <v>Saklar Ganda Tanam</v>
          </cell>
          <cell r="E153" t="str">
            <v>Bh</v>
          </cell>
          <cell r="F153">
            <v>58300</v>
          </cell>
        </row>
        <row r="154">
          <cell r="B154" t="str">
            <v>Stop Kontak Tanam</v>
          </cell>
          <cell r="E154" t="str">
            <v>Bh</v>
          </cell>
          <cell r="F154">
            <v>32500</v>
          </cell>
        </row>
        <row r="155">
          <cell r="B155" t="str">
            <v>Lampu Pijar</v>
          </cell>
          <cell r="D155" t="str">
            <v>5 Watt</v>
          </cell>
          <cell r="E155" t="str">
            <v>Bh</v>
          </cell>
          <cell r="F155">
            <v>2100</v>
          </cell>
        </row>
        <row r="156">
          <cell r="B156" t="str">
            <v>Lampu Pijar</v>
          </cell>
          <cell r="D156" t="str">
            <v>10 Watt</v>
          </cell>
          <cell r="E156" t="str">
            <v>Bh</v>
          </cell>
          <cell r="F156">
            <v>3800</v>
          </cell>
        </row>
        <row r="157">
          <cell r="B157" t="str">
            <v>Lampu Pijar</v>
          </cell>
          <cell r="D157" t="str">
            <v>15 Watt</v>
          </cell>
          <cell r="E157" t="str">
            <v>Bh</v>
          </cell>
          <cell r="F157">
            <v>4550</v>
          </cell>
        </row>
        <row r="158">
          <cell r="B158" t="str">
            <v>Lampu Pijar</v>
          </cell>
          <cell r="D158" t="str">
            <v>25 Watt</v>
          </cell>
          <cell r="E158" t="str">
            <v>Bh</v>
          </cell>
          <cell r="F158">
            <v>5300</v>
          </cell>
        </row>
        <row r="159">
          <cell r="B159" t="str">
            <v>Lampu Jari-jari</v>
          </cell>
          <cell r="D159" t="str">
            <v>18 Watt Philips</v>
          </cell>
          <cell r="E159" t="str">
            <v>Bh</v>
          </cell>
          <cell r="F159">
            <v>58300</v>
          </cell>
        </row>
        <row r="160">
          <cell r="B160" t="str">
            <v>Lampu Jari-jari</v>
          </cell>
          <cell r="D160" t="str">
            <v>25 Watt Philips</v>
          </cell>
          <cell r="E160" t="str">
            <v>Bh</v>
          </cell>
          <cell r="F160">
            <v>78600</v>
          </cell>
        </row>
        <row r="161">
          <cell r="B161" t="str">
            <v>Alat Bantu Khusus</v>
          </cell>
          <cell r="D161">
            <v>1</v>
          </cell>
          <cell r="E161" t="str">
            <v>Set</v>
          </cell>
          <cell r="F161">
            <v>10000</v>
          </cell>
        </row>
      </sheetData>
      <sheetData sheetId="17" refreshError="1"/>
      <sheetData sheetId="18" refreshError="1"/>
      <sheetData sheetId="19" refreshError="1"/>
      <sheetData sheetId="20" refreshError="1"/>
    </sheetDataSet>
  </externalBook>
</externalLink>
</file>

<file path=xl/externalLinks/externalLink10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AB Jl STP)"/>
      <sheetName val="HU"/>
      <sheetName val="RAB Jl Ling"/>
      <sheetName val="RAB Sal"/>
      <sheetName val="HARGA"/>
      <sheetName val="ANALISA"/>
    </sheetNames>
    <sheetDataSet>
      <sheetData sheetId="0" refreshError="1"/>
      <sheetData sheetId="1" refreshError="1"/>
      <sheetData sheetId="2" refreshError="1"/>
      <sheetData sheetId="3" refreshError="1"/>
      <sheetData sheetId="4">
        <row r="35">
          <cell r="F35">
            <v>35000</v>
          </cell>
        </row>
        <row r="38">
          <cell r="F38">
            <v>95000</v>
          </cell>
        </row>
        <row r="41">
          <cell r="F41">
            <v>35000</v>
          </cell>
        </row>
      </sheetData>
      <sheetData sheetId="5" refreshError="1"/>
    </sheetDataSet>
  </externalBook>
</externalLink>
</file>

<file path=xl/externalLinks/externalLink1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P"/>
      <sheetName val="Additional"/>
      <sheetName val="Gal_Cold Milling"/>
      <sheetName val="Gal_Jack Hammer"/>
    </sheetNames>
    <sheetDataSet>
      <sheetData sheetId="0" refreshError="1">
        <row r="841">
          <cell r="T841" t="str">
            <v>Analisa EI-322</v>
          </cell>
        </row>
        <row r="843">
          <cell r="L843" t="str">
            <v>FORMULIR STANDAR UNTUK</v>
          </cell>
        </row>
        <row r="844">
          <cell r="L844" t="str">
            <v>PEREKAMAN ANALISA MASING-MASING HARGA SATUAN</v>
          </cell>
        </row>
        <row r="845">
          <cell r="L845">
            <v>0</v>
          </cell>
        </row>
        <row r="848">
          <cell r="L848" t="str">
            <v>PROYEK</v>
          </cell>
          <cell r="O848" t="str">
            <v>: Proyek Pembangunan Jalan Pantai Utara  Jawa Barat</v>
          </cell>
        </row>
        <row r="849">
          <cell r="L849" t="str">
            <v>No. PAKET KONTRAK</v>
          </cell>
          <cell r="O849" t="str">
            <v xml:space="preserve">: </v>
          </cell>
        </row>
        <row r="850">
          <cell r="L850" t="str">
            <v>NAMA PAKET</v>
          </cell>
          <cell r="O850" t="str">
            <v>:  Flyover  Pamanukan</v>
          </cell>
        </row>
        <row r="851">
          <cell r="L851" t="str">
            <v>PROP / KAB / KODYA</v>
          </cell>
          <cell r="O851" t="str">
            <v>: Jawa Barat</v>
          </cell>
        </row>
        <row r="852">
          <cell r="L852" t="str">
            <v>ITEM PEMBAYARAN NO.</v>
          </cell>
          <cell r="O852" t="str">
            <v>:  3.2 (2)</v>
          </cell>
          <cell r="R852" t="str">
            <v>PERKIRAAN VOL. PEK.</v>
          </cell>
          <cell r="T852" t="str">
            <v>:</v>
          </cell>
          <cell r="U852">
            <v>6571.2013500000003</v>
          </cell>
        </row>
        <row r="853">
          <cell r="L853" t="str">
            <v>JENIS PEKERJAAN</v>
          </cell>
          <cell r="O853" t="str">
            <v>:  Timbunan Pilihan</v>
          </cell>
          <cell r="R853" t="str">
            <v>TOTAL HARGA (Rp.)</v>
          </cell>
          <cell r="T853" t="str">
            <v>:</v>
          </cell>
          <cell r="U853">
            <v>359628773.19481355</v>
          </cell>
        </row>
        <row r="854">
          <cell r="L854" t="str">
            <v>SATUAN PEMBAYARAN</v>
          </cell>
          <cell r="O854" t="str">
            <v>:  M3</v>
          </cell>
          <cell r="R854" t="str">
            <v>% THD. BIAYA PROYEK</v>
          </cell>
          <cell r="T854" t="str">
            <v>:</v>
          </cell>
          <cell r="U854">
            <v>0.70465720727372594</v>
          </cell>
        </row>
        <row r="857">
          <cell r="Q857" t="str">
            <v>PERKIRAAN</v>
          </cell>
          <cell r="R857" t="str">
            <v>HARGA</v>
          </cell>
          <cell r="S857" t="str">
            <v>JUMLAH</v>
          </cell>
        </row>
        <row r="858">
          <cell r="L858" t="str">
            <v>NO.</v>
          </cell>
          <cell r="N858" t="str">
            <v>KOMPONEN</v>
          </cell>
          <cell r="P858" t="str">
            <v>SATUAN</v>
          </cell>
          <cell r="Q858" t="str">
            <v>KUANTITAS</v>
          </cell>
          <cell r="R858" t="str">
            <v>SATUAN</v>
          </cell>
          <cell r="S858" t="str">
            <v>HARGA</v>
          </cell>
        </row>
        <row r="859">
          <cell r="R859" t="str">
            <v>(Rp.)</v>
          </cell>
          <cell r="S859" t="str">
            <v>(Rp.)</v>
          </cell>
        </row>
        <row r="862">
          <cell r="L862" t="str">
            <v>A.</v>
          </cell>
          <cell r="N862" t="str">
            <v>TENAGA</v>
          </cell>
        </row>
        <row r="864">
          <cell r="L864" t="str">
            <v>1.</v>
          </cell>
          <cell r="N864" t="str">
            <v>Pekerja</v>
          </cell>
          <cell r="O864" t="str">
            <v>(L01)</v>
          </cell>
          <cell r="P864" t="str">
            <v>Jam</v>
          </cell>
          <cell r="Q864">
            <v>7.1396697902721989E-2</v>
          </cell>
          <cell r="R864">
            <v>2750</v>
          </cell>
          <cell r="U864">
            <v>196.34091923248548</v>
          </cell>
        </row>
        <row r="865">
          <cell r="L865" t="str">
            <v>2.</v>
          </cell>
          <cell r="N865" t="str">
            <v>Mandor</v>
          </cell>
          <cell r="O865" t="str">
            <v>(L03)</v>
          </cell>
          <cell r="P865" t="str">
            <v>Jam</v>
          </cell>
          <cell r="Q865">
            <v>1.7849174475680497E-2</v>
          </cell>
          <cell r="R865">
            <v>4000</v>
          </cell>
          <cell r="U865">
            <v>71.396697902721996</v>
          </cell>
        </row>
        <row r="868">
          <cell r="Q868" t="str">
            <v xml:space="preserve">JUMLAH HARGA TENAGA   </v>
          </cell>
          <cell r="U868">
            <v>267.73761713520747</v>
          </cell>
        </row>
        <row r="870">
          <cell r="L870" t="str">
            <v>B.</v>
          </cell>
          <cell r="N870" t="str">
            <v>BAHAN</v>
          </cell>
        </row>
        <row r="872">
          <cell r="L872" t="str">
            <v>1.</v>
          </cell>
          <cell r="N872" t="str">
            <v>Bahan pilihan   (M09)</v>
          </cell>
          <cell r="O872" t="str">
            <v>(M09)</v>
          </cell>
          <cell r="P872" t="str">
            <v>M3</v>
          </cell>
          <cell r="Q872">
            <v>1.2</v>
          </cell>
          <cell r="R872">
            <v>21000</v>
          </cell>
          <cell r="U872">
            <v>25200</v>
          </cell>
        </row>
        <row r="878">
          <cell r="Q878" t="str">
            <v xml:space="preserve">JUMLAH HARGA BAHAN   </v>
          </cell>
          <cell r="U878">
            <v>25200</v>
          </cell>
        </row>
        <row r="880">
          <cell r="L880" t="str">
            <v>C.</v>
          </cell>
          <cell r="N880" t="str">
            <v>PERALATAN</v>
          </cell>
        </row>
        <row r="881">
          <cell r="L881" t="str">
            <v>1.</v>
          </cell>
          <cell r="N881" t="str">
            <v>Wheel  Loader</v>
          </cell>
          <cell r="O881" t="str">
            <v>(E15)</v>
          </cell>
          <cell r="P881" t="str">
            <v>Jam</v>
          </cell>
          <cell r="Q881">
            <v>1.7849174475680497E-2</v>
          </cell>
          <cell r="R881">
            <v>181182.97084330328</v>
          </cell>
          <cell r="U881">
            <v>3233.9664586042527</v>
          </cell>
        </row>
        <row r="882">
          <cell r="L882" t="str">
            <v>2.</v>
          </cell>
          <cell r="N882" t="str">
            <v>Dump Truck</v>
          </cell>
          <cell r="O882" t="str">
            <v>(E08)</v>
          </cell>
          <cell r="P882" t="str">
            <v>Jam</v>
          </cell>
          <cell r="Q882">
            <v>0.16265060240963855</v>
          </cell>
          <cell r="R882">
            <v>90902.327191025077</v>
          </cell>
          <cell r="U882">
            <v>14785.318278058296</v>
          </cell>
        </row>
        <row r="883">
          <cell r="L883" t="str">
            <v>3.</v>
          </cell>
          <cell r="N883" t="str">
            <v>Motor Grader</v>
          </cell>
          <cell r="O883" t="str">
            <v>(E13)</v>
          </cell>
          <cell r="P883" t="str">
            <v>Jam</v>
          </cell>
          <cell r="Q883">
            <v>1.5618027666220438E-2</v>
          </cell>
          <cell r="R883">
            <v>249349.23784774702</v>
          </cell>
          <cell r="U883">
            <v>3894.3432952570934</v>
          </cell>
        </row>
        <row r="884">
          <cell r="L884" t="str">
            <v>3.</v>
          </cell>
          <cell r="N884" t="str">
            <v>Vibro Roller</v>
          </cell>
          <cell r="O884" t="str">
            <v>(E19)</v>
          </cell>
          <cell r="P884" t="str">
            <v>Jam</v>
          </cell>
          <cell r="Q884">
            <v>1.6064257028112448E-2</v>
          </cell>
          <cell r="R884">
            <v>105030.97519263501</v>
          </cell>
          <cell r="U884">
            <v>1687.2445814077912</v>
          </cell>
        </row>
        <row r="885">
          <cell r="L885" t="str">
            <v>4.</v>
          </cell>
          <cell r="N885" t="str">
            <v>Water Tanker</v>
          </cell>
          <cell r="O885" t="str">
            <v>(E23)</v>
          </cell>
          <cell r="P885" t="str">
            <v>Jam</v>
          </cell>
          <cell r="Q885">
            <v>7.0281124497991983E-3</v>
          </cell>
          <cell r="R885">
            <v>85958.879632794691</v>
          </cell>
          <cell r="U885">
            <v>604.12867211803507</v>
          </cell>
        </row>
        <row r="886">
          <cell r="L886" t="str">
            <v>5.</v>
          </cell>
          <cell r="N886" t="str">
            <v>Alat  Bantu</v>
          </cell>
          <cell r="P886" t="str">
            <v>Ls</v>
          </cell>
          <cell r="Q886">
            <v>1</v>
          </cell>
          <cell r="R886">
            <v>80</v>
          </cell>
          <cell r="U886">
            <v>80</v>
          </cell>
        </row>
        <row r="890">
          <cell r="Q890" t="str">
            <v xml:space="preserve">JUMLAH HARGA PERALATAN   </v>
          </cell>
          <cell r="U890">
            <v>24285.001285445473</v>
          </cell>
        </row>
        <row r="892">
          <cell r="L892" t="str">
            <v>D.</v>
          </cell>
          <cell r="N892" t="str">
            <v>JUMLAH HARGA TENAGA, BAHAN DAN PERALATAN  ( A + B + C )</v>
          </cell>
          <cell r="U892">
            <v>49752.738902580677</v>
          </cell>
        </row>
        <row r="893">
          <cell r="L893" t="str">
            <v>E.</v>
          </cell>
          <cell r="N893" t="str">
            <v>OVERHEAD &amp; PROFIT</v>
          </cell>
          <cell r="P893">
            <v>10</v>
          </cell>
          <cell r="Q893" t="str">
            <v>%  x  D</v>
          </cell>
          <cell r="U893">
            <v>4975.2738902580677</v>
          </cell>
        </row>
        <row r="894">
          <cell r="L894" t="str">
            <v>F.</v>
          </cell>
          <cell r="N894" t="str">
            <v>HARGA SATUAN PEKERJAAN  ( D + E )</v>
          </cell>
          <cell r="U894">
            <v>54728.012792838745</v>
          </cell>
        </row>
        <row r="895">
          <cell r="L895" t="str">
            <v>Note: 1</v>
          </cell>
          <cell r="N895" t="str">
            <v>SATUAN dapat berdasarkan atas jam operasi untuk Tenaga Kerja dan Peralatan, volume dan/atau ukuran</v>
          </cell>
        </row>
        <row r="896">
          <cell r="N896" t="str">
            <v>berat untuk bahan-bahan.</v>
          </cell>
        </row>
        <row r="897">
          <cell r="L897">
            <v>2</v>
          </cell>
          <cell r="N897" t="str">
            <v>Kuantitas satuan adalah kuantitas setiap komponen untuk menyelesaikan satu satuan pekerjaan dari nomor</v>
          </cell>
        </row>
        <row r="898">
          <cell r="N898" t="str">
            <v>mata pembayaran.</v>
          </cell>
        </row>
        <row r="899">
          <cell r="L899">
            <v>3</v>
          </cell>
          <cell r="N899" t="str">
            <v>Biaya satuan untuk peralatan sudah termasuk bahan bakar, bahan habis dipakai dan operator.</v>
          </cell>
        </row>
        <row r="900">
          <cell r="L900">
            <v>4</v>
          </cell>
          <cell r="N900" t="str">
            <v>Biaya satuan sudah termasuk pengeluaran untuk seluruh pajak yang berkaitan (tetapi tidak termasuk PPN</v>
          </cell>
        </row>
        <row r="901">
          <cell r="N901" t="str">
            <v>yang dibayar dari kontrak) dan biaya-biaya lainnya.</v>
          </cell>
        </row>
      </sheetData>
      <sheetData sheetId="1" refreshError="1"/>
      <sheetData sheetId="2" refreshError="1"/>
      <sheetData sheetId="3" refreshError="1"/>
    </sheetDataSet>
  </externalBook>
</externalLink>
</file>

<file path=xl/externalLinks/externalLink1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sheetName val="RAB"/>
      <sheetName val="PENGUKURAN"/>
      <sheetName val="H-SAT-"/>
      <sheetName val="SAT-JADI"/>
      <sheetName val="ANAL-"/>
      <sheetName val="Alat"/>
      <sheetName val="CCO"/>
      <sheetName val="BAP"/>
      <sheetName val="BA-AJ"/>
      <sheetName val="Bend II"/>
      <sheetName val="SKO"/>
      <sheetName val="BA BAYAR"/>
    </sheetNames>
    <sheetDataSet>
      <sheetData sheetId="0" refreshError="1"/>
      <sheetData sheetId="1" refreshError="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rbilang"/>
      <sheetName val="Data"/>
      <sheetName val="Bayar"/>
      <sheetName val="kwi"/>
      <sheetName val="kwi (2)"/>
      <sheetName val="FP"/>
      <sheetName val="PPN"/>
      <sheetName val="PPH"/>
      <sheetName val="fak"/>
    </sheetNames>
    <sheetDataSet>
      <sheetData sheetId="0">
        <row r="45">
          <cell r="B45" t="str">
            <v>Dua Ratus Tiga Puluh  Juta Sembilan Ratus Empat Puluh Lima  Ribu  Rupiah</v>
          </cell>
        </row>
        <row r="69">
          <cell r="B69" t="str">
            <v>Dua Puluh  Juta Sembilan Ratus Sembilan Puluh Lima  Ribu  Rupiah</v>
          </cell>
        </row>
        <row r="92">
          <cell r="B92" t="str">
            <v>Delapan Juta Tiga Ratus Sembilan Puluh Delapan  Ribu  Rupiah</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1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T-JADI"/>
      <sheetName val="persiapan"/>
      <sheetName val="akhir"/>
      <sheetName val="PENGUKURAN"/>
      <sheetName val="H-SAT-"/>
      <sheetName val="ANAL-"/>
      <sheetName val="Alat"/>
      <sheetName val="RAB JEMBATAN "/>
      <sheetName val="KODE ALAT"/>
      <sheetName val="ANALISA"/>
      <sheetName val="DAFTAR HARGA"/>
      <sheetName val="D PEMB UTAMA"/>
      <sheetName val="MOBILISASI"/>
      <sheetName val="SAT JADI"/>
      <sheetName val="RAB 1"/>
      <sheetName val="RAB 1 (2)"/>
      <sheetName val="RAB 1 (4)"/>
      <sheetName val="RAB 1 (5)"/>
      <sheetName val="RAB 1 (6)"/>
      <sheetName val="Rekap"/>
      <sheetName val="Kurva S"/>
      <sheetName val="JADWAL BAHAN"/>
      <sheetName val="JADWAL TENAGA"/>
      <sheetName val="SUBK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1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I.1.4 Jdwl pelaksanaan kgtn"/>
      <sheetName val="Canal malanu"/>
      <sheetName val="RKP Canal malanu . 1."/>
      <sheetName val="Canal KLAWALU"/>
      <sheetName val="RKP Canal KLAWALU"/>
      <sheetName val="Muara Klabala"/>
      <sheetName val="RKP Klabala..7."/>
      <sheetName val="Ps. batu Canal Klawuyuk"/>
      <sheetName val="P. Batu Canal SMP 6"/>
      <sheetName val="RKPP. Batu Canal SMP 6- .5."/>
      <sheetName val="RKP Ps. batu Canal Klawuyuk. 6"/>
      <sheetName val="Normal Klagison"/>
      <sheetName val="RKP Ps. batu Normal Klagison..2"/>
      <sheetName val="URD P GEO"/>
      <sheetName val="Jl Smp 5"/>
      <sheetName val="Basic Price"/>
      <sheetName val="Peralatan (2)"/>
      <sheetName val="Agregat Halus &amp; Kasar"/>
      <sheetName val="Mobilisasi"/>
      <sheetName val="DEI.2"/>
      <sheetName val="DEV.3"/>
      <sheetName val="DEV.3 rawa"/>
      <sheetName val="DEV.3 (2)"/>
      <sheetName val="DEV.5 "/>
      <sheetName val="DEV.6"/>
      <sheetName val="DEV.7"/>
      <sheetName val="DEVI 7"/>
      <sheetName val="DEVI 7 (2)"/>
      <sheetName val="TELFORD"/>
      <sheetName val="Rek. Mob"/>
      <sheetName val="harga satuan"/>
      <sheetName val="DU-5"/>
      <sheetName val="bd"/>
      <sheetName val="hard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row r="48">
          <cell r="W48">
            <v>30486.695707937466</v>
          </cell>
        </row>
      </sheetData>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1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ormasi"/>
      <sheetName val="Surat Kuasa (2)"/>
      <sheetName val="Surat Penawaran"/>
      <sheetName val="Time Schedulle"/>
      <sheetName val="Rekap Biaya (2)"/>
      <sheetName val="Kuantitas &amp; Harga (2)"/>
      <sheetName val="Sheet1"/>
      <sheetName val="Pekerjaan Utama"/>
      <sheetName val="%"/>
      <sheetName val="Mobilisasi"/>
      <sheetName val="Lalu Lintas"/>
      <sheetName val="Jembatan Sementara"/>
      <sheetName val="DIV.2"/>
      <sheetName val="DIV.3"/>
      <sheetName val="DIV.4"/>
      <sheetName val="DIV.5"/>
      <sheetName val="DIV.6"/>
      <sheetName val="Asbuton"/>
      <sheetName val="DIV.7(a)"/>
      <sheetName val="DIV.7(b)"/>
      <sheetName val="DIV.8"/>
      <sheetName val="DIV.9"/>
      <sheetName val="LS-Rutin"/>
      <sheetName val="URAIAN ANAL"/>
      <sheetName val="Kuantitas"/>
      <sheetName val="Analisa HSP"/>
      <sheetName val="Basic Price"/>
      <sheetName val="Analisa Quarry"/>
      <sheetName val="Peralatan"/>
      <sheetName val="Peralatan (2)"/>
      <sheetName val="Agregat Halus &amp; Kasar"/>
      <sheetName val="Agregat Kelas A"/>
      <sheetName val="Agregat Kelas B"/>
      <sheetName val="Agregat Kelas C"/>
      <sheetName val="LAMP. 6"/>
      <sheetName val="LAMPIRAN 7"/>
      <sheetName val="Lamp.8"/>
      <sheetName val="Surat Kuasa"/>
      <sheetName val="Metode Pelaksanaan"/>
      <sheetName val="Sheet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180">
          <cell r="A180" t="str">
            <v>ITEM PEMBAYARAN NO.</v>
          </cell>
          <cell r="D180" t="str">
            <v>:  7.1 (3)</v>
          </cell>
          <cell r="J180" t="str">
            <v>Analisa EI-713</v>
          </cell>
        </row>
        <row r="181">
          <cell r="A181" t="str">
            <v>JENIS PEKERJAAN</v>
          </cell>
          <cell r="D181" t="str">
            <v>:  Beton K-300</v>
          </cell>
        </row>
        <row r="182">
          <cell r="A182" t="str">
            <v>SATUAN PEMBAYARAN</v>
          </cell>
          <cell r="D182" t="str">
            <v>:  M3</v>
          </cell>
          <cell r="H182" t="str">
            <v xml:space="preserve">        URAIAN ANALISA HARGA SATUAN</v>
          </cell>
        </row>
        <row r="185">
          <cell r="A185" t="str">
            <v>No.</v>
          </cell>
          <cell r="C185" t="str">
            <v>U R A I A N</v>
          </cell>
          <cell r="G185" t="str">
            <v>KODE</v>
          </cell>
          <cell r="H185" t="str">
            <v>KOEF.</v>
          </cell>
          <cell r="I185" t="str">
            <v>SATUAN</v>
          </cell>
          <cell r="J185" t="str">
            <v>KETERANGAN</v>
          </cell>
        </row>
        <row r="188">
          <cell r="A188" t="str">
            <v>I.</v>
          </cell>
          <cell r="C188" t="str">
            <v>ASUMSI</v>
          </cell>
        </row>
        <row r="189">
          <cell r="A189">
            <v>1</v>
          </cell>
          <cell r="C189" t="str">
            <v>Menggunakan alat (cara mekanik)</v>
          </cell>
        </row>
        <row r="190">
          <cell r="A190">
            <v>2</v>
          </cell>
          <cell r="C190" t="str">
            <v>Lokasi pekerjaan : sekitar lantai jembatan</v>
          </cell>
        </row>
        <row r="191">
          <cell r="A191">
            <v>3</v>
          </cell>
          <cell r="C191" t="str">
            <v>Bahan dasar (batu, pasir dan semen) diterima</v>
          </cell>
        </row>
        <row r="192">
          <cell r="C192" t="str">
            <v>seluruhnya di lokasi pekerjaan</v>
          </cell>
        </row>
        <row r="193">
          <cell r="A193">
            <v>4</v>
          </cell>
          <cell r="C193" t="str">
            <v>Jarak rata-rata Base camp ke lokasi pekerjaan</v>
          </cell>
          <cell r="G193" t="str">
            <v>L</v>
          </cell>
          <cell r="H193">
            <v>5.0462500128965715</v>
          </cell>
          <cell r="I193" t="str">
            <v>KM</v>
          </cell>
        </row>
        <row r="194">
          <cell r="A194">
            <v>5</v>
          </cell>
          <cell r="C194" t="str">
            <v>Jam kerja efektif per-hari</v>
          </cell>
          <cell r="G194" t="str">
            <v>Tk</v>
          </cell>
          <cell r="H194">
            <v>7</v>
          </cell>
          <cell r="I194" t="str">
            <v>jam</v>
          </cell>
        </row>
        <row r="195">
          <cell r="A195">
            <v>6</v>
          </cell>
          <cell r="C195" t="str">
            <v>Kadar Semen Minimum (Spesifikasi)</v>
          </cell>
          <cell r="G195" t="str">
            <v>Ks</v>
          </cell>
          <cell r="H195">
            <v>350</v>
          </cell>
          <cell r="I195" t="str">
            <v>Kg/M3</v>
          </cell>
        </row>
        <row r="196">
          <cell r="A196">
            <v>7</v>
          </cell>
          <cell r="C196" t="str">
            <v>Ukuran Agregat Maksimum</v>
          </cell>
          <cell r="G196" t="str">
            <v>Ag</v>
          </cell>
          <cell r="H196">
            <v>19</v>
          </cell>
          <cell r="I196" t="str">
            <v>mm</v>
          </cell>
        </row>
        <row r="197">
          <cell r="A197">
            <v>8</v>
          </cell>
          <cell r="C197" t="str">
            <v>Perbandingan Air/Semen Maksimum (Spesifikasi)</v>
          </cell>
          <cell r="G197" t="str">
            <v>Wcr</v>
          </cell>
          <cell r="H197">
            <v>0.45</v>
          </cell>
          <cell r="I197" t="str">
            <v>-</v>
          </cell>
        </row>
        <row r="198">
          <cell r="A198">
            <v>9</v>
          </cell>
          <cell r="C198" t="str">
            <v>Perbandingan Camp.</v>
          </cell>
          <cell r="D198">
            <v>1</v>
          </cell>
          <cell r="E198" t="str">
            <v>:  Semen</v>
          </cell>
          <cell r="G198" t="str">
            <v>Sm</v>
          </cell>
          <cell r="H198">
            <v>20</v>
          </cell>
          <cell r="I198" t="str">
            <v>%</v>
          </cell>
          <cell r="J198" t="str">
            <v xml:space="preserve"> Berdasarkan</v>
          </cell>
        </row>
        <row r="199">
          <cell r="D199">
            <v>1.5</v>
          </cell>
          <cell r="E199" t="str">
            <v>:  Pasir</v>
          </cell>
          <cell r="G199" t="str">
            <v>Ps</v>
          </cell>
          <cell r="H199">
            <v>30</v>
          </cell>
          <cell r="I199" t="str">
            <v>%</v>
          </cell>
          <cell r="J199" t="str">
            <v xml:space="preserve"> JMF &amp; sesuai</v>
          </cell>
        </row>
        <row r="200">
          <cell r="D200">
            <v>2.5</v>
          </cell>
          <cell r="E200" t="str">
            <v>:  Agregat Kasar</v>
          </cell>
          <cell r="G200" t="str">
            <v>Kr</v>
          </cell>
          <cell r="H200">
            <v>50</v>
          </cell>
          <cell r="I200" t="str">
            <v>%</v>
          </cell>
          <cell r="J200" t="str">
            <v xml:space="preserve"> dgn Spesifikasi</v>
          </cell>
        </row>
        <row r="201">
          <cell r="A201">
            <v>10</v>
          </cell>
          <cell r="C201" t="str">
            <v>Berat Jenis Material :</v>
          </cell>
        </row>
        <row r="202">
          <cell r="C202" t="str">
            <v>-  Beton</v>
          </cell>
          <cell r="G202" t="str">
            <v>D1</v>
          </cell>
          <cell r="H202">
            <v>2.25</v>
          </cell>
          <cell r="I202" t="str">
            <v>T/M3</v>
          </cell>
        </row>
        <row r="203">
          <cell r="C203" t="str">
            <v>-  Semen</v>
          </cell>
          <cell r="G203" t="str">
            <v>D2</v>
          </cell>
          <cell r="H203">
            <v>1.44</v>
          </cell>
          <cell r="I203" t="str">
            <v>T/M3</v>
          </cell>
        </row>
        <row r="204">
          <cell r="C204" t="str">
            <v>-  Pasir</v>
          </cell>
          <cell r="G204" t="str">
            <v>D3</v>
          </cell>
          <cell r="H204">
            <v>1.67</v>
          </cell>
          <cell r="I204" t="str">
            <v>T/M3</v>
          </cell>
        </row>
        <row r="205">
          <cell r="C205" t="str">
            <v>-  Agregat Kasar</v>
          </cell>
          <cell r="G205" t="str">
            <v>D4</v>
          </cell>
          <cell r="H205">
            <v>1.8</v>
          </cell>
          <cell r="I205" t="str">
            <v>T/M3</v>
          </cell>
        </row>
        <row r="207">
          <cell r="A207" t="str">
            <v>II.</v>
          </cell>
          <cell r="C207" t="str">
            <v>URUTAN KERJA</v>
          </cell>
        </row>
        <row r="209">
          <cell r="A209">
            <v>1</v>
          </cell>
          <cell r="C209" t="str">
            <v>Semen, pasir, batu kerikil dan air dicampur dan diaduk</v>
          </cell>
        </row>
        <row r="211">
          <cell r="C211" t="str">
            <v>menjadi beton dengan menggunakan Concrete Mixer</v>
          </cell>
        </row>
        <row r="212">
          <cell r="A212">
            <v>2</v>
          </cell>
          <cell r="C212" t="str">
            <v>Beton di-cor ke dalam bekisting yang telah disiapkan</v>
          </cell>
        </row>
        <row r="213">
          <cell r="A213">
            <v>3</v>
          </cell>
          <cell r="C213" t="str">
            <v>Penyelesaian dan perapihan setelah pemasangan</v>
          </cell>
        </row>
        <row r="215">
          <cell r="A215" t="str">
            <v>III.</v>
          </cell>
          <cell r="C215" t="str">
            <v>PEMAKAIAN BAHAN, ALAT DAN TENAGA</v>
          </cell>
        </row>
        <row r="217">
          <cell r="A217" t="str">
            <v xml:space="preserve">   1.</v>
          </cell>
          <cell r="C217" t="str">
            <v>BAHAN</v>
          </cell>
        </row>
        <row r="218">
          <cell r="A218" t="str">
            <v>1.a.</v>
          </cell>
          <cell r="C218" t="str">
            <v>Semen (PC)          =</v>
          </cell>
          <cell r="D218" t="str">
            <v>{Sm x D1 x 1000} x 1.05</v>
          </cell>
          <cell r="G218" t="str">
            <v>(M12)</v>
          </cell>
          <cell r="H218">
            <v>472.5</v>
          </cell>
          <cell r="I218" t="str">
            <v>Kg</v>
          </cell>
        </row>
        <row r="219">
          <cell r="A219" t="str">
            <v>1.b.</v>
          </cell>
          <cell r="C219" t="str">
            <v>Pasir Beton           =</v>
          </cell>
          <cell r="D219" t="str">
            <v>{(Ps x D1) : D3} x 1.05</v>
          </cell>
          <cell r="G219" t="str">
            <v>(M01)</v>
          </cell>
          <cell r="H219">
            <v>0.42440119760479039</v>
          </cell>
          <cell r="I219" t="str">
            <v>M3</v>
          </cell>
          <cell r="J219">
            <v>708.74999999999989</v>
          </cell>
        </row>
        <row r="220">
          <cell r="A220" t="str">
            <v>1.c.</v>
          </cell>
          <cell r="C220" t="str">
            <v>Agregat  Kasar      =</v>
          </cell>
          <cell r="D220" t="str">
            <v>{(Kr x D1) : D4} x 1.1</v>
          </cell>
          <cell r="G220" t="str">
            <v>(M03)</v>
          </cell>
          <cell r="H220">
            <v>0.6875</v>
          </cell>
          <cell r="I220" t="str">
            <v>M3</v>
          </cell>
          <cell r="J220">
            <v>1237.5</v>
          </cell>
        </row>
        <row r="221">
          <cell r="A221" t="str">
            <v>1.d.</v>
          </cell>
          <cell r="C221" t="str">
            <v>Kayu Perancah dan/atau Bekisting</v>
          </cell>
          <cell r="G221" t="str">
            <v>(M19)</v>
          </cell>
          <cell r="H221">
            <v>0.15</v>
          </cell>
          <cell r="I221" t="str">
            <v>M3</v>
          </cell>
        </row>
        <row r="222">
          <cell r="A222" t="str">
            <v>1.e.</v>
          </cell>
          <cell r="C222" t="str">
            <v>Paku</v>
          </cell>
          <cell r="G222" t="str">
            <v>(M18)</v>
          </cell>
          <cell r="H222">
            <v>1.5</v>
          </cell>
          <cell r="I222" t="str">
            <v>Kg</v>
          </cell>
        </row>
        <row r="224">
          <cell r="A224" t="str">
            <v>2.</v>
          </cell>
          <cell r="C224" t="str">
            <v>ALAT</v>
          </cell>
        </row>
        <row r="225">
          <cell r="A225" t="str">
            <v>2.a.</v>
          </cell>
          <cell r="C225" t="str">
            <v>CONCRETE MIXER</v>
          </cell>
          <cell r="G225" t="str">
            <v>(E06)</v>
          </cell>
        </row>
        <row r="226">
          <cell r="C226" t="str">
            <v>Kapasitas Alat</v>
          </cell>
          <cell r="G226" t="str">
            <v>V</v>
          </cell>
          <cell r="H226">
            <v>500</v>
          </cell>
          <cell r="I226" t="str">
            <v>liter</v>
          </cell>
        </row>
        <row r="227">
          <cell r="C227" t="str">
            <v>Faktor Efisiensi Alat</v>
          </cell>
          <cell r="G227" t="str">
            <v>Fa</v>
          </cell>
          <cell r="H227">
            <v>0.8</v>
          </cell>
          <cell r="I227" t="str">
            <v>-</v>
          </cell>
        </row>
        <row r="228">
          <cell r="C228" t="str">
            <v>Waktu siklus   :</v>
          </cell>
          <cell r="D228" t="str">
            <v>(T1 + T2 + T3 + T4)</v>
          </cell>
          <cell r="G228" t="str">
            <v>Ts</v>
          </cell>
        </row>
        <row r="229">
          <cell r="C229" t="str">
            <v>-  Memuat</v>
          </cell>
          <cell r="G229" t="str">
            <v>T1</v>
          </cell>
          <cell r="H229">
            <v>3</v>
          </cell>
          <cell r="I229" t="str">
            <v>menit</v>
          </cell>
        </row>
        <row r="230">
          <cell r="C230" t="str">
            <v>-  Mengaduk</v>
          </cell>
          <cell r="G230" t="str">
            <v>T2</v>
          </cell>
          <cell r="H230">
            <v>2</v>
          </cell>
          <cell r="I230" t="str">
            <v>menit</v>
          </cell>
        </row>
        <row r="231">
          <cell r="C231" t="str">
            <v>-  Menuang</v>
          </cell>
          <cell r="G231" t="str">
            <v>T3</v>
          </cell>
          <cell r="H231">
            <v>3</v>
          </cell>
          <cell r="I231" t="str">
            <v>menit</v>
          </cell>
        </row>
        <row r="232">
          <cell r="C232" t="str">
            <v>-  Tunggu, dll.</v>
          </cell>
          <cell r="G232" t="str">
            <v>T4</v>
          </cell>
          <cell r="H232">
            <v>2</v>
          </cell>
          <cell r="I232" t="str">
            <v>menit</v>
          </cell>
        </row>
        <row r="233">
          <cell r="G233" t="str">
            <v>Ts</v>
          </cell>
          <cell r="H233">
            <v>10</v>
          </cell>
          <cell r="I233" t="str">
            <v>menit</v>
          </cell>
        </row>
        <row r="235">
          <cell r="C235" t="str">
            <v>Kap. Prod. / jam  =</v>
          </cell>
          <cell r="D235" t="str">
            <v>V x Fa x 60</v>
          </cell>
          <cell r="G235" t="str">
            <v>Q1</v>
          </cell>
          <cell r="H235">
            <v>2.4</v>
          </cell>
          <cell r="I235" t="str">
            <v>M3/jam</v>
          </cell>
        </row>
        <row r="236">
          <cell r="D236" t="str">
            <v>1000 x Ts</v>
          </cell>
        </row>
        <row r="238">
          <cell r="C238" t="str">
            <v>Koefisien Alat / M3</v>
          </cell>
          <cell r="D238" t="str">
            <v xml:space="preserve">  =   1  :  Q1</v>
          </cell>
          <cell r="G238" t="str">
            <v>(E06)</v>
          </cell>
          <cell r="H238">
            <v>0.41666666666666669</v>
          </cell>
          <cell r="I238" t="str">
            <v>jam</v>
          </cell>
        </row>
        <row r="242">
          <cell r="J242" t="str">
            <v>Berlanjut ke hal. berikut.</v>
          </cell>
        </row>
        <row r="250">
          <cell r="A250" t="str">
            <v>ITEM PEMBAYARAN NO.</v>
          </cell>
          <cell r="D250" t="str">
            <v>:  7.1 (3)</v>
          </cell>
          <cell r="J250" t="str">
            <v>Analisa EI-713</v>
          </cell>
        </row>
        <row r="251">
          <cell r="A251" t="str">
            <v>JENIS PEKERJAAN</v>
          </cell>
          <cell r="D251" t="str">
            <v>:  Beton K-300</v>
          </cell>
        </row>
        <row r="252">
          <cell r="A252" t="str">
            <v>SATUAN PEMBAYARAN</v>
          </cell>
          <cell r="D252" t="str">
            <v>:  M3</v>
          </cell>
          <cell r="H252" t="str">
            <v xml:space="preserve">        URAIAN ANALISA HARGA SATUAN</v>
          </cell>
        </row>
        <row r="253">
          <cell r="J253" t="str">
            <v>Lanjutan</v>
          </cell>
        </row>
        <row r="255">
          <cell r="A255" t="str">
            <v>No.</v>
          </cell>
          <cell r="C255" t="str">
            <v>U R A I A N</v>
          </cell>
          <cell r="G255" t="str">
            <v>KODE</v>
          </cell>
          <cell r="H255" t="str">
            <v>KOEF.</v>
          </cell>
          <cell r="I255" t="str">
            <v>SATUAN</v>
          </cell>
          <cell r="J255" t="str">
            <v>KETERANGAN</v>
          </cell>
        </row>
        <row r="258">
          <cell r="A258" t="str">
            <v>2.b.</v>
          </cell>
          <cell r="C258" t="str">
            <v>WATER TANK TRUCK</v>
          </cell>
          <cell r="G258" t="str">
            <v>(E23)</v>
          </cell>
        </row>
        <row r="259">
          <cell r="C259" t="str">
            <v>Volume Tanki Air</v>
          </cell>
          <cell r="G259" t="str">
            <v>V</v>
          </cell>
          <cell r="H259">
            <v>4</v>
          </cell>
          <cell r="I259" t="str">
            <v>M3</v>
          </cell>
        </row>
        <row r="260">
          <cell r="C260" t="str">
            <v>Kebutuhan air / M3 beton</v>
          </cell>
          <cell r="G260" t="str">
            <v>Wc</v>
          </cell>
          <cell r="H260">
            <v>0.21262500000000001</v>
          </cell>
          <cell r="I260" t="str">
            <v>M3</v>
          </cell>
        </row>
        <row r="261">
          <cell r="C261" t="str">
            <v>Faktor Efiesiensi Alat</v>
          </cell>
          <cell r="G261" t="str">
            <v>Fa</v>
          </cell>
          <cell r="H261">
            <v>0.8</v>
          </cell>
          <cell r="I261" t="str">
            <v>-</v>
          </cell>
        </row>
        <row r="262">
          <cell r="C262" t="str">
            <v>Pengisian Tanki / jam</v>
          </cell>
          <cell r="G262" t="str">
            <v>n</v>
          </cell>
          <cell r="H262">
            <v>1</v>
          </cell>
          <cell r="I262" t="str">
            <v>kali</v>
          </cell>
        </row>
        <row r="264">
          <cell r="C264" t="str">
            <v>Kap. Prod. / jam  =</v>
          </cell>
          <cell r="D264" t="str">
            <v>V x Fa x n</v>
          </cell>
          <cell r="G264" t="str">
            <v>Q2</v>
          </cell>
          <cell r="H264">
            <v>15.049970605526161</v>
          </cell>
          <cell r="I264" t="str">
            <v>M3</v>
          </cell>
        </row>
        <row r="265">
          <cell r="D265" t="str">
            <v>Wc</v>
          </cell>
        </row>
        <row r="267">
          <cell r="C267" t="str">
            <v>Koefisien Alat / M3</v>
          </cell>
          <cell r="D267" t="str">
            <v xml:space="preserve">  =   1  :  Q2</v>
          </cell>
          <cell r="G267" t="str">
            <v>(E23)</v>
          </cell>
          <cell r="H267">
            <v>6.6445312500000006E-2</v>
          </cell>
          <cell r="I267" t="str">
            <v>jam</v>
          </cell>
        </row>
        <row r="269">
          <cell r="A269" t="str">
            <v>2.c.</v>
          </cell>
          <cell r="C269" t="str">
            <v>CONCRETE VIBRATOR</v>
          </cell>
          <cell r="G269" t="str">
            <v>(E20)</v>
          </cell>
        </row>
        <row r="270">
          <cell r="C270" t="str">
            <v>Kebutuhan Alat Penggetar Beton ini disesuaikan dgn</v>
          </cell>
        </row>
        <row r="271">
          <cell r="C271" t="str">
            <v>kapasitas produksi Alat Pencampur (Concrete Mixer)</v>
          </cell>
        </row>
        <row r="273">
          <cell r="C273" t="str">
            <v>Kap. Prod. / jam  =</v>
          </cell>
          <cell r="D273" t="str">
            <v>Kap. Prod./jam Concrete Mixer</v>
          </cell>
          <cell r="G273" t="str">
            <v>Q3</v>
          </cell>
          <cell r="H273">
            <v>2.4</v>
          </cell>
          <cell r="I273" t="str">
            <v>M3</v>
          </cell>
        </row>
        <row r="275">
          <cell r="C275" t="str">
            <v>Koefisien Alat / M3</v>
          </cell>
          <cell r="D275" t="str">
            <v xml:space="preserve">  =   1  :  Q3</v>
          </cell>
          <cell r="G275" t="str">
            <v>(E20)</v>
          </cell>
          <cell r="H275">
            <v>0.41666666666666669</v>
          </cell>
          <cell r="I275" t="str">
            <v>jam</v>
          </cell>
        </row>
        <row r="277">
          <cell r="A277" t="str">
            <v>2.d.</v>
          </cell>
          <cell r="C277" t="str">
            <v>CONCRETTE PUMP</v>
          </cell>
          <cell r="G277" t="str">
            <v>(E28)</v>
          </cell>
        </row>
        <row r="278">
          <cell r="C278" t="str">
            <v>Kapasitas Alat</v>
          </cell>
          <cell r="G278" t="str">
            <v>V</v>
          </cell>
          <cell r="H278">
            <v>8</v>
          </cell>
          <cell r="I278" t="str">
            <v>M3</v>
          </cell>
        </row>
        <row r="279">
          <cell r="C279" t="str">
            <v>Faktor Efisiensi Alat</v>
          </cell>
          <cell r="G279" t="str">
            <v>Fa</v>
          </cell>
          <cell r="H279">
            <v>0.8</v>
          </cell>
          <cell r="I279" t="str">
            <v>-</v>
          </cell>
        </row>
        <row r="281">
          <cell r="C281" t="str">
            <v>Kap. Prod. / jam  =</v>
          </cell>
          <cell r="D281" t="str">
            <v>Kap. Prod./jam Concrete Mixer</v>
          </cell>
          <cell r="G281" t="str">
            <v>Q2</v>
          </cell>
          <cell r="H281">
            <v>2.4</v>
          </cell>
          <cell r="I281" t="str">
            <v>M3</v>
          </cell>
        </row>
        <row r="283">
          <cell r="C283" t="str">
            <v>Koefisien Alat / M3</v>
          </cell>
          <cell r="D283" t="str">
            <v xml:space="preserve">  =   1  :  Q3</v>
          </cell>
          <cell r="G283" t="str">
            <v>(E28)</v>
          </cell>
          <cell r="H283">
            <v>0.41666666666666669</v>
          </cell>
          <cell r="I283" t="str">
            <v>jam</v>
          </cell>
        </row>
        <row r="285">
          <cell r="A285" t="str">
            <v>2.e.</v>
          </cell>
          <cell r="C285" t="str">
            <v>ALAT BANTU</v>
          </cell>
        </row>
        <row r="286">
          <cell r="C286" t="str">
            <v>Diperlukan  :</v>
          </cell>
        </row>
        <row r="287">
          <cell r="C287" t="str">
            <v>- Sekop</v>
          </cell>
          <cell r="D287" t="str">
            <v>=  2  buah</v>
          </cell>
        </row>
        <row r="288">
          <cell r="C288" t="str">
            <v>- Pacul</v>
          </cell>
          <cell r="D288" t="str">
            <v>=  2  buah</v>
          </cell>
        </row>
        <row r="289">
          <cell r="C289" t="str">
            <v>- Sendok Semen</v>
          </cell>
          <cell r="D289" t="str">
            <v>=  3  buah</v>
          </cell>
        </row>
        <row r="290">
          <cell r="C290" t="str">
            <v>- Ember Cor</v>
          </cell>
          <cell r="D290" t="str">
            <v>=  8  buah</v>
          </cell>
        </row>
        <row r="292">
          <cell r="A292" t="str">
            <v>3.</v>
          </cell>
          <cell r="C292" t="str">
            <v>TENAGA</v>
          </cell>
        </row>
        <row r="293">
          <cell r="C293" t="str">
            <v>Produksi Beton dalam 1 hari</v>
          </cell>
          <cell r="E293" t="str">
            <v>=  Tk x Q1</v>
          </cell>
          <cell r="G293" t="str">
            <v>Qt</v>
          </cell>
          <cell r="H293">
            <v>16.8</v>
          </cell>
          <cell r="I293" t="str">
            <v>M3</v>
          </cell>
          <cell r="J293">
            <v>2.4</v>
          </cell>
        </row>
        <row r="295">
          <cell r="C295" t="str">
            <v>Kebutuhan tenaga :</v>
          </cell>
          <cell r="D295" t="str">
            <v>- Mandor</v>
          </cell>
          <cell r="G295" t="str">
            <v>M</v>
          </cell>
          <cell r="H295">
            <v>1</v>
          </cell>
          <cell r="I295" t="str">
            <v>orang</v>
          </cell>
        </row>
        <row r="296">
          <cell r="D296" t="str">
            <v>- Tukang</v>
          </cell>
          <cell r="G296" t="str">
            <v>Tb</v>
          </cell>
          <cell r="H296">
            <v>4</v>
          </cell>
          <cell r="I296" t="str">
            <v>orang</v>
          </cell>
          <cell r="J296">
            <v>2095531</v>
          </cell>
        </row>
        <row r="297">
          <cell r="D297" t="str">
            <v>- Pekerja</v>
          </cell>
          <cell r="G297" t="str">
            <v>P</v>
          </cell>
          <cell r="H297">
            <v>13</v>
          </cell>
          <cell r="I297" t="str">
            <v>orang</v>
          </cell>
        </row>
        <row r="299">
          <cell r="C299" t="str">
            <v>Koefisien Tenaga / M3   :</v>
          </cell>
        </row>
        <row r="300">
          <cell r="D300" t="str">
            <v>-  Mandor</v>
          </cell>
          <cell r="E300" t="str">
            <v>= (Tk x M) : Qt</v>
          </cell>
          <cell r="G300" t="str">
            <v>(L03)</v>
          </cell>
          <cell r="H300">
            <v>0.41666666666666663</v>
          </cell>
          <cell r="I300" t="str">
            <v>jam</v>
          </cell>
        </row>
        <row r="301">
          <cell r="D301" t="str">
            <v>-  Tukang</v>
          </cell>
          <cell r="E301" t="str">
            <v>= (Tk x Tb) : Qt</v>
          </cell>
          <cell r="G301" t="str">
            <v>(L02)</v>
          </cell>
          <cell r="H301">
            <v>1.6666666666666665</v>
          </cell>
          <cell r="I301" t="str">
            <v>jam</v>
          </cell>
        </row>
        <row r="302">
          <cell r="D302" t="str">
            <v>-  Pekerja</v>
          </cell>
          <cell r="E302" t="str">
            <v>= (Tk x P) : Qt</v>
          </cell>
          <cell r="G302" t="str">
            <v>(L01)</v>
          </cell>
          <cell r="H302">
            <v>5.4166666666666661</v>
          </cell>
          <cell r="I302" t="str">
            <v>jam</v>
          </cell>
        </row>
        <row r="305">
          <cell r="A305" t="str">
            <v>4.</v>
          </cell>
          <cell r="C305" t="str">
            <v>HARGA DASAR SATUAN UPAH, BAHAN DAN ALAT</v>
          </cell>
        </row>
        <row r="306">
          <cell r="C306" t="str">
            <v>Lihat lampiran.</v>
          </cell>
        </row>
        <row r="308">
          <cell r="J308" t="str">
            <v>Berlanjut ke hal. berikut.</v>
          </cell>
        </row>
        <row r="319">
          <cell r="A319" t="str">
            <v>ITEM PEMBAYARAN NO.</v>
          </cell>
          <cell r="D319" t="str">
            <v>:  7.1 (3)</v>
          </cell>
          <cell r="J319" t="str">
            <v>Analisa EI-713</v>
          </cell>
        </row>
        <row r="320">
          <cell r="A320" t="str">
            <v>JENIS PEKERJAAN</v>
          </cell>
          <cell r="D320" t="str">
            <v>:  Beton K-300</v>
          </cell>
        </row>
        <row r="321">
          <cell r="A321" t="str">
            <v>SATUAN PEMBAYARAN</v>
          </cell>
          <cell r="D321" t="str">
            <v>:  M3</v>
          </cell>
          <cell r="H321" t="str">
            <v xml:space="preserve">        URAIAN ANALISA HARGA SATUAN</v>
          </cell>
        </row>
        <row r="322">
          <cell r="J322" t="str">
            <v>Lanjutan</v>
          </cell>
        </row>
        <row r="324">
          <cell r="A324" t="str">
            <v>No.</v>
          </cell>
          <cell r="C324" t="str">
            <v>U R A I A N</v>
          </cell>
          <cell r="G324" t="str">
            <v>KODE</v>
          </cell>
          <cell r="H324" t="str">
            <v>KOEF.</v>
          </cell>
          <cell r="I324" t="str">
            <v>SATUAN</v>
          </cell>
          <cell r="J324" t="str">
            <v>KETERANGAN</v>
          </cell>
        </row>
        <row r="327">
          <cell r="A327" t="str">
            <v>5.</v>
          </cell>
          <cell r="C327" t="str">
            <v>ANALISA HARGA SATUAN PEKERJAAN</v>
          </cell>
        </row>
        <row r="328">
          <cell r="C328" t="str">
            <v>Lihat perhitungan dalam FORMULIR STANDAR UNTUK</v>
          </cell>
        </row>
        <row r="329">
          <cell r="C329" t="str">
            <v>PEREKEMAN ANALISA MASING-MASING HARGA</v>
          </cell>
        </row>
        <row r="330">
          <cell r="C330" t="str">
            <v>SATUAN.</v>
          </cell>
        </row>
        <row r="331">
          <cell r="C331" t="str">
            <v>Didapat Harga Satuan Pekerjaan :</v>
          </cell>
        </row>
        <row r="333">
          <cell r="C333" t="str">
            <v xml:space="preserve">Rp.  </v>
          </cell>
          <cell r="D333" t="e">
            <v>#REF!</v>
          </cell>
          <cell r="E333" t="str">
            <v xml:space="preserve"> / M3</v>
          </cell>
        </row>
        <row r="336">
          <cell r="A336" t="str">
            <v>6.</v>
          </cell>
          <cell r="C336" t="str">
            <v>MASA PELAKSANAAN YANG DIPERLUKAN</v>
          </cell>
        </row>
        <row r="337">
          <cell r="C337" t="str">
            <v>Masa Pelaksanaan :</v>
          </cell>
          <cell r="D337" t="e">
            <v>#REF!</v>
          </cell>
          <cell r="E337" t="str">
            <v>bulan</v>
          </cell>
        </row>
        <row r="339">
          <cell r="A339" t="str">
            <v>7.</v>
          </cell>
          <cell r="C339" t="str">
            <v>VOLUME PEKERJAAN YANG DIPERLUKAN</v>
          </cell>
        </row>
        <row r="340">
          <cell r="C340" t="str">
            <v>Volume pekerjaan  :</v>
          </cell>
          <cell r="D340" t="e">
            <v>#REF!</v>
          </cell>
          <cell r="E340" t="str">
            <v>M3</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1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AB"/>
      <sheetName val="TIME Schedulle"/>
      <sheetName val="Sheet1"/>
      <sheetName val="ANALISA 1"/>
      <sheetName val="Analisa copy"/>
      <sheetName val="SAT.DAS"/>
      <sheetName val=" Bt.Tlg.&amp;peranch"/>
      <sheetName val="Bt.Tg.NonPerancah"/>
    </sheetNames>
    <sheetDataSet>
      <sheetData sheetId="0"/>
      <sheetData sheetId="1"/>
      <sheetData sheetId="2" refreshError="1"/>
      <sheetData sheetId="3" refreshError="1"/>
      <sheetData sheetId="4">
        <row r="44">
          <cell r="H44">
            <v>120000</v>
          </cell>
        </row>
      </sheetData>
      <sheetData sheetId="5" refreshError="1"/>
      <sheetData sheetId="6" refreshError="1"/>
      <sheetData sheetId="7" refreshError="1"/>
    </sheetDataSet>
  </externalBook>
</externalLink>
</file>

<file path=xl/externalLinks/externalLink1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HEDULE OK"/>
      <sheetName val="BD siap"/>
      <sheetName val="Progres"/>
    </sheetNames>
    <sheetDataSet>
      <sheetData sheetId="0"/>
      <sheetData sheetId="1"/>
      <sheetData sheetId="2"/>
    </sheetDataSet>
  </externalBook>
</externalLink>
</file>

<file path=xl/externalLinks/externalLink1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BOW"/>
      <sheetName val="h.satuan"/>
      <sheetName val="GEN-T36"/>
    </sheetNames>
    <sheetDataSet>
      <sheetData sheetId="0" refreshError="1"/>
      <sheetData sheetId="1" refreshError="1">
        <row r="14">
          <cell r="C14" t="str">
            <v xml:space="preserve">Tukang </v>
          </cell>
        </row>
        <row r="15">
          <cell r="C15" t="str">
            <v>Tukang kayu</v>
          </cell>
        </row>
        <row r="16">
          <cell r="C16" t="str">
            <v>Tukang batu</v>
          </cell>
        </row>
        <row r="17">
          <cell r="C17" t="str">
            <v>Tukang cat</v>
          </cell>
        </row>
        <row r="18">
          <cell r="C18" t="str">
            <v>Tukang besi</v>
          </cell>
        </row>
        <row r="19">
          <cell r="C19" t="str">
            <v>Kepala Tukang</v>
          </cell>
        </row>
        <row r="20">
          <cell r="C20" t="str">
            <v>Pekerja</v>
          </cell>
        </row>
        <row r="21">
          <cell r="C21" t="str">
            <v>Mandor</v>
          </cell>
        </row>
        <row r="22">
          <cell r="C22" t="str">
            <v>Penjaga api</v>
          </cell>
        </row>
        <row r="23">
          <cell r="C23" t="str">
            <v>Masinis</v>
          </cell>
        </row>
      </sheetData>
      <sheetData sheetId="2" refreshError="1"/>
    </sheetDataSet>
  </externalBook>
</externalLink>
</file>

<file path=xl/externalLinks/externalLink1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2)"/>
      <sheetName val="RAB PENDIDIKAN"/>
      <sheetName val="Adm"/>
      <sheetName val="Persi"/>
      <sheetName val="3 RKB + KANTOR"/>
      <sheetName val="KM-WC"/>
      <sheetName val="Furnit"/>
      <sheetName val="ANALISA H.SAT"/>
      <sheetName val="INPUT HARGA"/>
      <sheetName val="REKAP FISIK"/>
      <sheetName val="REKAP"/>
      <sheetName val="Pompa"/>
      <sheetName val="Kuitansi"/>
      <sheetName val="Pintu Gerbang"/>
      <sheetName val="2 RKB + KANTOR "/>
      <sheetName val="KM-WC (2)"/>
      <sheetName val="RAB PROPOSAL"/>
    </sheetNames>
    <sheetDataSet>
      <sheetData sheetId="0"/>
      <sheetData sheetId="1"/>
      <sheetData sheetId="2"/>
      <sheetData sheetId="3"/>
      <sheetData sheetId="4"/>
      <sheetData sheetId="5"/>
      <sheetData sheetId="6"/>
      <sheetData sheetId="7"/>
      <sheetData sheetId="8">
        <row r="19">
          <cell r="F19">
            <v>45000</v>
          </cell>
        </row>
      </sheetData>
      <sheetData sheetId="9"/>
      <sheetData sheetId="10"/>
      <sheetData sheetId="11"/>
      <sheetData sheetId="12"/>
      <sheetData sheetId="13"/>
      <sheetData sheetId="14"/>
      <sheetData sheetId="15"/>
      <sheetData sheetId="16"/>
    </sheetDataSet>
  </externalBook>
</externalLink>
</file>

<file path=xl/externalLinks/externalLink1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AK"/>
      <sheetName val="rekap"/>
      <sheetName val="ren.bupati a"/>
      <sheetName val="rek-bup"/>
      <sheetName val="ren.hubbup"/>
      <sheetName val="rek-hub"/>
      <sheetName val="temu"/>
      <sheetName val="rek-temu"/>
      <sheetName val="1-8"/>
      <sheetName val="rek1-8"/>
      <sheetName val="ANAL"/>
      <sheetName val="SAT"/>
      <sheetName val="pond"/>
      <sheetName val="rek-pond"/>
      <sheetName val="landscp"/>
      <sheetName val="rek-landscp"/>
      <sheetName val="Sheet1"/>
    </sheetNames>
    <sheetDataSet>
      <sheetData sheetId="0">
        <row r="12">
          <cell r="B12" t="str">
            <v>Surabaya, 20 Juli 2001</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SEN"/>
      <sheetName val="Rekap ALL+ME  "/>
      <sheetName val="SCHEDUL"/>
      <sheetName val="F. Polyclinic"/>
      <sheetName val="rekap ME MB 15M"/>
      <sheetName val="ubal RAP"/>
      <sheetName val="BE-02"/>
      <sheetName val="MU"/>
      <sheetName val="RAB MEK 15 M MB "/>
      <sheetName val="RAB EL 15m MB"/>
      <sheetName val="REKAP_SUP"/>
      <sheetName val="ARS SUP"/>
      <sheetName val="REKAP_WARDS"/>
      <sheetName val="analisa"/>
      <sheetName val="ARS-WARDS"/>
      <sheetName val="rekap ME WARDS  15M "/>
      <sheetName val="RAB MEK WARDS"/>
      <sheetName val="RAB EL WARDS"/>
      <sheetName val="rekap ME"/>
      <sheetName val="an GIP medium"/>
      <sheetName val="PVC PRALON AW"/>
      <sheetName val="BS SCH 40"/>
      <sheetName val="MEKANIKAL MB (3)"/>
      <sheetName val="MEKANIKAL MB (2)"/>
      <sheetName val="MEKANIKAL MB"/>
      <sheetName val="RAB EL all MB Rofiq"/>
      <sheetName val="ELEKTRIKAL MB"/>
      <sheetName val="REK_ME_SUP"/>
      <sheetName val="MEK SUP"/>
      <sheetName val="REK_ME_SUP (2)"/>
      <sheetName val="MEK SUP all rofiq"/>
      <sheetName val="ELEK SUP"/>
      <sheetName val="upahbahan"/>
      <sheetName val="mau panitia"/>
      <sheetName val="RAB Arsitektural"/>
      <sheetName val="An.Kuse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ow r="23">
          <cell r="H23" t="str">
            <v>Hari</v>
          </cell>
        </row>
      </sheetData>
      <sheetData sheetId="33"/>
      <sheetData sheetId="34"/>
      <sheetData sheetId="35"/>
    </sheetDataSet>
  </externalBook>
</externalLink>
</file>

<file path=xl/externalLinks/externalLink1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arga Bahan Per Satuan"/>
      <sheetName val="Analisa Pekerjaan"/>
      <sheetName val="VOL 03A"/>
      <sheetName val="VOL 03"/>
      <sheetName val="RAB PENING"/>
      <sheetName val="KODE  ANALISA KOTA TTE"/>
      <sheetName val="Harga Bahan Per Satuan (2)"/>
      <sheetName val="tender"/>
      <sheetName val="HARGA  SATUAN 2004"/>
      <sheetName val="KODE ANALISA"/>
      <sheetName val="RAB"/>
      <sheetName val="REKAPITULASI"/>
      <sheetName val="FORM-AJ"/>
      <sheetName val="WAKTU"/>
      <sheetName val="KULIT"/>
      <sheetName val="Sheet2"/>
      <sheetName val="DATABAS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antitas"/>
      <sheetName val="terbilang "/>
      <sheetName val="MOS"/>
      <sheetName val="Informasi"/>
      <sheetName val="Rekap"/>
      <sheetName val="DKH"/>
      <sheetName val="Analisa  Tehnis"/>
      <sheetName val="DPU"/>
      <sheetName val="Upah+Bahan"/>
      <sheetName val="H.Alat"/>
      <sheetName val="A.Alat"/>
      <sheetName val="Analisa Quarry"/>
      <sheetName val="AGREGAT"/>
      <sheetName val="Div.1"/>
      <sheetName val="A.Div 2"/>
      <sheetName val="R.Div 2 "/>
      <sheetName val="A.Div3"/>
      <sheetName val="R.Div3 "/>
      <sheetName val="A.Div5"/>
      <sheetName val="R.Div5"/>
      <sheetName val="A.Div 6"/>
      <sheetName val="R.Div 6"/>
      <sheetName val="R.Div7"/>
      <sheetName val="A.Div7"/>
      <sheetName val="A.Div 4"/>
      <sheetName val="R.Div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1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ek DKH"/>
      <sheetName val="DKH "/>
      <sheetName val="Sch Pek"/>
      <sheetName val="Sch Prnl"/>
      <sheetName val="Sch Bahan"/>
      <sheetName val="DIV 1"/>
      <sheetName val="HSD"/>
      <sheetName val="gal sel"/>
      <sheetName val="gorong2"/>
      <sheetName val="gal tnh"/>
      <sheetName val="timb pil"/>
      <sheetName val="peny bd jln"/>
      <sheetName val="DIV 5 6"/>
      <sheetName val="Beton K250"/>
      <sheetName val="Bj U24"/>
      <sheetName val="pas bt"/>
      <sheetName val="Plaster"/>
      <sheetName val="Siar"/>
      <sheetName val="RkAp Alat"/>
      <sheetName val="AMP"/>
      <sheetName val="As Fin"/>
      <sheetName val="As Spray"/>
      <sheetName val="Comp"/>
      <sheetName val="Conc Mix"/>
      <sheetName val="DT"/>
      <sheetName val="Exca"/>
      <sheetName val="Gen Set"/>
      <sheetName val="M Grader"/>
      <sheetName val="W Loader"/>
      <sheetName val="Tandem R"/>
      <sheetName val="TR"/>
      <sheetName val="VBro"/>
      <sheetName val="Con Vb"/>
      <sheetName val="W Tank"/>
      <sheetName val="Tamper"/>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1">
          <cell r="B1" t="str">
            <v>ITEM PEMBAYARAN NO.</v>
          </cell>
          <cell r="E1" t="str">
            <v>:  4.2 (1)</v>
          </cell>
          <cell r="K1" t="str">
            <v>Analisa EI-421</v>
          </cell>
        </row>
        <row r="2">
          <cell r="B2" t="str">
            <v>JENIS PEKERJAAN</v>
          </cell>
          <cell r="E2" t="str">
            <v>:  Lps. Pond. Ag. Kls. A, CBR Min 80%</v>
          </cell>
        </row>
        <row r="3">
          <cell r="B3" t="str">
            <v>SATUAN PEMBAYARAN</v>
          </cell>
          <cell r="E3" t="str">
            <v>:  M3</v>
          </cell>
          <cell r="I3" t="str">
            <v xml:space="preserve">         URAIAN ANALISA HARGA SATUAN</v>
          </cell>
        </row>
        <row r="6">
          <cell r="B6" t="str">
            <v>No.</v>
          </cell>
          <cell r="D6" t="str">
            <v>U R A I A N</v>
          </cell>
          <cell r="H6" t="str">
            <v>KODE</v>
          </cell>
          <cell r="I6" t="str">
            <v>KOEF.</v>
          </cell>
          <cell r="J6" t="str">
            <v>SATUAN</v>
          </cell>
          <cell r="K6" t="str">
            <v>KETERANGAN</v>
          </cell>
        </row>
        <row r="9">
          <cell r="B9" t="str">
            <v>I.</v>
          </cell>
          <cell r="D9" t="str">
            <v>ASUMSI</v>
          </cell>
        </row>
        <row r="10">
          <cell r="B10">
            <v>1</v>
          </cell>
          <cell r="D10" t="str">
            <v>Menggunakan alat berat (cara mekanik)</v>
          </cell>
        </row>
        <row r="11">
          <cell r="B11">
            <v>2</v>
          </cell>
          <cell r="D11" t="str">
            <v>Lokasi pekerjaan : sepanjang jalan</v>
          </cell>
        </row>
        <row r="12">
          <cell r="B12">
            <v>3</v>
          </cell>
          <cell r="D12" t="str">
            <v>Kondisi existing jalan : rendah</v>
          </cell>
        </row>
        <row r="13">
          <cell r="B13">
            <v>4</v>
          </cell>
          <cell r="D13" t="str">
            <v>Jarak rata-rata Base Camp ke lokasi pekerjaan</v>
          </cell>
          <cell r="H13" t="str">
            <v>L</v>
          </cell>
          <cell r="I13">
            <v>10</v>
          </cell>
          <cell r="J13" t="str">
            <v>KM</v>
          </cell>
        </row>
        <row r="14">
          <cell r="B14">
            <v>5</v>
          </cell>
          <cell r="D14" t="str">
            <v>Tebal lapis agregat padat</v>
          </cell>
          <cell r="H14" t="str">
            <v>t</v>
          </cell>
          <cell r="I14">
            <v>0.15</v>
          </cell>
          <cell r="J14" t="str">
            <v>M</v>
          </cell>
        </row>
        <row r="15">
          <cell r="B15">
            <v>6</v>
          </cell>
          <cell r="D15" t="str">
            <v>Faktor kembang material (Padat-Lepas)</v>
          </cell>
          <cell r="H15" t="str">
            <v>Fk</v>
          </cell>
          <cell r="I15">
            <v>1.2</v>
          </cell>
          <cell r="J15" t="str">
            <v>-</v>
          </cell>
        </row>
        <row r="16">
          <cell r="B16">
            <v>7</v>
          </cell>
          <cell r="D16" t="str">
            <v>Jam kerja efektif per-hari</v>
          </cell>
          <cell r="H16" t="str">
            <v>Tk</v>
          </cell>
          <cell r="I16">
            <v>7</v>
          </cell>
          <cell r="J16" t="str">
            <v>jam</v>
          </cell>
        </row>
        <row r="17">
          <cell r="B17">
            <v>8</v>
          </cell>
          <cell r="D17" t="str">
            <v>Proporsi Campuran :</v>
          </cell>
          <cell r="E17" t="str">
            <v>- Agregat Kasar</v>
          </cell>
          <cell r="H17" t="str">
            <v>Ak</v>
          </cell>
          <cell r="I17">
            <v>64</v>
          </cell>
          <cell r="J17" t="str">
            <v>%</v>
          </cell>
          <cell r="K17" t="str">
            <v xml:space="preserve"> Gradasi harus</v>
          </cell>
        </row>
        <row r="18">
          <cell r="E18" t="str">
            <v>- Agregat Halus</v>
          </cell>
          <cell r="H18" t="str">
            <v>Ah</v>
          </cell>
          <cell r="I18">
            <v>36</v>
          </cell>
          <cell r="J18" t="str">
            <v>%</v>
          </cell>
          <cell r="K18" t="str">
            <v xml:space="preserve"> memenuhi Spec.</v>
          </cell>
        </row>
        <row r="20">
          <cell r="B20" t="str">
            <v>II.</v>
          </cell>
          <cell r="D20" t="str">
            <v>URUTAN KERJA</v>
          </cell>
        </row>
        <row r="21">
          <cell r="B21">
            <v>1</v>
          </cell>
          <cell r="D21" t="str">
            <v>Wheel Loader mencampur dan memuat Agregat ke</v>
          </cell>
        </row>
        <row r="22">
          <cell r="D22" t="str">
            <v>dalam Dump Truck di Base Camp</v>
          </cell>
        </row>
        <row r="23">
          <cell r="B23">
            <v>2</v>
          </cell>
          <cell r="D23" t="str">
            <v>Dump Truck mengangkut Agregat ke lokasi</v>
          </cell>
        </row>
        <row r="24">
          <cell r="D24" t="str">
            <v>pekerjaan dan dihampar dengan Motor Grader</v>
          </cell>
        </row>
        <row r="25">
          <cell r="B25">
            <v>3</v>
          </cell>
          <cell r="D25" t="str">
            <v>Hamparan Agregat dibasahi dengan Water Tank</v>
          </cell>
        </row>
        <row r="26">
          <cell r="D26" t="str">
            <v>Truck sebelum dipadatkan dengan Tandem</v>
          </cell>
        </row>
        <row r="27">
          <cell r="D27" t="str">
            <v>Roller dan Pneumatic Tire Roller</v>
          </cell>
        </row>
        <row r="28">
          <cell r="B28">
            <v>4</v>
          </cell>
          <cell r="D28" t="str">
            <v>Selama pemadatan, sekelompok pekerja akan</v>
          </cell>
        </row>
        <row r="29">
          <cell r="D29" t="str">
            <v>merapikan tepi hamparan dan level permukaan</v>
          </cell>
        </row>
        <row r="30">
          <cell r="D30" t="str">
            <v>dengan menggunakan Alat Bantu</v>
          </cell>
        </row>
        <row r="32">
          <cell r="B32" t="str">
            <v>III.</v>
          </cell>
          <cell r="D32" t="str">
            <v>PEMAKAIAN BAHAN, ALAT DAN TENAGA</v>
          </cell>
        </row>
        <row r="34">
          <cell r="B34" t="str">
            <v xml:space="preserve">   1.</v>
          </cell>
          <cell r="D34" t="str">
            <v>BAHAN</v>
          </cell>
        </row>
        <row r="35">
          <cell r="D35" t="str">
            <v>- Agregat Kasar</v>
          </cell>
          <cell r="E35" t="str">
            <v>=  Ak x 1 M3 x Fk</v>
          </cell>
          <cell r="H35" t="str">
            <v>M03</v>
          </cell>
          <cell r="I35">
            <v>0.76800000000000002</v>
          </cell>
          <cell r="J35" t="str">
            <v>M3</v>
          </cell>
        </row>
        <row r="36">
          <cell r="D36" t="str">
            <v>- Agregat Halus</v>
          </cell>
          <cell r="E36" t="str">
            <v>=  Ah x 1 M3 x Fk</v>
          </cell>
          <cell r="H36" t="str">
            <v>M04</v>
          </cell>
          <cell r="I36">
            <v>0.432</v>
          </cell>
          <cell r="J36" t="str">
            <v>M3</v>
          </cell>
        </row>
        <row r="38">
          <cell r="B38" t="str">
            <v xml:space="preserve">   2.</v>
          </cell>
          <cell r="D38" t="str">
            <v>ALAT</v>
          </cell>
        </row>
        <row r="39">
          <cell r="B39" t="str">
            <v xml:space="preserve">   2.a.</v>
          </cell>
          <cell r="D39" t="str">
            <v>Wheel Loader</v>
          </cell>
          <cell r="H39" t="str">
            <v>(E15)</v>
          </cell>
        </row>
        <row r="40">
          <cell r="D40" t="str">
            <v>Kapasitas bucket</v>
          </cell>
          <cell r="H40" t="str">
            <v>V</v>
          </cell>
          <cell r="I40">
            <v>1.5</v>
          </cell>
          <cell r="J40" t="str">
            <v>M3</v>
          </cell>
        </row>
        <row r="41">
          <cell r="D41" t="str">
            <v>Faktor bucket</v>
          </cell>
          <cell r="H41" t="str">
            <v>Fb</v>
          </cell>
          <cell r="I41">
            <v>0.8</v>
          </cell>
          <cell r="J41" t="str">
            <v>-</v>
          </cell>
        </row>
        <row r="42">
          <cell r="D42" t="str">
            <v>Faktor Efisiensi alat</v>
          </cell>
          <cell r="H42" t="str">
            <v>Fa</v>
          </cell>
          <cell r="I42">
            <v>0.75</v>
          </cell>
          <cell r="J42" t="str">
            <v>-</v>
          </cell>
        </row>
        <row r="43">
          <cell r="D43" t="str">
            <v>Waktu Siklus :</v>
          </cell>
          <cell r="H43" t="str">
            <v>Ts1</v>
          </cell>
        </row>
        <row r="44">
          <cell r="D44" t="str">
            <v>- Mencampur</v>
          </cell>
          <cell r="H44" t="str">
            <v>T1</v>
          </cell>
          <cell r="I44">
            <v>2.5</v>
          </cell>
          <cell r="J44" t="str">
            <v>menit</v>
          </cell>
        </row>
        <row r="45">
          <cell r="D45" t="str">
            <v>- Memuat dan lain-lain</v>
          </cell>
          <cell r="H45" t="str">
            <v>T2</v>
          </cell>
          <cell r="I45">
            <v>1</v>
          </cell>
          <cell r="J45" t="str">
            <v>menit</v>
          </cell>
        </row>
        <row r="46">
          <cell r="H46" t="str">
            <v>Ts1</v>
          </cell>
          <cell r="I46">
            <v>3.5</v>
          </cell>
          <cell r="J46" t="str">
            <v>menit</v>
          </cell>
        </row>
        <row r="48">
          <cell r="D48" t="str">
            <v>Kap. Prod. / jam =</v>
          </cell>
          <cell r="E48" t="str">
            <v>V x Fb x Fa x 60</v>
          </cell>
          <cell r="H48" t="str">
            <v>Q1</v>
          </cell>
          <cell r="I48">
            <v>12.857142857142858</v>
          </cell>
          <cell r="J48" t="str">
            <v>M3</v>
          </cell>
        </row>
        <row r="49">
          <cell r="E49" t="str">
            <v>Fk x Ts1</v>
          </cell>
        </row>
        <row r="50">
          <cell r="D50" t="str">
            <v>Koefisien Alat / M3</v>
          </cell>
          <cell r="E50" t="str">
            <v xml:space="preserve"> =  1  :  Q1</v>
          </cell>
          <cell r="H50" t="str">
            <v>(E15)</v>
          </cell>
          <cell r="I50">
            <v>7.7777777777777779E-2</v>
          </cell>
          <cell r="J50" t="str">
            <v>jam</v>
          </cell>
        </row>
        <row r="52">
          <cell r="B52" t="str">
            <v xml:space="preserve">   2.b.</v>
          </cell>
          <cell r="D52" t="str">
            <v>Dump Truck</v>
          </cell>
          <cell r="H52" t="str">
            <v>(E09)</v>
          </cell>
        </row>
        <row r="53">
          <cell r="D53" t="str">
            <v>Kapasitas bak</v>
          </cell>
          <cell r="H53" t="str">
            <v>V</v>
          </cell>
          <cell r="I53">
            <v>2.5</v>
          </cell>
          <cell r="J53" t="str">
            <v>M3</v>
          </cell>
        </row>
        <row r="54">
          <cell r="D54" t="str">
            <v>Faktor Efisiensi alat</v>
          </cell>
          <cell r="H54" t="str">
            <v>Fa</v>
          </cell>
          <cell r="I54">
            <v>0.75</v>
          </cell>
          <cell r="J54" t="str">
            <v>-</v>
          </cell>
        </row>
        <row r="55">
          <cell r="D55" t="str">
            <v>Kecepatan rata-rata bermuatan</v>
          </cell>
          <cell r="H55" t="str">
            <v>v1</v>
          </cell>
          <cell r="I55">
            <v>20</v>
          </cell>
          <cell r="J55" t="str">
            <v>KM/jam</v>
          </cell>
        </row>
        <row r="56">
          <cell r="D56" t="str">
            <v>Kecepatan rata-rata kosong</v>
          </cell>
          <cell r="H56" t="str">
            <v>v2</v>
          </cell>
          <cell r="I56">
            <v>30</v>
          </cell>
          <cell r="J56" t="str">
            <v>KM/jam</v>
          </cell>
        </row>
        <row r="57">
          <cell r="D57" t="str">
            <v>Waktu Siklus  :  - Waktu memuat = V : Q1 x 60</v>
          </cell>
          <cell r="H57" t="str">
            <v>T1</v>
          </cell>
          <cell r="I57">
            <v>11.666666666666666</v>
          </cell>
          <cell r="J57" t="str">
            <v>menit</v>
          </cell>
        </row>
        <row r="58">
          <cell r="D58" t="str">
            <v>- Waktu tempuh isi  =  (L : v1) x 60 menit</v>
          </cell>
          <cell r="H58" t="str">
            <v>T2</v>
          </cell>
          <cell r="I58">
            <v>30</v>
          </cell>
          <cell r="J58" t="str">
            <v>menit</v>
          </cell>
        </row>
        <row r="59">
          <cell r="D59" t="str">
            <v>- Waktu tempuh kosong  =  (L : v2) x 60 menit</v>
          </cell>
          <cell r="H59" t="str">
            <v>T3</v>
          </cell>
          <cell r="I59">
            <v>20</v>
          </cell>
          <cell r="J59" t="str">
            <v>menit</v>
          </cell>
        </row>
        <row r="60">
          <cell r="D60" t="str">
            <v>- Dump dan lain-lain</v>
          </cell>
          <cell r="H60" t="str">
            <v>T4</v>
          </cell>
          <cell r="I60">
            <v>3</v>
          </cell>
          <cell r="J60" t="str">
            <v>menit</v>
          </cell>
        </row>
        <row r="61">
          <cell r="H61" t="str">
            <v>Ts2</v>
          </cell>
          <cell r="I61">
            <v>64.666666666666657</v>
          </cell>
          <cell r="J61" t="str">
            <v>menit</v>
          </cell>
        </row>
        <row r="63">
          <cell r="K63" t="str">
            <v>Berlanjut ke hal. berikut</v>
          </cell>
        </row>
        <row r="64">
          <cell r="B64" t="str">
            <v>ITEM PEMBAYARAN NO.</v>
          </cell>
          <cell r="E64" t="str">
            <v>:  4.2 (1)</v>
          </cell>
          <cell r="K64" t="str">
            <v>Analisa EI-421</v>
          </cell>
        </row>
        <row r="65">
          <cell r="B65" t="str">
            <v>JENIS PEKERJAAN</v>
          </cell>
          <cell r="E65" t="str">
            <v>:  Lps. Pond. Ag. Kls. A, CBR Min 80%</v>
          </cell>
        </row>
        <row r="66">
          <cell r="B66" t="str">
            <v>SATUAN PEMBAYARAN</v>
          </cell>
          <cell r="E66" t="str">
            <v>:  M3</v>
          </cell>
          <cell r="I66" t="str">
            <v xml:space="preserve">         URAIAN ANALISA HARGA SATUAN</v>
          </cell>
        </row>
        <row r="67">
          <cell r="K67" t="str">
            <v>Lanjutan</v>
          </cell>
        </row>
        <row r="69">
          <cell r="B69" t="str">
            <v>No.</v>
          </cell>
          <cell r="D69" t="str">
            <v>U R A I A N</v>
          </cell>
          <cell r="H69" t="str">
            <v>KODE</v>
          </cell>
          <cell r="I69" t="str">
            <v>KOEF.</v>
          </cell>
          <cell r="J69" t="str">
            <v>SATUAN</v>
          </cell>
          <cell r="K69" t="str">
            <v>KETERANGAN</v>
          </cell>
        </row>
        <row r="72">
          <cell r="D72" t="str">
            <v>Kap. Prod. / jam =</v>
          </cell>
          <cell r="E72" t="str">
            <v>V x Fa x 60</v>
          </cell>
          <cell r="H72" t="str">
            <v>Q2</v>
          </cell>
          <cell r="I72">
            <v>1.4497422680412375</v>
          </cell>
          <cell r="J72" t="str">
            <v>M3</v>
          </cell>
        </row>
        <row r="73">
          <cell r="E73" t="str">
            <v>Fk x Ts2</v>
          </cell>
        </row>
        <row r="74">
          <cell r="D74" t="str">
            <v>Koefisien Alat / M3</v>
          </cell>
          <cell r="E74" t="str">
            <v xml:space="preserve"> =  1  :  Q2</v>
          </cell>
          <cell r="H74" t="str">
            <v>(E09)</v>
          </cell>
          <cell r="I74">
            <v>0.6897777777777776</v>
          </cell>
          <cell r="J74" t="str">
            <v>jam</v>
          </cell>
        </row>
        <row r="76">
          <cell r="B76" t="str">
            <v xml:space="preserve">   2.c.</v>
          </cell>
          <cell r="D76" t="str">
            <v>Motor Grader</v>
          </cell>
          <cell r="H76" t="str">
            <v>(E13)</v>
          </cell>
        </row>
        <row r="77">
          <cell r="D77" t="str">
            <v>Panjang hamparan</v>
          </cell>
          <cell r="H77" t="str">
            <v>Lh</v>
          </cell>
          <cell r="I77">
            <v>40</v>
          </cell>
          <cell r="J77" t="str">
            <v>M</v>
          </cell>
        </row>
        <row r="78">
          <cell r="D78" t="str">
            <v>Lebar efektif kerja blade</v>
          </cell>
          <cell r="H78" t="str">
            <v>b</v>
          </cell>
          <cell r="I78">
            <v>2.2000000000000002</v>
          </cell>
          <cell r="J78" t="str">
            <v>M</v>
          </cell>
        </row>
        <row r="79">
          <cell r="D79" t="str">
            <v>Faktor Efisiensi alat</v>
          </cell>
          <cell r="H79" t="str">
            <v>Fa</v>
          </cell>
          <cell r="I79">
            <v>0.75</v>
          </cell>
          <cell r="J79" t="str">
            <v>-</v>
          </cell>
        </row>
        <row r="80">
          <cell r="D80" t="str">
            <v>Kecepatan rata-rata alat</v>
          </cell>
          <cell r="H80" t="str">
            <v>v</v>
          </cell>
          <cell r="I80">
            <v>4</v>
          </cell>
          <cell r="J80" t="str">
            <v>KM/jam</v>
          </cell>
        </row>
        <row r="81">
          <cell r="D81" t="str">
            <v>Jumlah lintasan</v>
          </cell>
          <cell r="H81" t="str">
            <v>n</v>
          </cell>
          <cell r="I81">
            <v>6</v>
          </cell>
          <cell r="J81" t="str">
            <v>lintasan</v>
          </cell>
          <cell r="K81" t="str">
            <v xml:space="preserve"> 3 x pp</v>
          </cell>
        </row>
        <row r="82">
          <cell r="D82" t="str">
            <v>Waktu Siklus :</v>
          </cell>
          <cell r="H82" t="str">
            <v>Ts3</v>
          </cell>
        </row>
        <row r="83">
          <cell r="D83" t="str">
            <v>- Perataan 1 lintasan  =  Lh : (v x 1000) x 60</v>
          </cell>
          <cell r="H83" t="str">
            <v>T1</v>
          </cell>
          <cell r="I83">
            <v>0.6</v>
          </cell>
          <cell r="J83" t="str">
            <v>menit</v>
          </cell>
        </row>
        <row r="84">
          <cell r="D84" t="str">
            <v>- Lain-lain</v>
          </cell>
          <cell r="H84" t="str">
            <v>T2</v>
          </cell>
          <cell r="I84">
            <v>1</v>
          </cell>
          <cell r="J84" t="str">
            <v>menit</v>
          </cell>
        </row>
        <row r="85">
          <cell r="H85" t="str">
            <v>Ts3</v>
          </cell>
          <cell r="I85">
            <v>1.6</v>
          </cell>
          <cell r="J85" t="str">
            <v>menit</v>
          </cell>
        </row>
        <row r="87">
          <cell r="D87" t="str">
            <v>Kap. Prod. / jam =</v>
          </cell>
          <cell r="E87" t="str">
            <v>Lh x b x t x Fa x 60</v>
          </cell>
          <cell r="H87" t="str">
            <v>Q3</v>
          </cell>
          <cell r="I87">
            <v>61.874999999999979</v>
          </cell>
          <cell r="J87" t="str">
            <v>M3</v>
          </cell>
        </row>
        <row r="88">
          <cell r="E88" t="str">
            <v>n x Ts3</v>
          </cell>
        </row>
        <row r="89">
          <cell r="D89" t="str">
            <v>Koefisien Alat / M3</v>
          </cell>
          <cell r="E89" t="str">
            <v xml:space="preserve"> =  1  :  Q3</v>
          </cell>
          <cell r="H89" t="str">
            <v>(E13)</v>
          </cell>
          <cell r="I89">
            <v>1.6161616161616169E-2</v>
          </cell>
          <cell r="J89" t="str">
            <v>jam</v>
          </cell>
        </row>
        <row r="91">
          <cell r="B91" t="str">
            <v xml:space="preserve">   2.d.</v>
          </cell>
          <cell r="D91" t="str">
            <v>Vibratory Roller</v>
          </cell>
          <cell r="H91" t="str">
            <v>(E19)</v>
          </cell>
        </row>
        <row r="92">
          <cell r="D92" t="str">
            <v>Kecepatan rata-rata alat</v>
          </cell>
          <cell r="H92" t="str">
            <v>v</v>
          </cell>
          <cell r="I92">
            <v>3</v>
          </cell>
          <cell r="J92" t="str">
            <v>KM/jam</v>
          </cell>
        </row>
        <row r="93">
          <cell r="D93" t="str">
            <v>Lebar efektif pemadatan</v>
          </cell>
          <cell r="H93" t="str">
            <v>b</v>
          </cell>
          <cell r="I93">
            <v>1.2</v>
          </cell>
          <cell r="J93" t="str">
            <v>M</v>
          </cell>
        </row>
        <row r="94">
          <cell r="D94" t="str">
            <v>Jumlah lintasan</v>
          </cell>
          <cell r="H94" t="str">
            <v>n</v>
          </cell>
          <cell r="I94">
            <v>8</v>
          </cell>
          <cell r="J94" t="str">
            <v>lintasan</v>
          </cell>
        </row>
        <row r="95">
          <cell r="D95" t="str">
            <v>Faktor Efisiensi alat</v>
          </cell>
          <cell r="H95" t="str">
            <v>Fa</v>
          </cell>
          <cell r="I95">
            <v>0.75</v>
          </cell>
          <cell r="J95" t="str">
            <v>-</v>
          </cell>
        </row>
        <row r="97">
          <cell r="D97" t="str">
            <v>Kap. Prod. / jam =</v>
          </cell>
          <cell r="E97" t="str">
            <v>(v x 1000) x b x t x Fa</v>
          </cell>
          <cell r="H97" t="str">
            <v>Q4</v>
          </cell>
          <cell r="I97">
            <v>50.625</v>
          </cell>
          <cell r="J97" t="str">
            <v>M3</v>
          </cell>
        </row>
        <row r="98">
          <cell r="E98" t="str">
            <v>n</v>
          </cell>
        </row>
        <row r="99">
          <cell r="D99" t="str">
            <v>Koefisien Alat / M3</v>
          </cell>
          <cell r="E99" t="str">
            <v xml:space="preserve"> =  1  :  Q4</v>
          </cell>
          <cell r="H99" t="str">
            <v>(E19)</v>
          </cell>
          <cell r="I99">
            <v>1.9753086419753086E-2</v>
          </cell>
          <cell r="J99" t="str">
            <v>jam</v>
          </cell>
        </row>
        <row r="101">
          <cell r="B101" t="str">
            <v xml:space="preserve">   2.e.</v>
          </cell>
          <cell r="D101" t="str">
            <v>Pneumatic Tire Roller</v>
          </cell>
          <cell r="H101" t="str">
            <v>(E18)</v>
          </cell>
        </row>
        <row r="102">
          <cell r="D102" t="str">
            <v>Kecepatan rata-rata alat</v>
          </cell>
          <cell r="H102" t="str">
            <v>v</v>
          </cell>
          <cell r="I102">
            <v>5</v>
          </cell>
          <cell r="J102" t="str">
            <v>KM/jam</v>
          </cell>
        </row>
        <row r="103">
          <cell r="D103" t="str">
            <v>Lebar efektif pemadatan</v>
          </cell>
          <cell r="H103" t="str">
            <v>b</v>
          </cell>
          <cell r="I103">
            <v>1.5</v>
          </cell>
          <cell r="J103" t="str">
            <v>M</v>
          </cell>
        </row>
        <row r="104">
          <cell r="D104" t="str">
            <v>Jumlah lintasan</v>
          </cell>
          <cell r="H104" t="str">
            <v>n</v>
          </cell>
          <cell r="I104">
            <v>4</v>
          </cell>
          <cell r="J104" t="str">
            <v>lintasan</v>
          </cell>
        </row>
        <row r="105">
          <cell r="D105" t="str">
            <v>Faktor Efisiensi alat</v>
          </cell>
          <cell r="H105" t="str">
            <v>Fa</v>
          </cell>
          <cell r="I105">
            <v>0.75</v>
          </cell>
          <cell r="J105" t="str">
            <v>-</v>
          </cell>
        </row>
        <row r="107">
          <cell r="D107" t="str">
            <v>Kap. Prod. / jam =</v>
          </cell>
          <cell r="E107" t="str">
            <v>(v x 1000) x b x t x Fa</v>
          </cell>
          <cell r="H107" t="str">
            <v>Q5</v>
          </cell>
          <cell r="I107">
            <v>210.9375</v>
          </cell>
          <cell r="J107" t="str">
            <v>M3</v>
          </cell>
        </row>
        <row r="108">
          <cell r="E108" t="str">
            <v>n</v>
          </cell>
        </row>
        <row r="109">
          <cell r="D109" t="str">
            <v>Koefisien Alat / M3</v>
          </cell>
          <cell r="E109" t="str">
            <v xml:space="preserve"> =  1  :  Q5</v>
          </cell>
          <cell r="H109" t="str">
            <v>(E18)</v>
          </cell>
          <cell r="I109">
            <v>4.7407407407407407E-3</v>
          </cell>
          <cell r="J109" t="str">
            <v>jam</v>
          </cell>
        </row>
        <row r="111">
          <cell r="B111" t="str">
            <v xml:space="preserve">   2.f.</v>
          </cell>
          <cell r="D111" t="str">
            <v>Water Tank Truck</v>
          </cell>
          <cell r="H111" t="str">
            <v>(E23)</v>
          </cell>
        </row>
        <row r="112">
          <cell r="D112" t="str">
            <v>Volume tanki air</v>
          </cell>
          <cell r="H112" t="str">
            <v>V</v>
          </cell>
          <cell r="I112">
            <v>4</v>
          </cell>
          <cell r="J112" t="str">
            <v>M3</v>
          </cell>
        </row>
        <row r="113">
          <cell r="D113" t="str">
            <v>Kebutuhan air / M3 agregat padat</v>
          </cell>
          <cell r="H113" t="str">
            <v>Wc</v>
          </cell>
          <cell r="I113">
            <v>7.0000000000000007E-2</v>
          </cell>
          <cell r="J113" t="str">
            <v>M3</v>
          </cell>
        </row>
        <row r="114">
          <cell r="D114" t="str">
            <v>Pengisian tanki / jam</v>
          </cell>
          <cell r="H114" t="str">
            <v>n</v>
          </cell>
          <cell r="I114">
            <v>1</v>
          </cell>
          <cell r="J114" t="str">
            <v>kali</v>
          </cell>
        </row>
        <row r="115">
          <cell r="D115" t="str">
            <v>Faktor Efisiensi alat</v>
          </cell>
          <cell r="H115" t="str">
            <v>Fa</v>
          </cell>
          <cell r="I115">
            <v>0.75</v>
          </cell>
          <cell r="J115" t="str">
            <v>-</v>
          </cell>
        </row>
        <row r="117">
          <cell r="D117" t="str">
            <v>Kap. Prod. / jam =</v>
          </cell>
          <cell r="E117" t="str">
            <v>V x n x Fa</v>
          </cell>
          <cell r="H117" t="str">
            <v>Q6</v>
          </cell>
          <cell r="I117">
            <v>42.857142857142854</v>
          </cell>
          <cell r="J117" t="str">
            <v>M3</v>
          </cell>
        </row>
        <row r="118">
          <cell r="E118" t="str">
            <v>Wc</v>
          </cell>
        </row>
        <row r="119">
          <cell r="D119" t="str">
            <v>Koefisien Alat / M3</v>
          </cell>
          <cell r="E119" t="str">
            <v xml:space="preserve"> =  1  :  Q6</v>
          </cell>
          <cell r="H119" t="str">
            <v>(E23)</v>
          </cell>
          <cell r="I119">
            <v>2.3333333333333334E-2</v>
          </cell>
          <cell r="J119" t="str">
            <v>jam</v>
          </cell>
        </row>
        <row r="122">
          <cell r="K122" t="str">
            <v>Berlanjut ke hal. berikut</v>
          </cell>
        </row>
        <row r="123">
          <cell r="B123" t="str">
            <v>ITEM PEMBAYARAN NO.</v>
          </cell>
          <cell r="E123" t="str">
            <v>:  4.2 (1)</v>
          </cell>
          <cell r="K123" t="str">
            <v>Analisa EI-421</v>
          </cell>
        </row>
        <row r="124">
          <cell r="B124" t="str">
            <v>JENIS PEKERJAAN</v>
          </cell>
          <cell r="E124" t="str">
            <v>:  Lps. Pond. Ag. Kls. A, CBR Min 80%</v>
          </cell>
        </row>
        <row r="125">
          <cell r="B125" t="str">
            <v>SATUAN PEMBAYARAN</v>
          </cell>
          <cell r="E125" t="str">
            <v>:  M3</v>
          </cell>
          <cell r="I125" t="str">
            <v xml:space="preserve">         URAIAN ANALISA HARGA SATUAN</v>
          </cell>
        </row>
        <row r="126">
          <cell r="K126" t="str">
            <v>Lanjutan</v>
          </cell>
        </row>
        <row r="128">
          <cell r="B128" t="str">
            <v>No.</v>
          </cell>
          <cell r="D128" t="str">
            <v>U R A I A N</v>
          </cell>
          <cell r="H128" t="str">
            <v>KODE</v>
          </cell>
          <cell r="I128" t="str">
            <v>KOEF.</v>
          </cell>
          <cell r="J128" t="str">
            <v>SATUAN</v>
          </cell>
          <cell r="K128" t="str">
            <v>KETERANGAN</v>
          </cell>
        </row>
        <row r="131">
          <cell r="B131" t="str">
            <v xml:space="preserve">   2.g.</v>
          </cell>
          <cell r="D131" t="str">
            <v>Alat Bantu</v>
          </cell>
          <cell r="K131" t="str">
            <v xml:space="preserve"> Lump Sum</v>
          </cell>
        </row>
        <row r="132">
          <cell r="D132" t="str">
            <v>Diperlukan   :</v>
          </cell>
        </row>
        <row r="133">
          <cell r="D133" t="str">
            <v>- Kereta dorong</v>
          </cell>
          <cell r="E133" t="str">
            <v>=  2  buah.</v>
          </cell>
        </row>
        <row r="134">
          <cell r="D134" t="str">
            <v>- Sekop</v>
          </cell>
          <cell r="E134" t="str">
            <v>=  3  buah.</v>
          </cell>
        </row>
        <row r="135">
          <cell r="D135" t="str">
            <v>- Garpu</v>
          </cell>
          <cell r="E135" t="str">
            <v>=  2  buah.</v>
          </cell>
        </row>
        <row r="137">
          <cell r="B137" t="str">
            <v xml:space="preserve">   3.</v>
          </cell>
          <cell r="D137" t="str">
            <v>TENAGA</v>
          </cell>
        </row>
        <row r="138">
          <cell r="D138" t="str">
            <v>Produksi menentukan : WHEEL LOADER</v>
          </cell>
          <cell r="H138" t="str">
            <v>Q1</v>
          </cell>
          <cell r="I138">
            <v>12.857142857142858</v>
          </cell>
          <cell r="J138" t="str">
            <v>M3/jam</v>
          </cell>
        </row>
        <row r="139">
          <cell r="D139" t="str">
            <v>Produksi agregat / hari  =  Tk x Q1</v>
          </cell>
          <cell r="H139" t="str">
            <v>Qt</v>
          </cell>
          <cell r="I139">
            <v>90</v>
          </cell>
          <cell r="J139" t="str">
            <v>M3</v>
          </cell>
        </row>
        <row r="140">
          <cell r="D140" t="str">
            <v>Kebutuhan tenaga :</v>
          </cell>
        </row>
        <row r="141">
          <cell r="E141" t="str">
            <v>- Pekerja</v>
          </cell>
          <cell r="H141" t="str">
            <v>P</v>
          </cell>
          <cell r="I141">
            <v>7</v>
          </cell>
          <cell r="J141" t="str">
            <v>orang</v>
          </cell>
        </row>
        <row r="142">
          <cell r="E142" t="str">
            <v>- Mandor</v>
          </cell>
          <cell r="H142" t="str">
            <v>M</v>
          </cell>
          <cell r="I142">
            <v>1</v>
          </cell>
          <cell r="J142" t="str">
            <v>orang</v>
          </cell>
        </row>
        <row r="144">
          <cell r="D144" t="str">
            <v>Koefisien tenaga / M3   :</v>
          </cell>
        </row>
        <row r="145">
          <cell r="E145" t="str">
            <v>- Pekerja</v>
          </cell>
          <cell r="F145" t="str">
            <v>= (Tk x P) : Qt</v>
          </cell>
          <cell r="H145" t="str">
            <v>(L01)</v>
          </cell>
          <cell r="I145">
            <v>0.5444444444444444</v>
          </cell>
          <cell r="J145" t="str">
            <v>jam</v>
          </cell>
        </row>
        <row r="146">
          <cell r="E146" t="str">
            <v>- Mandor</v>
          </cell>
          <cell r="F146" t="str">
            <v>= (Tk x M) : Qt</v>
          </cell>
          <cell r="H146" t="str">
            <v>(L03)</v>
          </cell>
          <cell r="I146">
            <v>7.7777777777777779E-2</v>
          </cell>
          <cell r="J146" t="str">
            <v>jam</v>
          </cell>
        </row>
        <row r="148">
          <cell r="B148" t="str">
            <v>4.</v>
          </cell>
          <cell r="D148" t="str">
            <v>HARGA DASAR SATUAN UPAH, BAHAN DAN ALAT</v>
          </cell>
        </row>
        <row r="149">
          <cell r="D149" t="str">
            <v>Lihat lampiran.</v>
          </cell>
        </row>
        <row r="151">
          <cell r="B151" t="str">
            <v>5.</v>
          </cell>
          <cell r="D151" t="str">
            <v>ANALISA HARGA SATUAN PEKERJAAN</v>
          </cell>
        </row>
        <row r="152">
          <cell r="D152" t="str">
            <v>Lihat perhitungan dalam FORMULIR STANDAR UNTUK</v>
          </cell>
        </row>
        <row r="153">
          <cell r="D153" t="str">
            <v>PEREKAMAN ANALISA MASING-MASING HARGA</v>
          </cell>
        </row>
        <row r="154">
          <cell r="D154" t="str">
            <v>SATUAN.</v>
          </cell>
        </row>
        <row r="155">
          <cell r="D155" t="str">
            <v>Didapat Harga Satuan Pekerjaan :</v>
          </cell>
        </row>
        <row r="157">
          <cell r="D157" t="str">
            <v xml:space="preserve">Rp.  </v>
          </cell>
          <cell r="E157">
            <v>757619.78464622481</v>
          </cell>
          <cell r="F157" t="str">
            <v xml:space="preserve"> / M3.</v>
          </cell>
        </row>
        <row r="160">
          <cell r="B160" t="str">
            <v>6.</v>
          </cell>
          <cell r="D160" t="str">
            <v>WAKTU PELAKSANAAN YANG DIPERLUKAN</v>
          </cell>
        </row>
        <row r="161">
          <cell r="D161" t="str">
            <v>Masa Pelaksanaan :</v>
          </cell>
          <cell r="E161" t="str">
            <v>. . . . . . . . . . . .</v>
          </cell>
          <cell r="F161" t="str">
            <v>bulan</v>
          </cell>
        </row>
        <row r="163">
          <cell r="B163" t="str">
            <v>7.</v>
          </cell>
          <cell r="D163" t="str">
            <v>VOLUME PEKERJAAN YANG DIPERLUKAN</v>
          </cell>
        </row>
        <row r="164">
          <cell r="D164" t="str">
            <v>Volume pekerjaan  :</v>
          </cell>
          <cell r="E164" t="str">
            <v>. . . . . . . . . . . .</v>
          </cell>
          <cell r="F164" t="str">
            <v>M3</v>
          </cell>
        </row>
        <row r="182">
          <cell r="B182" t="str">
            <v>ITEM PEMBAYARAN NO.</v>
          </cell>
          <cell r="E182" t="str">
            <v>:  4.2 (2)</v>
          </cell>
          <cell r="K182" t="str">
            <v>Analisa EI-422</v>
          </cell>
        </row>
        <row r="183">
          <cell r="B183" t="str">
            <v>JENIS PEKERJAAN</v>
          </cell>
          <cell r="E183" t="str">
            <v>:  Lps. Pond. Ag. Kls. B, CBR Min 35%</v>
          </cell>
        </row>
        <row r="184">
          <cell r="B184" t="str">
            <v>SATUAN PEMBAYARAN</v>
          </cell>
          <cell r="E184" t="str">
            <v>:  M3</v>
          </cell>
          <cell r="I184" t="str">
            <v xml:space="preserve">         URAIAN ANALISA HARGA SATUAN</v>
          </cell>
        </row>
        <row r="187">
          <cell r="B187" t="str">
            <v>No.</v>
          </cell>
          <cell r="D187" t="str">
            <v>U R A I A N</v>
          </cell>
          <cell r="H187" t="str">
            <v>KODE</v>
          </cell>
          <cell r="I187" t="str">
            <v>KOEF.</v>
          </cell>
          <cell r="J187" t="str">
            <v>SATUAN</v>
          </cell>
          <cell r="K187" t="str">
            <v>KETERANGAN</v>
          </cell>
        </row>
        <row r="190">
          <cell r="B190" t="str">
            <v>I.</v>
          </cell>
          <cell r="D190" t="str">
            <v>ASUMSI</v>
          </cell>
        </row>
        <row r="191">
          <cell r="B191">
            <v>1</v>
          </cell>
          <cell r="D191" t="str">
            <v>Menggunakan alat berat (cara mekanik)</v>
          </cell>
        </row>
        <row r="192">
          <cell r="B192">
            <v>2</v>
          </cell>
          <cell r="D192" t="str">
            <v>Lokasi pekerjaan : sepanjang jalan</v>
          </cell>
        </row>
        <row r="193">
          <cell r="B193">
            <v>3</v>
          </cell>
          <cell r="D193" t="str">
            <v>Kondisi existing jalan : rendah</v>
          </cell>
        </row>
        <row r="194">
          <cell r="B194">
            <v>4</v>
          </cell>
          <cell r="D194" t="str">
            <v>Jarak rata-rata Base Camp ke lokasi pekerjaan</v>
          </cell>
          <cell r="H194" t="str">
            <v>L</v>
          </cell>
          <cell r="I194">
            <v>10</v>
          </cell>
          <cell r="J194" t="str">
            <v>KM</v>
          </cell>
        </row>
        <row r="195">
          <cell r="B195">
            <v>5</v>
          </cell>
          <cell r="D195" t="str">
            <v>Tebal lapis agregat padat</v>
          </cell>
          <cell r="H195" t="str">
            <v>t</v>
          </cell>
          <cell r="I195">
            <v>0.15</v>
          </cell>
          <cell r="J195" t="str">
            <v>M</v>
          </cell>
        </row>
        <row r="196">
          <cell r="B196">
            <v>6</v>
          </cell>
          <cell r="D196" t="str">
            <v>Faktor kembang material (Padat-Lepas)</v>
          </cell>
          <cell r="H196" t="str">
            <v>Fk</v>
          </cell>
          <cell r="I196">
            <v>1.2</v>
          </cell>
          <cell r="J196" t="str">
            <v>-</v>
          </cell>
        </row>
        <row r="197">
          <cell r="B197">
            <v>7</v>
          </cell>
          <cell r="D197" t="str">
            <v>Jam kerja efektif per-hari</v>
          </cell>
          <cell r="H197" t="str">
            <v>Tk</v>
          </cell>
          <cell r="I197">
            <v>7</v>
          </cell>
          <cell r="J197" t="str">
            <v>jam</v>
          </cell>
        </row>
        <row r="198">
          <cell r="B198">
            <v>8</v>
          </cell>
          <cell r="D198" t="str">
            <v>Proporsi Campuran :</v>
          </cell>
          <cell r="E198" t="str">
            <v>- Agregat Kasar</v>
          </cell>
          <cell r="H198" t="str">
            <v>Ak</v>
          </cell>
          <cell r="I198">
            <v>59</v>
          </cell>
          <cell r="J198" t="str">
            <v>%</v>
          </cell>
          <cell r="K198" t="str">
            <v xml:space="preserve"> Gradasi harus</v>
          </cell>
        </row>
        <row r="199">
          <cell r="E199" t="str">
            <v>- Agregat Halus</v>
          </cell>
          <cell r="H199" t="str">
            <v>Ah</v>
          </cell>
          <cell r="I199">
            <v>41</v>
          </cell>
          <cell r="J199" t="str">
            <v>%</v>
          </cell>
          <cell r="K199" t="str">
            <v xml:space="preserve"> memenuhi</v>
          </cell>
        </row>
        <row r="200">
          <cell r="K200" t="str">
            <v xml:space="preserve"> Spesifikasi</v>
          </cell>
        </row>
        <row r="202">
          <cell r="B202" t="str">
            <v>II.</v>
          </cell>
          <cell r="D202" t="str">
            <v>URUTAN KERJA</v>
          </cell>
        </row>
        <row r="203">
          <cell r="B203">
            <v>1</v>
          </cell>
          <cell r="D203" t="str">
            <v>Wheel Loader mencampur dan memuat Agregat ke</v>
          </cell>
        </row>
        <row r="204">
          <cell r="D204" t="str">
            <v>dalam Dump Truck di Base Camp</v>
          </cell>
        </row>
        <row r="205">
          <cell r="B205">
            <v>2</v>
          </cell>
          <cell r="D205" t="str">
            <v>Dump Truck mengangkut Agregat ke lokasi</v>
          </cell>
        </row>
        <row r="206">
          <cell r="D206" t="str">
            <v>pekerjaan dan dihampar dengan Motor Grader</v>
          </cell>
        </row>
        <row r="207">
          <cell r="B207">
            <v>3</v>
          </cell>
          <cell r="D207" t="str">
            <v>Hamparan Agregat dibasahi dengan Water Tank</v>
          </cell>
        </row>
        <row r="208">
          <cell r="D208" t="str">
            <v>Truck sebelum dipadatkan dengan Tandem</v>
          </cell>
        </row>
        <row r="209">
          <cell r="D209" t="str">
            <v>Roller dan Pneumatic Tire Roller</v>
          </cell>
        </row>
        <row r="210">
          <cell r="B210">
            <v>4</v>
          </cell>
          <cell r="D210" t="str">
            <v>Selama pemadatan, sekelompok pekerja akan</v>
          </cell>
        </row>
        <row r="211">
          <cell r="D211" t="str">
            <v>merapikan tepi hamparan dan level permukaan</v>
          </cell>
        </row>
        <row r="212">
          <cell r="D212" t="str">
            <v>dengan menggunakan Alat Bantu</v>
          </cell>
        </row>
        <row r="214">
          <cell r="B214" t="str">
            <v>III.</v>
          </cell>
          <cell r="D214" t="str">
            <v>PEMAKAIAN BAHAN, ALAT DAN TENAGA</v>
          </cell>
        </row>
        <row r="215">
          <cell r="B215" t="str">
            <v xml:space="preserve">   1.</v>
          </cell>
          <cell r="D215" t="str">
            <v>BAHAN</v>
          </cell>
        </row>
        <row r="216">
          <cell r="D216" t="str">
            <v>- Agregat Kasar</v>
          </cell>
          <cell r="E216" t="str">
            <v>=  Ak x 1 M3 x Fk</v>
          </cell>
          <cell r="H216" t="str">
            <v>M03</v>
          </cell>
          <cell r="I216">
            <v>0.70799999999999996</v>
          </cell>
          <cell r="J216" t="str">
            <v>M3</v>
          </cell>
        </row>
        <row r="217">
          <cell r="D217" t="str">
            <v>- Agregat Halus</v>
          </cell>
          <cell r="E217" t="str">
            <v>=  Ah x 1 M3 x Fk</v>
          </cell>
          <cell r="H217" t="str">
            <v>M04</v>
          </cell>
          <cell r="I217">
            <v>0.49199999999999994</v>
          </cell>
          <cell r="J217" t="str">
            <v>M3</v>
          </cell>
        </row>
        <row r="219">
          <cell r="B219" t="str">
            <v xml:space="preserve">   2.</v>
          </cell>
          <cell r="D219" t="str">
            <v>ALAT</v>
          </cell>
        </row>
        <row r="220">
          <cell r="B220" t="str">
            <v xml:space="preserve">   2.a.</v>
          </cell>
          <cell r="D220" t="str">
            <v>Wheel Loader</v>
          </cell>
          <cell r="H220" t="str">
            <v>(E15)</v>
          </cell>
        </row>
        <row r="221">
          <cell r="D221" t="str">
            <v>Kapasitas bucket</v>
          </cell>
          <cell r="H221" t="str">
            <v>V</v>
          </cell>
          <cell r="I221">
            <v>1.5</v>
          </cell>
          <cell r="J221" t="str">
            <v>M3</v>
          </cell>
        </row>
        <row r="222">
          <cell r="D222" t="str">
            <v>Faktor bucket</v>
          </cell>
          <cell r="H222" t="str">
            <v>Fb</v>
          </cell>
          <cell r="I222">
            <v>0.9</v>
          </cell>
          <cell r="J222" t="str">
            <v>-</v>
          </cell>
        </row>
        <row r="223">
          <cell r="D223" t="str">
            <v>Faktor Efisiensi alat</v>
          </cell>
          <cell r="H223" t="str">
            <v>Fa</v>
          </cell>
          <cell r="I223">
            <v>0.75</v>
          </cell>
          <cell r="J223" t="str">
            <v>-</v>
          </cell>
        </row>
        <row r="224">
          <cell r="D224" t="str">
            <v>Waktu Siklus :</v>
          </cell>
          <cell r="H224" t="str">
            <v>Ts1</v>
          </cell>
        </row>
        <row r="225">
          <cell r="D225" t="str">
            <v>- Mencampur</v>
          </cell>
          <cell r="H225" t="str">
            <v>T1</v>
          </cell>
          <cell r="I225">
            <v>2.5</v>
          </cell>
          <cell r="J225" t="str">
            <v>menit</v>
          </cell>
        </row>
        <row r="226">
          <cell r="D226" t="str">
            <v>- Memuat dan lain-lain</v>
          </cell>
          <cell r="H226" t="str">
            <v>T2</v>
          </cell>
          <cell r="I226">
            <v>1.5</v>
          </cell>
          <cell r="J226" t="str">
            <v>menit</v>
          </cell>
        </row>
        <row r="227">
          <cell r="H227" t="str">
            <v>Ts1</v>
          </cell>
          <cell r="I227">
            <v>4</v>
          </cell>
          <cell r="J227" t="str">
            <v>menit</v>
          </cell>
        </row>
        <row r="229">
          <cell r="D229" t="str">
            <v>Kap. Prod. / jam =</v>
          </cell>
          <cell r="E229" t="str">
            <v>V x Fb x Fa x 60</v>
          </cell>
          <cell r="H229" t="str">
            <v>Q1</v>
          </cell>
          <cell r="I229">
            <v>12.656250000000004</v>
          </cell>
          <cell r="J229" t="str">
            <v>M3</v>
          </cell>
        </row>
        <row r="230">
          <cell r="E230" t="str">
            <v>Fk x Ts1</v>
          </cell>
        </row>
        <row r="231">
          <cell r="D231" t="str">
            <v>Koefisien Alat / M3</v>
          </cell>
          <cell r="E231" t="str">
            <v xml:space="preserve"> =  1  :  Q1</v>
          </cell>
          <cell r="H231" t="str">
            <v>(E15)</v>
          </cell>
          <cell r="I231">
            <v>7.901234567901233E-2</v>
          </cell>
          <cell r="J231" t="str">
            <v>jam</v>
          </cell>
        </row>
        <row r="233">
          <cell r="B233" t="str">
            <v xml:space="preserve">   2.b.</v>
          </cell>
          <cell r="D233" t="str">
            <v>Dump Truck</v>
          </cell>
          <cell r="H233" t="str">
            <v>(E09)</v>
          </cell>
        </row>
        <row r="234">
          <cell r="D234" t="str">
            <v>Kapasitas bak</v>
          </cell>
          <cell r="H234" t="str">
            <v>V</v>
          </cell>
          <cell r="I234">
            <v>2.5</v>
          </cell>
          <cell r="J234" t="str">
            <v>M3</v>
          </cell>
        </row>
        <row r="235">
          <cell r="D235" t="str">
            <v>Faktor Efisiensi alat</v>
          </cell>
          <cell r="H235" t="str">
            <v>Fa</v>
          </cell>
          <cell r="I235">
            <v>0.75</v>
          </cell>
          <cell r="J235" t="str">
            <v>-</v>
          </cell>
        </row>
        <row r="236">
          <cell r="D236" t="str">
            <v>Kecepatan rata-rata bermuatan</v>
          </cell>
          <cell r="H236" t="str">
            <v>v1</v>
          </cell>
          <cell r="I236">
            <v>20</v>
          </cell>
          <cell r="J236" t="str">
            <v>KM/jam</v>
          </cell>
        </row>
        <row r="237">
          <cell r="D237" t="str">
            <v>Kecepatan rata-rata kosong</v>
          </cell>
          <cell r="H237" t="str">
            <v>v2</v>
          </cell>
          <cell r="I237">
            <v>30</v>
          </cell>
          <cell r="J237" t="str">
            <v>KM/jam</v>
          </cell>
        </row>
        <row r="238">
          <cell r="D238" t="str">
            <v>Waktu Siklus  :  - Waktu memuat = V : Q1 x 60</v>
          </cell>
          <cell r="H238" t="str">
            <v>T1</v>
          </cell>
          <cell r="I238">
            <v>11.851851851851848</v>
          </cell>
          <cell r="J238" t="str">
            <v>menit</v>
          </cell>
        </row>
        <row r="239">
          <cell r="D239" t="str">
            <v>- Waktu tempuh isi  =  (L : v1) x 60 menit</v>
          </cell>
          <cell r="H239" t="str">
            <v>T2</v>
          </cell>
          <cell r="I239">
            <v>30</v>
          </cell>
          <cell r="J239" t="str">
            <v>menit</v>
          </cell>
        </row>
        <row r="240">
          <cell r="D240" t="str">
            <v>- Waktu tempuh kosong  =  (L : v2) x 60 menit</v>
          </cell>
          <cell r="H240" t="str">
            <v>T3</v>
          </cell>
          <cell r="I240">
            <v>20</v>
          </cell>
          <cell r="J240" t="str">
            <v>menit</v>
          </cell>
        </row>
        <row r="241">
          <cell r="D241" t="str">
            <v>- Dump dan lain-lain</v>
          </cell>
          <cell r="H241" t="str">
            <v>T4</v>
          </cell>
          <cell r="I241">
            <v>3</v>
          </cell>
          <cell r="J241" t="str">
            <v>menit</v>
          </cell>
        </row>
        <row r="242">
          <cell r="H242" t="str">
            <v>Ts2</v>
          </cell>
          <cell r="I242">
            <v>64.851851851851848</v>
          </cell>
          <cell r="J242" t="str">
            <v>menit</v>
          </cell>
        </row>
        <row r="244">
          <cell r="K244" t="str">
            <v>Berlanjut ke hal. berikut</v>
          </cell>
        </row>
        <row r="245">
          <cell r="B245" t="str">
            <v>ITEM PEMBAYARAN NO.</v>
          </cell>
          <cell r="E245" t="str">
            <v>:  4.2 (2)</v>
          </cell>
          <cell r="K245" t="str">
            <v>Analisa EI-422</v>
          </cell>
        </row>
        <row r="246">
          <cell r="B246" t="str">
            <v>JENIS PEKERJAAN</v>
          </cell>
          <cell r="E246" t="str">
            <v>:  Lps. Pond. Ag. Kls. B, CBR Min 35%</v>
          </cell>
        </row>
        <row r="247">
          <cell r="B247" t="str">
            <v>SATUAN PEMBAYARAN</v>
          </cell>
          <cell r="E247" t="str">
            <v>:  M3</v>
          </cell>
          <cell r="I247" t="str">
            <v xml:space="preserve">         URAIAN ANALISA HARGA SATUAN</v>
          </cell>
        </row>
        <row r="248">
          <cell r="K248" t="str">
            <v>Lanjutan</v>
          </cell>
        </row>
        <row r="250">
          <cell r="B250" t="str">
            <v>No.</v>
          </cell>
          <cell r="D250" t="str">
            <v>U R A I A N</v>
          </cell>
          <cell r="H250" t="str">
            <v>KODE</v>
          </cell>
          <cell r="I250" t="str">
            <v>KOEF.</v>
          </cell>
          <cell r="J250" t="str">
            <v>SATUAN</v>
          </cell>
          <cell r="K250" t="str">
            <v>KETERANGAN</v>
          </cell>
        </row>
        <row r="253">
          <cell r="D253" t="str">
            <v>Kap. Prod. / jam =</v>
          </cell>
          <cell r="E253" t="str">
            <v>V x Fa x 60</v>
          </cell>
          <cell r="H253" t="str">
            <v>Q2</v>
          </cell>
          <cell r="I253">
            <v>1.4456025128498005</v>
          </cell>
          <cell r="J253" t="str">
            <v>M3</v>
          </cell>
        </row>
        <row r="254">
          <cell r="E254" t="str">
            <v>Fk x Ts2</v>
          </cell>
        </row>
        <row r="255">
          <cell r="D255" t="str">
            <v>Koefisien Alat / M3</v>
          </cell>
          <cell r="E255" t="str">
            <v xml:space="preserve"> =  1  :  Q2</v>
          </cell>
          <cell r="H255" t="str">
            <v>-</v>
          </cell>
          <cell r="I255">
            <v>0.69175308641975297</v>
          </cell>
          <cell r="J255" t="str">
            <v>jam</v>
          </cell>
        </row>
        <row r="257">
          <cell r="B257" t="str">
            <v xml:space="preserve">   2.c.</v>
          </cell>
          <cell r="D257" t="str">
            <v>Motor Grader</v>
          </cell>
          <cell r="H257" t="str">
            <v>(E13)</v>
          </cell>
        </row>
        <row r="258">
          <cell r="D258" t="str">
            <v>Panjang hamparan</v>
          </cell>
          <cell r="H258" t="str">
            <v>Lh</v>
          </cell>
          <cell r="I258">
            <v>50</v>
          </cell>
          <cell r="J258" t="str">
            <v>M</v>
          </cell>
        </row>
        <row r="259">
          <cell r="D259" t="str">
            <v>Lebar efektif kerja blade</v>
          </cell>
          <cell r="H259" t="str">
            <v>b</v>
          </cell>
          <cell r="I259">
            <v>2.4</v>
          </cell>
          <cell r="J259" t="str">
            <v>M</v>
          </cell>
        </row>
        <row r="260">
          <cell r="D260" t="str">
            <v>Faktor Efisiensi alat</v>
          </cell>
          <cell r="H260" t="str">
            <v>Fa</v>
          </cell>
          <cell r="I260">
            <v>0.75</v>
          </cell>
          <cell r="J260" t="str">
            <v>-</v>
          </cell>
        </row>
        <row r="261">
          <cell r="D261" t="str">
            <v>Kecepatan rata-rata alat</v>
          </cell>
          <cell r="H261" t="str">
            <v>v</v>
          </cell>
          <cell r="I261">
            <v>4</v>
          </cell>
          <cell r="J261" t="str">
            <v>KM/jam</v>
          </cell>
        </row>
        <row r="262">
          <cell r="D262" t="str">
            <v>Jumlah lintasan</v>
          </cell>
          <cell r="H262" t="str">
            <v>n</v>
          </cell>
          <cell r="I262">
            <v>6</v>
          </cell>
          <cell r="J262" t="str">
            <v>lintasan</v>
          </cell>
          <cell r="K262" t="str">
            <v xml:space="preserve"> 3 x pp</v>
          </cell>
        </row>
        <row r="263">
          <cell r="D263" t="str">
            <v>Waktu Siklus :</v>
          </cell>
          <cell r="H263" t="str">
            <v>Ts3</v>
          </cell>
        </row>
        <row r="264">
          <cell r="D264" t="str">
            <v>- Perataan 1 lintasan  =  Lh : (v x 1000) x 60</v>
          </cell>
          <cell r="H264" t="str">
            <v>T1</v>
          </cell>
          <cell r="I264">
            <v>0.75</v>
          </cell>
          <cell r="J264" t="str">
            <v>menit</v>
          </cell>
        </row>
        <row r="265">
          <cell r="D265" t="str">
            <v>- Lain-lain</v>
          </cell>
          <cell r="H265" t="str">
            <v>T2</v>
          </cell>
          <cell r="I265">
            <v>1</v>
          </cell>
          <cell r="J265" t="str">
            <v>menit</v>
          </cell>
        </row>
        <row r="266">
          <cell r="H266" t="str">
            <v>Ts3</v>
          </cell>
          <cell r="I266">
            <v>1.75</v>
          </cell>
          <cell r="J266" t="str">
            <v>menit</v>
          </cell>
        </row>
        <row r="268">
          <cell r="D268" t="str">
            <v>Kap. Prod. / jam =</v>
          </cell>
          <cell r="E268" t="str">
            <v>Lh x b x t x Fa x 60</v>
          </cell>
          <cell r="H268" t="str">
            <v>Q3</v>
          </cell>
          <cell r="I268">
            <v>77.142857142857139</v>
          </cell>
          <cell r="J268" t="str">
            <v>M3</v>
          </cell>
        </row>
        <row r="269">
          <cell r="E269" t="str">
            <v>n x Ts3</v>
          </cell>
        </row>
        <row r="270">
          <cell r="D270" t="str">
            <v>Koefisien Alat / M3</v>
          </cell>
          <cell r="E270" t="str">
            <v xml:space="preserve"> =  1  :  Q3</v>
          </cell>
          <cell r="H270" t="str">
            <v>(E13)</v>
          </cell>
          <cell r="I270">
            <v>1.2962962962962964E-2</v>
          </cell>
          <cell r="J270" t="str">
            <v>jam</v>
          </cell>
        </row>
        <row r="272">
          <cell r="B272" t="str">
            <v xml:space="preserve">   2.d.</v>
          </cell>
          <cell r="D272" t="str">
            <v>Vibratory Roller</v>
          </cell>
          <cell r="H272" t="str">
            <v>(E19)</v>
          </cell>
        </row>
        <row r="273">
          <cell r="D273" t="str">
            <v>Kecepatan rata-rata alat</v>
          </cell>
          <cell r="H273" t="str">
            <v>v</v>
          </cell>
          <cell r="I273">
            <v>3</v>
          </cell>
          <cell r="J273" t="str">
            <v>KM/jam</v>
          </cell>
        </row>
        <row r="274">
          <cell r="D274" t="str">
            <v>Lebar efektif pemadatan</v>
          </cell>
          <cell r="H274" t="str">
            <v>b</v>
          </cell>
          <cell r="I274">
            <v>1.2</v>
          </cell>
          <cell r="J274" t="str">
            <v>M</v>
          </cell>
        </row>
        <row r="275">
          <cell r="D275" t="str">
            <v>Jumlah lintasan</v>
          </cell>
          <cell r="H275" t="str">
            <v>n</v>
          </cell>
          <cell r="I275">
            <v>8</v>
          </cell>
          <cell r="J275" t="str">
            <v>lintasan</v>
          </cell>
        </row>
        <row r="276">
          <cell r="D276" t="str">
            <v>Faktor Efisiensi alat</v>
          </cell>
          <cell r="H276" t="str">
            <v>Fa</v>
          </cell>
          <cell r="I276">
            <v>0.75</v>
          </cell>
          <cell r="J276" t="str">
            <v>-</v>
          </cell>
        </row>
        <row r="278">
          <cell r="D278" t="str">
            <v>Kap. Prod. / jam =</v>
          </cell>
          <cell r="E278" t="str">
            <v>(v x 1000) x b x t x Fa</v>
          </cell>
          <cell r="H278" t="str">
            <v>Q4</v>
          </cell>
          <cell r="I278">
            <v>50.625</v>
          </cell>
          <cell r="J278" t="str">
            <v>M3</v>
          </cell>
        </row>
        <row r="279">
          <cell r="E279" t="str">
            <v>n</v>
          </cell>
        </row>
        <row r="280">
          <cell r="D280" t="str">
            <v>Koefisien Alat / M3</v>
          </cell>
          <cell r="E280" t="str">
            <v xml:space="preserve"> =  1  :  Q4</v>
          </cell>
          <cell r="H280" t="str">
            <v>(E19)</v>
          </cell>
          <cell r="I280">
            <v>1.9753086419753086E-2</v>
          </cell>
          <cell r="J280" t="str">
            <v>jam</v>
          </cell>
        </row>
        <row r="282">
          <cell r="B282" t="str">
            <v xml:space="preserve">   2.e.</v>
          </cell>
          <cell r="D282" t="str">
            <v>Pneumatic Tire Roller</v>
          </cell>
          <cell r="H282" t="str">
            <v>(E18)</v>
          </cell>
        </row>
        <row r="283">
          <cell r="D283" t="str">
            <v>Kecepatan rata-rata alat</v>
          </cell>
          <cell r="H283" t="str">
            <v>v</v>
          </cell>
          <cell r="I283">
            <v>5</v>
          </cell>
          <cell r="J283" t="str">
            <v>KM/jam</v>
          </cell>
        </row>
        <row r="284">
          <cell r="D284" t="str">
            <v>Lebar efektif pemadatan</v>
          </cell>
          <cell r="H284" t="str">
            <v>b</v>
          </cell>
          <cell r="I284">
            <v>1.5</v>
          </cell>
          <cell r="J284" t="str">
            <v>M</v>
          </cell>
        </row>
        <row r="285">
          <cell r="D285" t="str">
            <v>Jumlah lintasan</v>
          </cell>
          <cell r="H285" t="str">
            <v>n</v>
          </cell>
          <cell r="I285">
            <v>4</v>
          </cell>
          <cell r="J285" t="str">
            <v>lintasan</v>
          </cell>
        </row>
        <row r="286">
          <cell r="D286" t="str">
            <v>Faktor Efisiensi alat</v>
          </cell>
          <cell r="H286" t="str">
            <v>Fa</v>
          </cell>
          <cell r="I286">
            <v>0.75</v>
          </cell>
          <cell r="J286" t="str">
            <v>-</v>
          </cell>
        </row>
        <row r="288">
          <cell r="D288" t="str">
            <v>Kap. Prod. / jam =</v>
          </cell>
          <cell r="E288" t="str">
            <v>(v x 1000) x b x t x Fa</v>
          </cell>
          <cell r="H288" t="str">
            <v>Q5</v>
          </cell>
          <cell r="I288">
            <v>210.9375</v>
          </cell>
          <cell r="J288" t="str">
            <v>M3</v>
          </cell>
        </row>
        <row r="289">
          <cell r="E289" t="str">
            <v>n</v>
          </cell>
        </row>
        <row r="290">
          <cell r="D290" t="str">
            <v>Koefisien Alat / M3</v>
          </cell>
          <cell r="E290" t="str">
            <v xml:space="preserve"> =  1  :  Q5</v>
          </cell>
          <cell r="H290" t="str">
            <v>(E18)</v>
          </cell>
          <cell r="I290">
            <v>4.7407407407407407E-3</v>
          </cell>
          <cell r="J290" t="str">
            <v>jam</v>
          </cell>
        </row>
        <row r="292">
          <cell r="B292" t="str">
            <v xml:space="preserve">   2.f.</v>
          </cell>
          <cell r="D292" t="str">
            <v>Water Tank Truck</v>
          </cell>
          <cell r="H292" t="str">
            <v>(E23)</v>
          </cell>
        </row>
        <row r="293">
          <cell r="D293" t="str">
            <v>Volume tanki air</v>
          </cell>
          <cell r="H293" t="str">
            <v>V</v>
          </cell>
          <cell r="I293">
            <v>4</v>
          </cell>
          <cell r="J293" t="str">
            <v>M3</v>
          </cell>
        </row>
        <row r="294">
          <cell r="D294" t="str">
            <v>Kebutuhan air / M3 agregat padat</v>
          </cell>
          <cell r="H294" t="str">
            <v>Wc</v>
          </cell>
          <cell r="I294">
            <v>7.0000000000000007E-2</v>
          </cell>
          <cell r="J294" t="str">
            <v>M3</v>
          </cell>
        </row>
        <row r="295">
          <cell r="D295" t="str">
            <v>Pengisian tanki / jam</v>
          </cell>
          <cell r="H295" t="str">
            <v>n</v>
          </cell>
          <cell r="I295">
            <v>1</v>
          </cell>
          <cell r="J295" t="str">
            <v>kali</v>
          </cell>
        </row>
        <row r="296">
          <cell r="D296" t="str">
            <v>Faktor Efisiensi alat</v>
          </cell>
          <cell r="H296" t="str">
            <v>Fa</v>
          </cell>
          <cell r="I296">
            <v>0.75</v>
          </cell>
          <cell r="J296" t="str">
            <v>-</v>
          </cell>
        </row>
        <row r="298">
          <cell r="D298" t="str">
            <v>Kap. Prod. / jam =</v>
          </cell>
          <cell r="E298" t="str">
            <v>V x n x Fa</v>
          </cell>
          <cell r="H298" t="str">
            <v>Q6</v>
          </cell>
          <cell r="I298">
            <v>42.857142857142854</v>
          </cell>
          <cell r="J298" t="str">
            <v>M3</v>
          </cell>
        </row>
        <row r="299">
          <cell r="E299" t="str">
            <v>Wc</v>
          </cell>
        </row>
        <row r="300">
          <cell r="D300" t="str">
            <v>Koefisien Alat / M3</v>
          </cell>
          <cell r="E300" t="str">
            <v xml:space="preserve"> =  1  :  Q6</v>
          </cell>
          <cell r="H300" t="str">
            <v>(E23)</v>
          </cell>
          <cell r="I300">
            <v>2.3333333333333334E-2</v>
          </cell>
          <cell r="J300" t="str">
            <v>jam</v>
          </cell>
        </row>
        <row r="303">
          <cell r="K303" t="str">
            <v>Berlanjut ke hal. berikut</v>
          </cell>
        </row>
        <row r="304">
          <cell r="B304" t="str">
            <v>ITEM PEMBAYARAN NO.</v>
          </cell>
          <cell r="E304" t="str">
            <v>:  4.2 (2)</v>
          </cell>
          <cell r="K304" t="str">
            <v>Analisa EI-422</v>
          </cell>
        </row>
        <row r="305">
          <cell r="B305" t="str">
            <v>JENIS PEKERJAAN</v>
          </cell>
          <cell r="E305" t="str">
            <v>:  Lps. Pond. Ag. Kls. B, CBR Min 35%</v>
          </cell>
        </row>
        <row r="306">
          <cell r="B306" t="str">
            <v>SATUAN PEMBAYARAN</v>
          </cell>
          <cell r="E306" t="str">
            <v>:  M3</v>
          </cell>
          <cell r="I306" t="str">
            <v xml:space="preserve">         URAIAN ANALISA HARGA SATUAN</v>
          </cell>
        </row>
        <row r="307">
          <cell r="K307" t="str">
            <v>Lanjutan</v>
          </cell>
        </row>
        <row r="309">
          <cell r="B309" t="str">
            <v>No.</v>
          </cell>
          <cell r="D309" t="str">
            <v>U R A I A N</v>
          </cell>
          <cell r="H309" t="str">
            <v>KODE</v>
          </cell>
          <cell r="I309" t="str">
            <v>KOEF.</v>
          </cell>
          <cell r="J309" t="str">
            <v>SATUAN</v>
          </cell>
          <cell r="K309" t="str">
            <v>KETERANGAN</v>
          </cell>
        </row>
        <row r="312">
          <cell r="B312" t="str">
            <v xml:space="preserve">   2.g.</v>
          </cell>
          <cell r="D312" t="str">
            <v>Alat Bantu</v>
          </cell>
          <cell r="K312" t="str">
            <v xml:space="preserve"> Lump Sum</v>
          </cell>
        </row>
        <row r="313">
          <cell r="D313" t="str">
            <v>Diperlukan   :</v>
          </cell>
        </row>
        <row r="314">
          <cell r="D314" t="str">
            <v>- Kereta dorong</v>
          </cell>
          <cell r="E314" t="str">
            <v>=  2  buah.</v>
          </cell>
        </row>
        <row r="315">
          <cell r="D315" t="str">
            <v>- Sekop</v>
          </cell>
          <cell r="E315" t="str">
            <v>=  3  buah.</v>
          </cell>
        </row>
        <row r="316">
          <cell r="D316" t="str">
            <v>- Garpu</v>
          </cell>
          <cell r="E316" t="str">
            <v>=  2  buah.</v>
          </cell>
        </row>
        <row r="318">
          <cell r="B318" t="str">
            <v xml:space="preserve">   3.</v>
          </cell>
          <cell r="D318" t="str">
            <v>TENAGA</v>
          </cell>
        </row>
        <row r="319">
          <cell r="D319" t="str">
            <v>Produksi menentukan : WHEEL LOADER</v>
          </cell>
          <cell r="H319" t="str">
            <v>Q1</v>
          </cell>
          <cell r="I319">
            <v>12.656250000000004</v>
          </cell>
          <cell r="J319" t="str">
            <v>M3/jam</v>
          </cell>
        </row>
        <row r="320">
          <cell r="D320" t="str">
            <v>Produksi agregat / hari  =  Tk x Q1</v>
          </cell>
          <cell r="H320" t="str">
            <v>Qt</v>
          </cell>
          <cell r="I320">
            <v>88.593750000000028</v>
          </cell>
          <cell r="J320" t="str">
            <v>M3</v>
          </cell>
        </row>
        <row r="321">
          <cell r="D321" t="str">
            <v>Kebutuhan tenaga :</v>
          </cell>
        </row>
        <row r="322">
          <cell r="E322" t="str">
            <v>- Pekerja</v>
          </cell>
          <cell r="H322" t="str">
            <v>P</v>
          </cell>
          <cell r="I322">
            <v>7</v>
          </cell>
          <cell r="J322" t="str">
            <v>orang</v>
          </cell>
        </row>
        <row r="323">
          <cell r="E323" t="str">
            <v>- Mandor</v>
          </cell>
          <cell r="H323" t="str">
            <v>M</v>
          </cell>
          <cell r="I323">
            <v>1</v>
          </cell>
          <cell r="J323" t="str">
            <v>orang</v>
          </cell>
        </row>
        <row r="325">
          <cell r="D325" t="str">
            <v>Koefisien tenaga / M3   :</v>
          </cell>
        </row>
        <row r="326">
          <cell r="E326" t="str">
            <v>- Pekerja</v>
          </cell>
          <cell r="F326" t="str">
            <v>= (Tk x P) : Qt</v>
          </cell>
          <cell r="H326" t="str">
            <v>-</v>
          </cell>
          <cell r="I326">
            <v>0.55308641975308626</v>
          </cell>
          <cell r="J326" t="str">
            <v>jam</v>
          </cell>
        </row>
        <row r="327">
          <cell r="E327" t="str">
            <v>- Mandor</v>
          </cell>
          <cell r="F327" t="str">
            <v>= (Tk x M) : Qt</v>
          </cell>
          <cell r="H327" t="str">
            <v>-</v>
          </cell>
          <cell r="I327">
            <v>7.9012345679012316E-2</v>
          </cell>
          <cell r="J327" t="str">
            <v>jam</v>
          </cell>
        </row>
        <row r="329">
          <cell r="B329" t="str">
            <v>4.</v>
          </cell>
          <cell r="D329" t="str">
            <v>HARGA DASAR SATUAN UPAH, BAHAN DAN ALAT</v>
          </cell>
        </row>
        <row r="330">
          <cell r="D330" t="str">
            <v>Lihat lampiran.</v>
          </cell>
        </row>
        <row r="332">
          <cell r="B332" t="str">
            <v>5.</v>
          </cell>
          <cell r="D332" t="str">
            <v>ANALISA HARGA SATUAN PEKERJAAN</v>
          </cell>
        </row>
        <row r="333">
          <cell r="D333" t="str">
            <v>Lihat perhitungan dalam FORMULIR STANDAR UNTUK</v>
          </cell>
        </row>
        <row r="334">
          <cell r="D334" t="str">
            <v>PEREKAMAN ANALISA MASING-MASING HARGA</v>
          </cell>
        </row>
        <row r="335">
          <cell r="D335" t="str">
            <v>SATUAN.</v>
          </cell>
        </row>
        <row r="336">
          <cell r="D336" t="str">
            <v>Didapat Harga Satuan Pekerjaan :</v>
          </cell>
        </row>
        <row r="338">
          <cell r="D338" t="str">
            <v xml:space="preserve">Rp.  </v>
          </cell>
          <cell r="E338">
            <v>758575.69804525503</v>
          </cell>
          <cell r="F338" t="str">
            <v xml:space="preserve"> / M3.</v>
          </cell>
        </row>
        <row r="341">
          <cell r="B341" t="str">
            <v>6.</v>
          </cell>
          <cell r="D341" t="str">
            <v>WAKTU PELAKSANAAN YANG DIPERLUKAN</v>
          </cell>
        </row>
        <row r="342">
          <cell r="D342" t="str">
            <v>Masa Pelaksanaan :</v>
          </cell>
          <cell r="E342" t="str">
            <v>. . . . . . . . . . . .</v>
          </cell>
          <cell r="F342" t="str">
            <v>bulan</v>
          </cell>
        </row>
        <row r="344">
          <cell r="B344" t="str">
            <v>7.</v>
          </cell>
          <cell r="D344" t="str">
            <v>VOLUME PEKERJAAN YANG DIPERLUKAN</v>
          </cell>
        </row>
        <row r="345">
          <cell r="D345" t="str">
            <v>Volume pekerjaan  :</v>
          </cell>
          <cell r="E345" t="str">
            <v>. . . . . . . . . . . .</v>
          </cell>
          <cell r="F345" t="str">
            <v>M3</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1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sheetName val="Sheet1"/>
      <sheetName val="elektrikal"/>
      <sheetName val="LISTRIK"/>
      <sheetName val="Elec Dakwah"/>
      <sheetName val="Elec Ushuluddin"/>
      <sheetName val="Elec aDAB"/>
      <sheetName val="Elec Pasca"/>
      <sheetName val="Elec EKONOMI"/>
      <sheetName val="OUTROOM"/>
      <sheetName val="MEKANIKAL"/>
      <sheetName val="Elec PERPUS"/>
      <sheetName val="Elec SAINS LAB"/>
      <sheetName val="Elec BHS&amp;BDY"/>
      <sheetName val="Elec Rektorat"/>
      <sheetName val="Elec Psikologi"/>
      <sheetName val="Elec Syariah"/>
      <sheetName val="Elec Tarbiyah"/>
      <sheetName val="Elec Sains&amp;Tech"/>
      <sheetName val="Elec Layanan kampus"/>
      <sheetName val="Elec Multi purpose"/>
      <sheetName val="Elec Teatrikal"/>
      <sheetName val="Elec Dormitory"/>
      <sheetName val="DUCTING"/>
      <sheetName val="PIPA"/>
      <sheetName val="Mech-Dakwah"/>
      <sheetName val="Mech-Ushuluddin"/>
      <sheetName val="Mech-Syariah"/>
      <sheetName val="Mech-tARBIYAH"/>
      <sheetName val="Mech-Rektorat"/>
      <sheetName val="Mech-Psikologi (2)"/>
      <sheetName val="Mech-Psikologi"/>
      <sheetName val="Mech-Sains&amp;Tek"/>
      <sheetName val="Mech-PST LAYANAN KAMPUS"/>
      <sheetName val="Mech-SAINS-LAB"/>
      <sheetName val="Mech-Pascasar"/>
      <sheetName val="Mech-Adab"/>
      <sheetName val="Mech_Pusbaha&amp;Bud"/>
      <sheetName val="Mech-Economy"/>
      <sheetName val="Mech_Perpus"/>
      <sheetName val="Mech Teatrikal"/>
      <sheetName val="MECH DORMITORY"/>
      <sheetName val="Mech-multi purpose"/>
    </sheetNames>
    <sheetDataSet>
      <sheetData sheetId="0" refreshError="1"/>
      <sheetData sheetId="1" refreshError="1"/>
      <sheetData sheetId="2" refreshError="1">
        <row r="12">
          <cell r="X12">
            <v>9500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1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sheetName val="Sheet1"/>
      <sheetName val="elektrikal"/>
      <sheetName val="LISTRIK"/>
      <sheetName val="Elec Dakwah"/>
      <sheetName val="Elec Ushuluddin"/>
      <sheetName val="Elec aDAB"/>
      <sheetName val="Elec Pasca"/>
      <sheetName val="Elec EKONOMI"/>
      <sheetName val="OUTROOM"/>
      <sheetName val="MEKANIKAL"/>
      <sheetName val="Elec PERPUS"/>
      <sheetName val="Elec SAINS LAB"/>
      <sheetName val="Elec BHS&amp;BDY"/>
      <sheetName val="Elec Rektorat"/>
      <sheetName val="Elec Psikologi"/>
      <sheetName val="Elec Syariah"/>
      <sheetName val="Elec Tarbiyah"/>
      <sheetName val="Elec Sains&amp;Tech"/>
      <sheetName val="Elec Layanan kampus"/>
      <sheetName val="Elec Multi purpose"/>
      <sheetName val="Elec Teatrikal"/>
      <sheetName val="Elec Dormitory"/>
      <sheetName val="DUCTING"/>
      <sheetName val="PIPA"/>
      <sheetName val="Mech-Dakwah"/>
      <sheetName val="Mech-Ushuluddin"/>
      <sheetName val="Mech-Syariah"/>
      <sheetName val="Mech-tARBIYAH"/>
      <sheetName val="Mech-Rektorat"/>
      <sheetName val="Mech-Psikologi (2)"/>
      <sheetName val="Mech-Psikologi"/>
      <sheetName val="Mech-Sains&amp;Tek"/>
      <sheetName val="Mech-PST LAYANAN KAMPUS"/>
      <sheetName val="Mech-SAINS-LAB"/>
      <sheetName val="Mech-Pascasar"/>
      <sheetName val="Mech-Adab"/>
      <sheetName val="Mech_Pusbaha&amp;Bud"/>
      <sheetName val="Mech-Economy"/>
      <sheetName val="Mech_Perpus"/>
      <sheetName val="Mech Teatrikal"/>
      <sheetName val="MECH DORMITORY"/>
      <sheetName val="Mech-multi purpose"/>
    </sheetNames>
    <sheetDataSet>
      <sheetData sheetId="0" refreshError="1"/>
      <sheetData sheetId="1" refreshError="1"/>
      <sheetData sheetId="2" refreshError="1">
        <row r="12">
          <cell r="X12">
            <v>9500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1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umum"/>
      <sheetName val="VERLAP DESA 1"/>
      <sheetName val="DATABASE"/>
      <sheetName val="SK KPB"/>
      <sheetName val="VERDOK DESA 1"/>
      <sheetName val="List"/>
      <sheetName val="SK LAMPIRAN DESA 1"/>
      <sheetName val="BNBA"/>
      <sheetName val="Gambar"/>
      <sheetName val="link lamp"/>
      <sheetName val="Link cover"/>
      <sheetName val="DATABASE (2)"/>
    </sheetNames>
    <sheetDataSet>
      <sheetData sheetId="0">
        <row r="3">
          <cell r="B3" t="str">
            <v>ARGOPENI</v>
          </cell>
        </row>
      </sheetData>
      <sheetData sheetId="1">
        <row r="15">
          <cell r="A15">
            <v>1</v>
          </cell>
          <cell r="E15" t="str">
            <v>°`"</v>
          </cell>
          <cell r="I15" t="str">
            <v>°`"</v>
          </cell>
          <cell r="J15">
            <v>1</v>
          </cell>
          <cell r="K15" t="str">
            <v>SUTRISNO</v>
          </cell>
          <cell r="L15" t="str">
            <v>3305012305770001</v>
          </cell>
          <cell r="M15">
            <v>19773</v>
          </cell>
          <cell r="N15" t="str">
            <v>L</v>
          </cell>
          <cell r="O15" t="str">
            <v>3</v>
          </cell>
          <cell r="P15">
            <v>36</v>
          </cell>
          <cell r="S15" t="str">
            <v>Dusun Gunung Gadung RT 04 RW05</v>
          </cell>
          <cell r="T15" t="str">
            <v>WIRASWASTA</v>
          </cell>
          <cell r="U15">
            <v>350000</v>
          </cell>
          <cell r="Y15" t="str">
            <v>36</v>
          </cell>
          <cell r="Z15" t="str">
            <v>PK</v>
          </cell>
          <cell r="AA15" t="str">
            <v>Surat Keterangan Kepala Desa</v>
          </cell>
        </row>
        <row r="16">
          <cell r="A16">
            <v>2</v>
          </cell>
          <cell r="E16" t="str">
            <v>°`"</v>
          </cell>
          <cell r="I16" t="str">
            <v>°`"</v>
          </cell>
          <cell r="J16">
            <v>2</v>
          </cell>
          <cell r="K16" t="str">
            <v>NASRUDIN</v>
          </cell>
          <cell r="L16" t="str">
            <v>3305012106850002</v>
          </cell>
          <cell r="M16">
            <v>30556</v>
          </cell>
          <cell r="N16" t="str">
            <v>P</v>
          </cell>
          <cell r="O16" t="str">
            <v>2</v>
          </cell>
          <cell r="P16">
            <v>28</v>
          </cell>
          <cell r="S16" t="str">
            <v>Dusun Gunung Gadung RT 04 RW05</v>
          </cell>
          <cell r="T16" t="str">
            <v>PETANI</v>
          </cell>
          <cell r="U16">
            <v>350000</v>
          </cell>
          <cell r="Y16" t="str">
            <v>32</v>
          </cell>
          <cell r="Z16" t="str">
            <v>PK</v>
          </cell>
          <cell r="AA16" t="str">
            <v>Surat Keterangan Kepala Desa</v>
          </cell>
        </row>
        <row r="17">
          <cell r="A17">
            <v>3</v>
          </cell>
          <cell r="E17" t="str">
            <v>°`"</v>
          </cell>
          <cell r="I17" t="str">
            <v>°`"</v>
          </cell>
          <cell r="J17">
            <v>3</v>
          </cell>
          <cell r="K17" t="str">
            <v>MAD ROHMAN</v>
          </cell>
          <cell r="L17" t="str">
            <v>3305010404560004</v>
          </cell>
          <cell r="M17">
            <v>27780</v>
          </cell>
          <cell r="N17" t="str">
            <v>L</v>
          </cell>
          <cell r="O17" t="str">
            <v>4</v>
          </cell>
          <cell r="P17">
            <v>57</v>
          </cell>
          <cell r="S17" t="str">
            <v>Dusun Gunung Gadung RT 04 RW05</v>
          </cell>
          <cell r="T17" t="str">
            <v>PETANI</v>
          </cell>
          <cell r="U17">
            <v>350000</v>
          </cell>
          <cell r="Y17" t="str">
            <v>36</v>
          </cell>
          <cell r="Z17" t="str">
            <v>PK</v>
          </cell>
          <cell r="AA17" t="str">
            <v>Surat Keterangan Kepala Desa</v>
          </cell>
        </row>
        <row r="18">
          <cell r="A18">
            <v>4</v>
          </cell>
          <cell r="E18" t="str">
            <v>°`"</v>
          </cell>
          <cell r="I18" t="str">
            <v>°`"</v>
          </cell>
          <cell r="J18">
            <v>4</v>
          </cell>
          <cell r="K18" t="str">
            <v>RAKEM</v>
          </cell>
          <cell r="L18" t="str">
            <v>3305014607342944</v>
          </cell>
          <cell r="M18">
            <v>29748</v>
          </cell>
          <cell r="N18" t="str">
            <v>L</v>
          </cell>
          <cell r="O18" t="str">
            <v>1</v>
          </cell>
          <cell r="P18">
            <v>79</v>
          </cell>
          <cell r="S18" t="str">
            <v>Dusun Gunung Gadung RT 04 RW05</v>
          </cell>
          <cell r="T18" t="str">
            <v>PETANI</v>
          </cell>
          <cell r="U18">
            <v>250000</v>
          </cell>
          <cell r="Y18" t="str">
            <v>32</v>
          </cell>
          <cell r="Z18" t="str">
            <v>PK</v>
          </cell>
          <cell r="AA18" t="str">
            <v>Surat Keterangan Kepala Desa</v>
          </cell>
        </row>
        <row r="19">
          <cell r="A19">
            <v>5</v>
          </cell>
          <cell r="E19" t="str">
            <v>°`"</v>
          </cell>
          <cell r="I19" t="str">
            <v>°`"</v>
          </cell>
          <cell r="J19">
            <v>5</v>
          </cell>
          <cell r="K19" t="str">
            <v>KATU AL AMIN</v>
          </cell>
          <cell r="L19" t="str">
            <v>3305010507750006</v>
          </cell>
          <cell r="M19">
            <v>19899</v>
          </cell>
          <cell r="N19" t="str">
            <v>P</v>
          </cell>
          <cell r="O19" t="str">
            <v>4</v>
          </cell>
          <cell r="P19">
            <v>38</v>
          </cell>
          <cell r="S19" t="str">
            <v>Dusun Gunung Gadung RT 04 RW05</v>
          </cell>
          <cell r="T19" t="str">
            <v>PETANI</v>
          </cell>
          <cell r="U19">
            <v>450000</v>
          </cell>
          <cell r="Y19" t="str">
            <v>36</v>
          </cell>
          <cell r="Z19" t="str">
            <v>PK</v>
          </cell>
          <cell r="AA19" t="str">
            <v>Surat Keterangan Kepala Desa</v>
          </cell>
        </row>
        <row r="20">
          <cell r="A20">
            <v>6</v>
          </cell>
          <cell r="E20" t="str">
            <v>°`"</v>
          </cell>
          <cell r="I20" t="str">
            <v>°`"</v>
          </cell>
          <cell r="J20">
            <v>6</v>
          </cell>
          <cell r="K20" t="str">
            <v>MANEM</v>
          </cell>
          <cell r="L20" t="str">
            <v>3305014410460001</v>
          </cell>
          <cell r="M20">
            <v>20171</v>
          </cell>
          <cell r="N20" t="str">
            <v>P</v>
          </cell>
          <cell r="O20" t="str">
            <v>1</v>
          </cell>
          <cell r="P20">
            <v>67</v>
          </cell>
          <cell r="S20" t="str">
            <v>Dusun Gunung Gadung RT 04 RW05</v>
          </cell>
          <cell r="T20" t="str">
            <v>WIRASWASTA</v>
          </cell>
          <cell r="U20">
            <v>300000</v>
          </cell>
          <cell r="Y20" t="str">
            <v>36</v>
          </cell>
          <cell r="Z20" t="str">
            <v>PK</v>
          </cell>
          <cell r="AA20" t="str">
            <v>Surat Keterangan Kepala Desa</v>
          </cell>
        </row>
        <row r="21">
          <cell r="A21">
            <v>7</v>
          </cell>
          <cell r="E21" t="str">
            <v>°`"</v>
          </cell>
          <cell r="I21" t="str">
            <v>°`"</v>
          </cell>
          <cell r="J21">
            <v>7</v>
          </cell>
          <cell r="K21" t="str">
            <v>SAIMAN</v>
          </cell>
          <cell r="L21" t="str">
            <v>3305010604680002</v>
          </cell>
          <cell r="M21">
            <v>29441</v>
          </cell>
          <cell r="N21" t="str">
            <v>L</v>
          </cell>
          <cell r="O21" t="str">
            <v>6</v>
          </cell>
          <cell r="P21">
            <v>45</v>
          </cell>
          <cell r="S21" t="str">
            <v>Dusun Gunung Gadung RT 04 RW05</v>
          </cell>
          <cell r="T21" t="str">
            <v>PETANI</v>
          </cell>
          <cell r="U21">
            <v>400000</v>
          </cell>
          <cell r="Y21" t="str">
            <v>42</v>
          </cell>
          <cell r="Z21" t="str">
            <v>PK</v>
          </cell>
          <cell r="AA21" t="str">
            <v>Surat Keterangan Kepala Desa</v>
          </cell>
        </row>
        <row r="22">
          <cell r="A22">
            <v>8</v>
          </cell>
          <cell r="E22" t="str">
            <v>°`"</v>
          </cell>
          <cell r="I22" t="str">
            <v>°`"</v>
          </cell>
          <cell r="J22">
            <v>8</v>
          </cell>
          <cell r="K22" t="str">
            <v>MUHAMAD ISHAQ</v>
          </cell>
          <cell r="L22" t="str">
            <v>3305011704530001</v>
          </cell>
          <cell r="M22">
            <v>21424</v>
          </cell>
          <cell r="N22" t="str">
            <v>L</v>
          </cell>
          <cell r="O22" t="str">
            <v>5</v>
          </cell>
          <cell r="P22">
            <v>60</v>
          </cell>
          <cell r="S22" t="str">
            <v>Dusun Gunung Gadung RT 04 RW05</v>
          </cell>
          <cell r="T22" t="str">
            <v>PETANI</v>
          </cell>
          <cell r="U22">
            <v>400000</v>
          </cell>
          <cell r="Y22" t="str">
            <v>42</v>
          </cell>
          <cell r="Z22" t="str">
            <v>PK</v>
          </cell>
          <cell r="AA22" t="str">
            <v>Surat Keterangan Kepala Desa</v>
          </cell>
        </row>
        <row r="23">
          <cell r="A23">
            <v>9</v>
          </cell>
          <cell r="E23" t="str">
            <v>°`"</v>
          </cell>
          <cell r="I23" t="str">
            <v>°`"</v>
          </cell>
          <cell r="J23">
            <v>9</v>
          </cell>
          <cell r="K23" t="str">
            <v>WARDOYO</v>
          </cell>
          <cell r="L23" t="str">
            <v>3305013112840002</v>
          </cell>
          <cell r="M23">
            <v>30058</v>
          </cell>
          <cell r="N23" t="str">
            <v>L</v>
          </cell>
          <cell r="O23" t="str">
            <v>3</v>
          </cell>
          <cell r="P23">
            <v>29</v>
          </cell>
          <cell r="S23" t="str">
            <v>Dusun Gunung Gadung RT 04 RW05</v>
          </cell>
          <cell r="T23" t="str">
            <v>PETANI</v>
          </cell>
          <cell r="U23">
            <v>300000</v>
          </cell>
          <cell r="Y23" t="str">
            <v>32</v>
          </cell>
          <cell r="Z23" t="str">
            <v>PK</v>
          </cell>
          <cell r="AA23" t="str">
            <v>Surat Keterangan Kepala Desa</v>
          </cell>
        </row>
        <row r="24">
          <cell r="A24">
            <v>10</v>
          </cell>
          <cell r="E24" t="str">
            <v>°`"</v>
          </cell>
          <cell r="I24" t="str">
            <v>°`"</v>
          </cell>
          <cell r="J24">
            <v>10</v>
          </cell>
          <cell r="K24" t="str">
            <v>JASIM</v>
          </cell>
          <cell r="L24" t="str">
            <v>3305011303400001</v>
          </cell>
          <cell r="M24">
            <v>29989</v>
          </cell>
          <cell r="N24" t="str">
            <v>L</v>
          </cell>
          <cell r="O24" t="str">
            <v>4</v>
          </cell>
          <cell r="P24">
            <v>73</v>
          </cell>
          <cell r="S24" t="str">
            <v>Dusun Gunung Gadung RT 04 RW05</v>
          </cell>
          <cell r="T24" t="str">
            <v>PETANI</v>
          </cell>
          <cell r="U24">
            <v>300000</v>
          </cell>
          <cell r="Y24" t="str">
            <v>36</v>
          </cell>
          <cell r="Z24" t="str">
            <v>PK</v>
          </cell>
          <cell r="AA24" t="str">
            <v>Surat Keterangan Kepala Desa</v>
          </cell>
        </row>
        <row r="25">
          <cell r="A25">
            <v>11</v>
          </cell>
          <cell r="E25" t="str">
            <v>°`"</v>
          </cell>
          <cell r="I25" t="str">
            <v>°`"</v>
          </cell>
          <cell r="J25">
            <v>11</v>
          </cell>
          <cell r="K25" t="str">
            <v>SUPIDAH</v>
          </cell>
          <cell r="L25" t="str">
            <v>3305014704640003</v>
          </cell>
          <cell r="M25">
            <v>28736</v>
          </cell>
          <cell r="N25" t="str">
            <v>P</v>
          </cell>
          <cell r="O25" t="str">
            <v>4</v>
          </cell>
          <cell r="P25">
            <v>49</v>
          </cell>
          <cell r="S25" t="str">
            <v>Dusun Gunung Gadung RT 04 RW05</v>
          </cell>
          <cell r="T25" t="str">
            <v>PETANI</v>
          </cell>
          <cell r="U25">
            <v>300000</v>
          </cell>
          <cell r="Y25" t="str">
            <v>36</v>
          </cell>
          <cell r="Z25" t="str">
            <v>PK</v>
          </cell>
          <cell r="AA25" t="str">
            <v>Surat Keterangan Kepala Desa</v>
          </cell>
        </row>
        <row r="26">
          <cell r="A26">
            <v>12</v>
          </cell>
          <cell r="E26" t="str">
            <v>°`"</v>
          </cell>
          <cell r="I26" t="str">
            <v>°`"</v>
          </cell>
          <cell r="J26">
            <v>12</v>
          </cell>
          <cell r="K26" t="str">
            <v>TASIMIN</v>
          </cell>
          <cell r="L26" t="str">
            <v>3305010406620002</v>
          </cell>
          <cell r="M26">
            <v>18164</v>
          </cell>
          <cell r="N26" t="str">
            <v>P</v>
          </cell>
          <cell r="O26" t="str">
            <v>3</v>
          </cell>
          <cell r="P26">
            <v>51</v>
          </cell>
          <cell r="S26" t="str">
            <v>Dusun Gunung Gadung RT 04 RW05</v>
          </cell>
          <cell r="T26" t="str">
            <v>PETANI</v>
          </cell>
          <cell r="U26">
            <v>350000</v>
          </cell>
          <cell r="Y26" t="str">
            <v>36</v>
          </cell>
          <cell r="Z26" t="str">
            <v>PK</v>
          </cell>
          <cell r="AA26" t="str">
            <v>Surat Keterangan Kepala Desa</v>
          </cell>
        </row>
        <row r="27">
          <cell r="A27">
            <v>13</v>
          </cell>
          <cell r="E27" t="str">
            <v>°`"</v>
          </cell>
          <cell r="I27" t="str">
            <v>°`"</v>
          </cell>
          <cell r="J27">
            <v>13</v>
          </cell>
          <cell r="K27" t="str">
            <v>AHMAD SAIFUDIN</v>
          </cell>
          <cell r="L27" t="str">
            <v>3305011707770005</v>
          </cell>
          <cell r="M27">
            <v>32341</v>
          </cell>
          <cell r="N27" t="str">
            <v>L</v>
          </cell>
          <cell r="O27" t="str">
            <v>3</v>
          </cell>
          <cell r="P27">
            <v>36</v>
          </cell>
          <cell r="S27" t="str">
            <v>Dusun Penusupan RT 05 RW 02</v>
          </cell>
          <cell r="T27" t="str">
            <v xml:space="preserve">PETANI </v>
          </cell>
          <cell r="U27">
            <v>300000</v>
          </cell>
          <cell r="Y27" t="str">
            <v>32</v>
          </cell>
          <cell r="Z27" t="str">
            <v>PK</v>
          </cell>
          <cell r="AA27" t="str">
            <v>Surat Keterangan Kepala Desa</v>
          </cell>
        </row>
        <row r="28">
          <cell r="A28">
            <v>14</v>
          </cell>
          <cell r="E28" t="str">
            <v>°`"</v>
          </cell>
          <cell r="I28" t="str">
            <v>°`"</v>
          </cell>
          <cell r="J28">
            <v>14</v>
          </cell>
          <cell r="K28" t="str">
            <v>SUMINI</v>
          </cell>
          <cell r="L28" t="str">
            <v>3312095309800002</v>
          </cell>
          <cell r="M28">
            <v>22590</v>
          </cell>
          <cell r="N28" t="str">
            <v>P</v>
          </cell>
          <cell r="O28" t="str">
            <v>2</v>
          </cell>
          <cell r="P28">
            <v>33</v>
          </cell>
          <cell r="S28" t="str">
            <v>Dusun Gunung Gadung RT 04 RW05</v>
          </cell>
          <cell r="T28" t="str">
            <v>WIRASWASTA</v>
          </cell>
          <cell r="U28">
            <v>300000</v>
          </cell>
          <cell r="Y28" t="str">
            <v>32</v>
          </cell>
          <cell r="Z28" t="str">
            <v>PK</v>
          </cell>
          <cell r="AA28" t="str">
            <v>Surat Keterangan Kepala Desa</v>
          </cell>
        </row>
        <row r="29">
          <cell r="A29">
            <v>15</v>
          </cell>
          <cell r="E29" t="str">
            <v>°`"</v>
          </cell>
          <cell r="I29" t="str">
            <v>°`"</v>
          </cell>
          <cell r="J29">
            <v>15</v>
          </cell>
          <cell r="K29" t="str">
            <v>SURATNO</v>
          </cell>
          <cell r="L29" t="str">
            <v>3305012803730001</v>
          </cell>
          <cell r="M29">
            <v>29936</v>
          </cell>
          <cell r="N29" t="str">
            <v>P</v>
          </cell>
          <cell r="O29" t="str">
            <v>3</v>
          </cell>
          <cell r="P29">
            <v>40</v>
          </cell>
          <cell r="S29" t="str">
            <v>Dusun Gunung Gadung RT 04 RW05</v>
          </cell>
          <cell r="T29" t="str">
            <v>WIRASWASTA</v>
          </cell>
          <cell r="U29">
            <v>350000</v>
          </cell>
          <cell r="Y29" t="str">
            <v>32</v>
          </cell>
          <cell r="Z29" t="str">
            <v>PK</v>
          </cell>
          <cell r="AA29" t="str">
            <v>Surat Keterangan Kepala Desa</v>
          </cell>
        </row>
        <row r="30">
          <cell r="A30">
            <v>16</v>
          </cell>
          <cell r="E30" t="str">
            <v>°`"</v>
          </cell>
          <cell r="I30" t="str">
            <v>°`"</v>
          </cell>
          <cell r="J30">
            <v>16</v>
          </cell>
          <cell r="K30" t="str">
            <v>NURROHMAN</v>
          </cell>
          <cell r="L30" t="str">
            <v>3305010707720002</v>
          </cell>
          <cell r="M30">
            <v>32480</v>
          </cell>
          <cell r="N30" t="str">
            <v>L</v>
          </cell>
          <cell r="O30">
            <v>3</v>
          </cell>
          <cell r="P30">
            <v>41</v>
          </cell>
          <cell r="S30" t="str">
            <v>Dusun Penusupan RT 05 RW 02</v>
          </cell>
          <cell r="T30" t="str">
            <v>PETANI</v>
          </cell>
          <cell r="U30">
            <v>350000</v>
          </cell>
          <cell r="Y30">
            <v>36</v>
          </cell>
          <cell r="Z30" t="str">
            <v>PK</v>
          </cell>
          <cell r="AA30" t="str">
            <v>Surat Keterangan Kepala Desa</v>
          </cell>
        </row>
        <row r="31">
          <cell r="A31">
            <v>17</v>
          </cell>
          <cell r="E31" t="str">
            <v>°`"</v>
          </cell>
          <cell r="I31" t="str">
            <v>°`"</v>
          </cell>
          <cell r="J31">
            <v>17</v>
          </cell>
          <cell r="K31" t="str">
            <v>SAMBAR P</v>
          </cell>
          <cell r="L31" t="str">
            <v>3305014206680001</v>
          </cell>
          <cell r="M31">
            <v>18162</v>
          </cell>
          <cell r="N31" t="str">
            <v>P</v>
          </cell>
          <cell r="O31">
            <v>2</v>
          </cell>
          <cell r="P31">
            <v>41</v>
          </cell>
          <cell r="S31" t="str">
            <v>Dusun Klesem RT 01 RW 04</v>
          </cell>
          <cell r="T31" t="str">
            <v>PETANI</v>
          </cell>
          <cell r="U31">
            <v>450000</v>
          </cell>
          <cell r="Y31">
            <v>35</v>
          </cell>
          <cell r="Z31" t="str">
            <v>PK</v>
          </cell>
          <cell r="AA31" t="str">
            <v>Surat Keterangan Kepala Desa</v>
          </cell>
        </row>
        <row r="32">
          <cell r="A32">
            <v>18</v>
          </cell>
          <cell r="E32" t="str">
            <v>°`"</v>
          </cell>
          <cell r="I32" t="str">
            <v>°`"</v>
          </cell>
          <cell r="J32">
            <v>18</v>
          </cell>
          <cell r="K32" t="str">
            <v>LASIMIN</v>
          </cell>
          <cell r="L32" t="str">
            <v>3305010508790002</v>
          </cell>
          <cell r="M32">
            <v>31117</v>
          </cell>
          <cell r="N32" t="str">
            <v>L</v>
          </cell>
          <cell r="O32">
            <v>2</v>
          </cell>
          <cell r="P32">
            <v>26</v>
          </cell>
          <cell r="S32" t="str">
            <v>DUKUH SIMBEK RT 02/01</v>
          </cell>
          <cell r="T32" t="str">
            <v>PETANI</v>
          </cell>
          <cell r="U32">
            <v>350000</v>
          </cell>
          <cell r="Y32">
            <v>35</v>
          </cell>
          <cell r="Z32" t="str">
            <v>PK</v>
          </cell>
          <cell r="AA32" t="str">
            <v>Surat Keterangan Kepala Desa</v>
          </cell>
        </row>
        <row r="33">
          <cell r="A33">
            <v>19</v>
          </cell>
          <cell r="E33" t="str">
            <v>°`"</v>
          </cell>
          <cell r="I33" t="str">
            <v>°`"</v>
          </cell>
          <cell r="J33">
            <v>19</v>
          </cell>
          <cell r="K33" t="str">
            <v>SUMARNO</v>
          </cell>
          <cell r="L33" t="str">
            <v>3305010707720002</v>
          </cell>
          <cell r="M33">
            <v>20966</v>
          </cell>
          <cell r="N33" t="str">
            <v>P</v>
          </cell>
          <cell r="O33">
            <v>5</v>
          </cell>
          <cell r="P33">
            <v>41</v>
          </cell>
          <cell r="S33" t="str">
            <v>DUKUH SIMBEK RT 02/01</v>
          </cell>
          <cell r="T33" t="str">
            <v>PETANI</v>
          </cell>
          <cell r="U33">
            <v>400000</v>
          </cell>
          <cell r="Y33">
            <v>35</v>
          </cell>
          <cell r="Z33" t="str">
            <v>PK</v>
          </cell>
          <cell r="AA33" t="str">
            <v>Surat Keterangan Kepala Desa</v>
          </cell>
        </row>
        <row r="34">
          <cell r="A34">
            <v>20</v>
          </cell>
          <cell r="E34" t="str">
            <v>°`"</v>
          </cell>
          <cell r="I34" t="str">
            <v>°`"</v>
          </cell>
          <cell r="J34">
            <v>20</v>
          </cell>
          <cell r="K34" t="str">
            <v>SARIMIN K</v>
          </cell>
          <cell r="L34" t="str">
            <v>33050110804870001</v>
          </cell>
          <cell r="M34">
            <v>28993</v>
          </cell>
          <cell r="N34" t="str">
            <v>P</v>
          </cell>
          <cell r="O34">
            <v>1</v>
          </cell>
          <cell r="P34">
            <v>26</v>
          </cell>
          <cell r="S34" t="str">
            <v>DUKUH SIMBEK RT 02/01</v>
          </cell>
          <cell r="T34" t="str">
            <v>NELAYAN</v>
          </cell>
          <cell r="U34">
            <v>300000</v>
          </cell>
          <cell r="Y34">
            <v>36</v>
          </cell>
          <cell r="Z34" t="str">
            <v>PK</v>
          </cell>
          <cell r="AA34" t="str">
            <v>Surat Keterangan Kepala Desa</v>
          </cell>
        </row>
        <row r="35">
          <cell r="A35">
            <v>21</v>
          </cell>
          <cell r="E35" t="str">
            <v>°`"</v>
          </cell>
          <cell r="I35" t="str">
            <v>°`"</v>
          </cell>
          <cell r="J35">
            <v>21</v>
          </cell>
          <cell r="K35" t="str">
            <v>YAIMIN LUKMAN</v>
          </cell>
          <cell r="L35" t="str">
            <v>33050111512750002</v>
          </cell>
          <cell r="O35">
            <v>3</v>
          </cell>
          <cell r="P35">
            <v>38</v>
          </cell>
          <cell r="S35" t="str">
            <v>DUKUH SIMBEK RT 02/01</v>
          </cell>
          <cell r="T35" t="str">
            <v>NELAYAN</v>
          </cell>
          <cell r="U35">
            <v>350000</v>
          </cell>
          <cell r="Y35">
            <v>35</v>
          </cell>
          <cell r="Z35" t="str">
            <v>PK</v>
          </cell>
          <cell r="AA35" t="str">
            <v>Surat Keterangan Kepala Desa</v>
          </cell>
        </row>
        <row r="36">
          <cell r="A36">
            <v>22</v>
          </cell>
          <cell r="E36" t="str">
            <v>°`"</v>
          </cell>
          <cell r="I36" t="str">
            <v>°`"</v>
          </cell>
          <cell r="J36">
            <v>22</v>
          </cell>
          <cell r="K36" t="str">
            <v>SARIYUN</v>
          </cell>
          <cell r="L36" t="str">
            <v>3305010903730004</v>
          </cell>
          <cell r="O36">
            <v>2</v>
          </cell>
          <cell r="P36">
            <v>40</v>
          </cell>
          <cell r="S36" t="str">
            <v>DUKUH SIMBEK RT 02/01</v>
          </cell>
          <cell r="T36" t="str">
            <v>NELAYAN</v>
          </cell>
          <cell r="U36">
            <v>400000</v>
          </cell>
          <cell r="Y36">
            <v>36</v>
          </cell>
          <cell r="Z36" t="str">
            <v>PK</v>
          </cell>
          <cell r="AA36" t="str">
            <v>Surat Keterangan Kepala Desa</v>
          </cell>
        </row>
        <row r="37">
          <cell r="A37">
            <v>23</v>
          </cell>
          <cell r="E37" t="str">
            <v>°`"</v>
          </cell>
          <cell r="I37" t="str">
            <v>°`"</v>
          </cell>
          <cell r="J37">
            <v>23</v>
          </cell>
          <cell r="K37" t="str">
            <v>M SURATMAN</v>
          </cell>
          <cell r="L37" t="str">
            <v>3305010303730003</v>
          </cell>
          <cell r="O37">
            <v>3</v>
          </cell>
          <cell r="P37">
            <v>40</v>
          </cell>
          <cell r="S37" t="str">
            <v>Dusun Klesem RT 01 RW 04</v>
          </cell>
          <cell r="T37" t="str">
            <v>NELAYAN</v>
          </cell>
          <cell r="U37">
            <v>400000</v>
          </cell>
          <cell r="Y37">
            <v>36</v>
          </cell>
          <cell r="Z37" t="str">
            <v>PK</v>
          </cell>
          <cell r="AA37" t="str">
            <v>Surat Keterangan Kepala Desa</v>
          </cell>
        </row>
        <row r="38">
          <cell r="A38">
            <v>24</v>
          </cell>
          <cell r="E38" t="str">
            <v>°`"</v>
          </cell>
          <cell r="I38" t="str">
            <v>°`"</v>
          </cell>
          <cell r="J38">
            <v>24</v>
          </cell>
          <cell r="K38" t="str">
            <v>LAWIREJA</v>
          </cell>
          <cell r="L38" t="str">
            <v>330501130332002</v>
          </cell>
          <cell r="O38">
            <v>1</v>
          </cell>
          <cell r="P38">
            <v>81</v>
          </cell>
          <cell r="S38" t="str">
            <v>DUKUH SIMBEK RT 02/01</v>
          </cell>
          <cell r="T38" t="str">
            <v>PETANI</v>
          </cell>
          <cell r="U38">
            <v>300000</v>
          </cell>
          <cell r="Y38">
            <v>36</v>
          </cell>
          <cell r="Z38" t="str">
            <v>PK</v>
          </cell>
          <cell r="AA38" t="str">
            <v>Surat Keterangan Kepala Desa</v>
          </cell>
        </row>
        <row r="39">
          <cell r="A39">
            <v>25</v>
          </cell>
          <cell r="E39" t="str">
            <v>°`"</v>
          </cell>
          <cell r="I39" t="str">
            <v>°`"</v>
          </cell>
          <cell r="J39">
            <v>25</v>
          </cell>
          <cell r="K39" t="str">
            <v>SARIMIN</v>
          </cell>
          <cell r="L39" t="str">
            <v>330501130174002</v>
          </cell>
          <cell r="O39">
            <v>4</v>
          </cell>
          <cell r="P39">
            <v>39</v>
          </cell>
          <cell r="S39" t="str">
            <v>DUKUH SIMBEK RT 02/01</v>
          </cell>
          <cell r="T39" t="str">
            <v>NELAYAN</v>
          </cell>
          <cell r="U39">
            <v>400000</v>
          </cell>
          <cell r="Y39">
            <v>35</v>
          </cell>
          <cell r="Z39" t="str">
            <v>PK</v>
          </cell>
          <cell r="AA39" t="str">
            <v>Surat Keterangan Kepala Desa</v>
          </cell>
        </row>
        <row r="40">
          <cell r="A40">
            <v>26</v>
          </cell>
          <cell r="E40" t="str">
            <v>°`"</v>
          </cell>
          <cell r="I40" t="str">
            <v>°`"</v>
          </cell>
          <cell r="J40">
            <v>26</v>
          </cell>
          <cell r="K40" t="str">
            <v>TOHIRIN</v>
          </cell>
          <cell r="L40" t="str">
            <v>3305011102880000</v>
          </cell>
          <cell r="O40">
            <v>3</v>
          </cell>
          <cell r="P40">
            <v>25</v>
          </cell>
          <cell r="S40" t="str">
            <v>DUKUH SIMBEK RT 02/01</v>
          </cell>
          <cell r="T40" t="str">
            <v>NELAYAN</v>
          </cell>
          <cell r="U40">
            <v>300000</v>
          </cell>
          <cell r="Y40">
            <v>35</v>
          </cell>
          <cell r="Z40" t="str">
            <v>PK</v>
          </cell>
          <cell r="AA40" t="str">
            <v>Surat Keterangan Kepala Desa</v>
          </cell>
        </row>
        <row r="41">
          <cell r="A41">
            <v>27</v>
          </cell>
          <cell r="E41" t="str">
            <v>°`"</v>
          </cell>
          <cell r="I41" t="str">
            <v>°`"</v>
          </cell>
          <cell r="J41">
            <v>27</v>
          </cell>
          <cell r="K41" t="str">
            <v>SALUD</v>
          </cell>
          <cell r="L41" t="str">
            <v>3305012011680000</v>
          </cell>
          <cell r="O41">
            <v>3</v>
          </cell>
          <cell r="P41">
            <v>50</v>
          </cell>
          <cell r="S41" t="str">
            <v>DUKUH SIMBEK RT 02/01</v>
          </cell>
          <cell r="T41" t="str">
            <v>NELAYAN</v>
          </cell>
          <cell r="U41">
            <v>400000</v>
          </cell>
          <cell r="Y41">
            <v>35</v>
          </cell>
          <cell r="Z41" t="str">
            <v>PK</v>
          </cell>
          <cell r="AA41" t="str">
            <v>Surat Keterangan Kepala Desa</v>
          </cell>
        </row>
        <row r="42">
          <cell r="A42">
            <v>28</v>
          </cell>
          <cell r="E42" t="str">
            <v>°`"</v>
          </cell>
          <cell r="I42" t="str">
            <v>°`"</v>
          </cell>
          <cell r="J42">
            <v>28</v>
          </cell>
          <cell r="K42" t="str">
            <v>YAKIMIN  ARIF  Z</v>
          </cell>
          <cell r="L42" t="str">
            <v>3305010304870000</v>
          </cell>
          <cell r="O42">
            <v>1</v>
          </cell>
          <cell r="P42">
            <v>47</v>
          </cell>
          <cell r="S42" t="str">
            <v>DUKUH SIMBEK RT 02/01</v>
          </cell>
          <cell r="T42" t="str">
            <v>NELAYAN</v>
          </cell>
          <cell r="U42">
            <v>350000</v>
          </cell>
          <cell r="Y42">
            <v>35</v>
          </cell>
          <cell r="Z42" t="str">
            <v>PK</v>
          </cell>
          <cell r="AA42" t="str">
            <v>Surat Keterangan Kepala Desa</v>
          </cell>
        </row>
        <row r="43">
          <cell r="A43">
            <v>29</v>
          </cell>
          <cell r="E43" t="str">
            <v>°`"</v>
          </cell>
          <cell r="I43" t="str">
            <v>°`"</v>
          </cell>
          <cell r="J43">
            <v>29</v>
          </cell>
          <cell r="K43" t="str">
            <v>YABIN PUJI SAPUTRO</v>
          </cell>
          <cell r="L43" t="str">
            <v>3305010707720000</v>
          </cell>
          <cell r="O43">
            <v>3</v>
          </cell>
          <cell r="P43">
            <v>42</v>
          </cell>
          <cell r="S43" t="str">
            <v>DUKUH SIMBEK RT 02/01</v>
          </cell>
          <cell r="T43" t="str">
            <v>SWASTA</v>
          </cell>
          <cell r="U43">
            <v>150000</v>
          </cell>
          <cell r="Y43">
            <v>36</v>
          </cell>
          <cell r="Z43" t="str">
            <v>PK</v>
          </cell>
          <cell r="AA43" t="str">
            <v>Surat Keterangan Kepala Desa</v>
          </cell>
        </row>
        <row r="44">
          <cell r="A44">
            <v>30</v>
          </cell>
          <cell r="E44" t="str">
            <v>°`"</v>
          </cell>
          <cell r="I44" t="str">
            <v>°`"</v>
          </cell>
          <cell r="J44">
            <v>30</v>
          </cell>
          <cell r="K44" t="str">
            <v>MAD MARSUM</v>
          </cell>
          <cell r="L44" t="str">
            <v>3305010910410001</v>
          </cell>
          <cell r="O44">
            <v>3</v>
          </cell>
          <cell r="P44">
            <v>69</v>
          </cell>
          <cell r="S44" t="str">
            <v>DUKUH SIMBEK RT 02/01</v>
          </cell>
          <cell r="T44" t="str">
            <v>PETANI</v>
          </cell>
          <cell r="U44">
            <v>300000</v>
          </cell>
          <cell r="Y44">
            <v>36</v>
          </cell>
          <cell r="Z44" t="str">
            <v>PK</v>
          </cell>
          <cell r="AA44" t="str">
            <v>Surat Keterangan Kepala Desa</v>
          </cell>
        </row>
        <row r="45">
          <cell r="A45">
            <v>31</v>
          </cell>
          <cell r="E45" t="str">
            <v>°`"</v>
          </cell>
          <cell r="I45" t="str">
            <v>°`"</v>
          </cell>
          <cell r="J45">
            <v>31</v>
          </cell>
          <cell r="K45" t="str">
            <v>YAKEM</v>
          </cell>
          <cell r="L45" t="str">
            <v>3305015006750000</v>
          </cell>
          <cell r="O45">
            <v>3</v>
          </cell>
          <cell r="P45">
            <v>75</v>
          </cell>
          <cell r="S45" t="str">
            <v>Dusun Karung  RT 02 RW 04</v>
          </cell>
          <cell r="T45" t="str">
            <v>PETANI</v>
          </cell>
          <cell r="U45">
            <v>300000</v>
          </cell>
          <cell r="Y45">
            <v>35</v>
          </cell>
          <cell r="Z45" t="str">
            <v>PK</v>
          </cell>
          <cell r="AA45" t="str">
            <v>Surat Keterangan Kepala Desa</v>
          </cell>
        </row>
        <row r="46">
          <cell r="A46">
            <v>32</v>
          </cell>
          <cell r="E46" t="str">
            <v>°`"</v>
          </cell>
          <cell r="I46" t="str">
            <v>°`"</v>
          </cell>
          <cell r="J46">
            <v>32</v>
          </cell>
          <cell r="K46" t="str">
            <v>FAUZIN</v>
          </cell>
          <cell r="L46" t="str">
            <v>3305010812740000</v>
          </cell>
          <cell r="O46">
            <v>3</v>
          </cell>
          <cell r="P46">
            <v>36</v>
          </cell>
          <cell r="S46" t="str">
            <v>DUKUH SIMBEK RT03/01</v>
          </cell>
          <cell r="T46" t="str">
            <v>NELAYAN</v>
          </cell>
          <cell r="U46">
            <v>300000</v>
          </cell>
          <cell r="Y46">
            <v>35</v>
          </cell>
          <cell r="Z46" t="str">
            <v>PK</v>
          </cell>
          <cell r="AA46" t="str">
            <v>Surat Keterangan Kepala Desa</v>
          </cell>
        </row>
        <row r="47">
          <cell r="A47">
            <v>33</v>
          </cell>
          <cell r="E47" t="str">
            <v>°`"</v>
          </cell>
          <cell r="I47" t="str">
            <v>°`"</v>
          </cell>
          <cell r="J47">
            <v>33</v>
          </cell>
          <cell r="K47" t="str">
            <v>KADI</v>
          </cell>
          <cell r="L47" t="str">
            <v>3305011306490000</v>
          </cell>
          <cell r="O47">
            <v>2</v>
          </cell>
          <cell r="P47">
            <v>64</v>
          </cell>
          <cell r="S47" t="str">
            <v>DUKUH SIMBEK RT03/01</v>
          </cell>
          <cell r="T47" t="str">
            <v>NELAYAN</v>
          </cell>
          <cell r="U47">
            <v>300000</v>
          </cell>
          <cell r="Y47">
            <v>34</v>
          </cell>
          <cell r="Z47" t="str">
            <v>PK</v>
          </cell>
          <cell r="AA47" t="str">
            <v>Surat Keterangan Kepala Desa</v>
          </cell>
        </row>
        <row r="48">
          <cell r="A48">
            <v>34</v>
          </cell>
          <cell r="E48" t="str">
            <v>°`"</v>
          </cell>
          <cell r="I48" t="str">
            <v>°`"</v>
          </cell>
          <cell r="J48">
            <v>34</v>
          </cell>
          <cell r="K48" t="str">
            <v>SUPARNO</v>
          </cell>
          <cell r="L48" t="str">
            <v>3305014506642460</v>
          </cell>
          <cell r="O48">
            <v>4</v>
          </cell>
          <cell r="P48">
            <v>48</v>
          </cell>
          <cell r="S48" t="str">
            <v>Dusun Tembelang RT04/03</v>
          </cell>
          <cell r="T48" t="str">
            <v>PETANI</v>
          </cell>
          <cell r="U48">
            <v>300000</v>
          </cell>
          <cell r="Y48">
            <v>36</v>
          </cell>
          <cell r="Z48" t="str">
            <v>PK</v>
          </cell>
          <cell r="AA48" t="str">
            <v>Surat Keterangan Kepala Desa</v>
          </cell>
        </row>
        <row r="49">
          <cell r="A49">
            <v>35</v>
          </cell>
          <cell r="E49" t="str">
            <v>°`"</v>
          </cell>
          <cell r="I49" t="str">
            <v>°`"</v>
          </cell>
          <cell r="J49">
            <v>35</v>
          </cell>
          <cell r="K49" t="str">
            <v>AHMAD SUGANI</v>
          </cell>
          <cell r="L49" t="str">
            <v>330500605810004</v>
          </cell>
          <cell r="O49">
            <v>3</v>
          </cell>
          <cell r="P49">
            <v>32</v>
          </cell>
          <cell r="S49" t="str">
            <v>Dusun Gajah RT 01 RW 02</v>
          </cell>
          <cell r="T49" t="str">
            <v>PETANI</v>
          </cell>
          <cell r="U49">
            <v>350000</v>
          </cell>
          <cell r="Y49">
            <v>35</v>
          </cell>
          <cell r="Z49" t="str">
            <v>PK</v>
          </cell>
          <cell r="AA49" t="str">
            <v>Surat Keterangan Kepala Desa</v>
          </cell>
        </row>
        <row r="50">
          <cell r="A50">
            <v>36</v>
          </cell>
          <cell r="E50" t="str">
            <v>°`"</v>
          </cell>
          <cell r="I50" t="str">
            <v>°`"</v>
          </cell>
          <cell r="J50">
            <v>36</v>
          </cell>
          <cell r="K50" t="str">
            <v>AHMAD MUDASIR</v>
          </cell>
          <cell r="L50" t="str">
            <v>330501120270003</v>
          </cell>
          <cell r="O50">
            <v>4</v>
          </cell>
          <cell r="P50">
            <v>31</v>
          </cell>
          <cell r="S50" t="str">
            <v>Dusun Gajah RT 01 RW 02</v>
          </cell>
          <cell r="T50" t="str">
            <v>NELAYAN</v>
          </cell>
          <cell r="U50">
            <v>450000</v>
          </cell>
          <cell r="Y50">
            <v>35</v>
          </cell>
          <cell r="Z50" t="str">
            <v>PK</v>
          </cell>
          <cell r="AA50" t="str">
            <v>Surat Keterangan Kepala Desa</v>
          </cell>
        </row>
        <row r="51">
          <cell r="A51">
            <v>37</v>
          </cell>
          <cell r="E51" t="str">
            <v>°`"</v>
          </cell>
          <cell r="I51" t="str">
            <v>°`"</v>
          </cell>
          <cell r="J51">
            <v>37</v>
          </cell>
          <cell r="K51" t="str">
            <v>DANI MARKUAT</v>
          </cell>
          <cell r="L51" t="str">
            <v>3305011707800000</v>
          </cell>
          <cell r="O51">
            <v>2</v>
          </cell>
          <cell r="P51">
            <v>34</v>
          </cell>
          <cell r="S51" t="str">
            <v>Dusun Sliling RT 05 RW 04</v>
          </cell>
          <cell r="T51" t="str">
            <v>NELAYAN</v>
          </cell>
          <cell r="U51">
            <v>400000</v>
          </cell>
          <cell r="Y51">
            <v>36</v>
          </cell>
          <cell r="Z51" t="str">
            <v>PK</v>
          </cell>
          <cell r="AA51" t="str">
            <v>Surat Keterangan Kepala Desa</v>
          </cell>
        </row>
        <row r="52">
          <cell r="A52">
            <v>38</v>
          </cell>
          <cell r="E52" t="str">
            <v>°`"</v>
          </cell>
          <cell r="I52" t="str">
            <v>°`"</v>
          </cell>
          <cell r="J52">
            <v>38</v>
          </cell>
          <cell r="K52" t="str">
            <v>SAIMAN</v>
          </cell>
          <cell r="L52" t="str">
            <v>330501012860002</v>
          </cell>
          <cell r="O52">
            <v>5</v>
          </cell>
          <cell r="P52">
            <v>37</v>
          </cell>
          <cell r="S52" t="str">
            <v>DUKUH SIMBEK RT03/01</v>
          </cell>
          <cell r="T52" t="str">
            <v>NELAYAN</v>
          </cell>
          <cell r="U52">
            <v>300000</v>
          </cell>
          <cell r="Y52">
            <v>36</v>
          </cell>
          <cell r="Z52" t="str">
            <v>PK</v>
          </cell>
          <cell r="AA52" t="str">
            <v>Surat Keterangan Kepala Desa</v>
          </cell>
        </row>
        <row r="53">
          <cell r="A53">
            <v>39</v>
          </cell>
          <cell r="E53" t="str">
            <v>°`"</v>
          </cell>
          <cell r="I53" t="str">
            <v>°`"</v>
          </cell>
          <cell r="J53">
            <v>39</v>
          </cell>
          <cell r="K53" t="str">
            <v>SITO SAPUTRO S</v>
          </cell>
          <cell r="L53" t="str">
            <v>3305010707720000</v>
          </cell>
          <cell r="O53">
            <v>5</v>
          </cell>
          <cell r="P53">
            <v>41</v>
          </cell>
          <cell r="S53" t="str">
            <v>DUKUH SIMBEK RT03/01</v>
          </cell>
          <cell r="T53" t="str">
            <v>NELAYAN</v>
          </cell>
          <cell r="U53">
            <v>350000</v>
          </cell>
          <cell r="Y53">
            <v>54</v>
          </cell>
          <cell r="Z53" t="str">
            <v>PK</v>
          </cell>
          <cell r="AA53" t="str">
            <v>Surat Keterangan Kepala Desa</v>
          </cell>
        </row>
        <row r="54">
          <cell r="A54">
            <v>40</v>
          </cell>
          <cell r="E54" t="str">
            <v>°`"</v>
          </cell>
          <cell r="I54" t="str">
            <v>°`"</v>
          </cell>
          <cell r="J54">
            <v>40</v>
          </cell>
          <cell r="K54" t="str">
            <v>SURATNO</v>
          </cell>
          <cell r="L54" t="str">
            <v>3305011512770002</v>
          </cell>
          <cell r="O54">
            <v>5</v>
          </cell>
          <cell r="P54">
            <v>38</v>
          </cell>
          <cell r="S54" t="str">
            <v>DUKUH SIMBEK RT03/01</v>
          </cell>
          <cell r="T54" t="str">
            <v>NELAYAN</v>
          </cell>
          <cell r="U54">
            <v>350000</v>
          </cell>
          <cell r="Y54">
            <v>54</v>
          </cell>
          <cell r="Z54" t="str">
            <v>PK</v>
          </cell>
          <cell r="AA54" t="str">
            <v>Surat Keterangan Kepala Desa</v>
          </cell>
        </row>
        <row r="55">
          <cell r="A55">
            <v>41</v>
          </cell>
          <cell r="E55" t="str">
            <v>°`"</v>
          </cell>
          <cell r="I55" t="str">
            <v>°`"</v>
          </cell>
          <cell r="J55">
            <v>41</v>
          </cell>
          <cell r="K55" t="str">
            <v>ADMAN M</v>
          </cell>
          <cell r="L55" t="str">
            <v>3305012811520000</v>
          </cell>
          <cell r="O55">
            <v>3</v>
          </cell>
          <cell r="P55">
            <v>61</v>
          </cell>
          <cell r="S55" t="str">
            <v>DUKUH SIMBEK RT03/01</v>
          </cell>
          <cell r="T55" t="str">
            <v>NELAYAN</v>
          </cell>
          <cell r="U55">
            <v>350000</v>
          </cell>
          <cell r="Y55">
            <v>48</v>
          </cell>
          <cell r="Z55" t="str">
            <v>PK</v>
          </cell>
          <cell r="AA55" t="str">
            <v>Surat Keterangan Kepala Desa</v>
          </cell>
        </row>
        <row r="56">
          <cell r="A56">
            <v>42</v>
          </cell>
          <cell r="E56" t="str">
            <v>°`"</v>
          </cell>
          <cell r="I56" t="str">
            <v>°`"</v>
          </cell>
          <cell r="J56">
            <v>42</v>
          </cell>
          <cell r="K56" t="str">
            <v>SAWINAMA</v>
          </cell>
          <cell r="L56" t="str">
            <v>3305010407470000</v>
          </cell>
          <cell r="O56">
            <v>2</v>
          </cell>
          <cell r="P56">
            <v>65</v>
          </cell>
          <cell r="S56" t="str">
            <v>DUKUH SIMBEK RT03/01</v>
          </cell>
          <cell r="T56" t="str">
            <v>TANI</v>
          </cell>
          <cell r="U56">
            <v>300000</v>
          </cell>
          <cell r="Y56">
            <v>54</v>
          </cell>
          <cell r="Z56" t="str">
            <v>PK</v>
          </cell>
          <cell r="AA56" t="str">
            <v>Surat Keterangan Kepala Desa</v>
          </cell>
        </row>
        <row r="57">
          <cell r="A57">
            <v>43</v>
          </cell>
          <cell r="E57" t="str">
            <v>°`"</v>
          </cell>
          <cell r="I57" t="str">
            <v>°`"</v>
          </cell>
          <cell r="J57">
            <v>43</v>
          </cell>
          <cell r="K57" t="str">
            <v>SARIPAH</v>
          </cell>
          <cell r="L57" t="str">
            <v>330501157160003</v>
          </cell>
          <cell r="O57">
            <v>4</v>
          </cell>
          <cell r="P57">
            <v>42</v>
          </cell>
          <cell r="S57" t="str">
            <v>DUKUH SIMBEK RT03/01</v>
          </cell>
          <cell r="T57" t="str">
            <v>SWASTA</v>
          </cell>
          <cell r="U57">
            <v>300000</v>
          </cell>
          <cell r="Y57">
            <v>56</v>
          </cell>
          <cell r="Z57" t="str">
            <v>PK</v>
          </cell>
          <cell r="AA57" t="str">
            <v>Surat Keterangan Kepala Desa</v>
          </cell>
        </row>
        <row r="58">
          <cell r="A58">
            <v>44</v>
          </cell>
          <cell r="E58" t="str">
            <v>°`"</v>
          </cell>
          <cell r="I58" t="str">
            <v>°`"</v>
          </cell>
          <cell r="J58">
            <v>44</v>
          </cell>
          <cell r="K58" t="str">
            <v>SUMAN</v>
          </cell>
          <cell r="L58" t="str">
            <v>33050113112740001</v>
          </cell>
          <cell r="O58">
            <v>3</v>
          </cell>
          <cell r="P58">
            <v>38</v>
          </cell>
          <cell r="S58" t="str">
            <v>DUKUH SIMBEK RT03/01</v>
          </cell>
          <cell r="T58" t="str">
            <v>NELAYAN</v>
          </cell>
          <cell r="U58">
            <v>400000</v>
          </cell>
          <cell r="Y58">
            <v>48</v>
          </cell>
          <cell r="Z58" t="str">
            <v>PK</v>
          </cell>
          <cell r="AA58" t="str">
            <v>Surat Keterangan Kepala Desa</v>
          </cell>
        </row>
        <row r="59">
          <cell r="A59">
            <v>45</v>
          </cell>
          <cell r="E59" t="str">
            <v>°`"</v>
          </cell>
          <cell r="I59" t="str">
            <v>°`"</v>
          </cell>
          <cell r="J59">
            <v>45</v>
          </cell>
          <cell r="K59" t="str">
            <v>TASIRUDIN</v>
          </cell>
          <cell r="L59" t="str">
            <v>330501100571056</v>
          </cell>
          <cell r="O59">
            <v>2</v>
          </cell>
          <cell r="P59">
            <v>42</v>
          </cell>
          <cell r="S59" t="str">
            <v>DUKUH SIMBEK RT03/01</v>
          </cell>
          <cell r="T59" t="str">
            <v>NELAYAN</v>
          </cell>
          <cell r="U59">
            <v>300000</v>
          </cell>
          <cell r="Y59">
            <v>36</v>
          </cell>
          <cell r="Z59" t="str">
            <v>PK</v>
          </cell>
          <cell r="AA59" t="str">
            <v>Surat Keterangan Kepala Desa</v>
          </cell>
        </row>
        <row r="60">
          <cell r="A60">
            <v>46</v>
          </cell>
          <cell r="E60" t="str">
            <v>°`"</v>
          </cell>
          <cell r="I60" t="str">
            <v>°`"</v>
          </cell>
          <cell r="J60">
            <v>46</v>
          </cell>
          <cell r="K60" t="str">
            <v>SARJO</v>
          </cell>
          <cell r="L60" t="str">
            <v>3305010605750001</v>
          </cell>
          <cell r="O60">
            <v>3</v>
          </cell>
          <cell r="P60">
            <v>42</v>
          </cell>
          <cell r="S60" t="str">
            <v>DUKUH SIMBEK RT 04/01</v>
          </cell>
          <cell r="T60" t="str">
            <v>NELAYAN</v>
          </cell>
          <cell r="U60">
            <v>400000</v>
          </cell>
          <cell r="Y60">
            <v>54</v>
          </cell>
          <cell r="Z60" t="str">
            <v>PK</v>
          </cell>
          <cell r="AA60" t="str">
            <v>Surat Keterangan Kepala Desa</v>
          </cell>
        </row>
        <row r="61">
          <cell r="A61">
            <v>47</v>
          </cell>
          <cell r="E61" t="str">
            <v>°`"</v>
          </cell>
          <cell r="I61" t="str">
            <v>°`"</v>
          </cell>
          <cell r="J61">
            <v>47</v>
          </cell>
          <cell r="K61" t="str">
            <v>SUSAH</v>
          </cell>
          <cell r="L61" t="str">
            <v>3305015206480001</v>
          </cell>
          <cell r="O61">
            <v>1</v>
          </cell>
          <cell r="P61">
            <v>29</v>
          </cell>
          <cell r="S61" t="str">
            <v>DUKUH SIMBEK RT 04/01</v>
          </cell>
          <cell r="T61" t="str">
            <v>PETANI</v>
          </cell>
          <cell r="U61">
            <v>150000</v>
          </cell>
          <cell r="Y61">
            <v>35</v>
          </cell>
          <cell r="Z61" t="str">
            <v>PK</v>
          </cell>
          <cell r="AA61" t="str">
            <v>Surat Keterangan Kepala Desa</v>
          </cell>
        </row>
        <row r="62">
          <cell r="A62">
            <v>48</v>
          </cell>
          <cell r="E62" t="str">
            <v>°`"</v>
          </cell>
          <cell r="I62" t="str">
            <v>°`"</v>
          </cell>
          <cell r="J62">
            <v>48</v>
          </cell>
          <cell r="K62" t="str">
            <v>MARMIN</v>
          </cell>
          <cell r="L62" t="str">
            <v>3305010906320001</v>
          </cell>
          <cell r="O62">
            <v>2</v>
          </cell>
          <cell r="P62">
            <v>81</v>
          </cell>
          <cell r="S62" t="str">
            <v>DUKUH SIMBEK RT 04/01</v>
          </cell>
          <cell r="T62" t="str">
            <v>TANI</v>
          </cell>
          <cell r="U62">
            <v>300000</v>
          </cell>
          <cell r="Y62">
            <v>35</v>
          </cell>
          <cell r="Z62" t="str">
            <v>PK</v>
          </cell>
          <cell r="AA62" t="str">
            <v>Surat Keterangan Kepala Desa</v>
          </cell>
        </row>
        <row r="63">
          <cell r="A63">
            <v>49</v>
          </cell>
          <cell r="E63" t="str">
            <v>°`"</v>
          </cell>
          <cell r="I63" t="str">
            <v>°`"</v>
          </cell>
          <cell r="J63">
            <v>49</v>
          </cell>
          <cell r="K63" t="str">
            <v>SARJAN  NARUDIN</v>
          </cell>
          <cell r="L63" t="str">
            <v>3305010508680001</v>
          </cell>
          <cell r="O63">
            <v>2</v>
          </cell>
          <cell r="P63">
            <v>46</v>
          </cell>
          <cell r="S63" t="str">
            <v>DUKUH SIMBEK RT 04/01</v>
          </cell>
          <cell r="T63" t="str">
            <v>NELAYAN</v>
          </cell>
          <cell r="U63">
            <v>450000</v>
          </cell>
          <cell r="Y63">
            <v>48</v>
          </cell>
          <cell r="Z63" t="str">
            <v>PK</v>
          </cell>
          <cell r="AA63" t="str">
            <v>Surat Keterangan Kepala Desa</v>
          </cell>
        </row>
        <row r="64">
          <cell r="A64">
            <v>50</v>
          </cell>
          <cell r="E64" t="str">
            <v>°`"</v>
          </cell>
          <cell r="I64" t="str">
            <v>°`"</v>
          </cell>
          <cell r="J64">
            <v>50</v>
          </cell>
          <cell r="K64" t="str">
            <v>TASIMIN</v>
          </cell>
          <cell r="L64" t="str">
            <v>3305013012580007</v>
          </cell>
          <cell r="O64">
            <v>1</v>
          </cell>
          <cell r="P64">
            <v>36</v>
          </cell>
          <cell r="S64" t="str">
            <v>Dusun Sliling RT 05 RW 04</v>
          </cell>
          <cell r="T64" t="str">
            <v>NELAYAN</v>
          </cell>
          <cell r="U64">
            <v>300000</v>
          </cell>
          <cell r="Y64">
            <v>42</v>
          </cell>
          <cell r="Z64" t="str">
            <v>PK</v>
          </cell>
          <cell r="AA64" t="str">
            <v>Surat Keterangan Kepala Desa</v>
          </cell>
        </row>
        <row r="65">
          <cell r="A65">
            <v>51</v>
          </cell>
          <cell r="E65" t="str">
            <v>°`"</v>
          </cell>
          <cell r="I65" t="str">
            <v>°`"</v>
          </cell>
          <cell r="J65">
            <v>51</v>
          </cell>
          <cell r="K65" t="str">
            <v>PASIKEM</v>
          </cell>
          <cell r="L65" t="str">
            <v>3305017001520001</v>
          </cell>
          <cell r="O65">
            <v>1</v>
          </cell>
          <cell r="P65">
            <v>54</v>
          </cell>
          <cell r="S65" t="str">
            <v>DUKUH SIMBEK RT 04/01</v>
          </cell>
          <cell r="T65" t="str">
            <v>PETANI</v>
          </cell>
          <cell r="U65">
            <v>400000</v>
          </cell>
          <cell r="Y65">
            <v>56</v>
          </cell>
          <cell r="Z65" t="str">
            <v>PK</v>
          </cell>
          <cell r="AA65" t="str">
            <v>Surat Keterangan Kepala Desa</v>
          </cell>
        </row>
        <row r="66">
          <cell r="A66">
            <v>52</v>
          </cell>
          <cell r="E66" t="str">
            <v>°`"</v>
          </cell>
          <cell r="I66" t="str">
            <v>°`"</v>
          </cell>
          <cell r="J66">
            <v>52</v>
          </cell>
          <cell r="K66" t="str">
            <v>LASEM</v>
          </cell>
          <cell r="L66" t="str">
            <v>3305010604690001</v>
          </cell>
          <cell r="O66">
            <v>2</v>
          </cell>
          <cell r="P66">
            <v>57</v>
          </cell>
          <cell r="S66" t="str">
            <v>DUKUH SIMBEK RT 04/01</v>
          </cell>
          <cell r="T66" t="str">
            <v>PETANI</v>
          </cell>
          <cell r="U66">
            <v>300000</v>
          </cell>
          <cell r="Y66">
            <v>45</v>
          </cell>
          <cell r="Z66" t="str">
            <v>PK</v>
          </cell>
          <cell r="AA66" t="str">
            <v>Surat Keterangan Kepala Desa</v>
          </cell>
        </row>
        <row r="67">
          <cell r="A67">
            <v>53</v>
          </cell>
          <cell r="E67" t="str">
            <v>°`"</v>
          </cell>
          <cell r="I67" t="str">
            <v>°`"</v>
          </cell>
          <cell r="J67">
            <v>53</v>
          </cell>
          <cell r="K67" t="str">
            <v>MUSHOLIF</v>
          </cell>
          <cell r="L67" t="str">
            <v>3305013004850560</v>
          </cell>
          <cell r="O67">
            <v>2</v>
          </cell>
          <cell r="P67">
            <v>28</v>
          </cell>
          <cell r="S67" t="str">
            <v>DUKUH SIMBEK RT 04/01</v>
          </cell>
          <cell r="T67" t="str">
            <v>PETANI</v>
          </cell>
          <cell r="U67">
            <v>350000</v>
          </cell>
          <cell r="Y67">
            <v>34</v>
          </cell>
          <cell r="Z67" t="str">
            <v>PK</v>
          </cell>
          <cell r="AA67" t="str">
            <v>Surat Keterangan Kepala Desa</v>
          </cell>
        </row>
        <row r="68">
          <cell r="A68">
            <v>54</v>
          </cell>
          <cell r="E68" t="str">
            <v>°`"</v>
          </cell>
          <cell r="I68" t="str">
            <v>°`"</v>
          </cell>
          <cell r="J68">
            <v>54</v>
          </cell>
          <cell r="K68" t="str">
            <v>MAD SIDIK</v>
          </cell>
          <cell r="L68" t="str">
            <v>3305010407450003</v>
          </cell>
          <cell r="O68">
            <v>2</v>
          </cell>
          <cell r="P68">
            <v>57</v>
          </cell>
          <cell r="S68" t="str">
            <v>DUKUH SIMBEK RT 04/01</v>
          </cell>
          <cell r="T68" t="str">
            <v>NELAYAN</v>
          </cell>
          <cell r="U68">
            <v>300000</v>
          </cell>
          <cell r="Y68">
            <v>42</v>
          </cell>
          <cell r="Z68" t="str">
            <v>PK</v>
          </cell>
          <cell r="AA68" t="str">
            <v>Surat Keterangan Kepala Desa</v>
          </cell>
        </row>
        <row r="69">
          <cell r="A69">
            <v>55</v>
          </cell>
          <cell r="E69" t="str">
            <v>°`"</v>
          </cell>
          <cell r="I69" t="str">
            <v>°`"</v>
          </cell>
          <cell r="J69">
            <v>55</v>
          </cell>
          <cell r="K69" t="str">
            <v>SUTARNO</v>
          </cell>
          <cell r="L69" t="str">
            <v>3305010708530001</v>
          </cell>
          <cell r="O69">
            <v>2</v>
          </cell>
          <cell r="P69">
            <v>37</v>
          </cell>
          <cell r="S69" t="str">
            <v>Dusun Karung  RT 04 RW 04</v>
          </cell>
          <cell r="T69" t="str">
            <v>PETANI</v>
          </cell>
          <cell r="U69">
            <v>450000</v>
          </cell>
          <cell r="Y69">
            <v>35</v>
          </cell>
          <cell r="Z69" t="str">
            <v>PK</v>
          </cell>
          <cell r="AA69" t="str">
            <v>Surat Keterangan Kepala Desa</v>
          </cell>
        </row>
        <row r="70">
          <cell r="A70">
            <v>56</v>
          </cell>
          <cell r="E70" t="str">
            <v>°`"</v>
          </cell>
          <cell r="I70" t="str">
            <v>°`"</v>
          </cell>
          <cell r="J70">
            <v>56</v>
          </cell>
          <cell r="K70" t="str">
            <v>WASIMIN</v>
          </cell>
          <cell r="L70" t="str">
            <v>330501050670002</v>
          </cell>
          <cell r="O70">
            <v>2</v>
          </cell>
          <cell r="P70">
            <v>56</v>
          </cell>
          <cell r="S70" t="str">
            <v>DUKUH SIMBEK RT 04/01</v>
          </cell>
          <cell r="T70" t="str">
            <v>PETANI</v>
          </cell>
          <cell r="U70">
            <v>350000</v>
          </cell>
          <cell r="Y70">
            <v>42</v>
          </cell>
          <cell r="Z70" t="str">
            <v>PK</v>
          </cell>
          <cell r="AA70" t="str">
            <v>Surat Keterangan Kepala Desa</v>
          </cell>
        </row>
        <row r="71">
          <cell r="A71">
            <v>57</v>
          </cell>
          <cell r="E71" t="str">
            <v>°`"</v>
          </cell>
          <cell r="I71" t="str">
            <v>°`"</v>
          </cell>
          <cell r="J71">
            <v>57</v>
          </cell>
          <cell r="K71" t="str">
            <v>KODIR</v>
          </cell>
          <cell r="L71" t="str">
            <v>3305010708530004</v>
          </cell>
          <cell r="O71">
            <v>2</v>
          </cell>
          <cell r="P71">
            <v>36</v>
          </cell>
          <cell r="S71" t="str">
            <v>Dusun Penusupan RT 05 RW 02</v>
          </cell>
          <cell r="T71" t="str">
            <v>PETANI</v>
          </cell>
          <cell r="U71">
            <v>300000</v>
          </cell>
          <cell r="Y71">
            <v>56</v>
          </cell>
          <cell r="Z71" t="str">
            <v>PK</v>
          </cell>
          <cell r="AA71" t="str">
            <v>Surat Keterangan Kepala Desa</v>
          </cell>
        </row>
        <row r="72">
          <cell r="A72">
            <v>58</v>
          </cell>
          <cell r="E72" t="str">
            <v>°`"</v>
          </cell>
          <cell r="I72" t="str">
            <v>°`"</v>
          </cell>
          <cell r="J72">
            <v>58</v>
          </cell>
          <cell r="K72" t="str">
            <v>KASIH YUNINGSIH</v>
          </cell>
          <cell r="L72" t="str">
            <v>3305014410730003</v>
          </cell>
          <cell r="O72">
            <v>3</v>
          </cell>
          <cell r="P72">
            <v>30</v>
          </cell>
          <cell r="S72" t="str">
            <v>DUKUH SIMBEK RT 04/01</v>
          </cell>
          <cell r="T72" t="str">
            <v>TANI</v>
          </cell>
          <cell r="U72">
            <v>250000</v>
          </cell>
          <cell r="Y72">
            <v>42</v>
          </cell>
          <cell r="Z72" t="str">
            <v>PK</v>
          </cell>
          <cell r="AA72" t="str">
            <v>Surat Keterangan Kepala Desa</v>
          </cell>
        </row>
        <row r="73">
          <cell r="A73">
            <v>59</v>
          </cell>
          <cell r="E73" t="str">
            <v>°`"</v>
          </cell>
          <cell r="I73" t="str">
            <v>°`"</v>
          </cell>
          <cell r="J73">
            <v>59</v>
          </cell>
          <cell r="K73" t="str">
            <v>SARONI</v>
          </cell>
          <cell r="L73" t="str">
            <v>3305010403670004</v>
          </cell>
          <cell r="O73">
            <v>3</v>
          </cell>
          <cell r="P73">
            <v>45</v>
          </cell>
          <cell r="S73" t="str">
            <v>Dusun Penusupan RT 05 RW 02</v>
          </cell>
          <cell r="T73" t="str">
            <v>NELAYAN</v>
          </cell>
          <cell r="U73">
            <v>450000</v>
          </cell>
          <cell r="Y73">
            <v>54</v>
          </cell>
          <cell r="Z73" t="str">
            <v>PK</v>
          </cell>
          <cell r="AA73" t="str">
            <v>Surat Keterangan Kepala Desa</v>
          </cell>
        </row>
        <row r="74">
          <cell r="A74">
            <v>60</v>
          </cell>
          <cell r="E74" t="str">
            <v>°`"</v>
          </cell>
          <cell r="I74" t="str">
            <v>°`"</v>
          </cell>
          <cell r="J74">
            <v>60</v>
          </cell>
          <cell r="K74" t="str">
            <v>NYAKUN</v>
          </cell>
          <cell r="L74" t="str">
            <v>3305010506400003</v>
          </cell>
          <cell r="O74">
            <v>2</v>
          </cell>
          <cell r="P74">
            <v>79</v>
          </cell>
          <cell r="S74" t="str">
            <v>Dusun Jemenar RT 01 RW 05</v>
          </cell>
          <cell r="T74" t="str">
            <v>PETANI</v>
          </cell>
          <cell r="U74">
            <v>300000</v>
          </cell>
          <cell r="Y74">
            <v>42</v>
          </cell>
          <cell r="Z74" t="str">
            <v>PK</v>
          </cell>
          <cell r="AA74" t="str">
            <v>Surat Keterangan Kepala Desa</v>
          </cell>
        </row>
        <row r="75">
          <cell r="A75">
            <v>61</v>
          </cell>
          <cell r="E75" t="str">
            <v>°`"</v>
          </cell>
          <cell r="I75" t="str">
            <v>°`"</v>
          </cell>
          <cell r="J75">
            <v>61</v>
          </cell>
          <cell r="K75" t="str">
            <v>ANI SUPARNI</v>
          </cell>
          <cell r="L75" t="str">
            <v>3305016502300006</v>
          </cell>
          <cell r="O75">
            <v>3</v>
          </cell>
          <cell r="P75">
            <v>35</v>
          </cell>
          <cell r="S75" t="str">
            <v>Dusun Jemenar RT 01 RW 05</v>
          </cell>
          <cell r="T75" t="str">
            <v>PETANI</v>
          </cell>
          <cell r="U75">
            <v>250000</v>
          </cell>
          <cell r="Y75">
            <v>48</v>
          </cell>
          <cell r="Z75" t="str">
            <v>PK</v>
          </cell>
          <cell r="AA75" t="str">
            <v>Surat Keterangan Kepala Desa</v>
          </cell>
        </row>
        <row r="76">
          <cell r="A76">
            <v>62</v>
          </cell>
          <cell r="E76" t="str">
            <v>°`"</v>
          </cell>
          <cell r="I76" t="str">
            <v>°`"</v>
          </cell>
          <cell r="J76">
            <v>62</v>
          </cell>
          <cell r="K76" t="str">
            <v>KASRAN</v>
          </cell>
          <cell r="L76" t="str">
            <v>3305011604760001</v>
          </cell>
          <cell r="O76">
            <v>3</v>
          </cell>
          <cell r="P76">
            <v>41</v>
          </cell>
          <cell r="S76" t="str">
            <v>Dusun Jemenar RT 01 RW 05</v>
          </cell>
          <cell r="T76" t="str">
            <v>PETANI</v>
          </cell>
          <cell r="U76">
            <v>400000</v>
          </cell>
          <cell r="Y76">
            <v>54</v>
          </cell>
          <cell r="Z76" t="str">
            <v>PK</v>
          </cell>
          <cell r="AA76" t="str">
            <v>Surat Keterangan Kepala Desa</v>
          </cell>
        </row>
        <row r="77">
          <cell r="A77">
            <v>63</v>
          </cell>
          <cell r="E77" t="str">
            <v>°`"</v>
          </cell>
          <cell r="I77" t="str">
            <v>°`"</v>
          </cell>
          <cell r="J77">
            <v>63</v>
          </cell>
          <cell r="K77" t="str">
            <v>SARJONO</v>
          </cell>
          <cell r="L77" t="str">
            <v>3305011306650002</v>
          </cell>
          <cell r="O77">
            <v>3</v>
          </cell>
          <cell r="P77">
            <v>40</v>
          </cell>
          <cell r="S77" t="str">
            <v>Dusun Jemenar RT 01 RW 05</v>
          </cell>
          <cell r="T77" t="str">
            <v>PETANI</v>
          </cell>
          <cell r="U77">
            <v>400000</v>
          </cell>
          <cell r="Y77">
            <v>42</v>
          </cell>
          <cell r="Z77" t="str">
            <v>PK</v>
          </cell>
          <cell r="AA77" t="str">
            <v>Surat Keterangan Kepala Desa</v>
          </cell>
        </row>
        <row r="78">
          <cell r="A78">
            <v>64</v>
          </cell>
          <cell r="E78" t="str">
            <v>°`"</v>
          </cell>
          <cell r="I78" t="str">
            <v>°`"</v>
          </cell>
          <cell r="J78">
            <v>64</v>
          </cell>
          <cell r="K78" t="str">
            <v>KASIRUN</v>
          </cell>
          <cell r="L78" t="str">
            <v>3305010407620006</v>
          </cell>
          <cell r="O78">
            <v>3</v>
          </cell>
          <cell r="P78">
            <v>37</v>
          </cell>
          <cell r="S78" t="str">
            <v>Dusun Simbek RT 03 RW 01</v>
          </cell>
          <cell r="T78" t="str">
            <v>PETANI</v>
          </cell>
          <cell r="U78">
            <v>400000</v>
          </cell>
          <cell r="Y78">
            <v>54</v>
          </cell>
          <cell r="Z78" t="str">
            <v>PK</v>
          </cell>
          <cell r="AA78" t="str">
            <v>Surat Keterangan Kepala Desa</v>
          </cell>
        </row>
        <row r="79">
          <cell r="A79">
            <v>65</v>
          </cell>
          <cell r="E79" t="str">
            <v>°`"</v>
          </cell>
          <cell r="I79" t="str">
            <v>°`"</v>
          </cell>
          <cell r="J79">
            <v>65</v>
          </cell>
          <cell r="K79" t="str">
            <v>SUPRIYANTO</v>
          </cell>
          <cell r="L79" t="str">
            <v>3305012003790002</v>
          </cell>
          <cell r="O79">
            <v>3</v>
          </cell>
          <cell r="P79">
            <v>35</v>
          </cell>
          <cell r="S79" t="str">
            <v>Dusun Jemenar RT 01 RW 05</v>
          </cell>
          <cell r="T79" t="str">
            <v>PETANI</v>
          </cell>
          <cell r="U79">
            <v>400000</v>
          </cell>
          <cell r="Y79">
            <v>42</v>
          </cell>
          <cell r="Z79" t="str">
            <v>PK</v>
          </cell>
          <cell r="AA79" t="str">
            <v>Surat Keterangan Kepala Desa</v>
          </cell>
        </row>
        <row r="80">
          <cell r="A80">
            <v>66</v>
          </cell>
          <cell r="E80" t="str">
            <v>°`"</v>
          </cell>
          <cell r="I80" t="str">
            <v>°`"</v>
          </cell>
          <cell r="J80">
            <v>66</v>
          </cell>
          <cell r="K80" t="str">
            <v>JEMI</v>
          </cell>
          <cell r="L80" t="str">
            <v>3305016109800004</v>
          </cell>
          <cell r="O80">
            <v>1</v>
          </cell>
          <cell r="P80">
            <v>65</v>
          </cell>
          <cell r="S80" t="str">
            <v>DUKUH  SIMBEK  RT 01/01</v>
          </cell>
          <cell r="T80" t="str">
            <v>PETANI</v>
          </cell>
          <cell r="U80">
            <v>300000</v>
          </cell>
          <cell r="Y80">
            <v>42</v>
          </cell>
          <cell r="Z80" t="str">
            <v>PK</v>
          </cell>
          <cell r="AA80" t="str">
            <v>Surat Keterangan Kepala Desa</v>
          </cell>
        </row>
        <row r="81">
          <cell r="A81">
            <v>67</v>
          </cell>
          <cell r="E81" t="str">
            <v>°`"</v>
          </cell>
          <cell r="I81" t="str">
            <v>°`"</v>
          </cell>
          <cell r="J81">
            <v>67</v>
          </cell>
          <cell r="K81" t="str">
            <v>KALIMAH</v>
          </cell>
          <cell r="L81" t="str">
            <v>3305012709780003</v>
          </cell>
          <cell r="O81">
            <v>1</v>
          </cell>
          <cell r="P81">
            <v>55</v>
          </cell>
          <cell r="S81" t="str">
            <v>DUKUH  SIMBEK  RT 01/01</v>
          </cell>
          <cell r="T81" t="str">
            <v>PETANI</v>
          </cell>
          <cell r="U81">
            <v>250000</v>
          </cell>
          <cell r="Y81">
            <v>42</v>
          </cell>
          <cell r="Z81" t="str">
            <v>PK</v>
          </cell>
          <cell r="AA81" t="str">
            <v>Surat Keterangan Kepala Desa</v>
          </cell>
        </row>
        <row r="82">
          <cell r="A82">
            <v>68</v>
          </cell>
          <cell r="E82" t="str">
            <v>°`"</v>
          </cell>
          <cell r="I82" t="str">
            <v>°`"</v>
          </cell>
          <cell r="J82">
            <v>68</v>
          </cell>
          <cell r="K82" t="str">
            <v>KASIKIN</v>
          </cell>
          <cell r="L82" t="str">
            <v>3305010507710006</v>
          </cell>
          <cell r="O82">
            <v>2</v>
          </cell>
          <cell r="P82">
            <v>42</v>
          </cell>
          <cell r="S82" t="str">
            <v>DUKUH  SIMBEK  RT 01/01</v>
          </cell>
          <cell r="T82" t="str">
            <v>NELAYAN</v>
          </cell>
          <cell r="U82">
            <v>350000</v>
          </cell>
          <cell r="Y82">
            <v>56</v>
          </cell>
          <cell r="Z82" t="str">
            <v>PK</v>
          </cell>
          <cell r="AA82" t="str">
            <v>Surat Keterangan Kepala Desa</v>
          </cell>
        </row>
        <row r="83">
          <cell r="A83">
            <v>69</v>
          </cell>
          <cell r="E83" t="str">
            <v>°`"</v>
          </cell>
          <cell r="I83" t="str">
            <v>°`"</v>
          </cell>
          <cell r="J83">
            <v>69</v>
          </cell>
          <cell r="K83" t="str">
            <v>SUKANTO</v>
          </cell>
          <cell r="L83" t="str">
            <v>3305011304840005</v>
          </cell>
          <cell r="O83">
            <v>2</v>
          </cell>
          <cell r="P83">
            <v>29</v>
          </cell>
          <cell r="S83" t="str">
            <v>DUKUH  SIMBEK  RT 01/01</v>
          </cell>
          <cell r="T83" t="str">
            <v>WIRASWASTA</v>
          </cell>
          <cell r="U83">
            <v>300000</v>
          </cell>
          <cell r="Y83">
            <v>48</v>
          </cell>
          <cell r="Z83" t="str">
            <v>PK</v>
          </cell>
          <cell r="AA83" t="str">
            <v>Surat Keterangan Kepala Desa</v>
          </cell>
        </row>
        <row r="84">
          <cell r="A84">
            <v>70</v>
          </cell>
          <cell r="E84" t="str">
            <v>°`"</v>
          </cell>
          <cell r="I84" t="str">
            <v>°`"</v>
          </cell>
          <cell r="J84">
            <v>70</v>
          </cell>
          <cell r="K84" t="str">
            <v>WASIKIN</v>
          </cell>
          <cell r="L84" t="str">
            <v>3305010406720001</v>
          </cell>
          <cell r="O84">
            <v>3</v>
          </cell>
          <cell r="P84">
            <v>41</v>
          </cell>
          <cell r="S84" t="str">
            <v>DUKUH  SIMBEK  RT 01/01</v>
          </cell>
          <cell r="T84" t="str">
            <v>WIRASWASTA</v>
          </cell>
          <cell r="U84">
            <v>350000</v>
          </cell>
          <cell r="Y84">
            <v>42</v>
          </cell>
          <cell r="Z84" t="str">
            <v>PK</v>
          </cell>
          <cell r="AA84" t="str">
            <v>Surat Keterangan Kepala Desa</v>
          </cell>
        </row>
        <row r="85">
          <cell r="A85">
            <v>71</v>
          </cell>
          <cell r="E85" t="str">
            <v>°`"</v>
          </cell>
          <cell r="I85" t="str">
            <v>°`"</v>
          </cell>
          <cell r="J85">
            <v>71</v>
          </cell>
          <cell r="K85" t="str">
            <v>SUTARYO</v>
          </cell>
          <cell r="L85" t="str">
            <v>3305011304770001</v>
          </cell>
          <cell r="O85">
            <v>2</v>
          </cell>
          <cell r="P85">
            <v>36</v>
          </cell>
          <cell r="S85" t="str">
            <v>DUKUH  SIMBEK  RT 01/01</v>
          </cell>
          <cell r="T85" t="str">
            <v>PETANI/PEKEBUN</v>
          </cell>
          <cell r="U85">
            <v>350000</v>
          </cell>
          <cell r="Y85">
            <v>48</v>
          </cell>
          <cell r="Z85" t="str">
            <v>PK</v>
          </cell>
          <cell r="AA85" t="str">
            <v>Surat Keterangan Kepala Desa</v>
          </cell>
        </row>
        <row r="86">
          <cell r="A86">
            <v>72</v>
          </cell>
          <cell r="E86" t="str">
            <v>°`"</v>
          </cell>
          <cell r="I86" t="str">
            <v>°`"</v>
          </cell>
          <cell r="J86">
            <v>72</v>
          </cell>
          <cell r="K86" t="str">
            <v>RIO RIANTO</v>
          </cell>
          <cell r="L86" t="str">
            <v>3305012404700002</v>
          </cell>
          <cell r="O86">
            <v>3</v>
          </cell>
          <cell r="P86">
            <v>43</v>
          </cell>
          <cell r="S86" t="str">
            <v>DUKUH  SIMBEK  RT 01/01</v>
          </cell>
          <cell r="T86" t="str">
            <v>NELAYAN</v>
          </cell>
          <cell r="U86">
            <v>400000</v>
          </cell>
          <cell r="Y86">
            <v>56</v>
          </cell>
          <cell r="Z86" t="str">
            <v>PK</v>
          </cell>
          <cell r="AA86" t="str">
            <v>Surat Keterangan Kepala Desa</v>
          </cell>
        </row>
        <row r="87">
          <cell r="A87">
            <v>73</v>
          </cell>
          <cell r="E87" t="str">
            <v>°`"</v>
          </cell>
          <cell r="I87" t="str">
            <v>°`"</v>
          </cell>
          <cell r="J87">
            <v>73</v>
          </cell>
          <cell r="K87" t="str">
            <v>SATIMAN</v>
          </cell>
          <cell r="L87" t="str">
            <v>3305010803520002</v>
          </cell>
          <cell r="O87">
            <v>3</v>
          </cell>
          <cell r="P87">
            <v>41</v>
          </cell>
          <cell r="S87" t="str">
            <v>DUKUH  SIMBEK  RT 01/01</v>
          </cell>
          <cell r="T87" t="str">
            <v>PETANI/PEKEBUN</v>
          </cell>
          <cell r="U87">
            <v>320000</v>
          </cell>
          <cell r="Y87">
            <v>42</v>
          </cell>
          <cell r="Z87" t="str">
            <v>PK</v>
          </cell>
          <cell r="AA87" t="str">
            <v>Surat Keterangan Kepala Desa</v>
          </cell>
        </row>
        <row r="88">
          <cell r="A88">
            <v>74</v>
          </cell>
          <cell r="E88" t="str">
            <v>°`"</v>
          </cell>
          <cell r="I88" t="str">
            <v>°`"</v>
          </cell>
          <cell r="J88">
            <v>74</v>
          </cell>
          <cell r="K88" t="str">
            <v>MUHRODIN</v>
          </cell>
          <cell r="L88" t="str">
            <v>3305011004710006</v>
          </cell>
          <cell r="O88" t="str">
            <v>3</v>
          </cell>
          <cell r="P88">
            <v>42</v>
          </cell>
          <cell r="S88" t="str">
            <v>Dusun Kalimanggar RT 01 RW 03</v>
          </cell>
          <cell r="T88" t="str">
            <v>PETANI</v>
          </cell>
          <cell r="U88">
            <v>350000</v>
          </cell>
          <cell r="Y88" t="str">
            <v>42</v>
          </cell>
          <cell r="Z88" t="str">
            <v>PK</v>
          </cell>
          <cell r="AA88" t="str">
            <v>Surat Keterangan Kepala Desa</v>
          </cell>
        </row>
        <row r="89">
          <cell r="A89">
            <v>75</v>
          </cell>
          <cell r="E89" t="str">
            <v>°`"</v>
          </cell>
          <cell r="I89" t="str">
            <v>°`"</v>
          </cell>
          <cell r="J89">
            <v>75</v>
          </cell>
          <cell r="K89" t="str">
            <v>LUSINAH</v>
          </cell>
          <cell r="L89" t="str">
            <v>3305013112580016</v>
          </cell>
          <cell r="O89">
            <v>3</v>
          </cell>
          <cell r="P89">
            <v>39</v>
          </cell>
          <cell r="S89" t="str">
            <v>Dusun Pecuren RT 01 TW 03</v>
          </cell>
          <cell r="T89" t="str">
            <v>PETANI</v>
          </cell>
          <cell r="U89">
            <v>400000</v>
          </cell>
          <cell r="Y89" t="str">
            <v>56</v>
          </cell>
          <cell r="Z89" t="str">
            <v>PK</v>
          </cell>
          <cell r="AA89" t="str">
            <v>Surat Keterangan Kepala Desa</v>
          </cell>
        </row>
        <row r="90">
          <cell r="A90">
            <v>76</v>
          </cell>
          <cell r="E90" t="str">
            <v>°`"</v>
          </cell>
          <cell r="I90" t="str">
            <v>°`"</v>
          </cell>
          <cell r="J90">
            <v>76</v>
          </cell>
          <cell r="K90" t="str">
            <v>SATINAH</v>
          </cell>
          <cell r="L90" t="str">
            <v>3305014111550001</v>
          </cell>
          <cell r="O90" t="str">
            <v>2</v>
          </cell>
          <cell r="P90">
            <v>58</v>
          </cell>
          <cell r="S90" t="str">
            <v>Dusun Pecuren RT 01 RW 03</v>
          </cell>
          <cell r="T90" t="str">
            <v>PETANI</v>
          </cell>
          <cell r="U90">
            <v>360000</v>
          </cell>
          <cell r="Y90" t="str">
            <v>36</v>
          </cell>
          <cell r="Z90" t="str">
            <v>PK</v>
          </cell>
          <cell r="AA90" t="str">
            <v>Surat Keterangan Kepala Desa</v>
          </cell>
        </row>
        <row r="91">
          <cell r="A91">
            <v>77</v>
          </cell>
          <cell r="E91" t="str">
            <v>°`"</v>
          </cell>
          <cell r="I91" t="str">
            <v>°`"</v>
          </cell>
          <cell r="J91">
            <v>77</v>
          </cell>
          <cell r="K91" t="str">
            <v>MAD KARSO</v>
          </cell>
          <cell r="L91" t="str">
            <v>3305012105560001</v>
          </cell>
          <cell r="O91" t="str">
            <v>2</v>
          </cell>
          <cell r="P91">
            <v>57</v>
          </cell>
          <cell r="S91" t="str">
            <v xml:space="preserve">Dusun Pecuren RT 01 RW 03 </v>
          </cell>
          <cell r="T91" t="str">
            <v>PETANI</v>
          </cell>
          <cell r="U91">
            <v>450000</v>
          </cell>
          <cell r="Y91" t="str">
            <v>42</v>
          </cell>
          <cell r="Z91" t="str">
            <v>PK</v>
          </cell>
          <cell r="AA91" t="str">
            <v>Surat Keterangan Kepala Desa</v>
          </cell>
        </row>
        <row r="92">
          <cell r="A92">
            <v>78</v>
          </cell>
          <cell r="E92" t="str">
            <v>°`"</v>
          </cell>
          <cell r="I92" t="str">
            <v>°`"</v>
          </cell>
          <cell r="J92">
            <v>78</v>
          </cell>
          <cell r="K92" t="str">
            <v>ROSIDIN</v>
          </cell>
          <cell r="L92" t="str">
            <v>3305011206870007</v>
          </cell>
          <cell r="O92" t="str">
            <v>2</v>
          </cell>
          <cell r="P92">
            <v>26</v>
          </cell>
          <cell r="S92" t="str">
            <v>Dusun Pecuren RT 01 RW 03</v>
          </cell>
          <cell r="T92" t="str">
            <v>NELAYAN</v>
          </cell>
          <cell r="U92">
            <v>400000</v>
          </cell>
          <cell r="Y92" t="str">
            <v>36</v>
          </cell>
          <cell r="Z92" t="str">
            <v>PK</v>
          </cell>
          <cell r="AA92" t="str">
            <v>Surat Keterangan Kepala Desa</v>
          </cell>
        </row>
        <row r="93">
          <cell r="A93">
            <v>79</v>
          </cell>
          <cell r="E93" t="str">
            <v>°`"</v>
          </cell>
          <cell r="I93" t="str">
            <v>°`"</v>
          </cell>
          <cell r="J93">
            <v>79</v>
          </cell>
          <cell r="K93" t="str">
            <v>SANEN</v>
          </cell>
          <cell r="L93" t="str">
            <v>3305010207530001</v>
          </cell>
          <cell r="O93" t="str">
            <v>6</v>
          </cell>
          <cell r="P93">
            <v>60</v>
          </cell>
          <cell r="S93" t="str">
            <v>Dusun Pecuren RT 01 RW 03</v>
          </cell>
          <cell r="T93" t="str">
            <v>NELAYAN</v>
          </cell>
          <cell r="U93">
            <v>450000</v>
          </cell>
          <cell r="Y93" t="str">
            <v>42</v>
          </cell>
          <cell r="Z93" t="str">
            <v>PK</v>
          </cell>
          <cell r="AA93" t="str">
            <v>Surat Keterangan Kepala Desa</v>
          </cell>
        </row>
        <row r="94">
          <cell r="A94">
            <v>80</v>
          </cell>
          <cell r="E94" t="str">
            <v>°`"</v>
          </cell>
          <cell r="I94" t="str">
            <v>°`"</v>
          </cell>
          <cell r="J94">
            <v>80</v>
          </cell>
          <cell r="K94" t="str">
            <v>SARIJEM</v>
          </cell>
          <cell r="L94" t="str">
            <v>3305016404350001</v>
          </cell>
          <cell r="O94" t="str">
            <v>4</v>
          </cell>
          <cell r="P94">
            <v>78</v>
          </cell>
          <cell r="S94" t="str">
            <v>Dusun Pecuren RT 01 RW 03</v>
          </cell>
          <cell r="T94" t="str">
            <v>PETANI</v>
          </cell>
          <cell r="U94">
            <v>300000</v>
          </cell>
          <cell r="Y94" t="str">
            <v>36</v>
          </cell>
          <cell r="Z94" t="str">
            <v>PK</v>
          </cell>
          <cell r="AA94" t="str">
            <v>Surat Keterangan Kepala Desa</v>
          </cell>
        </row>
        <row r="95">
          <cell r="A95">
            <v>81</v>
          </cell>
          <cell r="E95" t="str">
            <v>°`"</v>
          </cell>
          <cell r="I95" t="str">
            <v>°`"</v>
          </cell>
          <cell r="J95">
            <v>81</v>
          </cell>
          <cell r="K95" t="str">
            <v>SAIMUN</v>
          </cell>
          <cell r="L95" t="str">
            <v>3305010407650004</v>
          </cell>
          <cell r="O95">
            <v>3</v>
          </cell>
          <cell r="P95">
            <v>48</v>
          </cell>
          <cell r="S95" t="str">
            <v>Dusun Pecuren RT 01 RW 03</v>
          </cell>
          <cell r="T95" t="str">
            <v>PETANI</v>
          </cell>
          <cell r="U95">
            <v>450000</v>
          </cell>
          <cell r="Y95" t="str">
            <v>42</v>
          </cell>
          <cell r="Z95" t="str">
            <v>PK</v>
          </cell>
          <cell r="AA95" t="str">
            <v>Surat Keterangan Kepala Desa</v>
          </cell>
        </row>
        <row r="96">
          <cell r="A96">
            <v>82</v>
          </cell>
          <cell r="E96" t="str">
            <v>°`"</v>
          </cell>
          <cell r="I96" t="str">
            <v>°`"</v>
          </cell>
          <cell r="J96">
            <v>82</v>
          </cell>
          <cell r="K96" t="str">
            <v>KASIMIN</v>
          </cell>
          <cell r="L96" t="str">
            <v>3305012802810004</v>
          </cell>
          <cell r="O96" t="str">
            <v>3</v>
          </cell>
          <cell r="P96">
            <v>32</v>
          </cell>
          <cell r="S96" t="str">
            <v>Dukuh Kalimanggar RT 01 RW 03</v>
          </cell>
          <cell r="T96" t="str">
            <v>PETANI</v>
          </cell>
          <cell r="U96">
            <v>450000</v>
          </cell>
          <cell r="Y96" t="str">
            <v>36</v>
          </cell>
          <cell r="Z96" t="str">
            <v>PK</v>
          </cell>
          <cell r="AA96" t="str">
            <v>Surat Keterangan Kepala Desa</v>
          </cell>
        </row>
        <row r="97">
          <cell r="A97">
            <v>83</v>
          </cell>
          <cell r="E97" t="str">
            <v>°`"</v>
          </cell>
          <cell r="I97" t="str">
            <v>°`"</v>
          </cell>
          <cell r="J97">
            <v>83</v>
          </cell>
          <cell r="K97" t="str">
            <v>KATIM</v>
          </cell>
          <cell r="L97" t="str">
            <v>3305010702620005</v>
          </cell>
          <cell r="O97" t="str">
            <v>3</v>
          </cell>
          <cell r="P97">
            <v>51</v>
          </cell>
          <cell r="S97" t="str">
            <v>Dukuh Pecuren RT 01 RW 03</v>
          </cell>
          <cell r="T97" t="str">
            <v xml:space="preserve">PETANI </v>
          </cell>
          <cell r="U97">
            <v>400000</v>
          </cell>
          <cell r="Y97" t="str">
            <v>42</v>
          </cell>
          <cell r="Z97" t="str">
            <v>PK</v>
          </cell>
          <cell r="AA97" t="str">
            <v>Surat Keterangan Kepala Desa</v>
          </cell>
        </row>
        <row r="98">
          <cell r="A98">
            <v>84</v>
          </cell>
          <cell r="E98" t="str">
            <v>°`"</v>
          </cell>
          <cell r="I98" t="str">
            <v>°`"</v>
          </cell>
          <cell r="J98">
            <v>84</v>
          </cell>
          <cell r="K98" t="str">
            <v>TURIMIN</v>
          </cell>
          <cell r="L98" t="str">
            <v>3305010104810006</v>
          </cell>
          <cell r="O98" t="str">
            <v>4</v>
          </cell>
          <cell r="P98">
            <v>32</v>
          </cell>
          <cell r="S98" t="str">
            <v>Dusun Pecuren RT 01 RW 03</v>
          </cell>
          <cell r="T98" t="str">
            <v>PETANI</v>
          </cell>
          <cell r="U98">
            <v>400000</v>
          </cell>
          <cell r="Y98" t="str">
            <v>46</v>
          </cell>
          <cell r="Z98" t="str">
            <v>PK</v>
          </cell>
          <cell r="AA98" t="str">
            <v>Surat Keterangan Kepala Desa</v>
          </cell>
        </row>
        <row r="99">
          <cell r="A99">
            <v>85</v>
          </cell>
          <cell r="E99" t="str">
            <v>°`"</v>
          </cell>
          <cell r="I99" t="str">
            <v>°`"</v>
          </cell>
          <cell r="J99">
            <v>85</v>
          </cell>
          <cell r="K99" t="str">
            <v>KHASAN MAKHALI</v>
          </cell>
          <cell r="L99" t="str">
            <v>3305011203680003</v>
          </cell>
          <cell r="O99" t="str">
            <v>3</v>
          </cell>
          <cell r="P99">
            <v>45</v>
          </cell>
          <cell r="S99" t="str">
            <v>Dusun Tembelang RT 02 RW 03</v>
          </cell>
          <cell r="T99" t="str">
            <v>PETANI</v>
          </cell>
          <cell r="U99">
            <v>400000</v>
          </cell>
          <cell r="Y99" t="str">
            <v>42</v>
          </cell>
          <cell r="Z99" t="str">
            <v>PK</v>
          </cell>
          <cell r="AA99" t="str">
            <v>Surat Keterangan Kepala Desa</v>
          </cell>
        </row>
        <row r="100">
          <cell r="A100">
            <v>86</v>
          </cell>
          <cell r="E100" t="str">
            <v>°`"</v>
          </cell>
          <cell r="I100" t="str">
            <v>°`"</v>
          </cell>
          <cell r="J100">
            <v>86</v>
          </cell>
          <cell r="K100" t="str">
            <v>SATIYEM</v>
          </cell>
          <cell r="L100" t="str">
            <v>3305015407610001</v>
          </cell>
          <cell r="O100">
            <v>0</v>
          </cell>
          <cell r="P100">
            <v>52</v>
          </cell>
          <cell r="S100" t="str">
            <v>Dusun Tembelang RT 02 RW 03</v>
          </cell>
          <cell r="T100" t="str">
            <v>PETANI</v>
          </cell>
          <cell r="U100">
            <v>300000</v>
          </cell>
          <cell r="Y100" t="str">
            <v>36</v>
          </cell>
          <cell r="Z100" t="str">
            <v>PK</v>
          </cell>
          <cell r="AA100" t="str">
            <v>Surat Keterangan Kepala Desa</v>
          </cell>
        </row>
        <row r="101">
          <cell r="A101">
            <v>87</v>
          </cell>
          <cell r="E101" t="str">
            <v>°`"</v>
          </cell>
          <cell r="I101" t="str">
            <v>°`"</v>
          </cell>
          <cell r="J101">
            <v>87</v>
          </cell>
          <cell r="K101" t="str">
            <v>SUKINI</v>
          </cell>
          <cell r="L101" t="str">
            <v>3305014311730002</v>
          </cell>
          <cell r="O101" t="str">
            <v>2</v>
          </cell>
          <cell r="P101">
            <v>40</v>
          </cell>
          <cell r="S101" t="str">
            <v>Dusun Tembelang RT 02 RW 03</v>
          </cell>
          <cell r="T101" t="str">
            <v>PETANI</v>
          </cell>
          <cell r="U101">
            <v>350000</v>
          </cell>
          <cell r="Y101" t="str">
            <v>42</v>
          </cell>
          <cell r="Z101" t="str">
            <v>PK</v>
          </cell>
          <cell r="AA101" t="str">
            <v>Surat Keterangan Kepala Desa</v>
          </cell>
        </row>
        <row r="102">
          <cell r="A102">
            <v>88</v>
          </cell>
          <cell r="E102" t="str">
            <v>°`"</v>
          </cell>
          <cell r="I102" t="str">
            <v>°`"</v>
          </cell>
          <cell r="J102">
            <v>88</v>
          </cell>
          <cell r="K102" t="str">
            <v>PAYEM</v>
          </cell>
          <cell r="L102" t="str">
            <v>3305015200650005</v>
          </cell>
          <cell r="O102" t="str">
            <v>2</v>
          </cell>
          <cell r="P102">
            <v>48</v>
          </cell>
          <cell r="S102" t="str">
            <v>Dusun Tembelang RT 02 RW 03</v>
          </cell>
          <cell r="T102" t="str">
            <v>PETANI</v>
          </cell>
          <cell r="U102">
            <v>350000</v>
          </cell>
          <cell r="Y102" t="str">
            <v>36</v>
          </cell>
          <cell r="Z102" t="str">
            <v>PK</v>
          </cell>
          <cell r="AA102" t="str">
            <v>Surat Keterangan Kepala Desa</v>
          </cell>
        </row>
        <row r="103">
          <cell r="A103">
            <v>89</v>
          </cell>
          <cell r="E103" t="str">
            <v>°`"</v>
          </cell>
          <cell r="I103" t="str">
            <v>°`"</v>
          </cell>
          <cell r="J103">
            <v>89</v>
          </cell>
          <cell r="K103" t="str">
            <v>SARIMAN</v>
          </cell>
          <cell r="L103" t="str">
            <v>3305010409550001</v>
          </cell>
          <cell r="O103" t="str">
            <v>5</v>
          </cell>
          <cell r="P103">
            <v>58</v>
          </cell>
          <cell r="S103" t="str">
            <v>Dusun Tembelang RT 02 RW 03</v>
          </cell>
          <cell r="T103" t="str">
            <v>PETANI</v>
          </cell>
          <cell r="U103">
            <v>450000</v>
          </cell>
          <cell r="Y103" t="str">
            <v>46</v>
          </cell>
          <cell r="Z103" t="str">
            <v>PK</v>
          </cell>
          <cell r="AA103" t="str">
            <v>Surat Keterangan Kepala Desa</v>
          </cell>
        </row>
        <row r="104">
          <cell r="A104">
            <v>90</v>
          </cell>
          <cell r="E104" t="str">
            <v>°`"</v>
          </cell>
          <cell r="I104" t="str">
            <v>°`"</v>
          </cell>
          <cell r="J104">
            <v>90</v>
          </cell>
          <cell r="K104" t="str">
            <v>SOLIHUN</v>
          </cell>
          <cell r="L104" t="str">
            <v>3305010306850002</v>
          </cell>
          <cell r="O104" t="str">
            <v>2</v>
          </cell>
          <cell r="P104">
            <v>28</v>
          </cell>
          <cell r="S104" t="str">
            <v>Dusun Tembelang RT 02 RW 03</v>
          </cell>
          <cell r="T104" t="str">
            <v>WIRASWASTA</v>
          </cell>
          <cell r="U104">
            <v>400000</v>
          </cell>
          <cell r="Y104" t="str">
            <v>32</v>
          </cell>
          <cell r="Z104" t="str">
            <v>PK</v>
          </cell>
          <cell r="AA104" t="str">
            <v>Surat Keterangan Kepala Desa</v>
          </cell>
        </row>
        <row r="105">
          <cell r="A105">
            <v>91</v>
          </cell>
          <cell r="E105" t="str">
            <v>°`"</v>
          </cell>
          <cell r="I105" t="str">
            <v>°`"</v>
          </cell>
          <cell r="J105">
            <v>91</v>
          </cell>
          <cell r="K105" t="str">
            <v>SAWIYAH</v>
          </cell>
          <cell r="L105" t="str">
            <v>3305014407620006</v>
          </cell>
          <cell r="O105" t="str">
            <v>4</v>
          </cell>
          <cell r="P105">
            <v>51</v>
          </cell>
          <cell r="S105" t="str">
            <v>Dusun Tembelang RT 03 RW 03</v>
          </cell>
          <cell r="T105" t="str">
            <v>PETANI</v>
          </cell>
          <cell r="U105">
            <v>300000</v>
          </cell>
          <cell r="Y105" t="str">
            <v>36</v>
          </cell>
          <cell r="Z105" t="str">
            <v>PK</v>
          </cell>
          <cell r="AA105" t="str">
            <v>Surat Keterangan Kepala Desa</v>
          </cell>
        </row>
        <row r="106">
          <cell r="A106">
            <v>92</v>
          </cell>
          <cell r="E106" t="str">
            <v>°`"</v>
          </cell>
          <cell r="I106" t="str">
            <v>°`"</v>
          </cell>
          <cell r="J106">
            <v>92</v>
          </cell>
          <cell r="K106" t="str">
            <v>SAIFUL WARIS</v>
          </cell>
          <cell r="L106" t="str">
            <v>3305011409670001</v>
          </cell>
          <cell r="O106">
            <v>3</v>
          </cell>
          <cell r="P106">
            <v>46</v>
          </cell>
          <cell r="S106" t="str">
            <v>Dusun Tembelang RT 03 RW 03</v>
          </cell>
          <cell r="T106" t="str">
            <v>PETANI</v>
          </cell>
          <cell r="U106">
            <v>400000</v>
          </cell>
          <cell r="Y106" t="str">
            <v>42</v>
          </cell>
          <cell r="Z106" t="str">
            <v>PK</v>
          </cell>
          <cell r="AA106" t="str">
            <v>Surat Keterangan Kepala Desa</v>
          </cell>
        </row>
        <row r="107">
          <cell r="A107">
            <v>93</v>
          </cell>
          <cell r="J107">
            <v>93</v>
          </cell>
          <cell r="K107" t="str">
            <v>TASIKEM</v>
          </cell>
          <cell r="L107" t="str">
            <v>3305015006360001</v>
          </cell>
          <cell r="O107" t="str">
            <v>1</v>
          </cell>
          <cell r="P107">
            <v>53</v>
          </cell>
          <cell r="S107" t="str">
            <v>Dusun Tembelang RT 03 RW 03</v>
          </cell>
          <cell r="T107" t="str">
            <v>PETANI</v>
          </cell>
          <cell r="U107">
            <v>260000</v>
          </cell>
          <cell r="Y107" t="str">
            <v>36</v>
          </cell>
          <cell r="Z107" t="str">
            <v>PK</v>
          </cell>
          <cell r="AA107" t="str">
            <v>Surat Keterangan Kepala Desa</v>
          </cell>
        </row>
        <row r="108">
          <cell r="A108">
            <v>94</v>
          </cell>
          <cell r="J108">
            <v>94</v>
          </cell>
          <cell r="K108" t="str">
            <v>SAMIRUN</v>
          </cell>
          <cell r="L108" t="str">
            <v>3305011307730001</v>
          </cell>
          <cell r="O108" t="str">
            <v>4</v>
          </cell>
          <cell r="P108">
            <v>40</v>
          </cell>
          <cell r="S108" t="str">
            <v>Dusun Tembelang RT 03 RW 03</v>
          </cell>
          <cell r="T108" t="str">
            <v>PETANI</v>
          </cell>
          <cell r="U108">
            <v>400000</v>
          </cell>
          <cell r="Y108" t="str">
            <v>42</v>
          </cell>
          <cell r="Z108" t="str">
            <v>PK</v>
          </cell>
          <cell r="AA108" t="str">
            <v>Surat Keterangan Kepala Desa</v>
          </cell>
        </row>
        <row r="109">
          <cell r="A109">
            <v>95</v>
          </cell>
          <cell r="J109">
            <v>95</v>
          </cell>
          <cell r="K109" t="str">
            <v>KHOERON</v>
          </cell>
          <cell r="L109" t="str">
            <v>3305010403840002</v>
          </cell>
          <cell r="O109" t="str">
            <v>2</v>
          </cell>
          <cell r="P109">
            <v>29</v>
          </cell>
          <cell r="S109" t="str">
            <v>Dusun Tembelang RT 03 RW 03</v>
          </cell>
          <cell r="T109" t="str">
            <v>PETANI</v>
          </cell>
          <cell r="U109">
            <v>380000</v>
          </cell>
          <cell r="Y109" t="str">
            <v>36</v>
          </cell>
          <cell r="Z109" t="str">
            <v>PK</v>
          </cell>
          <cell r="AA109" t="str">
            <v>Surat Keterangan Kepala Desa</v>
          </cell>
        </row>
        <row r="110">
          <cell r="A110">
            <v>96</v>
          </cell>
          <cell r="J110">
            <v>96</v>
          </cell>
          <cell r="K110" t="str">
            <v xml:space="preserve">YASUM </v>
          </cell>
          <cell r="L110" t="str">
            <v>3305012609720002</v>
          </cell>
          <cell r="O110">
            <v>3</v>
          </cell>
          <cell r="P110">
            <v>41</v>
          </cell>
          <cell r="S110" t="str">
            <v>Dusun Tembelang RT 04 RW 03</v>
          </cell>
          <cell r="T110" t="str">
            <v>PETANI</v>
          </cell>
          <cell r="U110">
            <v>360000</v>
          </cell>
          <cell r="Y110" t="str">
            <v>36</v>
          </cell>
          <cell r="Z110" t="str">
            <v>PK</v>
          </cell>
          <cell r="AA110" t="str">
            <v>Surat Keterangan Kepala Desa</v>
          </cell>
        </row>
        <row r="111">
          <cell r="A111">
            <v>97</v>
          </cell>
          <cell r="J111">
            <v>97</v>
          </cell>
          <cell r="K111" t="str">
            <v>SUPARDI</v>
          </cell>
          <cell r="L111" t="str">
            <v>3305013112620019</v>
          </cell>
          <cell r="O111" t="str">
            <v>2</v>
          </cell>
          <cell r="P111">
            <v>51</v>
          </cell>
          <cell r="S111" t="str">
            <v>Dusun Tembelang RT 04 RW 03</v>
          </cell>
          <cell r="T111" t="str">
            <v>PETANI</v>
          </cell>
          <cell r="U111">
            <v>360000</v>
          </cell>
          <cell r="Y111" t="str">
            <v>40</v>
          </cell>
          <cell r="Z111" t="str">
            <v>PK</v>
          </cell>
          <cell r="AA111" t="str">
            <v>Surat Keterangan Kepala Desa</v>
          </cell>
        </row>
        <row r="112">
          <cell r="A112">
            <v>98</v>
          </cell>
          <cell r="J112">
            <v>98</v>
          </cell>
          <cell r="K112" t="str">
            <v>SANKAMAR</v>
          </cell>
          <cell r="L112" t="str">
            <v>3305010711440001</v>
          </cell>
          <cell r="O112" t="str">
            <v>4</v>
          </cell>
          <cell r="P112">
            <v>69</v>
          </cell>
          <cell r="S112" t="str">
            <v>Dusun Tembelang RT 04 RW 03</v>
          </cell>
          <cell r="T112" t="str">
            <v>NELAYAN</v>
          </cell>
          <cell r="U112">
            <v>400000</v>
          </cell>
          <cell r="Y112" t="str">
            <v>42</v>
          </cell>
          <cell r="Z112" t="str">
            <v>PK</v>
          </cell>
          <cell r="AA112" t="str">
            <v>Surat Keterangan Kepala Desa</v>
          </cell>
        </row>
        <row r="113">
          <cell r="A113">
            <v>99</v>
          </cell>
          <cell r="J113">
            <v>99</v>
          </cell>
          <cell r="K113" t="str">
            <v>KATU</v>
          </cell>
          <cell r="L113" t="str">
            <v>3305013222670004</v>
          </cell>
          <cell r="O113" t="str">
            <v>4</v>
          </cell>
          <cell r="P113">
            <v>46</v>
          </cell>
          <cell r="S113" t="str">
            <v>Dusun Tembelang RT 04 RW 03</v>
          </cell>
          <cell r="T113" t="str">
            <v>NELAYAN</v>
          </cell>
          <cell r="U113">
            <v>350000</v>
          </cell>
          <cell r="Y113" t="str">
            <v>42</v>
          </cell>
          <cell r="Z113" t="str">
            <v>PK</v>
          </cell>
          <cell r="AA113" t="str">
            <v>Surat Keterangan Kepala Desa</v>
          </cell>
        </row>
        <row r="114">
          <cell r="A114">
            <v>100</v>
          </cell>
          <cell r="J114">
            <v>100</v>
          </cell>
          <cell r="K114" t="str">
            <v>JASIYEM</v>
          </cell>
          <cell r="L114" t="str">
            <v>3305015702340001</v>
          </cell>
          <cell r="O114" t="str">
            <v>1</v>
          </cell>
          <cell r="P114">
            <v>79</v>
          </cell>
          <cell r="S114" t="str">
            <v>Dusun Tembelang RT 04 RW 03</v>
          </cell>
          <cell r="T114" t="str">
            <v>PETANI</v>
          </cell>
          <cell r="U114">
            <v>300000</v>
          </cell>
          <cell r="Y114" t="str">
            <v>36</v>
          </cell>
          <cell r="Z114" t="str">
            <v>PK</v>
          </cell>
          <cell r="AA114" t="str">
            <v>Surat Keterangan Kepala Desa</v>
          </cell>
        </row>
        <row r="115">
          <cell r="A115">
            <v>101</v>
          </cell>
          <cell r="J115">
            <v>101</v>
          </cell>
          <cell r="K115" t="str">
            <v>MARTAJI</v>
          </cell>
          <cell r="L115" t="str">
            <v>3305011210560002</v>
          </cell>
          <cell r="O115" t="str">
            <v xml:space="preserve">3 </v>
          </cell>
          <cell r="P115">
            <v>57</v>
          </cell>
          <cell r="S115" t="str">
            <v>Dusun Tembelang RT 04 RW 03</v>
          </cell>
          <cell r="T115" t="str">
            <v>PETANI</v>
          </cell>
          <cell r="U115">
            <v>450000</v>
          </cell>
          <cell r="Y115" t="str">
            <v>36</v>
          </cell>
          <cell r="Z115" t="str">
            <v>PK</v>
          </cell>
          <cell r="AA115" t="str">
            <v>Surat Keterangan Kepala Desa</v>
          </cell>
        </row>
        <row r="116">
          <cell r="A116">
            <v>102</v>
          </cell>
          <cell r="J116">
            <v>102</v>
          </cell>
          <cell r="K116" t="str">
            <v>DASIYEM</v>
          </cell>
          <cell r="L116" t="str">
            <v>3305016611760001</v>
          </cell>
          <cell r="O116" t="str">
            <v>2</v>
          </cell>
          <cell r="P116">
            <v>37</v>
          </cell>
          <cell r="S116" t="str">
            <v>Dusun Tembelang RT 04 RW 03</v>
          </cell>
          <cell r="T116" t="str">
            <v>PETANI</v>
          </cell>
          <cell r="U116">
            <v>400000</v>
          </cell>
          <cell r="Y116" t="str">
            <v>42</v>
          </cell>
          <cell r="Z116" t="str">
            <v>PK</v>
          </cell>
          <cell r="AA116" t="str">
            <v>Surat Keterangan Kepala Desa</v>
          </cell>
        </row>
        <row r="117">
          <cell r="A117">
            <v>103</v>
          </cell>
          <cell r="J117">
            <v>103</v>
          </cell>
          <cell r="K117" t="str">
            <v>MAD SUTARNO</v>
          </cell>
          <cell r="L117" t="str">
            <v>3305011807520002</v>
          </cell>
          <cell r="O117" t="str">
            <v>5</v>
          </cell>
          <cell r="P117">
            <v>61</v>
          </cell>
          <cell r="S117" t="str">
            <v>Dusun Tembelang RT 04 RW 03</v>
          </cell>
          <cell r="T117" t="str">
            <v>PETANI</v>
          </cell>
          <cell r="U117">
            <v>400000</v>
          </cell>
          <cell r="Y117" t="str">
            <v>38</v>
          </cell>
          <cell r="Z117" t="str">
            <v>PK</v>
          </cell>
          <cell r="AA117" t="str">
            <v>Surat Keterangan Kepala Desa</v>
          </cell>
        </row>
        <row r="118">
          <cell r="A118">
            <v>104</v>
          </cell>
          <cell r="J118">
            <v>104</v>
          </cell>
          <cell r="K118" t="str">
            <v>SAPAR</v>
          </cell>
          <cell r="L118" t="str">
            <v>3305012505780004</v>
          </cell>
          <cell r="O118" t="str">
            <v>2</v>
          </cell>
          <cell r="P118">
            <v>35</v>
          </cell>
          <cell r="S118" t="str">
            <v>Dusun Tembelang RT 04 RW 03</v>
          </cell>
          <cell r="T118" t="str">
            <v>NELAYAN</v>
          </cell>
          <cell r="U118">
            <v>350000</v>
          </cell>
          <cell r="Y118" t="str">
            <v>36</v>
          </cell>
          <cell r="Z118" t="str">
            <v>PK</v>
          </cell>
          <cell r="AA118" t="str">
            <v>Surat Keterangan Kepala Desa</v>
          </cell>
        </row>
        <row r="119">
          <cell r="A119">
            <v>105</v>
          </cell>
          <cell r="J119">
            <v>105</v>
          </cell>
          <cell r="K119" t="str">
            <v>KASIJAN</v>
          </cell>
          <cell r="L119" t="str">
            <v>3305012103610001</v>
          </cell>
          <cell r="O119" t="str">
            <v>3</v>
          </cell>
          <cell r="P119">
            <v>52</v>
          </cell>
          <cell r="S119" t="str">
            <v>Dusun Tembelang RT 04 RW 03</v>
          </cell>
          <cell r="T119" t="str">
            <v>NELAYAN</v>
          </cell>
          <cell r="U119">
            <v>450000</v>
          </cell>
          <cell r="Y119" t="str">
            <v>46</v>
          </cell>
          <cell r="Z119" t="str">
            <v>PK</v>
          </cell>
          <cell r="AA119" t="str">
            <v>Surat Keterangan Kepala Desa</v>
          </cell>
        </row>
        <row r="120">
          <cell r="A120">
            <v>106</v>
          </cell>
          <cell r="J120">
            <v>106</v>
          </cell>
          <cell r="K120" t="str">
            <v>AHMAD SOBIHIN</v>
          </cell>
          <cell r="L120" t="str">
            <v>3305013112730002</v>
          </cell>
          <cell r="O120" t="str">
            <v>5</v>
          </cell>
          <cell r="P120">
            <v>48</v>
          </cell>
          <cell r="S120" t="str">
            <v>Dusun Tembelang RT 04 RW 03</v>
          </cell>
          <cell r="T120" t="str">
            <v>PETANI</v>
          </cell>
          <cell r="U120">
            <v>350000</v>
          </cell>
          <cell r="Y120" t="str">
            <v>36</v>
          </cell>
          <cell r="Z120" t="str">
            <v>PK</v>
          </cell>
          <cell r="AA120" t="str">
            <v>Surat Keterangan Kepala Desa</v>
          </cell>
        </row>
        <row r="121">
          <cell r="A121">
            <v>107</v>
          </cell>
          <cell r="J121">
            <v>107</v>
          </cell>
          <cell r="K121" t="str">
            <v>SAMINI</v>
          </cell>
          <cell r="L121" t="str">
            <v>3305015104460001</v>
          </cell>
          <cell r="O121" t="str">
            <v>4</v>
          </cell>
          <cell r="P121">
            <v>67</v>
          </cell>
          <cell r="S121" t="str">
            <v>Dusun Tembelang RT 04 RW 03</v>
          </cell>
          <cell r="T121" t="str">
            <v>PETANI</v>
          </cell>
          <cell r="U121">
            <v>300000</v>
          </cell>
          <cell r="Y121" t="str">
            <v>32</v>
          </cell>
          <cell r="Z121" t="str">
            <v>PK</v>
          </cell>
          <cell r="AA121" t="str">
            <v>Surat Keterangan Kepala Desa</v>
          </cell>
        </row>
        <row r="122">
          <cell r="A122">
            <v>108</v>
          </cell>
          <cell r="J122">
            <v>108</v>
          </cell>
          <cell r="K122" t="str">
            <v>MINARSIH</v>
          </cell>
          <cell r="L122" t="str">
            <v>3305016510660002</v>
          </cell>
          <cell r="O122" t="str">
            <v>3</v>
          </cell>
          <cell r="P122">
            <v>47</v>
          </cell>
          <cell r="S122" t="str">
            <v>Dusun Tembelang RT 04 RW 03</v>
          </cell>
          <cell r="T122" t="str">
            <v>PETANI</v>
          </cell>
          <cell r="U122">
            <v>300000</v>
          </cell>
          <cell r="Y122" t="str">
            <v>36</v>
          </cell>
          <cell r="Z122" t="str">
            <v>PK</v>
          </cell>
          <cell r="AA122" t="str">
            <v>Surat Keterangan Kepala Desa</v>
          </cell>
        </row>
        <row r="123">
          <cell r="A123">
            <v>109</v>
          </cell>
          <cell r="J123">
            <v>109</v>
          </cell>
          <cell r="K123" t="str">
            <v>WARSITO</v>
          </cell>
          <cell r="L123" t="str">
            <v>3305011203780003</v>
          </cell>
          <cell r="O123" t="str">
            <v>3</v>
          </cell>
          <cell r="P123">
            <v>35</v>
          </cell>
          <cell r="S123" t="str">
            <v>Dusun Tembelang RT 04 RW 03</v>
          </cell>
          <cell r="T123" t="str">
            <v>PETANI</v>
          </cell>
          <cell r="U123">
            <v>400000</v>
          </cell>
          <cell r="Y123" t="str">
            <v>42</v>
          </cell>
          <cell r="Z123" t="str">
            <v>PK</v>
          </cell>
          <cell r="AA123" t="str">
            <v>Surat Keterangan Kepala Desa</v>
          </cell>
        </row>
        <row r="124">
          <cell r="A124">
            <v>110</v>
          </cell>
          <cell r="J124">
            <v>110</v>
          </cell>
          <cell r="K124" t="str">
            <v>KASIYEM</v>
          </cell>
          <cell r="L124" t="str">
            <v>3305015007570002</v>
          </cell>
          <cell r="O124" t="str">
            <v>1</v>
          </cell>
          <cell r="P124">
            <v>56</v>
          </cell>
          <cell r="S124" t="str">
            <v>Dusun Tembelang RT 04 RW 03</v>
          </cell>
          <cell r="T124" t="str">
            <v>PETANI</v>
          </cell>
          <cell r="U124">
            <v>300000</v>
          </cell>
          <cell r="Y124" t="str">
            <v>40</v>
          </cell>
          <cell r="Z124" t="str">
            <v>PK</v>
          </cell>
          <cell r="AA124" t="str">
            <v>Surat Keterangan Kepala Desa</v>
          </cell>
        </row>
        <row r="125">
          <cell r="A125">
            <v>111</v>
          </cell>
          <cell r="E125" t="str">
            <v>°`"</v>
          </cell>
          <cell r="I125" t="str">
            <v>°`"</v>
          </cell>
          <cell r="J125">
            <v>111</v>
          </cell>
          <cell r="K125" t="str">
            <v>NASRUDIN</v>
          </cell>
          <cell r="L125" t="str">
            <v>3305011108480001</v>
          </cell>
          <cell r="O125" t="str">
            <v>7</v>
          </cell>
          <cell r="P125">
            <v>65</v>
          </cell>
          <cell r="S125" t="str">
            <v>Dusun Tembelang RT 04 RW 03</v>
          </cell>
          <cell r="T125" t="str">
            <v>PETANI</v>
          </cell>
          <cell r="U125">
            <v>300000</v>
          </cell>
          <cell r="Y125" t="str">
            <v>32</v>
          </cell>
          <cell r="Z125" t="str">
            <v>PK</v>
          </cell>
          <cell r="AA125" t="str">
            <v>Surat Keterangan Kepala Desa</v>
          </cell>
        </row>
        <row r="126">
          <cell r="A126">
            <v>112</v>
          </cell>
          <cell r="E126" t="str">
            <v>°`"</v>
          </cell>
          <cell r="I126" t="str">
            <v>°`"</v>
          </cell>
          <cell r="J126">
            <v>112</v>
          </cell>
          <cell r="K126" t="str">
            <v>MANGSURUDIN</v>
          </cell>
          <cell r="L126" t="str">
            <v>3305011509700002</v>
          </cell>
          <cell r="O126" t="str">
            <v>3</v>
          </cell>
          <cell r="P126">
            <v>43</v>
          </cell>
          <cell r="S126" t="str">
            <v>Dusun Tembelang RT 04 RW 03</v>
          </cell>
          <cell r="T126" t="str">
            <v>PETANI</v>
          </cell>
          <cell r="U126">
            <v>450000</v>
          </cell>
          <cell r="Y126" t="str">
            <v>42</v>
          </cell>
          <cell r="Z126" t="str">
            <v>PK</v>
          </cell>
          <cell r="AA126" t="str">
            <v>Surat Keterangan Kepala Desa</v>
          </cell>
        </row>
        <row r="127">
          <cell r="A127">
            <v>113</v>
          </cell>
          <cell r="E127" t="str">
            <v>°`"</v>
          </cell>
          <cell r="I127" t="str">
            <v>°`"</v>
          </cell>
          <cell r="J127">
            <v>113</v>
          </cell>
          <cell r="K127" t="str">
            <v>SUKINO</v>
          </cell>
          <cell r="L127" t="str">
            <v>3305012311590001</v>
          </cell>
          <cell r="O127" t="str">
            <v>3</v>
          </cell>
          <cell r="P127">
            <v>54</v>
          </cell>
          <cell r="S127" t="str">
            <v>Dusun Tembelang RT 04 RW 03</v>
          </cell>
          <cell r="T127" t="str">
            <v>PETANI</v>
          </cell>
          <cell r="U127">
            <v>400000</v>
          </cell>
          <cell r="Y127" t="str">
            <v>42</v>
          </cell>
          <cell r="Z127" t="str">
            <v>PK</v>
          </cell>
          <cell r="AA127" t="str">
            <v>Surat Keterangan Kepala Desa</v>
          </cell>
        </row>
        <row r="128">
          <cell r="A128">
            <v>114</v>
          </cell>
          <cell r="E128" t="str">
            <v>°`"</v>
          </cell>
          <cell r="I128" t="str">
            <v>°`"</v>
          </cell>
          <cell r="J128">
            <v>114</v>
          </cell>
          <cell r="K128" t="str">
            <v>SAMISO</v>
          </cell>
          <cell r="L128" t="str">
            <v>3305012010800002</v>
          </cell>
          <cell r="O128" t="str">
            <v>4</v>
          </cell>
          <cell r="P128">
            <v>33</v>
          </cell>
          <cell r="S128" t="str">
            <v>Dusun Gunung Gadung RT 05 RW 05</v>
          </cell>
          <cell r="T128" t="str">
            <v>PETANI</v>
          </cell>
          <cell r="U128">
            <v>350000</v>
          </cell>
          <cell r="Y128" t="str">
            <v>56</v>
          </cell>
          <cell r="Z128" t="str">
            <v>PK</v>
          </cell>
          <cell r="AA128" t="str">
            <v>Surat Keterangan Kepala Desa</v>
          </cell>
        </row>
        <row r="129">
          <cell r="A129">
            <v>115</v>
          </cell>
          <cell r="E129" t="str">
            <v>°`"</v>
          </cell>
          <cell r="I129" t="str">
            <v>°`"</v>
          </cell>
          <cell r="J129">
            <v>115</v>
          </cell>
          <cell r="K129" t="str">
            <v>SAROTUN</v>
          </cell>
          <cell r="L129" t="str">
            <v>3305012006330003</v>
          </cell>
          <cell r="O129" t="str">
            <v>2</v>
          </cell>
          <cell r="P129">
            <v>80</v>
          </cell>
          <cell r="S129" t="str">
            <v>Dusun Gunung Gadung RT 05 RW 05</v>
          </cell>
          <cell r="T129" t="str">
            <v>WIRASWASTA</v>
          </cell>
          <cell r="U129">
            <v>680000</v>
          </cell>
          <cell r="Y129">
            <v>45</v>
          </cell>
          <cell r="Z129" t="str">
            <v>PK</v>
          </cell>
          <cell r="AA129" t="str">
            <v>Surat Keterangan Kepala Desa</v>
          </cell>
        </row>
        <row r="130">
          <cell r="A130">
            <v>116</v>
          </cell>
          <cell r="E130" t="str">
            <v>°`"</v>
          </cell>
          <cell r="I130" t="str">
            <v>°`"</v>
          </cell>
          <cell r="J130">
            <v>116</v>
          </cell>
          <cell r="K130" t="str">
            <v>YAHDI ASRORI</v>
          </cell>
          <cell r="L130" t="str">
            <v>3305010209650001</v>
          </cell>
          <cell r="O130" t="str">
            <v>5</v>
          </cell>
          <cell r="P130">
            <v>48</v>
          </cell>
          <cell r="S130" t="str">
            <v>Dusun Gunung Gadung RT 05 RW 05</v>
          </cell>
          <cell r="T130" t="str">
            <v>PETANI</v>
          </cell>
          <cell r="U130">
            <v>350000</v>
          </cell>
          <cell r="Y130" t="str">
            <v>42</v>
          </cell>
          <cell r="Z130" t="str">
            <v>PK</v>
          </cell>
          <cell r="AA130" t="str">
            <v>Surat Keterangan Kepala Desa</v>
          </cell>
        </row>
        <row r="131">
          <cell r="A131">
            <v>117</v>
          </cell>
          <cell r="E131" t="str">
            <v>°`"</v>
          </cell>
          <cell r="I131" t="str">
            <v>°`"</v>
          </cell>
          <cell r="J131">
            <v>117</v>
          </cell>
          <cell r="K131" t="str">
            <v>KHOIRUL ANAM</v>
          </cell>
          <cell r="L131" t="str">
            <v>3305012407750001</v>
          </cell>
          <cell r="O131" t="str">
            <v>2</v>
          </cell>
          <cell r="P131">
            <v>38</v>
          </cell>
          <cell r="S131" t="str">
            <v>Dusun Gunung Gadung RT 05 RW 05</v>
          </cell>
          <cell r="T131" t="str">
            <v>WIRASWASTA</v>
          </cell>
          <cell r="U131">
            <v>350000</v>
          </cell>
          <cell r="Y131" t="str">
            <v>36</v>
          </cell>
          <cell r="Z131" t="str">
            <v>PK</v>
          </cell>
          <cell r="AA131" t="str">
            <v>Surat Keterangan Kepala Desa</v>
          </cell>
        </row>
        <row r="132">
          <cell r="A132">
            <v>118</v>
          </cell>
          <cell r="E132" t="str">
            <v>°`"</v>
          </cell>
          <cell r="I132" t="str">
            <v>°`"</v>
          </cell>
          <cell r="J132">
            <v>118</v>
          </cell>
          <cell r="K132" t="str">
            <v>KASIEM</v>
          </cell>
          <cell r="L132" t="str">
            <v>3305015003810005</v>
          </cell>
          <cell r="O132" t="str">
            <v>2</v>
          </cell>
          <cell r="P132">
            <v>32</v>
          </cell>
          <cell r="S132" t="str">
            <v>Dusun Gunung Gadung RT 05 RW 05</v>
          </cell>
          <cell r="T132" t="str">
            <v>PETANI</v>
          </cell>
          <cell r="U132">
            <v>320000</v>
          </cell>
          <cell r="Y132" t="str">
            <v>36</v>
          </cell>
          <cell r="Z132" t="str">
            <v>PK</v>
          </cell>
          <cell r="AA132" t="str">
            <v>Surat Keterangan Kepala Desa</v>
          </cell>
        </row>
        <row r="133">
          <cell r="A133">
            <v>119</v>
          </cell>
          <cell r="E133" t="str">
            <v>°`"</v>
          </cell>
          <cell r="I133" t="str">
            <v>°`"</v>
          </cell>
          <cell r="J133">
            <v>119</v>
          </cell>
          <cell r="K133" t="str">
            <v>SODIK AL KAMIN</v>
          </cell>
          <cell r="L133" t="str">
            <v>3305010402640002</v>
          </cell>
          <cell r="O133" t="str">
            <v>3</v>
          </cell>
          <cell r="P133">
            <v>73</v>
          </cell>
          <cell r="S133" t="str">
            <v>Argopeni RT 05 RW 05</v>
          </cell>
          <cell r="T133" t="str">
            <v>PETANI</v>
          </cell>
          <cell r="U133">
            <v>450000</v>
          </cell>
          <cell r="Y133" t="str">
            <v>45</v>
          </cell>
          <cell r="Z133" t="str">
            <v>PK</v>
          </cell>
          <cell r="AA133" t="str">
            <v>Surat Keterangan Kepala Desa</v>
          </cell>
        </row>
        <row r="134">
          <cell r="A134">
            <v>120</v>
          </cell>
          <cell r="E134" t="str">
            <v>°`"</v>
          </cell>
          <cell r="I134" t="str">
            <v>°`"</v>
          </cell>
          <cell r="J134">
            <v>120</v>
          </cell>
          <cell r="K134" t="str">
            <v>HASYIM</v>
          </cell>
          <cell r="L134" t="str">
            <v>3305011612530001</v>
          </cell>
          <cell r="O134" t="str">
            <v>7</v>
          </cell>
          <cell r="P134">
            <v>60</v>
          </cell>
          <cell r="S134" t="str">
            <v>Argopeni RT 05 RW 05</v>
          </cell>
          <cell r="T134" t="str">
            <v>PETANI</v>
          </cell>
          <cell r="U134">
            <v>450000</v>
          </cell>
          <cell r="Y134" t="str">
            <v>56</v>
          </cell>
          <cell r="Z134" t="str">
            <v>PK</v>
          </cell>
          <cell r="AA134" t="str">
            <v>Surat Keterangan Kepala Desa</v>
          </cell>
        </row>
        <row r="135">
          <cell r="A135">
            <v>121</v>
          </cell>
          <cell r="E135" t="str">
            <v>°`"</v>
          </cell>
          <cell r="I135" t="str">
            <v>°`"</v>
          </cell>
          <cell r="J135">
            <v>121</v>
          </cell>
          <cell r="K135" t="str">
            <v>RIDIN</v>
          </cell>
          <cell r="L135" t="str">
            <v>3305012010640001</v>
          </cell>
          <cell r="O135" t="str">
            <v>3</v>
          </cell>
          <cell r="P135">
            <v>49</v>
          </cell>
          <cell r="S135" t="str">
            <v>DK Gununggadung RT 05 RW 05</v>
          </cell>
          <cell r="T135" t="str">
            <v>PETANI</v>
          </cell>
          <cell r="U135">
            <v>320000</v>
          </cell>
          <cell r="Y135" t="str">
            <v>42</v>
          </cell>
          <cell r="Z135" t="str">
            <v>PK</v>
          </cell>
          <cell r="AA135" t="str">
            <v>Surat Keterangan Kepala Desa</v>
          </cell>
        </row>
        <row r="136">
          <cell r="A136">
            <v>122</v>
          </cell>
          <cell r="E136" t="str">
            <v>°`"</v>
          </cell>
          <cell r="I136" t="str">
            <v>°`"</v>
          </cell>
          <cell r="J136">
            <v>122</v>
          </cell>
          <cell r="K136" t="str">
            <v>AHMAD NUR NGARIFIN AL AMIN</v>
          </cell>
          <cell r="L136" t="str">
            <v>3305010109860009</v>
          </cell>
          <cell r="O136" t="str">
            <v>2</v>
          </cell>
          <cell r="P136">
            <v>27</v>
          </cell>
          <cell r="S136" t="str">
            <v>Dusun Gunung Gadung RT 05 RW 05</v>
          </cell>
          <cell r="T136" t="str">
            <v>PETANI</v>
          </cell>
          <cell r="U136">
            <v>400000</v>
          </cell>
          <cell r="Y136" t="str">
            <v>42</v>
          </cell>
          <cell r="Z136" t="str">
            <v>PK</v>
          </cell>
          <cell r="AA136" t="str">
            <v>Surat Keterangan Kepala Desa</v>
          </cell>
        </row>
        <row r="137">
          <cell r="A137">
            <v>123</v>
          </cell>
          <cell r="E137" t="str">
            <v>°`"</v>
          </cell>
          <cell r="I137" t="str">
            <v>°`"</v>
          </cell>
          <cell r="J137">
            <v>123</v>
          </cell>
          <cell r="K137" t="str">
            <v>RUSWANTO</v>
          </cell>
          <cell r="L137" t="str">
            <v>3305012804820002</v>
          </cell>
          <cell r="O137" t="str">
            <v>3</v>
          </cell>
          <cell r="P137">
            <v>31</v>
          </cell>
          <cell r="S137" t="str">
            <v>Dusun Gadung RT 05 RW 05</v>
          </cell>
          <cell r="T137" t="str">
            <v>WIRASWASTA</v>
          </cell>
          <cell r="U137">
            <v>350000</v>
          </cell>
          <cell r="Y137" t="str">
            <v>36</v>
          </cell>
          <cell r="Z137" t="str">
            <v>PK</v>
          </cell>
          <cell r="AA137" t="str">
            <v>Surat Keterangan Kepala Desa</v>
          </cell>
        </row>
        <row r="138">
          <cell r="A138">
            <v>124</v>
          </cell>
          <cell r="E138" t="str">
            <v>°`"</v>
          </cell>
          <cell r="I138" t="str">
            <v>°`"</v>
          </cell>
          <cell r="J138">
            <v>124</v>
          </cell>
          <cell r="K138" t="str">
            <v xml:space="preserve">AHMAD ALI SODIKIN </v>
          </cell>
          <cell r="L138" t="str">
            <v>3305012105780001</v>
          </cell>
          <cell r="O138" t="str">
            <v>3</v>
          </cell>
          <cell r="P138">
            <v>33</v>
          </cell>
          <cell r="S138" t="str">
            <v>Dusun Gunung Gadung RT 05 RW 05</v>
          </cell>
          <cell r="T138" t="str">
            <v>PETANI</v>
          </cell>
          <cell r="U138">
            <v>450000</v>
          </cell>
          <cell r="Y138" t="str">
            <v>56</v>
          </cell>
          <cell r="Z138" t="str">
            <v>PK</v>
          </cell>
          <cell r="AA138" t="str">
            <v>Surat Keterangan Kepala Desa</v>
          </cell>
        </row>
        <row r="139">
          <cell r="A139">
            <v>125</v>
          </cell>
          <cell r="E139" t="str">
            <v>°`"</v>
          </cell>
          <cell r="I139" t="str">
            <v>°`"</v>
          </cell>
          <cell r="J139">
            <v>125</v>
          </cell>
          <cell r="K139" t="str">
            <v>SARTIMIN</v>
          </cell>
          <cell r="L139" t="str">
            <v>3305010302820002</v>
          </cell>
          <cell r="O139" t="str">
            <v>1</v>
          </cell>
          <cell r="P139">
            <v>31</v>
          </cell>
          <cell r="S139" t="str">
            <v>Dusun Gunung Gadung RT 05 RW 05</v>
          </cell>
          <cell r="T139" t="str">
            <v>WIRASWASTA</v>
          </cell>
          <cell r="U139">
            <v>500000</v>
          </cell>
          <cell r="Y139" t="str">
            <v>36</v>
          </cell>
          <cell r="Z139" t="str">
            <v>PK</v>
          </cell>
          <cell r="AA139" t="str">
            <v>Surat Keterangan Kepala Desa</v>
          </cell>
        </row>
        <row r="140">
          <cell r="A140">
            <v>126</v>
          </cell>
          <cell r="E140" t="str">
            <v>°`"</v>
          </cell>
          <cell r="I140" t="str">
            <v>°`"</v>
          </cell>
          <cell r="J140">
            <v>126</v>
          </cell>
          <cell r="K140" t="str">
            <v>NAISAH</v>
          </cell>
          <cell r="L140" t="str">
            <v>3305015912620001</v>
          </cell>
          <cell r="O140" t="str">
            <v>2</v>
          </cell>
          <cell r="P140">
            <v>51</v>
          </cell>
          <cell r="S140" t="str">
            <v>Dusun Gunung Gadung RT 05 RW 05</v>
          </cell>
          <cell r="T140" t="str">
            <v>PETANI</v>
          </cell>
          <cell r="U140">
            <v>250000</v>
          </cell>
          <cell r="Y140" t="str">
            <v>36</v>
          </cell>
          <cell r="Z140" t="str">
            <v>PK</v>
          </cell>
          <cell r="AA140" t="str">
            <v>Surat Keterangan Kepala Desa</v>
          </cell>
        </row>
        <row r="141">
          <cell r="A141">
            <v>127</v>
          </cell>
          <cell r="E141" t="str">
            <v>°`"</v>
          </cell>
          <cell r="I141" t="str">
            <v>°`"</v>
          </cell>
          <cell r="J141">
            <v>127</v>
          </cell>
          <cell r="K141" t="str">
            <v>MUHRODIN</v>
          </cell>
          <cell r="L141" t="str">
            <v>3305010205610002</v>
          </cell>
          <cell r="O141">
            <v>3</v>
          </cell>
          <cell r="P141">
            <v>52</v>
          </cell>
          <cell r="S141" t="str">
            <v>Dusun Gunung Gadung RT 05 RW 05</v>
          </cell>
          <cell r="T141" t="str">
            <v>PETANI</v>
          </cell>
          <cell r="U141">
            <v>450000</v>
          </cell>
          <cell r="Y141" t="str">
            <v>42</v>
          </cell>
          <cell r="Z141" t="str">
            <v>PK</v>
          </cell>
          <cell r="AA141" t="str">
            <v>Surat Keterangan Kepala Desa</v>
          </cell>
        </row>
        <row r="142">
          <cell r="A142">
            <v>128</v>
          </cell>
          <cell r="E142" t="str">
            <v>°`"</v>
          </cell>
          <cell r="I142" t="str">
            <v>°`"</v>
          </cell>
          <cell r="J142">
            <v>128</v>
          </cell>
          <cell r="K142" t="str">
            <v>MISRO</v>
          </cell>
          <cell r="L142" t="str">
            <v>3305010610790003</v>
          </cell>
          <cell r="O142" t="str">
            <v>2</v>
          </cell>
          <cell r="P142">
            <v>34</v>
          </cell>
          <cell r="S142" t="str">
            <v>Argopeni RT 02 RW 05</v>
          </cell>
          <cell r="T142" t="str">
            <v>PETANI</v>
          </cell>
          <cell r="U142">
            <v>350000</v>
          </cell>
          <cell r="Y142">
            <v>0</v>
          </cell>
          <cell r="Z142" t="str">
            <v>PK</v>
          </cell>
          <cell r="AA142" t="str">
            <v>Surat Keterangan Kepala Desa</v>
          </cell>
        </row>
        <row r="143">
          <cell r="A143">
            <v>129</v>
          </cell>
          <cell r="E143" t="str">
            <v>°`"</v>
          </cell>
          <cell r="I143" t="str">
            <v>°`"</v>
          </cell>
          <cell r="J143">
            <v>129</v>
          </cell>
          <cell r="K143" t="str">
            <v>RASIM</v>
          </cell>
          <cell r="L143" t="str">
            <v>3305011301780006</v>
          </cell>
          <cell r="O143" t="str">
            <v>3</v>
          </cell>
          <cell r="P143">
            <v>33</v>
          </cell>
          <cell r="S143" t="str">
            <v>DK Gunung Gadung RT 02 RW 05</v>
          </cell>
          <cell r="T143" t="str">
            <v>NELAYAN</v>
          </cell>
          <cell r="U143">
            <v>350000</v>
          </cell>
          <cell r="Y143">
            <v>0</v>
          </cell>
          <cell r="Z143" t="str">
            <v>PK</v>
          </cell>
          <cell r="AA143" t="str">
            <v>Surat Keterangan Kepala Desa</v>
          </cell>
        </row>
        <row r="144">
          <cell r="A144">
            <v>130</v>
          </cell>
          <cell r="E144" t="str">
            <v>°`"</v>
          </cell>
          <cell r="I144" t="str">
            <v>°`"</v>
          </cell>
          <cell r="J144">
            <v>130</v>
          </cell>
          <cell r="K144" t="str">
            <v>KASIYEM</v>
          </cell>
          <cell r="L144" t="str">
            <v>3305014206540001</v>
          </cell>
          <cell r="O144" t="str">
            <v>1</v>
          </cell>
          <cell r="P144">
            <v>59</v>
          </cell>
          <cell r="S144" t="str">
            <v>Argopeni RT 02 RW 05</v>
          </cell>
          <cell r="T144" t="str">
            <v>WIRASWASTA</v>
          </cell>
          <cell r="U144">
            <v>350000</v>
          </cell>
          <cell r="Y144" t="str">
            <v>56</v>
          </cell>
          <cell r="Z144" t="str">
            <v>PK</v>
          </cell>
          <cell r="AA144" t="str">
            <v>Surat Keterangan Kepala Desa</v>
          </cell>
        </row>
        <row r="145">
          <cell r="A145">
            <v>131</v>
          </cell>
          <cell r="E145" t="str">
            <v>°`"</v>
          </cell>
          <cell r="I145" t="str">
            <v>°`"</v>
          </cell>
          <cell r="J145">
            <v>131</v>
          </cell>
          <cell r="K145" t="str">
            <v>M CHOERONI</v>
          </cell>
          <cell r="L145" t="str">
            <v>3305011212400002</v>
          </cell>
          <cell r="O145" t="str">
            <v>1</v>
          </cell>
          <cell r="P145">
            <v>73</v>
          </cell>
          <cell r="S145" t="str">
            <v>Dusun Grumung RT 02 RW 05</v>
          </cell>
          <cell r="T145" t="str">
            <v>PETANI</v>
          </cell>
          <cell r="U145">
            <v>400000</v>
          </cell>
          <cell r="Y145" t="str">
            <v>56</v>
          </cell>
          <cell r="Z145" t="str">
            <v>PK</v>
          </cell>
          <cell r="AA145" t="str">
            <v>Surat Keterangan Kepala Desa</v>
          </cell>
        </row>
        <row r="146">
          <cell r="A146">
            <v>132</v>
          </cell>
          <cell r="E146" t="str">
            <v>°`"</v>
          </cell>
          <cell r="I146" t="str">
            <v>°`"</v>
          </cell>
          <cell r="J146">
            <v>132</v>
          </cell>
          <cell r="K146" t="str">
            <v>KAYEM</v>
          </cell>
          <cell r="L146" t="str">
            <v>3305015405730001</v>
          </cell>
          <cell r="O146" t="str">
            <v>3</v>
          </cell>
          <cell r="P146">
            <v>83</v>
          </cell>
          <cell r="S146" t="str">
            <v>DK Grumung RT 02 RW 05</v>
          </cell>
          <cell r="T146" t="str">
            <v>PETANI</v>
          </cell>
          <cell r="U146">
            <v>450000</v>
          </cell>
          <cell r="Y146" t="str">
            <v>42</v>
          </cell>
          <cell r="Z146" t="str">
            <v>PK</v>
          </cell>
          <cell r="AA146" t="str">
            <v>Surat Keterangan Kepala Desa</v>
          </cell>
        </row>
        <row r="147">
          <cell r="A147">
            <v>133</v>
          </cell>
          <cell r="E147" t="str">
            <v>°`"</v>
          </cell>
          <cell r="I147" t="str">
            <v>°`"</v>
          </cell>
          <cell r="J147">
            <v>133</v>
          </cell>
          <cell r="K147" t="str">
            <v xml:space="preserve">DAMUN </v>
          </cell>
          <cell r="L147" t="str">
            <v>3305010608480721</v>
          </cell>
          <cell r="O147">
            <v>3</v>
          </cell>
          <cell r="P147">
            <v>65</v>
          </cell>
          <cell r="S147" t="str">
            <v>DK Grumung RT 02 RW 05</v>
          </cell>
          <cell r="T147" t="str">
            <v>PETANI</v>
          </cell>
          <cell r="U147">
            <v>450000</v>
          </cell>
          <cell r="Y147">
            <v>0</v>
          </cell>
          <cell r="Z147" t="str">
            <v>PK</v>
          </cell>
          <cell r="AA147" t="str">
            <v>Surat Keterangan Kepala Desa</v>
          </cell>
        </row>
        <row r="148">
          <cell r="A148">
            <v>134</v>
          </cell>
          <cell r="E148" t="str">
            <v>°`"</v>
          </cell>
          <cell r="I148" t="str">
            <v>°`"</v>
          </cell>
          <cell r="J148">
            <v>134</v>
          </cell>
          <cell r="K148" t="str">
            <v>RASIDI</v>
          </cell>
          <cell r="L148" t="str">
            <v>3305012806760005</v>
          </cell>
          <cell r="O148" t="str">
            <v>1</v>
          </cell>
          <cell r="P148">
            <v>37</v>
          </cell>
          <cell r="S148" t="str">
            <v>Dusun Grumung RT 02 RW 05</v>
          </cell>
          <cell r="T148" t="str">
            <v>WIRASWASTA</v>
          </cell>
          <cell r="U148">
            <v>450000</v>
          </cell>
          <cell r="Y148">
            <v>0</v>
          </cell>
          <cell r="Z148" t="str">
            <v>PK</v>
          </cell>
          <cell r="AA148" t="str">
            <v>Surat Keterangan Kepala Desa</v>
          </cell>
        </row>
        <row r="149">
          <cell r="A149">
            <v>135</v>
          </cell>
          <cell r="E149" t="str">
            <v>°`"</v>
          </cell>
          <cell r="I149" t="str">
            <v>°`"</v>
          </cell>
          <cell r="J149">
            <v>135</v>
          </cell>
          <cell r="K149" t="str">
            <v>NGALIMI</v>
          </cell>
          <cell r="L149" t="str">
            <v>3305011910450001</v>
          </cell>
          <cell r="O149">
            <v>3</v>
          </cell>
          <cell r="P149">
            <v>68</v>
          </cell>
          <cell r="S149" t="str">
            <v>Argopeni RT 02 RW 05</v>
          </cell>
          <cell r="T149" t="str">
            <v>WIRASWASTA</v>
          </cell>
          <cell r="U149">
            <v>300000</v>
          </cell>
          <cell r="Y149" t="str">
            <v>42</v>
          </cell>
          <cell r="Z149" t="str">
            <v>PK</v>
          </cell>
          <cell r="AA149" t="str">
            <v>Surat Keterangan Kepala Desa</v>
          </cell>
        </row>
        <row r="150">
          <cell r="A150">
            <v>136</v>
          </cell>
          <cell r="E150" t="str">
            <v>°`"</v>
          </cell>
          <cell r="I150" t="str">
            <v>°`"</v>
          </cell>
          <cell r="J150">
            <v>136</v>
          </cell>
          <cell r="K150" t="str">
            <v>MARSUM</v>
          </cell>
          <cell r="L150" t="str">
            <v>3305012308610001</v>
          </cell>
          <cell r="O150" t="str">
            <v>4</v>
          </cell>
          <cell r="P150">
            <v>52</v>
          </cell>
          <cell r="S150" t="str">
            <v>Dusun Klesem RT 01 RW 04</v>
          </cell>
          <cell r="T150" t="str">
            <v>WIRASWASTA</v>
          </cell>
          <cell r="U150">
            <v>350000</v>
          </cell>
          <cell r="Y150">
            <v>0</v>
          </cell>
          <cell r="Z150" t="str">
            <v>PK</v>
          </cell>
          <cell r="AA150" t="str">
            <v>Surat Keterangan Kepala Desa</v>
          </cell>
        </row>
        <row r="151">
          <cell r="A151">
            <v>137</v>
          </cell>
          <cell r="E151" t="str">
            <v>°`"</v>
          </cell>
          <cell r="I151" t="str">
            <v>°`"</v>
          </cell>
          <cell r="J151">
            <v>137</v>
          </cell>
          <cell r="K151" t="str">
            <v>SAMIJO</v>
          </cell>
          <cell r="L151" t="str">
            <v>3305012205440001</v>
          </cell>
          <cell r="O151" t="str">
            <v>3</v>
          </cell>
          <cell r="P151">
            <v>69</v>
          </cell>
          <cell r="S151" t="str">
            <v>Argopeni RT 01 RW 04</v>
          </cell>
          <cell r="T151" t="str">
            <v>PETANI</v>
          </cell>
          <cell r="U151">
            <v>300000</v>
          </cell>
          <cell r="Y151">
            <v>0</v>
          </cell>
          <cell r="Z151" t="str">
            <v>PK</v>
          </cell>
          <cell r="AA151" t="str">
            <v>Surat Keterangan Kepala Desa</v>
          </cell>
        </row>
        <row r="152">
          <cell r="A152">
            <v>138</v>
          </cell>
          <cell r="E152" t="str">
            <v>°`"</v>
          </cell>
          <cell r="I152" t="str">
            <v>°`"</v>
          </cell>
          <cell r="J152">
            <v>138</v>
          </cell>
          <cell r="K152" t="str">
            <v>SARIFAH</v>
          </cell>
          <cell r="L152" t="str">
            <v>3305015206640006</v>
          </cell>
          <cell r="O152" t="str">
            <v>2</v>
          </cell>
          <cell r="P152">
            <v>73</v>
          </cell>
          <cell r="S152" t="str">
            <v>Argopeni RT 01 RW 04</v>
          </cell>
          <cell r="T152" t="str">
            <v>PETANI</v>
          </cell>
          <cell r="U152">
            <v>300000</v>
          </cell>
          <cell r="Y152">
            <v>0</v>
          </cell>
          <cell r="Z152" t="str">
            <v>PK</v>
          </cell>
          <cell r="AA152" t="str">
            <v>Surat Keterangan Kepala Desa</v>
          </cell>
        </row>
        <row r="153">
          <cell r="A153">
            <v>139</v>
          </cell>
          <cell r="E153" t="str">
            <v>°`"</v>
          </cell>
          <cell r="I153" t="str">
            <v>°`"</v>
          </cell>
          <cell r="J153">
            <v>139</v>
          </cell>
          <cell r="K153" t="str">
            <v>SUWARNO</v>
          </cell>
          <cell r="L153" t="str">
            <v>3305010709650004</v>
          </cell>
          <cell r="O153" t="str">
            <v>3</v>
          </cell>
          <cell r="P153">
            <v>48</v>
          </cell>
          <cell r="S153" t="str">
            <v>Argopeni RT 01 RW 04</v>
          </cell>
          <cell r="T153" t="str">
            <v>PETANI</v>
          </cell>
          <cell r="U153">
            <v>350000</v>
          </cell>
          <cell r="Y153">
            <v>0</v>
          </cell>
          <cell r="Z153" t="str">
            <v>PK</v>
          </cell>
          <cell r="AA153" t="str">
            <v>Surat Keterangan Kepala Desa</v>
          </cell>
        </row>
        <row r="154">
          <cell r="A154">
            <v>140</v>
          </cell>
          <cell r="E154" t="str">
            <v>°`"</v>
          </cell>
          <cell r="I154" t="str">
            <v>°`"</v>
          </cell>
          <cell r="J154">
            <v>140</v>
          </cell>
          <cell r="K154" t="str">
            <v>SUPRIYANTO</v>
          </cell>
          <cell r="L154" t="str">
            <v>3305010301830003</v>
          </cell>
          <cell r="O154" t="str">
            <v>2</v>
          </cell>
          <cell r="P154">
            <v>30</v>
          </cell>
          <cell r="S154" t="str">
            <v>DK Klesem RT 01 RW 04</v>
          </cell>
          <cell r="T154" t="str">
            <v>PETANI</v>
          </cell>
          <cell r="U154">
            <v>350000</v>
          </cell>
          <cell r="Y154">
            <v>0</v>
          </cell>
          <cell r="Z154" t="str">
            <v>PK</v>
          </cell>
          <cell r="AA154" t="str">
            <v>Surat Keterangan Kepala Desa</v>
          </cell>
        </row>
        <row r="155">
          <cell r="A155">
            <v>141</v>
          </cell>
          <cell r="E155" t="str">
            <v>°`"</v>
          </cell>
          <cell r="I155" t="str">
            <v>°`"</v>
          </cell>
          <cell r="J155">
            <v>141</v>
          </cell>
          <cell r="K155" t="str">
            <v>SIPON</v>
          </cell>
          <cell r="L155" t="str">
            <v>3305010809840001</v>
          </cell>
          <cell r="O155" t="str">
            <v>2</v>
          </cell>
          <cell r="P155">
            <v>29</v>
          </cell>
          <cell r="S155" t="str">
            <v>Dusun Klesem RT 01 RW 04</v>
          </cell>
          <cell r="T155" t="str">
            <v>PETANI</v>
          </cell>
          <cell r="U155">
            <v>300000</v>
          </cell>
          <cell r="Y155">
            <v>0</v>
          </cell>
          <cell r="Z155" t="str">
            <v>PK</v>
          </cell>
          <cell r="AA155" t="str">
            <v>Surat Keterangan Kepala Desa</v>
          </cell>
        </row>
        <row r="156">
          <cell r="A156">
            <v>142</v>
          </cell>
          <cell r="E156" t="str">
            <v>°`"</v>
          </cell>
          <cell r="I156" t="str">
            <v>°`"</v>
          </cell>
          <cell r="J156">
            <v>142</v>
          </cell>
          <cell r="K156" t="str">
            <v>ROSIYAH</v>
          </cell>
          <cell r="L156" t="str">
            <v>3305015307780005</v>
          </cell>
          <cell r="O156" t="str">
            <v>3</v>
          </cell>
          <cell r="P156">
            <v>33</v>
          </cell>
          <cell r="S156" t="str">
            <v>DK Klesem RT 01 RW 04</v>
          </cell>
          <cell r="T156" t="str">
            <v>PETANI</v>
          </cell>
          <cell r="U156">
            <v>300000</v>
          </cell>
          <cell r="Y156">
            <v>0</v>
          </cell>
          <cell r="Z156" t="str">
            <v>PK</v>
          </cell>
          <cell r="AA156" t="str">
            <v>Surat Keterangan Kepala Desa</v>
          </cell>
        </row>
        <row r="157">
          <cell r="A157">
            <v>143</v>
          </cell>
          <cell r="E157" t="str">
            <v>°`"</v>
          </cell>
          <cell r="I157" t="str">
            <v>°`"</v>
          </cell>
          <cell r="J157">
            <v>143</v>
          </cell>
          <cell r="K157" t="str">
            <v>SATEM</v>
          </cell>
          <cell r="L157" t="str">
            <v>330505202660001</v>
          </cell>
          <cell r="O157" t="str">
            <v>2</v>
          </cell>
          <cell r="P157">
            <v>47</v>
          </cell>
          <cell r="S157" t="str">
            <v>Dukuh Gajah Rt 01 Rw 02</v>
          </cell>
          <cell r="T157" t="str">
            <v>TANI</v>
          </cell>
          <cell r="U157">
            <v>300000</v>
          </cell>
          <cell r="Y157" t="str">
            <v>32</v>
          </cell>
          <cell r="Z157" t="str">
            <v>PK</v>
          </cell>
          <cell r="AA157" t="str">
            <v>Surat Keterangan Kepala Desa</v>
          </cell>
        </row>
        <row r="158">
          <cell r="A158">
            <v>144</v>
          </cell>
          <cell r="E158" t="str">
            <v>°`"</v>
          </cell>
          <cell r="I158" t="str">
            <v>°`"</v>
          </cell>
          <cell r="J158">
            <v>144</v>
          </cell>
          <cell r="K158" t="str">
            <v>AHMAD KASBULOH</v>
          </cell>
          <cell r="L158" t="str">
            <v>3305012701640001</v>
          </cell>
          <cell r="O158" t="str">
            <v>3</v>
          </cell>
          <cell r="P158">
            <v>49</v>
          </cell>
          <cell r="S158" t="str">
            <v>Dukuh Gajah Rt 01 Rw 02</v>
          </cell>
          <cell r="T158" t="str">
            <v>NELAYAN</v>
          </cell>
          <cell r="U158">
            <v>400000</v>
          </cell>
          <cell r="Y158" t="str">
            <v>42</v>
          </cell>
          <cell r="Z158" t="str">
            <v>PK</v>
          </cell>
          <cell r="AA158" t="str">
            <v>Surat Keterangan Kepala Desa</v>
          </cell>
        </row>
        <row r="159">
          <cell r="A159">
            <v>145</v>
          </cell>
          <cell r="E159" t="str">
            <v>°`"</v>
          </cell>
          <cell r="I159" t="str">
            <v>°`"</v>
          </cell>
          <cell r="J159">
            <v>145</v>
          </cell>
          <cell r="K159" t="str">
            <v>SAMAN SAMIJO</v>
          </cell>
          <cell r="L159" t="str">
            <v>3305011603560003</v>
          </cell>
          <cell r="O159" t="str">
            <v>1</v>
          </cell>
          <cell r="P159">
            <v>57</v>
          </cell>
          <cell r="S159" t="str">
            <v>Dukuh Gajah Rt 01 Rw 02</v>
          </cell>
          <cell r="T159" t="str">
            <v>NELAYAN</v>
          </cell>
          <cell r="U159">
            <v>350000</v>
          </cell>
          <cell r="Y159" t="str">
            <v>42</v>
          </cell>
          <cell r="Z159" t="str">
            <v>PK</v>
          </cell>
          <cell r="AA159" t="str">
            <v>Surat Keterangan Kepala Desa</v>
          </cell>
        </row>
        <row r="160">
          <cell r="A160">
            <v>146</v>
          </cell>
          <cell r="E160" t="str">
            <v>°`"</v>
          </cell>
          <cell r="I160" t="str">
            <v>°`"</v>
          </cell>
          <cell r="J160">
            <v>146</v>
          </cell>
          <cell r="K160" t="str">
            <v>SARIMPEN</v>
          </cell>
          <cell r="L160" t="str">
            <v>3305015103680001</v>
          </cell>
          <cell r="O160" t="str">
            <v>1</v>
          </cell>
          <cell r="P160">
            <v>45</v>
          </cell>
          <cell r="S160" t="str">
            <v>Dukuh Gajah Rt 01 Rw 02</v>
          </cell>
          <cell r="T160" t="str">
            <v>TANI</v>
          </cell>
          <cell r="U160">
            <v>350000</v>
          </cell>
          <cell r="Y160" t="str">
            <v>42</v>
          </cell>
          <cell r="Z160" t="str">
            <v>PK</v>
          </cell>
          <cell r="AA160" t="str">
            <v>Surat Keterangan Kepala Desa</v>
          </cell>
        </row>
        <row r="161">
          <cell r="A161">
            <v>147</v>
          </cell>
          <cell r="E161" t="str">
            <v>°`"</v>
          </cell>
          <cell r="I161" t="str">
            <v>°`"</v>
          </cell>
          <cell r="J161">
            <v>147</v>
          </cell>
          <cell r="K161" t="str">
            <v>DAWUD</v>
          </cell>
          <cell r="L161" t="str">
            <v>3305011403510001</v>
          </cell>
          <cell r="O161" t="str">
            <v>3</v>
          </cell>
          <cell r="P161">
            <v>62</v>
          </cell>
          <cell r="S161" t="str">
            <v>Dukuh Gajah Rt 01 Rw 02</v>
          </cell>
          <cell r="T161" t="str">
            <v>TANI</v>
          </cell>
          <cell r="U161">
            <v>350000</v>
          </cell>
          <cell r="Y161" t="str">
            <v>42</v>
          </cell>
          <cell r="Z161" t="str">
            <v>PK</v>
          </cell>
          <cell r="AA161" t="str">
            <v>Surat Keterangan Kepala Desa</v>
          </cell>
        </row>
        <row r="162">
          <cell r="A162">
            <v>148</v>
          </cell>
          <cell r="E162" t="str">
            <v>°`"</v>
          </cell>
          <cell r="I162" t="str">
            <v>°`"</v>
          </cell>
          <cell r="J162">
            <v>148</v>
          </cell>
          <cell r="K162" t="str">
            <v>KARSO</v>
          </cell>
          <cell r="L162" t="str">
            <v>3305011102730004</v>
          </cell>
          <cell r="O162" t="str">
            <v>4</v>
          </cell>
          <cell r="P162">
            <v>40</v>
          </cell>
          <cell r="S162" t="str">
            <v>Argopeni Rt 05 Rw 02</v>
          </cell>
          <cell r="T162" t="str">
            <v>NELAYAN</v>
          </cell>
          <cell r="U162">
            <v>450000</v>
          </cell>
          <cell r="Y162" t="str">
            <v>42</v>
          </cell>
          <cell r="Z162" t="str">
            <v>PK</v>
          </cell>
          <cell r="AA162" t="str">
            <v>Surat Keterangan Kepala Desa</v>
          </cell>
        </row>
        <row r="163">
          <cell r="A163">
            <v>149</v>
          </cell>
          <cell r="E163" t="str">
            <v>°`"</v>
          </cell>
          <cell r="I163" t="str">
            <v>°`"</v>
          </cell>
          <cell r="J163">
            <v>149</v>
          </cell>
          <cell r="K163" t="str">
            <v>WASIYEM</v>
          </cell>
          <cell r="L163" t="str">
            <v>3305014709620003</v>
          </cell>
          <cell r="O163" t="str">
            <v>6</v>
          </cell>
          <cell r="P163">
            <v>51</v>
          </cell>
          <cell r="S163" t="str">
            <v>Argopeni Rt 05 Rw 02</v>
          </cell>
          <cell r="T163" t="str">
            <v>TANI</v>
          </cell>
          <cell r="U163">
            <v>540000</v>
          </cell>
          <cell r="Y163" t="str">
            <v>46</v>
          </cell>
          <cell r="Z163" t="str">
            <v>PK</v>
          </cell>
          <cell r="AA163" t="str">
            <v>Surat Keterangan Kepala Desa</v>
          </cell>
        </row>
        <row r="164">
          <cell r="A164">
            <v>150</v>
          </cell>
          <cell r="E164" t="str">
            <v>°`"</v>
          </cell>
          <cell r="I164" t="str">
            <v>°`"</v>
          </cell>
          <cell r="J164">
            <v>150</v>
          </cell>
          <cell r="K164" t="str">
            <v>MADN NGARPIN</v>
          </cell>
          <cell r="L164" t="str">
            <v>3305010705370002</v>
          </cell>
          <cell r="O164" t="str">
            <v>2</v>
          </cell>
          <cell r="P164">
            <v>76</v>
          </cell>
          <cell r="S164" t="str">
            <v>Argopeni Rt 05 Rw 02</v>
          </cell>
          <cell r="T164" t="str">
            <v>TANI</v>
          </cell>
          <cell r="U164">
            <v>350000</v>
          </cell>
          <cell r="Y164" t="str">
            <v>32</v>
          </cell>
          <cell r="Z164" t="str">
            <v>PK</v>
          </cell>
          <cell r="AA164" t="str">
            <v>Surat Keterangan Kepala Desa</v>
          </cell>
        </row>
        <row r="165">
          <cell r="A165">
            <v>151</v>
          </cell>
          <cell r="E165" t="str">
            <v>°`"</v>
          </cell>
          <cell r="I165" t="str">
            <v>°`"</v>
          </cell>
          <cell r="J165">
            <v>151</v>
          </cell>
          <cell r="K165" t="str">
            <v>KARSONO</v>
          </cell>
          <cell r="L165" t="str">
            <v>3305011109540002</v>
          </cell>
          <cell r="O165" t="str">
            <v>3</v>
          </cell>
          <cell r="P165">
            <v>59</v>
          </cell>
          <cell r="S165" t="str">
            <v>Argopeni Rt 05 Rw 02</v>
          </cell>
          <cell r="T165" t="str">
            <v>NELAYAN</v>
          </cell>
          <cell r="U165">
            <v>350000</v>
          </cell>
          <cell r="Y165" t="str">
            <v>42</v>
          </cell>
          <cell r="Z165" t="str">
            <v>PK</v>
          </cell>
          <cell r="AA165" t="str">
            <v>Surat Keterangan Kepala Desa</v>
          </cell>
        </row>
        <row r="166">
          <cell r="A166">
            <v>152</v>
          </cell>
          <cell r="E166" t="str">
            <v>°`"</v>
          </cell>
          <cell r="I166" t="str">
            <v>°`"</v>
          </cell>
          <cell r="J166">
            <v>152</v>
          </cell>
          <cell r="K166" t="str">
            <v>CHAERUDIN</v>
          </cell>
          <cell r="L166" t="str">
            <v>3305012008580001</v>
          </cell>
          <cell r="O166" t="str">
            <v>1</v>
          </cell>
          <cell r="P166">
            <v>55</v>
          </cell>
          <cell r="S166" t="str">
            <v>Argopeni Rt 05 Rw 02</v>
          </cell>
          <cell r="T166" t="str">
            <v>NELAYAN</v>
          </cell>
          <cell r="U166">
            <v>350000</v>
          </cell>
          <cell r="Y166" t="str">
            <v>32</v>
          </cell>
          <cell r="Z166" t="str">
            <v>PK</v>
          </cell>
          <cell r="AA166" t="str">
            <v>Surat Keterangan Kepala Desa</v>
          </cell>
        </row>
        <row r="167">
          <cell r="A167">
            <v>153</v>
          </cell>
          <cell r="E167" t="str">
            <v>°`"</v>
          </cell>
          <cell r="I167" t="str">
            <v>°`"</v>
          </cell>
          <cell r="J167">
            <v>153</v>
          </cell>
          <cell r="K167" t="str">
            <v>GIANTO</v>
          </cell>
          <cell r="L167" t="str">
            <v>3305010510730001</v>
          </cell>
          <cell r="O167" t="str">
            <v>3</v>
          </cell>
          <cell r="P167">
            <v>40</v>
          </cell>
          <cell r="S167" t="str">
            <v>Argopeni Rt 05 Rw 02</v>
          </cell>
          <cell r="T167" t="str">
            <v>NELAYAN</v>
          </cell>
          <cell r="U167">
            <v>400000</v>
          </cell>
          <cell r="Y167" t="str">
            <v>42</v>
          </cell>
          <cell r="Z167" t="str">
            <v>PK</v>
          </cell>
          <cell r="AA167" t="str">
            <v>Surat Keterangan Kepala Desa</v>
          </cell>
        </row>
        <row r="168">
          <cell r="A168">
            <v>154</v>
          </cell>
          <cell r="E168" t="str">
            <v>°`"</v>
          </cell>
          <cell r="I168" t="str">
            <v>°`"</v>
          </cell>
          <cell r="J168">
            <v>154</v>
          </cell>
          <cell r="K168" t="str">
            <v>KASIH</v>
          </cell>
          <cell r="L168" t="str">
            <v>3305014801380004</v>
          </cell>
          <cell r="O168" t="str">
            <v>0</v>
          </cell>
          <cell r="P168">
            <v>75</v>
          </cell>
          <cell r="S168" t="str">
            <v>Argopeni Rt 05 Rw 02</v>
          </cell>
          <cell r="T168" t="str">
            <v>TANI</v>
          </cell>
          <cell r="U168">
            <v>125000</v>
          </cell>
          <cell r="Y168" t="str">
            <v>26</v>
          </cell>
          <cell r="Z168" t="str">
            <v>PK</v>
          </cell>
          <cell r="AA168" t="str">
            <v>Surat Keterangan Kepala Desa</v>
          </cell>
        </row>
        <row r="169">
          <cell r="A169">
            <v>155</v>
          </cell>
          <cell r="E169" t="str">
            <v>°`"</v>
          </cell>
          <cell r="I169" t="str">
            <v>°`"</v>
          </cell>
          <cell r="J169">
            <v>155</v>
          </cell>
          <cell r="K169" t="str">
            <v>SURATNO</v>
          </cell>
          <cell r="L169" t="str">
            <v>33050110002860004</v>
          </cell>
          <cell r="O169" t="str">
            <v>1</v>
          </cell>
          <cell r="P169">
            <v>27</v>
          </cell>
          <cell r="S169" t="str">
            <v>Argopeni Rt 05 Rw 02</v>
          </cell>
          <cell r="T169" t="str">
            <v>SWASTA</v>
          </cell>
          <cell r="U169">
            <v>250000</v>
          </cell>
          <cell r="Y169" t="str">
            <v>32</v>
          </cell>
          <cell r="Z169" t="str">
            <v>PK</v>
          </cell>
          <cell r="AA169" t="str">
            <v>Surat Keterangan Kepala Desa</v>
          </cell>
        </row>
        <row r="170">
          <cell r="A170">
            <v>156</v>
          </cell>
          <cell r="E170" t="str">
            <v>°`"</v>
          </cell>
          <cell r="I170" t="str">
            <v>°`"</v>
          </cell>
          <cell r="J170">
            <v>156</v>
          </cell>
          <cell r="K170" t="str">
            <v>WARSIH</v>
          </cell>
          <cell r="L170" t="str">
            <v>3305014906630001</v>
          </cell>
          <cell r="O170" t="str">
            <v>4</v>
          </cell>
          <cell r="P170">
            <v>50</v>
          </cell>
          <cell r="S170" t="str">
            <v>Argopeni Rt 05 Rw 02</v>
          </cell>
          <cell r="T170" t="str">
            <v>TANI</v>
          </cell>
          <cell r="U170">
            <v>350000</v>
          </cell>
          <cell r="Y170" t="str">
            <v>40</v>
          </cell>
          <cell r="Z170" t="str">
            <v>PK</v>
          </cell>
          <cell r="AA170" t="str">
            <v>Surat Keterangan Kepala Desa</v>
          </cell>
        </row>
        <row r="171">
          <cell r="A171">
            <v>157</v>
          </cell>
          <cell r="E171" t="str">
            <v>°`"</v>
          </cell>
          <cell r="I171" t="str">
            <v>°`"</v>
          </cell>
          <cell r="J171">
            <v>157</v>
          </cell>
          <cell r="K171" t="str">
            <v>DIRAN MADARIS</v>
          </cell>
          <cell r="L171" t="str">
            <v>3305012707610001</v>
          </cell>
          <cell r="O171" t="str">
            <v>2</v>
          </cell>
          <cell r="P171">
            <v>52</v>
          </cell>
          <cell r="S171" t="str">
            <v>Argopeni Rt 05 Rw 02</v>
          </cell>
          <cell r="T171" t="str">
            <v>NELAYAN</v>
          </cell>
          <cell r="U171">
            <v>350000</v>
          </cell>
          <cell r="Y171" t="str">
            <v>32</v>
          </cell>
          <cell r="Z171" t="str">
            <v>PK</v>
          </cell>
          <cell r="AA171" t="str">
            <v>Surat Keterangan Kepala Desa</v>
          </cell>
        </row>
        <row r="172">
          <cell r="A172">
            <v>158</v>
          </cell>
          <cell r="E172" t="str">
            <v>°`"</v>
          </cell>
          <cell r="I172" t="str">
            <v>°`"</v>
          </cell>
          <cell r="J172">
            <v>158</v>
          </cell>
          <cell r="K172" t="str">
            <v>SIROJUDIN</v>
          </cell>
          <cell r="L172" t="str">
            <v>3305010904630004</v>
          </cell>
          <cell r="O172" t="str">
            <v>5</v>
          </cell>
          <cell r="P172">
            <v>50</v>
          </cell>
          <cell r="S172" t="str">
            <v>Argopeni Rt 05 Rw 02</v>
          </cell>
          <cell r="T172" t="str">
            <v>TANI</v>
          </cell>
          <cell r="U172">
            <v>400000</v>
          </cell>
          <cell r="Y172" t="str">
            <v>40</v>
          </cell>
          <cell r="Z172" t="str">
            <v>PK</v>
          </cell>
          <cell r="AA172" t="str">
            <v>Surat Keterangan Kepala Desa</v>
          </cell>
        </row>
        <row r="173">
          <cell r="A173">
            <v>159</v>
          </cell>
          <cell r="E173" t="str">
            <v>°`"</v>
          </cell>
          <cell r="I173" t="str">
            <v>°`"</v>
          </cell>
          <cell r="J173">
            <v>159</v>
          </cell>
          <cell r="K173" t="str">
            <v>ROTUN</v>
          </cell>
          <cell r="L173" t="str">
            <v>3305012009840001</v>
          </cell>
          <cell r="O173" t="str">
            <v>4</v>
          </cell>
          <cell r="P173">
            <v>29</v>
          </cell>
          <cell r="S173" t="str">
            <v>Argopeni Rt 05 Rw 02</v>
          </cell>
          <cell r="T173" t="str">
            <v>TANI</v>
          </cell>
          <cell r="U173">
            <v>450000</v>
          </cell>
          <cell r="Y173" t="str">
            <v>40</v>
          </cell>
          <cell r="Z173" t="str">
            <v>PK</v>
          </cell>
          <cell r="AA173" t="str">
            <v>Surat Keterangan Kepala Desa</v>
          </cell>
        </row>
        <row r="174">
          <cell r="A174">
            <v>160</v>
          </cell>
          <cell r="E174" t="str">
            <v>°`"</v>
          </cell>
          <cell r="I174" t="str">
            <v>°`"</v>
          </cell>
          <cell r="J174">
            <v>160</v>
          </cell>
          <cell r="K174" t="str">
            <v>WASIMIN</v>
          </cell>
          <cell r="L174" t="str">
            <v>3305011005610001</v>
          </cell>
          <cell r="O174" t="str">
            <v>3</v>
          </cell>
          <cell r="P174">
            <v>52</v>
          </cell>
          <cell r="S174" t="str">
            <v>Argopeni Rt 05 Rw 02</v>
          </cell>
          <cell r="T174" t="str">
            <v>NELAYAN</v>
          </cell>
          <cell r="U174">
            <v>450000</v>
          </cell>
          <cell r="Y174" t="str">
            <v>46</v>
          </cell>
          <cell r="Z174" t="str">
            <v>PK</v>
          </cell>
          <cell r="AA174" t="str">
            <v>Surat Keterangan Kepala Desa</v>
          </cell>
        </row>
        <row r="175">
          <cell r="A175">
            <v>161</v>
          </cell>
          <cell r="E175" t="str">
            <v>°`"</v>
          </cell>
          <cell r="I175" t="str">
            <v>°`"</v>
          </cell>
          <cell r="J175">
            <v>161</v>
          </cell>
          <cell r="K175" t="str">
            <v>RASIYAH</v>
          </cell>
          <cell r="L175" t="str">
            <v>3305015211600004</v>
          </cell>
          <cell r="O175" t="str">
            <v>1</v>
          </cell>
          <cell r="P175">
            <v>53</v>
          </cell>
          <cell r="S175" t="str">
            <v>Argopeni Rt 05 Rw 02</v>
          </cell>
          <cell r="T175" t="str">
            <v>TANI</v>
          </cell>
          <cell r="U175">
            <v>200000</v>
          </cell>
          <cell r="Y175" t="str">
            <v>30</v>
          </cell>
          <cell r="Z175" t="str">
            <v>PK</v>
          </cell>
          <cell r="AA175" t="str">
            <v>Surat Keterangan Kepala Desa</v>
          </cell>
        </row>
        <row r="176">
          <cell r="A176">
            <v>162</v>
          </cell>
          <cell r="E176" t="str">
            <v>°`"</v>
          </cell>
          <cell r="I176" t="str">
            <v>°`"</v>
          </cell>
          <cell r="J176">
            <v>162</v>
          </cell>
          <cell r="K176" t="str">
            <v>SAREN SUMARTO</v>
          </cell>
          <cell r="L176" t="str">
            <v>3305010204560003</v>
          </cell>
          <cell r="O176" t="str">
            <v>4</v>
          </cell>
          <cell r="P176">
            <v>57</v>
          </cell>
          <cell r="S176" t="str">
            <v>Argopeni Rt 05 Rw 04</v>
          </cell>
          <cell r="T176" t="str">
            <v>TANI</v>
          </cell>
          <cell r="U176">
            <v>250000</v>
          </cell>
          <cell r="Y176" t="str">
            <v>46</v>
          </cell>
          <cell r="Z176" t="str">
            <v>PK</v>
          </cell>
          <cell r="AA176" t="str">
            <v>Surat Keterangan Kepala Desa</v>
          </cell>
        </row>
        <row r="177">
          <cell r="A177">
            <v>163</v>
          </cell>
          <cell r="E177" t="str">
            <v>°`"</v>
          </cell>
          <cell r="I177" t="str">
            <v>°`"</v>
          </cell>
          <cell r="J177">
            <v>163</v>
          </cell>
          <cell r="K177" t="str">
            <v>ANDI IFANTO</v>
          </cell>
          <cell r="L177" t="str">
            <v>3305012907870003</v>
          </cell>
          <cell r="O177" t="str">
            <v>2</v>
          </cell>
          <cell r="P177">
            <v>26</v>
          </cell>
          <cell r="S177" t="str">
            <v>Argopeni Rt 05 Rw 04</v>
          </cell>
          <cell r="T177" t="str">
            <v>SWASTA</v>
          </cell>
          <cell r="U177">
            <v>350000</v>
          </cell>
          <cell r="Y177" t="str">
            <v>42</v>
          </cell>
          <cell r="Z177" t="str">
            <v>PK</v>
          </cell>
          <cell r="AA177" t="str">
            <v>Surat Keterangan Kepala Desa</v>
          </cell>
        </row>
        <row r="178">
          <cell r="A178">
            <v>164</v>
          </cell>
          <cell r="E178" t="str">
            <v>°`"</v>
          </cell>
          <cell r="I178" t="str">
            <v>°`"</v>
          </cell>
          <cell r="J178">
            <v>164</v>
          </cell>
          <cell r="K178" t="str">
            <v>ARIF NUR HIDAYAH</v>
          </cell>
          <cell r="L178" t="str">
            <v>3305012310750003</v>
          </cell>
          <cell r="O178">
            <v>3</v>
          </cell>
          <cell r="P178">
            <v>38</v>
          </cell>
          <cell r="S178" t="str">
            <v>Argopeni Rt 05 Rw 04</v>
          </cell>
          <cell r="T178" t="str">
            <v>TANI</v>
          </cell>
          <cell r="U178">
            <v>340000</v>
          </cell>
          <cell r="Y178" t="str">
            <v>36</v>
          </cell>
          <cell r="Z178" t="str">
            <v>PK</v>
          </cell>
          <cell r="AA178" t="str">
            <v>Surat Keterangan Kepala Desa</v>
          </cell>
        </row>
        <row r="179">
          <cell r="A179">
            <v>165</v>
          </cell>
          <cell r="E179" t="str">
            <v>°`"</v>
          </cell>
          <cell r="I179" t="str">
            <v>°`"</v>
          </cell>
          <cell r="J179">
            <v>165</v>
          </cell>
          <cell r="K179" t="str">
            <v>KARYANTO</v>
          </cell>
          <cell r="L179" t="str">
            <v>3305010504880003</v>
          </cell>
          <cell r="O179" t="str">
            <v>2</v>
          </cell>
          <cell r="P179">
            <v>33</v>
          </cell>
          <cell r="S179" t="str">
            <v>Argopeni Rt 05 Rw 04</v>
          </cell>
          <cell r="T179" t="str">
            <v>SWASTA</v>
          </cell>
          <cell r="U179">
            <v>400000</v>
          </cell>
          <cell r="Y179" t="str">
            <v>46</v>
          </cell>
          <cell r="Z179" t="str">
            <v>PK</v>
          </cell>
          <cell r="AA179" t="str">
            <v>Surat Keterangan Kepala Desa</v>
          </cell>
        </row>
        <row r="180">
          <cell r="A180">
            <v>166</v>
          </cell>
          <cell r="E180" t="str">
            <v>°`"</v>
          </cell>
          <cell r="I180" t="str">
            <v>°`"</v>
          </cell>
          <cell r="J180">
            <v>166</v>
          </cell>
          <cell r="K180" t="str">
            <v>PAIJO</v>
          </cell>
          <cell r="L180" t="str">
            <v>3305012204640002</v>
          </cell>
          <cell r="O180" t="str">
            <v>5</v>
          </cell>
          <cell r="P180">
            <v>49</v>
          </cell>
          <cell r="S180" t="str">
            <v>Argopeni Rt 05 Rw 04</v>
          </cell>
          <cell r="T180" t="str">
            <v>TSNI</v>
          </cell>
          <cell r="U180">
            <v>350000</v>
          </cell>
          <cell r="Y180" t="str">
            <v>40</v>
          </cell>
          <cell r="Z180" t="str">
            <v>PK</v>
          </cell>
          <cell r="AA180" t="str">
            <v>Surat Keterangan Kepala Desa</v>
          </cell>
        </row>
        <row r="181">
          <cell r="A181">
            <v>167</v>
          </cell>
          <cell r="E181" t="str">
            <v>°`"</v>
          </cell>
          <cell r="I181" t="str">
            <v>°`"</v>
          </cell>
          <cell r="J181">
            <v>167</v>
          </cell>
          <cell r="K181" t="str">
            <v>MADRUDIN</v>
          </cell>
          <cell r="L181" t="str">
            <v>3305010608580002</v>
          </cell>
          <cell r="O181" t="str">
            <v>2</v>
          </cell>
          <cell r="P181">
            <v>55</v>
          </cell>
          <cell r="S181" t="str">
            <v>Argopeni Rt 05 Rw 04</v>
          </cell>
          <cell r="T181" t="str">
            <v>TANI</v>
          </cell>
          <cell r="U181">
            <v>300000</v>
          </cell>
          <cell r="Y181" t="str">
            <v>46</v>
          </cell>
          <cell r="Z181" t="str">
            <v>PK</v>
          </cell>
          <cell r="AA181" t="str">
            <v>Surat Keterangan Kepala Desa</v>
          </cell>
        </row>
        <row r="182">
          <cell r="A182">
            <v>168</v>
          </cell>
          <cell r="E182" t="str">
            <v>°`"</v>
          </cell>
          <cell r="I182" t="str">
            <v>°`"</v>
          </cell>
          <cell r="J182">
            <v>168</v>
          </cell>
          <cell r="K182" t="str">
            <v>SUTRISNO</v>
          </cell>
          <cell r="L182" t="str">
            <v>3305011007840006</v>
          </cell>
          <cell r="O182">
            <v>3</v>
          </cell>
          <cell r="P182">
            <v>64</v>
          </cell>
          <cell r="S182" t="str">
            <v>Argopeni Rt 05 Rw 04</v>
          </cell>
          <cell r="T182" t="str">
            <v>PETANI</v>
          </cell>
          <cell r="U182">
            <v>250000</v>
          </cell>
          <cell r="Y182" t="str">
            <v>40</v>
          </cell>
          <cell r="Z182" t="str">
            <v>PK</v>
          </cell>
          <cell r="AA182" t="str">
            <v>Surat Keterangan Kepala Desa</v>
          </cell>
        </row>
        <row r="183">
          <cell r="A183">
            <v>169</v>
          </cell>
          <cell r="E183" t="str">
            <v>°`"</v>
          </cell>
          <cell r="I183" t="str">
            <v>°`"</v>
          </cell>
          <cell r="J183">
            <v>169</v>
          </cell>
          <cell r="K183" t="str">
            <v>SENEN SUWITO</v>
          </cell>
          <cell r="L183" t="str">
            <v>3305011010690004</v>
          </cell>
          <cell r="O183" t="str">
            <v>2</v>
          </cell>
          <cell r="P183">
            <v>73</v>
          </cell>
          <cell r="S183" t="str">
            <v>Argopeni Rt 05 Rw 04</v>
          </cell>
          <cell r="T183" t="str">
            <v>PETANI</v>
          </cell>
          <cell r="U183">
            <v>350000</v>
          </cell>
          <cell r="Y183" t="str">
            <v>36</v>
          </cell>
          <cell r="Z183" t="str">
            <v>PK</v>
          </cell>
          <cell r="AA183" t="str">
            <v>Surat Keterangan Kepala Desa</v>
          </cell>
        </row>
        <row r="184">
          <cell r="A184">
            <v>170</v>
          </cell>
          <cell r="E184" t="str">
            <v>°`"</v>
          </cell>
          <cell r="I184" t="str">
            <v>°`"</v>
          </cell>
          <cell r="J184">
            <v>170</v>
          </cell>
          <cell r="K184" t="str">
            <v>MUHERI</v>
          </cell>
          <cell r="L184" t="str">
            <v>3305012510550001</v>
          </cell>
          <cell r="O184">
            <v>3</v>
          </cell>
          <cell r="P184">
            <v>77</v>
          </cell>
          <cell r="S184" t="str">
            <v>Dukuh Penusupan RT 04 RW 02</v>
          </cell>
          <cell r="T184" t="str">
            <v>PETANI</v>
          </cell>
          <cell r="U184">
            <v>250000</v>
          </cell>
          <cell r="Y184" t="str">
            <v>40</v>
          </cell>
          <cell r="Z184" t="str">
            <v>PK</v>
          </cell>
          <cell r="AA184" t="str">
            <v>Surat Keterangan Kepala Desa</v>
          </cell>
        </row>
        <row r="185">
          <cell r="A185">
            <v>171</v>
          </cell>
          <cell r="E185" t="str">
            <v>°`"</v>
          </cell>
          <cell r="I185" t="str">
            <v>°`"</v>
          </cell>
          <cell r="J185">
            <v>171</v>
          </cell>
          <cell r="K185" t="str">
            <v>SAMISO</v>
          </cell>
          <cell r="L185" t="str">
            <v>3305010107690011</v>
          </cell>
          <cell r="O185" t="str">
            <v>3</v>
          </cell>
          <cell r="P185">
            <v>44</v>
          </cell>
          <cell r="S185" t="str">
            <v>Dukuh Penusupan RT 04 RW 02</v>
          </cell>
          <cell r="T185" t="str">
            <v>NELAYAN</v>
          </cell>
          <cell r="U185">
            <v>350000</v>
          </cell>
          <cell r="Y185" t="str">
            <v>36</v>
          </cell>
          <cell r="Z185" t="str">
            <v>PK</v>
          </cell>
          <cell r="AA185" t="str">
            <v>Surat Keterangan Kepala Desa</v>
          </cell>
        </row>
        <row r="186">
          <cell r="A186">
            <v>172</v>
          </cell>
          <cell r="E186" t="str">
            <v>°`"</v>
          </cell>
          <cell r="I186" t="str">
            <v>°`"</v>
          </cell>
          <cell r="J186">
            <v>172</v>
          </cell>
          <cell r="K186" t="str">
            <v>MA'SUM</v>
          </cell>
          <cell r="L186" t="str">
            <v>3305011303610001</v>
          </cell>
          <cell r="O186" t="str">
            <v>4</v>
          </cell>
          <cell r="P186">
            <v>52</v>
          </cell>
          <cell r="S186" t="str">
            <v>Dukuh Penusupan RT 04 RW 02</v>
          </cell>
          <cell r="T186" t="str">
            <v>PETANI</v>
          </cell>
          <cell r="U186">
            <v>400000</v>
          </cell>
          <cell r="Y186" t="str">
            <v>42</v>
          </cell>
          <cell r="Z186" t="str">
            <v>PK</v>
          </cell>
          <cell r="AA186" t="str">
            <v>Surat Keterangan Kepala Desa</v>
          </cell>
        </row>
        <row r="187">
          <cell r="A187">
            <v>173</v>
          </cell>
          <cell r="E187" t="str">
            <v>°`"</v>
          </cell>
          <cell r="I187" t="str">
            <v>°`"</v>
          </cell>
          <cell r="J187">
            <v>173</v>
          </cell>
          <cell r="K187" t="str">
            <v>KASINI</v>
          </cell>
          <cell r="L187" t="str">
            <v>3305016204640005</v>
          </cell>
          <cell r="O187">
            <v>3</v>
          </cell>
          <cell r="P187">
            <v>49</v>
          </cell>
          <cell r="S187" t="str">
            <v>Dukuh Penusupan RT 04 RW 02</v>
          </cell>
          <cell r="T187" t="str">
            <v>PETANI</v>
          </cell>
          <cell r="U187">
            <v>360000</v>
          </cell>
          <cell r="Y187" t="str">
            <v>42</v>
          </cell>
          <cell r="Z187" t="str">
            <v>PK</v>
          </cell>
          <cell r="AA187" t="str">
            <v>Surat Keterangan Kepala Desa</v>
          </cell>
        </row>
        <row r="188">
          <cell r="A188">
            <v>174</v>
          </cell>
          <cell r="E188" t="str">
            <v>°`"</v>
          </cell>
          <cell r="I188" t="str">
            <v>°`"</v>
          </cell>
          <cell r="J188">
            <v>174</v>
          </cell>
          <cell r="K188" t="str">
            <v>KASPIN</v>
          </cell>
          <cell r="L188" t="str">
            <v>3305010804680001</v>
          </cell>
          <cell r="O188" t="str">
            <v>3</v>
          </cell>
          <cell r="P188">
            <v>45</v>
          </cell>
          <cell r="S188" t="str">
            <v>Dukuh Penusupan RT 04 RW 02</v>
          </cell>
          <cell r="T188" t="str">
            <v>NELAYAN</v>
          </cell>
          <cell r="U188">
            <v>350000</v>
          </cell>
          <cell r="Y188" t="str">
            <v>42</v>
          </cell>
          <cell r="Z188" t="str">
            <v>PK</v>
          </cell>
          <cell r="AA188" t="str">
            <v>Surat Keterangan Kepala Desa</v>
          </cell>
        </row>
        <row r="189">
          <cell r="A189">
            <v>175</v>
          </cell>
          <cell r="E189" t="str">
            <v>°`"</v>
          </cell>
          <cell r="I189" t="str">
            <v>°`"</v>
          </cell>
          <cell r="J189">
            <v>175</v>
          </cell>
          <cell r="K189" t="str">
            <v>TASINI</v>
          </cell>
          <cell r="L189" t="str">
            <v>3305015010550003</v>
          </cell>
          <cell r="O189" t="str">
            <v>3</v>
          </cell>
          <cell r="P189">
            <v>58</v>
          </cell>
          <cell r="S189" t="str">
            <v>Dukuh Jemenar RT 03 RW 04</v>
          </cell>
          <cell r="T189" t="str">
            <v>PETANI</v>
          </cell>
          <cell r="U189">
            <v>250000</v>
          </cell>
          <cell r="Y189" t="str">
            <v>42</v>
          </cell>
          <cell r="Z189" t="str">
            <v>PK</v>
          </cell>
          <cell r="AA189" t="str">
            <v>Surat Keterangan Kepala Desa</v>
          </cell>
        </row>
        <row r="190">
          <cell r="A190">
            <v>176</v>
          </cell>
          <cell r="E190" t="str">
            <v>°`"</v>
          </cell>
          <cell r="I190" t="str">
            <v>°`"</v>
          </cell>
          <cell r="J190">
            <v>176</v>
          </cell>
          <cell r="K190" t="str">
            <v>SUTIYO</v>
          </cell>
          <cell r="L190" t="str">
            <v>3305012003780010</v>
          </cell>
          <cell r="O190" t="str">
            <v>1</v>
          </cell>
          <cell r="P190">
            <v>35</v>
          </cell>
          <cell r="S190" t="str">
            <v>Dukuh Jemenar RT 03 RW 04</v>
          </cell>
          <cell r="T190" t="str">
            <v>PETANI</v>
          </cell>
          <cell r="U190">
            <v>350000</v>
          </cell>
          <cell r="Y190" t="str">
            <v>36</v>
          </cell>
          <cell r="Z190" t="str">
            <v>PK</v>
          </cell>
          <cell r="AA190" t="str">
            <v>Surat Keterangan Kepala Desa</v>
          </cell>
        </row>
        <row r="191">
          <cell r="A191">
            <v>177</v>
          </cell>
          <cell r="E191" t="str">
            <v>°`"</v>
          </cell>
          <cell r="I191" t="str">
            <v>°`"</v>
          </cell>
          <cell r="J191">
            <v>177</v>
          </cell>
          <cell r="K191" t="str">
            <v>SAMIARTO</v>
          </cell>
          <cell r="L191" t="str">
            <v>3305011404500002</v>
          </cell>
          <cell r="O191" t="str">
            <v>3</v>
          </cell>
          <cell r="P191">
            <v>63</v>
          </cell>
          <cell r="S191" t="str">
            <v>Dukuh Jemenar RT 03 RW 04</v>
          </cell>
          <cell r="T191" t="str">
            <v xml:space="preserve">PETANI </v>
          </cell>
          <cell r="U191">
            <v>450000</v>
          </cell>
          <cell r="Y191" t="str">
            <v>42</v>
          </cell>
          <cell r="Z191" t="str">
            <v>PK</v>
          </cell>
          <cell r="AA191" t="str">
            <v>Surat Keterangan Kepala Desa</v>
          </cell>
        </row>
        <row r="192">
          <cell r="A192">
            <v>178</v>
          </cell>
          <cell r="E192" t="str">
            <v>°`"</v>
          </cell>
          <cell r="I192" t="str">
            <v>°`"</v>
          </cell>
          <cell r="J192">
            <v>178</v>
          </cell>
          <cell r="K192" t="str">
            <v>MAIMIN</v>
          </cell>
          <cell r="L192" t="str">
            <v>3305011405470001</v>
          </cell>
          <cell r="O192" t="str">
            <v>5</v>
          </cell>
          <cell r="P192">
            <v>66</v>
          </cell>
          <cell r="S192" t="str">
            <v>Dukuh Jemenar RT 03 RW 04</v>
          </cell>
          <cell r="T192" t="str">
            <v>PETANI</v>
          </cell>
          <cell r="U192">
            <v>400000</v>
          </cell>
          <cell r="Y192" t="str">
            <v>42</v>
          </cell>
          <cell r="Z192" t="str">
            <v>PK</v>
          </cell>
          <cell r="AA192" t="str">
            <v>Surat Keterangan Kepala Desa</v>
          </cell>
        </row>
        <row r="193">
          <cell r="A193">
            <v>179</v>
          </cell>
          <cell r="E193" t="str">
            <v>°`"</v>
          </cell>
          <cell r="I193" t="str">
            <v>°`"</v>
          </cell>
          <cell r="J193">
            <v>179</v>
          </cell>
          <cell r="K193" t="str">
            <v>SAIMIN</v>
          </cell>
          <cell r="L193" t="str">
            <v>3305010103710001</v>
          </cell>
          <cell r="O193" t="str">
            <v>3</v>
          </cell>
          <cell r="P193">
            <v>42</v>
          </cell>
          <cell r="S193" t="str">
            <v>Dukuh Jemenar RT 03 RW 04</v>
          </cell>
          <cell r="T193" t="str">
            <v>PETANI</v>
          </cell>
          <cell r="U193">
            <v>300000</v>
          </cell>
          <cell r="Y193" t="str">
            <v>36</v>
          </cell>
          <cell r="Z193" t="str">
            <v>PK</v>
          </cell>
          <cell r="AA193" t="str">
            <v>Surat Keterangan Kepala Desa</v>
          </cell>
        </row>
        <row r="194">
          <cell r="A194">
            <v>180</v>
          </cell>
          <cell r="E194" t="str">
            <v>°`"</v>
          </cell>
          <cell r="I194" t="str">
            <v>°`"</v>
          </cell>
          <cell r="J194">
            <v>180</v>
          </cell>
          <cell r="K194" t="str">
            <v>MADARJO</v>
          </cell>
          <cell r="L194" t="str">
            <v>3305011303530006</v>
          </cell>
          <cell r="O194" t="str">
            <v>5</v>
          </cell>
          <cell r="P194">
            <v>60</v>
          </cell>
          <cell r="S194" t="str">
            <v>Dukuh Jemenar RT 03 RW 04</v>
          </cell>
          <cell r="T194" t="str">
            <v>PETANI</v>
          </cell>
          <cell r="U194">
            <v>400000</v>
          </cell>
          <cell r="Y194" t="str">
            <v>42</v>
          </cell>
          <cell r="Z194" t="str">
            <v>PK</v>
          </cell>
          <cell r="AA194" t="str">
            <v>Surat Keterangan Kepala Desa</v>
          </cell>
        </row>
        <row r="195">
          <cell r="A195">
            <v>181</v>
          </cell>
          <cell r="E195" t="str">
            <v>°`"</v>
          </cell>
          <cell r="I195" t="str">
            <v>°`"</v>
          </cell>
          <cell r="J195">
            <v>181</v>
          </cell>
          <cell r="K195" t="str">
            <v>SEHUDIN</v>
          </cell>
          <cell r="L195" t="str">
            <v>3305012006700005</v>
          </cell>
          <cell r="O195" t="str">
            <v>3</v>
          </cell>
          <cell r="P195">
            <v>43</v>
          </cell>
          <cell r="S195" t="str">
            <v>Dukuh Jemenar RT 03 RW 04</v>
          </cell>
          <cell r="T195" t="str">
            <v>PETANI</v>
          </cell>
          <cell r="U195">
            <v>300000</v>
          </cell>
          <cell r="Y195" t="str">
            <v>36</v>
          </cell>
          <cell r="Z195" t="str">
            <v>PK</v>
          </cell>
          <cell r="AA195" t="str">
            <v>Surat Keterangan Kepala Desa</v>
          </cell>
        </row>
        <row r="196">
          <cell r="A196">
            <v>182</v>
          </cell>
          <cell r="E196" t="str">
            <v>°`"</v>
          </cell>
          <cell r="I196" t="str">
            <v>°`"</v>
          </cell>
          <cell r="J196">
            <v>182</v>
          </cell>
          <cell r="K196" t="str">
            <v>SUTIYAH</v>
          </cell>
          <cell r="L196" t="str">
            <v>3305015005790008</v>
          </cell>
          <cell r="O196" t="str">
            <v>2</v>
          </cell>
          <cell r="P196">
            <v>34</v>
          </cell>
          <cell r="S196" t="str">
            <v>Dukuh Siluwuk RT 04 RW 04</v>
          </cell>
          <cell r="T196" t="str">
            <v>WIRASWATA</v>
          </cell>
          <cell r="U196">
            <v>400000</v>
          </cell>
          <cell r="Y196" t="str">
            <v>42</v>
          </cell>
          <cell r="Z196" t="str">
            <v>PK</v>
          </cell>
          <cell r="AA196" t="str">
            <v>Surat Keterangan Kepala Desa</v>
          </cell>
        </row>
        <row r="197">
          <cell r="A197">
            <v>183</v>
          </cell>
          <cell r="E197" t="str">
            <v>°`"</v>
          </cell>
          <cell r="I197" t="str">
            <v>°`"</v>
          </cell>
          <cell r="J197">
            <v>183</v>
          </cell>
          <cell r="K197" t="str">
            <v>SURAREJA</v>
          </cell>
          <cell r="L197" t="str">
            <v>3305012202480001</v>
          </cell>
          <cell r="O197" t="str">
            <v>2</v>
          </cell>
          <cell r="P197">
            <v>65</v>
          </cell>
          <cell r="S197" t="str">
            <v>Dukuh Siluwuk RT 04 RW 04</v>
          </cell>
          <cell r="T197" t="str">
            <v>PETANI</v>
          </cell>
          <cell r="U197">
            <v>350000</v>
          </cell>
          <cell r="Y197" t="str">
            <v>42</v>
          </cell>
          <cell r="Z197" t="str">
            <v>PK</v>
          </cell>
          <cell r="AA197" t="str">
            <v>Surat Keterangan Kepala Desa</v>
          </cell>
        </row>
        <row r="198">
          <cell r="A198">
            <v>184</v>
          </cell>
          <cell r="E198" t="str">
            <v>°`"</v>
          </cell>
          <cell r="I198" t="str">
            <v>°`"</v>
          </cell>
          <cell r="J198">
            <v>184</v>
          </cell>
          <cell r="K198" t="str">
            <v>SLAMET</v>
          </cell>
          <cell r="L198" t="str">
            <v>3305011311560002</v>
          </cell>
          <cell r="O198" t="str">
            <v>2</v>
          </cell>
          <cell r="P198">
            <v>57</v>
          </cell>
          <cell r="S198" t="str">
            <v>Dukuh Siluwuk RT 04 RW 04</v>
          </cell>
          <cell r="T198" t="str">
            <v>PETANI</v>
          </cell>
          <cell r="U198">
            <v>400000</v>
          </cell>
          <cell r="Y198" t="str">
            <v>32</v>
          </cell>
          <cell r="Z198" t="str">
            <v>PK</v>
          </cell>
          <cell r="AA198" t="str">
            <v>Surat Keterangan Kepala Desa</v>
          </cell>
        </row>
        <row r="199">
          <cell r="A199">
            <v>185</v>
          </cell>
          <cell r="E199" t="str">
            <v>°`"</v>
          </cell>
          <cell r="I199" t="str">
            <v>°`"</v>
          </cell>
          <cell r="J199">
            <v>185</v>
          </cell>
          <cell r="K199" t="str">
            <v>WAGIMIN</v>
          </cell>
          <cell r="L199" t="str">
            <v>3305012810860001</v>
          </cell>
          <cell r="O199" t="str">
            <v>2</v>
          </cell>
          <cell r="P199">
            <v>27</v>
          </cell>
          <cell r="S199" t="str">
            <v>Dukuh Siluwuk RT 04 RW 04</v>
          </cell>
          <cell r="T199" t="str">
            <v>PETANI</v>
          </cell>
          <cell r="U199">
            <v>300000</v>
          </cell>
          <cell r="Y199" t="str">
            <v>36</v>
          </cell>
          <cell r="Z199" t="str">
            <v>PK</v>
          </cell>
          <cell r="AA199" t="str">
            <v>Surat Keterangan Kepala Desa</v>
          </cell>
        </row>
        <row r="200">
          <cell r="A200">
            <v>186</v>
          </cell>
          <cell r="E200" t="str">
            <v>°`"</v>
          </cell>
          <cell r="I200" t="str">
            <v>°`"</v>
          </cell>
          <cell r="J200">
            <v>186</v>
          </cell>
          <cell r="K200" t="str">
            <v>KARYADI</v>
          </cell>
          <cell r="L200" t="str">
            <v>3305012507580001</v>
          </cell>
          <cell r="O200" t="str">
            <v>1</v>
          </cell>
          <cell r="P200">
            <v>55</v>
          </cell>
          <cell r="S200" t="str">
            <v>Dukuh Siluwuk RT 04 RW 04</v>
          </cell>
          <cell r="T200" t="str">
            <v>PETANI</v>
          </cell>
          <cell r="U200">
            <v>350000</v>
          </cell>
          <cell r="Y200" t="str">
            <v>36</v>
          </cell>
          <cell r="Z200" t="str">
            <v>PK</v>
          </cell>
          <cell r="AA200" t="str">
            <v>Surat Keterangan Kepala Desa</v>
          </cell>
        </row>
        <row r="201">
          <cell r="A201">
            <v>187</v>
          </cell>
          <cell r="E201" t="str">
            <v>°`"</v>
          </cell>
          <cell r="I201" t="str">
            <v>°`"</v>
          </cell>
          <cell r="J201">
            <v>187</v>
          </cell>
          <cell r="K201" t="str">
            <v>SAIMIN</v>
          </cell>
          <cell r="L201" t="str">
            <v>3305013112562068</v>
          </cell>
          <cell r="O201" t="str">
            <v>2</v>
          </cell>
          <cell r="P201">
            <v>57</v>
          </cell>
          <cell r="S201" t="str">
            <v>Dukuh Siluwuk RT 04 RW 04</v>
          </cell>
          <cell r="T201" t="str">
            <v>PETANI</v>
          </cell>
          <cell r="U201">
            <v>350000</v>
          </cell>
          <cell r="Y201" t="str">
            <v>46</v>
          </cell>
          <cell r="Z201" t="str">
            <v>PK</v>
          </cell>
          <cell r="AA201" t="str">
            <v>Surat Keterangan Kepala Desa</v>
          </cell>
        </row>
        <row r="202">
          <cell r="A202">
            <v>188</v>
          </cell>
          <cell r="E202" t="str">
            <v>°`"</v>
          </cell>
          <cell r="I202" t="str">
            <v>°`"</v>
          </cell>
          <cell r="J202">
            <v>188</v>
          </cell>
          <cell r="K202" t="str">
            <v>SUPARNO S</v>
          </cell>
          <cell r="L202" t="str">
            <v>3305011601620001</v>
          </cell>
          <cell r="O202" t="str">
            <v>2</v>
          </cell>
          <cell r="P202">
            <v>51</v>
          </cell>
          <cell r="S202" t="str">
            <v>Dukuh Siluwuk RT 04 RW 04</v>
          </cell>
          <cell r="T202" t="str">
            <v>NELAYAN</v>
          </cell>
          <cell r="U202">
            <v>350000</v>
          </cell>
          <cell r="Y202" t="str">
            <v>30</v>
          </cell>
          <cell r="Z202" t="str">
            <v>PK</v>
          </cell>
          <cell r="AA202" t="str">
            <v>Surat Keterangan Kepala Desa</v>
          </cell>
        </row>
        <row r="203">
          <cell r="A203">
            <v>189</v>
          </cell>
          <cell r="E203" t="str">
            <v>°`"</v>
          </cell>
          <cell r="I203" t="str">
            <v>°`"</v>
          </cell>
          <cell r="J203">
            <v>189</v>
          </cell>
          <cell r="K203" t="str">
            <v>JASIMAN</v>
          </cell>
          <cell r="L203" t="str">
            <v>33050112064450007</v>
          </cell>
          <cell r="O203" t="str">
            <v>2</v>
          </cell>
          <cell r="P203">
            <v>68</v>
          </cell>
          <cell r="S203" t="str">
            <v>Dukuh Siluwuk RT 04 RW 04</v>
          </cell>
          <cell r="T203" t="str">
            <v>PETANI</v>
          </cell>
          <cell r="U203">
            <v>350000</v>
          </cell>
          <cell r="Y203" t="str">
            <v>40</v>
          </cell>
          <cell r="Z203" t="str">
            <v>PK</v>
          </cell>
          <cell r="AA203" t="str">
            <v>Surat Keterangan Kepala Desa</v>
          </cell>
        </row>
        <row r="204">
          <cell r="A204">
            <v>190</v>
          </cell>
          <cell r="E204" t="str">
            <v>°`"</v>
          </cell>
          <cell r="I204" t="str">
            <v>°`"</v>
          </cell>
          <cell r="J204">
            <v>190</v>
          </cell>
          <cell r="K204" t="str">
            <v>SUMARLAN</v>
          </cell>
          <cell r="L204" t="str">
            <v>3305011606710002</v>
          </cell>
          <cell r="O204">
            <v>3</v>
          </cell>
          <cell r="P204">
            <v>46</v>
          </cell>
          <cell r="S204" t="str">
            <v>Dusun Karung  RT 02 RW 04</v>
          </cell>
          <cell r="T204" t="str">
            <v>NELAYAN</v>
          </cell>
          <cell r="U204">
            <v>350000</v>
          </cell>
          <cell r="Y204" t="str">
            <v>42</v>
          </cell>
          <cell r="Z204" t="str">
            <v>PK</v>
          </cell>
          <cell r="AA204" t="str">
            <v>Surat Keterangan Kepala Desa</v>
          </cell>
        </row>
        <row r="205">
          <cell r="A205">
            <v>191</v>
          </cell>
          <cell r="E205" t="str">
            <v>°`"</v>
          </cell>
          <cell r="I205" t="str">
            <v>°`"</v>
          </cell>
          <cell r="J205">
            <v>191</v>
          </cell>
          <cell r="K205" t="str">
            <v>PAJEM</v>
          </cell>
          <cell r="L205" t="str">
            <v>3305014308660003</v>
          </cell>
          <cell r="O205" t="str">
            <v>5</v>
          </cell>
          <cell r="P205">
            <v>47</v>
          </cell>
          <cell r="S205" t="str">
            <v>Dusun Karung  RT 02 RW 04</v>
          </cell>
          <cell r="T205" t="str">
            <v>PETANI/PEKEBUN</v>
          </cell>
          <cell r="U205">
            <v>350000</v>
          </cell>
          <cell r="Y205" t="str">
            <v>38</v>
          </cell>
          <cell r="Z205" t="str">
            <v>PK</v>
          </cell>
          <cell r="AA205" t="str">
            <v>Surat Keterangan Kepala Desa</v>
          </cell>
        </row>
        <row r="206">
          <cell r="A206">
            <v>192</v>
          </cell>
          <cell r="E206" t="str">
            <v>°`"</v>
          </cell>
          <cell r="I206" t="str">
            <v>°`"</v>
          </cell>
          <cell r="J206">
            <v>192</v>
          </cell>
          <cell r="K206" t="str">
            <v>MARTANI</v>
          </cell>
          <cell r="L206" t="str">
            <v>3305011409610002</v>
          </cell>
          <cell r="O206" t="str">
            <v>3</v>
          </cell>
          <cell r="P206">
            <v>52</v>
          </cell>
          <cell r="S206" t="str">
            <v>Dusun Karung  RT 02 RW 04</v>
          </cell>
          <cell r="T206" t="str">
            <v>PETANI/PEKEBUN</v>
          </cell>
          <cell r="U206">
            <v>340000</v>
          </cell>
          <cell r="Y206" t="str">
            <v>48</v>
          </cell>
          <cell r="Z206" t="str">
            <v>PK</v>
          </cell>
          <cell r="AA206" t="str">
            <v>Surat Keterangan Kepala Desa</v>
          </cell>
        </row>
        <row r="207">
          <cell r="A207">
            <v>193</v>
          </cell>
          <cell r="E207" t="str">
            <v>°`"</v>
          </cell>
          <cell r="I207" t="str">
            <v>°`"</v>
          </cell>
          <cell r="J207">
            <v>193</v>
          </cell>
          <cell r="K207" t="str">
            <v>MARIJAN CHAELANI</v>
          </cell>
          <cell r="L207" t="str">
            <v>3305011606720006</v>
          </cell>
          <cell r="O207" t="str">
            <v>3</v>
          </cell>
          <cell r="P207">
            <v>41</v>
          </cell>
          <cell r="S207" t="str">
            <v>Dusun Karung  RT 02 RW 04</v>
          </cell>
          <cell r="T207" t="str">
            <v>PETANI/PEKEBUN</v>
          </cell>
          <cell r="U207">
            <v>300000</v>
          </cell>
          <cell r="Y207" t="str">
            <v>38</v>
          </cell>
          <cell r="Z207" t="str">
            <v>PK</v>
          </cell>
          <cell r="AA207" t="str">
            <v>Surat Keterangan Kepala Desa</v>
          </cell>
        </row>
        <row r="208">
          <cell r="A208">
            <v>194</v>
          </cell>
          <cell r="E208" t="str">
            <v>°`"</v>
          </cell>
          <cell r="I208" t="str">
            <v>°`"</v>
          </cell>
          <cell r="J208">
            <v>194</v>
          </cell>
          <cell r="K208" t="str">
            <v>EDI KASRANTO</v>
          </cell>
          <cell r="L208" t="str">
            <v>3305012007680002</v>
          </cell>
          <cell r="O208" t="str">
            <v>4</v>
          </cell>
          <cell r="P208">
            <v>45</v>
          </cell>
          <cell r="S208" t="str">
            <v>Dusun Karung  RT 02 RW 04</v>
          </cell>
          <cell r="T208" t="str">
            <v>PETANI/PEKEBUN</v>
          </cell>
          <cell r="U208">
            <v>400000</v>
          </cell>
          <cell r="Y208" t="str">
            <v>38</v>
          </cell>
          <cell r="Z208" t="str">
            <v>PK</v>
          </cell>
          <cell r="AA208" t="str">
            <v>Surat Keterangan Kepala Desa</v>
          </cell>
        </row>
        <row r="209">
          <cell r="A209">
            <v>195</v>
          </cell>
          <cell r="E209" t="str">
            <v>°`"</v>
          </cell>
          <cell r="I209" t="str">
            <v>°`"</v>
          </cell>
          <cell r="J209">
            <v>195</v>
          </cell>
          <cell r="K209" t="str">
            <v>DARMI PURWANINGRUM</v>
          </cell>
          <cell r="L209" t="str">
            <v>3305016412720001</v>
          </cell>
          <cell r="O209" t="str">
            <v>2</v>
          </cell>
          <cell r="P209">
            <v>41</v>
          </cell>
          <cell r="S209" t="str">
            <v>Dusun Karung  RT 02 RW 04</v>
          </cell>
          <cell r="T209" t="str">
            <v>SWASTA</v>
          </cell>
          <cell r="U209">
            <v>400000</v>
          </cell>
          <cell r="Y209" t="str">
            <v>42</v>
          </cell>
          <cell r="Z209" t="str">
            <v>PK</v>
          </cell>
          <cell r="AA209" t="str">
            <v>Surat Keterangan Kepala Desa</v>
          </cell>
        </row>
        <row r="210">
          <cell r="A210">
            <v>196</v>
          </cell>
          <cell r="E210" t="str">
            <v>°`"</v>
          </cell>
          <cell r="I210" t="str">
            <v>°`"</v>
          </cell>
          <cell r="J210">
            <v>196</v>
          </cell>
          <cell r="K210" t="str">
            <v>PARKONI</v>
          </cell>
          <cell r="L210" t="str">
            <v>3305010206500003</v>
          </cell>
          <cell r="O210" t="str">
            <v>4</v>
          </cell>
          <cell r="P210">
            <v>63</v>
          </cell>
          <cell r="S210" t="str">
            <v>Dusun Karung  RT 02 RW 04</v>
          </cell>
          <cell r="T210" t="str">
            <v>PETANI/PEKEBUN</v>
          </cell>
          <cell r="U210">
            <v>300000</v>
          </cell>
          <cell r="Y210" t="str">
            <v>38</v>
          </cell>
          <cell r="Z210" t="str">
            <v>PK</v>
          </cell>
          <cell r="AA210" t="str">
            <v>Surat Keterangan Kepala Desa</v>
          </cell>
        </row>
        <row r="211">
          <cell r="A211">
            <v>197</v>
          </cell>
          <cell r="E211" t="str">
            <v>°`"</v>
          </cell>
          <cell r="I211" t="str">
            <v>°`"</v>
          </cell>
          <cell r="J211">
            <v>197</v>
          </cell>
          <cell r="K211" t="str">
            <v>SAMEN</v>
          </cell>
          <cell r="L211" t="str">
            <v>3305015101690002</v>
          </cell>
          <cell r="O211" t="str">
            <v>3</v>
          </cell>
          <cell r="P211">
            <v>44</v>
          </cell>
          <cell r="S211" t="str">
            <v>Dusun Karung  RT 02 RW 04</v>
          </cell>
          <cell r="T211" t="str">
            <v>PETANI/PEKEBUN</v>
          </cell>
          <cell r="U211">
            <v>350000</v>
          </cell>
          <cell r="Y211" t="str">
            <v>48</v>
          </cell>
          <cell r="Z211" t="str">
            <v>PK</v>
          </cell>
          <cell r="AA211" t="str">
            <v>Surat Keterangan Kepala Desa</v>
          </cell>
        </row>
        <row r="212">
          <cell r="A212">
            <v>198</v>
          </cell>
          <cell r="E212" t="str">
            <v>°`"</v>
          </cell>
          <cell r="I212" t="str">
            <v>°`"</v>
          </cell>
          <cell r="J212">
            <v>198</v>
          </cell>
          <cell r="K212" t="str">
            <v>KUSMAN</v>
          </cell>
          <cell r="L212" t="str">
            <v>3305011804540002</v>
          </cell>
          <cell r="O212" t="str">
            <v>1</v>
          </cell>
          <cell r="P212">
            <v>59</v>
          </cell>
          <cell r="S212" t="str">
            <v>Dusun Karung  RT 02 RW 04</v>
          </cell>
          <cell r="T212" t="str">
            <v>PETANI</v>
          </cell>
          <cell r="U212">
            <v>300000</v>
          </cell>
          <cell r="Y212" t="str">
            <v>32</v>
          </cell>
          <cell r="Z212" t="str">
            <v>PK</v>
          </cell>
          <cell r="AA212" t="str">
            <v>Surat Keterangan Kepala Desa</v>
          </cell>
        </row>
        <row r="213">
          <cell r="A213">
            <v>199</v>
          </cell>
          <cell r="E213" t="str">
            <v>°`"</v>
          </cell>
          <cell r="I213" t="str">
            <v>°`"</v>
          </cell>
          <cell r="J213">
            <v>199</v>
          </cell>
          <cell r="K213" t="str">
            <v>SATIMAN</v>
          </cell>
          <cell r="L213" t="str">
            <v>330501020578000</v>
          </cell>
          <cell r="O213" t="str">
            <v>2</v>
          </cell>
          <cell r="P213">
            <v>56</v>
          </cell>
          <cell r="S213" t="str">
            <v>Dusun Karung  RT 02 RW 04</v>
          </cell>
          <cell r="T213" t="str">
            <v>PETANI/PEKEBUN</v>
          </cell>
          <cell r="U213">
            <v>350000</v>
          </cell>
          <cell r="Y213" t="str">
            <v>32</v>
          </cell>
          <cell r="Z213" t="str">
            <v>PK</v>
          </cell>
          <cell r="AA213" t="str">
            <v>Surat Keterangan Kepala Desa</v>
          </cell>
        </row>
        <row r="214">
          <cell r="A214">
            <v>200</v>
          </cell>
          <cell r="E214" t="str">
            <v>°`"</v>
          </cell>
          <cell r="I214" t="str">
            <v>°`"</v>
          </cell>
          <cell r="J214">
            <v>200</v>
          </cell>
          <cell r="K214" t="str">
            <v>SARTO GATI PAMUNGKAS</v>
          </cell>
          <cell r="L214" t="str">
            <v>330501603850006</v>
          </cell>
          <cell r="O214" t="str">
            <v>2</v>
          </cell>
          <cell r="P214">
            <v>28</v>
          </cell>
          <cell r="S214" t="str">
            <v>Dusun Karung  RT 02 RW 04</v>
          </cell>
          <cell r="T214" t="str">
            <v>NELAYAN</v>
          </cell>
          <cell r="U214">
            <v>400000</v>
          </cell>
          <cell r="Y214" t="str">
            <v>38</v>
          </cell>
          <cell r="Z214" t="str">
            <v>PK</v>
          </cell>
          <cell r="AA214" t="str">
            <v>Surat Keterangan Kepala Desa</v>
          </cell>
        </row>
        <row r="215">
          <cell r="A215">
            <v>201</v>
          </cell>
          <cell r="E215" t="str">
            <v>°`"</v>
          </cell>
          <cell r="I215" t="str">
            <v>°`"</v>
          </cell>
          <cell r="J215">
            <v>201</v>
          </cell>
          <cell r="K215" t="str">
            <v>SUWANTO</v>
          </cell>
          <cell r="L215" t="str">
            <v>3305011204520004</v>
          </cell>
          <cell r="O215" t="str">
            <v>2</v>
          </cell>
          <cell r="P215">
            <v>61</v>
          </cell>
          <cell r="S215" t="str">
            <v>Dusun Karung  RT 02 RW 04</v>
          </cell>
          <cell r="T215" t="str">
            <v>PETANI</v>
          </cell>
          <cell r="U215">
            <v>340000</v>
          </cell>
          <cell r="Y215" t="str">
            <v>34</v>
          </cell>
          <cell r="Z215" t="str">
            <v>PK</v>
          </cell>
          <cell r="AA215" t="str">
            <v>Surat Keterangan Kepala Desa</v>
          </cell>
        </row>
        <row r="216">
          <cell r="A216">
            <v>202</v>
          </cell>
          <cell r="E216" t="str">
            <v>°`"</v>
          </cell>
          <cell r="I216" t="str">
            <v>°`"</v>
          </cell>
          <cell r="J216">
            <v>202</v>
          </cell>
          <cell r="K216" t="str">
            <v>YATMO</v>
          </cell>
          <cell r="L216" t="str">
            <v>3305011602710001</v>
          </cell>
          <cell r="O216">
            <v>3</v>
          </cell>
          <cell r="P216">
            <v>42</v>
          </cell>
          <cell r="S216" t="str">
            <v>Dusun Karung  RT 02 RW 04</v>
          </cell>
          <cell r="T216" t="str">
            <v>PETANI</v>
          </cell>
          <cell r="U216">
            <v>350000</v>
          </cell>
          <cell r="Y216" t="str">
            <v>48</v>
          </cell>
          <cell r="Z216" t="str">
            <v>PK</v>
          </cell>
          <cell r="AA216" t="str">
            <v>Surat Keterangan Kepala Desa</v>
          </cell>
        </row>
        <row r="217">
          <cell r="A217">
            <v>203</v>
          </cell>
          <cell r="E217" t="str">
            <v>°`"</v>
          </cell>
          <cell r="I217" t="str">
            <v>°`"</v>
          </cell>
          <cell r="J217">
            <v>203</v>
          </cell>
          <cell r="K217" t="str">
            <v>LAELATUN</v>
          </cell>
          <cell r="L217" t="str">
            <v>3305015026770001</v>
          </cell>
          <cell r="O217" t="str">
            <v>3</v>
          </cell>
          <cell r="P217">
            <v>36</v>
          </cell>
          <cell r="S217" t="str">
            <v>Dusun Karung  RT 02 RW 04</v>
          </cell>
          <cell r="T217" t="str">
            <v>WIRASWASTA</v>
          </cell>
          <cell r="U217">
            <v>350000</v>
          </cell>
          <cell r="Y217" t="str">
            <v>38</v>
          </cell>
          <cell r="Z217" t="str">
            <v>PK</v>
          </cell>
          <cell r="AA217" t="str">
            <v>Surat Keterangan Kepala Desa</v>
          </cell>
        </row>
        <row r="218">
          <cell r="A218">
            <v>204</v>
          </cell>
          <cell r="E218" t="str">
            <v>°`"</v>
          </cell>
          <cell r="I218" t="str">
            <v>°`"</v>
          </cell>
          <cell r="J218">
            <v>204</v>
          </cell>
          <cell r="K218" t="str">
            <v>PARIKEM</v>
          </cell>
          <cell r="L218" t="str">
            <v>3305015108670001</v>
          </cell>
          <cell r="O218" t="str">
            <v>5</v>
          </cell>
          <cell r="P218">
            <v>46</v>
          </cell>
          <cell r="S218" t="str">
            <v>Dusun Karung  RT 02 RW 04</v>
          </cell>
          <cell r="T218" t="str">
            <v>WIRASWASTA</v>
          </cell>
          <cell r="U218">
            <v>350000</v>
          </cell>
          <cell r="Y218" t="str">
            <v>38</v>
          </cell>
          <cell r="Z218" t="str">
            <v>PK</v>
          </cell>
          <cell r="AA218" t="str">
            <v>Surat Keterangan Kepala Desa</v>
          </cell>
        </row>
        <row r="219">
          <cell r="A219">
            <v>205</v>
          </cell>
          <cell r="E219" t="str">
            <v>°`"</v>
          </cell>
          <cell r="I219" t="str">
            <v>°`"</v>
          </cell>
          <cell r="J219">
            <v>205</v>
          </cell>
          <cell r="K219" t="str">
            <v>SANUSIN SADIR</v>
          </cell>
          <cell r="L219" t="str">
            <v>3305013004510002</v>
          </cell>
          <cell r="O219" t="str">
            <v>1</v>
          </cell>
          <cell r="P219">
            <v>62</v>
          </cell>
          <cell r="S219" t="str">
            <v>Dusun Paduraksa RT 03 RW 05</v>
          </cell>
          <cell r="T219" t="str">
            <v>PETANI</v>
          </cell>
          <cell r="U219">
            <v>400000</v>
          </cell>
          <cell r="Y219" t="str">
            <v>52</v>
          </cell>
          <cell r="Z219" t="str">
            <v>PK</v>
          </cell>
          <cell r="AA219" t="str">
            <v>Surat Keterangan Kepala Desa</v>
          </cell>
        </row>
        <row r="220">
          <cell r="A220">
            <v>206</v>
          </cell>
          <cell r="E220" t="str">
            <v>°`"</v>
          </cell>
          <cell r="I220" t="str">
            <v>°`"</v>
          </cell>
          <cell r="J220">
            <v>206</v>
          </cell>
          <cell r="K220" t="str">
            <v>PARSONO</v>
          </cell>
          <cell r="L220" t="str">
            <v>3305012707830002</v>
          </cell>
          <cell r="O220" t="str">
            <v>3</v>
          </cell>
          <cell r="P220">
            <v>30</v>
          </cell>
          <cell r="S220" t="str">
            <v>Dusun Paduraksa RT 03 RW 05</v>
          </cell>
          <cell r="T220" t="str">
            <v>GURU</v>
          </cell>
          <cell r="U220">
            <v>600000</v>
          </cell>
          <cell r="Y220" t="str">
            <v>42</v>
          </cell>
          <cell r="Z220" t="str">
            <v>PK</v>
          </cell>
          <cell r="AA220" t="str">
            <v>Surat Keterangan Kepala Desa</v>
          </cell>
        </row>
        <row r="221">
          <cell r="A221">
            <v>207</v>
          </cell>
          <cell r="E221" t="str">
            <v>°`"</v>
          </cell>
          <cell r="I221" t="str">
            <v>°`"</v>
          </cell>
          <cell r="J221">
            <v>207</v>
          </cell>
          <cell r="K221" t="str">
            <v>KASIRAH</v>
          </cell>
          <cell r="L221" t="str">
            <v>3305014405650006</v>
          </cell>
          <cell r="O221" t="str">
            <v>1</v>
          </cell>
          <cell r="P221">
            <v>48</v>
          </cell>
          <cell r="S221" t="str">
            <v>Dusun Paduraksa RT 03 RW 05</v>
          </cell>
          <cell r="T221" t="str">
            <v>PETANI</v>
          </cell>
          <cell r="U221">
            <v>300000</v>
          </cell>
          <cell r="Y221" t="str">
            <v>36</v>
          </cell>
          <cell r="Z221" t="str">
            <v>PK</v>
          </cell>
          <cell r="AA221" t="str">
            <v>Surat Keterangan Kepala Desa</v>
          </cell>
        </row>
        <row r="222">
          <cell r="A222">
            <v>208</v>
          </cell>
          <cell r="E222" t="str">
            <v>°`"</v>
          </cell>
          <cell r="I222" t="str">
            <v>°`"</v>
          </cell>
          <cell r="J222">
            <v>208</v>
          </cell>
          <cell r="K222" t="str">
            <v>SIRAD</v>
          </cell>
          <cell r="L222" t="str">
            <v>3305013005620001</v>
          </cell>
          <cell r="O222" t="str">
            <v>3</v>
          </cell>
          <cell r="P222">
            <v>51</v>
          </cell>
          <cell r="S222" t="str">
            <v>Dusun Paduraksa RT 03 RW 05</v>
          </cell>
          <cell r="T222" t="str">
            <v>PETANI</v>
          </cell>
          <cell r="U222">
            <v>500000</v>
          </cell>
          <cell r="Y222" t="str">
            <v>36</v>
          </cell>
          <cell r="Z222" t="str">
            <v>PK</v>
          </cell>
          <cell r="AA222" t="str">
            <v>Surat Keterangan Kepala Desa</v>
          </cell>
        </row>
        <row r="223">
          <cell r="A223">
            <v>209</v>
          </cell>
          <cell r="E223" t="str">
            <v>°`"</v>
          </cell>
          <cell r="I223" t="str">
            <v>°`"</v>
          </cell>
          <cell r="J223">
            <v>209</v>
          </cell>
          <cell r="K223" t="str">
            <v>MASRIHUDIN</v>
          </cell>
          <cell r="L223" t="str">
            <v>3305011506830002</v>
          </cell>
          <cell r="O223" t="str">
            <v>2</v>
          </cell>
          <cell r="P223">
            <v>30</v>
          </cell>
          <cell r="S223" t="str">
            <v>Dusun Paduraksa RT 03 RW 05</v>
          </cell>
          <cell r="T223" t="str">
            <v>PETANI</v>
          </cell>
          <cell r="U223">
            <v>400000</v>
          </cell>
          <cell r="Y223" t="str">
            <v>32</v>
          </cell>
          <cell r="Z223" t="str">
            <v>PK</v>
          </cell>
          <cell r="AA223" t="str">
            <v>Surat Keterangan Kepala Desa</v>
          </cell>
        </row>
        <row r="224">
          <cell r="A224">
            <v>210</v>
          </cell>
          <cell r="E224" t="str">
            <v>°`"</v>
          </cell>
          <cell r="I224" t="str">
            <v>°`"</v>
          </cell>
          <cell r="J224">
            <v>210</v>
          </cell>
          <cell r="K224" t="str">
            <v>SAPAR</v>
          </cell>
          <cell r="L224" t="str">
            <v>3305011606770007</v>
          </cell>
          <cell r="O224" t="str">
            <v>5</v>
          </cell>
          <cell r="P224">
            <v>36</v>
          </cell>
          <cell r="S224" t="str">
            <v>Dusun Paduraksa RT 03 RW 05</v>
          </cell>
          <cell r="T224" t="str">
            <v>PETANI</v>
          </cell>
          <cell r="U224">
            <v>450000</v>
          </cell>
          <cell r="Y224" t="str">
            <v>42</v>
          </cell>
          <cell r="Z224" t="str">
            <v>PK</v>
          </cell>
          <cell r="AA224" t="str">
            <v>Surat Keterangan Kepala Desa</v>
          </cell>
        </row>
        <row r="225">
          <cell r="A225">
            <v>211</v>
          </cell>
          <cell r="E225" t="str">
            <v>°`"</v>
          </cell>
          <cell r="I225" t="str">
            <v>°`"</v>
          </cell>
          <cell r="J225">
            <v>211</v>
          </cell>
          <cell r="K225" t="str">
            <v>SANBARDI</v>
          </cell>
          <cell r="L225" t="str">
            <v>3305012507450002</v>
          </cell>
          <cell r="O225" t="str">
            <v>3</v>
          </cell>
          <cell r="P225">
            <v>68</v>
          </cell>
          <cell r="S225" t="str">
            <v>Dusun Paduraksa RT 03 RW 05</v>
          </cell>
          <cell r="T225" t="str">
            <v>PETANI</v>
          </cell>
          <cell r="U225">
            <v>400000</v>
          </cell>
          <cell r="Y225" t="str">
            <v>42</v>
          </cell>
          <cell r="Z225" t="str">
            <v>PK</v>
          </cell>
          <cell r="AA225" t="str">
            <v>Surat Keterangan Kepala Desa</v>
          </cell>
        </row>
        <row r="226">
          <cell r="A226">
            <v>212</v>
          </cell>
          <cell r="E226" t="str">
            <v>°`"</v>
          </cell>
          <cell r="I226" t="str">
            <v>°`"</v>
          </cell>
          <cell r="J226">
            <v>212</v>
          </cell>
          <cell r="K226" t="str">
            <v>MISWAN</v>
          </cell>
          <cell r="L226" t="str">
            <v>3305011610780004</v>
          </cell>
          <cell r="O226" t="str">
            <v>3</v>
          </cell>
          <cell r="P226">
            <v>35</v>
          </cell>
          <cell r="S226" t="str">
            <v>Dusun Paduraksa RT 03 RW 05</v>
          </cell>
          <cell r="T226" t="str">
            <v>PETANI</v>
          </cell>
          <cell r="U226">
            <v>300000</v>
          </cell>
          <cell r="Y226" t="str">
            <v>36</v>
          </cell>
          <cell r="Z226" t="str">
            <v>PK</v>
          </cell>
          <cell r="AA226" t="str">
            <v>Surat Keterangan Kepala Desa</v>
          </cell>
        </row>
        <row r="227">
          <cell r="A227">
            <v>213</v>
          </cell>
          <cell r="E227" t="str">
            <v>°`"</v>
          </cell>
          <cell r="I227" t="str">
            <v>°`"</v>
          </cell>
          <cell r="J227">
            <v>213</v>
          </cell>
          <cell r="K227" t="str">
            <v>MISWANTO</v>
          </cell>
          <cell r="L227" t="str">
            <v>3305010607860004</v>
          </cell>
          <cell r="O227" t="str">
            <v>4</v>
          </cell>
          <cell r="P227">
            <v>27</v>
          </cell>
          <cell r="S227" t="str">
            <v>Dusun Paduraksa RT 03 RW 05</v>
          </cell>
          <cell r="T227" t="str">
            <v>PETANI</v>
          </cell>
          <cell r="U227">
            <v>400000</v>
          </cell>
          <cell r="Y227" t="str">
            <v>42</v>
          </cell>
          <cell r="Z227" t="str">
            <v>PK</v>
          </cell>
          <cell r="AA227" t="str">
            <v>Surat Keterangan Kepala Desa</v>
          </cell>
        </row>
        <row r="228">
          <cell r="A228">
            <v>214</v>
          </cell>
          <cell r="E228" t="str">
            <v>°`"</v>
          </cell>
          <cell r="I228" t="str">
            <v>°`"</v>
          </cell>
          <cell r="J228">
            <v>214</v>
          </cell>
          <cell r="K228" t="str">
            <v>YUNI ASMIYATI</v>
          </cell>
          <cell r="L228" t="str">
            <v>3305015006920001</v>
          </cell>
          <cell r="O228" t="str">
            <v>2</v>
          </cell>
          <cell r="P228">
            <v>21</v>
          </cell>
          <cell r="S228" t="str">
            <v>Dusun Paduraksa RT 03 RW 05</v>
          </cell>
          <cell r="T228" t="str">
            <v>PETANI</v>
          </cell>
          <cell r="U228">
            <v>350000</v>
          </cell>
          <cell r="Y228" t="str">
            <v>36</v>
          </cell>
          <cell r="Z228" t="str">
            <v>PK</v>
          </cell>
          <cell r="AA228" t="str">
            <v>Surat Keterangan Kepala Desa</v>
          </cell>
        </row>
        <row r="229">
          <cell r="A229">
            <v>215</v>
          </cell>
          <cell r="E229" t="str">
            <v>°`"</v>
          </cell>
          <cell r="I229" t="str">
            <v>°`"</v>
          </cell>
          <cell r="J229">
            <v>215</v>
          </cell>
          <cell r="K229" t="str">
            <v>SYARIFUDIN</v>
          </cell>
          <cell r="L229" t="str">
            <v>3305012511500002</v>
          </cell>
          <cell r="O229" t="str">
            <v>6</v>
          </cell>
          <cell r="P229">
            <v>63</v>
          </cell>
          <cell r="S229" t="str">
            <v>Dusun Paduraksa RT 03 RW 05</v>
          </cell>
          <cell r="T229" t="str">
            <v>PETANI</v>
          </cell>
          <cell r="U229">
            <v>400000</v>
          </cell>
          <cell r="Y229" t="str">
            <v>36</v>
          </cell>
          <cell r="Z229" t="str">
            <v>PK</v>
          </cell>
          <cell r="AA229" t="str">
            <v>Surat Keterangan Kepala Desa</v>
          </cell>
        </row>
        <row r="230">
          <cell r="A230">
            <v>216</v>
          </cell>
          <cell r="E230" t="str">
            <v>°`"</v>
          </cell>
          <cell r="I230" t="str">
            <v>°`"</v>
          </cell>
          <cell r="J230">
            <v>216</v>
          </cell>
          <cell r="K230" t="str">
            <v>PONIMUN</v>
          </cell>
          <cell r="L230" t="str">
            <v>3305010312740001</v>
          </cell>
          <cell r="O230" t="str">
            <v>3</v>
          </cell>
          <cell r="P230">
            <v>39</v>
          </cell>
          <cell r="S230" t="str">
            <v>Dukuh Mengkreng RT 02 RW 02</v>
          </cell>
          <cell r="T230" t="str">
            <v>NELAYAN/PERIKANAN</v>
          </cell>
          <cell r="U230">
            <v>400000</v>
          </cell>
          <cell r="Y230" t="str">
            <v>38</v>
          </cell>
          <cell r="Z230" t="str">
            <v>PK</v>
          </cell>
          <cell r="AA230" t="str">
            <v>Surat Keterangan Kepala Desa</v>
          </cell>
        </row>
        <row r="231">
          <cell r="A231">
            <v>217</v>
          </cell>
          <cell r="E231" t="str">
            <v>°`"</v>
          </cell>
          <cell r="I231" t="str">
            <v>°`"</v>
          </cell>
          <cell r="J231">
            <v>217</v>
          </cell>
          <cell r="K231" t="str">
            <v>SATIR</v>
          </cell>
          <cell r="L231" t="str">
            <v>3305010512410001</v>
          </cell>
          <cell r="O231" t="str">
            <v>2</v>
          </cell>
          <cell r="P231">
            <v>72</v>
          </cell>
          <cell r="S231" t="str">
            <v>Dukuh Mengkreng RT 02 RW 02</v>
          </cell>
          <cell r="T231" t="str">
            <v>PETANI/PEKEBUN</v>
          </cell>
          <cell r="U231">
            <v>350000</v>
          </cell>
          <cell r="Y231" t="str">
            <v>48</v>
          </cell>
          <cell r="Z231" t="str">
            <v>PK</v>
          </cell>
          <cell r="AA231" t="str">
            <v>Surat Keterangan Kepala Desa</v>
          </cell>
        </row>
        <row r="232">
          <cell r="A232">
            <v>218</v>
          </cell>
          <cell r="E232" t="str">
            <v>°`"</v>
          </cell>
          <cell r="I232" t="str">
            <v>°`"</v>
          </cell>
          <cell r="J232">
            <v>218</v>
          </cell>
          <cell r="K232" t="str">
            <v>MISRAN</v>
          </cell>
          <cell r="L232" t="str">
            <v>3305011509700001</v>
          </cell>
          <cell r="O232" t="str">
            <v>3</v>
          </cell>
          <cell r="P232">
            <v>43</v>
          </cell>
          <cell r="S232" t="str">
            <v>Dukuh Mengkreng RT 02 RW 02</v>
          </cell>
          <cell r="T232" t="str">
            <v>PETANI/PEKEBUN</v>
          </cell>
          <cell r="U232">
            <v>350000</v>
          </cell>
          <cell r="Y232" t="str">
            <v>32</v>
          </cell>
          <cell r="Z232" t="str">
            <v>PK</v>
          </cell>
          <cell r="AA232" t="str">
            <v>Surat Keterangan Kepala Desa</v>
          </cell>
        </row>
        <row r="233">
          <cell r="A233">
            <v>219</v>
          </cell>
          <cell r="E233" t="str">
            <v>°`"</v>
          </cell>
          <cell r="I233" t="str">
            <v>°`"</v>
          </cell>
          <cell r="J233">
            <v>219</v>
          </cell>
          <cell r="K233" t="str">
            <v>DIMIN</v>
          </cell>
          <cell r="L233" t="str">
            <v>3305011203680002</v>
          </cell>
          <cell r="O233" t="str">
            <v>3</v>
          </cell>
          <cell r="P233">
            <v>45</v>
          </cell>
          <cell r="S233" t="str">
            <v>Dukuh Mengkreng RT 02 RW 02</v>
          </cell>
          <cell r="T233" t="str">
            <v>NELAYAN</v>
          </cell>
          <cell r="U233">
            <v>400000</v>
          </cell>
          <cell r="Y233" t="str">
            <v>38</v>
          </cell>
          <cell r="Z233" t="str">
            <v>PK</v>
          </cell>
          <cell r="AA233" t="str">
            <v>Surat Keterangan Kepala Desa</v>
          </cell>
        </row>
        <row r="234">
          <cell r="A234">
            <v>220</v>
          </cell>
          <cell r="E234" t="str">
            <v>°`"</v>
          </cell>
          <cell r="I234" t="str">
            <v>°`"</v>
          </cell>
          <cell r="J234">
            <v>220</v>
          </cell>
          <cell r="K234" t="str">
            <v>SALIMIN</v>
          </cell>
          <cell r="L234" t="str">
            <v>3305011510510001</v>
          </cell>
          <cell r="O234" t="str">
            <v>1</v>
          </cell>
          <cell r="P234">
            <v>62</v>
          </cell>
          <cell r="S234" t="str">
            <v>Dukuh Mengkreng RT 02 RW 02</v>
          </cell>
          <cell r="T234" t="str">
            <v>NELAYAN</v>
          </cell>
          <cell r="U234">
            <v>350000</v>
          </cell>
          <cell r="Y234" t="str">
            <v>48</v>
          </cell>
          <cell r="Z234" t="str">
            <v>PK</v>
          </cell>
          <cell r="AA234" t="str">
            <v>Surat Keterangan Kepala Desa</v>
          </cell>
        </row>
        <row r="235">
          <cell r="A235">
            <v>221</v>
          </cell>
          <cell r="E235" t="str">
            <v>°`"</v>
          </cell>
          <cell r="I235" t="str">
            <v>°`"</v>
          </cell>
          <cell r="J235">
            <v>221</v>
          </cell>
          <cell r="K235" t="str">
            <v>ROKHIMIN</v>
          </cell>
          <cell r="L235" t="str">
            <v>3305011411360001</v>
          </cell>
          <cell r="O235" t="str">
            <v>2</v>
          </cell>
          <cell r="P235">
            <v>77</v>
          </cell>
          <cell r="S235" t="str">
            <v>Dukuh Mengkreng RT 02 RW 02</v>
          </cell>
          <cell r="T235" t="str">
            <v>NELAYAN</v>
          </cell>
          <cell r="U235">
            <v>350000</v>
          </cell>
          <cell r="Y235" t="str">
            <v>38</v>
          </cell>
          <cell r="Z235" t="str">
            <v>PK</v>
          </cell>
          <cell r="AA235" t="str">
            <v>Surat Keterangan Kepala Desa</v>
          </cell>
        </row>
        <row r="236">
          <cell r="A236">
            <v>222</v>
          </cell>
          <cell r="E236" t="str">
            <v>°`"</v>
          </cell>
          <cell r="I236" t="str">
            <v>°`"</v>
          </cell>
          <cell r="J236">
            <v>222</v>
          </cell>
          <cell r="K236" t="str">
            <v>KASAM</v>
          </cell>
          <cell r="L236" t="str">
            <v>3305010201830001</v>
          </cell>
          <cell r="O236" t="str">
            <v>2</v>
          </cell>
          <cell r="P236">
            <v>30</v>
          </cell>
          <cell r="S236" t="str">
            <v>Dukuh Mengkreng RT 02 RW 02</v>
          </cell>
          <cell r="T236" t="str">
            <v>NELAYAN</v>
          </cell>
          <cell r="U236">
            <v>400000</v>
          </cell>
          <cell r="Y236" t="str">
            <v>48</v>
          </cell>
          <cell r="Z236" t="str">
            <v>PK</v>
          </cell>
          <cell r="AA236" t="str">
            <v>Surat Keterangan Kepala Desa</v>
          </cell>
        </row>
        <row r="237">
          <cell r="A237">
            <v>223</v>
          </cell>
          <cell r="E237" t="str">
            <v>°`"</v>
          </cell>
          <cell r="I237" t="str">
            <v>°`"</v>
          </cell>
          <cell r="J237">
            <v>223</v>
          </cell>
          <cell r="K237" t="str">
            <v>SODIKIN</v>
          </cell>
          <cell r="L237" t="str">
            <v>3305011507730006</v>
          </cell>
          <cell r="O237" t="str">
            <v>2</v>
          </cell>
          <cell r="P237">
            <v>40</v>
          </cell>
          <cell r="S237" t="str">
            <v>Dukuh Mengkreng RT 02 RW 02</v>
          </cell>
          <cell r="T237" t="str">
            <v>NELAYAN</v>
          </cell>
          <cell r="U237">
            <v>400000</v>
          </cell>
          <cell r="Y237" t="str">
            <v>42</v>
          </cell>
          <cell r="Z237" t="str">
            <v>PK</v>
          </cell>
          <cell r="AA237" t="str">
            <v>Surat Keterangan Kepala Desa</v>
          </cell>
        </row>
        <row r="238">
          <cell r="A238">
            <v>224</v>
          </cell>
          <cell r="E238" t="str">
            <v>°`"</v>
          </cell>
          <cell r="I238" t="str">
            <v>°`"</v>
          </cell>
          <cell r="J238">
            <v>224</v>
          </cell>
          <cell r="K238" t="str">
            <v>AHMAD SETIAWAN</v>
          </cell>
          <cell r="L238" t="str">
            <v>3305013112620007</v>
          </cell>
          <cell r="O238" t="str">
            <v>5</v>
          </cell>
          <cell r="P238">
            <v>51</v>
          </cell>
          <cell r="S238" t="str">
            <v>Dukuh Mengkreng RT 02 RW 02</v>
          </cell>
          <cell r="T238" t="str">
            <v>BURUH</v>
          </cell>
          <cell r="U238">
            <v>350000</v>
          </cell>
          <cell r="Y238" t="str">
            <v>36</v>
          </cell>
          <cell r="Z238" t="str">
            <v>PK</v>
          </cell>
          <cell r="AA238" t="str">
            <v>Surat Keterangan Kepala Desa</v>
          </cell>
        </row>
        <row r="239">
          <cell r="A239">
            <v>225</v>
          </cell>
          <cell r="E239" t="str">
            <v>°`"</v>
          </cell>
          <cell r="I239" t="str">
            <v>°`"</v>
          </cell>
          <cell r="J239">
            <v>225</v>
          </cell>
          <cell r="K239" t="str">
            <v>S.HB.NURYANTO</v>
          </cell>
          <cell r="L239" t="str">
            <v>3305011306550001</v>
          </cell>
          <cell r="O239" t="str">
            <v>2</v>
          </cell>
          <cell r="P239">
            <v>58</v>
          </cell>
          <cell r="S239" t="str">
            <v>Dukuh Mengkreng RT 02 RW 02</v>
          </cell>
          <cell r="T239" t="str">
            <v>NELAYAN</v>
          </cell>
          <cell r="U239">
            <v>400000</v>
          </cell>
          <cell r="Y239" t="str">
            <v>42</v>
          </cell>
          <cell r="Z239" t="str">
            <v>PK</v>
          </cell>
          <cell r="AA239" t="str">
            <v>Surat Keterangan Kepala Desa</v>
          </cell>
        </row>
        <row r="240">
          <cell r="A240">
            <v>226</v>
          </cell>
          <cell r="E240" t="str">
            <v>°`"</v>
          </cell>
          <cell r="I240" t="str">
            <v>°`"</v>
          </cell>
          <cell r="J240">
            <v>226</v>
          </cell>
          <cell r="K240" t="str">
            <v>SAWIYEM</v>
          </cell>
          <cell r="L240" t="str">
            <v>3305014208630002</v>
          </cell>
          <cell r="O240" t="str">
            <v>1</v>
          </cell>
          <cell r="P240">
            <v>50</v>
          </cell>
          <cell r="S240" t="str">
            <v>Dukuh Mengkreng RT 02 RW 02</v>
          </cell>
          <cell r="T240" t="str">
            <v>PETANI</v>
          </cell>
          <cell r="U240">
            <v>400000</v>
          </cell>
          <cell r="Y240" t="str">
            <v>42</v>
          </cell>
          <cell r="Z240" t="str">
            <v>PK</v>
          </cell>
          <cell r="AA240" t="str">
            <v>Surat Keterangan Kepala Desa</v>
          </cell>
        </row>
        <row r="241">
          <cell r="A241">
            <v>227</v>
          </cell>
          <cell r="E241" t="str">
            <v>°`"</v>
          </cell>
          <cell r="I241" t="str">
            <v>°`"</v>
          </cell>
          <cell r="J241">
            <v>227</v>
          </cell>
          <cell r="K241" t="str">
            <v>SITI BARIYAH</v>
          </cell>
          <cell r="L241" t="str">
            <v>3305015906750004</v>
          </cell>
          <cell r="O241" t="str">
            <v>4</v>
          </cell>
          <cell r="P241">
            <v>38</v>
          </cell>
          <cell r="S241" t="str">
            <v>Dukuh Mengkreng RT 02 RW 02</v>
          </cell>
          <cell r="T241" t="str">
            <v>PETANI</v>
          </cell>
          <cell r="U241">
            <v>350000</v>
          </cell>
          <cell r="Y241" t="str">
            <v>42</v>
          </cell>
          <cell r="Z241" t="str">
            <v>PK</v>
          </cell>
          <cell r="AA241" t="str">
            <v>Surat Keterangan Kepala Desa</v>
          </cell>
        </row>
        <row r="242">
          <cell r="A242">
            <v>228</v>
          </cell>
          <cell r="E242" t="str">
            <v>°`"</v>
          </cell>
          <cell r="I242" t="str">
            <v>°`"</v>
          </cell>
          <cell r="J242">
            <v>228</v>
          </cell>
          <cell r="K242" t="str">
            <v>NYAIMIN</v>
          </cell>
          <cell r="L242" t="str">
            <v>3305012602810003</v>
          </cell>
          <cell r="O242" t="str">
            <v>3</v>
          </cell>
          <cell r="P242">
            <v>32</v>
          </cell>
          <cell r="S242" t="str">
            <v>Dukuh Penusupan RT 04 RW 02</v>
          </cell>
          <cell r="T242" t="str">
            <v>NELAYAN</v>
          </cell>
          <cell r="U242">
            <v>400000</v>
          </cell>
          <cell r="Y242" t="str">
            <v>42</v>
          </cell>
          <cell r="Z242" t="str">
            <v>PK</v>
          </cell>
          <cell r="AA242" t="str">
            <v>Surat Keterangan Kepala Desa</v>
          </cell>
        </row>
        <row r="243">
          <cell r="A243">
            <v>229</v>
          </cell>
          <cell r="E243" t="str">
            <v>°`"</v>
          </cell>
          <cell r="I243" t="str">
            <v>°`"</v>
          </cell>
          <cell r="J243">
            <v>229</v>
          </cell>
          <cell r="K243" t="str">
            <v>SAMINGIN M</v>
          </cell>
          <cell r="L243" t="str">
            <v>330501110469003</v>
          </cell>
          <cell r="O243" t="str">
            <v>5</v>
          </cell>
          <cell r="P243">
            <v>67</v>
          </cell>
          <cell r="S243" t="str">
            <v>Dukuh Penusupan RT 04 RW 02</v>
          </cell>
          <cell r="T243" t="str">
            <v>NELAYAN</v>
          </cell>
          <cell r="U243">
            <v>350000</v>
          </cell>
          <cell r="Y243" t="str">
            <v>36</v>
          </cell>
          <cell r="Z243" t="str">
            <v>PK</v>
          </cell>
          <cell r="AA243" t="str">
            <v>Surat Keterangan Kepala Desa</v>
          </cell>
        </row>
        <row r="244">
          <cell r="A244">
            <v>230</v>
          </cell>
          <cell r="E244" t="str">
            <v>°`"</v>
          </cell>
          <cell r="I244" t="str">
            <v>°`"</v>
          </cell>
          <cell r="J244">
            <v>230</v>
          </cell>
          <cell r="K244" t="str">
            <v>DARYANTO</v>
          </cell>
          <cell r="L244" t="str">
            <v>3305011002680002</v>
          </cell>
          <cell r="O244" t="str">
            <v>2</v>
          </cell>
          <cell r="P244">
            <v>45</v>
          </cell>
          <cell r="S244" t="str">
            <v>Dukuh Penusupan RT 04 RW 02</v>
          </cell>
          <cell r="T244" t="str">
            <v>NELAYAN</v>
          </cell>
          <cell r="U244">
            <v>400000</v>
          </cell>
          <cell r="Y244" t="str">
            <v>32</v>
          </cell>
          <cell r="Z244" t="str">
            <v>PK</v>
          </cell>
          <cell r="AA244" t="str">
            <v>Surat Keterangan Kepala Desa</v>
          </cell>
        </row>
        <row r="245">
          <cell r="A245">
            <v>231</v>
          </cell>
          <cell r="E245" t="str">
            <v>°`"</v>
          </cell>
          <cell r="I245" t="str">
            <v>°`"</v>
          </cell>
          <cell r="J245">
            <v>231</v>
          </cell>
          <cell r="K245" t="str">
            <v>SARDI</v>
          </cell>
          <cell r="L245" t="str">
            <v>3305011207790008</v>
          </cell>
          <cell r="O245" t="str">
            <v>3</v>
          </cell>
          <cell r="P245">
            <v>34</v>
          </cell>
          <cell r="S245" t="str">
            <v>Dukuh Penusupan RT 04 RW 02</v>
          </cell>
          <cell r="T245" t="str">
            <v>NELAYAN</v>
          </cell>
          <cell r="U245">
            <v>400000</v>
          </cell>
          <cell r="Y245" t="str">
            <v>42</v>
          </cell>
          <cell r="Z245" t="str">
            <v>PK</v>
          </cell>
          <cell r="AA245" t="str">
            <v>Surat Keterangan Kepala Desa</v>
          </cell>
        </row>
        <row r="246">
          <cell r="A246">
            <v>232</v>
          </cell>
          <cell r="E246" t="str">
            <v>°`"</v>
          </cell>
          <cell r="I246" t="str">
            <v>°`"</v>
          </cell>
          <cell r="J246">
            <v>232</v>
          </cell>
          <cell r="K246" t="str">
            <v>SAMIRUN</v>
          </cell>
          <cell r="L246" t="str">
            <v>3305011403660001</v>
          </cell>
          <cell r="O246" t="str">
            <v>4</v>
          </cell>
          <cell r="P246">
            <v>77</v>
          </cell>
          <cell r="S246" t="str">
            <v>Dukuh Penusupan RT 04 RW 02</v>
          </cell>
          <cell r="T246" t="str">
            <v>NELAYAN</v>
          </cell>
          <cell r="U246">
            <v>400000</v>
          </cell>
          <cell r="Y246" t="str">
            <v>42</v>
          </cell>
          <cell r="Z246" t="str">
            <v>PK</v>
          </cell>
          <cell r="AA246" t="str">
            <v>Surat Keterangan Kepala Desa</v>
          </cell>
        </row>
        <row r="247">
          <cell r="A247">
            <v>233</v>
          </cell>
          <cell r="E247" t="str">
            <v>°`"</v>
          </cell>
          <cell r="I247" t="str">
            <v>°`"</v>
          </cell>
          <cell r="J247">
            <v>233</v>
          </cell>
          <cell r="K247" t="str">
            <v>DARSIM</v>
          </cell>
          <cell r="L247" t="str">
            <v>3305011803730002</v>
          </cell>
          <cell r="O247" t="str">
            <v>3</v>
          </cell>
          <cell r="P247">
            <v>40</v>
          </cell>
          <cell r="S247" t="str">
            <v>Dukuh Penusupan RT 04 RW 02</v>
          </cell>
          <cell r="T247" t="str">
            <v>PETANI</v>
          </cell>
          <cell r="U247">
            <v>400000</v>
          </cell>
          <cell r="Y247" t="str">
            <v>42</v>
          </cell>
          <cell r="Z247" t="str">
            <v>PK</v>
          </cell>
          <cell r="AA247" t="str">
            <v>Surat Keterangan Kepala Desa</v>
          </cell>
        </row>
        <row r="248">
          <cell r="A248">
            <v>234</v>
          </cell>
          <cell r="E248" t="str">
            <v>°`"</v>
          </cell>
          <cell r="I248" t="str">
            <v>°`"</v>
          </cell>
          <cell r="J248">
            <v>234</v>
          </cell>
          <cell r="K248" t="str">
            <v>SANEM</v>
          </cell>
          <cell r="L248" t="str">
            <v>3305016603530002</v>
          </cell>
          <cell r="O248" t="str">
            <v>3</v>
          </cell>
          <cell r="P248">
            <v>60</v>
          </cell>
          <cell r="S248" t="str">
            <v>Dukuh Penusupan RT 04 RW 02</v>
          </cell>
          <cell r="T248" t="str">
            <v>PETANI</v>
          </cell>
          <cell r="U248">
            <v>350000</v>
          </cell>
          <cell r="Y248" t="str">
            <v>42</v>
          </cell>
          <cell r="Z248" t="str">
            <v>PK</v>
          </cell>
          <cell r="AA248" t="str">
            <v>Surat Keterangan Kepala Desa</v>
          </cell>
        </row>
        <row r="249">
          <cell r="A249">
            <v>235</v>
          </cell>
          <cell r="E249" t="str">
            <v>°`"</v>
          </cell>
          <cell r="I249" t="str">
            <v>°`"</v>
          </cell>
          <cell r="J249">
            <v>235</v>
          </cell>
          <cell r="K249" t="str">
            <v>SAJAR</v>
          </cell>
          <cell r="L249" t="str">
            <v>3305010706580001</v>
          </cell>
          <cell r="O249" t="str">
            <v>3</v>
          </cell>
          <cell r="P249">
            <v>55</v>
          </cell>
          <cell r="S249" t="str">
            <v>Dukuh Penusupan RT 04 RW 02</v>
          </cell>
          <cell r="T249" t="str">
            <v>PETANI</v>
          </cell>
          <cell r="U249">
            <v>300000</v>
          </cell>
          <cell r="Y249" t="str">
            <v>36</v>
          </cell>
          <cell r="Z249" t="str">
            <v>PK</v>
          </cell>
          <cell r="AA249" t="str">
            <v>Surat Keterangan Kepala Desa</v>
          </cell>
        </row>
        <row r="250">
          <cell r="A250">
            <v>236</v>
          </cell>
          <cell r="E250" t="str">
            <v>°`"</v>
          </cell>
          <cell r="I250" t="str">
            <v>°`"</v>
          </cell>
          <cell r="J250">
            <v>236</v>
          </cell>
          <cell r="K250" t="str">
            <v>MUHRODIN</v>
          </cell>
          <cell r="L250" t="str">
            <v>3305010807650001</v>
          </cell>
          <cell r="O250" t="str">
            <v>4</v>
          </cell>
          <cell r="P250">
            <v>48</v>
          </cell>
          <cell r="S250" t="str">
            <v>Dukuh Penusupan RT 04 RW 02</v>
          </cell>
          <cell r="T250" t="str">
            <v>PETANI</v>
          </cell>
          <cell r="U250">
            <v>400000</v>
          </cell>
          <cell r="Y250" t="str">
            <v>42</v>
          </cell>
          <cell r="Z250" t="str">
            <v>PK</v>
          </cell>
          <cell r="AA250" t="str">
            <v>Surat Keterangan Kepala Desa</v>
          </cell>
        </row>
        <row r="251">
          <cell r="A251">
            <v>237</v>
          </cell>
          <cell r="E251" t="str">
            <v>°`"</v>
          </cell>
          <cell r="I251" t="str">
            <v>°`"</v>
          </cell>
          <cell r="J251">
            <v>237</v>
          </cell>
          <cell r="K251" t="str">
            <v>AHMAD NYAMUN</v>
          </cell>
          <cell r="L251" t="str">
            <v>3305012309690002</v>
          </cell>
          <cell r="O251" t="str">
            <v>4</v>
          </cell>
          <cell r="P251">
            <v>44</v>
          </cell>
          <cell r="S251" t="str">
            <v>Dukuh Penusupan RT 04 RW 02</v>
          </cell>
          <cell r="T251" t="str">
            <v>PETANI</v>
          </cell>
          <cell r="U251">
            <v>400000</v>
          </cell>
          <cell r="Y251" t="str">
            <v>36</v>
          </cell>
          <cell r="Z251" t="str">
            <v>PK</v>
          </cell>
          <cell r="AA251" t="str">
            <v>Surat Keterangan Kepala Desa</v>
          </cell>
        </row>
        <row r="252">
          <cell r="A252">
            <v>238</v>
          </cell>
          <cell r="E252" t="str">
            <v>°`"</v>
          </cell>
          <cell r="I252" t="str">
            <v>°`"</v>
          </cell>
          <cell r="J252">
            <v>238</v>
          </cell>
          <cell r="K252" t="str">
            <v>SAMINI SUSILOWATI</v>
          </cell>
          <cell r="L252" t="str">
            <v>3305014401830003</v>
          </cell>
          <cell r="O252" t="str">
            <v>2</v>
          </cell>
          <cell r="P252">
            <v>30</v>
          </cell>
          <cell r="S252" t="str">
            <v>Dukuh Penusupan RT 04 RW 02</v>
          </cell>
          <cell r="T252" t="str">
            <v>PETANI</v>
          </cell>
          <cell r="U252">
            <v>350000</v>
          </cell>
          <cell r="Y252" t="str">
            <v>36</v>
          </cell>
          <cell r="Z252" t="str">
            <v>PK</v>
          </cell>
          <cell r="AA252" t="str">
            <v>Surat Keterangan Kepala Desa</v>
          </cell>
        </row>
        <row r="253">
          <cell r="A253">
            <v>239</v>
          </cell>
          <cell r="E253" t="str">
            <v>°`"</v>
          </cell>
          <cell r="I253" t="str">
            <v>°`"</v>
          </cell>
          <cell r="J253">
            <v>239</v>
          </cell>
          <cell r="K253" t="str">
            <v>LASIMAN</v>
          </cell>
          <cell r="L253" t="str">
            <v>3305010802420001</v>
          </cell>
          <cell r="O253" t="str">
            <v>2</v>
          </cell>
          <cell r="P253">
            <v>71</v>
          </cell>
          <cell r="S253" t="str">
            <v>Dukuh Penusupan RT 04 RW 02</v>
          </cell>
          <cell r="T253" t="str">
            <v>NELAYAN</v>
          </cell>
          <cell r="U253">
            <v>350000</v>
          </cell>
          <cell r="Y253" t="str">
            <v>42</v>
          </cell>
          <cell r="Z253" t="str">
            <v>PK</v>
          </cell>
          <cell r="AA253" t="str">
            <v>Surat Keterangan Kepala Desa</v>
          </cell>
        </row>
        <row r="254">
          <cell r="A254">
            <v>240</v>
          </cell>
          <cell r="E254" t="str">
            <v>°`"</v>
          </cell>
          <cell r="I254" t="str">
            <v>°`"</v>
          </cell>
          <cell r="J254">
            <v>240</v>
          </cell>
          <cell r="K254" t="str">
            <v>MANISAH</v>
          </cell>
          <cell r="L254" t="str">
            <v>3305016111620001</v>
          </cell>
          <cell r="O254" t="str">
            <v>1</v>
          </cell>
          <cell r="P254">
            <v>51</v>
          </cell>
          <cell r="S254" t="str">
            <v>Dukuh Penusupan RT 04 RW 02</v>
          </cell>
          <cell r="T254" t="str">
            <v>PETANI</v>
          </cell>
          <cell r="U254">
            <v>400000</v>
          </cell>
          <cell r="Y254" t="str">
            <v>36</v>
          </cell>
          <cell r="Z254" t="str">
            <v>PK</v>
          </cell>
          <cell r="AA254" t="str">
            <v>Surat Keterangan Kepala Desa</v>
          </cell>
        </row>
        <row r="255">
          <cell r="A255">
            <v>241</v>
          </cell>
          <cell r="E255" t="str">
            <v>°`"</v>
          </cell>
          <cell r="I255" t="str">
            <v>°`"</v>
          </cell>
          <cell r="J255">
            <v>241</v>
          </cell>
          <cell r="K255" t="str">
            <v>MISWANTO</v>
          </cell>
          <cell r="L255" t="str">
            <v>3305012704780002</v>
          </cell>
          <cell r="O255" t="str">
            <v>3</v>
          </cell>
          <cell r="P255">
            <v>35</v>
          </cell>
          <cell r="S255" t="str">
            <v>Dukuh Penusupan RT 04 RW 02</v>
          </cell>
          <cell r="T255" t="str">
            <v>NELAYAN</v>
          </cell>
          <cell r="U255">
            <v>400000</v>
          </cell>
          <cell r="Y255" t="str">
            <v>42</v>
          </cell>
          <cell r="Z255" t="str">
            <v>PK</v>
          </cell>
          <cell r="AA255" t="str">
            <v>Surat Keterangan Kepala Desa</v>
          </cell>
        </row>
        <row r="256">
          <cell r="A256">
            <v>242</v>
          </cell>
          <cell r="E256" t="str">
            <v>°`"</v>
          </cell>
          <cell r="I256" t="str">
            <v>°`"</v>
          </cell>
          <cell r="J256">
            <v>242</v>
          </cell>
          <cell r="K256" t="str">
            <v>KASIMUN</v>
          </cell>
          <cell r="L256" t="str">
            <v>3305012812720001</v>
          </cell>
          <cell r="O256" t="str">
            <v>3</v>
          </cell>
          <cell r="P256">
            <v>41</v>
          </cell>
          <cell r="S256" t="str">
            <v>Dukuh Penusupan RT 04 RW 02</v>
          </cell>
          <cell r="T256" t="str">
            <v>NELAYAN</v>
          </cell>
          <cell r="U256">
            <v>400000</v>
          </cell>
          <cell r="Y256" t="str">
            <v>36</v>
          </cell>
          <cell r="Z256" t="str">
            <v>PK</v>
          </cell>
          <cell r="AA256" t="str">
            <v>Surat Keterangan Kepala Desa</v>
          </cell>
        </row>
        <row r="257">
          <cell r="A257">
            <v>243</v>
          </cell>
          <cell r="E257" t="str">
            <v>°`"</v>
          </cell>
          <cell r="I257" t="str">
            <v>°`"</v>
          </cell>
          <cell r="J257">
            <v>243</v>
          </cell>
          <cell r="K257" t="str">
            <v>HEDI PURWANTO</v>
          </cell>
          <cell r="L257" t="str">
            <v>3305011209800004</v>
          </cell>
          <cell r="O257" t="str">
            <v>4</v>
          </cell>
          <cell r="P257">
            <v>33</v>
          </cell>
          <cell r="S257" t="str">
            <v>Dusun Watu Bandung RT 03 RW 02</v>
          </cell>
          <cell r="T257" t="str">
            <v>PETANI</v>
          </cell>
          <cell r="U257">
            <v>350000</v>
          </cell>
          <cell r="Y257" t="str">
            <v>42</v>
          </cell>
          <cell r="Z257" t="str">
            <v>PK</v>
          </cell>
          <cell r="AA257" t="str">
            <v>Surat Keterangan Kepala Desa</v>
          </cell>
        </row>
        <row r="258">
          <cell r="A258">
            <v>244</v>
          </cell>
          <cell r="E258" t="str">
            <v>°`"</v>
          </cell>
          <cell r="I258" t="str">
            <v>°`"</v>
          </cell>
          <cell r="J258">
            <v>244</v>
          </cell>
          <cell r="K258" t="str">
            <v>MARJUKI</v>
          </cell>
          <cell r="L258" t="str">
            <v>3305010306420002</v>
          </cell>
          <cell r="O258">
            <v>3</v>
          </cell>
          <cell r="P258">
            <v>71</v>
          </cell>
          <cell r="S258" t="str">
            <v>Dusun Watu Bandung RT 03 RW 02</v>
          </cell>
          <cell r="T258" t="str">
            <v>PETANI</v>
          </cell>
          <cell r="U258">
            <v>350000</v>
          </cell>
          <cell r="Y258" t="str">
            <v>42</v>
          </cell>
          <cell r="Z258" t="str">
            <v>PK</v>
          </cell>
          <cell r="AA258" t="str">
            <v>Surat Keterangan Kepala Desa</v>
          </cell>
        </row>
        <row r="259">
          <cell r="A259">
            <v>245</v>
          </cell>
          <cell r="E259" t="str">
            <v>°`"</v>
          </cell>
          <cell r="I259" t="str">
            <v>°`"</v>
          </cell>
          <cell r="J259">
            <v>245</v>
          </cell>
          <cell r="K259" t="str">
            <v>DULAH SAERI</v>
          </cell>
          <cell r="L259" t="str">
            <v>3305011607550004</v>
          </cell>
          <cell r="O259" t="str">
            <v>3</v>
          </cell>
          <cell r="P259">
            <v>58</v>
          </cell>
          <cell r="S259" t="str">
            <v>Dusun Watu Bandung RT 03 RW 02</v>
          </cell>
          <cell r="T259" t="str">
            <v>PETANI</v>
          </cell>
          <cell r="U259">
            <v>300000</v>
          </cell>
          <cell r="Y259" t="str">
            <v>42</v>
          </cell>
          <cell r="Z259" t="str">
            <v>PK</v>
          </cell>
          <cell r="AA259" t="str">
            <v>Surat Keterangan Kepala Desa</v>
          </cell>
        </row>
        <row r="260">
          <cell r="A260">
            <v>246</v>
          </cell>
          <cell r="E260" t="str">
            <v>°`"</v>
          </cell>
          <cell r="I260" t="str">
            <v>°`"</v>
          </cell>
          <cell r="J260">
            <v>246</v>
          </cell>
          <cell r="K260" t="str">
            <v>KASIYEM</v>
          </cell>
          <cell r="L260" t="str">
            <v>3305014603531127</v>
          </cell>
          <cell r="O260" t="str">
            <v>0</v>
          </cell>
          <cell r="P260">
            <v>82</v>
          </cell>
          <cell r="S260" t="str">
            <v>Dusun Watu Bandung RT 03 RW 02</v>
          </cell>
          <cell r="T260" t="str">
            <v>PETANI</v>
          </cell>
          <cell r="U260">
            <v>200000</v>
          </cell>
          <cell r="Y260" t="str">
            <v>36</v>
          </cell>
          <cell r="Z260" t="str">
            <v>PK</v>
          </cell>
          <cell r="AA260" t="str">
            <v>Surat Keterangan Kepala Desa</v>
          </cell>
        </row>
        <row r="261">
          <cell r="A261">
            <v>247</v>
          </cell>
          <cell r="E261" t="str">
            <v>°`"</v>
          </cell>
          <cell r="I261" t="str">
            <v>°`"</v>
          </cell>
          <cell r="J261">
            <v>247</v>
          </cell>
          <cell r="K261" t="str">
            <v>SARIDIN</v>
          </cell>
          <cell r="L261" t="str">
            <v>3305011906590002</v>
          </cell>
          <cell r="O261" t="str">
            <v>1</v>
          </cell>
          <cell r="P261">
            <v>54</v>
          </cell>
          <cell r="S261" t="str">
            <v>Dusun Watu Bandung RT 03 RW 02</v>
          </cell>
          <cell r="T261" t="str">
            <v>WIRASWASTA</v>
          </cell>
          <cell r="U261">
            <v>450000</v>
          </cell>
          <cell r="Y261" t="str">
            <v>36</v>
          </cell>
          <cell r="Z261" t="str">
            <v>PK</v>
          </cell>
          <cell r="AA261" t="str">
            <v>Surat Keterangan Kepala Desa</v>
          </cell>
        </row>
        <row r="262">
          <cell r="A262">
            <v>248</v>
          </cell>
          <cell r="E262" t="str">
            <v>°`"</v>
          </cell>
          <cell r="I262" t="str">
            <v>°`"</v>
          </cell>
          <cell r="J262">
            <v>248</v>
          </cell>
          <cell r="K262" t="str">
            <v>SURATMAN</v>
          </cell>
          <cell r="L262" t="str">
            <v>3305011001700004</v>
          </cell>
          <cell r="O262" t="str">
            <v>2</v>
          </cell>
          <cell r="P262">
            <v>43</v>
          </cell>
          <cell r="S262" t="str">
            <v>Dusun Watu Bandung RT 03 RW 02</v>
          </cell>
          <cell r="T262" t="str">
            <v>NELAYAN</v>
          </cell>
          <cell r="U262">
            <v>300000</v>
          </cell>
          <cell r="Y262" t="str">
            <v>42</v>
          </cell>
          <cell r="Z262" t="str">
            <v>PK</v>
          </cell>
          <cell r="AA262" t="str">
            <v>Surat Keterangan Kepala Desa</v>
          </cell>
        </row>
        <row r="263">
          <cell r="A263">
            <v>249</v>
          </cell>
          <cell r="E263" t="str">
            <v>°`"</v>
          </cell>
          <cell r="I263" t="str">
            <v>°`"</v>
          </cell>
          <cell r="J263">
            <v>249</v>
          </cell>
          <cell r="K263" t="str">
            <v>NAKIMIN</v>
          </cell>
          <cell r="L263" t="str">
            <v>3305010312620001</v>
          </cell>
          <cell r="O263" t="str">
            <v>4</v>
          </cell>
          <cell r="P263">
            <v>51</v>
          </cell>
          <cell r="S263" t="str">
            <v>Dusun Watu Bandung RT 03 RW 02</v>
          </cell>
          <cell r="T263" t="str">
            <v>NELAYAN</v>
          </cell>
          <cell r="U263">
            <v>500000</v>
          </cell>
          <cell r="Y263" t="str">
            <v>42</v>
          </cell>
          <cell r="Z263" t="str">
            <v>PK</v>
          </cell>
          <cell r="AA263" t="str">
            <v>Surat Keterangan Kepala Desa</v>
          </cell>
        </row>
        <row r="264">
          <cell r="A264">
            <v>250</v>
          </cell>
          <cell r="E264" t="str">
            <v>°`"</v>
          </cell>
          <cell r="I264" t="str">
            <v>°`"</v>
          </cell>
          <cell r="J264">
            <v>250</v>
          </cell>
          <cell r="K264" t="str">
            <v>RASIYAH</v>
          </cell>
          <cell r="L264" t="str">
            <v>3305014205780001</v>
          </cell>
          <cell r="O264" t="str">
            <v>3</v>
          </cell>
          <cell r="P264">
            <v>35</v>
          </cell>
          <cell r="S264" t="str">
            <v>Dusun Watu Bandung RT 03 RW 02</v>
          </cell>
          <cell r="T264" t="str">
            <v>WIRASWASTA</v>
          </cell>
          <cell r="U264">
            <v>300000</v>
          </cell>
          <cell r="Y264" t="str">
            <v>42</v>
          </cell>
          <cell r="Z264" t="str">
            <v>PK</v>
          </cell>
          <cell r="AA264" t="str">
            <v>Surat Keterangan Kepala Desa</v>
          </cell>
        </row>
        <row r="265">
          <cell r="A265">
            <v>251</v>
          </cell>
          <cell r="E265" t="str">
            <v>°`"</v>
          </cell>
          <cell r="I265" t="str">
            <v>°`"</v>
          </cell>
          <cell r="J265" t="str">
            <v/>
          </cell>
          <cell r="P265" t="e">
            <v>#VALUE!</v>
          </cell>
        </row>
        <row r="266">
          <cell r="A266">
            <v>252</v>
          </cell>
          <cell r="E266" t="str">
            <v>°`"</v>
          </cell>
          <cell r="I266" t="str">
            <v>°`"</v>
          </cell>
          <cell r="J266" t="str">
            <v/>
          </cell>
          <cell r="P266" t="e">
            <v>#VALUE!</v>
          </cell>
        </row>
        <row r="267">
          <cell r="A267">
            <v>253</v>
          </cell>
          <cell r="E267" t="str">
            <v>°`"</v>
          </cell>
          <cell r="I267" t="str">
            <v>°`"</v>
          </cell>
          <cell r="J267" t="str">
            <v/>
          </cell>
          <cell r="P267" t="e">
            <v>#VALUE!</v>
          </cell>
        </row>
        <row r="268">
          <cell r="A268">
            <v>254</v>
          </cell>
          <cell r="E268" t="str">
            <v>°`"</v>
          </cell>
          <cell r="I268" t="str">
            <v>°`"</v>
          </cell>
          <cell r="P268" t="e">
            <v>#VALUE!</v>
          </cell>
        </row>
        <row r="269">
          <cell r="A269">
            <v>255</v>
          </cell>
          <cell r="E269" t="str">
            <v>°`"</v>
          </cell>
          <cell r="I269" t="str">
            <v>°`"</v>
          </cell>
          <cell r="P269" t="e">
            <v>#VALUE!</v>
          </cell>
        </row>
        <row r="270">
          <cell r="A270">
            <v>256</v>
          </cell>
          <cell r="E270" t="str">
            <v>°`"</v>
          </cell>
          <cell r="I270" t="str">
            <v>°`"</v>
          </cell>
          <cell r="P270" t="e">
            <v>#VALUE!</v>
          </cell>
        </row>
        <row r="271">
          <cell r="A271">
            <v>257</v>
          </cell>
          <cell r="E271" t="str">
            <v>°`"</v>
          </cell>
          <cell r="I271" t="str">
            <v>°`"</v>
          </cell>
          <cell r="P271" t="e">
            <v>#VALUE!</v>
          </cell>
        </row>
        <row r="272">
          <cell r="A272">
            <v>258</v>
          </cell>
          <cell r="E272" t="str">
            <v>°`"</v>
          </cell>
          <cell r="I272" t="str">
            <v>°`"</v>
          </cell>
          <cell r="P272" t="e">
            <v>#VALUE!</v>
          </cell>
        </row>
        <row r="273">
          <cell r="A273">
            <v>259</v>
          </cell>
          <cell r="E273" t="str">
            <v>°`"</v>
          </cell>
          <cell r="I273" t="str">
            <v>°`"</v>
          </cell>
          <cell r="P273" t="e">
            <v>#VALUE!</v>
          </cell>
        </row>
        <row r="274">
          <cell r="A274">
            <v>260</v>
          </cell>
          <cell r="E274" t="str">
            <v>°`"</v>
          </cell>
          <cell r="I274" t="str">
            <v>°`"</v>
          </cell>
          <cell r="P274" t="e">
            <v>#VALUE!</v>
          </cell>
        </row>
        <row r="275">
          <cell r="A275">
            <v>261</v>
          </cell>
          <cell r="E275" t="str">
            <v>°`"</v>
          </cell>
          <cell r="I275" t="str">
            <v>°`"</v>
          </cell>
          <cell r="P275" t="e">
            <v>#VALUE!</v>
          </cell>
        </row>
        <row r="276">
          <cell r="A276">
            <v>262</v>
          </cell>
          <cell r="E276" t="str">
            <v>°`"</v>
          </cell>
          <cell r="I276" t="str">
            <v>°`"</v>
          </cell>
          <cell r="P276" t="e">
            <v>#VALUE!</v>
          </cell>
        </row>
        <row r="277">
          <cell r="A277">
            <v>263</v>
          </cell>
          <cell r="E277" t="str">
            <v>°`"</v>
          </cell>
          <cell r="I277" t="str">
            <v>°`"</v>
          </cell>
          <cell r="P277" t="e">
            <v>#VALUE!</v>
          </cell>
        </row>
        <row r="278">
          <cell r="A278">
            <v>264</v>
          </cell>
          <cell r="E278" t="str">
            <v>°`"</v>
          </cell>
          <cell r="I278" t="str">
            <v>°`"</v>
          </cell>
          <cell r="P278" t="e">
            <v>#VALUE!</v>
          </cell>
        </row>
        <row r="279">
          <cell r="A279">
            <v>265</v>
          </cell>
          <cell r="E279" t="str">
            <v>°`"</v>
          </cell>
          <cell r="I279" t="str">
            <v>°`"</v>
          </cell>
          <cell r="P279" t="e">
            <v>#VALUE!</v>
          </cell>
        </row>
        <row r="280">
          <cell r="A280">
            <v>266</v>
          </cell>
          <cell r="E280" t="str">
            <v>°`"</v>
          </cell>
          <cell r="I280" t="str">
            <v>°`"</v>
          </cell>
          <cell r="P280" t="e">
            <v>#VALUE!</v>
          </cell>
        </row>
        <row r="281">
          <cell r="A281">
            <v>267</v>
          </cell>
          <cell r="E281" t="str">
            <v>°`"</v>
          </cell>
          <cell r="I281" t="str">
            <v>°`"</v>
          </cell>
          <cell r="P281" t="e">
            <v>#VALUE!</v>
          </cell>
        </row>
        <row r="282">
          <cell r="A282">
            <v>268</v>
          </cell>
          <cell r="E282" t="str">
            <v>°`"</v>
          </cell>
          <cell r="I282" t="str">
            <v>°`"</v>
          </cell>
          <cell r="P282" t="e">
            <v>#VALUE!</v>
          </cell>
        </row>
        <row r="283">
          <cell r="A283">
            <v>269</v>
          </cell>
          <cell r="E283" t="str">
            <v>°`"</v>
          </cell>
          <cell r="I283" t="str">
            <v>°`"</v>
          </cell>
          <cell r="P283" t="e">
            <v>#VALUE!</v>
          </cell>
        </row>
        <row r="284">
          <cell r="A284">
            <v>270</v>
          </cell>
          <cell r="E284" t="str">
            <v>°`"</v>
          </cell>
          <cell r="I284" t="str">
            <v>°`"</v>
          </cell>
          <cell r="P284" t="e">
            <v>#VALUE!</v>
          </cell>
        </row>
        <row r="285">
          <cell r="A285">
            <v>271</v>
          </cell>
          <cell r="E285" t="str">
            <v>°`"</v>
          </cell>
          <cell r="I285" t="str">
            <v>°`"</v>
          </cell>
          <cell r="P285" t="e">
            <v>#VALUE!</v>
          </cell>
        </row>
        <row r="286">
          <cell r="A286">
            <v>272</v>
          </cell>
          <cell r="E286" t="str">
            <v>°`"</v>
          </cell>
          <cell r="I286" t="str">
            <v>°`"</v>
          </cell>
          <cell r="P286" t="e">
            <v>#VALUE!</v>
          </cell>
        </row>
        <row r="287">
          <cell r="A287">
            <v>273</v>
          </cell>
          <cell r="E287" t="str">
            <v>°`"</v>
          </cell>
          <cell r="I287" t="str">
            <v>°`"</v>
          </cell>
          <cell r="P287" t="e">
            <v>#VALUE!</v>
          </cell>
        </row>
        <row r="288">
          <cell r="A288">
            <v>274</v>
          </cell>
          <cell r="E288" t="str">
            <v>°`"</v>
          </cell>
          <cell r="I288" t="str">
            <v>°`"</v>
          </cell>
          <cell r="P288" t="e">
            <v>#VALUE!</v>
          </cell>
        </row>
        <row r="289">
          <cell r="A289">
            <v>275</v>
          </cell>
          <cell r="E289" t="str">
            <v>°`"</v>
          </cell>
          <cell r="I289" t="str">
            <v>°`"</v>
          </cell>
          <cell r="P289" t="e">
            <v>#VALUE!</v>
          </cell>
        </row>
        <row r="290">
          <cell r="A290">
            <v>276</v>
          </cell>
          <cell r="E290" t="str">
            <v>°`"</v>
          </cell>
          <cell r="I290" t="str">
            <v>°`"</v>
          </cell>
          <cell r="P290" t="e">
            <v>#VALUE!</v>
          </cell>
        </row>
        <row r="291">
          <cell r="A291">
            <v>277</v>
          </cell>
          <cell r="E291" t="str">
            <v>°`"</v>
          </cell>
          <cell r="I291" t="str">
            <v>°`"</v>
          </cell>
          <cell r="P291" t="e">
            <v>#VALUE!</v>
          </cell>
        </row>
        <row r="292">
          <cell r="A292">
            <v>278</v>
          </cell>
          <cell r="E292" t="str">
            <v>°`"</v>
          </cell>
          <cell r="I292" t="str">
            <v>°`"</v>
          </cell>
          <cell r="P292" t="e">
            <v>#VALUE!</v>
          </cell>
        </row>
        <row r="293">
          <cell r="A293">
            <v>279</v>
          </cell>
          <cell r="E293" t="str">
            <v>°`"</v>
          </cell>
          <cell r="I293" t="str">
            <v>°`"</v>
          </cell>
          <cell r="P293" t="e">
            <v>#VALUE!</v>
          </cell>
        </row>
        <row r="294">
          <cell r="A294">
            <v>280</v>
          </cell>
          <cell r="E294" t="str">
            <v>°`"</v>
          </cell>
          <cell r="I294" t="str">
            <v>°`"</v>
          </cell>
          <cell r="P294" t="e">
            <v>#VALUE!</v>
          </cell>
        </row>
        <row r="295">
          <cell r="A295">
            <v>281</v>
          </cell>
          <cell r="E295" t="str">
            <v>°`"</v>
          </cell>
          <cell r="I295" t="str">
            <v>°`"</v>
          </cell>
          <cell r="P295" t="e">
            <v>#VALUE!</v>
          </cell>
        </row>
        <row r="296">
          <cell r="A296">
            <v>282</v>
          </cell>
          <cell r="E296" t="str">
            <v>°`"</v>
          </cell>
          <cell r="I296" t="str">
            <v>°`"</v>
          </cell>
          <cell r="P296" t="e">
            <v>#VALUE!</v>
          </cell>
        </row>
        <row r="297">
          <cell r="A297">
            <v>283</v>
          </cell>
          <cell r="E297" t="str">
            <v>°`"</v>
          </cell>
          <cell r="I297" t="str">
            <v>°`"</v>
          </cell>
          <cell r="P297" t="e">
            <v>#VALUE!</v>
          </cell>
        </row>
        <row r="298">
          <cell r="A298">
            <v>284</v>
          </cell>
          <cell r="E298" t="str">
            <v>°`"</v>
          </cell>
          <cell r="I298" t="str">
            <v>°`"</v>
          </cell>
          <cell r="P298" t="e">
            <v>#VALUE!</v>
          </cell>
        </row>
        <row r="299">
          <cell r="A299">
            <v>285</v>
          </cell>
          <cell r="E299" t="str">
            <v>°`"</v>
          </cell>
          <cell r="I299" t="str">
            <v>°`"</v>
          </cell>
          <cell r="P299" t="e">
            <v>#VALUE!</v>
          </cell>
        </row>
        <row r="300">
          <cell r="A300">
            <v>286</v>
          </cell>
          <cell r="E300" t="str">
            <v>°`"</v>
          </cell>
          <cell r="I300" t="str">
            <v>°`"</v>
          </cell>
          <cell r="P300" t="e">
            <v>#VALUE!</v>
          </cell>
        </row>
        <row r="301">
          <cell r="A301">
            <v>287</v>
          </cell>
          <cell r="E301" t="str">
            <v>°`"</v>
          </cell>
          <cell r="I301" t="str">
            <v>°`"</v>
          </cell>
          <cell r="P301" t="e">
            <v>#VALUE!</v>
          </cell>
        </row>
        <row r="302">
          <cell r="A302">
            <v>288</v>
          </cell>
          <cell r="E302" t="str">
            <v>°`"</v>
          </cell>
          <cell r="I302" t="str">
            <v>°`"</v>
          </cell>
          <cell r="P302" t="e">
            <v>#VALUE!</v>
          </cell>
        </row>
        <row r="303">
          <cell r="A303">
            <v>289</v>
          </cell>
          <cell r="E303" t="str">
            <v>°`"</v>
          </cell>
          <cell r="I303" t="str">
            <v>°`"</v>
          </cell>
          <cell r="P303" t="e">
            <v>#VALUE!</v>
          </cell>
        </row>
        <row r="304">
          <cell r="A304">
            <v>290</v>
          </cell>
          <cell r="E304" t="str">
            <v>°`"</v>
          </cell>
          <cell r="I304" t="str">
            <v>°`"</v>
          </cell>
          <cell r="P304" t="e">
            <v>#VALUE!</v>
          </cell>
        </row>
        <row r="305">
          <cell r="A305">
            <v>291</v>
          </cell>
          <cell r="E305" t="str">
            <v>°`"</v>
          </cell>
          <cell r="I305" t="str">
            <v>°`"</v>
          </cell>
          <cell r="P305" t="e">
            <v>#VALUE!</v>
          </cell>
        </row>
        <row r="306">
          <cell r="A306">
            <v>292</v>
          </cell>
          <cell r="E306" t="str">
            <v>°`"</v>
          </cell>
          <cell r="I306" t="str">
            <v>°`"</v>
          </cell>
          <cell r="P306" t="e">
            <v>#VALUE!</v>
          </cell>
        </row>
        <row r="307">
          <cell r="A307">
            <v>293</v>
          </cell>
          <cell r="E307" t="str">
            <v>°`"</v>
          </cell>
          <cell r="I307" t="str">
            <v>°`"</v>
          </cell>
          <cell r="P307" t="e">
            <v>#VALUE!</v>
          </cell>
        </row>
        <row r="308">
          <cell r="A308">
            <v>294</v>
          </cell>
          <cell r="E308" t="str">
            <v>°`"</v>
          </cell>
          <cell r="I308" t="str">
            <v>°`"</v>
          </cell>
          <cell r="P308" t="e">
            <v>#VALUE!</v>
          </cell>
        </row>
        <row r="309">
          <cell r="A309">
            <v>295</v>
          </cell>
          <cell r="E309" t="str">
            <v>°`"</v>
          </cell>
          <cell r="I309" t="str">
            <v>°`"</v>
          </cell>
          <cell r="P309" t="e">
            <v>#VALUE!</v>
          </cell>
        </row>
        <row r="310">
          <cell r="A310">
            <v>296</v>
          </cell>
          <cell r="E310" t="str">
            <v>°`"</v>
          </cell>
          <cell r="I310" t="str">
            <v>°`"</v>
          </cell>
          <cell r="P310" t="e">
            <v>#VALUE!</v>
          </cell>
        </row>
        <row r="311">
          <cell r="A311">
            <v>297</v>
          </cell>
          <cell r="E311" t="str">
            <v>°`"</v>
          </cell>
          <cell r="I311" t="str">
            <v>°`"</v>
          </cell>
          <cell r="P311" t="e">
            <v>#VALUE!</v>
          </cell>
        </row>
        <row r="312">
          <cell r="A312">
            <v>298</v>
          </cell>
          <cell r="E312" t="str">
            <v>°`"</v>
          </cell>
          <cell r="I312" t="str">
            <v>°`"</v>
          </cell>
          <cell r="P312" t="e">
            <v>#VALUE!</v>
          </cell>
        </row>
        <row r="313">
          <cell r="A313">
            <v>299</v>
          </cell>
          <cell r="E313" t="str">
            <v>°`"</v>
          </cell>
          <cell r="I313" t="str">
            <v>°`"</v>
          </cell>
          <cell r="P313" t="e">
            <v>#VALUE!</v>
          </cell>
        </row>
        <row r="314">
          <cell r="A314">
            <v>300</v>
          </cell>
          <cell r="E314" t="str">
            <v>°`"</v>
          </cell>
          <cell r="I314" t="str">
            <v>°`"</v>
          </cell>
          <cell r="P314" t="e">
            <v>#VALUE!</v>
          </cell>
        </row>
        <row r="315">
          <cell r="A315">
            <v>301</v>
          </cell>
          <cell r="E315" t="str">
            <v>°`"</v>
          </cell>
          <cell r="I315" t="str">
            <v>°`"</v>
          </cell>
          <cell r="P315" t="e">
            <v>#VALUE!</v>
          </cell>
        </row>
        <row r="316">
          <cell r="A316">
            <v>302</v>
          </cell>
          <cell r="E316" t="str">
            <v>°`"</v>
          </cell>
          <cell r="I316" t="str">
            <v>°`"</v>
          </cell>
          <cell r="P316" t="e">
            <v>#VALUE!</v>
          </cell>
        </row>
        <row r="317">
          <cell r="A317">
            <v>303</v>
          </cell>
          <cell r="E317" t="str">
            <v>°`"</v>
          </cell>
          <cell r="I317" t="str">
            <v>°`"</v>
          </cell>
          <cell r="P317" t="e">
            <v>#VALUE!</v>
          </cell>
        </row>
        <row r="318">
          <cell r="A318">
            <v>304</v>
          </cell>
          <cell r="E318" t="str">
            <v>°`"</v>
          </cell>
          <cell r="I318" t="str">
            <v>°`"</v>
          </cell>
          <cell r="P318" t="e">
            <v>#VALUE!</v>
          </cell>
        </row>
        <row r="319">
          <cell r="A319">
            <v>305</v>
          </cell>
          <cell r="E319" t="str">
            <v>°`"</v>
          </cell>
          <cell r="I319" t="str">
            <v>°`"</v>
          </cell>
          <cell r="P319" t="e">
            <v>#VALUE!</v>
          </cell>
        </row>
        <row r="320">
          <cell r="A320">
            <v>306</v>
          </cell>
          <cell r="E320" t="str">
            <v>°`"</v>
          </cell>
          <cell r="I320" t="str">
            <v>°`"</v>
          </cell>
          <cell r="P320" t="e">
            <v>#VALUE!</v>
          </cell>
        </row>
        <row r="321">
          <cell r="A321">
            <v>307</v>
          </cell>
          <cell r="E321" t="str">
            <v>°`"</v>
          </cell>
          <cell r="I321" t="str">
            <v>°`"</v>
          </cell>
          <cell r="P321" t="e">
            <v>#VALUE!</v>
          </cell>
        </row>
        <row r="322">
          <cell r="A322">
            <v>308</v>
          </cell>
          <cell r="E322" t="str">
            <v>°`"</v>
          </cell>
          <cell r="I322" t="str">
            <v>°`"</v>
          </cell>
          <cell r="P322" t="e">
            <v>#VALUE!</v>
          </cell>
        </row>
        <row r="323">
          <cell r="A323">
            <v>309</v>
          </cell>
          <cell r="E323" t="str">
            <v>°`"</v>
          </cell>
          <cell r="I323" t="str">
            <v>°`"</v>
          </cell>
          <cell r="P323" t="e">
            <v>#VALUE!</v>
          </cell>
        </row>
        <row r="324">
          <cell r="A324">
            <v>310</v>
          </cell>
          <cell r="E324" t="str">
            <v>°`"</v>
          </cell>
          <cell r="I324" t="str">
            <v>°`"</v>
          </cell>
          <cell r="P324" t="e">
            <v>#VALUE!</v>
          </cell>
        </row>
        <row r="325">
          <cell r="A325">
            <v>311</v>
          </cell>
          <cell r="E325" t="str">
            <v>°`"</v>
          </cell>
          <cell r="I325" t="str">
            <v>°`"</v>
          </cell>
          <cell r="P325" t="e">
            <v>#VALUE!</v>
          </cell>
        </row>
        <row r="326">
          <cell r="A326">
            <v>312</v>
          </cell>
          <cell r="E326" t="str">
            <v>°`"</v>
          </cell>
          <cell r="I326" t="str">
            <v>°`"</v>
          </cell>
          <cell r="P326" t="e">
            <v>#VALUE!</v>
          </cell>
        </row>
        <row r="327">
          <cell r="A327">
            <v>313</v>
          </cell>
          <cell r="E327" t="str">
            <v>°`"</v>
          </cell>
          <cell r="I327" t="str">
            <v>°`"</v>
          </cell>
          <cell r="P327" t="e">
            <v>#VALUE!</v>
          </cell>
        </row>
        <row r="328">
          <cell r="A328">
            <v>314</v>
          </cell>
          <cell r="E328" t="str">
            <v>°`"</v>
          </cell>
          <cell r="I328" t="str">
            <v>°`"</v>
          </cell>
          <cell r="P328" t="e">
            <v>#VALUE!</v>
          </cell>
        </row>
        <row r="329">
          <cell r="A329">
            <v>315</v>
          </cell>
          <cell r="E329" t="str">
            <v>°`"</v>
          </cell>
          <cell r="I329" t="str">
            <v>°`"</v>
          </cell>
          <cell r="P329" t="e">
            <v>#VALUE!</v>
          </cell>
        </row>
        <row r="330">
          <cell r="A330">
            <v>316</v>
          </cell>
          <cell r="E330" t="str">
            <v>°`"</v>
          </cell>
          <cell r="I330" t="str">
            <v>°`"</v>
          </cell>
          <cell r="P330" t="e">
            <v>#VALUE!</v>
          </cell>
        </row>
        <row r="331">
          <cell r="A331">
            <v>317</v>
          </cell>
          <cell r="E331" t="str">
            <v>°`"</v>
          </cell>
          <cell r="I331" t="str">
            <v>°`"</v>
          </cell>
          <cell r="P331" t="e">
            <v>#VALUE!</v>
          </cell>
        </row>
        <row r="332">
          <cell r="A332">
            <v>318</v>
          </cell>
          <cell r="E332" t="str">
            <v>°`"</v>
          </cell>
          <cell r="I332" t="str">
            <v>°`"</v>
          </cell>
          <cell r="P332" t="e">
            <v>#VALUE!</v>
          </cell>
        </row>
        <row r="333">
          <cell r="A333">
            <v>319</v>
          </cell>
          <cell r="E333" t="str">
            <v>°`"</v>
          </cell>
          <cell r="I333" t="str">
            <v>°`"</v>
          </cell>
          <cell r="P333" t="e">
            <v>#VALUE!</v>
          </cell>
        </row>
        <row r="334">
          <cell r="A334">
            <v>320</v>
          </cell>
          <cell r="E334" t="str">
            <v>°`"</v>
          </cell>
          <cell r="I334" t="str">
            <v>°`"</v>
          </cell>
          <cell r="P334" t="e">
            <v>#VALUE!</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ase_01"/>
      <sheetName val="Base_02"/>
    </sheetNames>
    <sheetDataSet>
      <sheetData sheetId="0">
        <row r="2">
          <cell r="B2" t="str">
            <v>Kelurahan</v>
          </cell>
          <cell r="C2" t="str">
            <v>Klasabi</v>
          </cell>
        </row>
        <row r="3">
          <cell r="B3" t="str">
            <v>Distrik</v>
          </cell>
          <cell r="C3" t="str">
            <v>Sorong Manoi</v>
          </cell>
        </row>
        <row r="4">
          <cell r="B4" t="str">
            <v>Kota</v>
          </cell>
          <cell r="C4" t="str">
            <v>Sorong</v>
          </cell>
        </row>
        <row r="5">
          <cell r="B5" t="str">
            <v>Provinsi</v>
          </cell>
          <cell r="C5" t="str">
            <v>Papua Barat Daya</v>
          </cell>
        </row>
        <row r="9">
          <cell r="C9" t="str">
            <v>Arnold Howay</v>
          </cell>
        </row>
        <row r="10">
          <cell r="C10" t="str">
            <v>NIP ….......................................</v>
          </cell>
        </row>
        <row r="11">
          <cell r="C11" t="str">
            <v>Jl Desa Karya ………</v>
          </cell>
        </row>
        <row r="17">
          <cell r="B17" t="str">
            <v>Koordinator Kota</v>
          </cell>
          <cell r="C17" t="str">
            <v>AfrIandi Yudhistira, S.T.</v>
          </cell>
        </row>
        <row r="20">
          <cell r="C20" t="str">
            <v>…...............         …...............</v>
          </cell>
        </row>
        <row r="27">
          <cell r="C27" t="str">
            <v>…..  …........................  2026</v>
          </cell>
        </row>
        <row r="28">
          <cell r="C28" t="str">
            <v>…..  …........................  2026</v>
          </cell>
        </row>
        <row r="29">
          <cell r="C29" t="str">
            <v>…..  …........................  2026</v>
          </cell>
        </row>
      </sheetData>
      <sheetData sheetId="1">
        <row r="5">
          <cell r="A5">
            <v>1</v>
          </cell>
          <cell r="B5" t="str">
            <v>000001</v>
          </cell>
          <cell r="C5" t="str">
            <v>Nama PB 1</v>
          </cell>
          <cell r="D5" t="str">
            <v>L</v>
          </cell>
          <cell r="E5" t="str">
            <v>Sorong</v>
          </cell>
          <cell r="F5">
            <v>36526</v>
          </cell>
          <cell r="G5">
            <v>26</v>
          </cell>
          <cell r="H5" t="str">
            <v>Mengurus Rumah Tangga</v>
          </cell>
          <cell r="I5" t="str">
            <v>081328888801</v>
          </cell>
          <cell r="J5" t="str">
            <v>1.800.000</v>
          </cell>
          <cell r="K5" t="str">
            <v>Jalan Kanal Victory</v>
          </cell>
          <cell r="L5">
            <v>1</v>
          </cell>
          <cell r="M5">
            <v>1</v>
          </cell>
          <cell r="N5" t="str">
            <v>3310080902970001</v>
          </cell>
          <cell r="O5">
            <v>16</v>
          </cell>
          <cell r="P5" t="str">
            <v>…………….</v>
          </cell>
          <cell r="Q5">
            <v>6</v>
          </cell>
          <cell r="R5">
            <v>-7.4668999999999999</v>
          </cell>
          <cell r="S5">
            <v>109.5536</v>
          </cell>
          <cell r="T5" t="str">
            <v>Utara 1</v>
          </cell>
          <cell r="U5" t="str">
            <v>Selatan 1</v>
          </cell>
          <cell r="V5" t="str">
            <v>Timur 1</v>
          </cell>
          <cell r="W5" t="str">
            <v>Barat 1</v>
          </cell>
          <cell r="X5">
            <v>1</v>
          </cell>
          <cell r="Y5">
            <v>10</v>
          </cell>
          <cell r="Z5">
            <v>10</v>
          </cell>
          <cell r="AA5" t="str">
            <v>hak milik</v>
          </cell>
          <cell r="AB5" t="str">
            <v>4</v>
          </cell>
          <cell r="AC5" t="str">
            <v>pembelian</v>
          </cell>
          <cell r="AD5">
            <v>2020</v>
          </cell>
          <cell r="AE5" t="str">
            <v>Bank Mandiri</v>
          </cell>
          <cell r="AF5">
            <v>1600006544205</v>
          </cell>
          <cell r="AG5" t="str">
            <v>Sekolah Dasar</v>
          </cell>
        </row>
        <row r="6">
          <cell r="A6">
            <v>2</v>
          </cell>
          <cell r="B6" t="str">
            <v>000002</v>
          </cell>
          <cell r="C6" t="str">
            <v>Nama PB 2</v>
          </cell>
          <cell r="D6" t="str">
            <v>L</v>
          </cell>
          <cell r="E6" t="str">
            <v>Sorong</v>
          </cell>
          <cell r="F6">
            <v>36526</v>
          </cell>
          <cell r="G6">
            <v>26</v>
          </cell>
          <cell r="H6" t="str">
            <v>Petani</v>
          </cell>
          <cell r="I6" t="str">
            <v>081328888802</v>
          </cell>
          <cell r="J6" t="str">
            <v>2.000.000</v>
          </cell>
          <cell r="K6" t="str">
            <v>Jalan Kanal Victory</v>
          </cell>
          <cell r="L6">
            <v>1</v>
          </cell>
          <cell r="M6">
            <v>1</v>
          </cell>
          <cell r="N6" t="str">
            <v>3304160101810004</v>
          </cell>
          <cell r="O6">
            <v>16</v>
          </cell>
          <cell r="P6" t="str">
            <v>…………….</v>
          </cell>
          <cell r="Q6">
            <v>6</v>
          </cell>
          <cell r="R6">
            <v>-7.4669999999999996</v>
          </cell>
          <cell r="S6">
            <v>109.5594</v>
          </cell>
          <cell r="T6" t="str">
            <v>Utara 2</v>
          </cell>
          <cell r="U6" t="str">
            <v>Selatan 2</v>
          </cell>
          <cell r="V6" t="str">
            <v>Timur 2</v>
          </cell>
          <cell r="W6" t="str">
            <v>Barat 2</v>
          </cell>
          <cell r="X6">
            <v>2</v>
          </cell>
          <cell r="Y6">
            <v>10</v>
          </cell>
          <cell r="Z6">
            <v>20</v>
          </cell>
          <cell r="AA6" t="str">
            <v>akta jual beli</v>
          </cell>
          <cell r="AE6" t="str">
            <v>Bank Mandiri</v>
          </cell>
          <cell r="AF6">
            <v>1600006544213</v>
          </cell>
          <cell r="AG6" t="str">
            <v>Sekolah Dasar</v>
          </cell>
        </row>
        <row r="7">
          <cell r="A7">
            <v>3</v>
          </cell>
          <cell r="B7" t="str">
            <v>000003</v>
          </cell>
          <cell r="C7" t="str">
            <v>Nama PB 3</v>
          </cell>
          <cell r="D7" t="str">
            <v>L</v>
          </cell>
          <cell r="E7" t="str">
            <v>Sorong</v>
          </cell>
          <cell r="F7">
            <v>36526</v>
          </cell>
          <cell r="G7">
            <v>26</v>
          </cell>
          <cell r="H7" t="str">
            <v>Buruh</v>
          </cell>
          <cell r="I7" t="str">
            <v>081328888803</v>
          </cell>
          <cell r="J7" t="str">
            <v>1.800.000</v>
          </cell>
          <cell r="K7" t="str">
            <v>Jalan Kanal Victory</v>
          </cell>
          <cell r="L7">
            <v>1</v>
          </cell>
          <cell r="M7">
            <v>1</v>
          </cell>
          <cell r="N7" t="str">
            <v>3304160101820004</v>
          </cell>
          <cell r="O7">
            <v>16</v>
          </cell>
          <cell r="P7" t="str">
            <v>…………….</v>
          </cell>
          <cell r="Q7">
            <v>6</v>
          </cell>
          <cell r="R7">
            <v>-7.4688999999999997</v>
          </cell>
          <cell r="S7">
            <v>109.5595</v>
          </cell>
          <cell r="T7" t="str">
            <v>Utara 3</v>
          </cell>
          <cell r="U7" t="str">
            <v>Selatan 3</v>
          </cell>
          <cell r="V7" t="str">
            <v>Timur 3</v>
          </cell>
          <cell r="W7" t="str">
            <v>Barat 3</v>
          </cell>
          <cell r="X7">
            <v>3</v>
          </cell>
          <cell r="Y7">
            <v>10</v>
          </cell>
          <cell r="Z7">
            <v>30</v>
          </cell>
          <cell r="AE7" t="str">
            <v>Bank Mandiri</v>
          </cell>
          <cell r="AF7">
            <v>1600006544221</v>
          </cell>
          <cell r="AG7" t="str">
            <v>Sekolah Dasar</v>
          </cell>
        </row>
        <row r="8">
          <cell r="A8">
            <v>4</v>
          </cell>
          <cell r="B8" t="str">
            <v>000004</v>
          </cell>
          <cell r="C8" t="str">
            <v>Nama PB 4</v>
          </cell>
          <cell r="D8" t="str">
            <v>L</v>
          </cell>
          <cell r="E8" t="str">
            <v>Sorong</v>
          </cell>
          <cell r="F8">
            <v>36526</v>
          </cell>
          <cell r="G8">
            <v>26</v>
          </cell>
          <cell r="H8" t="str">
            <v>Wiraswasta</v>
          </cell>
          <cell r="I8" t="str">
            <v>081328888804</v>
          </cell>
          <cell r="J8" t="str">
            <v>1.800.000</v>
          </cell>
          <cell r="K8" t="str">
            <v>Jalan Kanal Victory</v>
          </cell>
          <cell r="L8">
            <v>1</v>
          </cell>
          <cell r="M8">
            <v>1</v>
          </cell>
          <cell r="N8" t="str">
            <v>3304160101830004</v>
          </cell>
          <cell r="O8">
            <v>16</v>
          </cell>
          <cell r="P8" t="str">
            <v>…………….</v>
          </cell>
          <cell r="Q8">
            <v>6</v>
          </cell>
          <cell r="R8">
            <v>-7.4710999999999999</v>
          </cell>
          <cell r="S8">
            <v>109.5635</v>
          </cell>
          <cell r="T8" t="str">
            <v>Utara 4</v>
          </cell>
          <cell r="U8" t="str">
            <v>Selatan 4</v>
          </cell>
          <cell r="V8" t="str">
            <v>Timur 4</v>
          </cell>
          <cell r="W8" t="str">
            <v>Barat 4</v>
          </cell>
          <cell r="X8">
            <v>4</v>
          </cell>
          <cell r="Y8">
            <v>10</v>
          </cell>
          <cell r="Z8">
            <v>40</v>
          </cell>
          <cell r="AE8" t="str">
            <v>Bank Mandiri</v>
          </cell>
          <cell r="AF8">
            <v>1600006544239</v>
          </cell>
          <cell r="AG8" t="str">
            <v>Sekolah Dasar</v>
          </cell>
        </row>
        <row r="9">
          <cell r="A9">
            <v>5</v>
          </cell>
          <cell r="B9" t="str">
            <v>000005</v>
          </cell>
          <cell r="C9" t="str">
            <v>Nama PB 5</v>
          </cell>
          <cell r="D9" t="str">
            <v>L</v>
          </cell>
          <cell r="E9" t="str">
            <v>Sorong</v>
          </cell>
          <cell r="F9">
            <v>36526</v>
          </cell>
          <cell r="G9">
            <v>26</v>
          </cell>
          <cell r="H9" t="str">
            <v>Buruh Harian Lepas</v>
          </cell>
          <cell r="I9" t="str">
            <v>081328888805</v>
          </cell>
          <cell r="J9" t="str">
            <v>1.800.000</v>
          </cell>
          <cell r="K9" t="str">
            <v>Jalan Kanal Victory</v>
          </cell>
          <cell r="L9">
            <v>1</v>
          </cell>
          <cell r="M9">
            <v>1</v>
          </cell>
          <cell r="N9" t="str">
            <v>3304160101840004</v>
          </cell>
          <cell r="O9">
            <v>16</v>
          </cell>
          <cell r="P9" t="str">
            <v>…………….</v>
          </cell>
          <cell r="Q9">
            <v>6</v>
          </cell>
          <cell r="R9">
            <v>-7.4684999999999997</v>
          </cell>
          <cell r="S9">
            <v>109.5676</v>
          </cell>
          <cell r="T9" t="str">
            <v>Utara 5</v>
          </cell>
          <cell r="U9" t="str">
            <v>Selatan 5</v>
          </cell>
          <cell r="V9" t="str">
            <v>Timur 5</v>
          </cell>
          <cell r="W9" t="str">
            <v>Barat 5</v>
          </cell>
          <cell r="X9">
            <v>5</v>
          </cell>
          <cell r="Y9">
            <v>10</v>
          </cell>
          <cell r="Z9">
            <v>50</v>
          </cell>
          <cell r="AE9" t="str">
            <v>Bank Mandiri</v>
          </cell>
          <cell r="AF9">
            <v>1600006544247</v>
          </cell>
          <cell r="AG9" t="str">
            <v>Sekolah Dasar</v>
          </cell>
        </row>
        <row r="10">
          <cell r="A10">
            <v>6</v>
          </cell>
          <cell r="B10" t="str">
            <v>000006</v>
          </cell>
          <cell r="C10" t="str">
            <v>Nama PB 6</v>
          </cell>
          <cell r="D10" t="str">
            <v>L</v>
          </cell>
          <cell r="E10" t="str">
            <v>Sorong</v>
          </cell>
          <cell r="F10">
            <v>36526</v>
          </cell>
          <cell r="G10">
            <v>26</v>
          </cell>
          <cell r="H10" t="str">
            <v>Buruh Harian Lepas</v>
          </cell>
          <cell r="I10" t="str">
            <v>081328888806</v>
          </cell>
          <cell r="J10" t="str">
            <v>1.800.000</v>
          </cell>
          <cell r="K10" t="str">
            <v>Jalan Kanal Victory</v>
          </cell>
          <cell r="L10">
            <v>1</v>
          </cell>
          <cell r="M10">
            <v>1</v>
          </cell>
          <cell r="N10" t="str">
            <v>3304160101850004</v>
          </cell>
          <cell r="O10">
            <v>16</v>
          </cell>
          <cell r="P10" t="str">
            <v>…………….</v>
          </cell>
          <cell r="Q10">
            <v>6</v>
          </cell>
          <cell r="R10">
            <v>-7.4752999999999998</v>
          </cell>
          <cell r="S10">
            <v>109.5591</v>
          </cell>
          <cell r="T10" t="str">
            <v>Utara 6</v>
          </cell>
          <cell r="U10" t="str">
            <v>Selatan 6</v>
          </cell>
          <cell r="V10" t="str">
            <v>Timur 6</v>
          </cell>
          <cell r="W10" t="str">
            <v>Barat 6</v>
          </cell>
          <cell r="X10">
            <v>6</v>
          </cell>
          <cell r="Y10">
            <v>10</v>
          </cell>
          <cell r="Z10">
            <v>60</v>
          </cell>
          <cell r="AE10" t="str">
            <v>Bank Mandiri</v>
          </cell>
          <cell r="AF10">
            <v>1600006545038</v>
          </cell>
          <cell r="AG10" t="str">
            <v>Sekolah Dasar</v>
          </cell>
        </row>
        <row r="11">
          <cell r="A11">
            <v>7</v>
          </cell>
          <cell r="B11" t="str">
            <v>000007</v>
          </cell>
          <cell r="C11" t="str">
            <v>Nama PB 7</v>
          </cell>
          <cell r="D11" t="str">
            <v>L</v>
          </cell>
          <cell r="E11" t="str">
            <v>Sorong</v>
          </cell>
          <cell r="F11">
            <v>36526</v>
          </cell>
          <cell r="G11">
            <v>26</v>
          </cell>
          <cell r="H11" t="str">
            <v>Wiraswasta</v>
          </cell>
          <cell r="I11" t="str">
            <v>081328888807</v>
          </cell>
          <cell r="J11" t="str">
            <v>1.800.000</v>
          </cell>
          <cell r="K11" t="str">
            <v>Jalan Kanal Victory</v>
          </cell>
          <cell r="L11">
            <v>1</v>
          </cell>
          <cell r="M11">
            <v>1</v>
          </cell>
          <cell r="N11" t="str">
            <v>3304160101860004</v>
          </cell>
          <cell r="O11">
            <v>16</v>
          </cell>
          <cell r="P11" t="str">
            <v>…………….</v>
          </cell>
          <cell r="Q11">
            <v>6</v>
          </cell>
          <cell r="R11">
            <v>-7.4752999999999998</v>
          </cell>
          <cell r="S11">
            <v>109.5592</v>
          </cell>
          <cell r="T11" t="str">
            <v>Utara 7</v>
          </cell>
          <cell r="U11" t="str">
            <v>Selatan 7</v>
          </cell>
          <cell r="V11" t="str">
            <v>Timur 7</v>
          </cell>
          <cell r="W11" t="str">
            <v>Barat 7</v>
          </cell>
          <cell r="X11">
            <v>7</v>
          </cell>
          <cell r="Y11">
            <v>10</v>
          </cell>
          <cell r="Z11">
            <v>70</v>
          </cell>
          <cell r="AE11" t="str">
            <v>Bank Mandiri</v>
          </cell>
          <cell r="AF11">
            <v>1600006545020</v>
          </cell>
          <cell r="AG11" t="str">
            <v>Sekolah Dasar</v>
          </cell>
        </row>
        <row r="12">
          <cell r="A12">
            <v>8</v>
          </cell>
          <cell r="B12" t="str">
            <v>000008</v>
          </cell>
          <cell r="C12" t="str">
            <v>Nama PB 8</v>
          </cell>
          <cell r="K12" t="str">
            <v>Jalan Kanal Victory</v>
          </cell>
          <cell r="L12">
            <v>2</v>
          </cell>
          <cell r="M12">
            <v>1</v>
          </cell>
          <cell r="AE12" t="str">
            <v>Bank Mandiri</v>
          </cell>
          <cell r="AF12">
            <v>1600006544254</v>
          </cell>
          <cell r="AG12" t="str">
            <v>Sekolah Menengah Pertama</v>
          </cell>
        </row>
        <row r="13">
          <cell r="A13">
            <v>9</v>
          </cell>
          <cell r="B13" t="str">
            <v>000009</v>
          </cell>
          <cell r="C13" t="str">
            <v>Nama PB 9</v>
          </cell>
          <cell r="K13" t="str">
            <v>Jalan Kanal Victory</v>
          </cell>
          <cell r="L13">
            <v>2</v>
          </cell>
          <cell r="M13">
            <v>1</v>
          </cell>
          <cell r="AE13" t="str">
            <v>Bank Mandiri</v>
          </cell>
          <cell r="AF13">
            <v>1600006544262</v>
          </cell>
          <cell r="AG13" t="str">
            <v>Sekolah Menengah Pertama</v>
          </cell>
        </row>
        <row r="14">
          <cell r="A14">
            <v>10</v>
          </cell>
          <cell r="B14" t="str">
            <v>000010</v>
          </cell>
          <cell r="C14" t="str">
            <v>Nama PB 10</v>
          </cell>
          <cell r="K14" t="str">
            <v>Jalan Kanal Victory</v>
          </cell>
          <cell r="L14">
            <v>2</v>
          </cell>
          <cell r="M14">
            <v>1</v>
          </cell>
          <cell r="AE14" t="str">
            <v>Bank Mandiri</v>
          </cell>
          <cell r="AF14">
            <v>1600006544270</v>
          </cell>
          <cell r="AG14" t="str">
            <v>Sekolah Menengah Pertama</v>
          </cell>
        </row>
        <row r="15">
          <cell r="A15">
            <v>11</v>
          </cell>
          <cell r="B15" t="str">
            <v>000011</v>
          </cell>
          <cell r="C15" t="str">
            <v>Nama PB 11</v>
          </cell>
          <cell r="K15" t="str">
            <v>Jalan Kanal Victory</v>
          </cell>
          <cell r="L15">
            <v>2</v>
          </cell>
          <cell r="M15">
            <v>1</v>
          </cell>
          <cell r="AE15" t="str">
            <v>Bank Mandiri</v>
          </cell>
          <cell r="AF15">
            <v>1600006544288</v>
          </cell>
          <cell r="AG15" t="str">
            <v>Sekolah Menengah Pertama</v>
          </cell>
        </row>
        <row r="16">
          <cell r="A16">
            <v>12</v>
          </cell>
          <cell r="B16" t="str">
            <v>000012</v>
          </cell>
          <cell r="C16" t="str">
            <v>Nama PB 12</v>
          </cell>
          <cell r="K16" t="str">
            <v>Jalan Kanal Victory</v>
          </cell>
          <cell r="L16">
            <v>2</v>
          </cell>
          <cell r="M16">
            <v>1</v>
          </cell>
          <cell r="AE16" t="str">
            <v>Bank Mandiri</v>
          </cell>
          <cell r="AF16">
            <v>1600006544296</v>
          </cell>
          <cell r="AG16" t="str">
            <v>Sekolah Menengah Pertama</v>
          </cell>
        </row>
        <row r="17">
          <cell r="A17">
            <v>13</v>
          </cell>
          <cell r="B17" t="str">
            <v>000013</v>
          </cell>
          <cell r="C17" t="str">
            <v>Nama PB 13</v>
          </cell>
          <cell r="K17" t="str">
            <v>Jalan Kanal Victory</v>
          </cell>
          <cell r="L17">
            <v>2</v>
          </cell>
          <cell r="M17">
            <v>1</v>
          </cell>
          <cell r="AE17" t="str">
            <v>Bank Mandiri</v>
          </cell>
          <cell r="AF17">
            <v>1600006544304</v>
          </cell>
          <cell r="AG17" t="str">
            <v>Sekolah Menengah Pertama</v>
          </cell>
        </row>
        <row r="18">
          <cell r="A18">
            <v>14</v>
          </cell>
          <cell r="B18" t="str">
            <v>000014</v>
          </cell>
          <cell r="C18" t="str">
            <v>Nama PB 14</v>
          </cell>
          <cell r="K18" t="str">
            <v>Jalan Kanal Victory</v>
          </cell>
          <cell r="L18">
            <v>2</v>
          </cell>
          <cell r="M18">
            <v>1</v>
          </cell>
          <cell r="AE18" t="str">
            <v>Bank Mandiri</v>
          </cell>
          <cell r="AF18">
            <v>1600006544312</v>
          </cell>
          <cell r="AG18" t="str">
            <v>Sekolah Menengah Pertama</v>
          </cell>
        </row>
        <row r="19">
          <cell r="A19">
            <v>15</v>
          </cell>
          <cell r="B19" t="str">
            <v>000015</v>
          </cell>
          <cell r="C19" t="str">
            <v>Nama PB 15</v>
          </cell>
          <cell r="K19" t="str">
            <v>Jalan Kanal Victory</v>
          </cell>
          <cell r="L19">
            <v>2</v>
          </cell>
          <cell r="M19">
            <v>1</v>
          </cell>
          <cell r="AE19" t="str">
            <v>Bank Mandiri</v>
          </cell>
          <cell r="AF19">
            <v>1600006551267</v>
          </cell>
          <cell r="AG19" t="str">
            <v>Sekolah Menengah Pertama</v>
          </cell>
        </row>
        <row r="20">
          <cell r="A20">
            <v>16</v>
          </cell>
          <cell r="B20" t="str">
            <v>000016</v>
          </cell>
          <cell r="C20" t="str">
            <v>Nama PB 16</v>
          </cell>
          <cell r="K20" t="str">
            <v>Jalan Kanal Victory</v>
          </cell>
          <cell r="L20">
            <v>2</v>
          </cell>
          <cell r="M20">
            <v>1</v>
          </cell>
          <cell r="AE20" t="str">
            <v>Bank Mandiri</v>
          </cell>
          <cell r="AF20">
            <v>1600006544320</v>
          </cell>
          <cell r="AG20" t="str">
            <v>Sekolah Menengah Pertama</v>
          </cell>
        </row>
        <row r="21">
          <cell r="A21">
            <v>17</v>
          </cell>
          <cell r="B21" t="str">
            <v>000017</v>
          </cell>
          <cell r="C21" t="str">
            <v>Nama PB 17</v>
          </cell>
          <cell r="K21" t="str">
            <v>Jalan Kanal Victory</v>
          </cell>
          <cell r="L21">
            <v>1</v>
          </cell>
          <cell r="M21">
            <v>2</v>
          </cell>
          <cell r="AE21" t="str">
            <v>Bank Mandiri</v>
          </cell>
          <cell r="AF21">
            <v>1600006544346</v>
          </cell>
          <cell r="AG21" t="str">
            <v>Sekolah Menengah Atas</v>
          </cell>
        </row>
        <row r="22">
          <cell r="A22">
            <v>18</v>
          </cell>
          <cell r="B22" t="str">
            <v>000018</v>
          </cell>
          <cell r="C22" t="str">
            <v>Nama PB 18</v>
          </cell>
          <cell r="K22" t="str">
            <v>Jalan Kanal Victory</v>
          </cell>
          <cell r="L22">
            <v>1</v>
          </cell>
          <cell r="M22">
            <v>2</v>
          </cell>
          <cell r="AE22" t="str">
            <v>Bank Mandiri</v>
          </cell>
          <cell r="AF22">
            <v>1600006544353</v>
          </cell>
          <cell r="AG22" t="str">
            <v>Sekolah Menengah Atas</v>
          </cell>
        </row>
        <row r="23">
          <cell r="A23">
            <v>19</v>
          </cell>
          <cell r="B23" t="str">
            <v>000019</v>
          </cell>
          <cell r="C23" t="str">
            <v>Nama PB 19</v>
          </cell>
          <cell r="K23" t="str">
            <v>Jalan Kanal Victory</v>
          </cell>
          <cell r="L23">
            <v>1</v>
          </cell>
          <cell r="M23">
            <v>2</v>
          </cell>
          <cell r="AE23" t="str">
            <v>Bank Mandiri</v>
          </cell>
          <cell r="AF23">
            <v>1600006586008</v>
          </cell>
          <cell r="AG23" t="str">
            <v>Sekolah Menengah Atas</v>
          </cell>
        </row>
        <row r="24">
          <cell r="A24">
            <v>20</v>
          </cell>
          <cell r="B24" t="str">
            <v>000020</v>
          </cell>
          <cell r="C24" t="str">
            <v>Nama PB 20</v>
          </cell>
          <cell r="K24" t="str">
            <v>Jalan Kanal Victory</v>
          </cell>
          <cell r="L24">
            <v>1</v>
          </cell>
          <cell r="M24">
            <v>2</v>
          </cell>
          <cell r="AE24" t="str">
            <v>Bank Mandiri</v>
          </cell>
          <cell r="AF24">
            <v>1600006544361</v>
          </cell>
          <cell r="AG24" t="str">
            <v>Sekolah Menengah Atas</v>
          </cell>
        </row>
        <row r="27">
          <cell r="C27" t="str">
            <v>Membangun Bersama</v>
          </cell>
        </row>
        <row r="28">
          <cell r="C28" t="str">
            <v>Nama PB 1</v>
          </cell>
        </row>
        <row r="29">
          <cell r="C29" t="str">
            <v>Nama PB 4</v>
          </cell>
        </row>
        <row r="30">
          <cell r="C30" t="str">
            <v>Nama PB 6</v>
          </cell>
        </row>
      </sheetData>
    </sheetDataSet>
  </externalBook>
</externalLink>
</file>

<file path=xl/externalLinks/externalLink1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Base_01"/>
      <sheetName val="Base_02"/>
      <sheetName val="Cover PB"/>
      <sheetName val="Checklist PB"/>
      <sheetName val="II-19"/>
      <sheetName val="II-20"/>
      <sheetName val="II-21"/>
      <sheetName val="Pernyataan"/>
      <sheetName val="II-22"/>
      <sheetName val="II-12"/>
      <sheetName val="II-2"/>
      <sheetName val="II-27"/>
      <sheetName val="II-7"/>
      <sheetName val="Cover KCPB"/>
      <sheetName val="Checklist KCPB"/>
      <sheetName val="II-23"/>
      <sheetName val="II-25"/>
      <sheetName val="II-4"/>
      <sheetName val="UND Sosialisasi"/>
      <sheetName val="II-6"/>
      <sheetName val="II-8"/>
      <sheetName val="PI Kades"/>
      <sheetName val="II-9"/>
      <sheetName val="II-10"/>
      <sheetName val="Absen"/>
      <sheetName val="KTP Tukang"/>
      <sheetName val="Dokumentasi"/>
      <sheetName val="II-28"/>
      <sheetName val="Survey"/>
      <sheetName val="II-15"/>
      <sheetName val="II-16"/>
      <sheetName val="Lampiran"/>
      <sheetName val="Base_03"/>
      <sheetName val="Base_04"/>
      <sheetName val="II-13"/>
      <sheetName val="KTP"/>
      <sheetName val="II-32"/>
      <sheetName val="PaktaIntegritasToko"/>
    </sheetNames>
    <sheetDataSet>
      <sheetData sheetId="0">
        <row r="2">
          <cell r="B2" t="str">
            <v>Kelurahan</v>
          </cell>
          <cell r="C2" t="str">
            <v>Klasabi</v>
          </cell>
        </row>
        <row r="3">
          <cell r="B3" t="str">
            <v>Distrik</v>
          </cell>
          <cell r="C3" t="str">
            <v>Sorong Manoi</v>
          </cell>
        </row>
        <row r="4">
          <cell r="B4" t="str">
            <v>Kota</v>
          </cell>
          <cell r="C4" t="str">
            <v>Sorong</v>
          </cell>
        </row>
        <row r="5">
          <cell r="B5" t="str">
            <v>Provinsi</v>
          </cell>
          <cell r="C5" t="str">
            <v>Papua Barat Daya</v>
          </cell>
        </row>
      </sheetData>
      <sheetData sheetId="1">
        <row r="5">
          <cell r="A5">
            <v>1</v>
          </cell>
        </row>
        <row r="15">
          <cell r="C15">
            <v>4</v>
          </cell>
          <cell r="J15"/>
        </row>
        <row r="16">
          <cell r="C16">
            <v>5</v>
          </cell>
          <cell r="J16"/>
        </row>
        <row r="17">
          <cell r="C17">
            <v>6</v>
          </cell>
          <cell r="J17"/>
        </row>
        <row r="18">
          <cell r="C18">
            <v>7</v>
          </cell>
          <cell r="J18"/>
        </row>
        <row r="19">
          <cell r="C19">
            <v>8</v>
          </cell>
          <cell r="J19"/>
        </row>
        <row r="20">
          <cell r="C20">
            <v>9</v>
          </cell>
          <cell r="J20"/>
        </row>
        <row r="21">
          <cell r="C21">
            <v>90</v>
          </cell>
          <cell r="J21"/>
        </row>
        <row r="22">
          <cell r="C22">
            <v>11</v>
          </cell>
          <cell r="J22"/>
        </row>
        <row r="23">
          <cell r="C23">
            <v>12</v>
          </cell>
          <cell r="J23"/>
        </row>
        <row r="24">
          <cell r="C24">
            <v>13</v>
          </cell>
          <cell r="J24"/>
        </row>
      </sheetData>
      <sheetData sheetId="2"/>
      <sheetData sheetId="3"/>
      <sheetData sheetId="4"/>
      <sheetData sheetId="5"/>
      <sheetData sheetId="6"/>
      <sheetData sheetId="7"/>
      <sheetData sheetId="8"/>
      <sheetData sheetId="9"/>
      <sheetData sheetId="10"/>
      <sheetData sheetId="11">
        <row r="16">
          <cell r="F16" t="str">
            <v>Kelurahan Klasabi, Distrik Sorong Manoi, KotaSorong</v>
          </cell>
        </row>
      </sheetData>
      <sheetData sheetId="12"/>
      <sheetData sheetId="13"/>
      <sheetData sheetId="14"/>
      <sheetData sheetId="15">
        <row r="45">
          <cell r="O45" t="str">
            <v>Koordinator Kota</v>
          </cell>
        </row>
      </sheetData>
      <sheetData sheetId="16"/>
      <sheetData sheetId="17"/>
      <sheetData sheetId="18"/>
      <sheetData sheetId="19">
        <row r="8">
          <cell r="M8" t="str">
            <v>April</v>
          </cell>
        </row>
        <row r="16">
          <cell r="Q16" t="str">
            <v>Bahrun</v>
          </cell>
        </row>
        <row r="17">
          <cell r="Q17" t="str">
            <v>Rajab</v>
          </cell>
        </row>
        <row r="18">
          <cell r="Q18" t="str">
            <v>Rijal</v>
          </cell>
        </row>
        <row r="19">
          <cell r="Q19" t="str">
            <v>Brandon</v>
          </cell>
        </row>
        <row r="20">
          <cell r="Q20" t="str">
            <v>Faisal</v>
          </cell>
        </row>
        <row r="21">
          <cell r="Q21" t="str">
            <v>rendi</v>
          </cell>
        </row>
        <row r="22">
          <cell r="Q22">
            <v>3</v>
          </cell>
        </row>
        <row r="23">
          <cell r="Q23">
            <v>4</v>
          </cell>
        </row>
        <row r="24">
          <cell r="Q24">
            <v>5</v>
          </cell>
        </row>
        <row r="26">
          <cell r="Q26">
            <v>7</v>
          </cell>
        </row>
        <row r="27">
          <cell r="Q27">
            <v>8</v>
          </cell>
        </row>
        <row r="28">
          <cell r="Q28">
            <v>9</v>
          </cell>
        </row>
        <row r="29">
          <cell r="Q29">
            <v>90</v>
          </cell>
        </row>
        <row r="30">
          <cell r="Q30">
            <v>11</v>
          </cell>
        </row>
        <row r="31">
          <cell r="Q31">
            <v>12</v>
          </cell>
        </row>
        <row r="32">
          <cell r="Q32">
            <v>13</v>
          </cell>
        </row>
      </sheetData>
      <sheetData sheetId="20"/>
      <sheetData sheetId="21"/>
      <sheetData sheetId="22">
        <row r="11">
          <cell r="A11">
            <v>1</v>
          </cell>
        </row>
      </sheetData>
      <sheetData sheetId="23">
        <row r="7">
          <cell r="B7" t="str">
            <v>TAHUN 2026</v>
          </cell>
          <cell r="C7"/>
          <cell r="D7"/>
          <cell r="E7"/>
          <cell r="F7"/>
          <cell r="G7"/>
          <cell r="H7"/>
          <cell r="I7"/>
          <cell r="J7"/>
          <cell r="K7"/>
          <cell r="L7"/>
          <cell r="M7"/>
          <cell r="N7"/>
          <cell r="O7"/>
          <cell r="P7"/>
          <cell r="Q7"/>
          <cell r="R7"/>
          <cell r="S7"/>
          <cell r="T7"/>
          <cell r="U7"/>
          <cell r="V7"/>
          <cell r="W7"/>
          <cell r="X7"/>
          <cell r="Y7"/>
          <cell r="Z7"/>
          <cell r="AA7"/>
          <cell r="AB7"/>
          <cell r="AC7"/>
          <cell r="AD7"/>
          <cell r="AE7"/>
          <cell r="AF7"/>
          <cell r="AG7"/>
        </row>
      </sheetData>
      <sheetData sheetId="24"/>
      <sheetData sheetId="25"/>
      <sheetData sheetId="26"/>
      <sheetData sheetId="27"/>
      <sheetData sheetId="28"/>
      <sheetData sheetId="29"/>
      <sheetData sheetId="30"/>
      <sheetData sheetId="3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1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Base_01"/>
      <sheetName val="Base_02"/>
      <sheetName val="Cover PB"/>
      <sheetName val="Checklist PB"/>
      <sheetName val="II-19"/>
      <sheetName val="II-20"/>
      <sheetName val="II-21"/>
      <sheetName val="Pernyataan"/>
      <sheetName val="II-22"/>
      <sheetName val="II-12"/>
      <sheetName val="II-2"/>
      <sheetName val="II-27"/>
      <sheetName val="II-7"/>
      <sheetName val="Cover KCPB"/>
      <sheetName val="Checklist KCPB"/>
      <sheetName val="II-23"/>
      <sheetName val="II-25"/>
      <sheetName val="II-4"/>
      <sheetName val="UND Sosialisasi"/>
      <sheetName val="II-6"/>
      <sheetName val="II-8"/>
      <sheetName val="PI Kades"/>
      <sheetName val="II-9"/>
      <sheetName val="II-10"/>
      <sheetName val="Absen"/>
      <sheetName val="KTP Tukang"/>
      <sheetName val="Dokumentasi"/>
      <sheetName val="II-28"/>
      <sheetName val="Survey"/>
      <sheetName val="II-15"/>
      <sheetName val="II-16"/>
      <sheetName val="Lampiran"/>
      <sheetName val="Base_03"/>
      <sheetName val="Base_04"/>
      <sheetName val="II-13"/>
      <sheetName val="KTP"/>
      <sheetName val="II-32"/>
      <sheetName val="PaktaIntegritasTok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11">
          <cell r="A11">
            <v>1</v>
          </cell>
        </row>
        <row r="12">
          <cell r="A12">
            <v>2</v>
          </cell>
        </row>
        <row r="13">
          <cell r="A13">
            <v>3</v>
          </cell>
        </row>
        <row r="14">
          <cell r="A14">
            <v>4</v>
          </cell>
        </row>
        <row r="15">
          <cell r="A15">
            <v>5</v>
          </cell>
        </row>
        <row r="16">
          <cell r="A16">
            <v>6</v>
          </cell>
        </row>
        <row r="17">
          <cell r="A17">
            <v>7</v>
          </cell>
        </row>
        <row r="18">
          <cell r="A18">
            <v>8</v>
          </cell>
        </row>
        <row r="19">
          <cell r="A19">
            <v>9</v>
          </cell>
        </row>
        <row r="20">
          <cell r="A20">
            <v>10</v>
          </cell>
        </row>
        <row r="21">
          <cell r="A21">
            <v>11</v>
          </cell>
        </row>
        <row r="22">
          <cell r="A22">
            <v>12</v>
          </cell>
        </row>
        <row r="23">
          <cell r="A23">
            <v>13</v>
          </cell>
        </row>
        <row r="24">
          <cell r="A24">
            <v>14</v>
          </cell>
        </row>
        <row r="25">
          <cell r="A25">
            <v>15</v>
          </cell>
        </row>
        <row r="26">
          <cell r="A26">
            <v>16</v>
          </cell>
        </row>
        <row r="27">
          <cell r="A27">
            <v>17</v>
          </cell>
        </row>
        <row r="28">
          <cell r="A28">
            <v>18</v>
          </cell>
        </row>
        <row r="29">
          <cell r="A29">
            <v>19</v>
          </cell>
        </row>
        <row r="30">
          <cell r="A30">
            <v>20</v>
          </cell>
        </row>
      </sheetData>
      <sheetData sheetId="23"/>
      <sheetData sheetId="24"/>
      <sheetData sheetId="25"/>
      <sheetData sheetId="26"/>
      <sheetData sheetId="27"/>
      <sheetData sheetId="28"/>
      <sheetData sheetId="29"/>
      <sheetData sheetId="30"/>
      <sheetData sheetId="3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1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ase"/>
      <sheetName val="Cover PTT"/>
      <sheetName val="Checklist PTT"/>
      <sheetName val="UND Masy"/>
      <sheetName val="UND Toko"/>
      <sheetName val="Tanda Terima"/>
      <sheetName val="Penawaran"/>
      <sheetName val="Draft PKS"/>
      <sheetName val="Sketsa"/>
      <sheetName val="Dokumentasi 1"/>
      <sheetName val="Form II-11"/>
      <sheetName val="Form Survey BB"/>
      <sheetName val="II-10a"/>
      <sheetName val="Absen II-10a"/>
      <sheetName val="Dokumentasi2"/>
      <sheetName val="Total II-15"/>
      <sheetName val="Format II-16"/>
      <sheetName val="Format II-17"/>
      <sheetName val="Lamp Format II-17"/>
      <sheetName val="Lampiran"/>
      <sheetName val="II-10b"/>
      <sheetName val="Absen II-10b"/>
      <sheetName val="Dokumentasi3"/>
      <sheetName val="II-10c"/>
      <sheetName val="Absen II-10c"/>
      <sheetName val="Dokumentasi3 (2)"/>
      <sheetName val="II-32"/>
      <sheetName val="PaktaIntegritasToko"/>
      <sheetName val="Hak&amp;KewajibanToko"/>
      <sheetName val="II-15x"/>
      <sheetName val="Kriteria Tok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10">
          <cell r="D10" t="str">
            <v>Sorong</v>
          </cell>
        </row>
      </sheetData>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47" Type="http://schemas.openxmlformats.org/officeDocument/2006/relationships/ctrlProp" Target="../ctrlProps/ctrlProp45.xml"/><Relationship Id="rId50" Type="http://schemas.openxmlformats.org/officeDocument/2006/relationships/ctrlProp" Target="../ctrlProps/ctrlProp48.xml"/><Relationship Id="rId55" Type="http://schemas.openxmlformats.org/officeDocument/2006/relationships/ctrlProp" Target="../ctrlProps/ctrlProp53.xml"/><Relationship Id="rId7" Type="http://schemas.openxmlformats.org/officeDocument/2006/relationships/ctrlProp" Target="../ctrlProps/ctrlProp5.xml"/><Relationship Id="rId2" Type="http://schemas.openxmlformats.org/officeDocument/2006/relationships/vmlDrawing" Target="../drawings/vmlDrawing1.vml"/><Relationship Id="rId16" Type="http://schemas.openxmlformats.org/officeDocument/2006/relationships/ctrlProp" Target="../ctrlProps/ctrlProp14.xml"/><Relationship Id="rId29" Type="http://schemas.openxmlformats.org/officeDocument/2006/relationships/ctrlProp" Target="../ctrlProps/ctrlProp27.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3" Type="http://schemas.openxmlformats.org/officeDocument/2006/relationships/ctrlProp" Target="../ctrlProps/ctrlProp51.xml"/><Relationship Id="rId58" Type="http://schemas.openxmlformats.org/officeDocument/2006/relationships/ctrlProp" Target="../ctrlProps/ctrlProp56.xml"/><Relationship Id="rId5" Type="http://schemas.openxmlformats.org/officeDocument/2006/relationships/ctrlProp" Target="../ctrlProps/ctrlProp3.xml"/><Relationship Id="rId61" Type="http://schemas.openxmlformats.org/officeDocument/2006/relationships/ctrlProp" Target="../ctrlProps/ctrlProp59.xml"/><Relationship Id="rId19" Type="http://schemas.openxmlformats.org/officeDocument/2006/relationships/ctrlProp" Target="../ctrlProps/ctrlProp1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48" Type="http://schemas.openxmlformats.org/officeDocument/2006/relationships/ctrlProp" Target="../ctrlProps/ctrlProp46.xml"/><Relationship Id="rId56" Type="http://schemas.openxmlformats.org/officeDocument/2006/relationships/ctrlProp" Target="../ctrlProps/ctrlProp54.xml"/><Relationship Id="rId8" Type="http://schemas.openxmlformats.org/officeDocument/2006/relationships/ctrlProp" Target="../ctrlProps/ctrlProp6.xml"/><Relationship Id="rId51" Type="http://schemas.openxmlformats.org/officeDocument/2006/relationships/ctrlProp" Target="../ctrlProps/ctrlProp49.xml"/><Relationship Id="rId3" Type="http://schemas.openxmlformats.org/officeDocument/2006/relationships/ctrlProp" Target="../ctrlProps/ctrlProp1.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59" Type="http://schemas.openxmlformats.org/officeDocument/2006/relationships/ctrlProp" Target="../ctrlProps/ctrlProp57.xml"/><Relationship Id="rId20" Type="http://schemas.openxmlformats.org/officeDocument/2006/relationships/ctrlProp" Target="../ctrlProps/ctrlProp18.xml"/><Relationship Id="rId41" Type="http://schemas.openxmlformats.org/officeDocument/2006/relationships/ctrlProp" Target="../ctrlProps/ctrlProp39.xml"/><Relationship Id="rId54" Type="http://schemas.openxmlformats.org/officeDocument/2006/relationships/ctrlProp" Target="../ctrlProps/ctrlProp52.xml"/><Relationship Id="rId62" Type="http://schemas.openxmlformats.org/officeDocument/2006/relationships/ctrlProp" Target="../ctrlProps/ctrlProp60.xml"/><Relationship Id="rId1" Type="http://schemas.openxmlformats.org/officeDocument/2006/relationships/drawing" Target="../drawings/drawing2.xml"/><Relationship Id="rId6" Type="http://schemas.openxmlformats.org/officeDocument/2006/relationships/ctrlProp" Target="../ctrlProps/ctrlProp4.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ctrlProp" Target="../ctrlProps/ctrlProp55.xml"/><Relationship Id="rId10" Type="http://schemas.openxmlformats.org/officeDocument/2006/relationships/ctrlProp" Target="../ctrlProps/ctrlProp8.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60" Type="http://schemas.openxmlformats.org/officeDocument/2006/relationships/ctrlProp" Target="../ctrlProps/ctrlProp5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117" Type="http://schemas.openxmlformats.org/officeDocument/2006/relationships/ctrlProp" Target="../ctrlProps/ctrlProp175.xml"/><Relationship Id="rId299" Type="http://schemas.openxmlformats.org/officeDocument/2006/relationships/ctrlProp" Target="../ctrlProps/ctrlProp357.xml"/><Relationship Id="rId21" Type="http://schemas.openxmlformats.org/officeDocument/2006/relationships/ctrlProp" Target="../ctrlProps/ctrlProp79.xml"/><Relationship Id="rId63" Type="http://schemas.openxmlformats.org/officeDocument/2006/relationships/ctrlProp" Target="../ctrlProps/ctrlProp121.xml"/><Relationship Id="rId159" Type="http://schemas.openxmlformats.org/officeDocument/2006/relationships/ctrlProp" Target="../ctrlProps/ctrlProp217.xml"/><Relationship Id="rId170" Type="http://schemas.openxmlformats.org/officeDocument/2006/relationships/ctrlProp" Target="../ctrlProps/ctrlProp228.xml"/><Relationship Id="rId226" Type="http://schemas.openxmlformats.org/officeDocument/2006/relationships/ctrlProp" Target="../ctrlProps/ctrlProp284.xml"/><Relationship Id="rId268" Type="http://schemas.openxmlformats.org/officeDocument/2006/relationships/ctrlProp" Target="../ctrlProps/ctrlProp326.xml"/><Relationship Id="rId32" Type="http://schemas.openxmlformats.org/officeDocument/2006/relationships/ctrlProp" Target="../ctrlProps/ctrlProp90.xml"/><Relationship Id="rId74" Type="http://schemas.openxmlformats.org/officeDocument/2006/relationships/ctrlProp" Target="../ctrlProps/ctrlProp132.xml"/><Relationship Id="rId128" Type="http://schemas.openxmlformats.org/officeDocument/2006/relationships/ctrlProp" Target="../ctrlProps/ctrlProp186.xml"/><Relationship Id="rId5" Type="http://schemas.openxmlformats.org/officeDocument/2006/relationships/ctrlProp" Target="../ctrlProps/ctrlProp63.xml"/><Relationship Id="rId181" Type="http://schemas.openxmlformats.org/officeDocument/2006/relationships/ctrlProp" Target="../ctrlProps/ctrlProp239.xml"/><Relationship Id="rId237" Type="http://schemas.openxmlformats.org/officeDocument/2006/relationships/ctrlProp" Target="../ctrlProps/ctrlProp295.xml"/><Relationship Id="rId279" Type="http://schemas.openxmlformats.org/officeDocument/2006/relationships/ctrlProp" Target="../ctrlProps/ctrlProp337.xml"/><Relationship Id="rId43" Type="http://schemas.openxmlformats.org/officeDocument/2006/relationships/ctrlProp" Target="../ctrlProps/ctrlProp101.xml"/><Relationship Id="rId139" Type="http://schemas.openxmlformats.org/officeDocument/2006/relationships/ctrlProp" Target="../ctrlProps/ctrlProp197.xml"/><Relationship Id="rId290" Type="http://schemas.openxmlformats.org/officeDocument/2006/relationships/ctrlProp" Target="../ctrlProps/ctrlProp348.xml"/><Relationship Id="rId304" Type="http://schemas.openxmlformats.org/officeDocument/2006/relationships/ctrlProp" Target="../ctrlProps/ctrlProp362.xml"/><Relationship Id="rId85" Type="http://schemas.openxmlformats.org/officeDocument/2006/relationships/ctrlProp" Target="../ctrlProps/ctrlProp143.xml"/><Relationship Id="rId150" Type="http://schemas.openxmlformats.org/officeDocument/2006/relationships/ctrlProp" Target="../ctrlProps/ctrlProp208.xml"/><Relationship Id="rId192" Type="http://schemas.openxmlformats.org/officeDocument/2006/relationships/ctrlProp" Target="../ctrlProps/ctrlProp250.xml"/><Relationship Id="rId206" Type="http://schemas.openxmlformats.org/officeDocument/2006/relationships/ctrlProp" Target="../ctrlProps/ctrlProp264.xml"/><Relationship Id="rId248" Type="http://schemas.openxmlformats.org/officeDocument/2006/relationships/ctrlProp" Target="../ctrlProps/ctrlProp306.xml"/><Relationship Id="rId12" Type="http://schemas.openxmlformats.org/officeDocument/2006/relationships/ctrlProp" Target="../ctrlProps/ctrlProp70.xml"/><Relationship Id="rId108" Type="http://schemas.openxmlformats.org/officeDocument/2006/relationships/ctrlProp" Target="../ctrlProps/ctrlProp166.xml"/><Relationship Id="rId315" Type="http://schemas.openxmlformats.org/officeDocument/2006/relationships/ctrlProp" Target="../ctrlProps/ctrlProp373.xml"/><Relationship Id="rId54" Type="http://schemas.openxmlformats.org/officeDocument/2006/relationships/ctrlProp" Target="../ctrlProps/ctrlProp112.xml"/><Relationship Id="rId96" Type="http://schemas.openxmlformats.org/officeDocument/2006/relationships/ctrlProp" Target="../ctrlProps/ctrlProp154.xml"/><Relationship Id="rId161" Type="http://schemas.openxmlformats.org/officeDocument/2006/relationships/ctrlProp" Target="../ctrlProps/ctrlProp219.xml"/><Relationship Id="rId217" Type="http://schemas.openxmlformats.org/officeDocument/2006/relationships/ctrlProp" Target="../ctrlProps/ctrlProp275.xml"/><Relationship Id="rId259" Type="http://schemas.openxmlformats.org/officeDocument/2006/relationships/ctrlProp" Target="../ctrlProps/ctrlProp317.xml"/><Relationship Id="rId23" Type="http://schemas.openxmlformats.org/officeDocument/2006/relationships/ctrlProp" Target="../ctrlProps/ctrlProp81.xml"/><Relationship Id="rId119" Type="http://schemas.openxmlformats.org/officeDocument/2006/relationships/ctrlProp" Target="../ctrlProps/ctrlProp177.xml"/><Relationship Id="rId270" Type="http://schemas.openxmlformats.org/officeDocument/2006/relationships/ctrlProp" Target="../ctrlProps/ctrlProp328.xml"/><Relationship Id="rId65" Type="http://schemas.openxmlformats.org/officeDocument/2006/relationships/ctrlProp" Target="../ctrlProps/ctrlProp123.xml"/><Relationship Id="rId130" Type="http://schemas.openxmlformats.org/officeDocument/2006/relationships/ctrlProp" Target="../ctrlProps/ctrlProp188.xml"/><Relationship Id="rId172" Type="http://schemas.openxmlformats.org/officeDocument/2006/relationships/ctrlProp" Target="../ctrlProps/ctrlProp230.xml"/><Relationship Id="rId228" Type="http://schemas.openxmlformats.org/officeDocument/2006/relationships/ctrlProp" Target="../ctrlProps/ctrlProp286.xml"/><Relationship Id="rId281" Type="http://schemas.openxmlformats.org/officeDocument/2006/relationships/ctrlProp" Target="../ctrlProps/ctrlProp339.xml"/><Relationship Id="rId34" Type="http://schemas.openxmlformats.org/officeDocument/2006/relationships/ctrlProp" Target="../ctrlProps/ctrlProp92.xml"/><Relationship Id="rId55" Type="http://schemas.openxmlformats.org/officeDocument/2006/relationships/ctrlProp" Target="../ctrlProps/ctrlProp113.xml"/><Relationship Id="rId76" Type="http://schemas.openxmlformats.org/officeDocument/2006/relationships/ctrlProp" Target="../ctrlProps/ctrlProp134.xml"/><Relationship Id="rId97" Type="http://schemas.openxmlformats.org/officeDocument/2006/relationships/ctrlProp" Target="../ctrlProps/ctrlProp155.xml"/><Relationship Id="rId120" Type="http://schemas.openxmlformats.org/officeDocument/2006/relationships/ctrlProp" Target="../ctrlProps/ctrlProp178.xml"/><Relationship Id="rId141" Type="http://schemas.openxmlformats.org/officeDocument/2006/relationships/ctrlProp" Target="../ctrlProps/ctrlProp199.xml"/><Relationship Id="rId7" Type="http://schemas.openxmlformats.org/officeDocument/2006/relationships/ctrlProp" Target="../ctrlProps/ctrlProp65.xml"/><Relationship Id="rId162" Type="http://schemas.openxmlformats.org/officeDocument/2006/relationships/ctrlProp" Target="../ctrlProps/ctrlProp220.xml"/><Relationship Id="rId183" Type="http://schemas.openxmlformats.org/officeDocument/2006/relationships/ctrlProp" Target="../ctrlProps/ctrlProp241.xml"/><Relationship Id="rId218" Type="http://schemas.openxmlformats.org/officeDocument/2006/relationships/ctrlProp" Target="../ctrlProps/ctrlProp276.xml"/><Relationship Id="rId239" Type="http://schemas.openxmlformats.org/officeDocument/2006/relationships/ctrlProp" Target="../ctrlProps/ctrlProp297.xml"/><Relationship Id="rId250" Type="http://schemas.openxmlformats.org/officeDocument/2006/relationships/ctrlProp" Target="../ctrlProps/ctrlProp308.xml"/><Relationship Id="rId271" Type="http://schemas.openxmlformats.org/officeDocument/2006/relationships/ctrlProp" Target="../ctrlProps/ctrlProp329.xml"/><Relationship Id="rId292" Type="http://schemas.openxmlformats.org/officeDocument/2006/relationships/ctrlProp" Target="../ctrlProps/ctrlProp350.xml"/><Relationship Id="rId306" Type="http://schemas.openxmlformats.org/officeDocument/2006/relationships/ctrlProp" Target="../ctrlProps/ctrlProp364.xml"/><Relationship Id="rId24" Type="http://schemas.openxmlformats.org/officeDocument/2006/relationships/ctrlProp" Target="../ctrlProps/ctrlProp82.xml"/><Relationship Id="rId45" Type="http://schemas.openxmlformats.org/officeDocument/2006/relationships/ctrlProp" Target="../ctrlProps/ctrlProp103.xml"/><Relationship Id="rId66" Type="http://schemas.openxmlformats.org/officeDocument/2006/relationships/ctrlProp" Target="../ctrlProps/ctrlProp124.xml"/><Relationship Id="rId87" Type="http://schemas.openxmlformats.org/officeDocument/2006/relationships/ctrlProp" Target="../ctrlProps/ctrlProp145.xml"/><Relationship Id="rId110" Type="http://schemas.openxmlformats.org/officeDocument/2006/relationships/ctrlProp" Target="../ctrlProps/ctrlProp168.xml"/><Relationship Id="rId131" Type="http://schemas.openxmlformats.org/officeDocument/2006/relationships/ctrlProp" Target="../ctrlProps/ctrlProp189.xml"/><Relationship Id="rId152" Type="http://schemas.openxmlformats.org/officeDocument/2006/relationships/ctrlProp" Target="../ctrlProps/ctrlProp210.xml"/><Relationship Id="rId173" Type="http://schemas.openxmlformats.org/officeDocument/2006/relationships/ctrlProp" Target="../ctrlProps/ctrlProp231.xml"/><Relationship Id="rId194" Type="http://schemas.openxmlformats.org/officeDocument/2006/relationships/ctrlProp" Target="../ctrlProps/ctrlProp252.xml"/><Relationship Id="rId208" Type="http://schemas.openxmlformats.org/officeDocument/2006/relationships/ctrlProp" Target="../ctrlProps/ctrlProp266.xml"/><Relationship Id="rId229" Type="http://schemas.openxmlformats.org/officeDocument/2006/relationships/ctrlProp" Target="../ctrlProps/ctrlProp287.xml"/><Relationship Id="rId240" Type="http://schemas.openxmlformats.org/officeDocument/2006/relationships/ctrlProp" Target="../ctrlProps/ctrlProp298.xml"/><Relationship Id="rId261" Type="http://schemas.openxmlformats.org/officeDocument/2006/relationships/ctrlProp" Target="../ctrlProps/ctrlProp319.xml"/><Relationship Id="rId14" Type="http://schemas.openxmlformats.org/officeDocument/2006/relationships/ctrlProp" Target="../ctrlProps/ctrlProp72.xml"/><Relationship Id="rId35" Type="http://schemas.openxmlformats.org/officeDocument/2006/relationships/ctrlProp" Target="../ctrlProps/ctrlProp93.xml"/><Relationship Id="rId56" Type="http://schemas.openxmlformats.org/officeDocument/2006/relationships/ctrlProp" Target="../ctrlProps/ctrlProp114.xml"/><Relationship Id="rId77" Type="http://schemas.openxmlformats.org/officeDocument/2006/relationships/ctrlProp" Target="../ctrlProps/ctrlProp135.xml"/><Relationship Id="rId100" Type="http://schemas.openxmlformats.org/officeDocument/2006/relationships/ctrlProp" Target="../ctrlProps/ctrlProp158.xml"/><Relationship Id="rId282" Type="http://schemas.openxmlformats.org/officeDocument/2006/relationships/ctrlProp" Target="../ctrlProps/ctrlProp340.xml"/><Relationship Id="rId317" Type="http://schemas.openxmlformats.org/officeDocument/2006/relationships/ctrlProp" Target="../ctrlProps/ctrlProp375.xml"/><Relationship Id="rId8" Type="http://schemas.openxmlformats.org/officeDocument/2006/relationships/ctrlProp" Target="../ctrlProps/ctrlProp66.xml"/><Relationship Id="rId98" Type="http://schemas.openxmlformats.org/officeDocument/2006/relationships/ctrlProp" Target="../ctrlProps/ctrlProp156.xml"/><Relationship Id="rId121" Type="http://schemas.openxmlformats.org/officeDocument/2006/relationships/ctrlProp" Target="../ctrlProps/ctrlProp179.xml"/><Relationship Id="rId142" Type="http://schemas.openxmlformats.org/officeDocument/2006/relationships/ctrlProp" Target="../ctrlProps/ctrlProp200.xml"/><Relationship Id="rId163" Type="http://schemas.openxmlformats.org/officeDocument/2006/relationships/ctrlProp" Target="../ctrlProps/ctrlProp221.xml"/><Relationship Id="rId184" Type="http://schemas.openxmlformats.org/officeDocument/2006/relationships/ctrlProp" Target="../ctrlProps/ctrlProp242.xml"/><Relationship Id="rId219" Type="http://schemas.openxmlformats.org/officeDocument/2006/relationships/ctrlProp" Target="../ctrlProps/ctrlProp277.xml"/><Relationship Id="rId230" Type="http://schemas.openxmlformats.org/officeDocument/2006/relationships/ctrlProp" Target="../ctrlProps/ctrlProp288.xml"/><Relationship Id="rId251" Type="http://schemas.openxmlformats.org/officeDocument/2006/relationships/ctrlProp" Target="../ctrlProps/ctrlProp309.xml"/><Relationship Id="rId25" Type="http://schemas.openxmlformats.org/officeDocument/2006/relationships/ctrlProp" Target="../ctrlProps/ctrlProp83.xml"/><Relationship Id="rId46" Type="http://schemas.openxmlformats.org/officeDocument/2006/relationships/ctrlProp" Target="../ctrlProps/ctrlProp104.xml"/><Relationship Id="rId67" Type="http://schemas.openxmlformats.org/officeDocument/2006/relationships/ctrlProp" Target="../ctrlProps/ctrlProp125.xml"/><Relationship Id="rId272" Type="http://schemas.openxmlformats.org/officeDocument/2006/relationships/ctrlProp" Target="../ctrlProps/ctrlProp330.xml"/><Relationship Id="rId293" Type="http://schemas.openxmlformats.org/officeDocument/2006/relationships/ctrlProp" Target="../ctrlProps/ctrlProp351.xml"/><Relationship Id="rId307" Type="http://schemas.openxmlformats.org/officeDocument/2006/relationships/ctrlProp" Target="../ctrlProps/ctrlProp365.xml"/><Relationship Id="rId88" Type="http://schemas.openxmlformats.org/officeDocument/2006/relationships/ctrlProp" Target="../ctrlProps/ctrlProp146.xml"/><Relationship Id="rId111" Type="http://schemas.openxmlformats.org/officeDocument/2006/relationships/ctrlProp" Target="../ctrlProps/ctrlProp169.xml"/><Relationship Id="rId132" Type="http://schemas.openxmlformats.org/officeDocument/2006/relationships/ctrlProp" Target="../ctrlProps/ctrlProp190.xml"/><Relationship Id="rId153" Type="http://schemas.openxmlformats.org/officeDocument/2006/relationships/ctrlProp" Target="../ctrlProps/ctrlProp211.xml"/><Relationship Id="rId174" Type="http://schemas.openxmlformats.org/officeDocument/2006/relationships/ctrlProp" Target="../ctrlProps/ctrlProp232.xml"/><Relationship Id="rId195" Type="http://schemas.openxmlformats.org/officeDocument/2006/relationships/ctrlProp" Target="../ctrlProps/ctrlProp253.xml"/><Relationship Id="rId209" Type="http://schemas.openxmlformats.org/officeDocument/2006/relationships/ctrlProp" Target="../ctrlProps/ctrlProp267.xml"/><Relationship Id="rId220" Type="http://schemas.openxmlformats.org/officeDocument/2006/relationships/ctrlProp" Target="../ctrlProps/ctrlProp278.xml"/><Relationship Id="rId241" Type="http://schemas.openxmlformats.org/officeDocument/2006/relationships/ctrlProp" Target="../ctrlProps/ctrlProp299.xml"/><Relationship Id="rId15" Type="http://schemas.openxmlformats.org/officeDocument/2006/relationships/ctrlProp" Target="../ctrlProps/ctrlProp73.xml"/><Relationship Id="rId36" Type="http://schemas.openxmlformats.org/officeDocument/2006/relationships/ctrlProp" Target="../ctrlProps/ctrlProp94.xml"/><Relationship Id="rId57" Type="http://schemas.openxmlformats.org/officeDocument/2006/relationships/ctrlProp" Target="../ctrlProps/ctrlProp115.xml"/><Relationship Id="rId262" Type="http://schemas.openxmlformats.org/officeDocument/2006/relationships/ctrlProp" Target="../ctrlProps/ctrlProp320.xml"/><Relationship Id="rId283" Type="http://schemas.openxmlformats.org/officeDocument/2006/relationships/ctrlProp" Target="../ctrlProps/ctrlProp341.xml"/><Relationship Id="rId318" Type="http://schemas.openxmlformats.org/officeDocument/2006/relationships/ctrlProp" Target="../ctrlProps/ctrlProp376.xml"/><Relationship Id="rId78" Type="http://schemas.openxmlformats.org/officeDocument/2006/relationships/ctrlProp" Target="../ctrlProps/ctrlProp136.xml"/><Relationship Id="rId99" Type="http://schemas.openxmlformats.org/officeDocument/2006/relationships/ctrlProp" Target="../ctrlProps/ctrlProp157.xml"/><Relationship Id="rId101" Type="http://schemas.openxmlformats.org/officeDocument/2006/relationships/ctrlProp" Target="../ctrlProps/ctrlProp159.xml"/><Relationship Id="rId122" Type="http://schemas.openxmlformats.org/officeDocument/2006/relationships/ctrlProp" Target="../ctrlProps/ctrlProp180.xml"/><Relationship Id="rId143" Type="http://schemas.openxmlformats.org/officeDocument/2006/relationships/ctrlProp" Target="../ctrlProps/ctrlProp201.xml"/><Relationship Id="rId164" Type="http://schemas.openxmlformats.org/officeDocument/2006/relationships/ctrlProp" Target="../ctrlProps/ctrlProp222.xml"/><Relationship Id="rId185" Type="http://schemas.openxmlformats.org/officeDocument/2006/relationships/ctrlProp" Target="../ctrlProps/ctrlProp243.xml"/><Relationship Id="rId9" Type="http://schemas.openxmlformats.org/officeDocument/2006/relationships/ctrlProp" Target="../ctrlProps/ctrlProp67.xml"/><Relationship Id="rId210" Type="http://schemas.openxmlformats.org/officeDocument/2006/relationships/ctrlProp" Target="../ctrlProps/ctrlProp268.xml"/><Relationship Id="rId26" Type="http://schemas.openxmlformats.org/officeDocument/2006/relationships/ctrlProp" Target="../ctrlProps/ctrlProp84.xml"/><Relationship Id="rId231" Type="http://schemas.openxmlformats.org/officeDocument/2006/relationships/ctrlProp" Target="../ctrlProps/ctrlProp289.xml"/><Relationship Id="rId252" Type="http://schemas.openxmlformats.org/officeDocument/2006/relationships/ctrlProp" Target="../ctrlProps/ctrlProp310.xml"/><Relationship Id="rId273" Type="http://schemas.openxmlformats.org/officeDocument/2006/relationships/ctrlProp" Target="../ctrlProps/ctrlProp331.xml"/><Relationship Id="rId294" Type="http://schemas.openxmlformats.org/officeDocument/2006/relationships/ctrlProp" Target="../ctrlProps/ctrlProp352.xml"/><Relationship Id="rId308" Type="http://schemas.openxmlformats.org/officeDocument/2006/relationships/ctrlProp" Target="../ctrlProps/ctrlProp366.xml"/><Relationship Id="rId47" Type="http://schemas.openxmlformats.org/officeDocument/2006/relationships/ctrlProp" Target="../ctrlProps/ctrlProp105.xml"/><Relationship Id="rId68" Type="http://schemas.openxmlformats.org/officeDocument/2006/relationships/ctrlProp" Target="../ctrlProps/ctrlProp126.xml"/><Relationship Id="rId89" Type="http://schemas.openxmlformats.org/officeDocument/2006/relationships/ctrlProp" Target="../ctrlProps/ctrlProp147.xml"/><Relationship Id="rId112" Type="http://schemas.openxmlformats.org/officeDocument/2006/relationships/ctrlProp" Target="../ctrlProps/ctrlProp170.xml"/><Relationship Id="rId133" Type="http://schemas.openxmlformats.org/officeDocument/2006/relationships/ctrlProp" Target="../ctrlProps/ctrlProp191.xml"/><Relationship Id="rId154" Type="http://schemas.openxmlformats.org/officeDocument/2006/relationships/ctrlProp" Target="../ctrlProps/ctrlProp212.xml"/><Relationship Id="rId175" Type="http://schemas.openxmlformats.org/officeDocument/2006/relationships/ctrlProp" Target="../ctrlProps/ctrlProp233.xml"/><Relationship Id="rId196" Type="http://schemas.openxmlformats.org/officeDocument/2006/relationships/ctrlProp" Target="../ctrlProps/ctrlProp254.xml"/><Relationship Id="rId200" Type="http://schemas.openxmlformats.org/officeDocument/2006/relationships/ctrlProp" Target="../ctrlProps/ctrlProp258.xml"/><Relationship Id="rId16" Type="http://schemas.openxmlformats.org/officeDocument/2006/relationships/ctrlProp" Target="../ctrlProps/ctrlProp74.xml"/><Relationship Id="rId221" Type="http://schemas.openxmlformats.org/officeDocument/2006/relationships/ctrlProp" Target="../ctrlProps/ctrlProp279.xml"/><Relationship Id="rId242" Type="http://schemas.openxmlformats.org/officeDocument/2006/relationships/ctrlProp" Target="../ctrlProps/ctrlProp300.xml"/><Relationship Id="rId263" Type="http://schemas.openxmlformats.org/officeDocument/2006/relationships/ctrlProp" Target="../ctrlProps/ctrlProp321.xml"/><Relationship Id="rId284" Type="http://schemas.openxmlformats.org/officeDocument/2006/relationships/ctrlProp" Target="../ctrlProps/ctrlProp342.xml"/><Relationship Id="rId319" Type="http://schemas.openxmlformats.org/officeDocument/2006/relationships/ctrlProp" Target="../ctrlProps/ctrlProp377.xml"/><Relationship Id="rId37" Type="http://schemas.openxmlformats.org/officeDocument/2006/relationships/ctrlProp" Target="../ctrlProps/ctrlProp95.xml"/><Relationship Id="rId58" Type="http://schemas.openxmlformats.org/officeDocument/2006/relationships/ctrlProp" Target="../ctrlProps/ctrlProp116.xml"/><Relationship Id="rId79" Type="http://schemas.openxmlformats.org/officeDocument/2006/relationships/ctrlProp" Target="../ctrlProps/ctrlProp137.xml"/><Relationship Id="rId102" Type="http://schemas.openxmlformats.org/officeDocument/2006/relationships/ctrlProp" Target="../ctrlProps/ctrlProp160.xml"/><Relationship Id="rId123" Type="http://schemas.openxmlformats.org/officeDocument/2006/relationships/ctrlProp" Target="../ctrlProps/ctrlProp181.xml"/><Relationship Id="rId144" Type="http://schemas.openxmlformats.org/officeDocument/2006/relationships/ctrlProp" Target="../ctrlProps/ctrlProp202.xml"/><Relationship Id="rId90" Type="http://schemas.openxmlformats.org/officeDocument/2006/relationships/ctrlProp" Target="../ctrlProps/ctrlProp148.xml"/><Relationship Id="rId165" Type="http://schemas.openxmlformats.org/officeDocument/2006/relationships/ctrlProp" Target="../ctrlProps/ctrlProp223.xml"/><Relationship Id="rId186" Type="http://schemas.openxmlformats.org/officeDocument/2006/relationships/ctrlProp" Target="../ctrlProps/ctrlProp244.xml"/><Relationship Id="rId211" Type="http://schemas.openxmlformats.org/officeDocument/2006/relationships/ctrlProp" Target="../ctrlProps/ctrlProp269.xml"/><Relationship Id="rId232" Type="http://schemas.openxmlformats.org/officeDocument/2006/relationships/ctrlProp" Target="../ctrlProps/ctrlProp290.xml"/><Relationship Id="rId253" Type="http://schemas.openxmlformats.org/officeDocument/2006/relationships/ctrlProp" Target="../ctrlProps/ctrlProp311.xml"/><Relationship Id="rId274" Type="http://schemas.openxmlformats.org/officeDocument/2006/relationships/ctrlProp" Target="../ctrlProps/ctrlProp332.xml"/><Relationship Id="rId295" Type="http://schemas.openxmlformats.org/officeDocument/2006/relationships/ctrlProp" Target="../ctrlProps/ctrlProp353.xml"/><Relationship Id="rId309" Type="http://schemas.openxmlformats.org/officeDocument/2006/relationships/ctrlProp" Target="../ctrlProps/ctrlProp367.xml"/><Relationship Id="rId27" Type="http://schemas.openxmlformats.org/officeDocument/2006/relationships/ctrlProp" Target="../ctrlProps/ctrlProp85.xml"/><Relationship Id="rId48" Type="http://schemas.openxmlformats.org/officeDocument/2006/relationships/ctrlProp" Target="../ctrlProps/ctrlProp106.xml"/><Relationship Id="rId69" Type="http://schemas.openxmlformats.org/officeDocument/2006/relationships/ctrlProp" Target="../ctrlProps/ctrlProp127.xml"/><Relationship Id="rId113" Type="http://schemas.openxmlformats.org/officeDocument/2006/relationships/ctrlProp" Target="../ctrlProps/ctrlProp171.xml"/><Relationship Id="rId134" Type="http://schemas.openxmlformats.org/officeDocument/2006/relationships/ctrlProp" Target="../ctrlProps/ctrlProp192.xml"/><Relationship Id="rId320" Type="http://schemas.openxmlformats.org/officeDocument/2006/relationships/ctrlProp" Target="../ctrlProps/ctrlProp378.xml"/><Relationship Id="rId80" Type="http://schemas.openxmlformats.org/officeDocument/2006/relationships/ctrlProp" Target="../ctrlProps/ctrlProp138.xml"/><Relationship Id="rId155" Type="http://schemas.openxmlformats.org/officeDocument/2006/relationships/ctrlProp" Target="../ctrlProps/ctrlProp213.xml"/><Relationship Id="rId176" Type="http://schemas.openxmlformats.org/officeDocument/2006/relationships/ctrlProp" Target="../ctrlProps/ctrlProp234.xml"/><Relationship Id="rId197" Type="http://schemas.openxmlformats.org/officeDocument/2006/relationships/ctrlProp" Target="../ctrlProps/ctrlProp255.xml"/><Relationship Id="rId201" Type="http://schemas.openxmlformats.org/officeDocument/2006/relationships/ctrlProp" Target="../ctrlProps/ctrlProp259.xml"/><Relationship Id="rId222" Type="http://schemas.openxmlformats.org/officeDocument/2006/relationships/ctrlProp" Target="../ctrlProps/ctrlProp280.xml"/><Relationship Id="rId243" Type="http://schemas.openxmlformats.org/officeDocument/2006/relationships/ctrlProp" Target="../ctrlProps/ctrlProp301.xml"/><Relationship Id="rId264" Type="http://schemas.openxmlformats.org/officeDocument/2006/relationships/ctrlProp" Target="../ctrlProps/ctrlProp322.xml"/><Relationship Id="rId285" Type="http://schemas.openxmlformats.org/officeDocument/2006/relationships/ctrlProp" Target="../ctrlProps/ctrlProp343.xml"/><Relationship Id="rId17" Type="http://schemas.openxmlformats.org/officeDocument/2006/relationships/ctrlProp" Target="../ctrlProps/ctrlProp75.xml"/><Relationship Id="rId38" Type="http://schemas.openxmlformats.org/officeDocument/2006/relationships/ctrlProp" Target="../ctrlProps/ctrlProp96.xml"/><Relationship Id="rId59" Type="http://schemas.openxmlformats.org/officeDocument/2006/relationships/ctrlProp" Target="../ctrlProps/ctrlProp117.xml"/><Relationship Id="rId103" Type="http://schemas.openxmlformats.org/officeDocument/2006/relationships/ctrlProp" Target="../ctrlProps/ctrlProp161.xml"/><Relationship Id="rId124" Type="http://schemas.openxmlformats.org/officeDocument/2006/relationships/ctrlProp" Target="../ctrlProps/ctrlProp182.xml"/><Relationship Id="rId310" Type="http://schemas.openxmlformats.org/officeDocument/2006/relationships/ctrlProp" Target="../ctrlProps/ctrlProp368.xml"/><Relationship Id="rId70" Type="http://schemas.openxmlformats.org/officeDocument/2006/relationships/ctrlProp" Target="../ctrlProps/ctrlProp128.xml"/><Relationship Id="rId91" Type="http://schemas.openxmlformats.org/officeDocument/2006/relationships/ctrlProp" Target="../ctrlProps/ctrlProp149.xml"/><Relationship Id="rId145" Type="http://schemas.openxmlformats.org/officeDocument/2006/relationships/ctrlProp" Target="../ctrlProps/ctrlProp203.xml"/><Relationship Id="rId166" Type="http://schemas.openxmlformats.org/officeDocument/2006/relationships/ctrlProp" Target="../ctrlProps/ctrlProp224.xml"/><Relationship Id="rId187" Type="http://schemas.openxmlformats.org/officeDocument/2006/relationships/ctrlProp" Target="../ctrlProps/ctrlProp245.xml"/><Relationship Id="rId1" Type="http://schemas.openxmlformats.org/officeDocument/2006/relationships/drawing" Target="../drawings/drawing3.xml"/><Relationship Id="rId212" Type="http://schemas.openxmlformats.org/officeDocument/2006/relationships/ctrlProp" Target="../ctrlProps/ctrlProp270.xml"/><Relationship Id="rId233" Type="http://schemas.openxmlformats.org/officeDocument/2006/relationships/ctrlProp" Target="../ctrlProps/ctrlProp291.xml"/><Relationship Id="rId254" Type="http://schemas.openxmlformats.org/officeDocument/2006/relationships/ctrlProp" Target="../ctrlProps/ctrlProp312.xml"/><Relationship Id="rId28" Type="http://schemas.openxmlformats.org/officeDocument/2006/relationships/ctrlProp" Target="../ctrlProps/ctrlProp86.xml"/><Relationship Id="rId49" Type="http://schemas.openxmlformats.org/officeDocument/2006/relationships/ctrlProp" Target="../ctrlProps/ctrlProp107.xml"/><Relationship Id="rId114" Type="http://schemas.openxmlformats.org/officeDocument/2006/relationships/ctrlProp" Target="../ctrlProps/ctrlProp172.xml"/><Relationship Id="rId275" Type="http://schemas.openxmlformats.org/officeDocument/2006/relationships/ctrlProp" Target="../ctrlProps/ctrlProp333.xml"/><Relationship Id="rId296" Type="http://schemas.openxmlformats.org/officeDocument/2006/relationships/ctrlProp" Target="../ctrlProps/ctrlProp354.xml"/><Relationship Id="rId300" Type="http://schemas.openxmlformats.org/officeDocument/2006/relationships/ctrlProp" Target="../ctrlProps/ctrlProp358.xml"/><Relationship Id="rId60" Type="http://schemas.openxmlformats.org/officeDocument/2006/relationships/ctrlProp" Target="../ctrlProps/ctrlProp118.xml"/><Relationship Id="rId81" Type="http://schemas.openxmlformats.org/officeDocument/2006/relationships/ctrlProp" Target="../ctrlProps/ctrlProp139.xml"/><Relationship Id="rId135" Type="http://schemas.openxmlformats.org/officeDocument/2006/relationships/ctrlProp" Target="../ctrlProps/ctrlProp193.xml"/><Relationship Id="rId156" Type="http://schemas.openxmlformats.org/officeDocument/2006/relationships/ctrlProp" Target="../ctrlProps/ctrlProp214.xml"/><Relationship Id="rId177" Type="http://schemas.openxmlformats.org/officeDocument/2006/relationships/ctrlProp" Target="../ctrlProps/ctrlProp235.xml"/><Relationship Id="rId198" Type="http://schemas.openxmlformats.org/officeDocument/2006/relationships/ctrlProp" Target="../ctrlProps/ctrlProp256.xml"/><Relationship Id="rId321" Type="http://schemas.openxmlformats.org/officeDocument/2006/relationships/ctrlProp" Target="../ctrlProps/ctrlProp379.xml"/><Relationship Id="rId202" Type="http://schemas.openxmlformats.org/officeDocument/2006/relationships/ctrlProp" Target="../ctrlProps/ctrlProp260.xml"/><Relationship Id="rId223" Type="http://schemas.openxmlformats.org/officeDocument/2006/relationships/ctrlProp" Target="../ctrlProps/ctrlProp281.xml"/><Relationship Id="rId244" Type="http://schemas.openxmlformats.org/officeDocument/2006/relationships/ctrlProp" Target="../ctrlProps/ctrlProp302.xml"/><Relationship Id="rId18" Type="http://schemas.openxmlformats.org/officeDocument/2006/relationships/ctrlProp" Target="../ctrlProps/ctrlProp76.xml"/><Relationship Id="rId39" Type="http://schemas.openxmlformats.org/officeDocument/2006/relationships/ctrlProp" Target="../ctrlProps/ctrlProp97.xml"/><Relationship Id="rId265" Type="http://schemas.openxmlformats.org/officeDocument/2006/relationships/ctrlProp" Target="../ctrlProps/ctrlProp323.xml"/><Relationship Id="rId286" Type="http://schemas.openxmlformats.org/officeDocument/2006/relationships/ctrlProp" Target="../ctrlProps/ctrlProp344.xml"/><Relationship Id="rId50" Type="http://schemas.openxmlformats.org/officeDocument/2006/relationships/ctrlProp" Target="../ctrlProps/ctrlProp108.xml"/><Relationship Id="rId104" Type="http://schemas.openxmlformats.org/officeDocument/2006/relationships/ctrlProp" Target="../ctrlProps/ctrlProp162.xml"/><Relationship Id="rId125" Type="http://schemas.openxmlformats.org/officeDocument/2006/relationships/ctrlProp" Target="../ctrlProps/ctrlProp183.xml"/><Relationship Id="rId146" Type="http://schemas.openxmlformats.org/officeDocument/2006/relationships/ctrlProp" Target="../ctrlProps/ctrlProp204.xml"/><Relationship Id="rId167" Type="http://schemas.openxmlformats.org/officeDocument/2006/relationships/ctrlProp" Target="../ctrlProps/ctrlProp225.xml"/><Relationship Id="rId188" Type="http://schemas.openxmlformats.org/officeDocument/2006/relationships/ctrlProp" Target="../ctrlProps/ctrlProp246.xml"/><Relationship Id="rId311" Type="http://schemas.openxmlformats.org/officeDocument/2006/relationships/ctrlProp" Target="../ctrlProps/ctrlProp369.xml"/><Relationship Id="rId71" Type="http://schemas.openxmlformats.org/officeDocument/2006/relationships/ctrlProp" Target="../ctrlProps/ctrlProp129.xml"/><Relationship Id="rId92" Type="http://schemas.openxmlformats.org/officeDocument/2006/relationships/ctrlProp" Target="../ctrlProps/ctrlProp150.xml"/><Relationship Id="rId213" Type="http://schemas.openxmlformats.org/officeDocument/2006/relationships/ctrlProp" Target="../ctrlProps/ctrlProp271.xml"/><Relationship Id="rId234" Type="http://schemas.openxmlformats.org/officeDocument/2006/relationships/ctrlProp" Target="../ctrlProps/ctrlProp292.xml"/><Relationship Id="rId2" Type="http://schemas.openxmlformats.org/officeDocument/2006/relationships/vmlDrawing" Target="../drawings/vmlDrawing2.vml"/><Relationship Id="rId29" Type="http://schemas.openxmlformats.org/officeDocument/2006/relationships/ctrlProp" Target="../ctrlProps/ctrlProp87.xml"/><Relationship Id="rId255" Type="http://schemas.openxmlformats.org/officeDocument/2006/relationships/ctrlProp" Target="../ctrlProps/ctrlProp313.xml"/><Relationship Id="rId276" Type="http://schemas.openxmlformats.org/officeDocument/2006/relationships/ctrlProp" Target="../ctrlProps/ctrlProp334.xml"/><Relationship Id="rId297" Type="http://schemas.openxmlformats.org/officeDocument/2006/relationships/ctrlProp" Target="../ctrlProps/ctrlProp355.xml"/><Relationship Id="rId40" Type="http://schemas.openxmlformats.org/officeDocument/2006/relationships/ctrlProp" Target="../ctrlProps/ctrlProp98.xml"/><Relationship Id="rId115" Type="http://schemas.openxmlformats.org/officeDocument/2006/relationships/ctrlProp" Target="../ctrlProps/ctrlProp173.xml"/><Relationship Id="rId136" Type="http://schemas.openxmlformats.org/officeDocument/2006/relationships/ctrlProp" Target="../ctrlProps/ctrlProp194.xml"/><Relationship Id="rId157" Type="http://schemas.openxmlformats.org/officeDocument/2006/relationships/ctrlProp" Target="../ctrlProps/ctrlProp215.xml"/><Relationship Id="rId178" Type="http://schemas.openxmlformats.org/officeDocument/2006/relationships/ctrlProp" Target="../ctrlProps/ctrlProp236.xml"/><Relationship Id="rId301" Type="http://schemas.openxmlformats.org/officeDocument/2006/relationships/ctrlProp" Target="../ctrlProps/ctrlProp359.xml"/><Relationship Id="rId322" Type="http://schemas.openxmlformats.org/officeDocument/2006/relationships/ctrlProp" Target="../ctrlProps/ctrlProp380.xml"/><Relationship Id="rId61" Type="http://schemas.openxmlformats.org/officeDocument/2006/relationships/ctrlProp" Target="../ctrlProps/ctrlProp119.xml"/><Relationship Id="rId82" Type="http://schemas.openxmlformats.org/officeDocument/2006/relationships/ctrlProp" Target="../ctrlProps/ctrlProp140.xml"/><Relationship Id="rId199" Type="http://schemas.openxmlformats.org/officeDocument/2006/relationships/ctrlProp" Target="../ctrlProps/ctrlProp257.xml"/><Relationship Id="rId203" Type="http://schemas.openxmlformats.org/officeDocument/2006/relationships/ctrlProp" Target="../ctrlProps/ctrlProp261.xml"/><Relationship Id="rId19" Type="http://schemas.openxmlformats.org/officeDocument/2006/relationships/ctrlProp" Target="../ctrlProps/ctrlProp77.xml"/><Relationship Id="rId224" Type="http://schemas.openxmlformats.org/officeDocument/2006/relationships/ctrlProp" Target="../ctrlProps/ctrlProp282.xml"/><Relationship Id="rId245" Type="http://schemas.openxmlformats.org/officeDocument/2006/relationships/ctrlProp" Target="../ctrlProps/ctrlProp303.xml"/><Relationship Id="rId266" Type="http://schemas.openxmlformats.org/officeDocument/2006/relationships/ctrlProp" Target="../ctrlProps/ctrlProp324.xml"/><Relationship Id="rId287" Type="http://schemas.openxmlformats.org/officeDocument/2006/relationships/ctrlProp" Target="../ctrlProps/ctrlProp345.xml"/><Relationship Id="rId30" Type="http://schemas.openxmlformats.org/officeDocument/2006/relationships/ctrlProp" Target="../ctrlProps/ctrlProp88.xml"/><Relationship Id="rId105" Type="http://schemas.openxmlformats.org/officeDocument/2006/relationships/ctrlProp" Target="../ctrlProps/ctrlProp163.xml"/><Relationship Id="rId126" Type="http://schemas.openxmlformats.org/officeDocument/2006/relationships/ctrlProp" Target="../ctrlProps/ctrlProp184.xml"/><Relationship Id="rId147" Type="http://schemas.openxmlformats.org/officeDocument/2006/relationships/ctrlProp" Target="../ctrlProps/ctrlProp205.xml"/><Relationship Id="rId168" Type="http://schemas.openxmlformats.org/officeDocument/2006/relationships/ctrlProp" Target="../ctrlProps/ctrlProp226.xml"/><Relationship Id="rId312" Type="http://schemas.openxmlformats.org/officeDocument/2006/relationships/ctrlProp" Target="../ctrlProps/ctrlProp370.xml"/><Relationship Id="rId51" Type="http://schemas.openxmlformats.org/officeDocument/2006/relationships/ctrlProp" Target="../ctrlProps/ctrlProp109.xml"/><Relationship Id="rId72" Type="http://schemas.openxmlformats.org/officeDocument/2006/relationships/ctrlProp" Target="../ctrlProps/ctrlProp130.xml"/><Relationship Id="rId93" Type="http://schemas.openxmlformats.org/officeDocument/2006/relationships/ctrlProp" Target="../ctrlProps/ctrlProp151.xml"/><Relationship Id="rId189" Type="http://schemas.openxmlformats.org/officeDocument/2006/relationships/ctrlProp" Target="../ctrlProps/ctrlProp247.xml"/><Relationship Id="rId3" Type="http://schemas.openxmlformats.org/officeDocument/2006/relationships/ctrlProp" Target="../ctrlProps/ctrlProp61.xml"/><Relationship Id="rId214" Type="http://schemas.openxmlformats.org/officeDocument/2006/relationships/ctrlProp" Target="../ctrlProps/ctrlProp272.xml"/><Relationship Id="rId235" Type="http://schemas.openxmlformats.org/officeDocument/2006/relationships/ctrlProp" Target="../ctrlProps/ctrlProp293.xml"/><Relationship Id="rId256" Type="http://schemas.openxmlformats.org/officeDocument/2006/relationships/ctrlProp" Target="../ctrlProps/ctrlProp314.xml"/><Relationship Id="rId277" Type="http://schemas.openxmlformats.org/officeDocument/2006/relationships/ctrlProp" Target="../ctrlProps/ctrlProp335.xml"/><Relationship Id="rId298" Type="http://schemas.openxmlformats.org/officeDocument/2006/relationships/ctrlProp" Target="../ctrlProps/ctrlProp356.xml"/><Relationship Id="rId116" Type="http://schemas.openxmlformats.org/officeDocument/2006/relationships/ctrlProp" Target="../ctrlProps/ctrlProp174.xml"/><Relationship Id="rId137" Type="http://schemas.openxmlformats.org/officeDocument/2006/relationships/ctrlProp" Target="../ctrlProps/ctrlProp195.xml"/><Relationship Id="rId158" Type="http://schemas.openxmlformats.org/officeDocument/2006/relationships/ctrlProp" Target="../ctrlProps/ctrlProp216.xml"/><Relationship Id="rId302" Type="http://schemas.openxmlformats.org/officeDocument/2006/relationships/ctrlProp" Target="../ctrlProps/ctrlProp360.xml"/><Relationship Id="rId20" Type="http://schemas.openxmlformats.org/officeDocument/2006/relationships/ctrlProp" Target="../ctrlProps/ctrlProp78.xml"/><Relationship Id="rId41" Type="http://schemas.openxmlformats.org/officeDocument/2006/relationships/ctrlProp" Target="../ctrlProps/ctrlProp99.xml"/><Relationship Id="rId62" Type="http://schemas.openxmlformats.org/officeDocument/2006/relationships/ctrlProp" Target="../ctrlProps/ctrlProp120.xml"/><Relationship Id="rId83" Type="http://schemas.openxmlformats.org/officeDocument/2006/relationships/ctrlProp" Target="../ctrlProps/ctrlProp141.xml"/><Relationship Id="rId179" Type="http://schemas.openxmlformats.org/officeDocument/2006/relationships/ctrlProp" Target="../ctrlProps/ctrlProp237.xml"/><Relationship Id="rId190" Type="http://schemas.openxmlformats.org/officeDocument/2006/relationships/ctrlProp" Target="../ctrlProps/ctrlProp248.xml"/><Relationship Id="rId204" Type="http://schemas.openxmlformats.org/officeDocument/2006/relationships/ctrlProp" Target="../ctrlProps/ctrlProp262.xml"/><Relationship Id="rId225" Type="http://schemas.openxmlformats.org/officeDocument/2006/relationships/ctrlProp" Target="../ctrlProps/ctrlProp283.xml"/><Relationship Id="rId246" Type="http://schemas.openxmlformats.org/officeDocument/2006/relationships/ctrlProp" Target="../ctrlProps/ctrlProp304.xml"/><Relationship Id="rId267" Type="http://schemas.openxmlformats.org/officeDocument/2006/relationships/ctrlProp" Target="../ctrlProps/ctrlProp325.xml"/><Relationship Id="rId288" Type="http://schemas.openxmlformats.org/officeDocument/2006/relationships/ctrlProp" Target="../ctrlProps/ctrlProp346.xml"/><Relationship Id="rId106" Type="http://schemas.openxmlformats.org/officeDocument/2006/relationships/ctrlProp" Target="../ctrlProps/ctrlProp164.xml"/><Relationship Id="rId127" Type="http://schemas.openxmlformats.org/officeDocument/2006/relationships/ctrlProp" Target="../ctrlProps/ctrlProp185.xml"/><Relationship Id="rId313" Type="http://schemas.openxmlformats.org/officeDocument/2006/relationships/ctrlProp" Target="../ctrlProps/ctrlProp371.xml"/><Relationship Id="rId10" Type="http://schemas.openxmlformats.org/officeDocument/2006/relationships/ctrlProp" Target="../ctrlProps/ctrlProp68.xml"/><Relationship Id="rId31" Type="http://schemas.openxmlformats.org/officeDocument/2006/relationships/ctrlProp" Target="../ctrlProps/ctrlProp89.xml"/><Relationship Id="rId52" Type="http://schemas.openxmlformats.org/officeDocument/2006/relationships/ctrlProp" Target="../ctrlProps/ctrlProp110.xml"/><Relationship Id="rId73" Type="http://schemas.openxmlformats.org/officeDocument/2006/relationships/ctrlProp" Target="../ctrlProps/ctrlProp131.xml"/><Relationship Id="rId94" Type="http://schemas.openxmlformats.org/officeDocument/2006/relationships/ctrlProp" Target="../ctrlProps/ctrlProp152.xml"/><Relationship Id="rId148" Type="http://schemas.openxmlformats.org/officeDocument/2006/relationships/ctrlProp" Target="../ctrlProps/ctrlProp206.xml"/><Relationship Id="rId169" Type="http://schemas.openxmlformats.org/officeDocument/2006/relationships/ctrlProp" Target="../ctrlProps/ctrlProp227.xml"/><Relationship Id="rId4" Type="http://schemas.openxmlformats.org/officeDocument/2006/relationships/ctrlProp" Target="../ctrlProps/ctrlProp62.xml"/><Relationship Id="rId180" Type="http://schemas.openxmlformats.org/officeDocument/2006/relationships/ctrlProp" Target="../ctrlProps/ctrlProp238.xml"/><Relationship Id="rId215" Type="http://schemas.openxmlformats.org/officeDocument/2006/relationships/ctrlProp" Target="../ctrlProps/ctrlProp273.xml"/><Relationship Id="rId236" Type="http://schemas.openxmlformats.org/officeDocument/2006/relationships/ctrlProp" Target="../ctrlProps/ctrlProp294.xml"/><Relationship Id="rId257" Type="http://schemas.openxmlformats.org/officeDocument/2006/relationships/ctrlProp" Target="../ctrlProps/ctrlProp315.xml"/><Relationship Id="rId278" Type="http://schemas.openxmlformats.org/officeDocument/2006/relationships/ctrlProp" Target="../ctrlProps/ctrlProp336.xml"/><Relationship Id="rId303" Type="http://schemas.openxmlformats.org/officeDocument/2006/relationships/ctrlProp" Target="../ctrlProps/ctrlProp361.xml"/><Relationship Id="rId42" Type="http://schemas.openxmlformats.org/officeDocument/2006/relationships/ctrlProp" Target="../ctrlProps/ctrlProp100.xml"/><Relationship Id="rId84" Type="http://schemas.openxmlformats.org/officeDocument/2006/relationships/ctrlProp" Target="../ctrlProps/ctrlProp142.xml"/><Relationship Id="rId138" Type="http://schemas.openxmlformats.org/officeDocument/2006/relationships/ctrlProp" Target="../ctrlProps/ctrlProp196.xml"/><Relationship Id="rId191" Type="http://schemas.openxmlformats.org/officeDocument/2006/relationships/ctrlProp" Target="../ctrlProps/ctrlProp249.xml"/><Relationship Id="rId205" Type="http://schemas.openxmlformats.org/officeDocument/2006/relationships/ctrlProp" Target="../ctrlProps/ctrlProp263.xml"/><Relationship Id="rId247" Type="http://schemas.openxmlformats.org/officeDocument/2006/relationships/ctrlProp" Target="../ctrlProps/ctrlProp305.xml"/><Relationship Id="rId107" Type="http://schemas.openxmlformats.org/officeDocument/2006/relationships/ctrlProp" Target="../ctrlProps/ctrlProp165.xml"/><Relationship Id="rId289" Type="http://schemas.openxmlformats.org/officeDocument/2006/relationships/ctrlProp" Target="../ctrlProps/ctrlProp347.xml"/><Relationship Id="rId11" Type="http://schemas.openxmlformats.org/officeDocument/2006/relationships/ctrlProp" Target="../ctrlProps/ctrlProp69.xml"/><Relationship Id="rId53" Type="http://schemas.openxmlformats.org/officeDocument/2006/relationships/ctrlProp" Target="../ctrlProps/ctrlProp111.xml"/><Relationship Id="rId149" Type="http://schemas.openxmlformats.org/officeDocument/2006/relationships/ctrlProp" Target="../ctrlProps/ctrlProp207.xml"/><Relationship Id="rId314" Type="http://schemas.openxmlformats.org/officeDocument/2006/relationships/ctrlProp" Target="../ctrlProps/ctrlProp372.xml"/><Relationship Id="rId95" Type="http://schemas.openxmlformats.org/officeDocument/2006/relationships/ctrlProp" Target="../ctrlProps/ctrlProp153.xml"/><Relationship Id="rId160" Type="http://schemas.openxmlformats.org/officeDocument/2006/relationships/ctrlProp" Target="../ctrlProps/ctrlProp218.xml"/><Relationship Id="rId216" Type="http://schemas.openxmlformats.org/officeDocument/2006/relationships/ctrlProp" Target="../ctrlProps/ctrlProp274.xml"/><Relationship Id="rId258" Type="http://schemas.openxmlformats.org/officeDocument/2006/relationships/ctrlProp" Target="../ctrlProps/ctrlProp316.xml"/><Relationship Id="rId22" Type="http://schemas.openxmlformats.org/officeDocument/2006/relationships/ctrlProp" Target="../ctrlProps/ctrlProp80.xml"/><Relationship Id="rId64" Type="http://schemas.openxmlformats.org/officeDocument/2006/relationships/ctrlProp" Target="../ctrlProps/ctrlProp122.xml"/><Relationship Id="rId118" Type="http://schemas.openxmlformats.org/officeDocument/2006/relationships/ctrlProp" Target="../ctrlProps/ctrlProp176.xml"/><Relationship Id="rId171" Type="http://schemas.openxmlformats.org/officeDocument/2006/relationships/ctrlProp" Target="../ctrlProps/ctrlProp229.xml"/><Relationship Id="rId227" Type="http://schemas.openxmlformats.org/officeDocument/2006/relationships/ctrlProp" Target="../ctrlProps/ctrlProp285.xml"/><Relationship Id="rId269" Type="http://schemas.openxmlformats.org/officeDocument/2006/relationships/ctrlProp" Target="../ctrlProps/ctrlProp327.xml"/><Relationship Id="rId33" Type="http://schemas.openxmlformats.org/officeDocument/2006/relationships/ctrlProp" Target="../ctrlProps/ctrlProp91.xml"/><Relationship Id="rId129" Type="http://schemas.openxmlformats.org/officeDocument/2006/relationships/ctrlProp" Target="../ctrlProps/ctrlProp187.xml"/><Relationship Id="rId280" Type="http://schemas.openxmlformats.org/officeDocument/2006/relationships/ctrlProp" Target="../ctrlProps/ctrlProp338.xml"/><Relationship Id="rId75" Type="http://schemas.openxmlformats.org/officeDocument/2006/relationships/ctrlProp" Target="../ctrlProps/ctrlProp133.xml"/><Relationship Id="rId140" Type="http://schemas.openxmlformats.org/officeDocument/2006/relationships/ctrlProp" Target="../ctrlProps/ctrlProp198.xml"/><Relationship Id="rId182" Type="http://schemas.openxmlformats.org/officeDocument/2006/relationships/ctrlProp" Target="../ctrlProps/ctrlProp240.xml"/><Relationship Id="rId6" Type="http://schemas.openxmlformats.org/officeDocument/2006/relationships/ctrlProp" Target="../ctrlProps/ctrlProp64.xml"/><Relationship Id="rId238" Type="http://schemas.openxmlformats.org/officeDocument/2006/relationships/ctrlProp" Target="../ctrlProps/ctrlProp296.xml"/><Relationship Id="rId291" Type="http://schemas.openxmlformats.org/officeDocument/2006/relationships/ctrlProp" Target="../ctrlProps/ctrlProp349.xml"/><Relationship Id="rId305" Type="http://schemas.openxmlformats.org/officeDocument/2006/relationships/ctrlProp" Target="../ctrlProps/ctrlProp363.xml"/><Relationship Id="rId44" Type="http://schemas.openxmlformats.org/officeDocument/2006/relationships/ctrlProp" Target="../ctrlProps/ctrlProp102.xml"/><Relationship Id="rId86" Type="http://schemas.openxmlformats.org/officeDocument/2006/relationships/ctrlProp" Target="../ctrlProps/ctrlProp144.xml"/><Relationship Id="rId151" Type="http://schemas.openxmlformats.org/officeDocument/2006/relationships/ctrlProp" Target="../ctrlProps/ctrlProp209.xml"/><Relationship Id="rId193" Type="http://schemas.openxmlformats.org/officeDocument/2006/relationships/ctrlProp" Target="../ctrlProps/ctrlProp251.xml"/><Relationship Id="rId207" Type="http://schemas.openxmlformats.org/officeDocument/2006/relationships/ctrlProp" Target="../ctrlProps/ctrlProp265.xml"/><Relationship Id="rId249" Type="http://schemas.openxmlformats.org/officeDocument/2006/relationships/ctrlProp" Target="../ctrlProps/ctrlProp307.xml"/><Relationship Id="rId13" Type="http://schemas.openxmlformats.org/officeDocument/2006/relationships/ctrlProp" Target="../ctrlProps/ctrlProp71.xml"/><Relationship Id="rId109" Type="http://schemas.openxmlformats.org/officeDocument/2006/relationships/ctrlProp" Target="../ctrlProps/ctrlProp167.xml"/><Relationship Id="rId260" Type="http://schemas.openxmlformats.org/officeDocument/2006/relationships/ctrlProp" Target="../ctrlProps/ctrlProp318.xml"/><Relationship Id="rId316" Type="http://schemas.openxmlformats.org/officeDocument/2006/relationships/ctrlProp" Target="../ctrlProps/ctrlProp37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86.xml"/><Relationship Id="rId13" Type="http://schemas.openxmlformats.org/officeDocument/2006/relationships/ctrlProp" Target="../ctrlProps/ctrlProp391.xml"/><Relationship Id="rId18" Type="http://schemas.openxmlformats.org/officeDocument/2006/relationships/ctrlProp" Target="../ctrlProps/ctrlProp396.xml"/><Relationship Id="rId3" Type="http://schemas.openxmlformats.org/officeDocument/2006/relationships/ctrlProp" Target="../ctrlProps/ctrlProp381.xml"/><Relationship Id="rId21" Type="http://schemas.openxmlformats.org/officeDocument/2006/relationships/ctrlProp" Target="../ctrlProps/ctrlProp399.xml"/><Relationship Id="rId7" Type="http://schemas.openxmlformats.org/officeDocument/2006/relationships/ctrlProp" Target="../ctrlProps/ctrlProp385.xml"/><Relationship Id="rId12" Type="http://schemas.openxmlformats.org/officeDocument/2006/relationships/ctrlProp" Target="../ctrlProps/ctrlProp390.xml"/><Relationship Id="rId17" Type="http://schemas.openxmlformats.org/officeDocument/2006/relationships/ctrlProp" Target="../ctrlProps/ctrlProp395.xml"/><Relationship Id="rId2" Type="http://schemas.openxmlformats.org/officeDocument/2006/relationships/vmlDrawing" Target="../drawings/vmlDrawing3.vml"/><Relationship Id="rId16" Type="http://schemas.openxmlformats.org/officeDocument/2006/relationships/ctrlProp" Target="../ctrlProps/ctrlProp394.xml"/><Relationship Id="rId20" Type="http://schemas.openxmlformats.org/officeDocument/2006/relationships/ctrlProp" Target="../ctrlProps/ctrlProp398.xml"/><Relationship Id="rId1" Type="http://schemas.openxmlformats.org/officeDocument/2006/relationships/drawing" Target="../drawings/drawing5.xml"/><Relationship Id="rId6" Type="http://schemas.openxmlformats.org/officeDocument/2006/relationships/ctrlProp" Target="../ctrlProps/ctrlProp384.xml"/><Relationship Id="rId11" Type="http://schemas.openxmlformats.org/officeDocument/2006/relationships/ctrlProp" Target="../ctrlProps/ctrlProp389.xml"/><Relationship Id="rId5" Type="http://schemas.openxmlformats.org/officeDocument/2006/relationships/ctrlProp" Target="../ctrlProps/ctrlProp383.xml"/><Relationship Id="rId15" Type="http://schemas.openxmlformats.org/officeDocument/2006/relationships/ctrlProp" Target="../ctrlProps/ctrlProp393.xml"/><Relationship Id="rId23" Type="http://schemas.openxmlformats.org/officeDocument/2006/relationships/ctrlProp" Target="../ctrlProps/ctrlProp401.xml"/><Relationship Id="rId10" Type="http://schemas.openxmlformats.org/officeDocument/2006/relationships/ctrlProp" Target="../ctrlProps/ctrlProp388.xml"/><Relationship Id="rId19" Type="http://schemas.openxmlformats.org/officeDocument/2006/relationships/ctrlProp" Target="../ctrlProps/ctrlProp397.xml"/><Relationship Id="rId4" Type="http://schemas.openxmlformats.org/officeDocument/2006/relationships/ctrlProp" Target="../ctrlProps/ctrlProp382.xml"/><Relationship Id="rId9" Type="http://schemas.openxmlformats.org/officeDocument/2006/relationships/ctrlProp" Target="../ctrlProps/ctrlProp387.xml"/><Relationship Id="rId14" Type="http://schemas.openxmlformats.org/officeDocument/2006/relationships/ctrlProp" Target="../ctrlProps/ctrlProp392.xml"/><Relationship Id="rId22" Type="http://schemas.openxmlformats.org/officeDocument/2006/relationships/ctrlProp" Target="../ctrlProps/ctrlProp400.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407.xml"/><Relationship Id="rId13" Type="http://schemas.openxmlformats.org/officeDocument/2006/relationships/ctrlProp" Target="../ctrlProps/ctrlProp412.xml"/><Relationship Id="rId3" Type="http://schemas.openxmlformats.org/officeDocument/2006/relationships/ctrlProp" Target="../ctrlProps/ctrlProp402.xml"/><Relationship Id="rId7" Type="http://schemas.openxmlformats.org/officeDocument/2006/relationships/ctrlProp" Target="../ctrlProps/ctrlProp406.xml"/><Relationship Id="rId12" Type="http://schemas.openxmlformats.org/officeDocument/2006/relationships/ctrlProp" Target="../ctrlProps/ctrlProp411.xml"/><Relationship Id="rId2" Type="http://schemas.openxmlformats.org/officeDocument/2006/relationships/vmlDrawing" Target="../drawings/vmlDrawing4.vml"/><Relationship Id="rId1" Type="http://schemas.openxmlformats.org/officeDocument/2006/relationships/drawing" Target="../drawings/drawing6.xml"/><Relationship Id="rId6" Type="http://schemas.openxmlformats.org/officeDocument/2006/relationships/ctrlProp" Target="../ctrlProps/ctrlProp405.xml"/><Relationship Id="rId11" Type="http://schemas.openxmlformats.org/officeDocument/2006/relationships/ctrlProp" Target="../ctrlProps/ctrlProp410.xml"/><Relationship Id="rId5" Type="http://schemas.openxmlformats.org/officeDocument/2006/relationships/ctrlProp" Target="../ctrlProps/ctrlProp404.xml"/><Relationship Id="rId10" Type="http://schemas.openxmlformats.org/officeDocument/2006/relationships/ctrlProp" Target="../ctrlProps/ctrlProp409.xml"/><Relationship Id="rId4" Type="http://schemas.openxmlformats.org/officeDocument/2006/relationships/ctrlProp" Target="../ctrlProps/ctrlProp403.xml"/><Relationship Id="rId9" Type="http://schemas.openxmlformats.org/officeDocument/2006/relationships/ctrlProp" Target="../ctrlProps/ctrlProp408.xml"/><Relationship Id="rId14" Type="http://schemas.openxmlformats.org/officeDocument/2006/relationships/ctrlProp" Target="../ctrlProps/ctrlProp413.x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5.v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419.xml"/><Relationship Id="rId13" Type="http://schemas.openxmlformats.org/officeDocument/2006/relationships/ctrlProp" Target="../ctrlProps/ctrlProp424.xml"/><Relationship Id="rId3" Type="http://schemas.openxmlformats.org/officeDocument/2006/relationships/ctrlProp" Target="../ctrlProps/ctrlProp414.xml"/><Relationship Id="rId7" Type="http://schemas.openxmlformats.org/officeDocument/2006/relationships/ctrlProp" Target="../ctrlProps/ctrlProp418.xml"/><Relationship Id="rId12" Type="http://schemas.openxmlformats.org/officeDocument/2006/relationships/ctrlProp" Target="../ctrlProps/ctrlProp423.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417.xml"/><Relationship Id="rId11" Type="http://schemas.openxmlformats.org/officeDocument/2006/relationships/ctrlProp" Target="../ctrlProps/ctrlProp422.xml"/><Relationship Id="rId5" Type="http://schemas.openxmlformats.org/officeDocument/2006/relationships/ctrlProp" Target="../ctrlProps/ctrlProp416.xml"/><Relationship Id="rId10" Type="http://schemas.openxmlformats.org/officeDocument/2006/relationships/ctrlProp" Target="../ctrlProps/ctrlProp421.xml"/><Relationship Id="rId4" Type="http://schemas.openxmlformats.org/officeDocument/2006/relationships/ctrlProp" Target="../ctrlProps/ctrlProp415.xml"/><Relationship Id="rId9" Type="http://schemas.openxmlformats.org/officeDocument/2006/relationships/ctrlProp" Target="../ctrlProps/ctrlProp420.xml"/><Relationship Id="rId14" Type="http://schemas.openxmlformats.org/officeDocument/2006/relationships/ctrlProp" Target="../ctrlProps/ctrlProp42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431.xml"/><Relationship Id="rId13" Type="http://schemas.openxmlformats.org/officeDocument/2006/relationships/ctrlProp" Target="../ctrlProps/ctrlProp436.xml"/><Relationship Id="rId3" Type="http://schemas.openxmlformats.org/officeDocument/2006/relationships/ctrlProp" Target="../ctrlProps/ctrlProp426.xml"/><Relationship Id="rId7" Type="http://schemas.openxmlformats.org/officeDocument/2006/relationships/ctrlProp" Target="../ctrlProps/ctrlProp430.xml"/><Relationship Id="rId12" Type="http://schemas.openxmlformats.org/officeDocument/2006/relationships/ctrlProp" Target="../ctrlProps/ctrlProp4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429.xml"/><Relationship Id="rId11" Type="http://schemas.openxmlformats.org/officeDocument/2006/relationships/ctrlProp" Target="../ctrlProps/ctrlProp434.xml"/><Relationship Id="rId5" Type="http://schemas.openxmlformats.org/officeDocument/2006/relationships/ctrlProp" Target="../ctrlProps/ctrlProp428.xml"/><Relationship Id="rId10" Type="http://schemas.openxmlformats.org/officeDocument/2006/relationships/ctrlProp" Target="../ctrlProps/ctrlProp433.xml"/><Relationship Id="rId4" Type="http://schemas.openxmlformats.org/officeDocument/2006/relationships/ctrlProp" Target="../ctrlProps/ctrlProp427.xml"/><Relationship Id="rId9" Type="http://schemas.openxmlformats.org/officeDocument/2006/relationships/ctrlProp" Target="../ctrlProps/ctrlProp432.xml"/><Relationship Id="rId14" Type="http://schemas.openxmlformats.org/officeDocument/2006/relationships/ctrlProp" Target="../ctrlProps/ctrlProp43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75C9B-930C-7F46-A755-02A7B51864EC}">
  <sheetPr codeName="Sheet26">
    <tabColor theme="8" tint="0.39997558519241921"/>
  </sheetPr>
  <dimension ref="A1:AW34"/>
  <sheetViews>
    <sheetView topLeftCell="A5" zoomScale="112" zoomScaleNormal="50" workbookViewId="0">
      <pane xSplit="2" topLeftCell="C1" activePane="topRight" state="frozen"/>
      <selection activeCell="H7" sqref="H7"/>
      <selection pane="topRight" activeCell="AX25" sqref="AX25"/>
    </sheetView>
  </sheetViews>
  <sheetFormatPr baseColWidth="10" defaultColWidth="8.83203125" defaultRowHeight="15" x14ac:dyDescent="0.2"/>
  <cols>
    <col min="1" max="1" width="3.1640625" bestFit="1" customWidth="1"/>
    <col min="2" max="2" width="23.1640625" style="47" customWidth="1"/>
    <col min="3" max="3" width="9.83203125" customWidth="1"/>
    <col min="4" max="5" width="8.6640625" customWidth="1"/>
    <col min="6" max="6" width="16" customWidth="1"/>
    <col min="7" max="11" width="12.1640625" customWidth="1"/>
    <col min="12" max="12" width="8.6640625" customWidth="1"/>
    <col min="13" max="14" width="17.6640625" customWidth="1"/>
    <col min="15" max="15" width="8.6640625" customWidth="1"/>
    <col min="16" max="21" width="17.6640625" customWidth="1"/>
    <col min="22" max="22" width="8.6640625" customWidth="1"/>
    <col min="23" max="23" width="12.83203125" bestFit="1" customWidth="1"/>
    <col min="24" max="24" width="8.6640625" customWidth="1"/>
    <col min="25" max="25" width="17.6640625" customWidth="1"/>
    <col min="26" max="26" width="8.6640625" customWidth="1"/>
    <col min="27" max="27" width="3.83203125" customWidth="1"/>
    <col min="28" max="28" width="10.6640625" bestFit="1" customWidth="1"/>
    <col min="29" max="29" width="17.5" customWidth="1"/>
    <col min="30" max="30" width="8.6640625" customWidth="1"/>
    <col min="31" max="31" width="12.5" bestFit="1" customWidth="1"/>
    <col min="32" max="33" width="12.5" customWidth="1"/>
    <col min="34" max="34" width="8.6640625" customWidth="1"/>
    <col min="35" max="35" width="13.83203125" customWidth="1"/>
    <col min="36" max="38" width="8.6640625" customWidth="1"/>
    <col min="39" max="39" width="11.1640625" customWidth="1"/>
    <col min="40" max="40" width="8.6640625" customWidth="1"/>
    <col min="41" max="41" width="3.5" customWidth="1"/>
    <col min="42" max="42" width="17.5" bestFit="1" customWidth="1"/>
    <col min="43" max="43" width="16.6640625" bestFit="1" customWidth="1"/>
    <col min="44" max="44" width="21.5" customWidth="1"/>
    <col min="45" max="45" width="22.33203125" customWidth="1"/>
    <col min="48" max="48" width="5.33203125" style="48" customWidth="1"/>
    <col min="49" max="49" width="7.1640625" style="48" customWidth="1"/>
  </cols>
  <sheetData>
    <row r="1" spans="1:49" ht="50" customHeight="1" thickBot="1" x14ac:dyDescent="0.25"/>
    <row r="2" spans="1:49" s="47" customFormat="1" ht="63.5" customHeight="1" thickBot="1" x14ac:dyDescent="0.25">
      <c r="B2" s="298" t="s">
        <v>340</v>
      </c>
      <c r="C2" s="313" t="s">
        <v>32</v>
      </c>
      <c r="D2" s="314"/>
      <c r="E2" s="314"/>
      <c r="F2" s="314"/>
      <c r="G2" s="314"/>
      <c r="H2" s="314"/>
      <c r="I2" s="314"/>
      <c r="J2" s="314"/>
      <c r="K2" s="314"/>
      <c r="L2" s="314"/>
      <c r="M2" s="314"/>
      <c r="N2" s="314"/>
      <c r="O2" s="314"/>
      <c r="P2" s="314"/>
      <c r="Q2" s="314"/>
      <c r="R2" s="314"/>
      <c r="S2" s="314"/>
      <c r="T2" s="314"/>
      <c r="U2" s="314"/>
      <c r="V2" s="314"/>
      <c r="W2" s="314"/>
      <c r="X2" s="314"/>
      <c r="Y2" s="314"/>
      <c r="Z2" s="314"/>
      <c r="AA2" s="314"/>
      <c r="AB2" s="314"/>
      <c r="AC2" s="314"/>
      <c r="AD2" s="314"/>
      <c r="AE2" s="314"/>
      <c r="AF2" s="314"/>
      <c r="AG2" s="314"/>
      <c r="AH2" s="314"/>
      <c r="AI2" s="314"/>
      <c r="AJ2" s="314"/>
      <c r="AK2" s="314"/>
      <c r="AL2" s="314"/>
      <c r="AM2" s="314"/>
      <c r="AN2" s="314"/>
      <c r="AO2" s="314"/>
      <c r="AP2" s="314"/>
      <c r="AQ2" s="314"/>
      <c r="AR2" s="314"/>
      <c r="AS2" s="315"/>
      <c r="AV2" s="49"/>
      <c r="AW2" s="49"/>
    </row>
    <row r="3" spans="1:49" s="47" customFormat="1" ht="18" customHeight="1" x14ac:dyDescent="0.2">
      <c r="B3" s="316" t="s">
        <v>33</v>
      </c>
      <c r="C3" s="317" t="s">
        <v>34</v>
      </c>
      <c r="D3" s="317"/>
      <c r="E3" s="317" t="s">
        <v>35</v>
      </c>
      <c r="F3" s="319" t="s">
        <v>36</v>
      </c>
      <c r="G3" s="50" t="s">
        <v>37</v>
      </c>
      <c r="H3" s="321" t="s">
        <v>38</v>
      </c>
      <c r="I3" s="322"/>
      <c r="J3" s="323" t="s">
        <v>39</v>
      </c>
      <c r="K3" s="322"/>
      <c r="L3" s="324" t="s">
        <v>40</v>
      </c>
      <c r="M3" s="319" t="s">
        <v>41</v>
      </c>
      <c r="N3" s="319" t="s">
        <v>42</v>
      </c>
      <c r="O3" s="324" t="s">
        <v>43</v>
      </c>
      <c r="P3" s="319" t="s">
        <v>44</v>
      </c>
      <c r="Q3" s="323" t="s">
        <v>45</v>
      </c>
      <c r="R3" s="321"/>
      <c r="S3" s="322"/>
      <c r="T3" s="51" t="s">
        <v>46</v>
      </c>
      <c r="U3" s="319" t="s">
        <v>47</v>
      </c>
      <c r="V3" s="324" t="s">
        <v>43</v>
      </c>
      <c r="W3" s="319" t="s">
        <v>48</v>
      </c>
      <c r="X3" s="324" t="s">
        <v>43</v>
      </c>
      <c r="Y3" s="324" t="s">
        <v>49</v>
      </c>
      <c r="Z3" s="324" t="s">
        <v>43</v>
      </c>
      <c r="AA3" s="299"/>
      <c r="AB3" s="326" t="s">
        <v>50</v>
      </c>
      <c r="AC3" s="327"/>
      <c r="AD3" s="324" t="s">
        <v>43</v>
      </c>
      <c r="AE3" s="319" t="s">
        <v>51</v>
      </c>
      <c r="AF3" s="324" t="s">
        <v>52</v>
      </c>
      <c r="AG3" s="324" t="s">
        <v>53</v>
      </c>
      <c r="AH3" s="324" t="s">
        <v>54</v>
      </c>
      <c r="AI3" s="320" t="s">
        <v>55</v>
      </c>
      <c r="AJ3" s="320"/>
      <c r="AK3" s="332" t="s">
        <v>56</v>
      </c>
      <c r="AL3" s="332" t="s">
        <v>57</v>
      </c>
      <c r="AM3" s="320" t="s">
        <v>58</v>
      </c>
      <c r="AN3" s="320"/>
      <c r="AO3" s="300"/>
      <c r="AP3" s="320" t="s">
        <v>59</v>
      </c>
      <c r="AQ3" s="320" t="s">
        <v>60</v>
      </c>
      <c r="AR3" s="320" t="s">
        <v>61</v>
      </c>
      <c r="AS3" s="320" t="s">
        <v>62</v>
      </c>
      <c r="AV3" s="330" t="s">
        <v>63</v>
      </c>
      <c r="AW3" s="330"/>
    </row>
    <row r="4" spans="1:49" s="47" customFormat="1" ht="31" customHeight="1" x14ac:dyDescent="0.2">
      <c r="B4" s="316"/>
      <c r="C4" s="301" t="s">
        <v>64</v>
      </c>
      <c r="D4" s="301" t="s">
        <v>65</v>
      </c>
      <c r="E4" s="318"/>
      <c r="F4" s="320"/>
      <c r="G4" s="53" t="s">
        <v>66</v>
      </c>
      <c r="H4" s="53" t="s">
        <v>67</v>
      </c>
      <c r="I4" s="53" t="s">
        <v>47</v>
      </c>
      <c r="J4" s="53" t="s">
        <v>67</v>
      </c>
      <c r="K4" s="53" t="s">
        <v>47</v>
      </c>
      <c r="L4" s="325"/>
      <c r="M4" s="320"/>
      <c r="N4" s="320"/>
      <c r="O4" s="320"/>
      <c r="P4" s="320"/>
      <c r="Q4" s="54" t="s">
        <v>68</v>
      </c>
      <c r="R4" s="54" t="s">
        <v>69</v>
      </c>
      <c r="S4" s="54" t="s">
        <v>67</v>
      </c>
      <c r="T4" s="54" t="s">
        <v>67</v>
      </c>
      <c r="U4" s="320"/>
      <c r="V4" s="320"/>
      <c r="W4" s="320"/>
      <c r="X4" s="320"/>
      <c r="Y4" s="325"/>
      <c r="Z4" s="320"/>
      <c r="AA4" s="299"/>
      <c r="AB4" s="328"/>
      <c r="AC4" s="329"/>
      <c r="AD4" s="320"/>
      <c r="AE4" s="320"/>
      <c r="AF4" s="320"/>
      <c r="AG4" s="320"/>
      <c r="AH4" s="320"/>
      <c r="AI4" s="331"/>
      <c r="AJ4" s="331"/>
      <c r="AK4" s="333"/>
      <c r="AL4" s="333"/>
      <c r="AM4" s="331"/>
      <c r="AN4" s="331"/>
      <c r="AO4" s="300"/>
      <c r="AP4" s="331"/>
      <c r="AQ4" s="331"/>
      <c r="AR4" s="331"/>
      <c r="AS4" s="331"/>
      <c r="AV4" s="52" t="s">
        <v>70</v>
      </c>
      <c r="AW4" s="52" t="s">
        <v>71</v>
      </c>
    </row>
    <row r="5" spans="1:49" s="69" customFormat="1" ht="20" customHeight="1" x14ac:dyDescent="0.2">
      <c r="A5" s="69">
        <v>1</v>
      </c>
      <c r="B5" s="55" t="str">
        <f>[128]Base_02!C5</f>
        <v>Nama PB 1</v>
      </c>
      <c r="C5" s="302">
        <v>6</v>
      </c>
      <c r="D5" s="302">
        <v>6</v>
      </c>
      <c r="E5" s="303">
        <f t="shared" ref="E5:E24" si="0">C5*D5</f>
        <v>36</v>
      </c>
      <c r="F5" s="56" t="s">
        <v>38</v>
      </c>
      <c r="G5" s="56"/>
      <c r="H5" s="56">
        <v>0.6</v>
      </c>
      <c r="I5" s="56">
        <v>2</v>
      </c>
      <c r="J5" s="56"/>
      <c r="K5" s="56"/>
      <c r="L5" s="57">
        <f>IF(F5="Batu Kali",G5*((0.6+0.3)/2)*0.75,IF(F5="Pondasi Titik",0.3*0.3*H5*I5,IF(F5="Pancang Kayu",0.1*0.1*J5*K5,0)))</f>
        <v>0.108</v>
      </c>
      <c r="M5" s="58" t="s">
        <v>72</v>
      </c>
      <c r="N5" s="59">
        <v>30</v>
      </c>
      <c r="O5" s="60">
        <f>IF(M5=$M$27,0.1*0.05*2*N5,IF(M5=$M$28,0.15*0.25*N5,0))</f>
        <v>0</v>
      </c>
      <c r="P5" s="59" t="s">
        <v>46</v>
      </c>
      <c r="Q5" s="59">
        <v>0.1</v>
      </c>
      <c r="R5" s="59">
        <v>0.1</v>
      </c>
      <c r="S5" s="59">
        <v>4</v>
      </c>
      <c r="T5" s="59">
        <v>5</v>
      </c>
      <c r="U5" s="59">
        <v>4</v>
      </c>
      <c r="V5" s="61">
        <f>IF(P5=$P$28,Q5*R5*S5*U5,IF(P5=$P$27,0.1*0.1*T5*U5,0))</f>
        <v>0.20000000000000004</v>
      </c>
      <c r="W5" s="58" t="s">
        <v>45</v>
      </c>
      <c r="X5" s="62">
        <f>IF(W5=$W$27,O5/2,IF(W5=$W$28,O5,0))</f>
        <v>0</v>
      </c>
      <c r="Y5" s="58" t="s">
        <v>46</v>
      </c>
      <c r="Z5" s="63">
        <f>((C5+2)*(D5+2))/COS(RADIANS(30))</f>
        <v>73.900834456272094</v>
      </c>
      <c r="AA5" s="64"/>
      <c r="AB5" s="59" t="s">
        <v>73</v>
      </c>
      <c r="AC5" s="59" t="s">
        <v>74</v>
      </c>
      <c r="AD5" s="65">
        <f>IF(AC5="Miring",(C5+2)*(D5+2),IF(AC5="perisai",Z5,IF(AC5="Pelana",(((D5/2+1)*1.55)*(C5+2))*2,0)))</f>
        <v>99.2</v>
      </c>
      <c r="AE5" s="56" t="s">
        <v>75</v>
      </c>
      <c r="AF5" s="56">
        <v>30</v>
      </c>
      <c r="AG5" s="56">
        <v>4</v>
      </c>
      <c r="AH5" s="66">
        <f>AF5*AG5-AJ5</f>
        <v>114.24</v>
      </c>
      <c r="AI5" s="56" t="s">
        <v>46</v>
      </c>
      <c r="AJ5" s="66">
        <f>(AV5*AK5)+(AW5*AL5)</f>
        <v>5.76</v>
      </c>
      <c r="AK5" s="67">
        <v>2</v>
      </c>
      <c r="AL5" s="67">
        <v>4</v>
      </c>
      <c r="AM5" s="56" t="s">
        <v>76</v>
      </c>
      <c r="AN5" s="62">
        <f t="shared" ref="AN5:AN24" si="1">E5</f>
        <v>36</v>
      </c>
      <c r="AO5" s="64"/>
      <c r="AP5" s="91">
        <f>(AL5*AW5)/E5*100</f>
        <v>6.666666666666667</v>
      </c>
      <c r="AQ5" s="91">
        <f>(((($AJ$27+$AL$27)*AL5)+($AL$26*AK5))/E5)*100</f>
        <v>9.6666666666666661</v>
      </c>
      <c r="AR5" s="68" t="s">
        <v>77</v>
      </c>
      <c r="AS5" s="68" t="s">
        <v>78</v>
      </c>
      <c r="AV5" s="70">
        <f>AJ26</f>
        <v>1.6800000000000002</v>
      </c>
      <c r="AW5" s="70">
        <f>AJ27</f>
        <v>0.6</v>
      </c>
    </row>
    <row r="6" spans="1:49" s="69" customFormat="1" ht="20" customHeight="1" x14ac:dyDescent="0.2">
      <c r="A6" s="69">
        <v>2</v>
      </c>
      <c r="B6" s="55" t="str">
        <f>[128]Base_02!C6</f>
        <v>Nama PB 2</v>
      </c>
      <c r="C6" s="302">
        <v>6</v>
      </c>
      <c r="D6" s="302">
        <v>6</v>
      </c>
      <c r="E6" s="303">
        <f t="shared" si="0"/>
        <v>36</v>
      </c>
      <c r="F6" s="56" t="s">
        <v>37</v>
      </c>
      <c r="G6" s="56">
        <v>30</v>
      </c>
      <c r="H6" s="56"/>
      <c r="I6" s="56"/>
      <c r="J6" s="56"/>
      <c r="K6" s="56"/>
      <c r="L6" s="57">
        <f t="shared" ref="L6:L24" si="2">IF(F6="Batu Kali",G6*((0.6*0.3)/2)*0.75,IF(F6="Pondasi Titik",0.3*0.3*H6*I6,IF(F6="Pancang Kayu",0.1*0.1*J6*K6,0)))</f>
        <v>2.0249999999999999</v>
      </c>
      <c r="M6" s="56" t="s">
        <v>79</v>
      </c>
      <c r="N6" s="56"/>
      <c r="O6" s="60">
        <f t="shared" ref="O6:O24" si="3">IF(M6=$M$27,0.1*0.05*2*N6,IF(M6=$M$28,0.15*0.25*N6,0))</f>
        <v>0</v>
      </c>
      <c r="P6" s="59" t="s">
        <v>45</v>
      </c>
      <c r="Q6" s="59"/>
      <c r="R6" s="59"/>
      <c r="S6" s="59"/>
      <c r="T6" s="59"/>
      <c r="U6" s="59"/>
      <c r="V6" s="61">
        <f t="shared" ref="V6:V24" si="4">IF(P6=$P$28,Q6*R6*S6*U6,IF(P6=$P$27,0.1*0.1*T6*U6,0))</f>
        <v>0</v>
      </c>
      <c r="W6" s="56" t="s">
        <v>80</v>
      </c>
      <c r="X6" s="62">
        <f t="shared" ref="X6:X24" si="5">IF(W6=$W$27,O6/2,IF(W6=$W$28,O6,0))</f>
        <v>0</v>
      </c>
      <c r="Y6" s="56" t="s">
        <v>80</v>
      </c>
      <c r="Z6" s="63">
        <f t="shared" ref="Z6:Z24" si="6">((C6+2)*(D6+2))/COS(RADIANS(30))</f>
        <v>73.900834456272094</v>
      </c>
      <c r="AA6" s="64"/>
      <c r="AB6" s="56" t="s">
        <v>81</v>
      </c>
      <c r="AC6" s="56"/>
      <c r="AD6" s="65">
        <v>55</v>
      </c>
      <c r="AE6" s="56" t="s">
        <v>82</v>
      </c>
      <c r="AF6" s="56"/>
      <c r="AG6" s="56"/>
      <c r="AH6" s="66">
        <f t="shared" ref="AH6:AH24" si="7">AF6*AG6-AJ6</f>
        <v>-5.76</v>
      </c>
      <c r="AI6" s="56" t="s">
        <v>46</v>
      </c>
      <c r="AJ6" s="66">
        <f t="shared" ref="AJ6:AJ24" si="8">(AV6*AK6)+(AW6*AL6)</f>
        <v>5.76</v>
      </c>
      <c r="AK6" s="67">
        <v>2</v>
      </c>
      <c r="AL6" s="67">
        <v>4</v>
      </c>
      <c r="AM6" s="56" t="s">
        <v>83</v>
      </c>
      <c r="AN6" s="62">
        <f t="shared" si="1"/>
        <v>36</v>
      </c>
      <c r="AO6" s="64"/>
      <c r="AP6" s="91">
        <f t="shared" ref="AP6:AP24" si="9">(AL6*AW6)/E6*100</f>
        <v>6.666666666666667</v>
      </c>
      <c r="AQ6" s="91">
        <f t="shared" ref="AQ6:AQ24" si="10">(((($AJ$27+$AL$27)*AL6)+($AL$26*AK6))/E6)*100</f>
        <v>9.6666666666666661</v>
      </c>
      <c r="AR6" s="68" t="s">
        <v>77</v>
      </c>
      <c r="AS6" s="68" t="s">
        <v>78</v>
      </c>
      <c r="AV6" s="70">
        <f t="shared" ref="AV6:AV24" si="11">$AV$5</f>
        <v>1.6800000000000002</v>
      </c>
      <c r="AW6" s="70">
        <f t="shared" ref="AW6:AW24" si="12">$AW$5</f>
        <v>0.6</v>
      </c>
    </row>
    <row r="7" spans="1:49" s="69" customFormat="1" ht="20" customHeight="1" x14ac:dyDescent="0.2">
      <c r="A7" s="69">
        <v>3</v>
      </c>
      <c r="B7" s="55" t="str">
        <f>[128]Base_02!C7</f>
        <v>Nama PB 3</v>
      </c>
      <c r="C7" s="302">
        <v>6</v>
      </c>
      <c r="D7" s="302">
        <v>6</v>
      </c>
      <c r="E7" s="303">
        <f t="shared" si="0"/>
        <v>36</v>
      </c>
      <c r="F7" s="56" t="s">
        <v>39</v>
      </c>
      <c r="G7" s="56"/>
      <c r="H7" s="56"/>
      <c r="I7" s="56"/>
      <c r="J7" s="56">
        <v>1</v>
      </c>
      <c r="K7" s="56">
        <v>1</v>
      </c>
      <c r="L7" s="57">
        <f t="shared" si="2"/>
        <v>1.0000000000000002E-2</v>
      </c>
      <c r="M7" s="56" t="s">
        <v>84</v>
      </c>
      <c r="N7" s="56"/>
      <c r="O7" s="60">
        <f t="shared" si="3"/>
        <v>0</v>
      </c>
      <c r="P7" s="59" t="s">
        <v>85</v>
      </c>
      <c r="Q7" s="59"/>
      <c r="R7" s="59"/>
      <c r="S7" s="59"/>
      <c r="T7" s="59"/>
      <c r="U7" s="59"/>
      <c r="V7" s="61">
        <f t="shared" si="4"/>
        <v>0</v>
      </c>
      <c r="W7" s="56" t="s">
        <v>86</v>
      </c>
      <c r="X7" s="62">
        <f t="shared" si="5"/>
        <v>0</v>
      </c>
      <c r="Y7" s="56" t="s">
        <v>86</v>
      </c>
      <c r="Z7" s="63">
        <f t="shared" si="6"/>
        <v>73.900834456272094</v>
      </c>
      <c r="AA7" s="64"/>
      <c r="AB7" s="56" t="s">
        <v>87</v>
      </c>
      <c r="AC7" s="56"/>
      <c r="AD7" s="65">
        <v>55</v>
      </c>
      <c r="AE7" s="56" t="s">
        <v>88</v>
      </c>
      <c r="AF7" s="56"/>
      <c r="AG7" s="56"/>
      <c r="AH7" s="66">
        <f t="shared" si="7"/>
        <v>-5.76</v>
      </c>
      <c r="AI7" s="56" t="s">
        <v>46</v>
      </c>
      <c r="AJ7" s="66">
        <f t="shared" si="8"/>
        <v>5.76</v>
      </c>
      <c r="AK7" s="67">
        <v>2</v>
      </c>
      <c r="AL7" s="67">
        <v>4</v>
      </c>
      <c r="AM7" s="56" t="s">
        <v>89</v>
      </c>
      <c r="AN7" s="62">
        <f t="shared" si="1"/>
        <v>36</v>
      </c>
      <c r="AO7" s="64"/>
      <c r="AP7" s="91">
        <f t="shared" si="9"/>
        <v>6.666666666666667</v>
      </c>
      <c r="AQ7" s="91">
        <f t="shared" si="10"/>
        <v>9.6666666666666661</v>
      </c>
      <c r="AR7" s="68" t="s">
        <v>77</v>
      </c>
      <c r="AS7" s="68" t="s">
        <v>78</v>
      </c>
      <c r="AV7" s="70">
        <f t="shared" si="11"/>
        <v>1.6800000000000002</v>
      </c>
      <c r="AW7" s="70">
        <f t="shared" si="12"/>
        <v>0.6</v>
      </c>
    </row>
    <row r="8" spans="1:49" s="69" customFormat="1" ht="20" customHeight="1" x14ac:dyDescent="0.2">
      <c r="A8" s="69">
        <v>4</v>
      </c>
      <c r="B8" s="55" t="str">
        <f>[128]Base_02!C8</f>
        <v>Nama PB 4</v>
      </c>
      <c r="C8" s="302">
        <v>6</v>
      </c>
      <c r="D8" s="302">
        <v>6</v>
      </c>
      <c r="E8" s="303">
        <f t="shared" si="0"/>
        <v>36</v>
      </c>
      <c r="F8" s="56" t="s">
        <v>38</v>
      </c>
      <c r="G8" s="56"/>
      <c r="H8" s="56"/>
      <c r="I8" s="56"/>
      <c r="J8" s="56"/>
      <c r="K8" s="56"/>
      <c r="L8" s="57">
        <f t="shared" si="2"/>
        <v>0</v>
      </c>
      <c r="M8" s="56" t="s">
        <v>90</v>
      </c>
      <c r="N8" s="56"/>
      <c r="O8" s="60">
        <f t="shared" si="3"/>
        <v>0</v>
      </c>
      <c r="P8" s="59" t="s">
        <v>91</v>
      </c>
      <c r="Q8" s="59"/>
      <c r="R8" s="59"/>
      <c r="S8" s="59"/>
      <c r="T8" s="59"/>
      <c r="U8" s="59"/>
      <c r="V8" s="61">
        <f t="shared" si="4"/>
        <v>0</v>
      </c>
      <c r="W8" s="56" t="s">
        <v>92</v>
      </c>
      <c r="X8" s="62">
        <f t="shared" si="5"/>
        <v>0</v>
      </c>
      <c r="Y8" s="56" t="s">
        <v>92</v>
      </c>
      <c r="Z8" s="63">
        <f t="shared" si="6"/>
        <v>73.900834456272094</v>
      </c>
      <c r="AA8" s="64"/>
      <c r="AB8" s="56" t="s">
        <v>93</v>
      </c>
      <c r="AC8" s="56"/>
      <c r="AD8" s="65">
        <v>55</v>
      </c>
      <c r="AE8" s="56" t="s">
        <v>94</v>
      </c>
      <c r="AF8" s="56"/>
      <c r="AG8" s="56"/>
      <c r="AH8" s="66">
        <f t="shared" si="7"/>
        <v>-5.76</v>
      </c>
      <c r="AI8" s="56" t="s">
        <v>46</v>
      </c>
      <c r="AJ8" s="66">
        <f t="shared" si="8"/>
        <v>5.76</v>
      </c>
      <c r="AK8" s="67">
        <v>2</v>
      </c>
      <c r="AL8" s="67">
        <v>4</v>
      </c>
      <c r="AM8" s="56" t="s">
        <v>95</v>
      </c>
      <c r="AN8" s="62">
        <f t="shared" si="1"/>
        <v>36</v>
      </c>
      <c r="AO8" s="64"/>
      <c r="AP8" s="91">
        <f t="shared" si="9"/>
        <v>6.666666666666667</v>
      </c>
      <c r="AQ8" s="91">
        <f t="shared" si="10"/>
        <v>9.6666666666666661</v>
      </c>
      <c r="AR8" s="68" t="s">
        <v>77</v>
      </c>
      <c r="AS8" s="68" t="s">
        <v>78</v>
      </c>
      <c r="AV8" s="70">
        <f t="shared" si="11"/>
        <v>1.6800000000000002</v>
      </c>
      <c r="AW8" s="70">
        <f t="shared" si="12"/>
        <v>0.6</v>
      </c>
    </row>
    <row r="9" spans="1:49" s="69" customFormat="1" ht="20" customHeight="1" x14ac:dyDescent="0.2">
      <c r="A9" s="69">
        <v>5</v>
      </c>
      <c r="B9" s="55" t="str">
        <f>[128]Base_02!C9</f>
        <v>Nama PB 5</v>
      </c>
      <c r="C9" s="302">
        <v>6</v>
      </c>
      <c r="D9" s="302">
        <v>6</v>
      </c>
      <c r="E9" s="303">
        <f t="shared" si="0"/>
        <v>36</v>
      </c>
      <c r="F9" s="56" t="s">
        <v>96</v>
      </c>
      <c r="G9" s="56"/>
      <c r="H9" s="56"/>
      <c r="I9" s="56"/>
      <c r="J9" s="56"/>
      <c r="K9" s="56"/>
      <c r="L9" s="57">
        <f t="shared" si="2"/>
        <v>0</v>
      </c>
      <c r="M9" s="56" t="s">
        <v>97</v>
      </c>
      <c r="N9" s="56"/>
      <c r="O9" s="60">
        <f t="shared" si="3"/>
        <v>0</v>
      </c>
      <c r="P9" s="59" t="s">
        <v>98</v>
      </c>
      <c r="Q9" s="59"/>
      <c r="R9" s="59"/>
      <c r="S9" s="59"/>
      <c r="T9" s="59"/>
      <c r="U9" s="59"/>
      <c r="V9" s="61">
        <f t="shared" si="4"/>
        <v>0</v>
      </c>
      <c r="W9" s="56" t="s">
        <v>99</v>
      </c>
      <c r="X9" s="62">
        <f t="shared" si="5"/>
        <v>0</v>
      </c>
      <c r="Y9" s="56" t="s">
        <v>99</v>
      </c>
      <c r="Z9" s="63">
        <f t="shared" si="6"/>
        <v>73.900834456272094</v>
      </c>
      <c r="AA9" s="64"/>
      <c r="AB9" s="56" t="s">
        <v>100</v>
      </c>
      <c r="AC9" s="56"/>
      <c r="AD9" s="65">
        <v>55</v>
      </c>
      <c r="AE9" s="56" t="s">
        <v>101</v>
      </c>
      <c r="AF9" s="56"/>
      <c r="AG9" s="56"/>
      <c r="AH9" s="66">
        <f t="shared" si="7"/>
        <v>-5.76</v>
      </c>
      <c r="AI9" s="56" t="s">
        <v>46</v>
      </c>
      <c r="AJ9" s="66">
        <f t="shared" si="8"/>
        <v>5.76</v>
      </c>
      <c r="AK9" s="67">
        <v>2</v>
      </c>
      <c r="AL9" s="67">
        <v>4</v>
      </c>
      <c r="AM9" s="56" t="s">
        <v>102</v>
      </c>
      <c r="AN9" s="62">
        <f t="shared" si="1"/>
        <v>36</v>
      </c>
      <c r="AO9" s="64"/>
      <c r="AP9" s="91">
        <f t="shared" si="9"/>
        <v>6.666666666666667</v>
      </c>
      <c r="AQ9" s="91">
        <f t="shared" si="10"/>
        <v>9.6666666666666661</v>
      </c>
      <c r="AR9" s="68" t="s">
        <v>77</v>
      </c>
      <c r="AS9" s="68" t="s">
        <v>78</v>
      </c>
      <c r="AV9" s="70">
        <f t="shared" si="11"/>
        <v>1.6800000000000002</v>
      </c>
      <c r="AW9" s="70">
        <f t="shared" si="12"/>
        <v>0.6</v>
      </c>
    </row>
    <row r="10" spans="1:49" s="69" customFormat="1" ht="20" customHeight="1" x14ac:dyDescent="0.2">
      <c r="A10" s="69">
        <v>6</v>
      </c>
      <c r="B10" s="55" t="str">
        <f>[128]Base_02!C10</f>
        <v>Nama PB 6</v>
      </c>
      <c r="C10" s="302">
        <v>6</v>
      </c>
      <c r="D10" s="302">
        <v>6</v>
      </c>
      <c r="E10" s="303">
        <f t="shared" si="0"/>
        <v>36</v>
      </c>
      <c r="F10" s="56" t="s">
        <v>103</v>
      </c>
      <c r="G10" s="56"/>
      <c r="H10" s="56"/>
      <c r="I10" s="56"/>
      <c r="J10" s="56"/>
      <c r="K10" s="56"/>
      <c r="L10" s="57">
        <f t="shared" si="2"/>
        <v>0</v>
      </c>
      <c r="M10" s="56" t="s">
        <v>104</v>
      </c>
      <c r="N10" s="56"/>
      <c r="O10" s="60">
        <f t="shared" si="3"/>
        <v>0</v>
      </c>
      <c r="P10" s="59" t="s">
        <v>105</v>
      </c>
      <c r="Q10" s="59"/>
      <c r="R10" s="59"/>
      <c r="S10" s="59"/>
      <c r="T10" s="59"/>
      <c r="U10" s="59"/>
      <c r="V10" s="61">
        <f t="shared" si="4"/>
        <v>0</v>
      </c>
      <c r="W10" s="56" t="s">
        <v>106</v>
      </c>
      <c r="X10" s="62">
        <f t="shared" si="5"/>
        <v>0</v>
      </c>
      <c r="Y10" s="56" t="s">
        <v>106</v>
      </c>
      <c r="Z10" s="63">
        <f t="shared" si="6"/>
        <v>73.900834456272094</v>
      </c>
      <c r="AA10" s="64"/>
      <c r="AB10" s="56" t="s">
        <v>107</v>
      </c>
      <c r="AC10" s="56"/>
      <c r="AD10" s="65">
        <v>55</v>
      </c>
      <c r="AE10" s="56" t="s">
        <v>108</v>
      </c>
      <c r="AF10" s="56"/>
      <c r="AG10" s="56"/>
      <c r="AH10" s="66">
        <f t="shared" si="7"/>
        <v>-5.76</v>
      </c>
      <c r="AI10" s="56" t="s">
        <v>46</v>
      </c>
      <c r="AJ10" s="66">
        <f t="shared" si="8"/>
        <v>5.76</v>
      </c>
      <c r="AK10" s="67">
        <v>2</v>
      </c>
      <c r="AL10" s="67">
        <v>4</v>
      </c>
      <c r="AM10" s="56" t="s">
        <v>109</v>
      </c>
      <c r="AN10" s="62">
        <f t="shared" si="1"/>
        <v>36</v>
      </c>
      <c r="AO10" s="64"/>
      <c r="AP10" s="91">
        <f t="shared" si="9"/>
        <v>6.666666666666667</v>
      </c>
      <c r="AQ10" s="91">
        <f t="shared" si="10"/>
        <v>9.6666666666666661</v>
      </c>
      <c r="AR10" s="68" t="s">
        <v>77</v>
      </c>
      <c r="AS10" s="68" t="s">
        <v>78</v>
      </c>
      <c r="AV10" s="70">
        <f t="shared" si="11"/>
        <v>1.6800000000000002</v>
      </c>
      <c r="AW10" s="70">
        <f t="shared" si="12"/>
        <v>0.6</v>
      </c>
    </row>
    <row r="11" spans="1:49" s="69" customFormat="1" ht="20" customHeight="1" x14ac:dyDescent="0.2">
      <c r="A11" s="69">
        <v>7</v>
      </c>
      <c r="B11" s="55" t="str">
        <f>[128]Base_02!C11</f>
        <v>Nama PB 7</v>
      </c>
      <c r="C11" s="302">
        <v>6</v>
      </c>
      <c r="D11" s="302">
        <v>6</v>
      </c>
      <c r="E11" s="303">
        <f t="shared" si="0"/>
        <v>36</v>
      </c>
      <c r="F11" s="56" t="s">
        <v>110</v>
      </c>
      <c r="G11" s="56"/>
      <c r="H11" s="56"/>
      <c r="I11" s="56"/>
      <c r="J11" s="56"/>
      <c r="K11" s="56"/>
      <c r="L11" s="57">
        <f t="shared" si="2"/>
        <v>0</v>
      </c>
      <c r="M11" s="56" t="s">
        <v>111</v>
      </c>
      <c r="N11" s="56"/>
      <c r="O11" s="60">
        <f t="shared" si="3"/>
        <v>0</v>
      </c>
      <c r="P11" s="59" t="s">
        <v>112</v>
      </c>
      <c r="Q11" s="59"/>
      <c r="R11" s="59"/>
      <c r="S11" s="59"/>
      <c r="T11" s="59"/>
      <c r="U11" s="59"/>
      <c r="V11" s="61">
        <f t="shared" si="4"/>
        <v>0</v>
      </c>
      <c r="W11" s="56" t="s">
        <v>113</v>
      </c>
      <c r="X11" s="62">
        <f t="shared" si="5"/>
        <v>0</v>
      </c>
      <c r="Y11" s="56" t="s">
        <v>113</v>
      </c>
      <c r="Z11" s="63">
        <f t="shared" si="6"/>
        <v>73.900834456272094</v>
      </c>
      <c r="AA11" s="64"/>
      <c r="AB11" s="56" t="s">
        <v>114</v>
      </c>
      <c r="AC11" s="56"/>
      <c r="AD11" s="65">
        <v>55</v>
      </c>
      <c r="AE11" s="56" t="s">
        <v>115</v>
      </c>
      <c r="AF11" s="56"/>
      <c r="AG11" s="56"/>
      <c r="AH11" s="66">
        <f t="shared" si="7"/>
        <v>-5.76</v>
      </c>
      <c r="AI11" s="56" t="s">
        <v>46</v>
      </c>
      <c r="AJ11" s="66">
        <f t="shared" si="8"/>
        <v>5.76</v>
      </c>
      <c r="AK11" s="67">
        <v>2</v>
      </c>
      <c r="AL11" s="67">
        <v>4</v>
      </c>
      <c r="AM11" s="56" t="s">
        <v>116</v>
      </c>
      <c r="AN11" s="62">
        <f t="shared" si="1"/>
        <v>36</v>
      </c>
      <c r="AO11" s="64"/>
      <c r="AP11" s="91">
        <f t="shared" si="9"/>
        <v>6.666666666666667</v>
      </c>
      <c r="AQ11" s="91">
        <f t="shared" si="10"/>
        <v>9.6666666666666661</v>
      </c>
      <c r="AR11" s="68" t="s">
        <v>77</v>
      </c>
      <c r="AS11" s="68" t="s">
        <v>78</v>
      </c>
      <c r="AV11" s="70">
        <f t="shared" si="11"/>
        <v>1.6800000000000002</v>
      </c>
      <c r="AW11" s="70">
        <f t="shared" si="12"/>
        <v>0.6</v>
      </c>
    </row>
    <row r="12" spans="1:49" s="69" customFormat="1" ht="20" customHeight="1" x14ac:dyDescent="0.2">
      <c r="A12" s="69">
        <v>8</v>
      </c>
      <c r="B12" s="55" t="str">
        <f>[128]Base_02!C12</f>
        <v>Nama PB 8</v>
      </c>
      <c r="C12" s="302">
        <v>6</v>
      </c>
      <c r="D12" s="302">
        <v>6</v>
      </c>
      <c r="E12" s="303">
        <f t="shared" si="0"/>
        <v>36</v>
      </c>
      <c r="F12" s="56" t="s">
        <v>117</v>
      </c>
      <c r="G12" s="56"/>
      <c r="H12" s="56"/>
      <c r="I12" s="56"/>
      <c r="J12" s="56"/>
      <c r="K12" s="56"/>
      <c r="L12" s="57">
        <f t="shared" si="2"/>
        <v>0</v>
      </c>
      <c r="M12" s="56" t="s">
        <v>118</v>
      </c>
      <c r="N12" s="56"/>
      <c r="O12" s="60">
        <f t="shared" si="3"/>
        <v>0</v>
      </c>
      <c r="P12" s="59" t="s">
        <v>119</v>
      </c>
      <c r="Q12" s="59"/>
      <c r="R12" s="59"/>
      <c r="S12" s="59"/>
      <c r="T12" s="59"/>
      <c r="U12" s="59"/>
      <c r="V12" s="61">
        <f t="shared" si="4"/>
        <v>0</v>
      </c>
      <c r="W12" s="56" t="s">
        <v>120</v>
      </c>
      <c r="X12" s="62">
        <f t="shared" si="5"/>
        <v>0</v>
      </c>
      <c r="Y12" s="56" t="s">
        <v>120</v>
      </c>
      <c r="Z12" s="63">
        <f t="shared" si="6"/>
        <v>73.900834456272094</v>
      </c>
      <c r="AA12" s="64"/>
      <c r="AB12" s="56" t="s">
        <v>121</v>
      </c>
      <c r="AC12" s="56"/>
      <c r="AD12" s="65">
        <v>55</v>
      </c>
      <c r="AE12" s="56" t="s">
        <v>122</v>
      </c>
      <c r="AF12" s="56"/>
      <c r="AG12" s="56"/>
      <c r="AH12" s="66">
        <f t="shared" si="7"/>
        <v>-5.76</v>
      </c>
      <c r="AI12" s="56" t="s">
        <v>46</v>
      </c>
      <c r="AJ12" s="66">
        <f t="shared" si="8"/>
        <v>5.76</v>
      </c>
      <c r="AK12" s="67">
        <v>2</v>
      </c>
      <c r="AL12" s="67">
        <v>4</v>
      </c>
      <c r="AM12" s="56" t="s">
        <v>123</v>
      </c>
      <c r="AN12" s="62">
        <f t="shared" si="1"/>
        <v>36</v>
      </c>
      <c r="AO12" s="64"/>
      <c r="AP12" s="91">
        <f t="shared" si="9"/>
        <v>6.666666666666667</v>
      </c>
      <c r="AQ12" s="91">
        <f t="shared" si="10"/>
        <v>9.6666666666666661</v>
      </c>
      <c r="AR12" s="68" t="s">
        <v>77</v>
      </c>
      <c r="AS12" s="68" t="s">
        <v>78</v>
      </c>
      <c r="AV12" s="70">
        <f t="shared" si="11"/>
        <v>1.6800000000000002</v>
      </c>
      <c r="AW12" s="70">
        <f t="shared" si="12"/>
        <v>0.6</v>
      </c>
    </row>
    <row r="13" spans="1:49" s="69" customFormat="1" ht="20" customHeight="1" x14ac:dyDescent="0.2">
      <c r="A13" s="69">
        <v>9</v>
      </c>
      <c r="B13" s="55" t="str">
        <f>[128]Base_02!C13</f>
        <v>Nama PB 9</v>
      </c>
      <c r="C13" s="302">
        <v>6</v>
      </c>
      <c r="D13" s="302">
        <v>6</v>
      </c>
      <c r="E13" s="303">
        <f t="shared" si="0"/>
        <v>36</v>
      </c>
      <c r="F13" s="56" t="s">
        <v>124</v>
      </c>
      <c r="G13" s="56"/>
      <c r="H13" s="56"/>
      <c r="I13" s="56"/>
      <c r="J13" s="56"/>
      <c r="K13" s="56"/>
      <c r="L13" s="57">
        <f t="shared" si="2"/>
        <v>0</v>
      </c>
      <c r="M13" s="56" t="s">
        <v>125</v>
      </c>
      <c r="N13" s="56"/>
      <c r="O13" s="60">
        <f t="shared" si="3"/>
        <v>0</v>
      </c>
      <c r="P13" s="59" t="s">
        <v>126</v>
      </c>
      <c r="Q13" s="59"/>
      <c r="R13" s="59"/>
      <c r="S13" s="59"/>
      <c r="T13" s="59"/>
      <c r="U13" s="59"/>
      <c r="V13" s="61">
        <f t="shared" si="4"/>
        <v>0</v>
      </c>
      <c r="W13" s="56" t="s">
        <v>127</v>
      </c>
      <c r="X13" s="62">
        <f t="shared" si="5"/>
        <v>0</v>
      </c>
      <c r="Y13" s="56" t="s">
        <v>127</v>
      </c>
      <c r="Z13" s="63">
        <f t="shared" si="6"/>
        <v>73.900834456272094</v>
      </c>
      <c r="AA13" s="64"/>
      <c r="AB13" s="56" t="s">
        <v>128</v>
      </c>
      <c r="AC13" s="56"/>
      <c r="AD13" s="65">
        <v>55</v>
      </c>
      <c r="AE13" s="56" t="s">
        <v>129</v>
      </c>
      <c r="AF13" s="56"/>
      <c r="AG13" s="56"/>
      <c r="AH13" s="66">
        <f t="shared" si="7"/>
        <v>-5.76</v>
      </c>
      <c r="AI13" s="56" t="s">
        <v>46</v>
      </c>
      <c r="AJ13" s="66">
        <f t="shared" si="8"/>
        <v>5.76</v>
      </c>
      <c r="AK13" s="67">
        <v>2</v>
      </c>
      <c r="AL13" s="67">
        <v>4</v>
      </c>
      <c r="AM13" s="56" t="s">
        <v>130</v>
      </c>
      <c r="AN13" s="62">
        <f t="shared" si="1"/>
        <v>36</v>
      </c>
      <c r="AO13" s="64"/>
      <c r="AP13" s="91">
        <f t="shared" si="9"/>
        <v>6.666666666666667</v>
      </c>
      <c r="AQ13" s="91">
        <f t="shared" si="10"/>
        <v>9.6666666666666661</v>
      </c>
      <c r="AR13" s="68" t="s">
        <v>77</v>
      </c>
      <c r="AS13" s="68" t="s">
        <v>78</v>
      </c>
      <c r="AV13" s="70">
        <f t="shared" si="11"/>
        <v>1.6800000000000002</v>
      </c>
      <c r="AW13" s="70">
        <f t="shared" si="12"/>
        <v>0.6</v>
      </c>
    </row>
    <row r="14" spans="1:49" s="69" customFormat="1" ht="20" customHeight="1" x14ac:dyDescent="0.2">
      <c r="A14" s="69">
        <v>10</v>
      </c>
      <c r="B14" s="55" t="str">
        <f>[128]Base_02!C14</f>
        <v>Nama PB 10</v>
      </c>
      <c r="C14" s="302">
        <v>6</v>
      </c>
      <c r="D14" s="302">
        <v>6</v>
      </c>
      <c r="E14" s="303">
        <f t="shared" si="0"/>
        <v>36</v>
      </c>
      <c r="F14" s="56" t="s">
        <v>131</v>
      </c>
      <c r="G14" s="56"/>
      <c r="H14" s="56"/>
      <c r="I14" s="56"/>
      <c r="J14" s="56"/>
      <c r="K14" s="56"/>
      <c r="L14" s="57">
        <f t="shared" si="2"/>
        <v>0</v>
      </c>
      <c r="M14" s="56" t="s">
        <v>132</v>
      </c>
      <c r="N14" s="56"/>
      <c r="O14" s="60">
        <f t="shared" si="3"/>
        <v>0</v>
      </c>
      <c r="P14" s="59" t="s">
        <v>133</v>
      </c>
      <c r="Q14" s="59"/>
      <c r="R14" s="59"/>
      <c r="S14" s="59"/>
      <c r="T14" s="59"/>
      <c r="U14" s="59"/>
      <c r="V14" s="61">
        <f t="shared" si="4"/>
        <v>0</v>
      </c>
      <c r="W14" s="56" t="s">
        <v>134</v>
      </c>
      <c r="X14" s="62">
        <f t="shared" si="5"/>
        <v>0</v>
      </c>
      <c r="Y14" s="56" t="s">
        <v>134</v>
      </c>
      <c r="Z14" s="63">
        <f t="shared" si="6"/>
        <v>73.900834456272094</v>
      </c>
      <c r="AA14" s="64"/>
      <c r="AB14" s="56" t="s">
        <v>135</v>
      </c>
      <c r="AC14" s="56"/>
      <c r="AD14" s="65">
        <v>55</v>
      </c>
      <c r="AE14" s="56" t="s">
        <v>136</v>
      </c>
      <c r="AF14" s="56"/>
      <c r="AG14" s="56"/>
      <c r="AH14" s="66">
        <f t="shared" si="7"/>
        <v>-5.76</v>
      </c>
      <c r="AI14" s="56" t="s">
        <v>46</v>
      </c>
      <c r="AJ14" s="66">
        <f t="shared" si="8"/>
        <v>5.76</v>
      </c>
      <c r="AK14" s="67">
        <v>2</v>
      </c>
      <c r="AL14" s="67">
        <v>4</v>
      </c>
      <c r="AM14" s="56" t="s">
        <v>137</v>
      </c>
      <c r="AN14" s="62">
        <f t="shared" si="1"/>
        <v>36</v>
      </c>
      <c r="AO14" s="64"/>
      <c r="AP14" s="91">
        <f t="shared" si="9"/>
        <v>6.666666666666667</v>
      </c>
      <c r="AQ14" s="91">
        <f t="shared" si="10"/>
        <v>9.6666666666666661</v>
      </c>
      <c r="AR14" s="68" t="s">
        <v>77</v>
      </c>
      <c r="AS14" s="68" t="s">
        <v>78</v>
      </c>
      <c r="AV14" s="70">
        <f t="shared" si="11"/>
        <v>1.6800000000000002</v>
      </c>
      <c r="AW14" s="70">
        <f t="shared" si="12"/>
        <v>0.6</v>
      </c>
    </row>
    <row r="15" spans="1:49" s="69" customFormat="1" ht="20" customHeight="1" x14ac:dyDescent="0.2">
      <c r="A15" s="69">
        <v>11</v>
      </c>
      <c r="B15" s="55" t="str">
        <f>[128]Base_02!C15</f>
        <v>Nama PB 11</v>
      </c>
      <c r="C15" s="302">
        <v>6</v>
      </c>
      <c r="D15" s="302">
        <v>6</v>
      </c>
      <c r="E15" s="303">
        <f t="shared" si="0"/>
        <v>36</v>
      </c>
      <c r="F15" s="56" t="s">
        <v>138</v>
      </c>
      <c r="G15" s="56"/>
      <c r="H15" s="56"/>
      <c r="I15" s="56"/>
      <c r="J15" s="56"/>
      <c r="K15" s="56"/>
      <c r="L15" s="57">
        <f t="shared" si="2"/>
        <v>0</v>
      </c>
      <c r="M15" s="56" t="s">
        <v>139</v>
      </c>
      <c r="N15" s="56"/>
      <c r="O15" s="60">
        <f t="shared" si="3"/>
        <v>0</v>
      </c>
      <c r="P15" s="59" t="s">
        <v>140</v>
      </c>
      <c r="Q15" s="59"/>
      <c r="R15" s="59"/>
      <c r="S15" s="59"/>
      <c r="T15" s="59"/>
      <c r="U15" s="59"/>
      <c r="V15" s="61">
        <f t="shared" si="4"/>
        <v>0</v>
      </c>
      <c r="W15" s="56" t="s">
        <v>141</v>
      </c>
      <c r="X15" s="62">
        <f t="shared" si="5"/>
        <v>0</v>
      </c>
      <c r="Y15" s="56" t="s">
        <v>141</v>
      </c>
      <c r="Z15" s="63">
        <f t="shared" si="6"/>
        <v>73.900834456272094</v>
      </c>
      <c r="AA15" s="64"/>
      <c r="AB15" s="56" t="s">
        <v>142</v>
      </c>
      <c r="AC15" s="56"/>
      <c r="AD15" s="65">
        <v>55</v>
      </c>
      <c r="AE15" s="56" t="s">
        <v>143</v>
      </c>
      <c r="AF15" s="56"/>
      <c r="AG15" s="56"/>
      <c r="AH15" s="66">
        <f t="shared" si="7"/>
        <v>-5.76</v>
      </c>
      <c r="AI15" s="56" t="s">
        <v>46</v>
      </c>
      <c r="AJ15" s="66">
        <f t="shared" si="8"/>
        <v>5.76</v>
      </c>
      <c r="AK15" s="67">
        <v>2</v>
      </c>
      <c r="AL15" s="67">
        <v>4</v>
      </c>
      <c r="AM15" s="56" t="s">
        <v>144</v>
      </c>
      <c r="AN15" s="62">
        <f t="shared" si="1"/>
        <v>36</v>
      </c>
      <c r="AO15" s="64"/>
      <c r="AP15" s="91">
        <f t="shared" si="9"/>
        <v>6.666666666666667</v>
      </c>
      <c r="AQ15" s="91">
        <f t="shared" si="10"/>
        <v>9.6666666666666661</v>
      </c>
      <c r="AR15" s="68" t="s">
        <v>77</v>
      </c>
      <c r="AS15" s="68" t="s">
        <v>78</v>
      </c>
      <c r="AV15" s="70">
        <f t="shared" si="11"/>
        <v>1.6800000000000002</v>
      </c>
      <c r="AW15" s="70">
        <f t="shared" si="12"/>
        <v>0.6</v>
      </c>
    </row>
    <row r="16" spans="1:49" s="69" customFormat="1" ht="20" customHeight="1" x14ac:dyDescent="0.2">
      <c r="A16" s="69">
        <v>12</v>
      </c>
      <c r="B16" s="55" t="str">
        <f>[128]Base_02!C16</f>
        <v>Nama PB 12</v>
      </c>
      <c r="C16" s="302">
        <v>6</v>
      </c>
      <c r="D16" s="302">
        <v>6</v>
      </c>
      <c r="E16" s="303">
        <f t="shared" si="0"/>
        <v>36</v>
      </c>
      <c r="F16" s="56" t="s">
        <v>145</v>
      </c>
      <c r="G16" s="56"/>
      <c r="H16" s="56"/>
      <c r="I16" s="56"/>
      <c r="J16" s="56"/>
      <c r="K16" s="56"/>
      <c r="L16" s="57">
        <f t="shared" si="2"/>
        <v>0</v>
      </c>
      <c r="M16" s="56" t="s">
        <v>146</v>
      </c>
      <c r="N16" s="56"/>
      <c r="O16" s="60">
        <f t="shared" si="3"/>
        <v>0</v>
      </c>
      <c r="P16" s="59" t="s">
        <v>147</v>
      </c>
      <c r="Q16" s="59"/>
      <c r="R16" s="59"/>
      <c r="S16" s="59"/>
      <c r="T16" s="59"/>
      <c r="U16" s="59"/>
      <c r="V16" s="61">
        <f t="shared" si="4"/>
        <v>0</v>
      </c>
      <c r="W16" s="56" t="s">
        <v>148</v>
      </c>
      <c r="X16" s="62">
        <f t="shared" si="5"/>
        <v>0</v>
      </c>
      <c r="Y16" s="56" t="s">
        <v>148</v>
      </c>
      <c r="Z16" s="63">
        <f t="shared" si="6"/>
        <v>73.900834456272094</v>
      </c>
      <c r="AA16" s="64"/>
      <c r="AB16" s="56" t="s">
        <v>149</v>
      </c>
      <c r="AC16" s="56"/>
      <c r="AD16" s="65">
        <v>55</v>
      </c>
      <c r="AE16" s="56" t="s">
        <v>150</v>
      </c>
      <c r="AF16" s="56"/>
      <c r="AG16" s="56"/>
      <c r="AH16" s="66">
        <f t="shared" si="7"/>
        <v>-5.76</v>
      </c>
      <c r="AI16" s="56" t="s">
        <v>46</v>
      </c>
      <c r="AJ16" s="66">
        <f t="shared" si="8"/>
        <v>5.76</v>
      </c>
      <c r="AK16" s="67">
        <v>2</v>
      </c>
      <c r="AL16" s="67">
        <v>4</v>
      </c>
      <c r="AM16" s="56" t="s">
        <v>151</v>
      </c>
      <c r="AN16" s="62">
        <f t="shared" si="1"/>
        <v>36</v>
      </c>
      <c r="AO16" s="64"/>
      <c r="AP16" s="91">
        <f t="shared" si="9"/>
        <v>6.666666666666667</v>
      </c>
      <c r="AQ16" s="91">
        <f t="shared" si="10"/>
        <v>9.6666666666666661</v>
      </c>
      <c r="AR16" s="68" t="s">
        <v>77</v>
      </c>
      <c r="AS16" s="68" t="s">
        <v>78</v>
      </c>
      <c r="AV16" s="70">
        <f t="shared" si="11"/>
        <v>1.6800000000000002</v>
      </c>
      <c r="AW16" s="70">
        <f t="shared" si="12"/>
        <v>0.6</v>
      </c>
    </row>
    <row r="17" spans="1:49" s="69" customFormat="1" ht="20" customHeight="1" x14ac:dyDescent="0.2">
      <c r="A17" s="69">
        <v>13</v>
      </c>
      <c r="B17" s="55" t="str">
        <f>[128]Base_02!C17</f>
        <v>Nama PB 13</v>
      </c>
      <c r="C17" s="302">
        <v>6</v>
      </c>
      <c r="D17" s="302">
        <v>6</v>
      </c>
      <c r="E17" s="303">
        <f t="shared" si="0"/>
        <v>36</v>
      </c>
      <c r="F17" s="56" t="s">
        <v>152</v>
      </c>
      <c r="G17" s="56"/>
      <c r="H17" s="56"/>
      <c r="I17" s="56"/>
      <c r="J17" s="56"/>
      <c r="K17" s="56"/>
      <c r="L17" s="57">
        <f t="shared" si="2"/>
        <v>0</v>
      </c>
      <c r="M17" s="56" t="s">
        <v>153</v>
      </c>
      <c r="N17" s="56"/>
      <c r="O17" s="60">
        <f t="shared" si="3"/>
        <v>0</v>
      </c>
      <c r="P17" s="59" t="s">
        <v>154</v>
      </c>
      <c r="Q17" s="59"/>
      <c r="R17" s="59"/>
      <c r="S17" s="59"/>
      <c r="T17" s="59"/>
      <c r="U17" s="59"/>
      <c r="V17" s="61">
        <f t="shared" si="4"/>
        <v>0</v>
      </c>
      <c r="W17" s="56" t="s">
        <v>155</v>
      </c>
      <c r="X17" s="62">
        <f t="shared" si="5"/>
        <v>0</v>
      </c>
      <c r="Y17" s="56" t="s">
        <v>155</v>
      </c>
      <c r="Z17" s="63">
        <f t="shared" si="6"/>
        <v>73.900834456272094</v>
      </c>
      <c r="AA17" s="64"/>
      <c r="AB17" s="56" t="s">
        <v>156</v>
      </c>
      <c r="AC17" s="56"/>
      <c r="AD17" s="65">
        <v>55</v>
      </c>
      <c r="AE17" s="56" t="s">
        <v>157</v>
      </c>
      <c r="AF17" s="56"/>
      <c r="AG17" s="56"/>
      <c r="AH17" s="66">
        <f t="shared" si="7"/>
        <v>-5.76</v>
      </c>
      <c r="AI17" s="56" t="s">
        <v>46</v>
      </c>
      <c r="AJ17" s="66">
        <f t="shared" si="8"/>
        <v>5.76</v>
      </c>
      <c r="AK17" s="67">
        <v>2</v>
      </c>
      <c r="AL17" s="67">
        <v>4</v>
      </c>
      <c r="AM17" s="56" t="s">
        <v>158</v>
      </c>
      <c r="AN17" s="62">
        <f t="shared" si="1"/>
        <v>36</v>
      </c>
      <c r="AO17" s="64"/>
      <c r="AP17" s="91">
        <f t="shared" si="9"/>
        <v>6.666666666666667</v>
      </c>
      <c r="AQ17" s="91">
        <f t="shared" si="10"/>
        <v>9.6666666666666661</v>
      </c>
      <c r="AR17" s="68" t="s">
        <v>77</v>
      </c>
      <c r="AS17" s="68" t="s">
        <v>78</v>
      </c>
      <c r="AV17" s="70">
        <f t="shared" si="11"/>
        <v>1.6800000000000002</v>
      </c>
      <c r="AW17" s="70">
        <f t="shared" si="12"/>
        <v>0.6</v>
      </c>
    </row>
    <row r="18" spans="1:49" s="69" customFormat="1" ht="20" customHeight="1" x14ac:dyDescent="0.2">
      <c r="A18" s="69">
        <v>14</v>
      </c>
      <c r="B18" s="55" t="str">
        <f>[128]Base_02!C18</f>
        <v>Nama PB 14</v>
      </c>
      <c r="C18" s="302">
        <v>6</v>
      </c>
      <c r="D18" s="302">
        <v>6</v>
      </c>
      <c r="E18" s="303">
        <f t="shared" si="0"/>
        <v>36</v>
      </c>
      <c r="F18" s="56" t="s">
        <v>159</v>
      </c>
      <c r="G18" s="56"/>
      <c r="H18" s="56"/>
      <c r="I18" s="56"/>
      <c r="J18" s="56"/>
      <c r="K18" s="56"/>
      <c r="L18" s="57">
        <f t="shared" si="2"/>
        <v>0</v>
      </c>
      <c r="M18" s="56" t="s">
        <v>160</v>
      </c>
      <c r="N18" s="56"/>
      <c r="O18" s="60">
        <f t="shared" si="3"/>
        <v>0</v>
      </c>
      <c r="P18" s="59" t="s">
        <v>161</v>
      </c>
      <c r="Q18" s="59"/>
      <c r="R18" s="59"/>
      <c r="S18" s="59"/>
      <c r="T18" s="59"/>
      <c r="U18" s="59"/>
      <c r="V18" s="61">
        <f t="shared" si="4"/>
        <v>0</v>
      </c>
      <c r="W18" s="56" t="s">
        <v>162</v>
      </c>
      <c r="X18" s="62">
        <f t="shared" si="5"/>
        <v>0</v>
      </c>
      <c r="Y18" s="56" t="s">
        <v>162</v>
      </c>
      <c r="Z18" s="63">
        <f t="shared" si="6"/>
        <v>73.900834456272094</v>
      </c>
      <c r="AA18" s="64"/>
      <c r="AB18" s="56" t="s">
        <v>163</v>
      </c>
      <c r="AC18" s="56"/>
      <c r="AD18" s="65">
        <v>55</v>
      </c>
      <c r="AE18" s="56" t="s">
        <v>164</v>
      </c>
      <c r="AF18" s="56"/>
      <c r="AG18" s="56"/>
      <c r="AH18" s="66">
        <f t="shared" si="7"/>
        <v>-5.76</v>
      </c>
      <c r="AI18" s="56" t="s">
        <v>46</v>
      </c>
      <c r="AJ18" s="66">
        <f t="shared" si="8"/>
        <v>5.76</v>
      </c>
      <c r="AK18" s="67">
        <v>2</v>
      </c>
      <c r="AL18" s="67">
        <v>4</v>
      </c>
      <c r="AM18" s="56" t="s">
        <v>165</v>
      </c>
      <c r="AN18" s="62">
        <f t="shared" si="1"/>
        <v>36</v>
      </c>
      <c r="AO18" s="64"/>
      <c r="AP18" s="91">
        <f t="shared" si="9"/>
        <v>6.666666666666667</v>
      </c>
      <c r="AQ18" s="91">
        <f t="shared" si="10"/>
        <v>9.6666666666666661</v>
      </c>
      <c r="AR18" s="68" t="s">
        <v>77</v>
      </c>
      <c r="AS18" s="68" t="s">
        <v>78</v>
      </c>
      <c r="AV18" s="70">
        <f t="shared" si="11"/>
        <v>1.6800000000000002</v>
      </c>
      <c r="AW18" s="70">
        <f t="shared" si="12"/>
        <v>0.6</v>
      </c>
    </row>
    <row r="19" spans="1:49" s="69" customFormat="1" ht="20" customHeight="1" x14ac:dyDescent="0.2">
      <c r="A19" s="69">
        <v>15</v>
      </c>
      <c r="B19" s="55" t="str">
        <f>[128]Base_02!C19</f>
        <v>Nama PB 15</v>
      </c>
      <c r="C19" s="302">
        <v>6</v>
      </c>
      <c r="D19" s="302">
        <v>6</v>
      </c>
      <c r="E19" s="303">
        <f t="shared" si="0"/>
        <v>36</v>
      </c>
      <c r="F19" s="56" t="s">
        <v>166</v>
      </c>
      <c r="G19" s="56"/>
      <c r="H19" s="56"/>
      <c r="I19" s="56"/>
      <c r="J19" s="56"/>
      <c r="K19" s="56"/>
      <c r="L19" s="57">
        <f t="shared" si="2"/>
        <v>0</v>
      </c>
      <c r="M19" s="56" t="s">
        <v>167</v>
      </c>
      <c r="N19" s="56"/>
      <c r="O19" s="60">
        <f t="shared" si="3"/>
        <v>0</v>
      </c>
      <c r="P19" s="59" t="s">
        <v>168</v>
      </c>
      <c r="Q19" s="59"/>
      <c r="R19" s="59"/>
      <c r="S19" s="59"/>
      <c r="T19" s="59"/>
      <c r="U19" s="59"/>
      <c r="V19" s="61">
        <f t="shared" si="4"/>
        <v>0</v>
      </c>
      <c r="W19" s="56" t="s">
        <v>169</v>
      </c>
      <c r="X19" s="62">
        <f t="shared" si="5"/>
        <v>0</v>
      </c>
      <c r="Y19" s="56" t="s">
        <v>169</v>
      </c>
      <c r="Z19" s="63">
        <f t="shared" si="6"/>
        <v>73.900834456272094</v>
      </c>
      <c r="AA19" s="64"/>
      <c r="AB19" s="56" t="s">
        <v>170</v>
      </c>
      <c r="AC19" s="56"/>
      <c r="AD19" s="65">
        <v>55</v>
      </c>
      <c r="AE19" s="56" t="s">
        <v>171</v>
      </c>
      <c r="AF19" s="56"/>
      <c r="AG19" s="56"/>
      <c r="AH19" s="66">
        <f t="shared" si="7"/>
        <v>-5.76</v>
      </c>
      <c r="AI19" s="56" t="s">
        <v>46</v>
      </c>
      <c r="AJ19" s="66">
        <f t="shared" si="8"/>
        <v>5.76</v>
      </c>
      <c r="AK19" s="67">
        <v>2</v>
      </c>
      <c r="AL19" s="67">
        <v>4</v>
      </c>
      <c r="AM19" s="56" t="s">
        <v>172</v>
      </c>
      <c r="AN19" s="62">
        <f t="shared" si="1"/>
        <v>36</v>
      </c>
      <c r="AO19" s="64"/>
      <c r="AP19" s="91">
        <f t="shared" si="9"/>
        <v>6.666666666666667</v>
      </c>
      <c r="AQ19" s="91">
        <f t="shared" si="10"/>
        <v>9.6666666666666661</v>
      </c>
      <c r="AR19" s="68" t="s">
        <v>77</v>
      </c>
      <c r="AS19" s="68" t="s">
        <v>78</v>
      </c>
      <c r="AV19" s="70">
        <f t="shared" si="11"/>
        <v>1.6800000000000002</v>
      </c>
      <c r="AW19" s="70">
        <f t="shared" si="12"/>
        <v>0.6</v>
      </c>
    </row>
    <row r="20" spans="1:49" s="69" customFormat="1" ht="20" customHeight="1" x14ac:dyDescent="0.2">
      <c r="A20" s="69">
        <v>16</v>
      </c>
      <c r="B20" s="55" t="str">
        <f>[128]Base_02!C20</f>
        <v>Nama PB 16</v>
      </c>
      <c r="C20" s="302">
        <v>6</v>
      </c>
      <c r="D20" s="302">
        <v>6</v>
      </c>
      <c r="E20" s="303">
        <f t="shared" si="0"/>
        <v>36</v>
      </c>
      <c r="F20" s="56" t="s">
        <v>173</v>
      </c>
      <c r="G20" s="56"/>
      <c r="H20" s="56"/>
      <c r="I20" s="56"/>
      <c r="J20" s="56"/>
      <c r="K20" s="56"/>
      <c r="L20" s="57">
        <f t="shared" si="2"/>
        <v>0</v>
      </c>
      <c r="M20" s="56" t="s">
        <v>174</v>
      </c>
      <c r="N20" s="56"/>
      <c r="O20" s="60">
        <f t="shared" si="3"/>
        <v>0</v>
      </c>
      <c r="P20" s="59" t="s">
        <v>175</v>
      </c>
      <c r="Q20" s="59"/>
      <c r="R20" s="59"/>
      <c r="S20" s="59"/>
      <c r="T20" s="59"/>
      <c r="U20" s="59"/>
      <c r="V20" s="61">
        <f t="shared" si="4"/>
        <v>0</v>
      </c>
      <c r="W20" s="56" t="s">
        <v>176</v>
      </c>
      <c r="X20" s="62">
        <f t="shared" si="5"/>
        <v>0</v>
      </c>
      <c r="Y20" s="56" t="s">
        <v>176</v>
      </c>
      <c r="Z20" s="63">
        <f t="shared" si="6"/>
        <v>73.900834456272094</v>
      </c>
      <c r="AA20" s="64"/>
      <c r="AB20" s="56" t="s">
        <v>177</v>
      </c>
      <c r="AC20" s="56"/>
      <c r="AD20" s="65">
        <v>55</v>
      </c>
      <c r="AE20" s="56" t="s">
        <v>178</v>
      </c>
      <c r="AF20" s="56"/>
      <c r="AG20" s="56"/>
      <c r="AH20" s="66">
        <f t="shared" si="7"/>
        <v>-5.76</v>
      </c>
      <c r="AI20" s="56" t="s">
        <v>46</v>
      </c>
      <c r="AJ20" s="66">
        <f t="shared" si="8"/>
        <v>5.76</v>
      </c>
      <c r="AK20" s="67">
        <v>2</v>
      </c>
      <c r="AL20" s="67">
        <v>4</v>
      </c>
      <c r="AM20" s="56" t="s">
        <v>179</v>
      </c>
      <c r="AN20" s="62">
        <f t="shared" si="1"/>
        <v>36</v>
      </c>
      <c r="AO20" s="64"/>
      <c r="AP20" s="91">
        <f t="shared" si="9"/>
        <v>6.666666666666667</v>
      </c>
      <c r="AQ20" s="91">
        <f t="shared" si="10"/>
        <v>9.6666666666666661</v>
      </c>
      <c r="AR20" s="68" t="s">
        <v>77</v>
      </c>
      <c r="AS20" s="68" t="s">
        <v>78</v>
      </c>
      <c r="AV20" s="70">
        <f t="shared" si="11"/>
        <v>1.6800000000000002</v>
      </c>
      <c r="AW20" s="70">
        <f t="shared" si="12"/>
        <v>0.6</v>
      </c>
    </row>
    <row r="21" spans="1:49" s="69" customFormat="1" ht="20" customHeight="1" x14ac:dyDescent="0.2">
      <c r="A21" s="69">
        <v>17</v>
      </c>
      <c r="B21" s="55" t="str">
        <f>[128]Base_02!C21</f>
        <v>Nama PB 17</v>
      </c>
      <c r="C21" s="302">
        <v>6</v>
      </c>
      <c r="D21" s="302">
        <v>6</v>
      </c>
      <c r="E21" s="303">
        <f t="shared" si="0"/>
        <v>36</v>
      </c>
      <c r="F21" s="56" t="s">
        <v>180</v>
      </c>
      <c r="G21" s="56"/>
      <c r="H21" s="56"/>
      <c r="I21" s="56"/>
      <c r="J21" s="56"/>
      <c r="K21" s="56"/>
      <c r="L21" s="57">
        <f t="shared" si="2"/>
        <v>0</v>
      </c>
      <c r="M21" s="56" t="s">
        <v>181</v>
      </c>
      <c r="N21" s="56"/>
      <c r="O21" s="60">
        <f t="shared" si="3"/>
        <v>0</v>
      </c>
      <c r="P21" s="59" t="s">
        <v>182</v>
      </c>
      <c r="Q21" s="59"/>
      <c r="R21" s="59"/>
      <c r="S21" s="59"/>
      <c r="T21" s="59"/>
      <c r="U21" s="59"/>
      <c r="V21" s="61">
        <f t="shared" si="4"/>
        <v>0</v>
      </c>
      <c r="W21" s="56" t="s">
        <v>183</v>
      </c>
      <c r="X21" s="62">
        <f t="shared" si="5"/>
        <v>0</v>
      </c>
      <c r="Y21" s="56" t="s">
        <v>183</v>
      </c>
      <c r="Z21" s="63">
        <f t="shared" si="6"/>
        <v>73.900834456272094</v>
      </c>
      <c r="AA21" s="64"/>
      <c r="AB21" s="56" t="s">
        <v>184</v>
      </c>
      <c r="AC21" s="56"/>
      <c r="AD21" s="65">
        <v>55</v>
      </c>
      <c r="AE21" s="56" t="s">
        <v>185</v>
      </c>
      <c r="AF21" s="56"/>
      <c r="AG21" s="56"/>
      <c r="AH21" s="66">
        <f t="shared" si="7"/>
        <v>-5.76</v>
      </c>
      <c r="AI21" s="56" t="s">
        <v>46</v>
      </c>
      <c r="AJ21" s="66">
        <f t="shared" si="8"/>
        <v>5.76</v>
      </c>
      <c r="AK21" s="67">
        <v>2</v>
      </c>
      <c r="AL21" s="67">
        <v>4</v>
      </c>
      <c r="AM21" s="56" t="s">
        <v>186</v>
      </c>
      <c r="AN21" s="62">
        <f t="shared" si="1"/>
        <v>36</v>
      </c>
      <c r="AO21" s="64"/>
      <c r="AP21" s="91">
        <f t="shared" si="9"/>
        <v>6.666666666666667</v>
      </c>
      <c r="AQ21" s="91">
        <f t="shared" si="10"/>
        <v>9.6666666666666661</v>
      </c>
      <c r="AR21" s="68" t="s">
        <v>77</v>
      </c>
      <c r="AS21" s="68" t="s">
        <v>78</v>
      </c>
      <c r="AV21" s="70">
        <f t="shared" si="11"/>
        <v>1.6800000000000002</v>
      </c>
      <c r="AW21" s="70">
        <f t="shared" si="12"/>
        <v>0.6</v>
      </c>
    </row>
    <row r="22" spans="1:49" s="69" customFormat="1" ht="20" customHeight="1" x14ac:dyDescent="0.2">
      <c r="A22" s="69">
        <v>18</v>
      </c>
      <c r="B22" s="55" t="str">
        <f>[128]Base_02!C22</f>
        <v>Nama PB 18</v>
      </c>
      <c r="C22" s="302">
        <v>6</v>
      </c>
      <c r="D22" s="302">
        <v>6</v>
      </c>
      <c r="E22" s="303">
        <f t="shared" si="0"/>
        <v>36</v>
      </c>
      <c r="F22" s="56" t="s">
        <v>187</v>
      </c>
      <c r="G22" s="56"/>
      <c r="H22" s="56"/>
      <c r="I22" s="56"/>
      <c r="J22" s="56"/>
      <c r="K22" s="56"/>
      <c r="L22" s="57">
        <f t="shared" si="2"/>
        <v>0</v>
      </c>
      <c r="M22" s="56" t="s">
        <v>188</v>
      </c>
      <c r="N22" s="56"/>
      <c r="O22" s="60">
        <f t="shared" si="3"/>
        <v>0</v>
      </c>
      <c r="P22" s="59" t="s">
        <v>189</v>
      </c>
      <c r="Q22" s="59"/>
      <c r="R22" s="59"/>
      <c r="S22" s="59"/>
      <c r="T22" s="59"/>
      <c r="U22" s="59"/>
      <c r="V22" s="61">
        <f t="shared" si="4"/>
        <v>0</v>
      </c>
      <c r="W22" s="56" t="s">
        <v>190</v>
      </c>
      <c r="X22" s="62">
        <f t="shared" si="5"/>
        <v>0</v>
      </c>
      <c r="Y22" s="56" t="s">
        <v>190</v>
      </c>
      <c r="Z22" s="63">
        <f t="shared" si="6"/>
        <v>73.900834456272094</v>
      </c>
      <c r="AA22" s="64"/>
      <c r="AB22" s="56" t="s">
        <v>191</v>
      </c>
      <c r="AC22" s="56"/>
      <c r="AD22" s="65">
        <v>55</v>
      </c>
      <c r="AE22" s="56" t="s">
        <v>192</v>
      </c>
      <c r="AF22" s="56"/>
      <c r="AG22" s="56"/>
      <c r="AH22" s="66">
        <f t="shared" si="7"/>
        <v>-5.76</v>
      </c>
      <c r="AI22" s="56" t="s">
        <v>46</v>
      </c>
      <c r="AJ22" s="66">
        <f t="shared" si="8"/>
        <v>5.76</v>
      </c>
      <c r="AK22" s="67">
        <v>2</v>
      </c>
      <c r="AL22" s="67">
        <v>4</v>
      </c>
      <c r="AM22" s="56" t="s">
        <v>193</v>
      </c>
      <c r="AN22" s="62">
        <f t="shared" si="1"/>
        <v>36</v>
      </c>
      <c r="AO22" s="64"/>
      <c r="AP22" s="91">
        <f t="shared" si="9"/>
        <v>6.666666666666667</v>
      </c>
      <c r="AQ22" s="91">
        <f t="shared" si="10"/>
        <v>9.6666666666666661</v>
      </c>
      <c r="AR22" s="68" t="s">
        <v>77</v>
      </c>
      <c r="AS22" s="68" t="s">
        <v>78</v>
      </c>
      <c r="AV22" s="70">
        <f t="shared" si="11"/>
        <v>1.6800000000000002</v>
      </c>
      <c r="AW22" s="70">
        <f t="shared" si="12"/>
        <v>0.6</v>
      </c>
    </row>
    <row r="23" spans="1:49" s="69" customFormat="1" ht="20" customHeight="1" x14ac:dyDescent="0.2">
      <c r="A23" s="69">
        <v>19</v>
      </c>
      <c r="B23" s="55" t="str">
        <f>[128]Base_02!C23</f>
        <v>Nama PB 19</v>
      </c>
      <c r="C23" s="302">
        <v>6</v>
      </c>
      <c r="D23" s="302">
        <v>6</v>
      </c>
      <c r="E23" s="303">
        <f t="shared" si="0"/>
        <v>36</v>
      </c>
      <c r="F23" s="56" t="s">
        <v>194</v>
      </c>
      <c r="G23" s="56"/>
      <c r="H23" s="56"/>
      <c r="I23" s="56"/>
      <c r="J23" s="56"/>
      <c r="K23" s="56"/>
      <c r="L23" s="57">
        <f t="shared" si="2"/>
        <v>0</v>
      </c>
      <c r="M23" s="56" t="s">
        <v>195</v>
      </c>
      <c r="N23" s="56"/>
      <c r="O23" s="60">
        <f t="shared" si="3"/>
        <v>0</v>
      </c>
      <c r="P23" s="59" t="s">
        <v>196</v>
      </c>
      <c r="Q23" s="59"/>
      <c r="R23" s="59"/>
      <c r="S23" s="59"/>
      <c r="T23" s="59"/>
      <c r="U23" s="59"/>
      <c r="V23" s="61">
        <f t="shared" si="4"/>
        <v>0</v>
      </c>
      <c r="W23" s="56" t="s">
        <v>197</v>
      </c>
      <c r="X23" s="62">
        <f t="shared" si="5"/>
        <v>0</v>
      </c>
      <c r="Y23" s="56" t="s">
        <v>197</v>
      </c>
      <c r="Z23" s="63">
        <f t="shared" si="6"/>
        <v>73.900834456272094</v>
      </c>
      <c r="AA23" s="64"/>
      <c r="AB23" s="56" t="s">
        <v>198</v>
      </c>
      <c r="AC23" s="56"/>
      <c r="AD23" s="65">
        <v>55</v>
      </c>
      <c r="AE23" s="56" t="s">
        <v>199</v>
      </c>
      <c r="AF23" s="56"/>
      <c r="AG23" s="56"/>
      <c r="AH23" s="66">
        <f t="shared" si="7"/>
        <v>-5.76</v>
      </c>
      <c r="AI23" s="56" t="s">
        <v>46</v>
      </c>
      <c r="AJ23" s="66">
        <f t="shared" si="8"/>
        <v>5.76</v>
      </c>
      <c r="AK23" s="67">
        <v>2</v>
      </c>
      <c r="AL23" s="67">
        <v>4</v>
      </c>
      <c r="AM23" s="56" t="s">
        <v>200</v>
      </c>
      <c r="AN23" s="62">
        <f t="shared" si="1"/>
        <v>36</v>
      </c>
      <c r="AO23" s="64"/>
      <c r="AP23" s="91">
        <f t="shared" si="9"/>
        <v>6.666666666666667</v>
      </c>
      <c r="AQ23" s="91">
        <f t="shared" si="10"/>
        <v>9.6666666666666661</v>
      </c>
      <c r="AR23" s="68" t="s">
        <v>77</v>
      </c>
      <c r="AS23" s="68" t="s">
        <v>78</v>
      </c>
      <c r="AV23" s="70">
        <f t="shared" si="11"/>
        <v>1.6800000000000002</v>
      </c>
      <c r="AW23" s="70">
        <f t="shared" si="12"/>
        <v>0.6</v>
      </c>
    </row>
    <row r="24" spans="1:49" s="69" customFormat="1" ht="20" customHeight="1" x14ac:dyDescent="0.2">
      <c r="A24" s="69">
        <v>20</v>
      </c>
      <c r="B24" s="55" t="str">
        <f>[128]Base_02!C24</f>
        <v>Nama PB 20</v>
      </c>
      <c r="C24" s="302">
        <v>6</v>
      </c>
      <c r="D24" s="302">
        <v>6</v>
      </c>
      <c r="E24" s="303">
        <f t="shared" si="0"/>
        <v>36</v>
      </c>
      <c r="F24" s="56" t="s">
        <v>201</v>
      </c>
      <c r="G24" s="56"/>
      <c r="H24" s="56"/>
      <c r="I24" s="56"/>
      <c r="J24" s="56"/>
      <c r="K24" s="56"/>
      <c r="L24" s="57">
        <f t="shared" si="2"/>
        <v>0</v>
      </c>
      <c r="M24" s="56" t="s">
        <v>202</v>
      </c>
      <c r="N24" s="56"/>
      <c r="O24" s="60">
        <f t="shared" si="3"/>
        <v>0</v>
      </c>
      <c r="P24" s="59" t="s">
        <v>203</v>
      </c>
      <c r="Q24" s="59"/>
      <c r="R24" s="59"/>
      <c r="S24" s="59"/>
      <c r="T24" s="59"/>
      <c r="U24" s="59"/>
      <c r="V24" s="61">
        <f t="shared" si="4"/>
        <v>0</v>
      </c>
      <c r="W24" s="56" t="s">
        <v>204</v>
      </c>
      <c r="X24" s="62">
        <f t="shared" si="5"/>
        <v>0</v>
      </c>
      <c r="Y24" s="56" t="s">
        <v>204</v>
      </c>
      <c r="Z24" s="63">
        <f t="shared" si="6"/>
        <v>73.900834456272094</v>
      </c>
      <c r="AA24" s="64"/>
      <c r="AB24" s="56" t="s">
        <v>205</v>
      </c>
      <c r="AC24" s="56"/>
      <c r="AD24" s="65">
        <v>55</v>
      </c>
      <c r="AE24" s="56" t="s">
        <v>206</v>
      </c>
      <c r="AF24" s="56"/>
      <c r="AG24" s="56"/>
      <c r="AH24" s="66">
        <f t="shared" si="7"/>
        <v>-5.76</v>
      </c>
      <c r="AI24" s="56" t="s">
        <v>46</v>
      </c>
      <c r="AJ24" s="66">
        <f t="shared" si="8"/>
        <v>5.76</v>
      </c>
      <c r="AK24" s="67">
        <v>2</v>
      </c>
      <c r="AL24" s="67">
        <v>4</v>
      </c>
      <c r="AM24" s="56" t="s">
        <v>207</v>
      </c>
      <c r="AN24" s="62">
        <f t="shared" si="1"/>
        <v>36</v>
      </c>
      <c r="AO24" s="64"/>
      <c r="AP24" s="91">
        <f t="shared" si="9"/>
        <v>6.666666666666667</v>
      </c>
      <c r="AQ24" s="91">
        <f t="shared" si="10"/>
        <v>9.6666666666666661</v>
      </c>
      <c r="AR24" s="68" t="s">
        <v>77</v>
      </c>
      <c r="AS24" s="68" t="s">
        <v>78</v>
      </c>
      <c r="AV24" s="70">
        <f t="shared" si="11"/>
        <v>1.6800000000000002</v>
      </c>
      <c r="AW24" s="70">
        <f t="shared" si="12"/>
        <v>0.6</v>
      </c>
    </row>
    <row r="25" spans="1:49" s="79" customFormat="1" ht="18" customHeight="1" x14ac:dyDescent="0.2">
      <c r="A25" s="304"/>
      <c r="B25" s="304"/>
      <c r="C25" s="304"/>
      <c r="D25" s="304"/>
      <c r="E25" s="304"/>
      <c r="F25" s="304"/>
      <c r="G25" s="304"/>
      <c r="H25" s="304"/>
      <c r="I25" s="304"/>
      <c r="J25" s="304"/>
      <c r="K25" s="304"/>
      <c r="L25" s="304"/>
      <c r="M25" s="304"/>
      <c r="N25" s="304"/>
      <c r="O25" s="304"/>
      <c r="P25" s="304"/>
      <c r="Q25" s="304"/>
      <c r="R25" s="304"/>
      <c r="S25" s="304"/>
      <c r="T25" s="304"/>
      <c r="U25" s="304"/>
      <c r="V25" s="304"/>
      <c r="W25" s="304"/>
      <c r="X25" s="304"/>
      <c r="Y25" s="304"/>
      <c r="Z25" s="304"/>
      <c r="AA25" s="304"/>
      <c r="AB25" s="304"/>
      <c r="AC25" s="304"/>
      <c r="AD25" s="304"/>
      <c r="AE25" s="304"/>
      <c r="AF25" s="304"/>
      <c r="AG25" s="304"/>
      <c r="AH25" s="304"/>
      <c r="AI25" s="304"/>
      <c r="AJ25" s="304"/>
      <c r="AK25" s="304"/>
      <c r="AL25" s="304"/>
      <c r="AM25" s="304"/>
      <c r="AN25" s="304"/>
      <c r="AO25" s="304"/>
      <c r="AP25" s="304"/>
      <c r="AQ25" s="304"/>
      <c r="AR25" s="304"/>
      <c r="AS25" s="304"/>
      <c r="AV25" s="305"/>
      <c r="AW25" s="305"/>
    </row>
    <row r="26" spans="1:49" s="69" customFormat="1" ht="18" customHeight="1" x14ac:dyDescent="0.2">
      <c r="B26" s="71"/>
      <c r="F26" s="72" t="s">
        <v>208</v>
      </c>
      <c r="G26" s="64"/>
      <c r="H26" s="64"/>
      <c r="I26" s="64"/>
      <c r="J26" s="64"/>
      <c r="K26" s="64"/>
      <c r="M26" s="72" t="s">
        <v>209</v>
      </c>
      <c r="N26" s="64"/>
      <c r="P26" s="72" t="s">
        <v>210</v>
      </c>
      <c r="Q26" s="64"/>
      <c r="R26" s="64"/>
      <c r="S26" s="64"/>
      <c r="T26" s="64"/>
      <c r="U26" s="64"/>
      <c r="W26" s="72" t="s">
        <v>211</v>
      </c>
      <c r="Y26" s="73" t="s">
        <v>212</v>
      </c>
      <c r="AB26" s="72" t="s">
        <v>213</v>
      </c>
      <c r="AC26" s="72" t="s">
        <v>214</v>
      </c>
      <c r="AE26" s="72" t="s">
        <v>215</v>
      </c>
      <c r="AF26" s="64"/>
      <c r="AG26" s="64"/>
      <c r="AI26" s="74" t="s">
        <v>216</v>
      </c>
      <c r="AJ26" s="70">
        <f>0.8*2.1</f>
        <v>1.6800000000000002</v>
      </c>
      <c r="AK26" s="74" t="s">
        <v>217</v>
      </c>
      <c r="AL26" s="70">
        <f>0.8*0.3</f>
        <v>0.24</v>
      </c>
      <c r="AM26" s="75" t="s">
        <v>218</v>
      </c>
      <c r="AN26" s="76"/>
      <c r="AP26" s="77" t="s">
        <v>219</v>
      </c>
      <c r="AQ26" s="77" t="s">
        <v>220</v>
      </c>
      <c r="AR26" s="72" t="s">
        <v>77</v>
      </c>
      <c r="AS26" s="72" t="s">
        <v>78</v>
      </c>
      <c r="AV26" s="76"/>
      <c r="AW26" s="76"/>
    </row>
    <row r="27" spans="1:49" s="69" customFormat="1" ht="18" customHeight="1" x14ac:dyDescent="0.2">
      <c r="B27" s="71"/>
      <c r="F27" s="64" t="s">
        <v>37</v>
      </c>
      <c r="G27" s="64"/>
      <c r="H27" s="64"/>
      <c r="I27" s="64"/>
      <c r="J27" s="64"/>
      <c r="K27" s="64"/>
      <c r="M27" s="69" t="s">
        <v>46</v>
      </c>
      <c r="P27" s="69" t="s">
        <v>46</v>
      </c>
      <c r="W27" s="69" t="s">
        <v>46</v>
      </c>
      <c r="Y27" s="69" t="s">
        <v>46</v>
      </c>
      <c r="AB27" s="69" t="s">
        <v>73</v>
      </c>
      <c r="AC27" s="69" t="s">
        <v>74</v>
      </c>
      <c r="AE27" s="69" t="s">
        <v>221</v>
      </c>
      <c r="AI27" s="74" t="s">
        <v>222</v>
      </c>
      <c r="AJ27" s="70">
        <f>0.5*1.2</f>
        <v>0.6</v>
      </c>
      <c r="AK27" s="74" t="s">
        <v>217</v>
      </c>
      <c r="AL27" s="70">
        <f>0.5*0.3</f>
        <v>0.15</v>
      </c>
      <c r="AM27" s="78" t="s">
        <v>223</v>
      </c>
      <c r="AN27" s="76"/>
      <c r="AR27" s="72" t="s">
        <v>224</v>
      </c>
      <c r="AS27" s="72" t="s">
        <v>225</v>
      </c>
      <c r="AV27" s="76"/>
      <c r="AW27" s="76"/>
    </row>
    <row r="28" spans="1:49" s="69" customFormat="1" ht="16" x14ac:dyDescent="0.2">
      <c r="B28" s="71"/>
      <c r="F28" s="69" t="s">
        <v>38</v>
      </c>
      <c r="M28" s="69" t="s">
        <v>45</v>
      </c>
      <c r="P28" s="69" t="s">
        <v>45</v>
      </c>
      <c r="W28" s="69" t="s">
        <v>45</v>
      </c>
      <c r="Y28" s="69" t="s">
        <v>226</v>
      </c>
      <c r="AB28" s="69" t="s">
        <v>227</v>
      </c>
      <c r="AC28" s="69" t="s">
        <v>228</v>
      </c>
      <c r="AE28" s="69" t="s">
        <v>229</v>
      </c>
      <c r="AI28" s="69" t="s">
        <v>46</v>
      </c>
      <c r="AM28" s="69" t="s">
        <v>230</v>
      </c>
      <c r="AR28" s="74" t="s">
        <v>72</v>
      </c>
      <c r="AS28" s="72" t="s">
        <v>231</v>
      </c>
      <c r="AV28" s="76"/>
      <c r="AW28" s="76"/>
    </row>
    <row r="29" spans="1:49" s="69" customFormat="1" ht="16" x14ac:dyDescent="0.2">
      <c r="B29" s="71"/>
      <c r="F29" s="69" t="s">
        <v>39</v>
      </c>
      <c r="M29" s="69" t="s">
        <v>72</v>
      </c>
      <c r="P29" s="69" t="s">
        <v>72</v>
      </c>
      <c r="Y29" s="69" t="s">
        <v>45</v>
      </c>
      <c r="AB29" s="69" t="s">
        <v>232</v>
      </c>
      <c r="AC29" s="69" t="s">
        <v>233</v>
      </c>
      <c r="AE29" s="69" t="s">
        <v>75</v>
      </c>
      <c r="AI29" s="69" t="s">
        <v>45</v>
      </c>
      <c r="AM29" s="69" t="s">
        <v>234</v>
      </c>
      <c r="AS29" s="74" t="s">
        <v>72</v>
      </c>
      <c r="AV29" s="76"/>
      <c r="AW29" s="76"/>
    </row>
    <row r="30" spans="1:49" s="69" customFormat="1" ht="16" x14ac:dyDescent="0.2">
      <c r="B30" s="71"/>
      <c r="F30" s="69" t="s">
        <v>72</v>
      </c>
      <c r="AB30" s="69" t="s">
        <v>235</v>
      </c>
      <c r="AE30" s="69" t="s">
        <v>236</v>
      </c>
      <c r="AI30" s="69" t="s">
        <v>237</v>
      </c>
      <c r="AM30" s="69" t="s">
        <v>238</v>
      </c>
      <c r="AV30" s="76"/>
      <c r="AW30" s="76"/>
    </row>
    <row r="31" spans="1:49" s="69" customFormat="1" ht="16" x14ac:dyDescent="0.2">
      <c r="B31" s="71"/>
      <c r="AB31" s="69" t="s">
        <v>239</v>
      </c>
      <c r="AV31" s="76"/>
      <c r="AW31" s="76"/>
    </row>
    <row r="32" spans="1:49" s="69" customFormat="1" ht="16" x14ac:dyDescent="0.2">
      <c r="B32" s="71"/>
      <c r="AB32" s="69" t="s">
        <v>240</v>
      </c>
      <c r="AV32" s="76"/>
      <c r="AW32" s="76"/>
    </row>
    <row r="33" spans="2:49" s="69" customFormat="1" ht="16" x14ac:dyDescent="0.2">
      <c r="B33" s="71"/>
      <c r="AV33" s="76"/>
      <c r="AW33" s="76"/>
    </row>
    <row r="34" spans="2:49" s="69" customFormat="1" ht="16" x14ac:dyDescent="0.2">
      <c r="B34" s="71"/>
      <c r="AV34" s="76"/>
      <c r="AW34" s="76"/>
    </row>
  </sheetData>
  <mergeCells count="34">
    <mergeCell ref="AD3:AD4"/>
    <mergeCell ref="AV3:AW3"/>
    <mergeCell ref="AF3:AF4"/>
    <mergeCell ref="AG3:AG4"/>
    <mergeCell ref="AH3:AH4"/>
    <mergeCell ref="AI3:AJ4"/>
    <mergeCell ref="AK3:AK4"/>
    <mergeCell ref="AL3:AL4"/>
    <mergeCell ref="AM3:AN4"/>
    <mergeCell ref="AP3:AP4"/>
    <mergeCell ref="AQ3:AQ4"/>
    <mergeCell ref="AR3:AR4"/>
    <mergeCell ref="AS3:AS4"/>
    <mergeCell ref="W3:W4"/>
    <mergeCell ref="X3:X4"/>
    <mergeCell ref="Y3:Y4"/>
    <mergeCell ref="Z3:Z4"/>
    <mergeCell ref="AB3:AC4"/>
    <mergeCell ref="C2:AS2"/>
    <mergeCell ref="B3:B4"/>
    <mergeCell ref="C3:D3"/>
    <mergeCell ref="E3:E4"/>
    <mergeCell ref="F3:F4"/>
    <mergeCell ref="H3:I3"/>
    <mergeCell ref="J3:K3"/>
    <mergeCell ref="L3:L4"/>
    <mergeCell ref="M3:M4"/>
    <mergeCell ref="N3:N4"/>
    <mergeCell ref="AE3:AE4"/>
    <mergeCell ref="O3:O4"/>
    <mergeCell ref="P3:P4"/>
    <mergeCell ref="Q3:S3"/>
    <mergeCell ref="U3:U4"/>
    <mergeCell ref="V3:V4"/>
  </mergeCells>
  <phoneticPr fontId="28" type="noConversion"/>
  <conditionalFormatting sqref="G5:G24">
    <cfRule type="expression" dxfId="9" priority="5" stopIfTrue="1">
      <formula>$F5=$F$27</formula>
    </cfRule>
  </conditionalFormatting>
  <conditionalFormatting sqref="H5:I24">
    <cfRule type="expression" dxfId="8" priority="4" stopIfTrue="1">
      <formula>$F5=$F$28</formula>
    </cfRule>
  </conditionalFormatting>
  <conditionalFormatting sqref="J5:K24">
    <cfRule type="expression" dxfId="7" priority="3">
      <formula>$F5=$F$29</formula>
    </cfRule>
  </conditionalFormatting>
  <conditionalFormatting sqref="Q5:S24">
    <cfRule type="expression" dxfId="6" priority="2">
      <formula>$P5=$P$28</formula>
    </cfRule>
  </conditionalFormatting>
  <conditionalFormatting sqref="T5:U24">
    <cfRule type="expression" dxfId="5" priority="1">
      <formula>$P5=$P$27</formula>
    </cfRule>
  </conditionalFormatting>
  <dataValidations count="12">
    <dataValidation type="list" allowBlank="1" showInputMessage="1" showErrorMessage="1" sqref="AS5:AS24" xr:uid="{4558499F-09AE-434A-B767-6DCE32488C5A}">
      <formula1>$AS$26:$AS$29</formula1>
    </dataValidation>
    <dataValidation type="list" allowBlank="1" showInputMessage="1" showErrorMessage="1" sqref="AR5:AR24" xr:uid="{CA134DFC-DC18-8546-A202-DD33B0DD1C8C}">
      <formula1>$AR$26:$AR$28</formula1>
    </dataValidation>
    <dataValidation type="list" allowBlank="1" showInputMessage="1" showErrorMessage="1" sqref="AM5:AM24" xr:uid="{818850BD-9A2B-A04B-8B65-6FB924BAB2F3}">
      <formula1>$AM$27:$AM$30</formula1>
    </dataValidation>
    <dataValidation type="list" allowBlank="1" showInputMessage="1" showErrorMessage="1" sqref="AI5:AI24" xr:uid="{F9EE002F-4D51-C440-87DD-49952609A2FE}">
      <formula1>$AI$28:$AI$30</formula1>
    </dataValidation>
    <dataValidation type="list" allowBlank="1" showInputMessage="1" showErrorMessage="1" sqref="AE5:AE24" xr:uid="{92183BA4-9F4E-1645-9281-23B0DC903A4B}">
      <formula1>$AE$27:$AE$30</formula1>
    </dataValidation>
    <dataValidation type="list" allowBlank="1" showInputMessage="1" showErrorMessage="1" sqref="AC5:AC24" xr:uid="{51B22F02-4AD0-474C-A1E5-91DA9987E802}">
      <formula1>$AC$27:$AC$29</formula1>
    </dataValidation>
    <dataValidation type="list" allowBlank="1" showInputMessage="1" showErrorMessage="1" sqref="AB5:AB24" xr:uid="{A5BA7043-8A84-844A-B7AA-35434DCB4B50}">
      <formula1>$AB$27:$AB$32</formula1>
    </dataValidation>
    <dataValidation type="list" allowBlank="1" showInputMessage="1" showErrorMessage="1" sqref="Y5:Y24" xr:uid="{AE311947-391C-A84B-80C1-33AD4A390AC3}">
      <formula1>$Y$27:$Y$29</formula1>
    </dataValidation>
    <dataValidation type="list" allowBlank="1" showInputMessage="1" showErrorMessage="1" sqref="W5:W24" xr:uid="{80C35E27-9E77-7343-8054-67852857C57B}">
      <formula1>$W$27:$W$30</formula1>
    </dataValidation>
    <dataValidation type="list" allowBlank="1" showInputMessage="1" showErrorMessage="1" sqref="P5:P24" xr:uid="{808C3574-7C83-0543-98A1-45F264AECC38}">
      <formula1>$P$27:$P$30</formula1>
    </dataValidation>
    <dataValidation type="list" allowBlank="1" showInputMessage="1" showErrorMessage="1" sqref="M5:M24" xr:uid="{10958ACF-1C5E-FF4C-9166-14D375695B1B}">
      <formula1>$M$27:$M$30</formula1>
    </dataValidation>
    <dataValidation type="list" allowBlank="1" showInputMessage="1" showErrorMessage="1" sqref="F5:F24" xr:uid="{25575A1B-A40F-F741-8A2B-0D66771029E8}">
      <formula1>$F$27:$F$30</formula1>
    </dataValidation>
  </dataValidations>
  <pageMargins left="0.7" right="0.7" top="0.75" bottom="0.75" header="0.3" footer="0.3"/>
  <pageSetup paperSize="9" scale="34" orientation="landscape"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66A6C-740B-4C41-856E-C11401DAD159}">
  <sheetPr codeName="Sheet27">
    <tabColor theme="8" tint="0.39997558519241921"/>
  </sheetPr>
  <dimension ref="A1:BQ38"/>
  <sheetViews>
    <sheetView zoomScale="75" zoomScaleNormal="50" workbookViewId="0">
      <pane xSplit="2" topLeftCell="Y1" activePane="topRight" state="frozen"/>
      <selection activeCell="H7" sqref="H7"/>
      <selection pane="topRight" activeCell="AQ28" sqref="AQ28"/>
    </sheetView>
  </sheetViews>
  <sheetFormatPr baseColWidth="10" defaultColWidth="8.83203125" defaultRowHeight="15" x14ac:dyDescent="0.2"/>
  <cols>
    <col min="1" max="1" width="3.6640625" bestFit="1" customWidth="1"/>
    <col min="2" max="2" width="21.5" style="47" customWidth="1"/>
    <col min="3" max="3" width="11.6640625" customWidth="1"/>
    <col min="4" max="4" width="11.5" customWidth="1"/>
    <col min="5" max="5" width="10.6640625" customWidth="1"/>
    <col min="6" max="6" width="11.6640625" bestFit="1" customWidth="1"/>
    <col min="7" max="11" width="11.6640625" customWidth="1"/>
    <col min="12" max="12" width="8.6640625" customWidth="1"/>
    <col min="13" max="13" width="14.83203125" bestFit="1" customWidth="1"/>
    <col min="14" max="14" width="14.83203125" customWidth="1"/>
    <col min="15" max="15" width="10.6640625" customWidth="1"/>
    <col min="16" max="16" width="14.83203125" bestFit="1" customWidth="1"/>
    <col min="17" max="21" width="14.83203125" customWidth="1"/>
    <col min="22" max="22" width="10.5" customWidth="1"/>
    <col min="23" max="23" width="14.83203125" bestFit="1" customWidth="1"/>
    <col min="24" max="24" width="10.1640625" customWidth="1"/>
    <col min="25" max="25" width="16.5" bestFit="1" customWidth="1"/>
    <col min="26" max="26" width="8.83203125" customWidth="1"/>
    <col min="27" max="27" width="3.33203125" customWidth="1"/>
    <col min="28" max="28" width="15" bestFit="1" customWidth="1"/>
    <col min="29" max="29" width="15" customWidth="1"/>
    <col min="30" max="30" width="10.6640625" customWidth="1"/>
    <col min="31" max="31" width="13.1640625" bestFit="1" customWidth="1"/>
    <col min="32" max="33" width="13.1640625" customWidth="1"/>
    <col min="34" max="34" width="9.5" customWidth="1"/>
    <col min="35" max="35" width="10.83203125" customWidth="1"/>
    <col min="36" max="38" width="9.33203125" customWidth="1"/>
    <col min="39" max="40" width="10.33203125" customWidth="1"/>
    <col min="41" max="41" width="2.6640625" customWidth="1"/>
    <col min="42" max="42" width="17.5" bestFit="1" customWidth="1"/>
    <col min="43" max="43" width="16.6640625" bestFit="1" customWidth="1"/>
    <col min="44" max="44" width="21.5" customWidth="1"/>
    <col min="45" max="45" width="22.33203125" customWidth="1"/>
    <col min="48" max="48" width="5.33203125" style="48" customWidth="1"/>
    <col min="49" max="49" width="7.1640625" style="48" customWidth="1"/>
  </cols>
  <sheetData>
    <row r="1" spans="1:50" ht="36" customHeight="1" thickBot="1" x14ac:dyDescent="0.25"/>
    <row r="2" spans="1:50" s="47" customFormat="1" ht="63.5" customHeight="1" thickBot="1" x14ac:dyDescent="0.25">
      <c r="C2" s="334" t="s">
        <v>241</v>
      </c>
      <c r="D2" s="335"/>
      <c r="E2" s="335"/>
      <c r="F2" s="335"/>
      <c r="G2" s="335"/>
      <c r="H2" s="335"/>
      <c r="I2" s="335"/>
      <c r="J2" s="335"/>
      <c r="K2" s="335"/>
      <c r="L2" s="335"/>
      <c r="M2" s="335"/>
      <c r="N2" s="335"/>
      <c r="O2" s="335"/>
      <c r="P2" s="335"/>
      <c r="Q2" s="335"/>
      <c r="R2" s="335"/>
      <c r="S2" s="335"/>
      <c r="T2" s="335"/>
      <c r="U2" s="335"/>
      <c r="V2" s="335"/>
      <c r="W2" s="335"/>
      <c r="X2" s="335"/>
      <c r="Y2" s="335"/>
      <c r="Z2" s="335"/>
      <c r="AA2" s="335"/>
      <c r="AB2" s="335"/>
      <c r="AC2" s="335"/>
      <c r="AD2" s="335"/>
      <c r="AE2" s="335"/>
      <c r="AF2" s="335"/>
      <c r="AG2" s="335"/>
      <c r="AH2" s="335"/>
      <c r="AI2" s="335"/>
      <c r="AJ2" s="335"/>
      <c r="AK2" s="335"/>
      <c r="AL2" s="335"/>
      <c r="AM2" s="335"/>
      <c r="AN2" s="335"/>
      <c r="AO2" s="335"/>
      <c r="AP2" s="335"/>
      <c r="AQ2" s="335"/>
      <c r="AR2" s="335"/>
      <c r="AS2" s="336"/>
      <c r="AV2" s="49"/>
      <c r="AW2" s="49"/>
    </row>
    <row r="3" spans="1:50" s="71" customFormat="1" ht="30.5" customHeight="1" x14ac:dyDescent="0.2">
      <c r="A3" s="47"/>
      <c r="C3" s="337" t="s">
        <v>242</v>
      </c>
      <c r="D3" s="338"/>
      <c r="E3" s="339"/>
      <c r="F3" s="319" t="s">
        <v>36</v>
      </c>
      <c r="G3" s="50" t="s">
        <v>37</v>
      </c>
      <c r="H3" s="321" t="s">
        <v>38</v>
      </c>
      <c r="I3" s="322"/>
      <c r="J3" s="323" t="s">
        <v>39</v>
      </c>
      <c r="K3" s="322"/>
      <c r="L3" s="324" t="s">
        <v>40</v>
      </c>
      <c r="M3" s="319" t="s">
        <v>41</v>
      </c>
      <c r="N3" s="319" t="s">
        <v>42</v>
      </c>
      <c r="O3" s="324" t="s">
        <v>43</v>
      </c>
      <c r="P3" s="319" t="s">
        <v>44</v>
      </c>
      <c r="Q3" s="323" t="s">
        <v>45</v>
      </c>
      <c r="R3" s="321"/>
      <c r="S3" s="322"/>
      <c r="T3" s="51" t="s">
        <v>46</v>
      </c>
      <c r="U3" s="319" t="s">
        <v>47</v>
      </c>
      <c r="V3" s="324" t="s">
        <v>43</v>
      </c>
      <c r="W3" s="319" t="s">
        <v>48</v>
      </c>
      <c r="X3" s="324" t="s">
        <v>43</v>
      </c>
      <c r="Y3" s="324" t="s">
        <v>49</v>
      </c>
      <c r="Z3" s="324" t="s">
        <v>43</v>
      </c>
      <c r="AA3"/>
      <c r="AB3" s="326" t="s">
        <v>50</v>
      </c>
      <c r="AC3" s="327"/>
      <c r="AD3" s="324" t="s">
        <v>43</v>
      </c>
      <c r="AE3" s="319" t="s">
        <v>51</v>
      </c>
      <c r="AF3" s="324" t="s">
        <v>52</v>
      </c>
      <c r="AG3" s="324" t="s">
        <v>53</v>
      </c>
      <c r="AH3" s="324" t="s">
        <v>54</v>
      </c>
      <c r="AI3" s="320" t="s">
        <v>55</v>
      </c>
      <c r="AJ3" s="320"/>
      <c r="AK3" s="332" t="s">
        <v>56</v>
      </c>
      <c r="AL3" s="332" t="s">
        <v>57</v>
      </c>
      <c r="AM3" s="320" t="s">
        <v>58</v>
      </c>
      <c r="AN3" s="320"/>
      <c r="AO3" s="81"/>
      <c r="AP3" s="320" t="s">
        <v>59</v>
      </c>
      <c r="AQ3" s="320" t="s">
        <v>60</v>
      </c>
      <c r="AR3" s="320" t="s">
        <v>61</v>
      </c>
      <c r="AS3" s="320" t="s">
        <v>62</v>
      </c>
      <c r="AT3" s="47"/>
      <c r="AU3" s="47"/>
      <c r="AV3" s="330" t="s">
        <v>63</v>
      </c>
      <c r="AW3" s="330"/>
      <c r="AX3" s="47"/>
    </row>
    <row r="4" spans="1:50" s="71" customFormat="1" ht="33" customHeight="1" x14ac:dyDescent="0.2">
      <c r="A4" s="47"/>
      <c r="B4" s="82" t="s">
        <v>33</v>
      </c>
      <c r="C4" s="83" t="s">
        <v>64</v>
      </c>
      <c r="D4" s="83" t="s">
        <v>65</v>
      </c>
      <c r="E4" s="83" t="s">
        <v>63</v>
      </c>
      <c r="F4" s="320"/>
      <c r="G4" s="53" t="s">
        <v>66</v>
      </c>
      <c r="H4" s="53" t="s">
        <v>67</v>
      </c>
      <c r="I4" s="53" t="s">
        <v>47</v>
      </c>
      <c r="J4" s="53" t="s">
        <v>67</v>
      </c>
      <c r="K4" s="53" t="s">
        <v>47</v>
      </c>
      <c r="L4" s="325"/>
      <c r="M4" s="320"/>
      <c r="N4" s="320"/>
      <c r="O4" s="320"/>
      <c r="P4" s="320"/>
      <c r="Q4" s="54" t="s">
        <v>68</v>
      </c>
      <c r="R4" s="54" t="s">
        <v>69</v>
      </c>
      <c r="S4" s="54" t="s">
        <v>67</v>
      </c>
      <c r="T4" s="54" t="s">
        <v>67</v>
      </c>
      <c r="U4" s="320"/>
      <c r="V4" s="320"/>
      <c r="W4" s="320"/>
      <c r="X4" s="320"/>
      <c r="Y4" s="325"/>
      <c r="Z4" s="320"/>
      <c r="AA4"/>
      <c r="AB4" s="328"/>
      <c r="AC4" s="329"/>
      <c r="AD4" s="320"/>
      <c r="AE4" s="320"/>
      <c r="AF4" s="320"/>
      <c r="AG4" s="320"/>
      <c r="AH4" s="320"/>
      <c r="AI4" s="331"/>
      <c r="AJ4" s="331"/>
      <c r="AK4" s="333"/>
      <c r="AL4" s="333"/>
      <c r="AM4" s="331"/>
      <c r="AN4" s="331"/>
      <c r="AO4" s="81"/>
      <c r="AP4" s="331"/>
      <c r="AQ4" s="331"/>
      <c r="AR4" s="331"/>
      <c r="AS4" s="331"/>
      <c r="AT4" s="47"/>
      <c r="AU4" s="47"/>
      <c r="AV4" s="52" t="s">
        <v>70</v>
      </c>
      <c r="AW4" s="52" t="s">
        <v>71</v>
      </c>
      <c r="AX4" s="47"/>
    </row>
    <row r="5" spans="1:50" s="69" customFormat="1" ht="20" customHeight="1" x14ac:dyDescent="0.2">
      <c r="A5" s="69">
        <v>1</v>
      </c>
      <c r="B5" s="55" t="str">
        <f>Base_03!B5</f>
        <v>Nama PB 1</v>
      </c>
      <c r="C5" s="84">
        <v>7</v>
      </c>
      <c r="D5" s="85">
        <v>7</v>
      </c>
      <c r="E5" s="86">
        <f t="shared" ref="E5:E24" si="0">C5*D5</f>
        <v>49</v>
      </c>
      <c r="F5" s="56" t="s">
        <v>38</v>
      </c>
      <c r="G5" s="56"/>
      <c r="H5" s="56">
        <v>0.6</v>
      </c>
      <c r="I5" s="56">
        <v>2</v>
      </c>
      <c r="J5" s="56"/>
      <c r="K5" s="56"/>
      <c r="L5" s="57">
        <f>IF(F5="Batu Kali",G5*((0.6+0.3)/2)*0.75,IF(F5="Pondasi Titik",0.3*0.3*H5*I5,IF(F5="Pancang Kayu",0.1*0.1*J5*K5,0)))</f>
        <v>0.108</v>
      </c>
      <c r="M5" s="58" t="s">
        <v>46</v>
      </c>
      <c r="N5" s="59">
        <v>30</v>
      </c>
      <c r="O5" s="60">
        <f>IF(M5=$M$27,0.1*0.05*2*N5,IF(M5=$M$28,0.15*0.25*N5,0))</f>
        <v>0.30000000000000004</v>
      </c>
      <c r="P5" s="59" t="s">
        <v>46</v>
      </c>
      <c r="Q5" s="59">
        <v>0.1</v>
      </c>
      <c r="R5" s="59">
        <v>0.1</v>
      </c>
      <c r="S5" s="59">
        <v>4</v>
      </c>
      <c r="T5" s="59">
        <v>5</v>
      </c>
      <c r="U5" s="59">
        <v>4</v>
      </c>
      <c r="V5" s="61">
        <f>IF(P5=$P$28,Q5*R5*S5*U5,IF(P5=$P$27,0.1*0.1*T5*U5,0))</f>
        <v>0.20000000000000004</v>
      </c>
      <c r="W5" s="58" t="s">
        <v>45</v>
      </c>
      <c r="X5" s="62">
        <f>IF(W5=$W$27,O5/2,IF(W5=$W$28,O5,0))</f>
        <v>0.30000000000000004</v>
      </c>
      <c r="Y5" s="58" t="s">
        <v>46</v>
      </c>
      <c r="Z5" s="63">
        <f>((C5+2)*(D5+2))/COS(RADIANS(30))</f>
        <v>93.530743608719362</v>
      </c>
      <c r="AB5" s="59" t="s">
        <v>73</v>
      </c>
      <c r="AC5" s="59" t="s">
        <v>74</v>
      </c>
      <c r="AD5" s="65">
        <f>IF(AC5="Miring",(C5+2)*(D5+2),IF(AC5="perisai",Z5,IF(AC5="Pelana",(((D5/2+1)*1.55)*(C5+2))*2,0)))</f>
        <v>125.55000000000001</v>
      </c>
      <c r="AE5" s="56" t="s">
        <v>75</v>
      </c>
      <c r="AF5" s="56">
        <v>30</v>
      </c>
      <c r="AG5" s="56">
        <v>4</v>
      </c>
      <c r="AH5" s="66">
        <f>AF5*AG5-AJ5</f>
        <v>114.24</v>
      </c>
      <c r="AI5" s="56" t="s">
        <v>46</v>
      </c>
      <c r="AJ5" s="66">
        <f>(AV5*AK5)+(AW5*AL5)</f>
        <v>5.76</v>
      </c>
      <c r="AK5" s="67">
        <v>2</v>
      </c>
      <c r="AL5" s="67">
        <v>4</v>
      </c>
      <c r="AM5" s="56" t="s">
        <v>76</v>
      </c>
      <c r="AN5" s="62">
        <f t="shared" ref="AN5:AN24" si="1">E5</f>
        <v>49</v>
      </c>
      <c r="AO5" s="81"/>
      <c r="AP5" s="91">
        <f>(AL5*AW5)/E5*100</f>
        <v>4.8979591836734695</v>
      </c>
      <c r="AQ5" s="91">
        <f>(((($AJ$27+$AL$27)*AL5)+($AL$26*AK5))/E5)*100</f>
        <v>7.1020408163265314</v>
      </c>
      <c r="AR5" s="68" t="s">
        <v>77</v>
      </c>
      <c r="AS5" s="68" t="s">
        <v>78</v>
      </c>
      <c r="AV5" s="70">
        <f>AJ26</f>
        <v>1.6800000000000002</v>
      </c>
      <c r="AW5" s="70">
        <f>AJ27</f>
        <v>0.6</v>
      </c>
    </row>
    <row r="6" spans="1:50" s="69" customFormat="1" ht="20" customHeight="1" x14ac:dyDescent="0.2">
      <c r="A6" s="69">
        <v>2</v>
      </c>
      <c r="B6" s="55" t="str">
        <f>Base_03!B6</f>
        <v>Nama PB 2</v>
      </c>
      <c r="C6" s="84">
        <v>7</v>
      </c>
      <c r="D6" s="85">
        <v>7</v>
      </c>
      <c r="E6" s="86">
        <f t="shared" si="0"/>
        <v>49</v>
      </c>
      <c r="F6" s="56" t="s">
        <v>37</v>
      </c>
      <c r="G6" s="56">
        <v>30</v>
      </c>
      <c r="H6" s="56"/>
      <c r="I6" s="56"/>
      <c r="J6" s="56"/>
      <c r="K6" s="56"/>
      <c r="L6" s="57">
        <f t="shared" ref="L6:L24" si="2">IF(F6="Batu Kali",G6*((0.6*0.3)/2)*0.75,IF(F6="Pondasi Titik",0.3*0.3*H6*I6,IF(F6="Pancang Kayu",0.1*0.1*J6*K6,0)))</f>
        <v>2.0249999999999999</v>
      </c>
      <c r="M6" s="56" t="s">
        <v>79</v>
      </c>
      <c r="N6" s="56"/>
      <c r="O6" s="60">
        <f t="shared" ref="O6:O24" si="3">IF(M6=$M$27,0.1*0.05*2*N6,IF(M6=$M$28,0.15*0.25*N6,0))</f>
        <v>0</v>
      </c>
      <c r="P6" s="59" t="s">
        <v>45</v>
      </c>
      <c r="Q6" s="59"/>
      <c r="R6" s="59"/>
      <c r="S6" s="59"/>
      <c r="T6" s="59"/>
      <c r="U6" s="59"/>
      <c r="V6" s="61">
        <f t="shared" ref="V6:V24" si="4">IF(P6=$P$28,Q6*R6*S6*U6,IF(P6=$P$27,0.1*0.1*T6*U6,0))</f>
        <v>0</v>
      </c>
      <c r="W6" s="56" t="s">
        <v>80</v>
      </c>
      <c r="X6" s="62">
        <f t="shared" ref="X6:X24" si="5">IF(W6=$W$27,O6/2,IF(W6=$W$28,O6,0))</f>
        <v>0</v>
      </c>
      <c r="Y6" s="56" t="s">
        <v>80</v>
      </c>
      <c r="Z6" s="63">
        <f t="shared" ref="Z6:Z24" si="6">((C6+2)*(D6+2))/COS(RADIANS(30))</f>
        <v>93.530743608719362</v>
      </c>
      <c r="AB6" s="56" t="s">
        <v>81</v>
      </c>
      <c r="AC6" s="56"/>
      <c r="AD6" s="65">
        <v>55</v>
      </c>
      <c r="AE6" s="56" t="s">
        <v>82</v>
      </c>
      <c r="AF6" s="56"/>
      <c r="AG6" s="56"/>
      <c r="AH6" s="66">
        <f t="shared" ref="AH6:AH24" si="7">AF6*AG6-AJ6</f>
        <v>-5.76</v>
      </c>
      <c r="AI6" s="56" t="s">
        <v>46</v>
      </c>
      <c r="AJ6" s="66">
        <f t="shared" ref="AJ6:AJ24" si="8">(AV6*AK6)+(AW6*AL6)</f>
        <v>5.76</v>
      </c>
      <c r="AK6" s="67">
        <v>2</v>
      </c>
      <c r="AL6" s="67">
        <v>4</v>
      </c>
      <c r="AM6" s="56" t="s">
        <v>83</v>
      </c>
      <c r="AN6" s="62">
        <f t="shared" si="1"/>
        <v>49</v>
      </c>
      <c r="AO6" s="81"/>
      <c r="AP6" s="91">
        <f t="shared" ref="AP6:AP24" si="9">(AL6*AW6)/E6*100</f>
        <v>4.8979591836734695</v>
      </c>
      <c r="AQ6" s="91">
        <f t="shared" ref="AQ6:AQ24" si="10">(((($AJ$27+$AL$27)*AL6)+($AL$26*AK6))/E6)*100</f>
        <v>7.1020408163265314</v>
      </c>
      <c r="AR6" s="68" t="s">
        <v>77</v>
      </c>
      <c r="AS6" s="68" t="s">
        <v>78</v>
      </c>
      <c r="AV6" s="70">
        <f t="shared" ref="AV6:AV24" si="11">$AV$5</f>
        <v>1.6800000000000002</v>
      </c>
      <c r="AW6" s="70">
        <f t="shared" ref="AW6:AW24" si="12">$AW$5</f>
        <v>0.6</v>
      </c>
    </row>
    <row r="7" spans="1:50" s="69" customFormat="1" ht="20" customHeight="1" x14ac:dyDescent="0.2">
      <c r="A7" s="69">
        <v>3</v>
      </c>
      <c r="B7" s="55" t="str">
        <f>Base_03!B7</f>
        <v>Nama PB 3</v>
      </c>
      <c r="C7" s="84">
        <v>7</v>
      </c>
      <c r="D7" s="85">
        <v>7</v>
      </c>
      <c r="E7" s="86">
        <f t="shared" si="0"/>
        <v>49</v>
      </c>
      <c r="F7" s="56" t="s">
        <v>39</v>
      </c>
      <c r="G7" s="56"/>
      <c r="H7" s="56"/>
      <c r="I7" s="56"/>
      <c r="J7" s="56">
        <v>1</v>
      </c>
      <c r="K7" s="56">
        <v>1</v>
      </c>
      <c r="L7" s="57">
        <f t="shared" si="2"/>
        <v>1.0000000000000002E-2</v>
      </c>
      <c r="M7" s="56" t="s">
        <v>84</v>
      </c>
      <c r="N7" s="56"/>
      <c r="O7" s="60">
        <f t="shared" si="3"/>
        <v>0</v>
      </c>
      <c r="P7" s="59" t="s">
        <v>85</v>
      </c>
      <c r="Q7" s="59"/>
      <c r="R7" s="59"/>
      <c r="S7" s="59"/>
      <c r="T7" s="59"/>
      <c r="U7" s="59"/>
      <c r="V7" s="61">
        <f t="shared" si="4"/>
        <v>0</v>
      </c>
      <c r="W7" s="56" t="s">
        <v>86</v>
      </c>
      <c r="X7" s="62">
        <f t="shared" si="5"/>
        <v>0</v>
      </c>
      <c r="Y7" s="56" t="s">
        <v>86</v>
      </c>
      <c r="Z7" s="63">
        <f t="shared" si="6"/>
        <v>93.530743608719362</v>
      </c>
      <c r="AB7" s="56" t="s">
        <v>87</v>
      </c>
      <c r="AC7" s="56"/>
      <c r="AD7" s="65">
        <v>55</v>
      </c>
      <c r="AE7" s="56" t="s">
        <v>88</v>
      </c>
      <c r="AF7" s="56"/>
      <c r="AG7" s="56"/>
      <c r="AH7" s="66">
        <f t="shared" si="7"/>
        <v>-5.76</v>
      </c>
      <c r="AI7" s="56" t="s">
        <v>46</v>
      </c>
      <c r="AJ7" s="66">
        <f t="shared" si="8"/>
        <v>5.76</v>
      </c>
      <c r="AK7" s="67">
        <v>2</v>
      </c>
      <c r="AL7" s="67">
        <v>4</v>
      </c>
      <c r="AM7" s="56" t="s">
        <v>89</v>
      </c>
      <c r="AN7" s="62">
        <f t="shared" si="1"/>
        <v>49</v>
      </c>
      <c r="AO7" s="81"/>
      <c r="AP7" s="91">
        <f t="shared" si="9"/>
        <v>4.8979591836734695</v>
      </c>
      <c r="AQ7" s="91">
        <f t="shared" si="10"/>
        <v>7.1020408163265314</v>
      </c>
      <c r="AR7" s="68" t="s">
        <v>77</v>
      </c>
      <c r="AS7" s="68" t="s">
        <v>78</v>
      </c>
      <c r="AV7" s="70">
        <f t="shared" si="11"/>
        <v>1.6800000000000002</v>
      </c>
      <c r="AW7" s="70">
        <f t="shared" si="12"/>
        <v>0.6</v>
      </c>
    </row>
    <row r="8" spans="1:50" s="69" customFormat="1" ht="20" customHeight="1" x14ac:dyDescent="0.2">
      <c r="A8" s="69">
        <v>4</v>
      </c>
      <c r="B8" s="55" t="str">
        <f>Base_03!B8</f>
        <v>Nama PB 4</v>
      </c>
      <c r="C8" s="84">
        <v>7</v>
      </c>
      <c r="D8" s="85">
        <v>7</v>
      </c>
      <c r="E8" s="86">
        <f t="shared" si="0"/>
        <v>49</v>
      </c>
      <c r="F8" s="56" t="s">
        <v>38</v>
      </c>
      <c r="G8" s="56"/>
      <c r="H8" s="56"/>
      <c r="I8" s="56"/>
      <c r="J8" s="56"/>
      <c r="K8" s="56"/>
      <c r="L8" s="57">
        <f t="shared" si="2"/>
        <v>0</v>
      </c>
      <c r="M8" s="56" t="s">
        <v>90</v>
      </c>
      <c r="N8" s="56"/>
      <c r="O8" s="60">
        <f t="shared" si="3"/>
        <v>0</v>
      </c>
      <c r="P8" s="59" t="s">
        <v>91</v>
      </c>
      <c r="Q8" s="59"/>
      <c r="R8" s="59"/>
      <c r="S8" s="59"/>
      <c r="T8" s="59"/>
      <c r="U8" s="59"/>
      <c r="V8" s="61">
        <f t="shared" si="4"/>
        <v>0</v>
      </c>
      <c r="W8" s="56" t="s">
        <v>92</v>
      </c>
      <c r="X8" s="62">
        <f t="shared" si="5"/>
        <v>0</v>
      </c>
      <c r="Y8" s="56" t="s">
        <v>92</v>
      </c>
      <c r="Z8" s="63">
        <f t="shared" si="6"/>
        <v>93.530743608719362</v>
      </c>
      <c r="AB8" s="56" t="s">
        <v>93</v>
      </c>
      <c r="AC8" s="56"/>
      <c r="AD8" s="65">
        <v>55</v>
      </c>
      <c r="AE8" s="56" t="s">
        <v>94</v>
      </c>
      <c r="AF8" s="56"/>
      <c r="AG8" s="56"/>
      <c r="AH8" s="66">
        <f t="shared" si="7"/>
        <v>-5.76</v>
      </c>
      <c r="AI8" s="56" t="s">
        <v>46</v>
      </c>
      <c r="AJ8" s="66">
        <f t="shared" si="8"/>
        <v>5.76</v>
      </c>
      <c r="AK8" s="67">
        <v>2</v>
      </c>
      <c r="AL8" s="67">
        <v>4</v>
      </c>
      <c r="AM8" s="56" t="s">
        <v>95</v>
      </c>
      <c r="AN8" s="62">
        <f t="shared" si="1"/>
        <v>49</v>
      </c>
      <c r="AO8" s="81"/>
      <c r="AP8" s="91">
        <f t="shared" si="9"/>
        <v>4.8979591836734695</v>
      </c>
      <c r="AQ8" s="91">
        <f t="shared" si="10"/>
        <v>7.1020408163265314</v>
      </c>
      <c r="AR8" s="68" t="s">
        <v>77</v>
      </c>
      <c r="AS8" s="68" t="s">
        <v>78</v>
      </c>
      <c r="AV8" s="70">
        <f t="shared" si="11"/>
        <v>1.6800000000000002</v>
      </c>
      <c r="AW8" s="70">
        <f t="shared" si="12"/>
        <v>0.6</v>
      </c>
    </row>
    <row r="9" spans="1:50" s="69" customFormat="1" ht="20" customHeight="1" x14ac:dyDescent="0.2">
      <c r="A9" s="69">
        <v>5</v>
      </c>
      <c r="B9" s="55" t="str">
        <f>Base_03!B9</f>
        <v>Nama PB 5</v>
      </c>
      <c r="C9" s="84">
        <v>7</v>
      </c>
      <c r="D9" s="85">
        <v>7</v>
      </c>
      <c r="E9" s="86">
        <f t="shared" si="0"/>
        <v>49</v>
      </c>
      <c r="F9" s="56" t="s">
        <v>96</v>
      </c>
      <c r="G9" s="56"/>
      <c r="H9" s="56"/>
      <c r="I9" s="56"/>
      <c r="J9" s="56"/>
      <c r="K9" s="56"/>
      <c r="L9" s="57">
        <f t="shared" si="2"/>
        <v>0</v>
      </c>
      <c r="M9" s="56" t="s">
        <v>97</v>
      </c>
      <c r="N9" s="56"/>
      <c r="O9" s="60">
        <f t="shared" si="3"/>
        <v>0</v>
      </c>
      <c r="P9" s="59" t="s">
        <v>98</v>
      </c>
      <c r="Q9" s="59"/>
      <c r="R9" s="59"/>
      <c r="S9" s="59"/>
      <c r="T9" s="59"/>
      <c r="U9" s="59"/>
      <c r="V9" s="61">
        <f t="shared" si="4"/>
        <v>0</v>
      </c>
      <c r="W9" s="56" t="s">
        <v>99</v>
      </c>
      <c r="X9" s="62">
        <f t="shared" si="5"/>
        <v>0</v>
      </c>
      <c r="Y9" s="56" t="s">
        <v>99</v>
      </c>
      <c r="Z9" s="63">
        <f t="shared" si="6"/>
        <v>93.530743608719362</v>
      </c>
      <c r="AB9" s="56" t="s">
        <v>100</v>
      </c>
      <c r="AC9" s="56"/>
      <c r="AD9" s="65">
        <v>55</v>
      </c>
      <c r="AE9" s="56" t="s">
        <v>101</v>
      </c>
      <c r="AF9" s="56"/>
      <c r="AG9" s="56"/>
      <c r="AH9" s="66">
        <f t="shared" si="7"/>
        <v>-5.76</v>
      </c>
      <c r="AI9" s="56" t="s">
        <v>46</v>
      </c>
      <c r="AJ9" s="66">
        <f t="shared" si="8"/>
        <v>5.76</v>
      </c>
      <c r="AK9" s="67">
        <v>2</v>
      </c>
      <c r="AL9" s="67">
        <v>4</v>
      </c>
      <c r="AM9" s="56" t="s">
        <v>102</v>
      </c>
      <c r="AN9" s="62">
        <f t="shared" si="1"/>
        <v>49</v>
      </c>
      <c r="AO9" s="81"/>
      <c r="AP9" s="91">
        <f t="shared" si="9"/>
        <v>4.8979591836734695</v>
      </c>
      <c r="AQ9" s="91">
        <f t="shared" si="10"/>
        <v>7.1020408163265314</v>
      </c>
      <c r="AR9" s="68" t="s">
        <v>77</v>
      </c>
      <c r="AS9" s="68" t="s">
        <v>78</v>
      </c>
      <c r="AV9" s="70">
        <f t="shared" si="11"/>
        <v>1.6800000000000002</v>
      </c>
      <c r="AW9" s="70">
        <f t="shared" si="12"/>
        <v>0.6</v>
      </c>
    </row>
    <row r="10" spans="1:50" s="69" customFormat="1" ht="20" customHeight="1" x14ac:dyDescent="0.2">
      <c r="A10" s="69">
        <v>6</v>
      </c>
      <c r="B10" s="55" t="str">
        <f>Base_03!B10</f>
        <v>Nama PB 6</v>
      </c>
      <c r="C10" s="84">
        <v>7</v>
      </c>
      <c r="D10" s="85">
        <v>7</v>
      </c>
      <c r="E10" s="86">
        <f t="shared" si="0"/>
        <v>49</v>
      </c>
      <c r="F10" s="56" t="s">
        <v>103</v>
      </c>
      <c r="G10" s="56"/>
      <c r="H10" s="56"/>
      <c r="I10" s="56"/>
      <c r="J10" s="56"/>
      <c r="K10" s="56"/>
      <c r="L10" s="57">
        <f t="shared" si="2"/>
        <v>0</v>
      </c>
      <c r="M10" s="56" t="s">
        <v>104</v>
      </c>
      <c r="N10" s="56"/>
      <c r="O10" s="60">
        <f t="shared" si="3"/>
        <v>0</v>
      </c>
      <c r="P10" s="59" t="s">
        <v>105</v>
      </c>
      <c r="Q10" s="59"/>
      <c r="R10" s="59"/>
      <c r="S10" s="59"/>
      <c r="T10" s="59"/>
      <c r="U10" s="59"/>
      <c r="V10" s="61">
        <f t="shared" si="4"/>
        <v>0</v>
      </c>
      <c r="W10" s="56" t="s">
        <v>106</v>
      </c>
      <c r="X10" s="62">
        <f t="shared" si="5"/>
        <v>0</v>
      </c>
      <c r="Y10" s="56" t="s">
        <v>106</v>
      </c>
      <c r="Z10" s="63">
        <f t="shared" si="6"/>
        <v>93.530743608719362</v>
      </c>
      <c r="AB10" s="56" t="s">
        <v>107</v>
      </c>
      <c r="AC10" s="56"/>
      <c r="AD10" s="65">
        <v>55</v>
      </c>
      <c r="AE10" s="56" t="s">
        <v>108</v>
      </c>
      <c r="AF10" s="56"/>
      <c r="AG10" s="56"/>
      <c r="AH10" s="66">
        <f t="shared" si="7"/>
        <v>-5.76</v>
      </c>
      <c r="AI10" s="56" t="s">
        <v>46</v>
      </c>
      <c r="AJ10" s="66">
        <f t="shared" si="8"/>
        <v>5.76</v>
      </c>
      <c r="AK10" s="67">
        <v>2</v>
      </c>
      <c r="AL10" s="67">
        <v>4</v>
      </c>
      <c r="AM10" s="56" t="s">
        <v>109</v>
      </c>
      <c r="AN10" s="62">
        <f t="shared" si="1"/>
        <v>49</v>
      </c>
      <c r="AO10" s="81"/>
      <c r="AP10" s="91">
        <f t="shared" si="9"/>
        <v>4.8979591836734695</v>
      </c>
      <c r="AQ10" s="91">
        <f t="shared" si="10"/>
        <v>7.1020408163265314</v>
      </c>
      <c r="AR10" s="68" t="s">
        <v>77</v>
      </c>
      <c r="AS10" s="68" t="s">
        <v>78</v>
      </c>
      <c r="AV10" s="70">
        <f t="shared" si="11"/>
        <v>1.6800000000000002</v>
      </c>
      <c r="AW10" s="70">
        <f t="shared" si="12"/>
        <v>0.6</v>
      </c>
    </row>
    <row r="11" spans="1:50" s="69" customFormat="1" ht="20" customHeight="1" x14ac:dyDescent="0.2">
      <c r="A11" s="69">
        <v>7</v>
      </c>
      <c r="B11" s="55" t="str">
        <f>Base_03!B11</f>
        <v>Nama PB 7</v>
      </c>
      <c r="C11" s="84">
        <v>7</v>
      </c>
      <c r="D11" s="85">
        <v>7</v>
      </c>
      <c r="E11" s="86">
        <f t="shared" si="0"/>
        <v>49</v>
      </c>
      <c r="F11" s="56" t="s">
        <v>110</v>
      </c>
      <c r="G11" s="56"/>
      <c r="H11" s="56"/>
      <c r="I11" s="56"/>
      <c r="J11" s="56"/>
      <c r="K11" s="56"/>
      <c r="L11" s="57">
        <f t="shared" si="2"/>
        <v>0</v>
      </c>
      <c r="M11" s="56" t="s">
        <v>111</v>
      </c>
      <c r="N11" s="56"/>
      <c r="O11" s="60">
        <f t="shared" si="3"/>
        <v>0</v>
      </c>
      <c r="P11" s="59" t="s">
        <v>112</v>
      </c>
      <c r="Q11" s="59"/>
      <c r="R11" s="59"/>
      <c r="S11" s="59"/>
      <c r="T11" s="59"/>
      <c r="U11" s="59"/>
      <c r="V11" s="61">
        <f t="shared" si="4"/>
        <v>0</v>
      </c>
      <c r="W11" s="56" t="s">
        <v>113</v>
      </c>
      <c r="X11" s="62">
        <f t="shared" si="5"/>
        <v>0</v>
      </c>
      <c r="Y11" s="56" t="s">
        <v>113</v>
      </c>
      <c r="Z11" s="63">
        <f t="shared" si="6"/>
        <v>93.530743608719362</v>
      </c>
      <c r="AB11" s="56" t="s">
        <v>114</v>
      </c>
      <c r="AC11" s="56"/>
      <c r="AD11" s="65">
        <v>55</v>
      </c>
      <c r="AE11" s="56" t="s">
        <v>115</v>
      </c>
      <c r="AF11" s="56"/>
      <c r="AG11" s="56"/>
      <c r="AH11" s="66">
        <f t="shared" si="7"/>
        <v>-5.76</v>
      </c>
      <c r="AI11" s="56" t="s">
        <v>46</v>
      </c>
      <c r="AJ11" s="66">
        <f t="shared" si="8"/>
        <v>5.76</v>
      </c>
      <c r="AK11" s="67">
        <v>2</v>
      </c>
      <c r="AL11" s="67">
        <v>4</v>
      </c>
      <c r="AM11" s="56" t="s">
        <v>116</v>
      </c>
      <c r="AN11" s="62">
        <f t="shared" si="1"/>
        <v>49</v>
      </c>
      <c r="AO11" s="81"/>
      <c r="AP11" s="91">
        <f t="shared" si="9"/>
        <v>4.8979591836734695</v>
      </c>
      <c r="AQ11" s="91">
        <f t="shared" si="10"/>
        <v>7.1020408163265314</v>
      </c>
      <c r="AR11" s="68" t="s">
        <v>77</v>
      </c>
      <c r="AS11" s="68" t="s">
        <v>78</v>
      </c>
      <c r="AV11" s="70">
        <f t="shared" si="11"/>
        <v>1.6800000000000002</v>
      </c>
      <c r="AW11" s="70">
        <f t="shared" si="12"/>
        <v>0.6</v>
      </c>
    </row>
    <row r="12" spans="1:50" s="69" customFormat="1" ht="20" customHeight="1" x14ac:dyDescent="0.2">
      <c r="A12" s="69">
        <v>8</v>
      </c>
      <c r="B12" s="55" t="str">
        <f>Base_03!B12</f>
        <v>Nama PB 8</v>
      </c>
      <c r="C12" s="84">
        <v>7</v>
      </c>
      <c r="D12" s="85">
        <v>7</v>
      </c>
      <c r="E12" s="86">
        <f t="shared" si="0"/>
        <v>49</v>
      </c>
      <c r="F12" s="56" t="s">
        <v>117</v>
      </c>
      <c r="G12" s="56"/>
      <c r="H12" s="56"/>
      <c r="I12" s="56"/>
      <c r="J12" s="56"/>
      <c r="K12" s="56"/>
      <c r="L12" s="57">
        <f t="shared" si="2"/>
        <v>0</v>
      </c>
      <c r="M12" s="56" t="s">
        <v>118</v>
      </c>
      <c r="N12" s="56"/>
      <c r="O12" s="60">
        <f t="shared" si="3"/>
        <v>0</v>
      </c>
      <c r="P12" s="59" t="s">
        <v>119</v>
      </c>
      <c r="Q12" s="59"/>
      <c r="R12" s="59"/>
      <c r="S12" s="59"/>
      <c r="T12" s="59"/>
      <c r="U12" s="59"/>
      <c r="V12" s="61">
        <f t="shared" si="4"/>
        <v>0</v>
      </c>
      <c r="W12" s="56" t="s">
        <v>120</v>
      </c>
      <c r="X12" s="62">
        <f t="shared" si="5"/>
        <v>0</v>
      </c>
      <c r="Y12" s="56" t="s">
        <v>120</v>
      </c>
      <c r="Z12" s="63">
        <f t="shared" si="6"/>
        <v>93.530743608719362</v>
      </c>
      <c r="AB12" s="56" t="s">
        <v>121</v>
      </c>
      <c r="AC12" s="56"/>
      <c r="AD12" s="65">
        <v>55</v>
      </c>
      <c r="AE12" s="56" t="s">
        <v>122</v>
      </c>
      <c r="AF12" s="56"/>
      <c r="AG12" s="56"/>
      <c r="AH12" s="66">
        <f t="shared" si="7"/>
        <v>-5.76</v>
      </c>
      <c r="AI12" s="56" t="s">
        <v>46</v>
      </c>
      <c r="AJ12" s="66">
        <f t="shared" si="8"/>
        <v>5.76</v>
      </c>
      <c r="AK12" s="67">
        <v>2</v>
      </c>
      <c r="AL12" s="67">
        <v>4</v>
      </c>
      <c r="AM12" s="56" t="s">
        <v>123</v>
      </c>
      <c r="AN12" s="62">
        <f t="shared" si="1"/>
        <v>49</v>
      </c>
      <c r="AO12" s="81"/>
      <c r="AP12" s="91">
        <f t="shared" si="9"/>
        <v>4.8979591836734695</v>
      </c>
      <c r="AQ12" s="91">
        <f t="shared" si="10"/>
        <v>7.1020408163265314</v>
      </c>
      <c r="AR12" s="68" t="s">
        <v>77</v>
      </c>
      <c r="AS12" s="68" t="s">
        <v>78</v>
      </c>
      <c r="AV12" s="70">
        <f t="shared" si="11"/>
        <v>1.6800000000000002</v>
      </c>
      <c r="AW12" s="70">
        <f t="shared" si="12"/>
        <v>0.6</v>
      </c>
    </row>
    <row r="13" spans="1:50" s="69" customFormat="1" ht="20" customHeight="1" x14ac:dyDescent="0.2">
      <c r="A13" s="69">
        <v>9</v>
      </c>
      <c r="B13" s="55" t="str">
        <f>Base_03!B13</f>
        <v>Nama PB 9</v>
      </c>
      <c r="C13" s="84">
        <v>7</v>
      </c>
      <c r="D13" s="85">
        <v>7</v>
      </c>
      <c r="E13" s="86">
        <f t="shared" si="0"/>
        <v>49</v>
      </c>
      <c r="F13" s="56" t="s">
        <v>124</v>
      </c>
      <c r="G13" s="56"/>
      <c r="H13" s="56"/>
      <c r="I13" s="56"/>
      <c r="J13" s="56"/>
      <c r="K13" s="56"/>
      <c r="L13" s="57">
        <f t="shared" si="2"/>
        <v>0</v>
      </c>
      <c r="M13" s="56" t="s">
        <v>125</v>
      </c>
      <c r="N13" s="56"/>
      <c r="O13" s="60">
        <f t="shared" si="3"/>
        <v>0</v>
      </c>
      <c r="P13" s="59" t="s">
        <v>126</v>
      </c>
      <c r="Q13" s="59"/>
      <c r="R13" s="59"/>
      <c r="S13" s="59"/>
      <c r="T13" s="59"/>
      <c r="U13" s="59"/>
      <c r="V13" s="61">
        <f t="shared" si="4"/>
        <v>0</v>
      </c>
      <c r="W13" s="56" t="s">
        <v>127</v>
      </c>
      <c r="X13" s="62">
        <f t="shared" si="5"/>
        <v>0</v>
      </c>
      <c r="Y13" s="56" t="s">
        <v>127</v>
      </c>
      <c r="Z13" s="63">
        <f t="shared" si="6"/>
        <v>93.530743608719362</v>
      </c>
      <c r="AB13" s="56" t="s">
        <v>128</v>
      </c>
      <c r="AC13" s="56"/>
      <c r="AD13" s="65">
        <v>55</v>
      </c>
      <c r="AE13" s="56" t="s">
        <v>129</v>
      </c>
      <c r="AF13" s="56"/>
      <c r="AG13" s="56"/>
      <c r="AH13" s="66">
        <f t="shared" si="7"/>
        <v>-5.76</v>
      </c>
      <c r="AI13" s="56" t="s">
        <v>46</v>
      </c>
      <c r="AJ13" s="66">
        <f t="shared" si="8"/>
        <v>5.76</v>
      </c>
      <c r="AK13" s="67">
        <v>2</v>
      </c>
      <c r="AL13" s="67">
        <v>4</v>
      </c>
      <c r="AM13" s="56" t="s">
        <v>130</v>
      </c>
      <c r="AN13" s="62">
        <f t="shared" si="1"/>
        <v>49</v>
      </c>
      <c r="AO13" s="81"/>
      <c r="AP13" s="91">
        <f t="shared" si="9"/>
        <v>4.8979591836734695</v>
      </c>
      <c r="AQ13" s="91">
        <f t="shared" si="10"/>
        <v>7.1020408163265314</v>
      </c>
      <c r="AR13" s="68" t="s">
        <v>77</v>
      </c>
      <c r="AS13" s="68" t="s">
        <v>78</v>
      </c>
      <c r="AV13" s="70">
        <f t="shared" si="11"/>
        <v>1.6800000000000002</v>
      </c>
      <c r="AW13" s="70">
        <f t="shared" si="12"/>
        <v>0.6</v>
      </c>
    </row>
    <row r="14" spans="1:50" s="69" customFormat="1" ht="20" customHeight="1" x14ac:dyDescent="0.2">
      <c r="A14" s="69">
        <v>10</v>
      </c>
      <c r="B14" s="55" t="str">
        <f>Base_03!B14</f>
        <v>Nama PB 10</v>
      </c>
      <c r="C14" s="84">
        <v>7</v>
      </c>
      <c r="D14" s="85">
        <v>7</v>
      </c>
      <c r="E14" s="86">
        <f t="shared" si="0"/>
        <v>49</v>
      </c>
      <c r="F14" s="56" t="s">
        <v>131</v>
      </c>
      <c r="G14" s="56"/>
      <c r="H14" s="56"/>
      <c r="I14" s="56"/>
      <c r="J14" s="56"/>
      <c r="K14" s="56"/>
      <c r="L14" s="57">
        <f t="shared" si="2"/>
        <v>0</v>
      </c>
      <c r="M14" s="56" t="s">
        <v>132</v>
      </c>
      <c r="N14" s="56"/>
      <c r="O14" s="60">
        <f t="shared" si="3"/>
        <v>0</v>
      </c>
      <c r="P14" s="59" t="s">
        <v>133</v>
      </c>
      <c r="Q14" s="59"/>
      <c r="R14" s="59"/>
      <c r="S14" s="59"/>
      <c r="T14" s="59"/>
      <c r="U14" s="59"/>
      <c r="V14" s="61">
        <f t="shared" si="4"/>
        <v>0</v>
      </c>
      <c r="W14" s="56" t="s">
        <v>134</v>
      </c>
      <c r="X14" s="62">
        <f t="shared" si="5"/>
        <v>0</v>
      </c>
      <c r="Y14" s="56" t="s">
        <v>134</v>
      </c>
      <c r="Z14" s="63">
        <f t="shared" si="6"/>
        <v>93.530743608719362</v>
      </c>
      <c r="AB14" s="56" t="s">
        <v>135</v>
      </c>
      <c r="AC14" s="56"/>
      <c r="AD14" s="65">
        <v>55</v>
      </c>
      <c r="AE14" s="56" t="s">
        <v>136</v>
      </c>
      <c r="AF14" s="56"/>
      <c r="AG14" s="56"/>
      <c r="AH14" s="66">
        <f t="shared" si="7"/>
        <v>-5.76</v>
      </c>
      <c r="AI14" s="56" t="s">
        <v>46</v>
      </c>
      <c r="AJ14" s="66">
        <f t="shared" si="8"/>
        <v>5.76</v>
      </c>
      <c r="AK14" s="67">
        <v>2</v>
      </c>
      <c r="AL14" s="67">
        <v>4</v>
      </c>
      <c r="AM14" s="56" t="s">
        <v>137</v>
      </c>
      <c r="AN14" s="62">
        <f t="shared" si="1"/>
        <v>49</v>
      </c>
      <c r="AO14" s="81"/>
      <c r="AP14" s="91">
        <f t="shared" si="9"/>
        <v>4.8979591836734695</v>
      </c>
      <c r="AQ14" s="91">
        <f t="shared" si="10"/>
        <v>7.1020408163265314</v>
      </c>
      <c r="AR14" s="68" t="s">
        <v>77</v>
      </c>
      <c r="AS14" s="68" t="s">
        <v>78</v>
      </c>
      <c r="AV14" s="70">
        <f t="shared" si="11"/>
        <v>1.6800000000000002</v>
      </c>
      <c r="AW14" s="70">
        <f t="shared" si="12"/>
        <v>0.6</v>
      </c>
    </row>
    <row r="15" spans="1:50" s="69" customFormat="1" ht="20" customHeight="1" x14ac:dyDescent="0.2">
      <c r="A15" s="69">
        <v>11</v>
      </c>
      <c r="B15" s="55" t="str">
        <f>Base_03!B15</f>
        <v>Nama PB 11</v>
      </c>
      <c r="C15" s="84">
        <v>7</v>
      </c>
      <c r="D15" s="85">
        <v>7</v>
      </c>
      <c r="E15" s="86">
        <f t="shared" si="0"/>
        <v>49</v>
      </c>
      <c r="F15" s="56" t="s">
        <v>138</v>
      </c>
      <c r="G15" s="56"/>
      <c r="H15" s="56"/>
      <c r="I15" s="56"/>
      <c r="J15" s="56"/>
      <c r="K15" s="56"/>
      <c r="L15" s="57">
        <f t="shared" si="2"/>
        <v>0</v>
      </c>
      <c r="M15" s="56" t="s">
        <v>139</v>
      </c>
      <c r="N15" s="56"/>
      <c r="O15" s="60">
        <f t="shared" si="3"/>
        <v>0</v>
      </c>
      <c r="P15" s="59" t="s">
        <v>140</v>
      </c>
      <c r="Q15" s="59"/>
      <c r="R15" s="59"/>
      <c r="S15" s="59"/>
      <c r="T15" s="59"/>
      <c r="U15" s="59"/>
      <c r="V15" s="61">
        <f t="shared" si="4"/>
        <v>0</v>
      </c>
      <c r="W15" s="56" t="s">
        <v>141</v>
      </c>
      <c r="X15" s="62">
        <f t="shared" si="5"/>
        <v>0</v>
      </c>
      <c r="Y15" s="56" t="s">
        <v>141</v>
      </c>
      <c r="Z15" s="63">
        <f t="shared" si="6"/>
        <v>93.530743608719362</v>
      </c>
      <c r="AB15" s="56" t="s">
        <v>142</v>
      </c>
      <c r="AC15" s="56"/>
      <c r="AD15" s="65">
        <v>55</v>
      </c>
      <c r="AE15" s="56" t="s">
        <v>143</v>
      </c>
      <c r="AF15" s="56"/>
      <c r="AG15" s="56"/>
      <c r="AH15" s="66">
        <f t="shared" si="7"/>
        <v>-5.76</v>
      </c>
      <c r="AI15" s="56" t="s">
        <v>46</v>
      </c>
      <c r="AJ15" s="66">
        <f t="shared" si="8"/>
        <v>5.76</v>
      </c>
      <c r="AK15" s="67">
        <v>2</v>
      </c>
      <c r="AL15" s="67">
        <v>4</v>
      </c>
      <c r="AM15" s="56" t="s">
        <v>144</v>
      </c>
      <c r="AN15" s="62">
        <f t="shared" si="1"/>
        <v>49</v>
      </c>
      <c r="AO15" s="81"/>
      <c r="AP15" s="91">
        <f t="shared" si="9"/>
        <v>4.8979591836734695</v>
      </c>
      <c r="AQ15" s="91">
        <f t="shared" si="10"/>
        <v>7.1020408163265314</v>
      </c>
      <c r="AR15" s="68" t="s">
        <v>77</v>
      </c>
      <c r="AS15" s="68" t="s">
        <v>78</v>
      </c>
      <c r="AV15" s="70">
        <f t="shared" si="11"/>
        <v>1.6800000000000002</v>
      </c>
      <c r="AW15" s="70">
        <f t="shared" si="12"/>
        <v>0.6</v>
      </c>
    </row>
    <row r="16" spans="1:50" s="69" customFormat="1" ht="20" customHeight="1" x14ac:dyDescent="0.2">
      <c r="A16" s="69">
        <v>12</v>
      </c>
      <c r="B16" s="55" t="str">
        <f>Base_03!B16</f>
        <v>Nama PB 12</v>
      </c>
      <c r="C16" s="84">
        <v>7</v>
      </c>
      <c r="D16" s="85">
        <v>7</v>
      </c>
      <c r="E16" s="86">
        <f t="shared" si="0"/>
        <v>49</v>
      </c>
      <c r="F16" s="56" t="s">
        <v>145</v>
      </c>
      <c r="G16" s="56"/>
      <c r="H16" s="56"/>
      <c r="I16" s="56"/>
      <c r="J16" s="56"/>
      <c r="K16" s="56"/>
      <c r="L16" s="57">
        <f t="shared" si="2"/>
        <v>0</v>
      </c>
      <c r="M16" s="56" t="s">
        <v>146</v>
      </c>
      <c r="N16" s="56"/>
      <c r="O16" s="60">
        <f t="shared" si="3"/>
        <v>0</v>
      </c>
      <c r="P16" s="59" t="s">
        <v>147</v>
      </c>
      <c r="Q16" s="59"/>
      <c r="R16" s="59"/>
      <c r="S16" s="59"/>
      <c r="T16" s="59"/>
      <c r="U16" s="59"/>
      <c r="V16" s="61">
        <f t="shared" si="4"/>
        <v>0</v>
      </c>
      <c r="W16" s="56" t="s">
        <v>148</v>
      </c>
      <c r="X16" s="62">
        <f t="shared" si="5"/>
        <v>0</v>
      </c>
      <c r="Y16" s="56" t="s">
        <v>148</v>
      </c>
      <c r="Z16" s="63">
        <f t="shared" si="6"/>
        <v>93.530743608719362</v>
      </c>
      <c r="AB16" s="56" t="s">
        <v>149</v>
      </c>
      <c r="AC16" s="56"/>
      <c r="AD16" s="65">
        <v>55</v>
      </c>
      <c r="AE16" s="56" t="s">
        <v>150</v>
      </c>
      <c r="AF16" s="56"/>
      <c r="AG16" s="56"/>
      <c r="AH16" s="66">
        <f t="shared" si="7"/>
        <v>-5.76</v>
      </c>
      <c r="AI16" s="56" t="s">
        <v>46</v>
      </c>
      <c r="AJ16" s="66">
        <f t="shared" si="8"/>
        <v>5.76</v>
      </c>
      <c r="AK16" s="67">
        <v>2</v>
      </c>
      <c r="AL16" s="67">
        <v>4</v>
      </c>
      <c r="AM16" s="56" t="s">
        <v>151</v>
      </c>
      <c r="AN16" s="62">
        <f t="shared" si="1"/>
        <v>49</v>
      </c>
      <c r="AO16" s="81"/>
      <c r="AP16" s="91">
        <f t="shared" si="9"/>
        <v>4.8979591836734695</v>
      </c>
      <c r="AQ16" s="91">
        <f t="shared" si="10"/>
        <v>7.1020408163265314</v>
      </c>
      <c r="AR16" s="68" t="s">
        <v>77</v>
      </c>
      <c r="AS16" s="68" t="s">
        <v>78</v>
      </c>
      <c r="AV16" s="70">
        <f t="shared" si="11"/>
        <v>1.6800000000000002</v>
      </c>
      <c r="AW16" s="70">
        <f t="shared" si="12"/>
        <v>0.6</v>
      </c>
    </row>
    <row r="17" spans="1:50" s="69" customFormat="1" ht="20" customHeight="1" x14ac:dyDescent="0.2">
      <c r="A17" s="69">
        <v>13</v>
      </c>
      <c r="B17" s="55" t="str">
        <f>Base_03!B17</f>
        <v>Nama PB 13</v>
      </c>
      <c r="C17" s="84">
        <v>7</v>
      </c>
      <c r="D17" s="85">
        <v>7</v>
      </c>
      <c r="E17" s="86">
        <f t="shared" si="0"/>
        <v>49</v>
      </c>
      <c r="F17" s="56" t="s">
        <v>152</v>
      </c>
      <c r="G17" s="56"/>
      <c r="H17" s="56"/>
      <c r="I17" s="56"/>
      <c r="J17" s="56"/>
      <c r="K17" s="56"/>
      <c r="L17" s="57">
        <f t="shared" si="2"/>
        <v>0</v>
      </c>
      <c r="M17" s="56" t="s">
        <v>153</v>
      </c>
      <c r="N17" s="56"/>
      <c r="O17" s="60">
        <f t="shared" si="3"/>
        <v>0</v>
      </c>
      <c r="P17" s="59" t="s">
        <v>154</v>
      </c>
      <c r="Q17" s="59"/>
      <c r="R17" s="59"/>
      <c r="S17" s="59"/>
      <c r="T17" s="59"/>
      <c r="U17" s="59"/>
      <c r="V17" s="61">
        <f t="shared" si="4"/>
        <v>0</v>
      </c>
      <c r="W17" s="56" t="s">
        <v>155</v>
      </c>
      <c r="X17" s="62">
        <f t="shared" si="5"/>
        <v>0</v>
      </c>
      <c r="Y17" s="56" t="s">
        <v>155</v>
      </c>
      <c r="Z17" s="63">
        <f t="shared" si="6"/>
        <v>93.530743608719362</v>
      </c>
      <c r="AB17" s="56" t="s">
        <v>156</v>
      </c>
      <c r="AC17" s="56"/>
      <c r="AD17" s="65">
        <v>55</v>
      </c>
      <c r="AE17" s="56" t="s">
        <v>157</v>
      </c>
      <c r="AF17" s="56"/>
      <c r="AG17" s="56"/>
      <c r="AH17" s="66">
        <f t="shared" si="7"/>
        <v>-5.76</v>
      </c>
      <c r="AI17" s="56" t="s">
        <v>46</v>
      </c>
      <c r="AJ17" s="66">
        <f t="shared" si="8"/>
        <v>5.76</v>
      </c>
      <c r="AK17" s="67">
        <v>2</v>
      </c>
      <c r="AL17" s="67">
        <v>4</v>
      </c>
      <c r="AM17" s="56" t="s">
        <v>158</v>
      </c>
      <c r="AN17" s="62">
        <f t="shared" si="1"/>
        <v>49</v>
      </c>
      <c r="AO17" s="81"/>
      <c r="AP17" s="91">
        <f t="shared" si="9"/>
        <v>4.8979591836734695</v>
      </c>
      <c r="AQ17" s="91">
        <f t="shared" si="10"/>
        <v>7.1020408163265314</v>
      </c>
      <c r="AR17" s="68" t="s">
        <v>77</v>
      </c>
      <c r="AS17" s="68" t="s">
        <v>78</v>
      </c>
      <c r="AV17" s="70">
        <f t="shared" si="11"/>
        <v>1.6800000000000002</v>
      </c>
      <c r="AW17" s="70">
        <f t="shared" si="12"/>
        <v>0.6</v>
      </c>
    </row>
    <row r="18" spans="1:50" s="69" customFormat="1" ht="20" customHeight="1" x14ac:dyDescent="0.2">
      <c r="A18" s="69">
        <v>14</v>
      </c>
      <c r="B18" s="55" t="str">
        <f>Base_03!B18</f>
        <v>Nama PB 14</v>
      </c>
      <c r="C18" s="84">
        <v>7</v>
      </c>
      <c r="D18" s="85">
        <v>7</v>
      </c>
      <c r="E18" s="86">
        <f t="shared" si="0"/>
        <v>49</v>
      </c>
      <c r="F18" s="56" t="s">
        <v>159</v>
      </c>
      <c r="G18" s="56"/>
      <c r="H18" s="56"/>
      <c r="I18" s="56"/>
      <c r="J18" s="56"/>
      <c r="K18" s="56"/>
      <c r="L18" s="57">
        <f t="shared" si="2"/>
        <v>0</v>
      </c>
      <c r="M18" s="56" t="s">
        <v>160</v>
      </c>
      <c r="N18" s="56"/>
      <c r="O18" s="60">
        <f t="shared" si="3"/>
        <v>0</v>
      </c>
      <c r="P18" s="59" t="s">
        <v>161</v>
      </c>
      <c r="Q18" s="59"/>
      <c r="R18" s="59"/>
      <c r="S18" s="59"/>
      <c r="T18" s="59"/>
      <c r="U18" s="59"/>
      <c r="V18" s="61">
        <f t="shared" si="4"/>
        <v>0</v>
      </c>
      <c r="W18" s="56" t="s">
        <v>162</v>
      </c>
      <c r="X18" s="62">
        <f t="shared" si="5"/>
        <v>0</v>
      </c>
      <c r="Y18" s="56" t="s">
        <v>162</v>
      </c>
      <c r="Z18" s="63">
        <f t="shared" si="6"/>
        <v>93.530743608719362</v>
      </c>
      <c r="AB18" s="56" t="s">
        <v>163</v>
      </c>
      <c r="AC18" s="56"/>
      <c r="AD18" s="65">
        <v>55</v>
      </c>
      <c r="AE18" s="56" t="s">
        <v>164</v>
      </c>
      <c r="AF18" s="56"/>
      <c r="AG18" s="56"/>
      <c r="AH18" s="66">
        <f t="shared" si="7"/>
        <v>-5.76</v>
      </c>
      <c r="AI18" s="56" t="s">
        <v>46</v>
      </c>
      <c r="AJ18" s="66">
        <f t="shared" si="8"/>
        <v>5.76</v>
      </c>
      <c r="AK18" s="67">
        <v>2</v>
      </c>
      <c r="AL18" s="67">
        <v>4</v>
      </c>
      <c r="AM18" s="56" t="s">
        <v>165</v>
      </c>
      <c r="AN18" s="62">
        <f t="shared" si="1"/>
        <v>49</v>
      </c>
      <c r="AO18" s="81"/>
      <c r="AP18" s="91">
        <f t="shared" si="9"/>
        <v>4.8979591836734695</v>
      </c>
      <c r="AQ18" s="91">
        <f t="shared" si="10"/>
        <v>7.1020408163265314</v>
      </c>
      <c r="AR18" s="68" t="s">
        <v>77</v>
      </c>
      <c r="AS18" s="68" t="s">
        <v>78</v>
      </c>
      <c r="AV18" s="70">
        <f t="shared" si="11"/>
        <v>1.6800000000000002</v>
      </c>
      <c r="AW18" s="70">
        <f t="shared" si="12"/>
        <v>0.6</v>
      </c>
    </row>
    <row r="19" spans="1:50" s="69" customFormat="1" ht="20" customHeight="1" x14ac:dyDescent="0.2">
      <c r="A19" s="69">
        <v>15</v>
      </c>
      <c r="B19" s="55" t="str">
        <f>Base_03!B19</f>
        <v>Nama PB 15</v>
      </c>
      <c r="C19" s="84">
        <v>7</v>
      </c>
      <c r="D19" s="85">
        <v>7</v>
      </c>
      <c r="E19" s="86">
        <f t="shared" si="0"/>
        <v>49</v>
      </c>
      <c r="F19" s="56" t="s">
        <v>166</v>
      </c>
      <c r="G19" s="56"/>
      <c r="H19" s="56"/>
      <c r="I19" s="56"/>
      <c r="J19" s="56"/>
      <c r="K19" s="56"/>
      <c r="L19" s="57">
        <f t="shared" si="2"/>
        <v>0</v>
      </c>
      <c r="M19" s="56" t="s">
        <v>167</v>
      </c>
      <c r="N19" s="56"/>
      <c r="O19" s="60">
        <f t="shared" si="3"/>
        <v>0</v>
      </c>
      <c r="P19" s="59" t="s">
        <v>168</v>
      </c>
      <c r="Q19" s="59"/>
      <c r="R19" s="59"/>
      <c r="S19" s="59"/>
      <c r="T19" s="59"/>
      <c r="U19" s="59"/>
      <c r="V19" s="61">
        <f t="shared" si="4"/>
        <v>0</v>
      </c>
      <c r="W19" s="56" t="s">
        <v>169</v>
      </c>
      <c r="X19" s="62">
        <f t="shared" si="5"/>
        <v>0</v>
      </c>
      <c r="Y19" s="56" t="s">
        <v>169</v>
      </c>
      <c r="Z19" s="63">
        <f t="shared" si="6"/>
        <v>93.530743608719362</v>
      </c>
      <c r="AB19" s="56" t="s">
        <v>170</v>
      </c>
      <c r="AC19" s="56"/>
      <c r="AD19" s="65">
        <v>55</v>
      </c>
      <c r="AE19" s="56" t="s">
        <v>171</v>
      </c>
      <c r="AF19" s="56"/>
      <c r="AG19" s="56"/>
      <c r="AH19" s="66">
        <f t="shared" si="7"/>
        <v>-5.76</v>
      </c>
      <c r="AI19" s="56" t="s">
        <v>46</v>
      </c>
      <c r="AJ19" s="66">
        <f t="shared" si="8"/>
        <v>5.76</v>
      </c>
      <c r="AK19" s="67">
        <v>2</v>
      </c>
      <c r="AL19" s="67">
        <v>4</v>
      </c>
      <c r="AM19" s="56" t="s">
        <v>172</v>
      </c>
      <c r="AN19" s="62">
        <f t="shared" si="1"/>
        <v>49</v>
      </c>
      <c r="AO19" s="81"/>
      <c r="AP19" s="91">
        <f t="shared" si="9"/>
        <v>4.8979591836734695</v>
      </c>
      <c r="AQ19" s="91">
        <f t="shared" si="10"/>
        <v>7.1020408163265314</v>
      </c>
      <c r="AR19" s="68" t="s">
        <v>77</v>
      </c>
      <c r="AS19" s="68" t="s">
        <v>78</v>
      </c>
      <c r="AV19" s="70">
        <f t="shared" si="11"/>
        <v>1.6800000000000002</v>
      </c>
      <c r="AW19" s="70">
        <f t="shared" si="12"/>
        <v>0.6</v>
      </c>
    </row>
    <row r="20" spans="1:50" s="69" customFormat="1" ht="20" customHeight="1" x14ac:dyDescent="0.2">
      <c r="A20" s="69">
        <v>16</v>
      </c>
      <c r="B20" s="55" t="str">
        <f>Base_03!B20</f>
        <v>Nama PB 16</v>
      </c>
      <c r="C20" s="84">
        <v>7</v>
      </c>
      <c r="D20" s="85">
        <v>7</v>
      </c>
      <c r="E20" s="86">
        <f t="shared" si="0"/>
        <v>49</v>
      </c>
      <c r="F20" s="56" t="s">
        <v>173</v>
      </c>
      <c r="G20" s="56"/>
      <c r="H20" s="56"/>
      <c r="I20" s="56"/>
      <c r="J20" s="56"/>
      <c r="K20" s="56"/>
      <c r="L20" s="57">
        <f t="shared" si="2"/>
        <v>0</v>
      </c>
      <c r="M20" s="56" t="s">
        <v>174</v>
      </c>
      <c r="N20" s="56"/>
      <c r="O20" s="60">
        <f t="shared" si="3"/>
        <v>0</v>
      </c>
      <c r="P20" s="59" t="s">
        <v>175</v>
      </c>
      <c r="Q20" s="59"/>
      <c r="R20" s="59"/>
      <c r="S20" s="59"/>
      <c r="T20" s="59"/>
      <c r="U20" s="59"/>
      <c r="V20" s="61">
        <f t="shared" si="4"/>
        <v>0</v>
      </c>
      <c r="W20" s="56" t="s">
        <v>176</v>
      </c>
      <c r="X20" s="62">
        <f t="shared" si="5"/>
        <v>0</v>
      </c>
      <c r="Y20" s="56" t="s">
        <v>176</v>
      </c>
      <c r="Z20" s="63">
        <f t="shared" si="6"/>
        <v>93.530743608719362</v>
      </c>
      <c r="AB20" s="56" t="s">
        <v>177</v>
      </c>
      <c r="AC20" s="56"/>
      <c r="AD20" s="65">
        <v>55</v>
      </c>
      <c r="AE20" s="56" t="s">
        <v>178</v>
      </c>
      <c r="AF20" s="56"/>
      <c r="AG20" s="56"/>
      <c r="AH20" s="66">
        <f t="shared" si="7"/>
        <v>-5.76</v>
      </c>
      <c r="AI20" s="56" t="s">
        <v>46</v>
      </c>
      <c r="AJ20" s="66">
        <f t="shared" si="8"/>
        <v>5.76</v>
      </c>
      <c r="AK20" s="67">
        <v>2</v>
      </c>
      <c r="AL20" s="67">
        <v>4</v>
      </c>
      <c r="AM20" s="56" t="s">
        <v>179</v>
      </c>
      <c r="AN20" s="62">
        <f t="shared" si="1"/>
        <v>49</v>
      </c>
      <c r="AO20" s="81"/>
      <c r="AP20" s="91">
        <f t="shared" si="9"/>
        <v>4.8979591836734695</v>
      </c>
      <c r="AQ20" s="91">
        <f t="shared" si="10"/>
        <v>7.1020408163265314</v>
      </c>
      <c r="AR20" s="68" t="s">
        <v>77</v>
      </c>
      <c r="AS20" s="68" t="s">
        <v>78</v>
      </c>
      <c r="AV20" s="70">
        <f t="shared" si="11"/>
        <v>1.6800000000000002</v>
      </c>
      <c r="AW20" s="70">
        <f t="shared" si="12"/>
        <v>0.6</v>
      </c>
    </row>
    <row r="21" spans="1:50" s="69" customFormat="1" ht="20" customHeight="1" x14ac:dyDescent="0.2">
      <c r="A21" s="69">
        <v>17</v>
      </c>
      <c r="B21" s="55" t="str">
        <f>Base_03!B21</f>
        <v>Nama PB 17</v>
      </c>
      <c r="C21" s="84">
        <v>7</v>
      </c>
      <c r="D21" s="85">
        <v>7</v>
      </c>
      <c r="E21" s="86">
        <f t="shared" si="0"/>
        <v>49</v>
      </c>
      <c r="F21" s="56" t="s">
        <v>180</v>
      </c>
      <c r="G21" s="56"/>
      <c r="H21" s="56"/>
      <c r="I21" s="56"/>
      <c r="J21" s="56"/>
      <c r="K21" s="56"/>
      <c r="L21" s="57">
        <f t="shared" si="2"/>
        <v>0</v>
      </c>
      <c r="M21" s="56" t="s">
        <v>181</v>
      </c>
      <c r="N21" s="56"/>
      <c r="O21" s="60">
        <f t="shared" si="3"/>
        <v>0</v>
      </c>
      <c r="P21" s="59" t="s">
        <v>182</v>
      </c>
      <c r="Q21" s="59"/>
      <c r="R21" s="59"/>
      <c r="S21" s="59"/>
      <c r="T21" s="59"/>
      <c r="U21" s="59"/>
      <c r="V21" s="61">
        <f t="shared" si="4"/>
        <v>0</v>
      </c>
      <c r="W21" s="56" t="s">
        <v>183</v>
      </c>
      <c r="X21" s="62">
        <f t="shared" si="5"/>
        <v>0</v>
      </c>
      <c r="Y21" s="56" t="s">
        <v>183</v>
      </c>
      <c r="Z21" s="63">
        <f t="shared" si="6"/>
        <v>93.530743608719362</v>
      </c>
      <c r="AB21" s="56" t="s">
        <v>184</v>
      </c>
      <c r="AC21" s="56"/>
      <c r="AD21" s="65">
        <v>55</v>
      </c>
      <c r="AE21" s="56" t="s">
        <v>185</v>
      </c>
      <c r="AF21" s="56"/>
      <c r="AG21" s="56"/>
      <c r="AH21" s="66">
        <f t="shared" si="7"/>
        <v>-5.76</v>
      </c>
      <c r="AI21" s="56" t="s">
        <v>46</v>
      </c>
      <c r="AJ21" s="66">
        <f t="shared" si="8"/>
        <v>5.76</v>
      </c>
      <c r="AK21" s="67">
        <v>2</v>
      </c>
      <c r="AL21" s="67">
        <v>4</v>
      </c>
      <c r="AM21" s="56" t="s">
        <v>186</v>
      </c>
      <c r="AN21" s="62">
        <f t="shared" si="1"/>
        <v>49</v>
      </c>
      <c r="AO21" s="81"/>
      <c r="AP21" s="91">
        <f t="shared" si="9"/>
        <v>4.8979591836734695</v>
      </c>
      <c r="AQ21" s="91">
        <f t="shared" si="10"/>
        <v>7.1020408163265314</v>
      </c>
      <c r="AR21" s="68" t="s">
        <v>77</v>
      </c>
      <c r="AS21" s="68" t="s">
        <v>78</v>
      </c>
      <c r="AV21" s="70">
        <f t="shared" si="11"/>
        <v>1.6800000000000002</v>
      </c>
      <c r="AW21" s="70">
        <f t="shared" si="12"/>
        <v>0.6</v>
      </c>
    </row>
    <row r="22" spans="1:50" s="69" customFormat="1" ht="20" customHeight="1" x14ac:dyDescent="0.2">
      <c r="A22" s="69">
        <v>18</v>
      </c>
      <c r="B22" s="55" t="str">
        <f>Base_03!B22</f>
        <v>Nama PB 18</v>
      </c>
      <c r="C22" s="84">
        <v>7</v>
      </c>
      <c r="D22" s="85">
        <v>7</v>
      </c>
      <c r="E22" s="86">
        <f t="shared" si="0"/>
        <v>49</v>
      </c>
      <c r="F22" s="56" t="s">
        <v>187</v>
      </c>
      <c r="G22" s="56"/>
      <c r="H22" s="56"/>
      <c r="I22" s="56"/>
      <c r="J22" s="56"/>
      <c r="K22" s="56"/>
      <c r="L22" s="57">
        <f t="shared" si="2"/>
        <v>0</v>
      </c>
      <c r="M22" s="56" t="s">
        <v>188</v>
      </c>
      <c r="N22" s="56"/>
      <c r="O22" s="60">
        <f t="shared" si="3"/>
        <v>0</v>
      </c>
      <c r="P22" s="59" t="s">
        <v>189</v>
      </c>
      <c r="Q22" s="59"/>
      <c r="R22" s="59"/>
      <c r="S22" s="59"/>
      <c r="T22" s="59"/>
      <c r="U22" s="59"/>
      <c r="V22" s="61">
        <f t="shared" si="4"/>
        <v>0</v>
      </c>
      <c r="W22" s="56" t="s">
        <v>190</v>
      </c>
      <c r="X22" s="62">
        <f t="shared" si="5"/>
        <v>0</v>
      </c>
      <c r="Y22" s="56" t="s">
        <v>190</v>
      </c>
      <c r="Z22" s="63">
        <f t="shared" si="6"/>
        <v>93.530743608719362</v>
      </c>
      <c r="AB22" s="56" t="s">
        <v>191</v>
      </c>
      <c r="AC22" s="56"/>
      <c r="AD22" s="65">
        <v>55</v>
      </c>
      <c r="AE22" s="56" t="s">
        <v>192</v>
      </c>
      <c r="AF22" s="56"/>
      <c r="AG22" s="56"/>
      <c r="AH22" s="66">
        <f t="shared" si="7"/>
        <v>-5.76</v>
      </c>
      <c r="AI22" s="56" t="s">
        <v>46</v>
      </c>
      <c r="AJ22" s="66">
        <f t="shared" si="8"/>
        <v>5.76</v>
      </c>
      <c r="AK22" s="67">
        <v>2</v>
      </c>
      <c r="AL22" s="67">
        <v>4</v>
      </c>
      <c r="AM22" s="56" t="s">
        <v>193</v>
      </c>
      <c r="AN22" s="62">
        <f t="shared" si="1"/>
        <v>49</v>
      </c>
      <c r="AO22" s="81"/>
      <c r="AP22" s="91">
        <f t="shared" si="9"/>
        <v>4.8979591836734695</v>
      </c>
      <c r="AQ22" s="91">
        <f t="shared" si="10"/>
        <v>7.1020408163265314</v>
      </c>
      <c r="AR22" s="68" t="s">
        <v>77</v>
      </c>
      <c r="AS22" s="68" t="s">
        <v>78</v>
      </c>
      <c r="AV22" s="70">
        <f t="shared" si="11"/>
        <v>1.6800000000000002</v>
      </c>
      <c r="AW22" s="70">
        <f t="shared" si="12"/>
        <v>0.6</v>
      </c>
    </row>
    <row r="23" spans="1:50" s="69" customFormat="1" ht="20" customHeight="1" x14ac:dyDescent="0.2">
      <c r="A23" s="69">
        <v>19</v>
      </c>
      <c r="B23" s="55" t="str">
        <f>Base_03!B23</f>
        <v>Nama PB 19</v>
      </c>
      <c r="C23" s="84">
        <v>7</v>
      </c>
      <c r="D23" s="85">
        <v>7</v>
      </c>
      <c r="E23" s="86">
        <f t="shared" si="0"/>
        <v>49</v>
      </c>
      <c r="F23" s="56" t="s">
        <v>194</v>
      </c>
      <c r="G23" s="56"/>
      <c r="H23" s="56"/>
      <c r="I23" s="56"/>
      <c r="J23" s="56"/>
      <c r="K23" s="56"/>
      <c r="L23" s="57">
        <f t="shared" si="2"/>
        <v>0</v>
      </c>
      <c r="M23" s="56" t="s">
        <v>195</v>
      </c>
      <c r="N23" s="56"/>
      <c r="O23" s="60">
        <f t="shared" si="3"/>
        <v>0</v>
      </c>
      <c r="P23" s="59" t="s">
        <v>196</v>
      </c>
      <c r="Q23" s="59"/>
      <c r="R23" s="59"/>
      <c r="S23" s="59"/>
      <c r="T23" s="59"/>
      <c r="U23" s="59"/>
      <c r="V23" s="61">
        <f t="shared" si="4"/>
        <v>0</v>
      </c>
      <c r="W23" s="56" t="s">
        <v>197</v>
      </c>
      <c r="X23" s="62">
        <f t="shared" si="5"/>
        <v>0</v>
      </c>
      <c r="Y23" s="56" t="s">
        <v>197</v>
      </c>
      <c r="Z23" s="63">
        <f t="shared" si="6"/>
        <v>93.530743608719362</v>
      </c>
      <c r="AB23" s="56" t="s">
        <v>198</v>
      </c>
      <c r="AC23" s="56"/>
      <c r="AD23" s="65">
        <v>55</v>
      </c>
      <c r="AE23" s="56" t="s">
        <v>199</v>
      </c>
      <c r="AF23" s="56"/>
      <c r="AG23" s="56"/>
      <c r="AH23" s="66">
        <f t="shared" si="7"/>
        <v>-5.76</v>
      </c>
      <c r="AI23" s="56" t="s">
        <v>46</v>
      </c>
      <c r="AJ23" s="66">
        <f t="shared" si="8"/>
        <v>5.76</v>
      </c>
      <c r="AK23" s="67">
        <v>2</v>
      </c>
      <c r="AL23" s="67">
        <v>4</v>
      </c>
      <c r="AM23" s="56" t="s">
        <v>200</v>
      </c>
      <c r="AN23" s="62">
        <f t="shared" si="1"/>
        <v>49</v>
      </c>
      <c r="AO23" s="81"/>
      <c r="AP23" s="91">
        <f t="shared" si="9"/>
        <v>4.8979591836734695</v>
      </c>
      <c r="AQ23" s="91">
        <f t="shared" si="10"/>
        <v>7.1020408163265314</v>
      </c>
      <c r="AR23" s="68" t="s">
        <v>77</v>
      </c>
      <c r="AS23" s="68" t="s">
        <v>78</v>
      </c>
      <c r="AV23" s="70">
        <f t="shared" si="11"/>
        <v>1.6800000000000002</v>
      </c>
      <c r="AW23" s="70">
        <f t="shared" si="12"/>
        <v>0.6</v>
      </c>
    </row>
    <row r="24" spans="1:50" s="69" customFormat="1" ht="20" customHeight="1" x14ac:dyDescent="0.2">
      <c r="A24" s="69">
        <v>20</v>
      </c>
      <c r="B24" s="55" t="str">
        <f>Base_03!B24</f>
        <v>Nama PB 20</v>
      </c>
      <c r="C24" s="84">
        <v>7</v>
      </c>
      <c r="D24" s="85">
        <v>7</v>
      </c>
      <c r="E24" s="86">
        <f t="shared" si="0"/>
        <v>49</v>
      </c>
      <c r="F24" s="56" t="s">
        <v>201</v>
      </c>
      <c r="G24" s="56"/>
      <c r="H24" s="56"/>
      <c r="I24" s="56"/>
      <c r="J24" s="56"/>
      <c r="K24" s="56"/>
      <c r="L24" s="57">
        <f t="shared" si="2"/>
        <v>0</v>
      </c>
      <c r="M24" s="56" t="s">
        <v>202</v>
      </c>
      <c r="N24" s="56"/>
      <c r="O24" s="60">
        <f t="shared" si="3"/>
        <v>0</v>
      </c>
      <c r="P24" s="59" t="s">
        <v>203</v>
      </c>
      <c r="Q24" s="59"/>
      <c r="R24" s="59"/>
      <c r="S24" s="59"/>
      <c r="T24" s="59"/>
      <c r="U24" s="59"/>
      <c r="V24" s="61">
        <f t="shared" si="4"/>
        <v>0</v>
      </c>
      <c r="W24" s="56" t="s">
        <v>204</v>
      </c>
      <c r="X24" s="62">
        <f t="shared" si="5"/>
        <v>0</v>
      </c>
      <c r="Y24" s="56" t="s">
        <v>204</v>
      </c>
      <c r="Z24" s="63">
        <f t="shared" si="6"/>
        <v>93.530743608719362</v>
      </c>
      <c r="AB24" s="56" t="s">
        <v>205</v>
      </c>
      <c r="AC24" s="56"/>
      <c r="AD24" s="65">
        <v>55</v>
      </c>
      <c r="AE24" s="56" t="s">
        <v>206</v>
      </c>
      <c r="AF24" s="56"/>
      <c r="AG24" s="56"/>
      <c r="AH24" s="66">
        <f t="shared" si="7"/>
        <v>-5.76</v>
      </c>
      <c r="AI24" s="56" t="s">
        <v>46</v>
      </c>
      <c r="AJ24" s="66">
        <f t="shared" si="8"/>
        <v>5.76</v>
      </c>
      <c r="AK24" s="67">
        <v>2</v>
      </c>
      <c r="AL24" s="67">
        <v>4</v>
      </c>
      <c r="AM24" s="56" t="s">
        <v>207</v>
      </c>
      <c r="AN24" s="62">
        <f t="shared" si="1"/>
        <v>49</v>
      </c>
      <c r="AO24" s="81"/>
      <c r="AP24" s="91">
        <f t="shared" si="9"/>
        <v>4.8979591836734695</v>
      </c>
      <c r="AQ24" s="91">
        <f t="shared" si="10"/>
        <v>7.1020408163265314</v>
      </c>
      <c r="AR24" s="68" t="s">
        <v>77</v>
      </c>
      <c r="AS24" s="68" t="s">
        <v>78</v>
      </c>
      <c r="AV24" s="70">
        <f t="shared" si="11"/>
        <v>1.6800000000000002</v>
      </c>
      <c r="AW24" s="70">
        <f t="shared" si="12"/>
        <v>0.6</v>
      </c>
    </row>
    <row r="25" spans="1:50" ht="16" x14ac:dyDescent="0.2">
      <c r="AO25" s="81"/>
    </row>
    <row r="26" spans="1:50" ht="16" x14ac:dyDescent="0.2">
      <c r="A26" s="69"/>
      <c r="F26" s="72" t="s">
        <v>208</v>
      </c>
      <c r="G26" s="64"/>
      <c r="H26" s="64"/>
      <c r="I26" s="64"/>
      <c r="J26" s="64"/>
      <c r="K26" s="64"/>
      <c r="L26" s="69"/>
      <c r="M26" s="72" t="s">
        <v>209</v>
      </c>
      <c r="N26" s="64"/>
      <c r="O26" s="69"/>
      <c r="P26" s="72" t="s">
        <v>210</v>
      </c>
      <c r="Q26" s="64"/>
      <c r="R26" s="64"/>
      <c r="S26" s="64"/>
      <c r="T26" s="64"/>
      <c r="U26" s="64"/>
      <c r="V26" s="69"/>
      <c r="W26" s="72" t="s">
        <v>211</v>
      </c>
      <c r="X26" s="69"/>
      <c r="Y26" s="73" t="s">
        <v>212</v>
      </c>
      <c r="Z26" s="69"/>
      <c r="AB26" s="72" t="s">
        <v>213</v>
      </c>
      <c r="AC26" s="72" t="s">
        <v>214</v>
      </c>
      <c r="AD26" s="69"/>
      <c r="AE26" s="72" t="s">
        <v>215</v>
      </c>
      <c r="AF26" s="64"/>
      <c r="AG26" s="64"/>
      <c r="AH26" s="69"/>
      <c r="AI26" s="74" t="s">
        <v>216</v>
      </c>
      <c r="AJ26" s="70">
        <f>0.8*2.1</f>
        <v>1.6800000000000002</v>
      </c>
      <c r="AK26" s="74" t="s">
        <v>217</v>
      </c>
      <c r="AL26" s="70">
        <f>0.8*0.3</f>
        <v>0.24</v>
      </c>
      <c r="AM26" s="75" t="s">
        <v>218</v>
      </c>
      <c r="AN26" s="76"/>
      <c r="AO26" s="81"/>
      <c r="AP26" s="77" t="s">
        <v>219</v>
      </c>
      <c r="AQ26" s="77" t="s">
        <v>220</v>
      </c>
      <c r="AR26" s="72" t="s">
        <v>77</v>
      </c>
      <c r="AS26" s="72" t="s">
        <v>78</v>
      </c>
      <c r="AT26" s="69"/>
      <c r="AU26" s="69"/>
      <c r="AV26" s="76"/>
      <c r="AW26" s="76"/>
      <c r="AX26" s="69"/>
    </row>
    <row r="27" spans="1:50" ht="16" x14ac:dyDescent="0.2">
      <c r="A27" s="69"/>
      <c r="F27" s="64" t="s">
        <v>37</v>
      </c>
      <c r="G27" s="64"/>
      <c r="H27" s="64"/>
      <c r="I27" s="64"/>
      <c r="J27" s="64"/>
      <c r="K27" s="64"/>
      <c r="L27" s="69"/>
      <c r="M27" s="69" t="s">
        <v>46</v>
      </c>
      <c r="N27" s="69"/>
      <c r="O27" s="69"/>
      <c r="P27" s="69" t="s">
        <v>46</v>
      </c>
      <c r="Q27" s="69"/>
      <c r="R27" s="69"/>
      <c r="S27" s="69"/>
      <c r="T27" s="69"/>
      <c r="U27" s="69"/>
      <c r="V27" s="69"/>
      <c r="W27" s="69" t="s">
        <v>46</v>
      </c>
      <c r="X27" s="69"/>
      <c r="Y27" s="69" t="s">
        <v>46</v>
      </c>
      <c r="Z27" s="69"/>
      <c r="AB27" s="69" t="s">
        <v>73</v>
      </c>
      <c r="AC27" s="69" t="s">
        <v>74</v>
      </c>
      <c r="AD27" s="69"/>
      <c r="AE27" s="69" t="s">
        <v>221</v>
      </c>
      <c r="AF27" s="69"/>
      <c r="AG27" s="69"/>
      <c r="AH27" s="69"/>
      <c r="AI27" s="74" t="s">
        <v>222</v>
      </c>
      <c r="AJ27" s="70">
        <f>0.5*1.2</f>
        <v>0.6</v>
      </c>
      <c r="AK27" s="74" t="s">
        <v>217</v>
      </c>
      <c r="AL27" s="70">
        <f>0.5*0.3</f>
        <v>0.15</v>
      </c>
      <c r="AM27" s="78" t="s">
        <v>223</v>
      </c>
      <c r="AN27" s="76"/>
      <c r="AP27" s="69"/>
      <c r="AQ27" s="69"/>
      <c r="AR27" s="72" t="s">
        <v>224</v>
      </c>
      <c r="AS27" s="72" t="s">
        <v>225</v>
      </c>
      <c r="AT27" s="69"/>
      <c r="AU27" s="69"/>
      <c r="AV27" s="76"/>
      <c r="AW27" s="76"/>
      <c r="AX27" s="69"/>
    </row>
    <row r="28" spans="1:50" s="79" customFormat="1" ht="16" x14ac:dyDescent="0.2">
      <c r="A28" s="17"/>
      <c r="B28" s="80"/>
      <c r="F28" s="17" t="s">
        <v>38</v>
      </c>
      <c r="G28" s="17"/>
      <c r="H28" s="17"/>
      <c r="I28" s="17"/>
      <c r="J28" s="17"/>
      <c r="K28" s="17"/>
      <c r="L28" s="17"/>
      <c r="M28" s="17" t="s">
        <v>45</v>
      </c>
      <c r="N28" s="17"/>
      <c r="O28" s="17"/>
      <c r="P28" s="17" t="s">
        <v>45</v>
      </c>
      <c r="Q28" s="17"/>
      <c r="R28" s="17"/>
      <c r="S28" s="17"/>
      <c r="T28" s="17"/>
      <c r="U28" s="17"/>
      <c r="V28" s="17"/>
      <c r="W28" s="17" t="s">
        <v>45</v>
      </c>
      <c r="X28" s="17"/>
      <c r="Y28" s="17" t="s">
        <v>226</v>
      </c>
      <c r="Z28" s="17"/>
      <c r="AB28" s="17" t="s">
        <v>227</v>
      </c>
      <c r="AC28" s="17" t="s">
        <v>228</v>
      </c>
      <c r="AD28" s="17"/>
      <c r="AE28" s="17" t="s">
        <v>229</v>
      </c>
      <c r="AF28" s="17"/>
      <c r="AG28" s="17"/>
      <c r="AH28" s="17"/>
      <c r="AI28" s="17" t="s">
        <v>46</v>
      </c>
      <c r="AJ28" s="17"/>
      <c r="AK28" s="17"/>
      <c r="AL28" s="17"/>
      <c r="AM28" s="17" t="s">
        <v>230</v>
      </c>
      <c r="AN28" s="17"/>
      <c r="AP28" s="17"/>
      <c r="AQ28" s="17"/>
      <c r="AR28" s="89" t="s">
        <v>72</v>
      </c>
      <c r="AS28" s="88" t="s">
        <v>231</v>
      </c>
      <c r="AT28" s="17"/>
      <c r="AU28" s="17"/>
      <c r="AV28" s="90"/>
      <c r="AW28" s="90"/>
      <c r="AX28" s="17"/>
    </row>
    <row r="29" spans="1:50" ht="16" x14ac:dyDescent="0.2">
      <c r="A29" s="69"/>
      <c r="F29" s="69" t="s">
        <v>39</v>
      </c>
      <c r="G29" s="69"/>
      <c r="H29" s="69"/>
      <c r="I29" s="69"/>
      <c r="J29" s="69"/>
      <c r="K29" s="69"/>
      <c r="L29" s="69"/>
      <c r="M29" s="69" t="s">
        <v>72</v>
      </c>
      <c r="N29" s="69"/>
      <c r="O29" s="69"/>
      <c r="P29" s="69" t="s">
        <v>72</v>
      </c>
      <c r="Q29" s="69"/>
      <c r="R29" s="69"/>
      <c r="S29" s="69"/>
      <c r="T29" s="69"/>
      <c r="U29" s="69"/>
      <c r="V29" s="69"/>
      <c r="W29" s="69"/>
      <c r="X29" s="69"/>
      <c r="Y29" s="69" t="s">
        <v>45</v>
      </c>
      <c r="Z29" s="69"/>
      <c r="AB29" s="69" t="s">
        <v>232</v>
      </c>
      <c r="AC29" s="69" t="s">
        <v>233</v>
      </c>
      <c r="AD29" s="69"/>
      <c r="AE29" s="69" t="s">
        <v>75</v>
      </c>
      <c r="AF29" s="69"/>
      <c r="AG29" s="69"/>
      <c r="AH29" s="69"/>
      <c r="AI29" s="69" t="s">
        <v>45</v>
      </c>
      <c r="AJ29" s="69"/>
      <c r="AK29" s="69"/>
      <c r="AL29" s="69"/>
      <c r="AM29" s="69" t="s">
        <v>234</v>
      </c>
      <c r="AN29" s="69"/>
      <c r="AP29" s="69"/>
      <c r="AQ29" s="69"/>
      <c r="AR29" s="69"/>
      <c r="AS29" s="74" t="s">
        <v>72</v>
      </c>
      <c r="AT29" s="69"/>
      <c r="AU29" s="69"/>
      <c r="AV29" s="76"/>
      <c r="AW29" s="76"/>
      <c r="AX29" s="69"/>
    </row>
    <row r="30" spans="1:50" ht="16" x14ac:dyDescent="0.2">
      <c r="A30" s="69"/>
      <c r="F30" s="69" t="s">
        <v>72</v>
      </c>
      <c r="G30" s="69"/>
      <c r="H30" s="69"/>
      <c r="I30" s="69"/>
      <c r="J30" s="69"/>
      <c r="K30" s="69"/>
      <c r="L30" s="69"/>
      <c r="M30" s="69"/>
      <c r="N30" s="69"/>
      <c r="O30" s="69"/>
      <c r="P30" s="69"/>
      <c r="Q30" s="69"/>
      <c r="R30" s="69"/>
      <c r="S30" s="69"/>
      <c r="T30" s="69"/>
      <c r="U30" s="69"/>
      <c r="V30" s="69"/>
      <c r="W30" s="69"/>
      <c r="X30" s="69"/>
      <c r="Y30" s="69"/>
      <c r="Z30" s="69"/>
      <c r="AB30" s="69" t="s">
        <v>235</v>
      </c>
      <c r="AC30" s="69"/>
      <c r="AD30" s="69"/>
      <c r="AE30" s="69" t="s">
        <v>236</v>
      </c>
      <c r="AF30" s="69"/>
      <c r="AG30" s="69"/>
      <c r="AH30" s="69"/>
      <c r="AI30" s="69" t="s">
        <v>237</v>
      </c>
      <c r="AJ30" s="69"/>
      <c r="AK30" s="69"/>
      <c r="AL30" s="69"/>
      <c r="AM30" s="69" t="s">
        <v>238</v>
      </c>
      <c r="AN30" s="69"/>
      <c r="AP30" s="69"/>
      <c r="AQ30" s="69"/>
      <c r="AR30" s="69"/>
      <c r="AS30" s="69"/>
      <c r="AT30" s="69"/>
      <c r="AU30" s="69"/>
      <c r="AV30" s="76"/>
      <c r="AW30" s="76"/>
      <c r="AX30" s="69"/>
    </row>
    <row r="31" spans="1:50" ht="16" x14ac:dyDescent="0.2">
      <c r="A31" s="69"/>
      <c r="Y31" s="69"/>
      <c r="Z31" s="69"/>
      <c r="AB31" s="69" t="s">
        <v>239</v>
      </c>
      <c r="AC31" s="69"/>
      <c r="AD31" s="69"/>
      <c r="AI31" s="69"/>
      <c r="AJ31" s="69"/>
      <c r="AK31" s="69"/>
      <c r="AL31" s="69"/>
      <c r="AM31" s="69"/>
      <c r="AN31" s="69"/>
      <c r="AP31" s="69"/>
      <c r="AQ31" s="69"/>
      <c r="AR31" s="69"/>
      <c r="AS31" s="69"/>
      <c r="AT31" s="69"/>
      <c r="AU31" s="69"/>
      <c r="AV31" s="76"/>
      <c r="AW31" s="76"/>
      <c r="AX31" s="69"/>
    </row>
    <row r="32" spans="1:50" ht="16" x14ac:dyDescent="0.2">
      <c r="A32" s="69"/>
      <c r="F32" s="87" t="s">
        <v>243</v>
      </c>
      <c r="G32" s="87"/>
      <c r="H32" s="87"/>
      <c r="I32" s="87"/>
      <c r="J32" s="87"/>
      <c r="K32" s="87"/>
      <c r="M32" s="87" t="s">
        <v>244</v>
      </c>
      <c r="N32" s="87"/>
      <c r="AB32" s="69" t="s">
        <v>240</v>
      </c>
      <c r="AC32" s="69"/>
      <c r="AD32" s="69"/>
      <c r="AE32" s="87" t="s">
        <v>245</v>
      </c>
      <c r="AF32" s="87"/>
      <c r="AG32" s="87"/>
      <c r="AP32" s="69"/>
      <c r="AQ32" s="69"/>
      <c r="AR32" s="69"/>
      <c r="AS32" s="69"/>
      <c r="AT32" s="69"/>
      <c r="AU32" s="69"/>
      <c r="AV32" s="76"/>
      <c r="AW32" s="76"/>
      <c r="AX32" s="69"/>
    </row>
    <row r="33" spans="1:69" ht="16" x14ac:dyDescent="0.2">
      <c r="A33" s="69"/>
      <c r="F33" s="87" t="s">
        <v>246</v>
      </c>
      <c r="G33" s="87"/>
      <c r="H33" s="87"/>
      <c r="I33" s="87"/>
      <c r="J33" s="87"/>
      <c r="K33" s="87"/>
      <c r="AB33" s="69"/>
      <c r="AC33" s="69"/>
      <c r="AD33" s="69"/>
      <c r="AP33" s="69"/>
      <c r="AQ33" s="69"/>
      <c r="AR33" s="69"/>
      <c r="AS33" s="69"/>
      <c r="AT33" s="69"/>
      <c r="AU33" s="69"/>
      <c r="AV33" s="76"/>
      <c r="AW33" s="76"/>
      <c r="AX33" s="69"/>
    </row>
    <row r="34" spans="1:69" ht="16" x14ac:dyDescent="0.2">
      <c r="A34" s="69"/>
      <c r="F34" s="87" t="s">
        <v>247</v>
      </c>
      <c r="G34" s="87"/>
      <c r="H34" s="87"/>
      <c r="I34" s="87"/>
      <c r="J34" s="87"/>
      <c r="K34" s="87"/>
      <c r="AP34" s="69"/>
      <c r="AQ34" s="69"/>
      <c r="AR34" s="69"/>
      <c r="AS34" s="69"/>
      <c r="AT34" s="69"/>
      <c r="AU34" s="69"/>
      <c r="AV34" s="76"/>
      <c r="AW34" s="76"/>
      <c r="AX34" s="69"/>
    </row>
    <row r="36" spans="1:69" x14ac:dyDescent="0.2">
      <c r="F36" s="87" t="s">
        <v>248</v>
      </c>
      <c r="G36" s="87"/>
      <c r="H36" s="87"/>
      <c r="I36" s="87"/>
      <c r="J36" s="87"/>
      <c r="K36" s="87"/>
      <c r="L36" s="87"/>
      <c r="M36" s="87"/>
      <c r="N36" s="87"/>
      <c r="O36" s="87"/>
      <c r="P36" s="87"/>
      <c r="Q36" s="87"/>
      <c r="R36" s="87"/>
      <c r="S36" s="87"/>
      <c r="T36" s="87"/>
      <c r="U36" s="87"/>
      <c r="V36" s="87"/>
      <c r="W36" s="87"/>
      <c r="X36" s="87"/>
      <c r="Y36" s="87"/>
      <c r="Z36" s="87"/>
      <c r="AA36" s="87"/>
      <c r="AB36" s="87"/>
      <c r="AC36" s="87"/>
      <c r="AD36" s="87"/>
      <c r="AE36" s="87"/>
      <c r="AF36" s="87"/>
      <c r="AG36" s="87"/>
      <c r="AH36" s="87"/>
      <c r="AI36" s="87"/>
      <c r="AJ36" s="87"/>
      <c r="AK36" s="87"/>
      <c r="AL36" s="87"/>
      <c r="BQ36" t="s">
        <v>249</v>
      </c>
    </row>
    <row r="37" spans="1:69" x14ac:dyDescent="0.2">
      <c r="F37" s="87" t="s">
        <v>250</v>
      </c>
      <c r="G37" s="87"/>
      <c r="H37" s="87"/>
      <c r="I37" s="87"/>
      <c r="J37" s="87"/>
      <c r="K37" s="87"/>
      <c r="L37" s="87"/>
      <c r="M37" s="87"/>
      <c r="N37" s="87"/>
      <c r="AB37" s="87"/>
      <c r="AC37" s="87"/>
      <c r="AD37" s="87"/>
      <c r="AE37" s="87"/>
      <c r="AF37" s="87"/>
      <c r="AG37" s="87"/>
    </row>
    <row r="38" spans="1:69" x14ac:dyDescent="0.2">
      <c r="F38" s="87"/>
      <c r="G38" s="87"/>
      <c r="H38" s="87"/>
      <c r="I38" s="87"/>
      <c r="J38" s="87"/>
      <c r="K38" s="87"/>
      <c r="L38" s="87"/>
      <c r="M38" s="87"/>
      <c r="N38" s="87"/>
    </row>
  </sheetData>
  <mergeCells count="32">
    <mergeCell ref="AF3:AF4"/>
    <mergeCell ref="AQ3:AQ4"/>
    <mergeCell ref="AR3:AR4"/>
    <mergeCell ref="AS3:AS4"/>
    <mergeCell ref="AV3:AW3"/>
    <mergeCell ref="AH3:AH4"/>
    <mergeCell ref="AI3:AJ4"/>
    <mergeCell ref="AK3:AK4"/>
    <mergeCell ref="AL3:AL4"/>
    <mergeCell ref="AM3:AN4"/>
    <mergeCell ref="AP3:AP4"/>
    <mergeCell ref="Y3:Y4"/>
    <mergeCell ref="Z3:Z4"/>
    <mergeCell ref="AB3:AC4"/>
    <mergeCell ref="AD3:AD4"/>
    <mergeCell ref="AE3:AE4"/>
    <mergeCell ref="C2:AS2"/>
    <mergeCell ref="C3:E3"/>
    <mergeCell ref="F3:F4"/>
    <mergeCell ref="H3:I3"/>
    <mergeCell ref="J3:K3"/>
    <mergeCell ref="L3:L4"/>
    <mergeCell ref="M3:M4"/>
    <mergeCell ref="N3:N4"/>
    <mergeCell ref="O3:O4"/>
    <mergeCell ref="P3:P4"/>
    <mergeCell ref="AG3:AG4"/>
    <mergeCell ref="Q3:S3"/>
    <mergeCell ref="U3:U4"/>
    <mergeCell ref="V3:V4"/>
    <mergeCell ref="W3:W4"/>
    <mergeCell ref="X3:X4"/>
  </mergeCells>
  <conditionalFormatting sqref="G5:G24">
    <cfRule type="expression" dxfId="4" priority="5" stopIfTrue="1">
      <formula>$F5=$F$27</formula>
    </cfRule>
  </conditionalFormatting>
  <conditionalFormatting sqref="H5:I24">
    <cfRule type="expression" dxfId="3" priority="4" stopIfTrue="1">
      <formula>$F5=$F$28</formula>
    </cfRule>
  </conditionalFormatting>
  <conditionalFormatting sqref="J5:K24">
    <cfRule type="expression" dxfId="2" priority="3">
      <formula>$F5=$F$29</formula>
    </cfRule>
  </conditionalFormatting>
  <conditionalFormatting sqref="Q5:S24">
    <cfRule type="expression" dxfId="1" priority="2">
      <formula>$P5=$P$28</formula>
    </cfRule>
  </conditionalFormatting>
  <conditionalFormatting sqref="T5:U24">
    <cfRule type="expression" dxfId="0" priority="1">
      <formula>$P5=$P$27</formula>
    </cfRule>
  </conditionalFormatting>
  <dataValidations count="12">
    <dataValidation type="list" allowBlank="1" showInputMessage="1" showErrorMessage="1" sqref="AR5:AR24" xr:uid="{C9268EEB-9ACB-7D49-B8FA-C57243EDFE9F}">
      <formula1>$AR$26:$AR$28</formula1>
    </dataValidation>
    <dataValidation type="list" allowBlank="1" showInputMessage="1" showErrorMessage="1" sqref="AS5:AS24" xr:uid="{91564358-783C-8A4B-BF58-C72423BC67F8}">
      <formula1>$AS$26:$AS$29</formula1>
    </dataValidation>
    <dataValidation type="list" allowBlank="1" showInputMessage="1" showErrorMessage="1" sqref="AI5:AI24" xr:uid="{2DE34E82-80F8-744A-B558-4C373136C994}">
      <formula1>$AI$28:$AI$30</formula1>
    </dataValidation>
    <dataValidation type="list" allowBlank="1" showInputMessage="1" showErrorMessage="1" sqref="AM5:AM24" xr:uid="{532A9089-533C-D449-8B25-39146817DC48}">
      <formula1>$AM$27:$AM$30</formula1>
    </dataValidation>
    <dataValidation type="list" allowBlank="1" showInputMessage="1" showErrorMessage="1" sqref="AE5:AE24" xr:uid="{E0BCFAA1-3821-1841-A12D-0EB812C9B7C6}">
      <formula1>$AE$27:$AE$30</formula1>
    </dataValidation>
    <dataValidation type="list" allowBlank="1" showInputMessage="1" showErrorMessage="1" sqref="AB5:AB24" xr:uid="{0A85DE38-9E45-9F49-932C-24AE9B14F80F}">
      <formula1>$AB$27:$AB$32</formula1>
    </dataValidation>
    <dataValidation type="list" allowBlank="1" showInputMessage="1" showErrorMessage="1" sqref="AC5:AC24" xr:uid="{C6A72531-8638-2F43-9FA3-56AC00FD2C3A}">
      <formula1>$AC$27:$AC$29</formula1>
    </dataValidation>
    <dataValidation type="list" allowBlank="1" showInputMessage="1" showErrorMessage="1" sqref="Y5:Y24" xr:uid="{66DD4E23-D319-5948-B15D-649B2AD027C7}">
      <formula1>$Y$27:$Y$29</formula1>
    </dataValidation>
    <dataValidation type="list" allowBlank="1" showInputMessage="1" showErrorMessage="1" sqref="W5:W24" xr:uid="{2B9DE434-3725-A148-A28D-7212D9CCE84B}">
      <formula1>$W$27:$W$30</formula1>
    </dataValidation>
    <dataValidation type="list" allowBlank="1" showInputMessage="1" showErrorMessage="1" sqref="P5:P24" xr:uid="{AC530E96-ED00-8F45-9CE6-658663D42125}">
      <formula1>$P$27:$P$30</formula1>
    </dataValidation>
    <dataValidation type="list" allowBlank="1" showInputMessage="1" showErrorMessage="1" sqref="M5:M24" xr:uid="{EEC78D82-2986-AC49-87D3-7ECA085B8255}">
      <formula1>$M$27:$M$30</formula1>
    </dataValidation>
    <dataValidation type="list" allowBlank="1" showInputMessage="1" showErrorMessage="1" sqref="F5:F24" xr:uid="{84ECC132-B15B-8747-9027-F40C2E762335}">
      <formula1>$F$27:$F$30</formula1>
    </dataValidation>
  </dataValidations>
  <pageMargins left="0.7" right="0.7" top="0.75" bottom="0.75" header="0.3" footer="0.3"/>
  <pageSetup paperSize="9" scale="33" orientation="landscape"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AFCED-E4EF-334B-B68E-6B402AB77D60}">
  <sheetPr codeName="Sheet21">
    <tabColor rgb="FFC00000"/>
  </sheetPr>
  <dimension ref="A2:M820"/>
  <sheetViews>
    <sheetView view="pageBreakPreview" topLeftCell="A775" zoomScale="111" zoomScaleNormal="100" zoomScaleSheetLayoutView="192" workbookViewId="0">
      <selection activeCell="B783" sqref="B783:J783"/>
    </sheetView>
  </sheetViews>
  <sheetFormatPr baseColWidth="10" defaultColWidth="10.83203125" defaultRowHeight="14" x14ac:dyDescent="0.15"/>
  <cols>
    <col min="1" max="1" width="3.83203125" style="532" customWidth="1"/>
    <col min="2" max="2" width="4.6640625" style="532" customWidth="1"/>
    <col min="3" max="3" width="5.6640625" style="532" customWidth="1"/>
    <col min="4" max="4" width="6.5" style="532" customWidth="1"/>
    <col min="5" max="5" width="10.83203125" style="532"/>
    <col min="6" max="6" width="2.6640625" style="532" customWidth="1"/>
    <col min="7" max="8" width="10.83203125" style="532"/>
    <col min="9" max="9" width="7.5" style="532" customWidth="1"/>
    <col min="10" max="10" width="4.6640625" style="532" customWidth="1"/>
    <col min="11" max="11" width="3.83203125" style="532" customWidth="1"/>
    <col min="12" max="16384" width="10.83203125" style="532"/>
  </cols>
  <sheetData>
    <row r="2" spans="2:13" ht="18" x14ac:dyDescent="0.2">
      <c r="B2" s="531" t="s">
        <v>0</v>
      </c>
      <c r="C2" s="531"/>
      <c r="D2" s="531"/>
      <c r="E2" s="531"/>
      <c r="F2" s="531"/>
      <c r="G2" s="531"/>
      <c r="H2" s="531"/>
      <c r="I2" s="531"/>
      <c r="J2" s="531"/>
    </row>
    <row r="3" spans="2:13" ht="19" thickBot="1" x14ac:dyDescent="0.25">
      <c r="B3" s="531" t="s">
        <v>6</v>
      </c>
      <c r="C3" s="531"/>
      <c r="D3" s="531"/>
      <c r="E3" s="531"/>
      <c r="F3" s="531"/>
      <c r="G3" s="531"/>
      <c r="H3" s="531"/>
      <c r="I3" s="531"/>
      <c r="J3" s="531"/>
    </row>
    <row r="4" spans="2:13" ht="19" thickBot="1" x14ac:dyDescent="0.25">
      <c r="B4" s="531" t="s">
        <v>7</v>
      </c>
      <c r="C4" s="531"/>
      <c r="D4" s="531"/>
      <c r="E4" s="531"/>
      <c r="F4" s="531"/>
      <c r="G4" s="531"/>
      <c r="H4" s="531"/>
      <c r="I4" s="531"/>
      <c r="J4" s="531"/>
      <c r="M4" s="533">
        <v>1</v>
      </c>
    </row>
    <row r="6" spans="2:13" ht="25" x14ac:dyDescent="0.25">
      <c r="B6" s="534" t="s">
        <v>8</v>
      </c>
      <c r="C6" s="534"/>
      <c r="D6" s="534"/>
      <c r="E6" s="534"/>
      <c r="F6" s="534"/>
      <c r="G6" s="534"/>
      <c r="H6" s="534"/>
      <c r="I6" s="534"/>
      <c r="J6" s="534"/>
    </row>
    <row r="27" spans="2:9" s="535" customFormat="1" ht="19" customHeight="1" thickBot="1" x14ac:dyDescent="0.25"/>
    <row r="28" spans="2:9" s="535" customFormat="1" ht="19" customHeight="1" x14ac:dyDescent="0.2">
      <c r="B28" s="536"/>
      <c r="C28" s="537"/>
      <c r="D28" s="538" t="s">
        <v>1</v>
      </c>
      <c r="E28" s="539"/>
      <c r="F28" s="539" t="s">
        <v>2</v>
      </c>
      <c r="G28" s="539" t="str">
        <f>VLOOKUP(M4,[128]Base_02!$A$5:$AD$24,2,0)</f>
        <v>000001</v>
      </c>
      <c r="H28" s="539"/>
      <c r="I28" s="540"/>
    </row>
    <row r="29" spans="2:9" s="535" customFormat="1" ht="19" customHeight="1" x14ac:dyDescent="0.2">
      <c r="B29" s="536"/>
      <c r="C29" s="541"/>
      <c r="D29" s="536" t="s">
        <v>3</v>
      </c>
      <c r="F29" s="535" t="s">
        <v>2</v>
      </c>
      <c r="G29" s="535" t="str">
        <f>VLOOKUP(M4,[128]Base_02!$A$5:$AD$24,14,0)</f>
        <v>3310080902970001</v>
      </c>
      <c r="I29" s="542"/>
    </row>
    <row r="30" spans="2:9" s="535" customFormat="1" ht="19" customHeight="1" x14ac:dyDescent="0.2">
      <c r="B30" s="536"/>
      <c r="C30" s="541"/>
      <c r="D30" s="536" t="s">
        <v>10</v>
      </c>
      <c r="F30" s="535" t="s">
        <v>2</v>
      </c>
      <c r="G30" s="535" t="str">
        <f>VLOOKUP(M4,[128]Base_02!$A$5:$AD$24,3,0)</f>
        <v>Nama PB 1</v>
      </c>
      <c r="I30" s="542"/>
    </row>
    <row r="31" spans="2:9" s="535" customFormat="1" ht="19" customHeight="1" x14ac:dyDescent="0.2">
      <c r="B31" s="536"/>
      <c r="C31" s="541"/>
      <c r="D31" s="536" t="s">
        <v>11</v>
      </c>
      <c r="F31" s="535" t="s">
        <v>2</v>
      </c>
      <c r="G31" s="535" t="str">
        <f>[128]Base_02!$C$27</f>
        <v>Membangun Bersama</v>
      </c>
      <c r="I31" s="542"/>
    </row>
    <row r="32" spans="2:9" s="535" customFormat="1" ht="19" customHeight="1" x14ac:dyDescent="0.2">
      <c r="B32" s="536"/>
      <c r="C32" s="541"/>
      <c r="D32" s="536" t="s">
        <v>4</v>
      </c>
      <c r="F32" s="535" t="s">
        <v>2</v>
      </c>
      <c r="G32" s="535" t="str">
        <f>VLOOKUP(M4,[128]Base_02!$A$5:$AD$24,11,0)&amp;" RT "&amp;VLOOKUP(M4,[128]Base_02!$A$5:$AD$24,12,0)&amp;" RW "&amp;VLOOKUP(M4,[128]Base_02!$A$5:$AD$24,13,0)</f>
        <v>Jalan Kanal Victory RT 1 RW 1</v>
      </c>
      <c r="I32" s="542"/>
    </row>
    <row r="33" spans="1:13" s="535" customFormat="1" ht="19" customHeight="1" x14ac:dyDescent="0.2">
      <c r="B33" s="536"/>
      <c r="C33" s="541"/>
      <c r="D33" s="536" t="str">
        <f>[128]Base_01!$B$2</f>
        <v>Kelurahan</v>
      </c>
      <c r="F33" s="535" t="s">
        <v>2</v>
      </c>
      <c r="G33" s="535" t="str">
        <f>[128]Base_01!$C$2</f>
        <v>Klasabi</v>
      </c>
      <c r="I33" s="542"/>
    </row>
    <row r="34" spans="1:13" s="535" customFormat="1" ht="19" customHeight="1" x14ac:dyDescent="0.2">
      <c r="B34" s="536"/>
      <c r="C34" s="541"/>
      <c r="D34" s="536" t="s">
        <v>9</v>
      </c>
      <c r="F34" s="535" t="s">
        <v>2</v>
      </c>
      <c r="G34" s="535" t="str">
        <f>[128]Base_01!$C$3</f>
        <v>Sorong Manoi</v>
      </c>
      <c r="I34" s="542"/>
    </row>
    <row r="35" spans="1:13" s="535" customFormat="1" ht="19" customHeight="1" thickBot="1" x14ac:dyDescent="0.25">
      <c r="B35" s="536"/>
      <c r="C35" s="543"/>
      <c r="D35" s="544" t="str">
        <f>[128]Base_01!$B$4</f>
        <v>Kota</v>
      </c>
      <c r="E35" s="545"/>
      <c r="F35" s="545" t="s">
        <v>2</v>
      </c>
      <c r="G35" s="545" t="str">
        <f>[128]Base_01!$C$4</f>
        <v>Sorong</v>
      </c>
      <c r="H35" s="545"/>
      <c r="I35" s="546"/>
    </row>
    <row r="36" spans="1:13" s="535" customFormat="1" ht="19" customHeight="1" x14ac:dyDescent="0.2"/>
    <row r="37" spans="1:13" s="535" customFormat="1" ht="19" customHeight="1" x14ac:dyDescent="0.2"/>
    <row r="38" spans="1:13" s="535" customFormat="1" ht="19" customHeight="1" x14ac:dyDescent="0.2"/>
    <row r="39" spans="1:13" s="535" customFormat="1" ht="18" customHeight="1" x14ac:dyDescent="0.2">
      <c r="A39" s="547" t="str">
        <f>UPPER([128]Base_01!$B$4&amp;" "&amp;[128]Base_01!$C$4)</f>
        <v>KOTA SORONG</v>
      </c>
      <c r="B39" s="547"/>
      <c r="C39" s="547"/>
      <c r="D39" s="547"/>
      <c r="E39" s="547"/>
      <c r="F39" s="547"/>
      <c r="G39" s="547"/>
      <c r="H39" s="547"/>
      <c r="I39" s="547"/>
      <c r="J39" s="547"/>
      <c r="K39" s="547"/>
    </row>
    <row r="40" spans="1:13" s="535" customFormat="1" ht="18" customHeight="1" x14ac:dyDescent="0.2">
      <c r="A40" s="547" t="str">
        <f>UPPER([128]Base_01!$B$5&amp;" "&amp;[128]Base_01!$C$5)</f>
        <v>PROVINSI PAPUA BARAT DAYA</v>
      </c>
      <c r="B40" s="547"/>
      <c r="C40" s="547"/>
      <c r="D40" s="547"/>
      <c r="E40" s="547"/>
      <c r="F40" s="547"/>
      <c r="G40" s="547"/>
      <c r="H40" s="547"/>
      <c r="I40" s="547"/>
      <c r="J40" s="547"/>
      <c r="K40" s="547"/>
    </row>
    <row r="41" spans="1:13" s="535" customFormat="1" ht="18" customHeight="1" x14ac:dyDescent="0.2">
      <c r="A41" s="547" t="s">
        <v>5</v>
      </c>
      <c r="B41" s="547"/>
      <c r="C41" s="547"/>
      <c r="D41" s="547"/>
      <c r="E41" s="547"/>
      <c r="F41" s="547"/>
      <c r="G41" s="547"/>
      <c r="H41" s="547"/>
      <c r="I41" s="547"/>
      <c r="J41" s="547"/>
      <c r="K41" s="547"/>
    </row>
    <row r="43" spans="1:13" ht="18" x14ac:dyDescent="0.2">
      <c r="B43" s="531" t="s">
        <v>0</v>
      </c>
      <c r="C43" s="531"/>
      <c r="D43" s="531"/>
      <c r="E43" s="531"/>
      <c r="F43" s="531"/>
      <c r="G43" s="531"/>
      <c r="H43" s="531"/>
      <c r="I43" s="531"/>
      <c r="J43" s="531"/>
    </row>
    <row r="44" spans="1:13" ht="19" thickBot="1" x14ac:dyDescent="0.25">
      <c r="B44" s="531" t="s">
        <v>6</v>
      </c>
      <c r="C44" s="531"/>
      <c r="D44" s="531"/>
      <c r="E44" s="531"/>
      <c r="F44" s="531"/>
      <c r="G44" s="531"/>
      <c r="H44" s="531"/>
      <c r="I44" s="531"/>
      <c r="J44" s="531"/>
    </row>
    <row r="45" spans="1:13" ht="19" thickBot="1" x14ac:dyDescent="0.25">
      <c r="B45" s="531" t="s">
        <v>7</v>
      </c>
      <c r="C45" s="531"/>
      <c r="D45" s="531"/>
      <c r="E45" s="531"/>
      <c r="F45" s="531"/>
      <c r="G45" s="531"/>
      <c r="H45" s="531"/>
      <c r="I45" s="531"/>
      <c r="J45" s="531"/>
      <c r="M45" s="533">
        <f>M4+1</f>
        <v>2</v>
      </c>
    </row>
    <row r="47" spans="1:13" ht="25" x14ac:dyDescent="0.25">
      <c r="B47" s="534" t="s">
        <v>8</v>
      </c>
      <c r="C47" s="534"/>
      <c r="D47" s="534"/>
      <c r="E47" s="534"/>
      <c r="F47" s="534"/>
      <c r="G47" s="534"/>
      <c r="H47" s="534"/>
      <c r="I47" s="534"/>
      <c r="J47" s="534"/>
    </row>
    <row r="49" s="532" customFormat="1" x14ac:dyDescent="0.15"/>
    <row r="50" s="532" customFormat="1" x14ac:dyDescent="0.15"/>
    <row r="51" s="532" customFormat="1" x14ac:dyDescent="0.15"/>
    <row r="52" s="532" customFormat="1" x14ac:dyDescent="0.15"/>
    <row r="53" s="532" customFormat="1" x14ac:dyDescent="0.15"/>
    <row r="54" s="532" customFormat="1" x14ac:dyDescent="0.15"/>
    <row r="55" s="532" customFormat="1" x14ac:dyDescent="0.15"/>
    <row r="56" s="532" customFormat="1" x14ac:dyDescent="0.15"/>
    <row r="57" s="532" customFormat="1" x14ac:dyDescent="0.15"/>
    <row r="58" s="532" customFormat="1" x14ac:dyDescent="0.15"/>
    <row r="59" s="532" customFormat="1" x14ac:dyDescent="0.15"/>
    <row r="60" s="532" customFormat="1" x14ac:dyDescent="0.15"/>
    <row r="61" s="532" customFormat="1" x14ac:dyDescent="0.15"/>
    <row r="62" s="532" customFormat="1" x14ac:dyDescent="0.15"/>
    <row r="63" s="532" customFormat="1" x14ac:dyDescent="0.15"/>
    <row r="64" s="532" customFormat="1" x14ac:dyDescent="0.15"/>
    <row r="68" spans="1:11" s="535" customFormat="1" ht="19" customHeight="1" thickBot="1" x14ac:dyDescent="0.25"/>
    <row r="69" spans="1:11" s="535" customFormat="1" ht="19" customHeight="1" x14ac:dyDescent="0.2">
      <c r="B69" s="536"/>
      <c r="C69" s="537"/>
      <c r="D69" s="538" t="s">
        <v>1</v>
      </c>
      <c r="E69" s="539"/>
      <c r="F69" s="539" t="s">
        <v>2</v>
      </c>
      <c r="G69" s="539" t="str">
        <f>VLOOKUP(M45,[128]Base_02!$A$5:$AD$24,2,0)</f>
        <v>000002</v>
      </c>
      <c r="H69" s="539"/>
      <c r="I69" s="540"/>
    </row>
    <row r="70" spans="1:11" s="535" customFormat="1" ht="19" customHeight="1" x14ac:dyDescent="0.2">
      <c r="B70" s="536"/>
      <c r="C70" s="541"/>
      <c r="D70" s="536" t="s">
        <v>3</v>
      </c>
      <c r="F70" s="535" t="s">
        <v>2</v>
      </c>
      <c r="G70" s="535" t="str">
        <f>VLOOKUP(M45,[128]Base_02!$A$5:$AD$24,14,0)</f>
        <v>3304160101810004</v>
      </c>
      <c r="I70" s="542"/>
    </row>
    <row r="71" spans="1:11" s="535" customFormat="1" ht="19" customHeight="1" x14ac:dyDescent="0.2">
      <c r="B71" s="536"/>
      <c r="C71" s="541"/>
      <c r="D71" s="536" t="s">
        <v>10</v>
      </c>
      <c r="F71" s="535" t="s">
        <v>2</v>
      </c>
      <c r="G71" s="535" t="str">
        <f>VLOOKUP(M45,[128]Base_02!$A$5:$AD$24,3,0)</f>
        <v>Nama PB 2</v>
      </c>
      <c r="I71" s="542"/>
    </row>
    <row r="72" spans="1:11" s="535" customFormat="1" ht="19" customHeight="1" x14ac:dyDescent="0.2">
      <c r="B72" s="536"/>
      <c r="C72" s="541"/>
      <c r="D72" s="536" t="s">
        <v>11</v>
      </c>
      <c r="F72" s="535" t="s">
        <v>2</v>
      </c>
      <c r="G72" s="535" t="str">
        <f>[128]Base_02!$C$27</f>
        <v>Membangun Bersama</v>
      </c>
      <c r="I72" s="542"/>
    </row>
    <row r="73" spans="1:11" s="535" customFormat="1" ht="19" customHeight="1" x14ac:dyDescent="0.2">
      <c r="B73" s="536"/>
      <c r="C73" s="541"/>
      <c r="D73" s="536" t="s">
        <v>4</v>
      </c>
      <c r="F73" s="535" t="s">
        <v>2</v>
      </c>
      <c r="G73" s="535" t="str">
        <f>VLOOKUP(M45,[128]Base_02!$A$5:$AD$24,11,0)&amp;" RT "&amp;VLOOKUP(M45,[128]Base_02!$A$5:$AD$24,12,0)&amp;" RW "&amp;VLOOKUP(M45,[128]Base_02!$A$5:$AD$24,13,0)</f>
        <v>Jalan Kanal Victory RT 1 RW 1</v>
      </c>
      <c r="I73" s="542"/>
    </row>
    <row r="74" spans="1:11" s="535" customFormat="1" ht="19" customHeight="1" x14ac:dyDescent="0.2">
      <c r="B74" s="536"/>
      <c r="C74" s="541"/>
      <c r="D74" s="536" t="str">
        <f>[128]Base_01!$B$2</f>
        <v>Kelurahan</v>
      </c>
      <c r="F74" s="535" t="s">
        <v>2</v>
      </c>
      <c r="G74" s="535" t="str">
        <f>[128]Base_01!$C$2</f>
        <v>Klasabi</v>
      </c>
      <c r="I74" s="542"/>
    </row>
    <row r="75" spans="1:11" s="535" customFormat="1" ht="19" customHeight="1" x14ac:dyDescent="0.2">
      <c r="B75" s="536"/>
      <c r="C75" s="541"/>
      <c r="D75" s="536" t="s">
        <v>9</v>
      </c>
      <c r="F75" s="535" t="s">
        <v>2</v>
      </c>
      <c r="G75" s="535" t="str">
        <f>[128]Base_01!$C$3</f>
        <v>Sorong Manoi</v>
      </c>
      <c r="I75" s="542"/>
    </row>
    <row r="76" spans="1:11" s="535" customFormat="1" ht="19" customHeight="1" thickBot="1" x14ac:dyDescent="0.25">
      <c r="B76" s="536"/>
      <c r="C76" s="543"/>
      <c r="D76" s="544" t="str">
        <f>[128]Base_01!$B$4</f>
        <v>Kota</v>
      </c>
      <c r="E76" s="545"/>
      <c r="F76" s="545" t="s">
        <v>2</v>
      </c>
      <c r="G76" s="545" t="str">
        <f>[128]Base_01!$C$4</f>
        <v>Sorong</v>
      </c>
      <c r="H76" s="545"/>
      <c r="I76" s="546"/>
    </row>
    <row r="77" spans="1:11" s="535" customFormat="1" ht="19" customHeight="1" x14ac:dyDescent="0.2"/>
    <row r="78" spans="1:11" s="535" customFormat="1" ht="19" customHeight="1" x14ac:dyDescent="0.2"/>
    <row r="79" spans="1:11" s="535" customFormat="1" ht="19" customHeight="1" x14ac:dyDescent="0.2"/>
    <row r="80" spans="1:11" s="535" customFormat="1" ht="18" customHeight="1" x14ac:dyDescent="0.2">
      <c r="A80" s="547" t="str">
        <f>UPPER([128]Base_01!$B$4&amp;" "&amp;[128]Base_01!$C$4)</f>
        <v>KOTA SORONG</v>
      </c>
      <c r="B80" s="547"/>
      <c r="C80" s="547"/>
      <c r="D80" s="547"/>
      <c r="E80" s="547"/>
      <c r="F80" s="547"/>
      <c r="G80" s="547"/>
      <c r="H80" s="547"/>
      <c r="I80" s="547"/>
      <c r="J80" s="547"/>
      <c r="K80" s="547"/>
    </row>
    <row r="81" spans="1:13" s="535" customFormat="1" ht="18" customHeight="1" x14ac:dyDescent="0.2">
      <c r="A81" s="547" t="str">
        <f>UPPER([128]Base_01!$B$5&amp;" "&amp;[128]Base_01!$C$5)</f>
        <v>PROVINSI PAPUA BARAT DAYA</v>
      </c>
      <c r="B81" s="547"/>
      <c r="C81" s="547"/>
      <c r="D81" s="547"/>
      <c r="E81" s="547"/>
      <c r="F81" s="547"/>
      <c r="G81" s="547"/>
      <c r="H81" s="547"/>
      <c r="I81" s="547"/>
      <c r="J81" s="547"/>
      <c r="K81" s="547"/>
    </row>
    <row r="82" spans="1:13" s="535" customFormat="1" ht="18" customHeight="1" x14ac:dyDescent="0.2">
      <c r="A82" s="547" t="s">
        <v>5</v>
      </c>
      <c r="B82" s="547"/>
      <c r="C82" s="547"/>
      <c r="D82" s="547"/>
      <c r="E82" s="547"/>
      <c r="F82" s="547"/>
      <c r="G82" s="547"/>
      <c r="H82" s="547"/>
      <c r="I82" s="547"/>
      <c r="J82" s="547"/>
      <c r="K82" s="547"/>
    </row>
    <row r="84" spans="1:13" ht="18" x14ac:dyDescent="0.2">
      <c r="B84" s="531" t="s">
        <v>0</v>
      </c>
      <c r="C84" s="531"/>
      <c r="D84" s="531"/>
      <c r="E84" s="531"/>
      <c r="F84" s="531"/>
      <c r="G84" s="531"/>
      <c r="H84" s="531"/>
      <c r="I84" s="531"/>
      <c r="J84" s="531"/>
    </row>
    <row r="85" spans="1:13" ht="19" thickBot="1" x14ac:dyDescent="0.25">
      <c r="B85" s="531" t="s">
        <v>6</v>
      </c>
      <c r="C85" s="531"/>
      <c r="D85" s="531"/>
      <c r="E85" s="531"/>
      <c r="F85" s="531"/>
      <c r="G85" s="531"/>
      <c r="H85" s="531"/>
      <c r="I85" s="531"/>
      <c r="J85" s="531"/>
    </row>
    <row r="86" spans="1:13" ht="19" thickBot="1" x14ac:dyDescent="0.25">
      <c r="B86" s="531" t="s">
        <v>7</v>
      </c>
      <c r="C86" s="531"/>
      <c r="D86" s="531"/>
      <c r="E86" s="531"/>
      <c r="F86" s="531"/>
      <c r="G86" s="531"/>
      <c r="H86" s="531"/>
      <c r="I86" s="531"/>
      <c r="J86" s="531"/>
      <c r="M86" s="533">
        <f>M45+1</f>
        <v>3</v>
      </c>
    </row>
    <row r="88" spans="1:13" ht="25" x14ac:dyDescent="0.25">
      <c r="B88" s="534" t="s">
        <v>8</v>
      </c>
      <c r="C88" s="534"/>
      <c r="D88" s="534"/>
      <c r="E88" s="534"/>
      <c r="F88" s="534"/>
      <c r="G88" s="534"/>
      <c r="H88" s="534"/>
      <c r="I88" s="534"/>
      <c r="J88" s="534"/>
    </row>
    <row r="109" spans="2:9" s="535" customFormat="1" ht="19" customHeight="1" thickBot="1" x14ac:dyDescent="0.25"/>
    <row r="110" spans="2:9" s="535" customFormat="1" ht="19" customHeight="1" x14ac:dyDescent="0.2">
      <c r="B110" s="536"/>
      <c r="C110" s="537"/>
      <c r="D110" s="538" t="s">
        <v>1</v>
      </c>
      <c r="E110" s="539"/>
      <c r="F110" s="539" t="s">
        <v>2</v>
      </c>
      <c r="G110" s="539" t="str">
        <f>VLOOKUP(M86,[128]Base_02!$A$5:$AD$24,2,0)</f>
        <v>000003</v>
      </c>
      <c r="H110" s="539"/>
      <c r="I110" s="540"/>
    </row>
    <row r="111" spans="2:9" s="535" customFormat="1" ht="19" customHeight="1" x14ac:dyDescent="0.2">
      <c r="B111" s="536"/>
      <c r="C111" s="541"/>
      <c r="D111" s="536" t="s">
        <v>3</v>
      </c>
      <c r="F111" s="535" t="s">
        <v>2</v>
      </c>
      <c r="G111" s="535" t="str">
        <f>VLOOKUP(M86,[128]Base_02!$A$5:$AD$24,14,0)</f>
        <v>3304160101820004</v>
      </c>
      <c r="I111" s="542"/>
    </row>
    <row r="112" spans="2:9" s="535" customFormat="1" ht="19" customHeight="1" x14ac:dyDescent="0.2">
      <c r="B112" s="536"/>
      <c r="C112" s="541"/>
      <c r="D112" s="536" t="s">
        <v>10</v>
      </c>
      <c r="F112" s="535" t="s">
        <v>2</v>
      </c>
      <c r="G112" s="535" t="str">
        <f>VLOOKUP(M86,[128]Base_02!$A$5:$AD$24,3,0)</f>
        <v>Nama PB 3</v>
      </c>
      <c r="I112" s="542"/>
    </row>
    <row r="113" spans="1:13" s="535" customFormat="1" ht="19" customHeight="1" x14ac:dyDescent="0.2">
      <c r="B113" s="536"/>
      <c r="C113" s="541"/>
      <c r="D113" s="536" t="s">
        <v>11</v>
      </c>
      <c r="F113" s="535" t="s">
        <v>2</v>
      </c>
      <c r="G113" s="535" t="str">
        <f>[128]Base_02!$C$27</f>
        <v>Membangun Bersama</v>
      </c>
      <c r="I113" s="542"/>
    </row>
    <row r="114" spans="1:13" s="535" customFormat="1" ht="19" customHeight="1" x14ac:dyDescent="0.2">
      <c r="B114" s="536"/>
      <c r="C114" s="541"/>
      <c r="D114" s="536" t="s">
        <v>4</v>
      </c>
      <c r="F114" s="535" t="s">
        <v>2</v>
      </c>
      <c r="G114" s="535" t="str">
        <f>VLOOKUP(M86,[128]Base_02!$A$5:$AD$24,11,0)&amp;" RT "&amp;VLOOKUP(M86,[128]Base_02!$A$5:$AD$24,12,0)&amp;" RW "&amp;VLOOKUP(M86,[128]Base_02!$A$5:$AD$24,13,0)</f>
        <v>Jalan Kanal Victory RT 1 RW 1</v>
      </c>
      <c r="I114" s="542"/>
    </row>
    <row r="115" spans="1:13" s="535" customFormat="1" ht="19" customHeight="1" x14ac:dyDescent="0.2">
      <c r="B115" s="536"/>
      <c r="C115" s="541"/>
      <c r="D115" s="536" t="str">
        <f>[128]Base_01!$B$2</f>
        <v>Kelurahan</v>
      </c>
      <c r="F115" s="535" t="s">
        <v>2</v>
      </c>
      <c r="G115" s="535" t="str">
        <f>[128]Base_01!$C$2</f>
        <v>Klasabi</v>
      </c>
      <c r="I115" s="542"/>
    </row>
    <row r="116" spans="1:13" s="535" customFormat="1" ht="19" customHeight="1" x14ac:dyDescent="0.2">
      <c r="B116" s="536"/>
      <c r="C116" s="541"/>
      <c r="D116" s="536" t="s">
        <v>9</v>
      </c>
      <c r="F116" s="535" t="s">
        <v>2</v>
      </c>
      <c r="G116" s="535" t="str">
        <f>[128]Base_01!$C$3</f>
        <v>Sorong Manoi</v>
      </c>
      <c r="I116" s="542"/>
    </row>
    <row r="117" spans="1:13" s="535" customFormat="1" ht="19" customHeight="1" thickBot="1" x14ac:dyDescent="0.25">
      <c r="B117" s="536"/>
      <c r="C117" s="543"/>
      <c r="D117" s="544" t="str">
        <f>[128]Base_01!$B$4</f>
        <v>Kota</v>
      </c>
      <c r="E117" s="545"/>
      <c r="F117" s="545" t="s">
        <v>2</v>
      </c>
      <c r="G117" s="545" t="str">
        <f>[128]Base_01!$C$4</f>
        <v>Sorong</v>
      </c>
      <c r="H117" s="545"/>
      <c r="I117" s="546"/>
    </row>
    <row r="118" spans="1:13" s="535" customFormat="1" ht="19" customHeight="1" x14ac:dyDescent="0.2"/>
    <row r="119" spans="1:13" s="535" customFormat="1" ht="19" customHeight="1" x14ac:dyDescent="0.2"/>
    <row r="120" spans="1:13" s="535" customFormat="1" ht="19" customHeight="1" x14ac:dyDescent="0.2"/>
    <row r="121" spans="1:13" s="535" customFormat="1" ht="18" customHeight="1" x14ac:dyDescent="0.2">
      <c r="A121" s="547" t="str">
        <f>UPPER([128]Base_01!$B$4&amp;" "&amp;[128]Base_01!$C$4)</f>
        <v>KOTA SORONG</v>
      </c>
      <c r="B121" s="547"/>
      <c r="C121" s="547"/>
      <c r="D121" s="547"/>
      <c r="E121" s="547"/>
      <c r="F121" s="547"/>
      <c r="G121" s="547"/>
      <c r="H121" s="547"/>
      <c r="I121" s="547"/>
      <c r="J121" s="547"/>
      <c r="K121" s="547"/>
    </row>
    <row r="122" spans="1:13" s="535" customFormat="1" ht="18" customHeight="1" x14ac:dyDescent="0.2">
      <c r="A122" s="547" t="str">
        <f>UPPER([128]Base_01!$B$5&amp;" "&amp;[128]Base_01!$C$5)</f>
        <v>PROVINSI PAPUA BARAT DAYA</v>
      </c>
      <c r="B122" s="547"/>
      <c r="C122" s="547"/>
      <c r="D122" s="547"/>
      <c r="E122" s="547"/>
      <c r="F122" s="547"/>
      <c r="G122" s="547"/>
      <c r="H122" s="547"/>
      <c r="I122" s="547"/>
      <c r="J122" s="547"/>
      <c r="K122" s="547"/>
    </row>
    <row r="123" spans="1:13" s="535" customFormat="1" ht="18" customHeight="1" x14ac:dyDescent="0.2">
      <c r="A123" s="547" t="s">
        <v>5</v>
      </c>
      <c r="B123" s="547"/>
      <c r="C123" s="547"/>
      <c r="D123" s="547"/>
      <c r="E123" s="547"/>
      <c r="F123" s="547"/>
      <c r="G123" s="547"/>
      <c r="H123" s="547"/>
      <c r="I123" s="547"/>
      <c r="J123" s="547"/>
      <c r="K123" s="547"/>
    </row>
    <row r="125" spans="1:13" ht="18" x14ac:dyDescent="0.2">
      <c r="B125" s="531" t="s">
        <v>0</v>
      </c>
      <c r="C125" s="531"/>
      <c r="D125" s="531"/>
      <c r="E125" s="531"/>
      <c r="F125" s="531"/>
      <c r="G125" s="531"/>
      <c r="H125" s="531"/>
      <c r="I125" s="531"/>
      <c r="J125" s="531"/>
    </row>
    <row r="126" spans="1:13" ht="19" thickBot="1" x14ac:dyDescent="0.25">
      <c r="B126" s="531" t="s">
        <v>6</v>
      </c>
      <c r="C126" s="531"/>
      <c r="D126" s="531"/>
      <c r="E126" s="531"/>
      <c r="F126" s="531"/>
      <c r="G126" s="531"/>
      <c r="H126" s="531"/>
      <c r="I126" s="531"/>
      <c r="J126" s="531"/>
    </row>
    <row r="127" spans="1:13" ht="19" thickBot="1" x14ac:dyDescent="0.25">
      <c r="B127" s="531" t="s">
        <v>7</v>
      </c>
      <c r="C127" s="531"/>
      <c r="D127" s="531"/>
      <c r="E127" s="531"/>
      <c r="F127" s="531"/>
      <c r="G127" s="531"/>
      <c r="H127" s="531"/>
      <c r="I127" s="531"/>
      <c r="J127" s="531"/>
      <c r="M127" s="533">
        <f>M86+1</f>
        <v>4</v>
      </c>
    </row>
    <row r="129" spans="2:10" ht="25" x14ac:dyDescent="0.25">
      <c r="B129" s="534" t="s">
        <v>8</v>
      </c>
      <c r="C129" s="534"/>
      <c r="D129" s="534"/>
      <c r="E129" s="534"/>
      <c r="F129" s="534"/>
      <c r="G129" s="534"/>
      <c r="H129" s="534"/>
      <c r="I129" s="534"/>
      <c r="J129" s="534"/>
    </row>
    <row r="150" spans="2:9" s="535" customFormat="1" ht="19" customHeight="1" thickBot="1" x14ac:dyDescent="0.25"/>
    <row r="151" spans="2:9" s="535" customFormat="1" ht="19" customHeight="1" x14ac:dyDescent="0.2">
      <c r="B151" s="536"/>
      <c r="C151" s="537"/>
      <c r="D151" s="538" t="s">
        <v>1</v>
      </c>
      <c r="E151" s="539"/>
      <c r="F151" s="539" t="s">
        <v>2</v>
      </c>
      <c r="G151" s="539" t="str">
        <f>VLOOKUP(M127,[128]Base_02!$A$5:$AD$24,2,0)</f>
        <v>000004</v>
      </c>
      <c r="H151" s="539"/>
      <c r="I151" s="540"/>
    </row>
    <row r="152" spans="2:9" s="535" customFormat="1" ht="19" customHeight="1" x14ac:dyDescent="0.2">
      <c r="B152" s="536"/>
      <c r="C152" s="541"/>
      <c r="D152" s="536" t="s">
        <v>3</v>
      </c>
      <c r="F152" s="535" t="s">
        <v>2</v>
      </c>
      <c r="G152" s="535" t="str">
        <f>VLOOKUP(M127,[128]Base_02!$A$5:$AD$24,14,0)</f>
        <v>3304160101830004</v>
      </c>
      <c r="I152" s="542"/>
    </row>
    <row r="153" spans="2:9" s="535" customFormat="1" ht="19" customHeight="1" x14ac:dyDescent="0.2">
      <c r="B153" s="536"/>
      <c r="C153" s="541"/>
      <c r="D153" s="536" t="s">
        <v>10</v>
      </c>
      <c r="F153" s="535" t="s">
        <v>2</v>
      </c>
      <c r="G153" s="535" t="str">
        <f>VLOOKUP(M127,[128]Base_02!$A$5:$AD$24,3,0)</f>
        <v>Nama PB 4</v>
      </c>
      <c r="I153" s="542"/>
    </row>
    <row r="154" spans="2:9" s="535" customFormat="1" ht="19" customHeight="1" x14ac:dyDescent="0.2">
      <c r="B154" s="536"/>
      <c r="C154" s="541"/>
      <c r="D154" s="536" t="s">
        <v>11</v>
      </c>
      <c r="F154" s="535" t="s">
        <v>2</v>
      </c>
      <c r="G154" s="535" t="str">
        <f>[128]Base_02!$C$27</f>
        <v>Membangun Bersama</v>
      </c>
      <c r="I154" s="542"/>
    </row>
    <row r="155" spans="2:9" s="535" customFormat="1" ht="19" customHeight="1" x14ac:dyDescent="0.2">
      <c r="B155" s="536"/>
      <c r="C155" s="541"/>
      <c r="D155" s="536" t="s">
        <v>4</v>
      </c>
      <c r="F155" s="535" t="s">
        <v>2</v>
      </c>
      <c r="G155" s="535" t="str">
        <f>VLOOKUP(M127,[128]Base_02!$A$5:$AD$24,11,0)&amp;" RT "&amp;VLOOKUP(M127,[128]Base_02!$A$5:$AD$24,12,0)&amp;" RW "&amp;VLOOKUP(M127,[128]Base_02!$A$5:$AD$24,13,0)</f>
        <v>Jalan Kanal Victory RT 1 RW 1</v>
      </c>
      <c r="I155" s="542"/>
    </row>
    <row r="156" spans="2:9" s="535" customFormat="1" ht="19" customHeight="1" x14ac:dyDescent="0.2">
      <c r="B156" s="536"/>
      <c r="C156" s="541"/>
      <c r="D156" s="536" t="str">
        <f>[128]Base_01!$B$2</f>
        <v>Kelurahan</v>
      </c>
      <c r="F156" s="535" t="s">
        <v>2</v>
      </c>
      <c r="G156" s="535" t="str">
        <f>[128]Base_01!$C$2</f>
        <v>Klasabi</v>
      </c>
      <c r="I156" s="542"/>
    </row>
    <row r="157" spans="2:9" s="535" customFormat="1" ht="19" customHeight="1" x14ac:dyDescent="0.2">
      <c r="B157" s="536"/>
      <c r="C157" s="541"/>
      <c r="D157" s="536" t="s">
        <v>9</v>
      </c>
      <c r="F157" s="535" t="s">
        <v>2</v>
      </c>
      <c r="G157" s="535" t="str">
        <f>[128]Base_01!$C$3</f>
        <v>Sorong Manoi</v>
      </c>
      <c r="I157" s="542"/>
    </row>
    <row r="158" spans="2:9" s="535" customFormat="1" ht="19" customHeight="1" thickBot="1" x14ac:dyDescent="0.25">
      <c r="B158" s="536"/>
      <c r="C158" s="543"/>
      <c r="D158" s="544" t="str">
        <f>[128]Base_01!$B$4</f>
        <v>Kota</v>
      </c>
      <c r="E158" s="545"/>
      <c r="F158" s="545" t="s">
        <v>2</v>
      </c>
      <c r="G158" s="545" t="str">
        <f>[128]Base_01!$C$4</f>
        <v>Sorong</v>
      </c>
      <c r="H158" s="545"/>
      <c r="I158" s="546"/>
    </row>
    <row r="159" spans="2:9" s="535" customFormat="1" ht="19" customHeight="1" x14ac:dyDescent="0.2"/>
    <row r="160" spans="2:9" s="535" customFormat="1" ht="19" customHeight="1" x14ac:dyDescent="0.2"/>
    <row r="161" spans="1:13" s="535" customFormat="1" ht="19" customHeight="1" x14ac:dyDescent="0.2"/>
    <row r="162" spans="1:13" s="535" customFormat="1" ht="18" customHeight="1" x14ac:dyDescent="0.2">
      <c r="A162" s="547" t="str">
        <f>UPPER([128]Base_01!$B$4&amp;" "&amp;[128]Base_01!$C$4)</f>
        <v>KOTA SORONG</v>
      </c>
      <c r="B162" s="547"/>
      <c r="C162" s="547"/>
      <c r="D162" s="547"/>
      <c r="E162" s="547"/>
      <c r="F162" s="547"/>
      <c r="G162" s="547"/>
      <c r="H162" s="547"/>
      <c r="I162" s="547"/>
      <c r="J162" s="547"/>
      <c r="K162" s="547"/>
    </row>
    <row r="163" spans="1:13" s="535" customFormat="1" ht="18" customHeight="1" x14ac:dyDescent="0.2">
      <c r="A163" s="547" t="str">
        <f>UPPER([128]Base_01!$B$5&amp;" "&amp;[128]Base_01!$C$5)</f>
        <v>PROVINSI PAPUA BARAT DAYA</v>
      </c>
      <c r="B163" s="547"/>
      <c r="C163" s="547"/>
      <c r="D163" s="547"/>
      <c r="E163" s="547"/>
      <c r="F163" s="547"/>
      <c r="G163" s="547"/>
      <c r="H163" s="547"/>
      <c r="I163" s="547"/>
      <c r="J163" s="547"/>
      <c r="K163" s="547"/>
    </row>
    <row r="164" spans="1:13" s="535" customFormat="1" ht="18" customHeight="1" x14ac:dyDescent="0.2">
      <c r="A164" s="547" t="s">
        <v>5</v>
      </c>
      <c r="B164" s="547"/>
      <c r="C164" s="547"/>
      <c r="D164" s="547"/>
      <c r="E164" s="547"/>
      <c r="F164" s="547"/>
      <c r="G164" s="547"/>
      <c r="H164" s="547"/>
      <c r="I164" s="547"/>
      <c r="J164" s="547"/>
      <c r="K164" s="547"/>
    </row>
    <row r="166" spans="1:13" ht="18" x14ac:dyDescent="0.2">
      <c r="B166" s="531" t="s">
        <v>0</v>
      </c>
      <c r="C166" s="531"/>
      <c r="D166" s="531"/>
      <c r="E166" s="531"/>
      <c r="F166" s="531"/>
      <c r="G166" s="531"/>
      <c r="H166" s="531"/>
      <c r="I166" s="531"/>
      <c r="J166" s="531"/>
    </row>
    <row r="167" spans="1:13" ht="19" thickBot="1" x14ac:dyDescent="0.25">
      <c r="B167" s="531" t="s">
        <v>6</v>
      </c>
      <c r="C167" s="531"/>
      <c r="D167" s="531"/>
      <c r="E167" s="531"/>
      <c r="F167" s="531"/>
      <c r="G167" s="531"/>
      <c r="H167" s="531"/>
      <c r="I167" s="531"/>
      <c r="J167" s="531"/>
    </row>
    <row r="168" spans="1:13" ht="19" thickBot="1" x14ac:dyDescent="0.25">
      <c r="B168" s="531" t="s">
        <v>7</v>
      </c>
      <c r="C168" s="531"/>
      <c r="D168" s="531"/>
      <c r="E168" s="531"/>
      <c r="F168" s="531"/>
      <c r="G168" s="531"/>
      <c r="H168" s="531"/>
      <c r="I168" s="531"/>
      <c r="J168" s="531"/>
      <c r="M168" s="533">
        <f>M127+1</f>
        <v>5</v>
      </c>
    </row>
    <row r="170" spans="1:13" ht="25" x14ac:dyDescent="0.25">
      <c r="B170" s="534" t="s">
        <v>8</v>
      </c>
      <c r="C170" s="534"/>
      <c r="D170" s="534"/>
      <c r="E170" s="534"/>
      <c r="F170" s="534"/>
      <c r="G170" s="534"/>
      <c r="H170" s="534"/>
      <c r="I170" s="534"/>
      <c r="J170" s="534"/>
    </row>
    <row r="191" spans="2:9" s="535" customFormat="1" ht="19" customHeight="1" thickBot="1" x14ac:dyDescent="0.25"/>
    <row r="192" spans="2:9" s="535" customFormat="1" ht="19" customHeight="1" x14ac:dyDescent="0.2">
      <c r="B192" s="536"/>
      <c r="C192" s="537"/>
      <c r="D192" s="538" t="s">
        <v>1</v>
      </c>
      <c r="E192" s="539"/>
      <c r="F192" s="539" t="s">
        <v>2</v>
      </c>
      <c r="G192" s="539" t="str">
        <f>VLOOKUP(M168,[128]Base_02!$A$5:$AD$24,2,0)</f>
        <v>000005</v>
      </c>
      <c r="H192" s="539"/>
      <c r="I192" s="540"/>
    </row>
    <row r="193" spans="1:11" s="535" customFormat="1" ht="19" customHeight="1" x14ac:dyDescent="0.2">
      <c r="B193" s="536"/>
      <c r="C193" s="541"/>
      <c r="D193" s="536" t="s">
        <v>3</v>
      </c>
      <c r="F193" s="535" t="s">
        <v>2</v>
      </c>
      <c r="G193" s="535" t="str">
        <f>VLOOKUP(M168,[128]Base_02!$A$5:$AD$24,14,0)</f>
        <v>3304160101840004</v>
      </c>
      <c r="I193" s="542"/>
    </row>
    <row r="194" spans="1:11" s="535" customFormat="1" ht="19" customHeight="1" x14ac:dyDescent="0.2">
      <c r="B194" s="536"/>
      <c r="C194" s="541"/>
      <c r="D194" s="536" t="s">
        <v>10</v>
      </c>
      <c r="F194" s="535" t="s">
        <v>2</v>
      </c>
      <c r="G194" s="535" t="str">
        <f>VLOOKUP(M168,[128]Base_02!$A$5:$AD$24,3,0)</f>
        <v>Nama PB 5</v>
      </c>
      <c r="I194" s="542"/>
    </row>
    <row r="195" spans="1:11" s="535" customFormat="1" ht="19" customHeight="1" x14ac:dyDescent="0.2">
      <c r="B195" s="536"/>
      <c r="C195" s="541"/>
      <c r="D195" s="536" t="s">
        <v>11</v>
      </c>
      <c r="F195" s="535" t="s">
        <v>2</v>
      </c>
      <c r="G195" s="535" t="str">
        <f>[128]Base_02!$C$27</f>
        <v>Membangun Bersama</v>
      </c>
      <c r="I195" s="542"/>
    </row>
    <row r="196" spans="1:11" s="535" customFormat="1" ht="19" customHeight="1" x14ac:dyDescent="0.2">
      <c r="B196" s="536"/>
      <c r="C196" s="541"/>
      <c r="D196" s="536" t="s">
        <v>4</v>
      </c>
      <c r="F196" s="535" t="s">
        <v>2</v>
      </c>
      <c r="G196" s="535" t="str">
        <f>VLOOKUP(M168,[128]Base_02!$A$5:$AD$24,11,0)&amp;" RT "&amp;VLOOKUP(M168,[128]Base_02!$A$5:$AD$24,12,0)&amp;" RW "&amp;VLOOKUP(M168,[128]Base_02!$A$5:$AD$24,13,0)</f>
        <v>Jalan Kanal Victory RT 1 RW 1</v>
      </c>
      <c r="I196" s="542"/>
    </row>
    <row r="197" spans="1:11" s="535" customFormat="1" ht="19" customHeight="1" x14ac:dyDescent="0.2">
      <c r="B197" s="536"/>
      <c r="C197" s="541"/>
      <c r="D197" s="536" t="str">
        <f>[128]Base_01!$B$2</f>
        <v>Kelurahan</v>
      </c>
      <c r="F197" s="535" t="s">
        <v>2</v>
      </c>
      <c r="G197" s="535" t="str">
        <f>[128]Base_01!$C$2</f>
        <v>Klasabi</v>
      </c>
      <c r="I197" s="542"/>
    </row>
    <row r="198" spans="1:11" s="535" customFormat="1" ht="19" customHeight="1" x14ac:dyDescent="0.2">
      <c r="B198" s="536"/>
      <c r="C198" s="541"/>
      <c r="D198" s="536" t="s">
        <v>9</v>
      </c>
      <c r="F198" s="535" t="s">
        <v>2</v>
      </c>
      <c r="G198" s="535" t="str">
        <f>[128]Base_01!$C$3</f>
        <v>Sorong Manoi</v>
      </c>
      <c r="I198" s="542"/>
    </row>
    <row r="199" spans="1:11" s="535" customFormat="1" ht="19" customHeight="1" thickBot="1" x14ac:dyDescent="0.25">
      <c r="B199" s="536"/>
      <c r="C199" s="543"/>
      <c r="D199" s="544" t="str">
        <f>[128]Base_01!$B$4</f>
        <v>Kota</v>
      </c>
      <c r="E199" s="545"/>
      <c r="F199" s="545" t="s">
        <v>2</v>
      </c>
      <c r="G199" s="545" t="str">
        <f>[128]Base_01!$C$4</f>
        <v>Sorong</v>
      </c>
      <c r="H199" s="545"/>
      <c r="I199" s="546"/>
    </row>
    <row r="200" spans="1:11" s="535" customFormat="1" ht="19" customHeight="1" x14ac:dyDescent="0.2"/>
    <row r="201" spans="1:11" s="535" customFormat="1" ht="19" customHeight="1" x14ac:dyDescent="0.2"/>
    <row r="202" spans="1:11" s="535" customFormat="1" ht="19" customHeight="1" x14ac:dyDescent="0.2"/>
    <row r="203" spans="1:11" s="535" customFormat="1" ht="18" customHeight="1" x14ac:dyDescent="0.2">
      <c r="A203" s="547" t="str">
        <f>UPPER([128]Base_01!$B$4&amp;" "&amp;[128]Base_01!$C$4)</f>
        <v>KOTA SORONG</v>
      </c>
      <c r="B203" s="547"/>
      <c r="C203" s="547"/>
      <c r="D203" s="547"/>
      <c r="E203" s="547"/>
      <c r="F203" s="547"/>
      <c r="G203" s="547"/>
      <c r="H203" s="547"/>
      <c r="I203" s="547"/>
      <c r="J203" s="547"/>
      <c r="K203" s="547"/>
    </row>
    <row r="204" spans="1:11" s="535" customFormat="1" ht="18" customHeight="1" x14ac:dyDescent="0.2">
      <c r="A204" s="547" t="str">
        <f>UPPER([128]Base_01!$B$5&amp;" "&amp;[128]Base_01!$C$5)</f>
        <v>PROVINSI PAPUA BARAT DAYA</v>
      </c>
      <c r="B204" s="547"/>
      <c r="C204" s="547"/>
      <c r="D204" s="547"/>
      <c r="E204" s="547"/>
      <c r="F204" s="547"/>
      <c r="G204" s="547"/>
      <c r="H204" s="547"/>
      <c r="I204" s="547"/>
      <c r="J204" s="547"/>
      <c r="K204" s="547"/>
    </row>
    <row r="205" spans="1:11" s="535" customFormat="1" ht="18" customHeight="1" x14ac:dyDescent="0.2">
      <c r="A205" s="547" t="s">
        <v>5</v>
      </c>
      <c r="B205" s="547"/>
      <c r="C205" s="547"/>
      <c r="D205" s="547"/>
      <c r="E205" s="547"/>
      <c r="F205" s="547"/>
      <c r="G205" s="547"/>
      <c r="H205" s="547"/>
      <c r="I205" s="547"/>
      <c r="J205" s="547"/>
      <c r="K205" s="547"/>
    </row>
    <row r="207" spans="1:11" ht="18" x14ac:dyDescent="0.2">
      <c r="B207" s="531" t="s">
        <v>0</v>
      </c>
      <c r="C207" s="531"/>
      <c r="D207" s="531"/>
      <c r="E207" s="531"/>
      <c r="F207" s="531"/>
      <c r="G207" s="531"/>
      <c r="H207" s="531"/>
      <c r="I207" s="531"/>
      <c r="J207" s="531"/>
    </row>
    <row r="208" spans="1:11" ht="19" thickBot="1" x14ac:dyDescent="0.25">
      <c r="B208" s="531" t="s">
        <v>6</v>
      </c>
      <c r="C208" s="531"/>
      <c r="D208" s="531"/>
      <c r="E208" s="531"/>
      <c r="F208" s="531"/>
      <c r="G208" s="531"/>
      <c r="H208" s="531"/>
      <c r="I208" s="531"/>
      <c r="J208" s="531"/>
    </row>
    <row r="209" spans="2:13" ht="19" thickBot="1" x14ac:dyDescent="0.25">
      <c r="B209" s="531" t="s">
        <v>7</v>
      </c>
      <c r="C209" s="531"/>
      <c r="D209" s="531"/>
      <c r="E209" s="531"/>
      <c r="F209" s="531"/>
      <c r="G209" s="531"/>
      <c r="H209" s="531"/>
      <c r="I209" s="531"/>
      <c r="J209" s="531"/>
      <c r="M209" s="533">
        <f>M168+1</f>
        <v>6</v>
      </c>
    </row>
    <row r="211" spans="2:13" ht="25" x14ac:dyDescent="0.25">
      <c r="B211" s="534" t="s">
        <v>8</v>
      </c>
      <c r="C211" s="534"/>
      <c r="D211" s="534"/>
      <c r="E211" s="534"/>
      <c r="F211" s="534"/>
      <c r="G211" s="534"/>
      <c r="H211" s="534"/>
      <c r="I211" s="534"/>
      <c r="J211" s="534"/>
    </row>
    <row r="232" spans="2:9" s="535" customFormat="1" ht="19" customHeight="1" thickBot="1" x14ac:dyDescent="0.25"/>
    <row r="233" spans="2:9" s="535" customFormat="1" ht="19" customHeight="1" x14ac:dyDescent="0.2">
      <c r="B233" s="536"/>
      <c r="C233" s="537"/>
      <c r="D233" s="538" t="s">
        <v>1</v>
      </c>
      <c r="E233" s="539"/>
      <c r="F233" s="539" t="s">
        <v>2</v>
      </c>
      <c r="G233" s="539" t="str">
        <f>VLOOKUP(M209,[128]Base_02!$A$5:$AD$24,2,0)</f>
        <v>000006</v>
      </c>
      <c r="H233" s="539"/>
      <c r="I233" s="540"/>
    </row>
    <row r="234" spans="2:9" s="535" customFormat="1" ht="19" customHeight="1" x14ac:dyDescent="0.2">
      <c r="B234" s="536"/>
      <c r="C234" s="541"/>
      <c r="D234" s="536" t="s">
        <v>3</v>
      </c>
      <c r="F234" s="535" t="s">
        <v>2</v>
      </c>
      <c r="G234" s="535" t="str">
        <f>VLOOKUP(M209,[128]Base_02!$A$5:$AD$24,14,0)</f>
        <v>3304160101850004</v>
      </c>
      <c r="I234" s="542"/>
    </row>
    <row r="235" spans="2:9" s="535" customFormat="1" ht="19" customHeight="1" x14ac:dyDescent="0.2">
      <c r="B235" s="536"/>
      <c r="C235" s="541"/>
      <c r="D235" s="536" t="s">
        <v>10</v>
      </c>
      <c r="F235" s="535" t="s">
        <v>2</v>
      </c>
      <c r="G235" s="535" t="str">
        <f>VLOOKUP(M209,[128]Base_02!$A$5:$AD$24,3,0)</f>
        <v>Nama PB 6</v>
      </c>
      <c r="I235" s="542"/>
    </row>
    <row r="236" spans="2:9" s="535" customFormat="1" ht="19" customHeight="1" x14ac:dyDescent="0.2">
      <c r="B236" s="536"/>
      <c r="C236" s="541"/>
      <c r="D236" s="536" t="s">
        <v>11</v>
      </c>
      <c r="F236" s="535" t="s">
        <v>2</v>
      </c>
      <c r="G236" s="535" t="str">
        <f>[128]Base_02!$C$27</f>
        <v>Membangun Bersama</v>
      </c>
      <c r="I236" s="542"/>
    </row>
    <row r="237" spans="2:9" s="535" customFormat="1" ht="19" customHeight="1" x14ac:dyDescent="0.2">
      <c r="B237" s="536"/>
      <c r="C237" s="541"/>
      <c r="D237" s="536" t="s">
        <v>4</v>
      </c>
      <c r="F237" s="535" t="s">
        <v>2</v>
      </c>
      <c r="G237" s="535" t="str">
        <f>VLOOKUP(M209,[128]Base_02!$A$5:$AD$24,11,0)&amp;" RT "&amp;VLOOKUP(M209,[128]Base_02!$A$5:$AD$24,12,0)&amp;" RW "&amp;VLOOKUP(M209,[128]Base_02!$A$5:$AD$24,13,0)</f>
        <v>Jalan Kanal Victory RT 1 RW 1</v>
      </c>
      <c r="I237" s="542"/>
    </row>
    <row r="238" spans="2:9" s="535" customFormat="1" ht="19" customHeight="1" x14ac:dyDescent="0.2">
      <c r="B238" s="536"/>
      <c r="C238" s="541"/>
      <c r="D238" s="536" t="str">
        <f>[128]Base_01!$B$2</f>
        <v>Kelurahan</v>
      </c>
      <c r="F238" s="535" t="s">
        <v>2</v>
      </c>
      <c r="G238" s="535" t="str">
        <f>[128]Base_01!$C$2</f>
        <v>Klasabi</v>
      </c>
      <c r="I238" s="542"/>
    </row>
    <row r="239" spans="2:9" s="535" customFormat="1" ht="19" customHeight="1" x14ac:dyDescent="0.2">
      <c r="B239" s="536"/>
      <c r="C239" s="541"/>
      <c r="D239" s="536" t="s">
        <v>9</v>
      </c>
      <c r="F239" s="535" t="s">
        <v>2</v>
      </c>
      <c r="G239" s="535" t="str">
        <f>[128]Base_01!$C$3</f>
        <v>Sorong Manoi</v>
      </c>
      <c r="I239" s="542"/>
    </row>
    <row r="240" spans="2:9" s="535" customFormat="1" ht="19" customHeight="1" thickBot="1" x14ac:dyDescent="0.25">
      <c r="B240" s="536"/>
      <c r="C240" s="543"/>
      <c r="D240" s="544" t="str">
        <f>[128]Base_01!$B$4</f>
        <v>Kota</v>
      </c>
      <c r="E240" s="545"/>
      <c r="F240" s="545" t="s">
        <v>2</v>
      </c>
      <c r="G240" s="545" t="str">
        <f>[128]Base_01!$C$4</f>
        <v>Sorong</v>
      </c>
      <c r="H240" s="545"/>
      <c r="I240" s="546"/>
    </row>
    <row r="241" spans="1:13" s="535" customFormat="1" ht="19" customHeight="1" x14ac:dyDescent="0.2"/>
    <row r="242" spans="1:13" s="535" customFormat="1" ht="19" customHeight="1" x14ac:dyDescent="0.2"/>
    <row r="243" spans="1:13" s="535" customFormat="1" ht="19" customHeight="1" x14ac:dyDescent="0.2"/>
    <row r="244" spans="1:13" s="535" customFormat="1" ht="18" customHeight="1" x14ac:dyDescent="0.2">
      <c r="A244" s="547" t="str">
        <f>UPPER([128]Base_01!$B$4&amp;" "&amp;[128]Base_01!$C$4)</f>
        <v>KOTA SORONG</v>
      </c>
      <c r="B244" s="547"/>
      <c r="C244" s="547"/>
      <c r="D244" s="547"/>
      <c r="E244" s="547"/>
      <c r="F244" s="547"/>
      <c r="G244" s="547"/>
      <c r="H244" s="547"/>
      <c r="I244" s="547"/>
      <c r="J244" s="547"/>
      <c r="K244" s="547"/>
    </row>
    <row r="245" spans="1:13" s="535" customFormat="1" ht="18" customHeight="1" x14ac:dyDescent="0.2">
      <c r="A245" s="547" t="str">
        <f>UPPER([128]Base_01!$B$5&amp;" "&amp;[128]Base_01!$C$5)</f>
        <v>PROVINSI PAPUA BARAT DAYA</v>
      </c>
      <c r="B245" s="547"/>
      <c r="C245" s="547"/>
      <c r="D245" s="547"/>
      <c r="E245" s="547"/>
      <c r="F245" s="547"/>
      <c r="G245" s="547"/>
      <c r="H245" s="547"/>
      <c r="I245" s="547"/>
      <c r="J245" s="547"/>
      <c r="K245" s="547"/>
    </row>
    <row r="246" spans="1:13" s="535" customFormat="1" ht="18" customHeight="1" x14ac:dyDescent="0.2">
      <c r="A246" s="547" t="s">
        <v>5</v>
      </c>
      <c r="B246" s="547"/>
      <c r="C246" s="547"/>
      <c r="D246" s="547"/>
      <c r="E246" s="547"/>
      <c r="F246" s="547"/>
      <c r="G246" s="547"/>
      <c r="H246" s="547"/>
      <c r="I246" s="547"/>
      <c r="J246" s="547"/>
      <c r="K246" s="547"/>
    </row>
    <row r="248" spans="1:13" ht="18" x14ac:dyDescent="0.2">
      <c r="B248" s="531" t="s">
        <v>0</v>
      </c>
      <c r="C248" s="531"/>
      <c r="D248" s="531"/>
      <c r="E248" s="531"/>
      <c r="F248" s="531"/>
      <c r="G248" s="531"/>
      <c r="H248" s="531"/>
      <c r="I248" s="531"/>
      <c r="J248" s="531"/>
    </row>
    <row r="249" spans="1:13" ht="19" thickBot="1" x14ac:dyDescent="0.25">
      <c r="B249" s="531" t="s">
        <v>6</v>
      </c>
      <c r="C249" s="531"/>
      <c r="D249" s="531"/>
      <c r="E249" s="531"/>
      <c r="F249" s="531"/>
      <c r="G249" s="531"/>
      <c r="H249" s="531"/>
      <c r="I249" s="531"/>
      <c r="J249" s="531"/>
    </row>
    <row r="250" spans="1:13" ht="19" thickBot="1" x14ac:dyDescent="0.25">
      <c r="B250" s="531" t="s">
        <v>7</v>
      </c>
      <c r="C250" s="531"/>
      <c r="D250" s="531"/>
      <c r="E250" s="531"/>
      <c r="F250" s="531"/>
      <c r="G250" s="531"/>
      <c r="H250" s="531"/>
      <c r="I250" s="531"/>
      <c r="J250" s="531"/>
      <c r="M250" s="533">
        <f>M209+1</f>
        <v>7</v>
      </c>
    </row>
    <row r="252" spans="1:13" ht="25" x14ac:dyDescent="0.25">
      <c r="B252" s="534" t="s">
        <v>8</v>
      </c>
      <c r="C252" s="534"/>
      <c r="D252" s="534"/>
      <c r="E252" s="534"/>
      <c r="F252" s="534"/>
      <c r="G252" s="534"/>
      <c r="H252" s="534"/>
      <c r="I252" s="534"/>
      <c r="J252" s="534"/>
    </row>
    <row r="257" s="532" customFormat="1" x14ac:dyDescent="0.15"/>
    <row r="258" s="532" customFormat="1" x14ac:dyDescent="0.15"/>
    <row r="259" s="532" customFormat="1" x14ac:dyDescent="0.15"/>
    <row r="260" s="532" customFormat="1" x14ac:dyDescent="0.15"/>
    <row r="261" s="532" customFormat="1" x14ac:dyDescent="0.15"/>
    <row r="262" s="532" customFormat="1" x14ac:dyDescent="0.15"/>
    <row r="263" s="532" customFormat="1" x14ac:dyDescent="0.15"/>
    <row r="264" s="532" customFormat="1" x14ac:dyDescent="0.15"/>
    <row r="265" s="532" customFormat="1" x14ac:dyDescent="0.15"/>
    <row r="266" s="532" customFormat="1" x14ac:dyDescent="0.15"/>
    <row r="267" s="532" customFormat="1" x14ac:dyDescent="0.15"/>
    <row r="268" s="532" customFormat="1" x14ac:dyDescent="0.15"/>
    <row r="269" s="532" customFormat="1" x14ac:dyDescent="0.15"/>
    <row r="270" s="532" customFormat="1" x14ac:dyDescent="0.15"/>
    <row r="271" s="532" customFormat="1" x14ac:dyDescent="0.15"/>
    <row r="272" s="532" customFormat="1" x14ac:dyDescent="0.15"/>
    <row r="273" spans="1:11" s="535" customFormat="1" ht="19" customHeight="1" thickBot="1" x14ac:dyDescent="0.25"/>
    <row r="274" spans="1:11" s="535" customFormat="1" ht="19" customHeight="1" x14ac:dyDescent="0.2">
      <c r="B274" s="536"/>
      <c r="C274" s="537"/>
      <c r="D274" s="538" t="s">
        <v>1</v>
      </c>
      <c r="E274" s="539"/>
      <c r="F274" s="539" t="s">
        <v>2</v>
      </c>
      <c r="G274" s="539" t="str">
        <f>VLOOKUP(M250,[128]Base_02!$A$5:$AD$24,2,0)</f>
        <v>000007</v>
      </c>
      <c r="H274" s="539"/>
      <c r="I274" s="540"/>
    </row>
    <row r="275" spans="1:11" s="535" customFormat="1" ht="19" customHeight="1" x14ac:dyDescent="0.2">
      <c r="B275" s="536"/>
      <c r="C275" s="541"/>
      <c r="D275" s="536" t="s">
        <v>3</v>
      </c>
      <c r="F275" s="535" t="s">
        <v>2</v>
      </c>
      <c r="G275" s="535" t="str">
        <f>VLOOKUP(M250,[128]Base_02!$A$5:$AD$24,14,0)</f>
        <v>3304160101860004</v>
      </c>
      <c r="I275" s="542"/>
    </row>
    <row r="276" spans="1:11" s="535" customFormat="1" ht="19" customHeight="1" x14ac:dyDescent="0.2">
      <c r="B276" s="536"/>
      <c r="C276" s="541"/>
      <c r="D276" s="536" t="s">
        <v>10</v>
      </c>
      <c r="F276" s="535" t="s">
        <v>2</v>
      </c>
      <c r="G276" s="535" t="str">
        <f>VLOOKUP(M250,[128]Base_02!$A$5:$AD$24,3,0)</f>
        <v>Nama PB 7</v>
      </c>
      <c r="I276" s="542"/>
    </row>
    <row r="277" spans="1:11" s="535" customFormat="1" ht="19" customHeight="1" x14ac:dyDescent="0.2">
      <c r="B277" s="536"/>
      <c r="C277" s="541"/>
      <c r="D277" s="536" t="s">
        <v>11</v>
      </c>
      <c r="F277" s="535" t="s">
        <v>2</v>
      </c>
      <c r="G277" s="535" t="str">
        <f>[128]Base_02!$C$27</f>
        <v>Membangun Bersama</v>
      </c>
      <c r="I277" s="542"/>
    </row>
    <row r="278" spans="1:11" s="535" customFormat="1" ht="19" customHeight="1" x14ac:dyDescent="0.2">
      <c r="B278" s="536"/>
      <c r="C278" s="541"/>
      <c r="D278" s="536" t="s">
        <v>4</v>
      </c>
      <c r="F278" s="535" t="s">
        <v>2</v>
      </c>
      <c r="G278" s="535" t="str">
        <f>VLOOKUP(M250,[128]Base_02!$A$5:$AD$24,11,0)&amp;" RT "&amp;VLOOKUP(M250,[128]Base_02!$A$5:$AD$24,12,0)&amp;" RW "&amp;VLOOKUP(M250,[128]Base_02!$A$5:$AD$24,13,0)</f>
        <v>Jalan Kanal Victory RT 1 RW 1</v>
      </c>
      <c r="I278" s="542"/>
    </row>
    <row r="279" spans="1:11" s="535" customFormat="1" ht="19" customHeight="1" x14ac:dyDescent="0.2">
      <c r="B279" s="536"/>
      <c r="C279" s="541"/>
      <c r="D279" s="536" t="str">
        <f>[128]Base_01!$B$2</f>
        <v>Kelurahan</v>
      </c>
      <c r="F279" s="535" t="s">
        <v>2</v>
      </c>
      <c r="G279" s="535" t="str">
        <f>[128]Base_01!$C$2</f>
        <v>Klasabi</v>
      </c>
      <c r="I279" s="542"/>
    </row>
    <row r="280" spans="1:11" s="535" customFormat="1" ht="19" customHeight="1" x14ac:dyDescent="0.2">
      <c r="B280" s="536"/>
      <c r="C280" s="541"/>
      <c r="D280" s="536" t="s">
        <v>9</v>
      </c>
      <c r="F280" s="535" t="s">
        <v>2</v>
      </c>
      <c r="G280" s="535" t="str">
        <f>[128]Base_01!$C$3</f>
        <v>Sorong Manoi</v>
      </c>
      <c r="I280" s="542"/>
    </row>
    <row r="281" spans="1:11" s="535" customFormat="1" ht="19" customHeight="1" thickBot="1" x14ac:dyDescent="0.25">
      <c r="B281" s="536"/>
      <c r="C281" s="543"/>
      <c r="D281" s="544" t="str">
        <f>[128]Base_01!$B$4</f>
        <v>Kota</v>
      </c>
      <c r="E281" s="545"/>
      <c r="F281" s="545" t="s">
        <v>2</v>
      </c>
      <c r="G281" s="545" t="str">
        <f>[128]Base_01!$C$4</f>
        <v>Sorong</v>
      </c>
      <c r="H281" s="545"/>
      <c r="I281" s="546"/>
    </row>
    <row r="282" spans="1:11" s="535" customFormat="1" ht="19" customHeight="1" x14ac:dyDescent="0.2"/>
    <row r="283" spans="1:11" s="535" customFormat="1" ht="19" customHeight="1" x14ac:dyDescent="0.2"/>
    <row r="284" spans="1:11" s="535" customFormat="1" ht="19" customHeight="1" x14ac:dyDescent="0.2"/>
    <row r="285" spans="1:11" s="535" customFormat="1" ht="18" customHeight="1" x14ac:dyDescent="0.2">
      <c r="A285" s="547" t="str">
        <f>UPPER([128]Base_01!$B$4&amp;" "&amp;[128]Base_01!$C$4)</f>
        <v>KOTA SORONG</v>
      </c>
      <c r="B285" s="547"/>
      <c r="C285" s="547"/>
      <c r="D285" s="547"/>
      <c r="E285" s="547"/>
      <c r="F285" s="547"/>
      <c r="G285" s="547"/>
      <c r="H285" s="547"/>
      <c r="I285" s="547"/>
      <c r="J285" s="547"/>
      <c r="K285" s="547"/>
    </row>
    <row r="286" spans="1:11" s="535" customFormat="1" ht="18" customHeight="1" x14ac:dyDescent="0.2">
      <c r="A286" s="547" t="str">
        <f>UPPER([128]Base_01!$B$5&amp;" "&amp;[128]Base_01!$C$5)</f>
        <v>PROVINSI PAPUA BARAT DAYA</v>
      </c>
      <c r="B286" s="547"/>
      <c r="C286" s="547"/>
      <c r="D286" s="547"/>
      <c r="E286" s="547"/>
      <c r="F286" s="547"/>
      <c r="G286" s="547"/>
      <c r="H286" s="547"/>
      <c r="I286" s="547"/>
      <c r="J286" s="547"/>
      <c r="K286" s="547"/>
    </row>
    <row r="287" spans="1:11" s="535" customFormat="1" ht="18" customHeight="1" x14ac:dyDescent="0.2">
      <c r="A287" s="547" t="s">
        <v>5</v>
      </c>
      <c r="B287" s="547"/>
      <c r="C287" s="547"/>
      <c r="D287" s="547"/>
      <c r="E287" s="547"/>
      <c r="F287" s="547"/>
      <c r="G287" s="547"/>
      <c r="H287" s="547"/>
      <c r="I287" s="547"/>
      <c r="J287" s="547"/>
      <c r="K287" s="547"/>
    </row>
    <row r="289" spans="2:13" ht="18" x14ac:dyDescent="0.2">
      <c r="B289" s="531" t="s">
        <v>0</v>
      </c>
      <c r="C289" s="531"/>
      <c r="D289" s="531"/>
      <c r="E289" s="531"/>
      <c r="F289" s="531"/>
      <c r="G289" s="531"/>
      <c r="H289" s="531"/>
      <c r="I289" s="531"/>
      <c r="J289" s="531"/>
    </row>
    <row r="290" spans="2:13" ht="19" thickBot="1" x14ac:dyDescent="0.25">
      <c r="B290" s="531" t="s">
        <v>6</v>
      </c>
      <c r="C290" s="531"/>
      <c r="D290" s="531"/>
      <c r="E290" s="531"/>
      <c r="F290" s="531"/>
      <c r="G290" s="531"/>
      <c r="H290" s="531"/>
      <c r="I290" s="531"/>
      <c r="J290" s="531"/>
    </row>
    <row r="291" spans="2:13" ht="19" thickBot="1" x14ac:dyDescent="0.25">
      <c r="B291" s="531" t="s">
        <v>7</v>
      </c>
      <c r="C291" s="531"/>
      <c r="D291" s="531"/>
      <c r="E291" s="531"/>
      <c r="F291" s="531"/>
      <c r="G291" s="531"/>
      <c r="H291" s="531"/>
      <c r="I291" s="531"/>
      <c r="J291" s="531"/>
      <c r="M291" s="533">
        <f>M250+1</f>
        <v>8</v>
      </c>
    </row>
    <row r="293" spans="2:13" ht="25" x14ac:dyDescent="0.25">
      <c r="B293" s="534" t="s">
        <v>8</v>
      </c>
      <c r="C293" s="534"/>
      <c r="D293" s="534"/>
      <c r="E293" s="534"/>
      <c r="F293" s="534"/>
      <c r="G293" s="534"/>
      <c r="H293" s="534"/>
      <c r="I293" s="534"/>
      <c r="J293" s="534"/>
    </row>
    <row r="314" spans="2:9" s="535" customFormat="1" ht="19" customHeight="1" thickBot="1" x14ac:dyDescent="0.25"/>
    <row r="315" spans="2:9" s="535" customFormat="1" ht="19" customHeight="1" x14ac:dyDescent="0.2">
      <c r="B315" s="536"/>
      <c r="C315" s="537"/>
      <c r="D315" s="538" t="s">
        <v>1</v>
      </c>
      <c r="E315" s="539"/>
      <c r="F315" s="539" t="s">
        <v>2</v>
      </c>
      <c r="G315" s="539" t="str">
        <f>VLOOKUP(M291,[128]Base_02!$A$5:$AD$24,2,0)</f>
        <v>000008</v>
      </c>
      <c r="H315" s="539"/>
      <c r="I315" s="540"/>
    </row>
    <row r="316" spans="2:9" s="535" customFormat="1" ht="19" customHeight="1" x14ac:dyDescent="0.2">
      <c r="B316" s="536"/>
      <c r="C316" s="541"/>
      <c r="D316" s="536" t="s">
        <v>3</v>
      </c>
      <c r="F316" s="535" t="s">
        <v>2</v>
      </c>
      <c r="G316" s="535">
        <f>VLOOKUP(M291,[128]Base_02!$A$5:$AD$24,14,0)</f>
        <v>0</v>
      </c>
      <c r="I316" s="542"/>
    </row>
    <row r="317" spans="2:9" s="535" customFormat="1" ht="19" customHeight="1" x14ac:dyDescent="0.2">
      <c r="B317" s="536"/>
      <c r="C317" s="541"/>
      <c r="D317" s="536" t="s">
        <v>10</v>
      </c>
      <c r="F317" s="535" t="s">
        <v>2</v>
      </c>
      <c r="G317" s="535" t="str">
        <f>VLOOKUP(M291,[128]Base_02!$A$5:$AD$24,3,0)</f>
        <v>Nama PB 8</v>
      </c>
      <c r="I317" s="542"/>
    </row>
    <row r="318" spans="2:9" s="535" customFormat="1" ht="19" customHeight="1" x14ac:dyDescent="0.2">
      <c r="B318" s="536"/>
      <c r="C318" s="541"/>
      <c r="D318" s="536" t="s">
        <v>11</v>
      </c>
      <c r="F318" s="535" t="s">
        <v>2</v>
      </c>
      <c r="G318" s="535" t="str">
        <f>[128]Base_02!$C$27</f>
        <v>Membangun Bersama</v>
      </c>
      <c r="I318" s="542"/>
    </row>
    <row r="319" spans="2:9" s="535" customFormat="1" ht="19" customHeight="1" x14ac:dyDescent="0.2">
      <c r="B319" s="536"/>
      <c r="C319" s="541"/>
      <c r="D319" s="536" t="s">
        <v>4</v>
      </c>
      <c r="F319" s="535" t="s">
        <v>2</v>
      </c>
      <c r="G319" s="535" t="str">
        <f>VLOOKUP(M291,[128]Base_02!$A$5:$AD$24,11,0)&amp;" RT "&amp;VLOOKUP(M291,[128]Base_02!$A$5:$AD$24,12,0)&amp;" RW "&amp;VLOOKUP(M291,[128]Base_02!$A$5:$AD$24,13,0)</f>
        <v>Jalan Kanal Victory RT 2 RW 1</v>
      </c>
      <c r="I319" s="542"/>
    </row>
    <row r="320" spans="2:9" s="535" customFormat="1" ht="19" customHeight="1" x14ac:dyDescent="0.2">
      <c r="B320" s="536"/>
      <c r="C320" s="541"/>
      <c r="D320" s="536" t="str">
        <f>[128]Base_01!$B$2</f>
        <v>Kelurahan</v>
      </c>
      <c r="F320" s="535" t="s">
        <v>2</v>
      </c>
      <c r="G320" s="535" t="str">
        <f>[128]Base_01!$C$2</f>
        <v>Klasabi</v>
      </c>
      <c r="I320" s="542"/>
    </row>
    <row r="321" spans="1:13" s="535" customFormat="1" ht="19" customHeight="1" x14ac:dyDescent="0.2">
      <c r="B321" s="536"/>
      <c r="C321" s="541"/>
      <c r="D321" s="536" t="s">
        <v>9</v>
      </c>
      <c r="F321" s="535" t="s">
        <v>2</v>
      </c>
      <c r="G321" s="535" t="str">
        <f>[128]Base_01!$C$3</f>
        <v>Sorong Manoi</v>
      </c>
      <c r="I321" s="542"/>
    </row>
    <row r="322" spans="1:13" s="535" customFormat="1" ht="19" customHeight="1" thickBot="1" x14ac:dyDescent="0.25">
      <c r="B322" s="536"/>
      <c r="C322" s="543"/>
      <c r="D322" s="544" t="str">
        <f>[128]Base_01!$B$4</f>
        <v>Kota</v>
      </c>
      <c r="E322" s="545"/>
      <c r="F322" s="545" t="s">
        <v>2</v>
      </c>
      <c r="G322" s="545" t="str">
        <f>[128]Base_01!$C$4</f>
        <v>Sorong</v>
      </c>
      <c r="H322" s="545"/>
      <c r="I322" s="546"/>
    </row>
    <row r="323" spans="1:13" s="535" customFormat="1" ht="19" customHeight="1" x14ac:dyDescent="0.2"/>
    <row r="324" spans="1:13" s="535" customFormat="1" ht="19" customHeight="1" x14ac:dyDescent="0.2"/>
    <row r="325" spans="1:13" s="535" customFormat="1" ht="19" customHeight="1" x14ac:dyDescent="0.2"/>
    <row r="326" spans="1:13" s="535" customFormat="1" ht="18" customHeight="1" x14ac:dyDescent="0.2">
      <c r="A326" s="547" t="str">
        <f>UPPER([128]Base_01!$B$4&amp;" "&amp;[128]Base_01!$C$4)</f>
        <v>KOTA SORONG</v>
      </c>
      <c r="B326" s="547"/>
      <c r="C326" s="547"/>
      <c r="D326" s="547"/>
      <c r="E326" s="547"/>
      <c r="F326" s="547"/>
      <c r="G326" s="547"/>
      <c r="H326" s="547"/>
      <c r="I326" s="547"/>
      <c r="J326" s="547"/>
      <c r="K326" s="547"/>
    </row>
    <row r="327" spans="1:13" s="535" customFormat="1" ht="18" customHeight="1" x14ac:dyDescent="0.2">
      <c r="A327" s="547" t="str">
        <f>UPPER([128]Base_01!$B$5&amp;" "&amp;[128]Base_01!$C$5)</f>
        <v>PROVINSI PAPUA BARAT DAYA</v>
      </c>
      <c r="B327" s="547"/>
      <c r="C327" s="547"/>
      <c r="D327" s="547"/>
      <c r="E327" s="547"/>
      <c r="F327" s="547"/>
      <c r="G327" s="547"/>
      <c r="H327" s="547"/>
      <c r="I327" s="547"/>
      <c r="J327" s="547"/>
      <c r="K327" s="547"/>
    </row>
    <row r="328" spans="1:13" s="535" customFormat="1" ht="18" customHeight="1" x14ac:dyDescent="0.2">
      <c r="A328" s="547" t="s">
        <v>5</v>
      </c>
      <c r="B328" s="547"/>
      <c r="C328" s="547"/>
      <c r="D328" s="547"/>
      <c r="E328" s="547"/>
      <c r="F328" s="547"/>
      <c r="G328" s="547"/>
      <c r="H328" s="547"/>
      <c r="I328" s="547"/>
      <c r="J328" s="547"/>
      <c r="K328" s="547"/>
    </row>
    <row r="330" spans="1:13" ht="18" x14ac:dyDescent="0.2">
      <c r="B330" s="531" t="s">
        <v>0</v>
      </c>
      <c r="C330" s="531"/>
      <c r="D330" s="531"/>
      <c r="E330" s="531"/>
      <c r="F330" s="531"/>
      <c r="G330" s="531"/>
      <c r="H330" s="531"/>
      <c r="I330" s="531"/>
      <c r="J330" s="531"/>
    </row>
    <row r="331" spans="1:13" ht="19" thickBot="1" x14ac:dyDescent="0.25">
      <c r="B331" s="531" t="s">
        <v>6</v>
      </c>
      <c r="C331" s="531"/>
      <c r="D331" s="531"/>
      <c r="E331" s="531"/>
      <c r="F331" s="531"/>
      <c r="G331" s="531"/>
      <c r="H331" s="531"/>
      <c r="I331" s="531"/>
      <c r="J331" s="531"/>
    </row>
    <row r="332" spans="1:13" ht="19" thickBot="1" x14ac:dyDescent="0.25">
      <c r="B332" s="531" t="s">
        <v>7</v>
      </c>
      <c r="C332" s="531"/>
      <c r="D332" s="531"/>
      <c r="E332" s="531"/>
      <c r="F332" s="531"/>
      <c r="G332" s="531"/>
      <c r="H332" s="531"/>
      <c r="I332" s="531"/>
      <c r="J332" s="531"/>
      <c r="M332" s="533">
        <f>M291+1</f>
        <v>9</v>
      </c>
    </row>
    <row r="334" spans="1:13" ht="25" x14ac:dyDescent="0.25">
      <c r="B334" s="534" t="s">
        <v>8</v>
      </c>
      <c r="C334" s="534"/>
      <c r="D334" s="534"/>
      <c r="E334" s="534"/>
      <c r="F334" s="534"/>
      <c r="G334" s="534"/>
      <c r="H334" s="534"/>
      <c r="I334" s="534"/>
      <c r="J334" s="534"/>
    </row>
    <row r="337" s="532" customFormat="1" x14ac:dyDescent="0.15"/>
    <row r="338" s="532" customFormat="1" x14ac:dyDescent="0.15"/>
    <row r="339" s="532" customFormat="1" x14ac:dyDescent="0.15"/>
    <row r="340" s="532" customFormat="1" x14ac:dyDescent="0.15"/>
    <row r="341" s="532" customFormat="1" x14ac:dyDescent="0.15"/>
    <row r="342" s="532" customFormat="1" x14ac:dyDescent="0.15"/>
    <row r="343" s="532" customFormat="1" x14ac:dyDescent="0.15"/>
    <row r="344" s="532" customFormat="1" x14ac:dyDescent="0.15"/>
    <row r="345" s="532" customFormat="1" x14ac:dyDescent="0.15"/>
    <row r="346" s="532" customFormat="1" x14ac:dyDescent="0.15"/>
    <row r="347" s="532" customFormat="1" x14ac:dyDescent="0.15"/>
    <row r="348" s="532" customFormat="1" x14ac:dyDescent="0.15"/>
    <row r="349" s="532" customFormat="1" x14ac:dyDescent="0.15"/>
    <row r="350" s="532" customFormat="1" x14ac:dyDescent="0.15"/>
    <row r="351" s="532" customFormat="1" x14ac:dyDescent="0.15"/>
    <row r="352" s="532" customFormat="1" x14ac:dyDescent="0.15"/>
    <row r="355" spans="1:11" s="535" customFormat="1" ht="19" customHeight="1" thickBot="1" x14ac:dyDescent="0.25"/>
    <row r="356" spans="1:11" s="535" customFormat="1" ht="19" customHeight="1" x14ac:dyDescent="0.2">
      <c r="B356" s="536"/>
      <c r="C356" s="537"/>
      <c r="D356" s="538" t="s">
        <v>1</v>
      </c>
      <c r="E356" s="539"/>
      <c r="F356" s="539" t="s">
        <v>2</v>
      </c>
      <c r="G356" s="539" t="str">
        <f>VLOOKUP(M332,[128]Base_02!$A$5:$AD$24,2,0)</f>
        <v>000009</v>
      </c>
      <c r="H356" s="539"/>
      <c r="I356" s="540"/>
    </row>
    <row r="357" spans="1:11" s="535" customFormat="1" ht="19" customHeight="1" x14ac:dyDescent="0.2">
      <c r="B357" s="536"/>
      <c r="C357" s="541"/>
      <c r="D357" s="536" t="s">
        <v>3</v>
      </c>
      <c r="F357" s="535" t="s">
        <v>2</v>
      </c>
      <c r="G357" s="535">
        <f>VLOOKUP(M332,[128]Base_02!$A$5:$AD$24,14,0)</f>
        <v>0</v>
      </c>
      <c r="I357" s="542"/>
    </row>
    <row r="358" spans="1:11" s="535" customFormat="1" ht="19" customHeight="1" x14ac:dyDescent="0.2">
      <c r="B358" s="536"/>
      <c r="C358" s="541"/>
      <c r="D358" s="536" t="s">
        <v>10</v>
      </c>
      <c r="F358" s="535" t="s">
        <v>2</v>
      </c>
      <c r="G358" s="535" t="str">
        <f>VLOOKUP(M332,[128]Base_02!$A$5:$AD$24,3,0)</f>
        <v>Nama PB 9</v>
      </c>
      <c r="I358" s="542"/>
    </row>
    <row r="359" spans="1:11" s="535" customFormat="1" ht="19" customHeight="1" x14ac:dyDescent="0.2">
      <c r="B359" s="536"/>
      <c r="C359" s="541"/>
      <c r="D359" s="536" t="s">
        <v>11</v>
      </c>
      <c r="F359" s="535" t="s">
        <v>2</v>
      </c>
      <c r="G359" s="535" t="str">
        <f>[128]Base_02!$C$27</f>
        <v>Membangun Bersama</v>
      </c>
      <c r="I359" s="542"/>
    </row>
    <row r="360" spans="1:11" s="535" customFormat="1" ht="19" customHeight="1" x14ac:dyDescent="0.2">
      <c r="B360" s="536"/>
      <c r="C360" s="541"/>
      <c r="D360" s="536" t="s">
        <v>4</v>
      </c>
      <c r="F360" s="535" t="s">
        <v>2</v>
      </c>
      <c r="G360" s="535" t="str">
        <f>VLOOKUP(M332,[128]Base_02!$A$5:$AD$24,11,0)&amp;" RT "&amp;VLOOKUP(M332,[128]Base_02!$A$5:$AD$24,12,0)&amp;" RW "&amp;VLOOKUP(M332,[128]Base_02!$A$5:$AD$24,13,0)</f>
        <v>Jalan Kanal Victory RT 2 RW 1</v>
      </c>
      <c r="I360" s="542"/>
    </row>
    <row r="361" spans="1:11" s="535" customFormat="1" ht="19" customHeight="1" x14ac:dyDescent="0.2">
      <c r="B361" s="536"/>
      <c r="C361" s="541"/>
      <c r="D361" s="536" t="str">
        <f>[128]Base_01!$B$2</f>
        <v>Kelurahan</v>
      </c>
      <c r="F361" s="535" t="s">
        <v>2</v>
      </c>
      <c r="G361" s="535" t="str">
        <f>[128]Base_01!$C$2</f>
        <v>Klasabi</v>
      </c>
      <c r="I361" s="542"/>
    </row>
    <row r="362" spans="1:11" s="535" customFormat="1" ht="19" customHeight="1" x14ac:dyDescent="0.2">
      <c r="B362" s="536"/>
      <c r="C362" s="541"/>
      <c r="D362" s="536" t="s">
        <v>9</v>
      </c>
      <c r="F362" s="535" t="s">
        <v>2</v>
      </c>
      <c r="G362" s="535" t="str">
        <f>[128]Base_01!$C$3</f>
        <v>Sorong Manoi</v>
      </c>
      <c r="I362" s="542"/>
    </row>
    <row r="363" spans="1:11" s="535" customFormat="1" ht="19" customHeight="1" thickBot="1" x14ac:dyDescent="0.25">
      <c r="B363" s="536"/>
      <c r="C363" s="543"/>
      <c r="D363" s="544" t="str">
        <f>[128]Base_01!$B$4</f>
        <v>Kota</v>
      </c>
      <c r="E363" s="545"/>
      <c r="F363" s="545" t="s">
        <v>2</v>
      </c>
      <c r="G363" s="545" t="str">
        <f>[128]Base_01!$C$4</f>
        <v>Sorong</v>
      </c>
      <c r="H363" s="545"/>
      <c r="I363" s="546"/>
    </row>
    <row r="364" spans="1:11" s="535" customFormat="1" ht="19" customHeight="1" x14ac:dyDescent="0.2"/>
    <row r="365" spans="1:11" s="535" customFormat="1" ht="19" customHeight="1" x14ac:dyDescent="0.2"/>
    <row r="366" spans="1:11" s="535" customFormat="1" ht="19" customHeight="1" x14ac:dyDescent="0.2"/>
    <row r="367" spans="1:11" s="535" customFormat="1" ht="18" customHeight="1" x14ac:dyDescent="0.2">
      <c r="A367" s="547" t="str">
        <f>UPPER([128]Base_01!$B$4&amp;" "&amp;[128]Base_01!$C$4)</f>
        <v>KOTA SORONG</v>
      </c>
      <c r="B367" s="547"/>
      <c r="C367" s="547"/>
      <c r="D367" s="547"/>
      <c r="E367" s="547"/>
      <c r="F367" s="547"/>
      <c r="G367" s="547"/>
      <c r="H367" s="547"/>
      <c r="I367" s="547"/>
      <c r="J367" s="547"/>
      <c r="K367" s="547"/>
    </row>
    <row r="368" spans="1:11" s="535" customFormat="1" ht="18" customHeight="1" x14ac:dyDescent="0.2">
      <c r="A368" s="547" t="str">
        <f>UPPER([128]Base_01!$B$5&amp;" "&amp;[128]Base_01!$C$5)</f>
        <v>PROVINSI PAPUA BARAT DAYA</v>
      </c>
      <c r="B368" s="547"/>
      <c r="C368" s="547"/>
      <c r="D368" s="547"/>
      <c r="E368" s="547"/>
      <c r="F368" s="547"/>
      <c r="G368" s="547"/>
      <c r="H368" s="547"/>
      <c r="I368" s="547"/>
      <c r="J368" s="547"/>
      <c r="K368" s="547"/>
    </row>
    <row r="369" spans="1:13" s="535" customFormat="1" ht="18" customHeight="1" x14ac:dyDescent="0.2">
      <c r="A369" s="547" t="s">
        <v>5</v>
      </c>
      <c r="B369" s="547"/>
      <c r="C369" s="547"/>
      <c r="D369" s="547"/>
      <c r="E369" s="547"/>
      <c r="F369" s="547"/>
      <c r="G369" s="547"/>
      <c r="H369" s="547"/>
      <c r="I369" s="547"/>
      <c r="J369" s="547"/>
      <c r="K369" s="547"/>
    </row>
    <row r="371" spans="1:13" ht="18" x14ac:dyDescent="0.2">
      <c r="B371" s="531" t="s">
        <v>0</v>
      </c>
      <c r="C371" s="531"/>
      <c r="D371" s="531"/>
      <c r="E371" s="531"/>
      <c r="F371" s="531"/>
      <c r="G371" s="531"/>
      <c r="H371" s="531"/>
      <c r="I371" s="531"/>
      <c r="J371" s="531"/>
    </row>
    <row r="372" spans="1:13" ht="19" thickBot="1" x14ac:dyDescent="0.25">
      <c r="B372" s="531" t="s">
        <v>6</v>
      </c>
      <c r="C372" s="531"/>
      <c r="D372" s="531"/>
      <c r="E372" s="531"/>
      <c r="F372" s="531"/>
      <c r="G372" s="531"/>
      <c r="H372" s="531"/>
      <c r="I372" s="531"/>
      <c r="J372" s="531"/>
    </row>
    <row r="373" spans="1:13" ht="19" thickBot="1" x14ac:dyDescent="0.25">
      <c r="B373" s="531" t="s">
        <v>7</v>
      </c>
      <c r="C373" s="531"/>
      <c r="D373" s="531"/>
      <c r="E373" s="531"/>
      <c r="F373" s="531"/>
      <c r="G373" s="531"/>
      <c r="H373" s="531"/>
      <c r="I373" s="531"/>
      <c r="J373" s="531"/>
      <c r="M373" s="533">
        <f>M332+1</f>
        <v>10</v>
      </c>
    </row>
    <row r="375" spans="1:13" ht="25" x14ac:dyDescent="0.25">
      <c r="B375" s="534" t="s">
        <v>8</v>
      </c>
      <c r="C375" s="534"/>
      <c r="D375" s="534"/>
      <c r="E375" s="534"/>
      <c r="F375" s="534"/>
      <c r="G375" s="534"/>
      <c r="H375" s="534"/>
      <c r="I375" s="534"/>
      <c r="J375" s="534"/>
    </row>
    <row r="396" spans="2:9" s="535" customFormat="1" ht="19" customHeight="1" thickBot="1" x14ac:dyDescent="0.25"/>
    <row r="397" spans="2:9" s="535" customFormat="1" ht="19" customHeight="1" x14ac:dyDescent="0.2">
      <c r="B397" s="536"/>
      <c r="C397" s="537"/>
      <c r="D397" s="538" t="s">
        <v>1</v>
      </c>
      <c r="E397" s="539"/>
      <c r="F397" s="539" t="s">
        <v>2</v>
      </c>
      <c r="G397" s="539" t="str">
        <f>VLOOKUP(M373,[128]Base_02!$A$5:$AD$24,2,0)</f>
        <v>000010</v>
      </c>
      <c r="H397" s="539"/>
      <c r="I397" s="540"/>
    </row>
    <row r="398" spans="2:9" s="535" customFormat="1" ht="19" customHeight="1" x14ac:dyDescent="0.2">
      <c r="B398" s="536"/>
      <c r="C398" s="541"/>
      <c r="D398" s="536" t="s">
        <v>3</v>
      </c>
      <c r="F398" s="535" t="s">
        <v>2</v>
      </c>
      <c r="G398" s="535">
        <f>VLOOKUP(M373,[128]Base_02!$A$5:$AD$24,14,0)</f>
        <v>0</v>
      </c>
      <c r="I398" s="542"/>
    </row>
    <row r="399" spans="2:9" s="535" customFormat="1" ht="19" customHeight="1" x14ac:dyDescent="0.2">
      <c r="B399" s="536"/>
      <c r="C399" s="541"/>
      <c r="D399" s="536" t="s">
        <v>10</v>
      </c>
      <c r="F399" s="535" t="s">
        <v>2</v>
      </c>
      <c r="G399" s="535" t="str">
        <f>VLOOKUP(M373,[128]Base_02!$A$5:$AD$24,3,0)</f>
        <v>Nama PB 10</v>
      </c>
      <c r="I399" s="542"/>
    </row>
    <row r="400" spans="2:9" s="535" customFormat="1" ht="19" customHeight="1" x14ac:dyDescent="0.2">
      <c r="B400" s="536"/>
      <c r="C400" s="541"/>
      <c r="D400" s="536" t="s">
        <v>11</v>
      </c>
      <c r="F400" s="535" t="s">
        <v>2</v>
      </c>
      <c r="G400" s="535" t="str">
        <f>[128]Base_02!$C$27</f>
        <v>Membangun Bersama</v>
      </c>
      <c r="I400" s="542"/>
    </row>
    <row r="401" spans="1:13" s="535" customFormat="1" ht="19" customHeight="1" x14ac:dyDescent="0.2">
      <c r="B401" s="536"/>
      <c r="C401" s="541"/>
      <c r="D401" s="536" t="s">
        <v>4</v>
      </c>
      <c r="F401" s="535" t="s">
        <v>2</v>
      </c>
      <c r="G401" s="535" t="str">
        <f>VLOOKUP(M373,[128]Base_02!$A$5:$AD$24,11,0)&amp;" RT "&amp;VLOOKUP(M373,[128]Base_02!$A$5:$AD$24,12,0)&amp;" RW "&amp;VLOOKUP(M373,[128]Base_02!$A$5:$AD$24,13,0)</f>
        <v>Jalan Kanal Victory RT 2 RW 1</v>
      </c>
      <c r="I401" s="542"/>
    </row>
    <row r="402" spans="1:13" s="535" customFormat="1" ht="19" customHeight="1" x14ac:dyDescent="0.2">
      <c r="B402" s="536"/>
      <c r="C402" s="541"/>
      <c r="D402" s="536" t="str">
        <f>[128]Base_01!$B$2</f>
        <v>Kelurahan</v>
      </c>
      <c r="F402" s="535" t="s">
        <v>2</v>
      </c>
      <c r="G402" s="535" t="str">
        <f>[128]Base_01!$C$2</f>
        <v>Klasabi</v>
      </c>
      <c r="I402" s="542"/>
    </row>
    <row r="403" spans="1:13" s="535" customFormat="1" ht="19" customHeight="1" x14ac:dyDescent="0.2">
      <c r="B403" s="536"/>
      <c r="C403" s="541"/>
      <c r="D403" s="536" t="s">
        <v>9</v>
      </c>
      <c r="F403" s="535" t="s">
        <v>2</v>
      </c>
      <c r="G403" s="535" t="str">
        <f>[128]Base_01!$C$3</f>
        <v>Sorong Manoi</v>
      </c>
      <c r="I403" s="542"/>
    </row>
    <row r="404" spans="1:13" s="535" customFormat="1" ht="19" customHeight="1" thickBot="1" x14ac:dyDescent="0.25">
      <c r="B404" s="536"/>
      <c r="C404" s="543"/>
      <c r="D404" s="544" t="str">
        <f>[128]Base_01!$B$4</f>
        <v>Kota</v>
      </c>
      <c r="E404" s="545"/>
      <c r="F404" s="545" t="s">
        <v>2</v>
      </c>
      <c r="G404" s="545" t="str">
        <f>[128]Base_01!$C$4</f>
        <v>Sorong</v>
      </c>
      <c r="H404" s="545"/>
      <c r="I404" s="546"/>
    </row>
    <row r="405" spans="1:13" s="535" customFormat="1" ht="19" customHeight="1" x14ac:dyDescent="0.2"/>
    <row r="406" spans="1:13" s="535" customFormat="1" ht="19" customHeight="1" x14ac:dyDescent="0.2"/>
    <row r="407" spans="1:13" s="535" customFormat="1" ht="19" customHeight="1" x14ac:dyDescent="0.2"/>
    <row r="408" spans="1:13" s="535" customFormat="1" ht="18" customHeight="1" x14ac:dyDescent="0.2">
      <c r="A408" s="547" t="str">
        <f>UPPER([128]Base_01!$B$4&amp;" "&amp;[128]Base_01!$C$4)</f>
        <v>KOTA SORONG</v>
      </c>
      <c r="B408" s="547"/>
      <c r="C408" s="547"/>
      <c r="D408" s="547"/>
      <c r="E408" s="547"/>
      <c r="F408" s="547"/>
      <c r="G408" s="547"/>
      <c r="H408" s="547"/>
      <c r="I408" s="547"/>
      <c r="J408" s="547"/>
      <c r="K408" s="547"/>
    </row>
    <row r="409" spans="1:13" s="535" customFormat="1" ht="18" customHeight="1" x14ac:dyDescent="0.2">
      <c r="A409" s="547" t="str">
        <f>UPPER([128]Base_01!$B$5&amp;" "&amp;[128]Base_01!$C$5)</f>
        <v>PROVINSI PAPUA BARAT DAYA</v>
      </c>
      <c r="B409" s="547"/>
      <c r="C409" s="547"/>
      <c r="D409" s="547"/>
      <c r="E409" s="547"/>
      <c r="F409" s="547"/>
      <c r="G409" s="547"/>
      <c r="H409" s="547"/>
      <c r="I409" s="547"/>
      <c r="J409" s="547"/>
      <c r="K409" s="547"/>
    </row>
    <row r="410" spans="1:13" s="535" customFormat="1" ht="18" customHeight="1" x14ac:dyDescent="0.2">
      <c r="A410" s="547" t="s">
        <v>5</v>
      </c>
      <c r="B410" s="547"/>
      <c r="C410" s="547"/>
      <c r="D410" s="547"/>
      <c r="E410" s="547"/>
      <c r="F410" s="547"/>
      <c r="G410" s="547"/>
      <c r="H410" s="547"/>
      <c r="I410" s="547"/>
      <c r="J410" s="547"/>
      <c r="K410" s="547"/>
    </row>
    <row r="412" spans="1:13" ht="18" x14ac:dyDescent="0.2">
      <c r="B412" s="531" t="s">
        <v>0</v>
      </c>
      <c r="C412" s="531"/>
      <c r="D412" s="531"/>
      <c r="E412" s="531"/>
      <c r="F412" s="531"/>
      <c r="G412" s="531"/>
      <c r="H412" s="531"/>
      <c r="I412" s="531"/>
      <c r="J412" s="531"/>
    </row>
    <row r="413" spans="1:13" ht="19" thickBot="1" x14ac:dyDescent="0.25">
      <c r="B413" s="531" t="s">
        <v>6</v>
      </c>
      <c r="C413" s="531"/>
      <c r="D413" s="531"/>
      <c r="E413" s="531"/>
      <c r="F413" s="531"/>
      <c r="G413" s="531"/>
      <c r="H413" s="531"/>
      <c r="I413" s="531"/>
      <c r="J413" s="531"/>
    </row>
    <row r="414" spans="1:13" ht="19" thickBot="1" x14ac:dyDescent="0.25">
      <c r="B414" s="531" t="s">
        <v>7</v>
      </c>
      <c r="C414" s="531"/>
      <c r="D414" s="531"/>
      <c r="E414" s="531"/>
      <c r="F414" s="531"/>
      <c r="G414" s="531"/>
      <c r="H414" s="531"/>
      <c r="I414" s="531"/>
      <c r="J414" s="531"/>
      <c r="M414" s="533">
        <f>M373+1</f>
        <v>11</v>
      </c>
    </row>
    <row r="416" spans="1:13" ht="25" x14ac:dyDescent="0.25">
      <c r="B416" s="534" t="s">
        <v>8</v>
      </c>
      <c r="C416" s="534"/>
      <c r="D416" s="534"/>
      <c r="E416" s="534"/>
      <c r="F416" s="534"/>
      <c r="G416" s="534"/>
      <c r="H416" s="534"/>
      <c r="I416" s="534"/>
      <c r="J416" s="534"/>
    </row>
    <row r="437" spans="2:9" s="535" customFormat="1" ht="19" customHeight="1" thickBot="1" x14ac:dyDescent="0.25"/>
    <row r="438" spans="2:9" s="535" customFormat="1" ht="19" customHeight="1" x14ac:dyDescent="0.2">
      <c r="B438" s="536"/>
      <c r="C438" s="537"/>
      <c r="D438" s="538" t="s">
        <v>1</v>
      </c>
      <c r="E438" s="539"/>
      <c r="F438" s="539" t="s">
        <v>2</v>
      </c>
      <c r="G438" s="539" t="str">
        <f>VLOOKUP(M414,[128]Base_02!$A$5:$AD$24,2,0)</f>
        <v>000011</v>
      </c>
      <c r="H438" s="539"/>
      <c r="I438" s="540"/>
    </row>
    <row r="439" spans="2:9" s="535" customFormat="1" ht="19" customHeight="1" x14ac:dyDescent="0.2">
      <c r="B439" s="536"/>
      <c r="C439" s="541"/>
      <c r="D439" s="536" t="s">
        <v>3</v>
      </c>
      <c r="F439" s="535" t="s">
        <v>2</v>
      </c>
      <c r="G439" s="535">
        <f>VLOOKUP(M414,[128]Base_02!$A$5:$AD$24,14,0)</f>
        <v>0</v>
      </c>
      <c r="I439" s="542"/>
    </row>
    <row r="440" spans="2:9" s="535" customFormat="1" ht="19" customHeight="1" x14ac:dyDescent="0.2">
      <c r="B440" s="536"/>
      <c r="C440" s="541"/>
      <c r="D440" s="536" t="s">
        <v>10</v>
      </c>
      <c r="F440" s="535" t="s">
        <v>2</v>
      </c>
      <c r="G440" s="535" t="str">
        <f>VLOOKUP(M414,[128]Base_02!$A$5:$AD$24,3,0)</f>
        <v>Nama PB 11</v>
      </c>
      <c r="I440" s="542"/>
    </row>
    <row r="441" spans="2:9" s="535" customFormat="1" ht="19" customHeight="1" x14ac:dyDescent="0.2">
      <c r="B441" s="536"/>
      <c r="C441" s="541"/>
      <c r="D441" s="536" t="s">
        <v>11</v>
      </c>
      <c r="F441" s="535" t="s">
        <v>2</v>
      </c>
      <c r="G441" s="535" t="str">
        <f>[128]Base_02!$C$27</f>
        <v>Membangun Bersama</v>
      </c>
      <c r="I441" s="542"/>
    </row>
    <row r="442" spans="2:9" s="535" customFormat="1" ht="19" customHeight="1" x14ac:dyDescent="0.2">
      <c r="B442" s="536"/>
      <c r="C442" s="541"/>
      <c r="D442" s="536" t="s">
        <v>4</v>
      </c>
      <c r="F442" s="535" t="s">
        <v>2</v>
      </c>
      <c r="G442" s="535" t="str">
        <f>VLOOKUP(M414,[128]Base_02!$A$5:$AD$24,11,0)&amp;" RT "&amp;VLOOKUP(M414,[128]Base_02!$A$5:$AD$24,12,0)&amp;" RW "&amp;VLOOKUP(M414,[128]Base_02!$A$5:$AD$24,13,0)</f>
        <v>Jalan Kanal Victory RT 2 RW 1</v>
      </c>
      <c r="I442" s="542"/>
    </row>
    <row r="443" spans="2:9" s="535" customFormat="1" ht="19" customHeight="1" x14ac:dyDescent="0.2">
      <c r="B443" s="536"/>
      <c r="C443" s="541"/>
      <c r="D443" s="536" t="str">
        <f>[128]Base_01!$B$2</f>
        <v>Kelurahan</v>
      </c>
      <c r="F443" s="535" t="s">
        <v>2</v>
      </c>
      <c r="G443" s="535" t="str">
        <f>[128]Base_01!$C$2</f>
        <v>Klasabi</v>
      </c>
      <c r="I443" s="542"/>
    </row>
    <row r="444" spans="2:9" s="535" customFormat="1" ht="19" customHeight="1" x14ac:dyDescent="0.2">
      <c r="B444" s="536"/>
      <c r="C444" s="541"/>
      <c r="D444" s="536" t="s">
        <v>9</v>
      </c>
      <c r="F444" s="535" t="s">
        <v>2</v>
      </c>
      <c r="G444" s="535" t="str">
        <f>[128]Base_01!$C$3</f>
        <v>Sorong Manoi</v>
      </c>
      <c r="I444" s="542"/>
    </row>
    <row r="445" spans="2:9" s="535" customFormat="1" ht="19" customHeight="1" thickBot="1" x14ac:dyDescent="0.25">
      <c r="B445" s="536"/>
      <c r="C445" s="543"/>
      <c r="D445" s="544" t="str">
        <f>[128]Base_01!$B$4</f>
        <v>Kota</v>
      </c>
      <c r="E445" s="545"/>
      <c r="F445" s="545" t="s">
        <v>2</v>
      </c>
      <c r="G445" s="545" t="str">
        <f>[128]Base_01!$C$4</f>
        <v>Sorong</v>
      </c>
      <c r="H445" s="545"/>
      <c r="I445" s="546"/>
    </row>
    <row r="446" spans="2:9" s="535" customFormat="1" ht="19" customHeight="1" x14ac:dyDescent="0.2"/>
    <row r="447" spans="2:9" s="535" customFormat="1" ht="19" customHeight="1" x14ac:dyDescent="0.2"/>
    <row r="448" spans="2:9" s="535" customFormat="1" ht="19" customHeight="1" x14ac:dyDescent="0.2"/>
    <row r="449" spans="1:13" s="535" customFormat="1" ht="18" customHeight="1" x14ac:dyDescent="0.2">
      <c r="A449" s="547" t="str">
        <f>UPPER([128]Base_01!$B$4&amp;" "&amp;[128]Base_01!$C$4)</f>
        <v>KOTA SORONG</v>
      </c>
      <c r="B449" s="547"/>
      <c r="C449" s="547"/>
      <c r="D449" s="547"/>
      <c r="E449" s="547"/>
      <c r="F449" s="547"/>
      <c r="G449" s="547"/>
      <c r="H449" s="547"/>
      <c r="I449" s="547"/>
      <c r="J449" s="547"/>
      <c r="K449" s="547"/>
    </row>
    <row r="450" spans="1:13" s="535" customFormat="1" ht="18" customHeight="1" x14ac:dyDescent="0.2">
      <c r="A450" s="547" t="str">
        <f>UPPER([128]Base_01!$B$5&amp;" "&amp;[128]Base_01!$C$5)</f>
        <v>PROVINSI PAPUA BARAT DAYA</v>
      </c>
      <c r="B450" s="547"/>
      <c r="C450" s="547"/>
      <c r="D450" s="547"/>
      <c r="E450" s="547"/>
      <c r="F450" s="547"/>
      <c r="G450" s="547"/>
      <c r="H450" s="547"/>
      <c r="I450" s="547"/>
      <c r="J450" s="547"/>
      <c r="K450" s="547"/>
    </row>
    <row r="451" spans="1:13" s="535" customFormat="1" ht="18" customHeight="1" x14ac:dyDescent="0.2">
      <c r="A451" s="547" t="s">
        <v>5</v>
      </c>
      <c r="B451" s="547"/>
      <c r="C451" s="547"/>
      <c r="D451" s="547"/>
      <c r="E451" s="547"/>
      <c r="F451" s="547"/>
      <c r="G451" s="547"/>
      <c r="H451" s="547"/>
      <c r="I451" s="547"/>
      <c r="J451" s="547"/>
      <c r="K451" s="547"/>
    </row>
    <row r="453" spans="1:13" ht="18" x14ac:dyDescent="0.2">
      <c r="B453" s="531" t="s">
        <v>0</v>
      </c>
      <c r="C453" s="531"/>
      <c r="D453" s="531"/>
      <c r="E453" s="531"/>
      <c r="F453" s="531"/>
      <c r="G453" s="531"/>
      <c r="H453" s="531"/>
      <c r="I453" s="531"/>
      <c r="J453" s="531"/>
    </row>
    <row r="454" spans="1:13" ht="19" thickBot="1" x14ac:dyDescent="0.25">
      <c r="B454" s="531" t="s">
        <v>6</v>
      </c>
      <c r="C454" s="531"/>
      <c r="D454" s="531"/>
      <c r="E454" s="531"/>
      <c r="F454" s="531"/>
      <c r="G454" s="531"/>
      <c r="H454" s="531"/>
      <c r="I454" s="531"/>
      <c r="J454" s="531"/>
    </row>
    <row r="455" spans="1:13" ht="19" thickBot="1" x14ac:dyDescent="0.25">
      <c r="B455" s="531" t="s">
        <v>7</v>
      </c>
      <c r="C455" s="531"/>
      <c r="D455" s="531"/>
      <c r="E455" s="531"/>
      <c r="F455" s="531"/>
      <c r="G455" s="531"/>
      <c r="H455" s="531"/>
      <c r="I455" s="531"/>
      <c r="J455" s="531"/>
      <c r="M455" s="533">
        <f>M414+1</f>
        <v>12</v>
      </c>
    </row>
    <row r="457" spans="1:13" ht="25" x14ac:dyDescent="0.25">
      <c r="B457" s="534" t="s">
        <v>8</v>
      </c>
      <c r="C457" s="534"/>
      <c r="D457" s="534"/>
      <c r="E457" s="534"/>
      <c r="F457" s="534"/>
      <c r="G457" s="534"/>
      <c r="H457" s="534"/>
      <c r="I457" s="534"/>
      <c r="J457" s="534"/>
    </row>
    <row r="478" spans="2:9" s="535" customFormat="1" ht="19" customHeight="1" thickBot="1" x14ac:dyDescent="0.25"/>
    <row r="479" spans="2:9" s="535" customFormat="1" ht="19" customHeight="1" x14ac:dyDescent="0.2">
      <c r="B479" s="536"/>
      <c r="C479" s="537"/>
      <c r="D479" s="538" t="s">
        <v>1</v>
      </c>
      <c r="E479" s="539"/>
      <c r="F479" s="539" t="s">
        <v>2</v>
      </c>
      <c r="G479" s="539" t="str">
        <f>VLOOKUP(M455,[128]Base_02!$A$5:$AD$24,2,0)</f>
        <v>000012</v>
      </c>
      <c r="H479" s="539"/>
      <c r="I479" s="540"/>
    </row>
    <row r="480" spans="2:9" s="535" customFormat="1" ht="19" customHeight="1" x14ac:dyDescent="0.2">
      <c r="B480" s="536"/>
      <c r="C480" s="541"/>
      <c r="D480" s="536" t="s">
        <v>3</v>
      </c>
      <c r="F480" s="535" t="s">
        <v>2</v>
      </c>
      <c r="G480" s="535">
        <f>VLOOKUP(M455,[128]Base_02!$A$5:$AD$24,14,0)</f>
        <v>0</v>
      </c>
      <c r="I480" s="542"/>
    </row>
    <row r="481" spans="1:13" s="535" customFormat="1" ht="19" customHeight="1" x14ac:dyDescent="0.2">
      <c r="B481" s="536"/>
      <c r="C481" s="541"/>
      <c r="D481" s="536" t="s">
        <v>10</v>
      </c>
      <c r="F481" s="535" t="s">
        <v>2</v>
      </c>
      <c r="G481" s="535" t="str">
        <f>VLOOKUP(M455,[128]Base_02!$A$5:$AD$24,3,0)</f>
        <v>Nama PB 12</v>
      </c>
      <c r="I481" s="542"/>
    </row>
    <row r="482" spans="1:13" s="535" customFormat="1" ht="19" customHeight="1" x14ac:dyDescent="0.2">
      <c r="B482" s="536"/>
      <c r="C482" s="541"/>
      <c r="D482" s="536" t="s">
        <v>11</v>
      </c>
      <c r="F482" s="535" t="s">
        <v>2</v>
      </c>
      <c r="G482" s="535" t="str">
        <f>[128]Base_02!$C$27</f>
        <v>Membangun Bersama</v>
      </c>
      <c r="I482" s="542"/>
    </row>
    <row r="483" spans="1:13" s="535" customFormat="1" ht="19" customHeight="1" x14ac:dyDescent="0.2">
      <c r="B483" s="536"/>
      <c r="C483" s="541"/>
      <c r="D483" s="536" t="s">
        <v>4</v>
      </c>
      <c r="F483" s="535" t="s">
        <v>2</v>
      </c>
      <c r="G483" s="535" t="str">
        <f>VLOOKUP(M455,[128]Base_02!$A$5:$AD$24,11,0)&amp;" RT "&amp;VLOOKUP(M455,[128]Base_02!$A$5:$AD$24,12,0)&amp;" RW "&amp;VLOOKUP(M455,[128]Base_02!$A$5:$AD$24,13,0)</f>
        <v>Jalan Kanal Victory RT 2 RW 1</v>
      </c>
      <c r="I483" s="542"/>
    </row>
    <row r="484" spans="1:13" s="535" customFormat="1" ht="19" customHeight="1" x14ac:dyDescent="0.2">
      <c r="B484" s="536"/>
      <c r="C484" s="541"/>
      <c r="D484" s="536" t="str">
        <f>[128]Base_01!$B$2</f>
        <v>Kelurahan</v>
      </c>
      <c r="F484" s="535" t="s">
        <v>2</v>
      </c>
      <c r="G484" s="535" t="str">
        <f>[128]Base_01!$C$2</f>
        <v>Klasabi</v>
      </c>
      <c r="I484" s="542"/>
    </row>
    <row r="485" spans="1:13" s="535" customFormat="1" ht="19" customHeight="1" x14ac:dyDescent="0.2">
      <c r="B485" s="536"/>
      <c r="C485" s="541"/>
      <c r="D485" s="536" t="s">
        <v>9</v>
      </c>
      <c r="F485" s="535" t="s">
        <v>2</v>
      </c>
      <c r="G485" s="535" t="str">
        <f>[128]Base_01!$C$3</f>
        <v>Sorong Manoi</v>
      </c>
      <c r="I485" s="542"/>
    </row>
    <row r="486" spans="1:13" s="535" customFormat="1" ht="19" customHeight="1" thickBot="1" x14ac:dyDescent="0.25">
      <c r="B486" s="536"/>
      <c r="C486" s="543"/>
      <c r="D486" s="544" t="str">
        <f>[128]Base_01!$B$4</f>
        <v>Kota</v>
      </c>
      <c r="E486" s="545"/>
      <c r="F486" s="545" t="s">
        <v>2</v>
      </c>
      <c r="G486" s="545" t="str">
        <f>[128]Base_01!$C$4</f>
        <v>Sorong</v>
      </c>
      <c r="H486" s="545"/>
      <c r="I486" s="546"/>
    </row>
    <row r="487" spans="1:13" s="535" customFormat="1" ht="19" customHeight="1" x14ac:dyDescent="0.2"/>
    <row r="488" spans="1:13" s="535" customFormat="1" ht="19" customHeight="1" x14ac:dyDescent="0.2"/>
    <row r="489" spans="1:13" s="535" customFormat="1" ht="19" customHeight="1" x14ac:dyDescent="0.2"/>
    <row r="490" spans="1:13" s="535" customFormat="1" ht="18" customHeight="1" x14ac:dyDescent="0.2">
      <c r="A490" s="547" t="str">
        <f>UPPER([128]Base_01!$B$4&amp;" "&amp;[128]Base_01!$C$4)</f>
        <v>KOTA SORONG</v>
      </c>
      <c r="B490" s="547"/>
      <c r="C490" s="547"/>
      <c r="D490" s="547"/>
      <c r="E490" s="547"/>
      <c r="F490" s="547"/>
      <c r="G490" s="547"/>
      <c r="H490" s="547"/>
      <c r="I490" s="547"/>
      <c r="J490" s="547"/>
      <c r="K490" s="547"/>
    </row>
    <row r="491" spans="1:13" s="535" customFormat="1" ht="18" customHeight="1" x14ac:dyDescent="0.2">
      <c r="A491" s="547" t="str">
        <f>UPPER([128]Base_01!$B$5&amp;" "&amp;[128]Base_01!$C$5)</f>
        <v>PROVINSI PAPUA BARAT DAYA</v>
      </c>
      <c r="B491" s="547"/>
      <c r="C491" s="547"/>
      <c r="D491" s="547"/>
      <c r="E491" s="547"/>
      <c r="F491" s="547"/>
      <c r="G491" s="547"/>
      <c r="H491" s="547"/>
      <c r="I491" s="547"/>
      <c r="J491" s="547"/>
      <c r="K491" s="547"/>
    </row>
    <row r="492" spans="1:13" s="535" customFormat="1" ht="18" customHeight="1" x14ac:dyDescent="0.2">
      <c r="A492" s="547" t="s">
        <v>5</v>
      </c>
      <c r="B492" s="547"/>
      <c r="C492" s="547"/>
      <c r="D492" s="547"/>
      <c r="E492" s="547"/>
      <c r="F492" s="547"/>
      <c r="G492" s="547"/>
      <c r="H492" s="547"/>
      <c r="I492" s="547"/>
      <c r="J492" s="547"/>
      <c r="K492" s="547"/>
    </row>
    <row r="494" spans="1:13" ht="18" x14ac:dyDescent="0.2">
      <c r="B494" s="531" t="s">
        <v>0</v>
      </c>
      <c r="C494" s="531"/>
      <c r="D494" s="531"/>
      <c r="E494" s="531"/>
      <c r="F494" s="531"/>
      <c r="G494" s="531"/>
      <c r="H494" s="531"/>
      <c r="I494" s="531"/>
      <c r="J494" s="531"/>
    </row>
    <row r="495" spans="1:13" ht="19" thickBot="1" x14ac:dyDescent="0.25">
      <c r="B495" s="531" t="s">
        <v>6</v>
      </c>
      <c r="C495" s="531"/>
      <c r="D495" s="531"/>
      <c r="E495" s="531"/>
      <c r="F495" s="531"/>
      <c r="G495" s="531"/>
      <c r="H495" s="531"/>
      <c r="I495" s="531"/>
      <c r="J495" s="531"/>
    </row>
    <row r="496" spans="1:13" ht="19" thickBot="1" x14ac:dyDescent="0.25">
      <c r="B496" s="531" t="s">
        <v>7</v>
      </c>
      <c r="C496" s="531"/>
      <c r="D496" s="531"/>
      <c r="E496" s="531"/>
      <c r="F496" s="531"/>
      <c r="G496" s="531"/>
      <c r="H496" s="531"/>
      <c r="I496" s="531"/>
      <c r="J496" s="531"/>
      <c r="M496" s="533">
        <f>M455+1</f>
        <v>13</v>
      </c>
    </row>
    <row r="498" spans="2:10" ht="25" x14ac:dyDescent="0.25">
      <c r="B498" s="534" t="s">
        <v>8</v>
      </c>
      <c r="C498" s="534"/>
      <c r="D498" s="534"/>
      <c r="E498" s="534"/>
      <c r="F498" s="534"/>
      <c r="G498" s="534"/>
      <c r="H498" s="534"/>
      <c r="I498" s="534"/>
      <c r="J498" s="534"/>
    </row>
    <row r="519" spans="2:9" s="535" customFormat="1" ht="19" customHeight="1" thickBot="1" x14ac:dyDescent="0.25"/>
    <row r="520" spans="2:9" s="535" customFormat="1" ht="19" customHeight="1" x14ac:dyDescent="0.2">
      <c r="B520" s="536"/>
      <c r="C520" s="537"/>
      <c r="D520" s="538" t="s">
        <v>1</v>
      </c>
      <c r="E520" s="539"/>
      <c r="F520" s="539" t="s">
        <v>2</v>
      </c>
      <c r="G520" s="539" t="str">
        <f>VLOOKUP(M496,[128]Base_02!$A$5:$AD$24,2,0)</f>
        <v>000013</v>
      </c>
      <c r="H520" s="539"/>
      <c r="I520" s="540"/>
    </row>
    <row r="521" spans="2:9" s="535" customFormat="1" ht="19" customHeight="1" x14ac:dyDescent="0.2">
      <c r="B521" s="536"/>
      <c r="C521" s="541"/>
      <c r="D521" s="536" t="s">
        <v>3</v>
      </c>
      <c r="F521" s="535" t="s">
        <v>2</v>
      </c>
      <c r="G521" s="535">
        <f>VLOOKUP(M496,[128]Base_02!$A$5:$AD$24,14,0)</f>
        <v>0</v>
      </c>
      <c r="I521" s="542"/>
    </row>
    <row r="522" spans="2:9" s="535" customFormat="1" ht="19" customHeight="1" x14ac:dyDescent="0.2">
      <c r="B522" s="536"/>
      <c r="C522" s="541"/>
      <c r="D522" s="536" t="s">
        <v>10</v>
      </c>
      <c r="F522" s="535" t="s">
        <v>2</v>
      </c>
      <c r="G522" s="535" t="str">
        <f>VLOOKUP(M496,[128]Base_02!$A$5:$AD$24,3,0)</f>
        <v>Nama PB 13</v>
      </c>
      <c r="I522" s="542"/>
    </row>
    <row r="523" spans="2:9" s="535" customFormat="1" ht="19" customHeight="1" x14ac:dyDescent="0.2">
      <c r="B523" s="536"/>
      <c r="C523" s="541"/>
      <c r="D523" s="536" t="s">
        <v>11</v>
      </c>
      <c r="F523" s="535" t="s">
        <v>2</v>
      </c>
      <c r="G523" s="535" t="str">
        <f>[128]Base_02!$C$27</f>
        <v>Membangun Bersama</v>
      </c>
      <c r="I523" s="542"/>
    </row>
    <row r="524" spans="2:9" s="535" customFormat="1" ht="19" customHeight="1" x14ac:dyDescent="0.2">
      <c r="B524" s="536"/>
      <c r="C524" s="541"/>
      <c r="D524" s="536" t="s">
        <v>4</v>
      </c>
      <c r="F524" s="535" t="s">
        <v>2</v>
      </c>
      <c r="G524" s="535" t="str">
        <f>VLOOKUP(M496,[128]Base_02!$A$5:$AD$24,11,0)&amp;" RT "&amp;VLOOKUP(M496,[128]Base_02!$A$5:$AD$24,12,0)&amp;" RW "&amp;VLOOKUP(M496,[128]Base_02!$A$5:$AD$24,13,0)</f>
        <v>Jalan Kanal Victory RT 2 RW 1</v>
      </c>
      <c r="I524" s="542"/>
    </row>
    <row r="525" spans="2:9" s="535" customFormat="1" ht="19" customHeight="1" x14ac:dyDescent="0.2">
      <c r="B525" s="536"/>
      <c r="C525" s="541"/>
      <c r="D525" s="536" t="str">
        <f>[128]Base_01!$B$2</f>
        <v>Kelurahan</v>
      </c>
      <c r="F525" s="535" t="s">
        <v>2</v>
      </c>
      <c r="G525" s="535" t="str">
        <f>[128]Base_01!$C$2</f>
        <v>Klasabi</v>
      </c>
      <c r="I525" s="542"/>
    </row>
    <row r="526" spans="2:9" s="535" customFormat="1" ht="19" customHeight="1" x14ac:dyDescent="0.2">
      <c r="B526" s="536"/>
      <c r="C526" s="541"/>
      <c r="D526" s="536" t="s">
        <v>9</v>
      </c>
      <c r="F526" s="535" t="s">
        <v>2</v>
      </c>
      <c r="G526" s="535" t="str">
        <f>[128]Base_01!$C$3</f>
        <v>Sorong Manoi</v>
      </c>
      <c r="I526" s="542"/>
    </row>
    <row r="527" spans="2:9" s="535" customFormat="1" ht="19" customHeight="1" thickBot="1" x14ac:dyDescent="0.25">
      <c r="B527" s="536"/>
      <c r="C527" s="543"/>
      <c r="D527" s="544" t="str">
        <f>[128]Base_01!$B$4</f>
        <v>Kota</v>
      </c>
      <c r="E527" s="545"/>
      <c r="F527" s="545" t="s">
        <v>2</v>
      </c>
      <c r="G527" s="545" t="str">
        <f>[128]Base_01!$C$4</f>
        <v>Sorong</v>
      </c>
      <c r="H527" s="545"/>
      <c r="I527" s="546"/>
    </row>
    <row r="528" spans="2:9" s="535" customFormat="1" ht="19" customHeight="1" x14ac:dyDescent="0.2"/>
    <row r="529" spans="1:13" s="535" customFormat="1" ht="19" customHeight="1" x14ac:dyDescent="0.2"/>
    <row r="530" spans="1:13" s="535" customFormat="1" ht="19" customHeight="1" x14ac:dyDescent="0.2"/>
    <row r="531" spans="1:13" s="535" customFormat="1" ht="18" customHeight="1" x14ac:dyDescent="0.2">
      <c r="A531" s="547" t="str">
        <f>UPPER([128]Base_01!$B$4&amp;" "&amp;[128]Base_01!$C$4)</f>
        <v>KOTA SORONG</v>
      </c>
      <c r="B531" s="547"/>
      <c r="C531" s="547"/>
      <c r="D531" s="547"/>
      <c r="E531" s="547"/>
      <c r="F531" s="547"/>
      <c r="G531" s="547"/>
      <c r="H531" s="547"/>
      <c r="I531" s="547"/>
      <c r="J531" s="547"/>
      <c r="K531" s="547"/>
    </row>
    <row r="532" spans="1:13" s="535" customFormat="1" ht="18" customHeight="1" x14ac:dyDescent="0.2">
      <c r="A532" s="547" t="str">
        <f>UPPER([128]Base_01!$B$5&amp;" "&amp;[128]Base_01!$C$5)</f>
        <v>PROVINSI PAPUA BARAT DAYA</v>
      </c>
      <c r="B532" s="547"/>
      <c r="C532" s="547"/>
      <c r="D532" s="547"/>
      <c r="E532" s="547"/>
      <c r="F532" s="547"/>
      <c r="G532" s="547"/>
      <c r="H532" s="547"/>
      <c r="I532" s="547"/>
      <c r="J532" s="547"/>
      <c r="K532" s="547"/>
    </row>
    <row r="533" spans="1:13" s="535" customFormat="1" ht="18" customHeight="1" x14ac:dyDescent="0.2">
      <c r="A533" s="547" t="s">
        <v>5</v>
      </c>
      <c r="B533" s="547"/>
      <c r="C533" s="547"/>
      <c r="D533" s="547"/>
      <c r="E533" s="547"/>
      <c r="F533" s="547"/>
      <c r="G533" s="547"/>
      <c r="H533" s="547"/>
      <c r="I533" s="547"/>
      <c r="J533" s="547"/>
      <c r="K533" s="547"/>
    </row>
    <row r="535" spans="1:13" ht="18" x14ac:dyDescent="0.2">
      <c r="B535" s="531" t="s">
        <v>0</v>
      </c>
      <c r="C535" s="531"/>
      <c r="D535" s="531"/>
      <c r="E535" s="531"/>
      <c r="F535" s="531"/>
      <c r="G535" s="531"/>
      <c r="H535" s="531"/>
      <c r="I535" s="531"/>
      <c r="J535" s="531"/>
    </row>
    <row r="536" spans="1:13" ht="19" thickBot="1" x14ac:dyDescent="0.25">
      <c r="B536" s="531" t="s">
        <v>6</v>
      </c>
      <c r="C536" s="531"/>
      <c r="D536" s="531"/>
      <c r="E536" s="531"/>
      <c r="F536" s="531"/>
      <c r="G536" s="531"/>
      <c r="H536" s="531"/>
      <c r="I536" s="531"/>
      <c r="J536" s="531"/>
    </row>
    <row r="537" spans="1:13" ht="19" thickBot="1" x14ac:dyDescent="0.25">
      <c r="B537" s="531" t="s">
        <v>7</v>
      </c>
      <c r="C537" s="531"/>
      <c r="D537" s="531"/>
      <c r="E537" s="531"/>
      <c r="F537" s="531"/>
      <c r="G537" s="531"/>
      <c r="H537" s="531"/>
      <c r="I537" s="531"/>
      <c r="J537" s="531"/>
      <c r="M537" s="533">
        <f>M496+1</f>
        <v>14</v>
      </c>
    </row>
    <row r="539" spans="1:13" ht="25" x14ac:dyDescent="0.25">
      <c r="B539" s="534" t="s">
        <v>8</v>
      </c>
      <c r="C539" s="534"/>
      <c r="D539" s="534"/>
      <c r="E539" s="534"/>
      <c r="F539" s="534"/>
      <c r="G539" s="534"/>
      <c r="H539" s="534"/>
      <c r="I539" s="534"/>
      <c r="J539" s="534"/>
    </row>
    <row r="560" s="535" customFormat="1" ht="19" customHeight="1" thickBot="1" x14ac:dyDescent="0.25"/>
    <row r="561" spans="1:11" s="535" customFormat="1" ht="19" customHeight="1" x14ac:dyDescent="0.2">
      <c r="B561" s="536"/>
      <c r="C561" s="537"/>
      <c r="D561" s="538" t="s">
        <v>1</v>
      </c>
      <c r="E561" s="539"/>
      <c r="F561" s="539" t="s">
        <v>2</v>
      </c>
      <c r="G561" s="539" t="str">
        <f>VLOOKUP(M537,[128]Base_02!$A$5:$AD$24,2,0)</f>
        <v>000014</v>
      </c>
      <c r="H561" s="539"/>
      <c r="I561" s="540"/>
    </row>
    <row r="562" spans="1:11" s="535" customFormat="1" ht="19" customHeight="1" x14ac:dyDescent="0.2">
      <c r="B562" s="536"/>
      <c r="C562" s="541"/>
      <c r="D562" s="536" t="s">
        <v>3</v>
      </c>
      <c r="F562" s="535" t="s">
        <v>2</v>
      </c>
      <c r="G562" s="535">
        <f>VLOOKUP(M537,[128]Base_02!$A$5:$AD$24,14,0)</f>
        <v>0</v>
      </c>
      <c r="I562" s="542"/>
    </row>
    <row r="563" spans="1:11" s="535" customFormat="1" ht="19" customHeight="1" x14ac:dyDescent="0.2">
      <c r="B563" s="536"/>
      <c r="C563" s="541"/>
      <c r="D563" s="536" t="s">
        <v>10</v>
      </c>
      <c r="F563" s="535" t="s">
        <v>2</v>
      </c>
      <c r="G563" s="535" t="str">
        <f>VLOOKUP(M537,[128]Base_02!$A$5:$AD$24,3,0)</f>
        <v>Nama PB 14</v>
      </c>
      <c r="I563" s="542"/>
    </row>
    <row r="564" spans="1:11" s="535" customFormat="1" ht="19" customHeight="1" x14ac:dyDescent="0.2">
      <c r="B564" s="536"/>
      <c r="C564" s="541"/>
      <c r="D564" s="536" t="s">
        <v>11</v>
      </c>
      <c r="F564" s="535" t="s">
        <v>2</v>
      </c>
      <c r="G564" s="535" t="str">
        <f>[128]Base_02!$C$27</f>
        <v>Membangun Bersama</v>
      </c>
      <c r="I564" s="542"/>
    </row>
    <row r="565" spans="1:11" s="535" customFormat="1" ht="19" customHeight="1" x14ac:dyDescent="0.2">
      <c r="B565" s="536"/>
      <c r="C565" s="541"/>
      <c r="D565" s="536" t="s">
        <v>4</v>
      </c>
      <c r="F565" s="535" t="s">
        <v>2</v>
      </c>
      <c r="G565" s="535" t="str">
        <f>VLOOKUP(M537,[128]Base_02!$A$5:$AD$24,11,0)&amp;" RT "&amp;VLOOKUP(M537,[128]Base_02!$A$5:$AD$24,12,0)&amp;" RW "&amp;VLOOKUP(M537,[128]Base_02!$A$5:$AD$24,13,0)</f>
        <v>Jalan Kanal Victory RT 2 RW 1</v>
      </c>
      <c r="I565" s="542"/>
    </row>
    <row r="566" spans="1:11" s="535" customFormat="1" ht="19" customHeight="1" x14ac:dyDescent="0.2">
      <c r="B566" s="536"/>
      <c r="C566" s="541"/>
      <c r="D566" s="536" t="str">
        <f>[128]Base_01!$B$2</f>
        <v>Kelurahan</v>
      </c>
      <c r="F566" s="535" t="s">
        <v>2</v>
      </c>
      <c r="G566" s="535" t="str">
        <f>[128]Base_01!$C$2</f>
        <v>Klasabi</v>
      </c>
      <c r="I566" s="542"/>
    </row>
    <row r="567" spans="1:11" s="535" customFormat="1" ht="19" customHeight="1" x14ac:dyDescent="0.2">
      <c r="B567" s="536"/>
      <c r="C567" s="541"/>
      <c r="D567" s="536" t="s">
        <v>9</v>
      </c>
      <c r="F567" s="535" t="s">
        <v>2</v>
      </c>
      <c r="G567" s="535" t="str">
        <f>[128]Base_01!$C$3</f>
        <v>Sorong Manoi</v>
      </c>
      <c r="I567" s="542"/>
    </row>
    <row r="568" spans="1:11" s="535" customFormat="1" ht="19" customHeight="1" thickBot="1" x14ac:dyDescent="0.25">
      <c r="B568" s="536"/>
      <c r="C568" s="543"/>
      <c r="D568" s="544" t="str">
        <f>[128]Base_01!$B$4</f>
        <v>Kota</v>
      </c>
      <c r="E568" s="545"/>
      <c r="F568" s="545" t="s">
        <v>2</v>
      </c>
      <c r="G568" s="545" t="str">
        <f>[128]Base_01!$C$4</f>
        <v>Sorong</v>
      </c>
      <c r="H568" s="545"/>
      <c r="I568" s="546"/>
    </row>
    <row r="569" spans="1:11" s="535" customFormat="1" ht="19" customHeight="1" x14ac:dyDescent="0.2"/>
    <row r="570" spans="1:11" s="535" customFormat="1" ht="19" customHeight="1" x14ac:dyDescent="0.2"/>
    <row r="571" spans="1:11" s="535" customFormat="1" ht="19" customHeight="1" x14ac:dyDescent="0.2"/>
    <row r="572" spans="1:11" s="535" customFormat="1" ht="18" customHeight="1" x14ac:dyDescent="0.2">
      <c r="A572" s="547" t="str">
        <f>UPPER([128]Base_01!$B$4&amp;" "&amp;[128]Base_01!$C$4)</f>
        <v>KOTA SORONG</v>
      </c>
      <c r="B572" s="547"/>
      <c r="C572" s="547"/>
      <c r="D572" s="547"/>
      <c r="E572" s="547"/>
      <c r="F572" s="547"/>
      <c r="G572" s="547"/>
      <c r="H572" s="547"/>
      <c r="I572" s="547"/>
      <c r="J572" s="547"/>
      <c r="K572" s="547"/>
    </row>
    <row r="573" spans="1:11" s="535" customFormat="1" ht="18" customHeight="1" x14ac:dyDescent="0.2">
      <c r="A573" s="547" t="str">
        <f>UPPER([128]Base_01!$B$5&amp;" "&amp;[128]Base_01!$C$5)</f>
        <v>PROVINSI PAPUA BARAT DAYA</v>
      </c>
      <c r="B573" s="547"/>
      <c r="C573" s="547"/>
      <c r="D573" s="547"/>
      <c r="E573" s="547"/>
      <c r="F573" s="547"/>
      <c r="G573" s="547"/>
      <c r="H573" s="547"/>
      <c r="I573" s="547"/>
      <c r="J573" s="547"/>
      <c r="K573" s="547"/>
    </row>
    <row r="574" spans="1:11" s="535" customFormat="1" ht="18" customHeight="1" x14ac:dyDescent="0.2">
      <c r="A574" s="547" t="s">
        <v>5</v>
      </c>
      <c r="B574" s="547"/>
      <c r="C574" s="547"/>
      <c r="D574" s="547"/>
      <c r="E574" s="547"/>
      <c r="F574" s="547"/>
      <c r="G574" s="547"/>
      <c r="H574" s="547"/>
      <c r="I574" s="547"/>
      <c r="J574" s="547"/>
      <c r="K574" s="547"/>
    </row>
    <row r="576" spans="1:11" ht="18" x14ac:dyDescent="0.2">
      <c r="B576" s="531" t="s">
        <v>0</v>
      </c>
      <c r="C576" s="531"/>
      <c r="D576" s="531"/>
      <c r="E576" s="531"/>
      <c r="F576" s="531"/>
      <c r="G576" s="531"/>
      <c r="H576" s="531"/>
      <c r="I576" s="531"/>
      <c r="J576" s="531"/>
    </row>
    <row r="577" spans="2:13" ht="19" thickBot="1" x14ac:dyDescent="0.25">
      <c r="B577" s="531" t="s">
        <v>6</v>
      </c>
      <c r="C577" s="531"/>
      <c r="D577" s="531"/>
      <c r="E577" s="531"/>
      <c r="F577" s="531"/>
      <c r="G577" s="531"/>
      <c r="H577" s="531"/>
      <c r="I577" s="531"/>
      <c r="J577" s="531"/>
    </row>
    <row r="578" spans="2:13" ht="19" thickBot="1" x14ac:dyDescent="0.25">
      <c r="B578" s="531" t="s">
        <v>7</v>
      </c>
      <c r="C578" s="531"/>
      <c r="D578" s="531"/>
      <c r="E578" s="531"/>
      <c r="F578" s="531"/>
      <c r="G578" s="531"/>
      <c r="H578" s="531"/>
      <c r="I578" s="531"/>
      <c r="J578" s="531"/>
      <c r="M578" s="533">
        <f>M537+1</f>
        <v>15</v>
      </c>
    </row>
    <row r="580" spans="2:13" ht="25" x14ac:dyDescent="0.25">
      <c r="B580" s="534" t="s">
        <v>8</v>
      </c>
      <c r="C580" s="534"/>
      <c r="D580" s="534"/>
      <c r="E580" s="534"/>
      <c r="F580" s="534"/>
      <c r="G580" s="534"/>
      <c r="H580" s="534"/>
      <c r="I580" s="534"/>
      <c r="J580" s="534"/>
    </row>
    <row r="601" spans="2:9" s="535" customFormat="1" ht="19" customHeight="1" thickBot="1" x14ac:dyDescent="0.25"/>
    <row r="602" spans="2:9" s="535" customFormat="1" ht="19" customHeight="1" x14ac:dyDescent="0.2">
      <c r="B602" s="536"/>
      <c r="C602" s="537"/>
      <c r="D602" s="538" t="s">
        <v>1</v>
      </c>
      <c r="E602" s="539"/>
      <c r="F602" s="539" t="s">
        <v>2</v>
      </c>
      <c r="G602" s="539" t="str">
        <f>VLOOKUP(M578,[128]Base_02!$A$5:$AD$24,2,0)</f>
        <v>000015</v>
      </c>
      <c r="H602" s="539"/>
      <c r="I602" s="540"/>
    </row>
    <row r="603" spans="2:9" s="535" customFormat="1" ht="19" customHeight="1" x14ac:dyDescent="0.2">
      <c r="B603" s="536"/>
      <c r="C603" s="541"/>
      <c r="D603" s="536" t="s">
        <v>3</v>
      </c>
      <c r="F603" s="535" t="s">
        <v>2</v>
      </c>
      <c r="G603" s="535">
        <f>VLOOKUP(M578,[128]Base_02!$A$5:$AD$24,14,0)</f>
        <v>0</v>
      </c>
      <c r="I603" s="542"/>
    </row>
    <row r="604" spans="2:9" s="535" customFormat="1" ht="19" customHeight="1" x14ac:dyDescent="0.2">
      <c r="B604" s="536"/>
      <c r="C604" s="541"/>
      <c r="D604" s="536" t="s">
        <v>10</v>
      </c>
      <c r="F604" s="535" t="s">
        <v>2</v>
      </c>
      <c r="G604" s="535" t="str">
        <f>VLOOKUP(M578,[128]Base_02!$A$5:$AD$24,3,0)</f>
        <v>Nama PB 15</v>
      </c>
      <c r="I604" s="542"/>
    </row>
    <row r="605" spans="2:9" s="535" customFormat="1" ht="19" customHeight="1" x14ac:dyDescent="0.2">
      <c r="B605" s="536"/>
      <c r="C605" s="541"/>
      <c r="D605" s="536" t="s">
        <v>11</v>
      </c>
      <c r="F605" s="535" t="s">
        <v>2</v>
      </c>
      <c r="G605" s="535" t="str">
        <f>[128]Base_02!$C$27</f>
        <v>Membangun Bersama</v>
      </c>
      <c r="I605" s="542"/>
    </row>
    <row r="606" spans="2:9" s="535" customFormat="1" ht="19" customHeight="1" x14ac:dyDescent="0.2">
      <c r="B606" s="536"/>
      <c r="C606" s="541"/>
      <c r="D606" s="536" t="s">
        <v>4</v>
      </c>
      <c r="F606" s="535" t="s">
        <v>2</v>
      </c>
      <c r="G606" s="535" t="str">
        <f>VLOOKUP(M578,[128]Base_02!$A$5:$AD$24,11,0)&amp;" RT "&amp;VLOOKUP(M578,[128]Base_02!$A$5:$AD$24,12,0)&amp;" RW "&amp;VLOOKUP(M578,[128]Base_02!$A$5:$AD$24,13,0)</f>
        <v>Jalan Kanal Victory RT 2 RW 1</v>
      </c>
      <c r="I606" s="542"/>
    </row>
    <row r="607" spans="2:9" s="535" customFormat="1" ht="19" customHeight="1" x14ac:dyDescent="0.2">
      <c r="B607" s="536"/>
      <c r="C607" s="541"/>
      <c r="D607" s="536" t="str">
        <f>[128]Base_01!$B$2</f>
        <v>Kelurahan</v>
      </c>
      <c r="F607" s="535" t="s">
        <v>2</v>
      </c>
      <c r="G607" s="535" t="str">
        <f>[128]Base_01!$C$2</f>
        <v>Klasabi</v>
      </c>
      <c r="I607" s="542"/>
    </row>
    <row r="608" spans="2:9" s="535" customFormat="1" ht="19" customHeight="1" x14ac:dyDescent="0.2">
      <c r="B608" s="536"/>
      <c r="C608" s="541"/>
      <c r="D608" s="536" t="s">
        <v>9</v>
      </c>
      <c r="F608" s="535" t="s">
        <v>2</v>
      </c>
      <c r="G608" s="535" t="str">
        <f>[128]Base_01!$C$3</f>
        <v>Sorong Manoi</v>
      </c>
      <c r="I608" s="542"/>
    </row>
    <row r="609" spans="1:13" s="535" customFormat="1" ht="19" customHeight="1" thickBot="1" x14ac:dyDescent="0.25">
      <c r="B609" s="536"/>
      <c r="C609" s="543"/>
      <c r="D609" s="544" t="str">
        <f>[128]Base_01!$B$4</f>
        <v>Kota</v>
      </c>
      <c r="E609" s="545"/>
      <c r="F609" s="545" t="s">
        <v>2</v>
      </c>
      <c r="G609" s="545" t="str">
        <f>[128]Base_01!$C$4</f>
        <v>Sorong</v>
      </c>
      <c r="H609" s="545"/>
      <c r="I609" s="546"/>
    </row>
    <row r="610" spans="1:13" s="535" customFormat="1" ht="19" customHeight="1" x14ac:dyDescent="0.2"/>
    <row r="611" spans="1:13" s="535" customFormat="1" ht="19" customHeight="1" x14ac:dyDescent="0.2"/>
    <row r="612" spans="1:13" s="535" customFormat="1" ht="19" customHeight="1" x14ac:dyDescent="0.2"/>
    <row r="613" spans="1:13" s="535" customFormat="1" ht="18" customHeight="1" x14ac:dyDescent="0.2">
      <c r="A613" s="547" t="str">
        <f>UPPER([128]Base_01!$B$4&amp;" "&amp;[128]Base_01!$C$4)</f>
        <v>KOTA SORONG</v>
      </c>
      <c r="B613" s="547"/>
      <c r="C613" s="547"/>
      <c r="D613" s="547"/>
      <c r="E613" s="547"/>
      <c r="F613" s="547"/>
      <c r="G613" s="547"/>
      <c r="H613" s="547"/>
      <c r="I613" s="547"/>
      <c r="J613" s="547"/>
      <c r="K613" s="547"/>
    </row>
    <row r="614" spans="1:13" s="535" customFormat="1" ht="18" customHeight="1" x14ac:dyDescent="0.2">
      <c r="A614" s="547" t="str">
        <f>UPPER([128]Base_01!$B$5&amp;" "&amp;[128]Base_01!$C$5)</f>
        <v>PROVINSI PAPUA BARAT DAYA</v>
      </c>
      <c r="B614" s="547"/>
      <c r="C614" s="547"/>
      <c r="D614" s="547"/>
      <c r="E614" s="547"/>
      <c r="F614" s="547"/>
      <c r="G614" s="547"/>
      <c r="H614" s="547"/>
      <c r="I614" s="547"/>
      <c r="J614" s="547"/>
      <c r="K614" s="547"/>
    </row>
    <row r="615" spans="1:13" s="535" customFormat="1" ht="18" customHeight="1" x14ac:dyDescent="0.2">
      <c r="A615" s="547" t="s">
        <v>5</v>
      </c>
      <c r="B615" s="547"/>
      <c r="C615" s="547"/>
      <c r="D615" s="547"/>
      <c r="E615" s="547"/>
      <c r="F615" s="547"/>
      <c r="G615" s="547"/>
      <c r="H615" s="547"/>
      <c r="I615" s="547"/>
      <c r="J615" s="547"/>
      <c r="K615" s="547"/>
    </row>
    <row r="617" spans="1:13" ht="18" x14ac:dyDescent="0.2">
      <c r="B617" s="531" t="s">
        <v>0</v>
      </c>
      <c r="C617" s="531"/>
      <c r="D617" s="531"/>
      <c r="E617" s="531"/>
      <c r="F617" s="531"/>
      <c r="G617" s="531"/>
      <c r="H617" s="531"/>
      <c r="I617" s="531"/>
      <c r="J617" s="531"/>
    </row>
    <row r="618" spans="1:13" ht="19" thickBot="1" x14ac:dyDescent="0.25">
      <c r="B618" s="531" t="s">
        <v>6</v>
      </c>
      <c r="C618" s="531"/>
      <c r="D618" s="531"/>
      <c r="E618" s="531"/>
      <c r="F618" s="531"/>
      <c r="G618" s="531"/>
      <c r="H618" s="531"/>
      <c r="I618" s="531"/>
      <c r="J618" s="531"/>
    </row>
    <row r="619" spans="1:13" ht="19" thickBot="1" x14ac:dyDescent="0.25">
      <c r="B619" s="531" t="s">
        <v>7</v>
      </c>
      <c r="C619" s="531"/>
      <c r="D619" s="531"/>
      <c r="E619" s="531"/>
      <c r="F619" s="531"/>
      <c r="G619" s="531"/>
      <c r="H619" s="531"/>
      <c r="I619" s="531"/>
      <c r="J619" s="531"/>
      <c r="M619" s="533">
        <f>M578+1</f>
        <v>16</v>
      </c>
    </row>
    <row r="621" spans="1:13" ht="25" x14ac:dyDescent="0.25">
      <c r="B621" s="534" t="s">
        <v>8</v>
      </c>
      <c r="C621" s="534"/>
      <c r="D621" s="534"/>
      <c r="E621" s="534"/>
      <c r="F621" s="534"/>
      <c r="G621" s="534"/>
      <c r="H621" s="534"/>
      <c r="I621" s="534"/>
      <c r="J621" s="534"/>
    </row>
    <row r="642" spans="1:11" s="535" customFormat="1" ht="19" customHeight="1" thickBot="1" x14ac:dyDescent="0.25"/>
    <row r="643" spans="1:11" s="535" customFormat="1" ht="19" customHeight="1" x14ac:dyDescent="0.2">
      <c r="B643" s="536"/>
      <c r="C643" s="537"/>
      <c r="D643" s="538" t="s">
        <v>1</v>
      </c>
      <c r="E643" s="539"/>
      <c r="F643" s="539" t="s">
        <v>2</v>
      </c>
      <c r="G643" s="539" t="str">
        <f>VLOOKUP(M619,[128]Base_02!$A$5:$AD$24,2,0)</f>
        <v>000016</v>
      </c>
      <c r="H643" s="539"/>
      <c r="I643" s="540"/>
    </row>
    <row r="644" spans="1:11" s="535" customFormat="1" ht="19" customHeight="1" x14ac:dyDescent="0.2">
      <c r="B644" s="536"/>
      <c r="C644" s="541"/>
      <c r="D644" s="536" t="s">
        <v>3</v>
      </c>
      <c r="F644" s="535" t="s">
        <v>2</v>
      </c>
      <c r="G644" s="535">
        <f>VLOOKUP(M619,[128]Base_02!$A$5:$AD$24,14,0)</f>
        <v>0</v>
      </c>
      <c r="I644" s="542"/>
    </row>
    <row r="645" spans="1:11" s="535" customFormat="1" ht="19" customHeight="1" x14ac:dyDescent="0.2">
      <c r="B645" s="536"/>
      <c r="C645" s="541"/>
      <c r="D645" s="536" t="s">
        <v>10</v>
      </c>
      <c r="F645" s="535" t="s">
        <v>2</v>
      </c>
      <c r="G645" s="535" t="str">
        <f>VLOOKUP(M619,[128]Base_02!$A$5:$AD$24,3,0)</f>
        <v>Nama PB 16</v>
      </c>
      <c r="I645" s="542"/>
    </row>
    <row r="646" spans="1:11" s="535" customFormat="1" ht="19" customHeight="1" x14ac:dyDescent="0.2">
      <c r="B646" s="536"/>
      <c r="C646" s="541"/>
      <c r="D646" s="536" t="s">
        <v>11</v>
      </c>
      <c r="F646" s="535" t="s">
        <v>2</v>
      </c>
      <c r="G646" s="535" t="str">
        <f>[128]Base_02!$C$27</f>
        <v>Membangun Bersama</v>
      </c>
      <c r="I646" s="542"/>
    </row>
    <row r="647" spans="1:11" s="535" customFormat="1" ht="19" customHeight="1" x14ac:dyDescent="0.2">
      <c r="B647" s="536"/>
      <c r="C647" s="541"/>
      <c r="D647" s="536" t="s">
        <v>4</v>
      </c>
      <c r="F647" s="535" t="s">
        <v>2</v>
      </c>
      <c r="G647" s="535" t="str">
        <f>VLOOKUP(M619,[128]Base_02!$A$5:$AD$24,11,0)&amp;" RT "&amp;VLOOKUP(M619,[128]Base_02!$A$5:$AD$24,12,0)&amp;" RW "&amp;VLOOKUP(M619,[128]Base_02!$A$5:$AD$24,13,0)</f>
        <v>Jalan Kanal Victory RT 2 RW 1</v>
      </c>
      <c r="I647" s="542"/>
    </row>
    <row r="648" spans="1:11" s="535" customFormat="1" ht="19" customHeight="1" x14ac:dyDescent="0.2">
      <c r="B648" s="536"/>
      <c r="C648" s="541"/>
      <c r="D648" s="536" t="str">
        <f>[128]Base_01!$B$2</f>
        <v>Kelurahan</v>
      </c>
      <c r="F648" s="535" t="s">
        <v>2</v>
      </c>
      <c r="G648" s="535" t="str">
        <f>[128]Base_01!$C$2</f>
        <v>Klasabi</v>
      </c>
      <c r="I648" s="542"/>
    </row>
    <row r="649" spans="1:11" s="535" customFormat="1" ht="19" customHeight="1" x14ac:dyDescent="0.2">
      <c r="B649" s="536"/>
      <c r="C649" s="541"/>
      <c r="D649" s="536" t="s">
        <v>9</v>
      </c>
      <c r="F649" s="535" t="s">
        <v>2</v>
      </c>
      <c r="G649" s="535" t="str">
        <f>[128]Base_01!$C$3</f>
        <v>Sorong Manoi</v>
      </c>
      <c r="I649" s="542"/>
    </row>
    <row r="650" spans="1:11" s="535" customFormat="1" ht="19" customHeight="1" thickBot="1" x14ac:dyDescent="0.25">
      <c r="B650" s="536"/>
      <c r="C650" s="543"/>
      <c r="D650" s="544" t="str">
        <f>[128]Base_01!$B$4</f>
        <v>Kota</v>
      </c>
      <c r="E650" s="545"/>
      <c r="F650" s="545" t="s">
        <v>2</v>
      </c>
      <c r="G650" s="545" t="str">
        <f>[128]Base_01!$C$4</f>
        <v>Sorong</v>
      </c>
      <c r="H650" s="545"/>
      <c r="I650" s="546"/>
    </row>
    <row r="651" spans="1:11" s="535" customFormat="1" ht="19" customHeight="1" x14ac:dyDescent="0.2"/>
    <row r="652" spans="1:11" s="535" customFormat="1" ht="19" customHeight="1" x14ac:dyDescent="0.2"/>
    <row r="653" spans="1:11" s="535" customFormat="1" ht="19" customHeight="1" x14ac:dyDescent="0.2"/>
    <row r="654" spans="1:11" s="535" customFormat="1" ht="18" customHeight="1" x14ac:dyDescent="0.2">
      <c r="A654" s="547" t="str">
        <f>UPPER([128]Base_01!$B$4&amp;" "&amp;[128]Base_01!$C$4)</f>
        <v>KOTA SORONG</v>
      </c>
      <c r="B654" s="547"/>
      <c r="C654" s="547"/>
      <c r="D654" s="547"/>
      <c r="E654" s="547"/>
      <c r="F654" s="547"/>
      <c r="G654" s="547"/>
      <c r="H654" s="547"/>
      <c r="I654" s="547"/>
      <c r="J654" s="547"/>
      <c r="K654" s="547"/>
    </row>
    <row r="655" spans="1:11" s="535" customFormat="1" ht="18" customHeight="1" x14ac:dyDescent="0.2">
      <c r="A655" s="547" t="str">
        <f>UPPER([128]Base_01!$B$5&amp;" "&amp;[128]Base_01!$C$5)</f>
        <v>PROVINSI PAPUA BARAT DAYA</v>
      </c>
      <c r="B655" s="547"/>
      <c r="C655" s="547"/>
      <c r="D655" s="547"/>
      <c r="E655" s="547"/>
      <c r="F655" s="547"/>
      <c r="G655" s="547"/>
      <c r="H655" s="547"/>
      <c r="I655" s="547"/>
      <c r="J655" s="547"/>
      <c r="K655" s="547"/>
    </row>
    <row r="656" spans="1:11" s="535" customFormat="1" ht="18" customHeight="1" x14ac:dyDescent="0.2">
      <c r="A656" s="547" t="s">
        <v>5</v>
      </c>
      <c r="B656" s="547"/>
      <c r="C656" s="547"/>
      <c r="D656" s="547"/>
      <c r="E656" s="547"/>
      <c r="F656" s="547"/>
      <c r="G656" s="547"/>
      <c r="H656" s="547"/>
      <c r="I656" s="547"/>
      <c r="J656" s="547"/>
      <c r="K656" s="547"/>
    </row>
    <row r="658" spans="2:13" ht="18" x14ac:dyDescent="0.2">
      <c r="B658" s="531" t="s">
        <v>0</v>
      </c>
      <c r="C658" s="531"/>
      <c r="D658" s="531"/>
      <c r="E658" s="531"/>
      <c r="F658" s="531"/>
      <c r="G658" s="531"/>
      <c r="H658" s="531"/>
      <c r="I658" s="531"/>
      <c r="J658" s="531"/>
    </row>
    <row r="659" spans="2:13" ht="19" thickBot="1" x14ac:dyDescent="0.25">
      <c r="B659" s="531" t="s">
        <v>6</v>
      </c>
      <c r="C659" s="531"/>
      <c r="D659" s="531"/>
      <c r="E659" s="531"/>
      <c r="F659" s="531"/>
      <c r="G659" s="531"/>
      <c r="H659" s="531"/>
      <c r="I659" s="531"/>
      <c r="J659" s="531"/>
    </row>
    <row r="660" spans="2:13" ht="19" thickBot="1" x14ac:dyDescent="0.25">
      <c r="B660" s="531" t="s">
        <v>7</v>
      </c>
      <c r="C660" s="531"/>
      <c r="D660" s="531"/>
      <c r="E660" s="531"/>
      <c r="F660" s="531"/>
      <c r="G660" s="531"/>
      <c r="H660" s="531"/>
      <c r="I660" s="531"/>
      <c r="J660" s="531"/>
      <c r="M660" s="533">
        <f>M619+1</f>
        <v>17</v>
      </c>
    </row>
    <row r="662" spans="2:13" ht="25" x14ac:dyDescent="0.25">
      <c r="B662" s="534" t="s">
        <v>8</v>
      </c>
      <c r="C662" s="534"/>
      <c r="D662" s="534"/>
      <c r="E662" s="534"/>
      <c r="F662" s="534"/>
      <c r="G662" s="534"/>
      <c r="H662" s="534"/>
      <c r="I662" s="534"/>
      <c r="J662" s="534"/>
    </row>
    <row r="683" spans="2:9" s="535" customFormat="1" ht="19" customHeight="1" thickBot="1" x14ac:dyDescent="0.25"/>
    <row r="684" spans="2:9" s="535" customFormat="1" ht="19" customHeight="1" x14ac:dyDescent="0.2">
      <c r="B684" s="536"/>
      <c r="C684" s="537"/>
      <c r="D684" s="538" t="s">
        <v>1</v>
      </c>
      <c r="E684" s="539"/>
      <c r="F684" s="539" t="s">
        <v>2</v>
      </c>
      <c r="G684" s="539" t="str">
        <f>VLOOKUP(M660,[128]Base_02!$A$5:$AD$24,2,0)</f>
        <v>000017</v>
      </c>
      <c r="H684" s="539"/>
      <c r="I684" s="540"/>
    </row>
    <row r="685" spans="2:9" s="535" customFormat="1" ht="19" customHeight="1" x14ac:dyDescent="0.2">
      <c r="B685" s="536"/>
      <c r="C685" s="541"/>
      <c r="D685" s="536" t="s">
        <v>3</v>
      </c>
      <c r="F685" s="535" t="s">
        <v>2</v>
      </c>
      <c r="G685" s="535">
        <f>VLOOKUP(M660,[128]Base_02!$A$5:$AD$24,14,0)</f>
        <v>0</v>
      </c>
      <c r="I685" s="542"/>
    </row>
    <row r="686" spans="2:9" s="535" customFormat="1" ht="19" customHeight="1" x14ac:dyDescent="0.2">
      <c r="B686" s="536"/>
      <c r="C686" s="541"/>
      <c r="D686" s="536" t="s">
        <v>10</v>
      </c>
      <c r="F686" s="535" t="s">
        <v>2</v>
      </c>
      <c r="G686" s="535" t="str">
        <f>VLOOKUP(M660,[128]Base_02!$A$5:$AD$24,3,0)</f>
        <v>Nama PB 17</v>
      </c>
      <c r="I686" s="542"/>
    </row>
    <row r="687" spans="2:9" s="535" customFormat="1" ht="19" customHeight="1" x14ac:dyDescent="0.2">
      <c r="B687" s="536"/>
      <c r="C687" s="541"/>
      <c r="D687" s="536" t="s">
        <v>11</v>
      </c>
      <c r="F687" s="535" t="s">
        <v>2</v>
      </c>
      <c r="G687" s="535" t="str">
        <f>[128]Base_02!$C$27</f>
        <v>Membangun Bersama</v>
      </c>
      <c r="I687" s="542"/>
    </row>
    <row r="688" spans="2:9" s="535" customFormat="1" ht="19" customHeight="1" x14ac:dyDescent="0.2">
      <c r="B688" s="536"/>
      <c r="C688" s="541"/>
      <c r="D688" s="536" t="s">
        <v>4</v>
      </c>
      <c r="F688" s="535" t="s">
        <v>2</v>
      </c>
      <c r="G688" s="535" t="str">
        <f>VLOOKUP(M660,[128]Base_02!$A$5:$AD$24,11,0)&amp;" RT "&amp;VLOOKUP(M660,[128]Base_02!$A$5:$AD$24,12,0)&amp;" RW "&amp;VLOOKUP(M660,[128]Base_02!$A$5:$AD$24,13,0)</f>
        <v>Jalan Kanal Victory RT 1 RW 2</v>
      </c>
      <c r="I688" s="542"/>
    </row>
    <row r="689" spans="1:13" s="535" customFormat="1" ht="19" customHeight="1" x14ac:dyDescent="0.2">
      <c r="B689" s="536"/>
      <c r="C689" s="541"/>
      <c r="D689" s="536" t="str">
        <f>[128]Base_01!$B$2</f>
        <v>Kelurahan</v>
      </c>
      <c r="F689" s="535" t="s">
        <v>2</v>
      </c>
      <c r="G689" s="535" t="str">
        <f>[128]Base_01!$C$2</f>
        <v>Klasabi</v>
      </c>
      <c r="I689" s="542"/>
    </row>
    <row r="690" spans="1:13" s="535" customFormat="1" ht="19" customHeight="1" x14ac:dyDescent="0.2">
      <c r="B690" s="536"/>
      <c r="C690" s="541"/>
      <c r="D690" s="536" t="s">
        <v>9</v>
      </c>
      <c r="F690" s="535" t="s">
        <v>2</v>
      </c>
      <c r="G690" s="535" t="str">
        <f>[128]Base_01!$C$3</f>
        <v>Sorong Manoi</v>
      </c>
      <c r="I690" s="542"/>
    </row>
    <row r="691" spans="1:13" s="535" customFormat="1" ht="19" customHeight="1" thickBot="1" x14ac:dyDescent="0.25">
      <c r="B691" s="536"/>
      <c r="C691" s="543"/>
      <c r="D691" s="544" t="str">
        <f>[128]Base_01!$B$4</f>
        <v>Kota</v>
      </c>
      <c r="E691" s="545"/>
      <c r="F691" s="545" t="s">
        <v>2</v>
      </c>
      <c r="G691" s="545" t="str">
        <f>[128]Base_01!$C$4</f>
        <v>Sorong</v>
      </c>
      <c r="H691" s="545"/>
      <c r="I691" s="546"/>
    </row>
    <row r="692" spans="1:13" s="535" customFormat="1" ht="19" customHeight="1" x14ac:dyDescent="0.2"/>
    <row r="693" spans="1:13" s="535" customFormat="1" ht="19" customHeight="1" x14ac:dyDescent="0.2"/>
    <row r="694" spans="1:13" s="535" customFormat="1" ht="19" customHeight="1" x14ac:dyDescent="0.2"/>
    <row r="695" spans="1:13" s="535" customFormat="1" ht="18" customHeight="1" x14ac:dyDescent="0.2">
      <c r="A695" s="547" t="str">
        <f>UPPER([128]Base_01!$B$4&amp;" "&amp;[128]Base_01!$C$4)</f>
        <v>KOTA SORONG</v>
      </c>
      <c r="B695" s="547"/>
      <c r="C695" s="547"/>
      <c r="D695" s="547"/>
      <c r="E695" s="547"/>
      <c r="F695" s="547"/>
      <c r="G695" s="547"/>
      <c r="H695" s="547"/>
      <c r="I695" s="547"/>
      <c r="J695" s="547"/>
      <c r="K695" s="547"/>
    </row>
    <row r="696" spans="1:13" s="535" customFormat="1" ht="18" customHeight="1" x14ac:dyDescent="0.2">
      <c r="A696" s="547" t="str">
        <f>UPPER([128]Base_01!$B$5&amp;" "&amp;[128]Base_01!$C$5)</f>
        <v>PROVINSI PAPUA BARAT DAYA</v>
      </c>
      <c r="B696" s="547"/>
      <c r="C696" s="547"/>
      <c r="D696" s="547"/>
      <c r="E696" s="547"/>
      <c r="F696" s="547"/>
      <c r="G696" s="547"/>
      <c r="H696" s="547"/>
      <c r="I696" s="547"/>
      <c r="J696" s="547"/>
      <c r="K696" s="547"/>
    </row>
    <row r="697" spans="1:13" s="535" customFormat="1" ht="18" customHeight="1" x14ac:dyDescent="0.2">
      <c r="A697" s="547" t="s">
        <v>5</v>
      </c>
      <c r="B697" s="547"/>
      <c r="C697" s="547"/>
      <c r="D697" s="547"/>
      <c r="E697" s="547"/>
      <c r="F697" s="547"/>
      <c r="G697" s="547"/>
      <c r="H697" s="547"/>
      <c r="I697" s="547"/>
      <c r="J697" s="547"/>
      <c r="K697" s="547"/>
    </row>
    <row r="699" spans="1:13" ht="18" x14ac:dyDescent="0.2">
      <c r="B699" s="531" t="s">
        <v>0</v>
      </c>
      <c r="C699" s="531"/>
      <c r="D699" s="531"/>
      <c r="E699" s="531"/>
      <c r="F699" s="531"/>
      <c r="G699" s="531"/>
      <c r="H699" s="531"/>
      <c r="I699" s="531"/>
      <c r="J699" s="531"/>
    </row>
    <row r="700" spans="1:13" ht="19" thickBot="1" x14ac:dyDescent="0.25">
      <c r="B700" s="531" t="s">
        <v>6</v>
      </c>
      <c r="C700" s="531"/>
      <c r="D700" s="531"/>
      <c r="E700" s="531"/>
      <c r="F700" s="531"/>
      <c r="G700" s="531"/>
      <c r="H700" s="531"/>
      <c r="I700" s="531"/>
      <c r="J700" s="531"/>
    </row>
    <row r="701" spans="1:13" ht="19" thickBot="1" x14ac:dyDescent="0.25">
      <c r="B701" s="531" t="s">
        <v>7</v>
      </c>
      <c r="C701" s="531"/>
      <c r="D701" s="531"/>
      <c r="E701" s="531"/>
      <c r="F701" s="531"/>
      <c r="G701" s="531"/>
      <c r="H701" s="531"/>
      <c r="I701" s="531"/>
      <c r="J701" s="531"/>
      <c r="M701" s="533">
        <f>M660+1</f>
        <v>18</v>
      </c>
    </row>
    <row r="703" spans="1:13" ht="25" x14ac:dyDescent="0.25">
      <c r="B703" s="534" t="s">
        <v>8</v>
      </c>
      <c r="C703" s="534"/>
      <c r="D703" s="534"/>
      <c r="E703" s="534"/>
      <c r="F703" s="534"/>
      <c r="G703" s="534"/>
      <c r="H703" s="534"/>
      <c r="I703" s="534"/>
      <c r="J703" s="534"/>
    </row>
    <row r="724" spans="1:11" s="535" customFormat="1" ht="19" customHeight="1" thickBot="1" x14ac:dyDescent="0.25"/>
    <row r="725" spans="1:11" s="535" customFormat="1" ht="19" customHeight="1" x14ac:dyDescent="0.2">
      <c r="B725" s="536"/>
      <c r="C725" s="537"/>
      <c r="D725" s="538" t="s">
        <v>1</v>
      </c>
      <c r="E725" s="539"/>
      <c r="F725" s="539" t="s">
        <v>2</v>
      </c>
      <c r="G725" s="539" t="str">
        <f>VLOOKUP(M701,[128]Base_02!$A$5:$AD$24,2,0)</f>
        <v>000018</v>
      </c>
      <c r="H725" s="539"/>
      <c r="I725" s="540"/>
    </row>
    <row r="726" spans="1:11" s="535" customFormat="1" ht="19" customHeight="1" x14ac:dyDescent="0.2">
      <c r="B726" s="536"/>
      <c r="C726" s="541"/>
      <c r="D726" s="536" t="s">
        <v>3</v>
      </c>
      <c r="F726" s="535" t="s">
        <v>2</v>
      </c>
      <c r="G726" s="535">
        <f>VLOOKUP(M701,[128]Base_02!$A$5:$AD$24,14,0)</f>
        <v>0</v>
      </c>
      <c r="I726" s="542"/>
    </row>
    <row r="727" spans="1:11" s="535" customFormat="1" ht="19" customHeight="1" x14ac:dyDescent="0.2">
      <c r="B727" s="536"/>
      <c r="C727" s="541"/>
      <c r="D727" s="536" t="s">
        <v>10</v>
      </c>
      <c r="F727" s="535" t="s">
        <v>2</v>
      </c>
      <c r="G727" s="535" t="str">
        <f>VLOOKUP(M701,[128]Base_02!$A$5:$AD$24,3,0)</f>
        <v>Nama PB 18</v>
      </c>
      <c r="I727" s="542"/>
    </row>
    <row r="728" spans="1:11" s="535" customFormat="1" ht="19" customHeight="1" x14ac:dyDescent="0.2">
      <c r="B728" s="536"/>
      <c r="C728" s="541"/>
      <c r="D728" s="536" t="s">
        <v>11</v>
      </c>
      <c r="F728" s="535" t="s">
        <v>2</v>
      </c>
      <c r="G728" s="535" t="str">
        <f>[128]Base_02!$C$27</f>
        <v>Membangun Bersama</v>
      </c>
      <c r="I728" s="542"/>
    </row>
    <row r="729" spans="1:11" s="535" customFormat="1" ht="19" customHeight="1" x14ac:dyDescent="0.2">
      <c r="B729" s="536"/>
      <c r="C729" s="541"/>
      <c r="D729" s="536" t="s">
        <v>4</v>
      </c>
      <c r="F729" s="535" t="s">
        <v>2</v>
      </c>
      <c r="G729" s="535" t="str">
        <f>VLOOKUP(M701,[128]Base_02!$A$5:$AD$24,11,0)&amp;" RT "&amp;VLOOKUP(M701,[128]Base_02!$A$5:$AD$24,12,0)&amp;" RW "&amp;VLOOKUP(M701,[128]Base_02!$A$5:$AD$24,13,0)</f>
        <v>Jalan Kanal Victory RT 1 RW 2</v>
      </c>
      <c r="I729" s="542"/>
    </row>
    <row r="730" spans="1:11" s="535" customFormat="1" ht="19" customHeight="1" x14ac:dyDescent="0.2">
      <c r="B730" s="536"/>
      <c r="C730" s="541"/>
      <c r="D730" s="536" t="str">
        <f>[128]Base_01!$B$2</f>
        <v>Kelurahan</v>
      </c>
      <c r="F730" s="535" t="s">
        <v>2</v>
      </c>
      <c r="G730" s="535" t="str">
        <f>[128]Base_01!$C$2</f>
        <v>Klasabi</v>
      </c>
      <c r="I730" s="542"/>
    </row>
    <row r="731" spans="1:11" s="535" customFormat="1" ht="19" customHeight="1" x14ac:dyDescent="0.2">
      <c r="B731" s="536"/>
      <c r="C731" s="541"/>
      <c r="D731" s="536" t="s">
        <v>9</v>
      </c>
      <c r="F731" s="535" t="s">
        <v>2</v>
      </c>
      <c r="G731" s="535" t="str">
        <f>[128]Base_01!$C$3</f>
        <v>Sorong Manoi</v>
      </c>
      <c r="I731" s="542"/>
    </row>
    <row r="732" spans="1:11" s="535" customFormat="1" ht="19" customHeight="1" thickBot="1" x14ac:dyDescent="0.25">
      <c r="B732" s="536"/>
      <c r="C732" s="543"/>
      <c r="D732" s="544" t="str">
        <f>[128]Base_01!$B$4</f>
        <v>Kota</v>
      </c>
      <c r="E732" s="545"/>
      <c r="F732" s="545" t="s">
        <v>2</v>
      </c>
      <c r="G732" s="545" t="str">
        <f>[128]Base_01!$C$4</f>
        <v>Sorong</v>
      </c>
      <c r="H732" s="545"/>
      <c r="I732" s="546"/>
    </row>
    <row r="733" spans="1:11" s="535" customFormat="1" ht="19" customHeight="1" x14ac:dyDescent="0.2"/>
    <row r="734" spans="1:11" s="535" customFormat="1" ht="19" customHeight="1" x14ac:dyDescent="0.2"/>
    <row r="735" spans="1:11" s="535" customFormat="1" ht="19" customHeight="1" x14ac:dyDescent="0.2"/>
    <row r="736" spans="1:11" s="535" customFormat="1" ht="18" customHeight="1" x14ac:dyDescent="0.2">
      <c r="A736" s="547" t="str">
        <f>UPPER([128]Base_01!$B$4&amp;" "&amp;[128]Base_01!$C$4)</f>
        <v>KOTA SORONG</v>
      </c>
      <c r="B736" s="547"/>
      <c r="C736" s="547"/>
      <c r="D736" s="547"/>
      <c r="E736" s="547"/>
      <c r="F736" s="547"/>
      <c r="G736" s="547"/>
      <c r="H736" s="547"/>
      <c r="I736" s="547"/>
      <c r="J736" s="547"/>
      <c r="K736" s="547"/>
    </row>
    <row r="737" spans="1:13" s="535" customFormat="1" ht="18" customHeight="1" x14ac:dyDescent="0.2">
      <c r="A737" s="547" t="str">
        <f>UPPER([128]Base_01!$B$5&amp;" "&amp;[128]Base_01!$C$5)</f>
        <v>PROVINSI PAPUA BARAT DAYA</v>
      </c>
      <c r="B737" s="547"/>
      <c r="C737" s="547"/>
      <c r="D737" s="547"/>
      <c r="E737" s="547"/>
      <c r="F737" s="547"/>
      <c r="G737" s="547"/>
      <c r="H737" s="547"/>
      <c r="I737" s="547"/>
      <c r="J737" s="547"/>
      <c r="K737" s="547"/>
    </row>
    <row r="738" spans="1:13" s="535" customFormat="1" ht="18" customHeight="1" x14ac:dyDescent="0.2">
      <c r="A738" s="547" t="s">
        <v>5</v>
      </c>
      <c r="B738" s="547"/>
      <c r="C738" s="547"/>
      <c r="D738" s="547"/>
      <c r="E738" s="547"/>
      <c r="F738" s="547"/>
      <c r="G738" s="547"/>
      <c r="H738" s="547"/>
      <c r="I738" s="547"/>
      <c r="J738" s="547"/>
      <c r="K738" s="547"/>
    </row>
    <row r="740" spans="1:13" ht="18" x14ac:dyDescent="0.2">
      <c r="B740" s="531" t="s">
        <v>0</v>
      </c>
      <c r="C740" s="531"/>
      <c r="D740" s="531"/>
      <c r="E740" s="531"/>
      <c r="F740" s="531"/>
      <c r="G740" s="531"/>
      <c r="H740" s="531"/>
      <c r="I740" s="531"/>
      <c r="J740" s="531"/>
    </row>
    <row r="741" spans="1:13" ht="19" thickBot="1" x14ac:dyDescent="0.25">
      <c r="B741" s="531" t="s">
        <v>6</v>
      </c>
      <c r="C741" s="531"/>
      <c r="D741" s="531"/>
      <c r="E741" s="531"/>
      <c r="F741" s="531"/>
      <c r="G741" s="531"/>
      <c r="H741" s="531"/>
      <c r="I741" s="531"/>
      <c r="J741" s="531"/>
    </row>
    <row r="742" spans="1:13" ht="19" thickBot="1" x14ac:dyDescent="0.25">
      <c r="B742" s="531" t="s">
        <v>7</v>
      </c>
      <c r="C742" s="531"/>
      <c r="D742" s="531"/>
      <c r="E742" s="531"/>
      <c r="F742" s="531"/>
      <c r="G742" s="531"/>
      <c r="H742" s="531"/>
      <c r="I742" s="531"/>
      <c r="J742" s="531"/>
      <c r="M742" s="533">
        <f>M701+1</f>
        <v>19</v>
      </c>
    </row>
    <row r="744" spans="1:13" ht="25" x14ac:dyDescent="0.25">
      <c r="B744" s="534" t="s">
        <v>8</v>
      </c>
      <c r="C744" s="534"/>
      <c r="D744" s="534"/>
      <c r="E744" s="534"/>
      <c r="F744" s="534"/>
      <c r="G744" s="534"/>
      <c r="H744" s="534"/>
      <c r="I744" s="534"/>
      <c r="J744" s="534"/>
    </row>
    <row r="765" spans="2:9" s="535" customFormat="1" ht="19" customHeight="1" thickBot="1" x14ac:dyDescent="0.25"/>
    <row r="766" spans="2:9" s="535" customFormat="1" ht="19" customHeight="1" x14ac:dyDescent="0.2">
      <c r="B766" s="536"/>
      <c r="C766" s="537"/>
      <c r="D766" s="538" t="s">
        <v>1</v>
      </c>
      <c r="E766" s="539"/>
      <c r="F766" s="539" t="s">
        <v>2</v>
      </c>
      <c r="G766" s="539" t="str">
        <f>VLOOKUP(M742,[128]Base_02!$A$5:$AD$24,2,0)</f>
        <v>000019</v>
      </c>
      <c r="H766" s="539"/>
      <c r="I766" s="540"/>
    </row>
    <row r="767" spans="2:9" s="535" customFormat="1" ht="19" customHeight="1" x14ac:dyDescent="0.2">
      <c r="B767" s="536"/>
      <c r="C767" s="541"/>
      <c r="D767" s="536" t="s">
        <v>3</v>
      </c>
      <c r="F767" s="535" t="s">
        <v>2</v>
      </c>
      <c r="G767" s="535">
        <f>VLOOKUP(M742,[128]Base_02!$A$5:$AD$24,14,0)</f>
        <v>0</v>
      </c>
      <c r="I767" s="542"/>
    </row>
    <row r="768" spans="2:9" s="535" customFormat="1" ht="19" customHeight="1" x14ac:dyDescent="0.2">
      <c r="B768" s="536"/>
      <c r="C768" s="541"/>
      <c r="D768" s="536" t="s">
        <v>10</v>
      </c>
      <c r="F768" s="535" t="s">
        <v>2</v>
      </c>
      <c r="G768" s="535" t="str">
        <f>VLOOKUP(M742,[128]Base_02!$A$5:$AD$24,3,0)</f>
        <v>Nama PB 19</v>
      </c>
      <c r="I768" s="542"/>
    </row>
    <row r="769" spans="1:13" s="535" customFormat="1" ht="19" customHeight="1" x14ac:dyDescent="0.2">
      <c r="B769" s="536"/>
      <c r="C769" s="541"/>
      <c r="D769" s="536" t="s">
        <v>11</v>
      </c>
      <c r="F769" s="535" t="s">
        <v>2</v>
      </c>
      <c r="G769" s="535" t="str">
        <f>[128]Base_02!$C$27</f>
        <v>Membangun Bersama</v>
      </c>
      <c r="I769" s="542"/>
    </row>
    <row r="770" spans="1:13" s="535" customFormat="1" ht="19" customHeight="1" x14ac:dyDescent="0.2">
      <c r="B770" s="536"/>
      <c r="C770" s="541"/>
      <c r="D770" s="536" t="s">
        <v>4</v>
      </c>
      <c r="F770" s="535" t="s">
        <v>2</v>
      </c>
      <c r="G770" s="535" t="str">
        <f>VLOOKUP(M742,[128]Base_02!$A$5:$AD$24,11,0)&amp;" RT "&amp;VLOOKUP(M742,[128]Base_02!$A$5:$AD$24,12,0)&amp;" RW "&amp;VLOOKUP(M742,[128]Base_02!$A$5:$AD$24,13,0)</f>
        <v>Jalan Kanal Victory RT 1 RW 2</v>
      </c>
      <c r="I770" s="542"/>
    </row>
    <row r="771" spans="1:13" s="535" customFormat="1" ht="19" customHeight="1" x14ac:dyDescent="0.2">
      <c r="B771" s="536"/>
      <c r="C771" s="541"/>
      <c r="D771" s="536" t="str">
        <f>[128]Base_01!$B$2</f>
        <v>Kelurahan</v>
      </c>
      <c r="F771" s="535" t="s">
        <v>2</v>
      </c>
      <c r="G771" s="535" t="str">
        <f>[128]Base_01!$C$2</f>
        <v>Klasabi</v>
      </c>
      <c r="I771" s="542"/>
    </row>
    <row r="772" spans="1:13" s="535" customFormat="1" ht="19" customHeight="1" x14ac:dyDescent="0.2">
      <c r="B772" s="536"/>
      <c r="C772" s="541"/>
      <c r="D772" s="536" t="s">
        <v>9</v>
      </c>
      <c r="F772" s="535" t="s">
        <v>2</v>
      </c>
      <c r="G772" s="535" t="str">
        <f>[128]Base_01!$C$3</f>
        <v>Sorong Manoi</v>
      </c>
      <c r="I772" s="542"/>
    </row>
    <row r="773" spans="1:13" s="535" customFormat="1" ht="19" customHeight="1" thickBot="1" x14ac:dyDescent="0.25">
      <c r="B773" s="536"/>
      <c r="C773" s="543"/>
      <c r="D773" s="544" t="str">
        <f>[128]Base_01!$B$4</f>
        <v>Kota</v>
      </c>
      <c r="E773" s="545"/>
      <c r="F773" s="545" t="s">
        <v>2</v>
      </c>
      <c r="G773" s="545" t="str">
        <f>[128]Base_01!$C$4</f>
        <v>Sorong</v>
      </c>
      <c r="H773" s="545"/>
      <c r="I773" s="546"/>
    </row>
    <row r="774" spans="1:13" s="535" customFormat="1" ht="19" customHeight="1" x14ac:dyDescent="0.2"/>
    <row r="775" spans="1:13" s="535" customFormat="1" ht="19" customHeight="1" x14ac:dyDescent="0.2"/>
    <row r="776" spans="1:13" s="535" customFormat="1" ht="19" customHeight="1" x14ac:dyDescent="0.2"/>
    <row r="777" spans="1:13" s="535" customFormat="1" ht="18" customHeight="1" x14ac:dyDescent="0.2">
      <c r="A777" s="547" t="str">
        <f>UPPER([128]Base_01!$B$4&amp;" "&amp;[128]Base_01!$C$4)</f>
        <v>KOTA SORONG</v>
      </c>
      <c r="B777" s="547"/>
      <c r="C777" s="547"/>
      <c r="D777" s="547"/>
      <c r="E777" s="547"/>
      <c r="F777" s="547"/>
      <c r="G777" s="547"/>
      <c r="H777" s="547"/>
      <c r="I777" s="547"/>
      <c r="J777" s="547"/>
      <c r="K777" s="547"/>
    </row>
    <row r="778" spans="1:13" s="535" customFormat="1" ht="18" customHeight="1" x14ac:dyDescent="0.2">
      <c r="A778" s="547" t="str">
        <f>UPPER([128]Base_01!$B$5&amp;" "&amp;[128]Base_01!$C$5)</f>
        <v>PROVINSI PAPUA BARAT DAYA</v>
      </c>
      <c r="B778" s="547"/>
      <c r="C778" s="547"/>
      <c r="D778" s="547"/>
      <c r="E778" s="547"/>
      <c r="F778" s="547"/>
      <c r="G778" s="547"/>
      <c r="H778" s="547"/>
      <c r="I778" s="547"/>
      <c r="J778" s="547"/>
      <c r="K778" s="547"/>
    </row>
    <row r="779" spans="1:13" s="535" customFormat="1" ht="18" customHeight="1" x14ac:dyDescent="0.2">
      <c r="A779" s="547" t="s">
        <v>5</v>
      </c>
      <c r="B779" s="547"/>
      <c r="C779" s="547"/>
      <c r="D779" s="547"/>
      <c r="E779" s="547"/>
      <c r="F779" s="547"/>
      <c r="G779" s="547"/>
      <c r="H779" s="547"/>
      <c r="I779" s="547"/>
      <c r="J779" s="547"/>
      <c r="K779" s="547"/>
    </row>
    <row r="781" spans="1:13" ht="18" x14ac:dyDescent="0.2">
      <c r="B781" s="531" t="s">
        <v>0</v>
      </c>
      <c r="C781" s="531"/>
      <c r="D781" s="531"/>
      <c r="E781" s="531"/>
      <c r="F781" s="531"/>
      <c r="G781" s="531"/>
      <c r="H781" s="531"/>
      <c r="I781" s="531"/>
      <c r="J781" s="531"/>
    </row>
    <row r="782" spans="1:13" ht="19" thickBot="1" x14ac:dyDescent="0.25">
      <c r="B782" s="531" t="s">
        <v>6</v>
      </c>
      <c r="C782" s="531"/>
      <c r="D782" s="531"/>
      <c r="E782" s="531"/>
      <c r="F782" s="531"/>
      <c r="G782" s="531"/>
      <c r="H782" s="531"/>
      <c r="I782" s="531"/>
      <c r="J782" s="531"/>
    </row>
    <row r="783" spans="1:13" ht="19" thickBot="1" x14ac:dyDescent="0.25">
      <c r="B783" s="531" t="s">
        <v>7</v>
      </c>
      <c r="C783" s="531"/>
      <c r="D783" s="531"/>
      <c r="E783" s="531"/>
      <c r="F783" s="531"/>
      <c r="G783" s="531"/>
      <c r="H783" s="531"/>
      <c r="I783" s="531"/>
      <c r="J783" s="531"/>
      <c r="M783" s="533">
        <f>M742+1</f>
        <v>20</v>
      </c>
    </row>
    <row r="785" spans="2:10" ht="25" x14ac:dyDescent="0.25">
      <c r="B785" s="534" t="s">
        <v>8</v>
      </c>
      <c r="C785" s="534"/>
      <c r="D785" s="534"/>
      <c r="E785" s="534"/>
      <c r="F785" s="534"/>
      <c r="G785" s="534"/>
      <c r="H785" s="534"/>
      <c r="I785" s="534"/>
      <c r="J785" s="534"/>
    </row>
    <row r="806" spans="2:9" s="535" customFormat="1" ht="19" customHeight="1" thickBot="1" x14ac:dyDescent="0.25"/>
    <row r="807" spans="2:9" s="535" customFormat="1" ht="19" customHeight="1" x14ac:dyDescent="0.2">
      <c r="B807" s="536"/>
      <c r="C807" s="537"/>
      <c r="D807" s="538" t="s">
        <v>1</v>
      </c>
      <c r="E807" s="539"/>
      <c r="F807" s="539" t="s">
        <v>2</v>
      </c>
      <c r="G807" s="539" t="str">
        <f>VLOOKUP(M783,[128]Base_02!$A$5:$AD$24,2,0)</f>
        <v>000020</v>
      </c>
      <c r="H807" s="539"/>
      <c r="I807" s="540"/>
    </row>
    <row r="808" spans="2:9" s="535" customFormat="1" ht="19" customHeight="1" x14ac:dyDescent="0.2">
      <c r="B808" s="536"/>
      <c r="C808" s="541"/>
      <c r="D808" s="536" t="s">
        <v>3</v>
      </c>
      <c r="F808" s="535" t="s">
        <v>2</v>
      </c>
      <c r="G808" s="535">
        <f>VLOOKUP(M783,[128]Base_02!$A$5:$AD$24,14,0)</f>
        <v>0</v>
      </c>
      <c r="I808" s="542"/>
    </row>
    <row r="809" spans="2:9" s="535" customFormat="1" ht="19" customHeight="1" x14ac:dyDescent="0.2">
      <c r="B809" s="536"/>
      <c r="C809" s="541"/>
      <c r="D809" s="536" t="s">
        <v>10</v>
      </c>
      <c r="F809" s="535" t="s">
        <v>2</v>
      </c>
      <c r="G809" s="535" t="str">
        <f>VLOOKUP(M783,[128]Base_02!$A$5:$AD$24,3,0)</f>
        <v>Nama PB 20</v>
      </c>
      <c r="I809" s="542"/>
    </row>
    <row r="810" spans="2:9" s="535" customFormat="1" ht="19" customHeight="1" x14ac:dyDescent="0.2">
      <c r="B810" s="536"/>
      <c r="C810" s="541"/>
      <c r="D810" s="536" t="s">
        <v>11</v>
      </c>
      <c r="F810" s="535" t="s">
        <v>2</v>
      </c>
      <c r="G810" s="535" t="str">
        <f>[128]Base_02!$C$27</f>
        <v>Membangun Bersama</v>
      </c>
      <c r="I810" s="542"/>
    </row>
    <row r="811" spans="2:9" s="535" customFormat="1" ht="19" customHeight="1" x14ac:dyDescent="0.2">
      <c r="B811" s="536"/>
      <c r="C811" s="541"/>
      <c r="D811" s="536" t="s">
        <v>4</v>
      </c>
      <c r="F811" s="535" t="s">
        <v>2</v>
      </c>
      <c r="G811" s="535" t="str">
        <f>VLOOKUP(M783,[128]Base_02!$A$5:$AD$24,11,0)&amp;" RT "&amp;VLOOKUP(M783,[128]Base_02!$A$5:$AD$24,12,0)&amp;" RW "&amp;VLOOKUP(M783,[128]Base_02!$A$5:$AD$24,13,0)</f>
        <v>Jalan Kanal Victory RT 1 RW 2</v>
      </c>
      <c r="I811" s="542"/>
    </row>
    <row r="812" spans="2:9" s="535" customFormat="1" ht="19" customHeight="1" x14ac:dyDescent="0.2">
      <c r="B812" s="536"/>
      <c r="C812" s="541"/>
      <c r="D812" s="536" t="str">
        <f>[128]Base_01!$B$2</f>
        <v>Kelurahan</v>
      </c>
      <c r="F812" s="535" t="s">
        <v>2</v>
      </c>
      <c r="G812" s="535" t="str">
        <f>[128]Base_01!$C$2</f>
        <v>Klasabi</v>
      </c>
      <c r="I812" s="542"/>
    </row>
    <row r="813" spans="2:9" s="535" customFormat="1" ht="19" customHeight="1" x14ac:dyDescent="0.2">
      <c r="B813" s="536"/>
      <c r="C813" s="541"/>
      <c r="D813" s="536" t="s">
        <v>9</v>
      </c>
      <c r="F813" s="535" t="s">
        <v>2</v>
      </c>
      <c r="G813" s="535" t="str">
        <f>[128]Base_01!$C$3</f>
        <v>Sorong Manoi</v>
      </c>
      <c r="I813" s="542"/>
    </row>
    <row r="814" spans="2:9" s="535" customFormat="1" ht="19" customHeight="1" thickBot="1" x14ac:dyDescent="0.25">
      <c r="B814" s="536"/>
      <c r="C814" s="543"/>
      <c r="D814" s="544" t="str">
        <f>[128]Base_01!$B$4</f>
        <v>Kota</v>
      </c>
      <c r="E814" s="545"/>
      <c r="F814" s="545" t="s">
        <v>2</v>
      </c>
      <c r="G814" s="545" t="str">
        <f>[128]Base_01!$C$4</f>
        <v>Sorong</v>
      </c>
      <c r="H814" s="545"/>
      <c r="I814" s="546"/>
    </row>
    <row r="815" spans="2:9" s="535" customFormat="1" ht="19" customHeight="1" x14ac:dyDescent="0.2"/>
    <row r="816" spans="2:9" s="535" customFormat="1" ht="19" customHeight="1" x14ac:dyDescent="0.2"/>
    <row r="817" spans="1:11" s="535" customFormat="1" ht="19" customHeight="1" x14ac:dyDescent="0.2"/>
    <row r="818" spans="1:11" s="535" customFormat="1" ht="18" customHeight="1" x14ac:dyDescent="0.2">
      <c r="A818" s="547" t="str">
        <f>UPPER([128]Base_01!$B$4&amp;" "&amp;[128]Base_01!$C$4)</f>
        <v>KOTA SORONG</v>
      </c>
      <c r="B818" s="547"/>
      <c r="C818" s="547"/>
      <c r="D818" s="547"/>
      <c r="E818" s="547"/>
      <c r="F818" s="547"/>
      <c r="G818" s="547"/>
      <c r="H818" s="547"/>
      <c r="I818" s="547"/>
      <c r="J818" s="547"/>
      <c r="K818" s="547"/>
    </row>
    <row r="819" spans="1:11" s="535" customFormat="1" ht="18" customHeight="1" x14ac:dyDescent="0.2">
      <c r="A819" s="547" t="str">
        <f>UPPER([128]Base_01!$B$5&amp;" "&amp;[128]Base_01!$C$5)</f>
        <v>PROVINSI PAPUA BARAT DAYA</v>
      </c>
      <c r="B819" s="547"/>
      <c r="C819" s="547"/>
      <c r="D819" s="547"/>
      <c r="E819" s="547"/>
      <c r="F819" s="547"/>
      <c r="G819" s="547"/>
      <c r="H819" s="547"/>
      <c r="I819" s="547"/>
      <c r="J819" s="547"/>
      <c r="K819" s="547"/>
    </row>
    <row r="820" spans="1:11" s="535" customFormat="1" ht="18" customHeight="1" x14ac:dyDescent="0.2">
      <c r="A820" s="547" t="s">
        <v>5</v>
      </c>
      <c r="B820" s="547"/>
      <c r="C820" s="547"/>
      <c r="D820" s="547"/>
      <c r="E820" s="547"/>
      <c r="F820" s="547"/>
      <c r="G820" s="547"/>
      <c r="H820" s="547"/>
      <c r="I820" s="547"/>
      <c r="J820" s="547"/>
      <c r="K820" s="547"/>
    </row>
  </sheetData>
  <mergeCells count="140">
    <mergeCell ref="A819:K819"/>
    <mergeCell ref="A820:K820"/>
    <mergeCell ref="A779:K779"/>
    <mergeCell ref="B781:J781"/>
    <mergeCell ref="B782:J782"/>
    <mergeCell ref="B783:J783"/>
    <mergeCell ref="B785:J785"/>
    <mergeCell ref="A818:K818"/>
    <mergeCell ref="B740:J740"/>
    <mergeCell ref="B741:J741"/>
    <mergeCell ref="B742:J742"/>
    <mergeCell ref="B744:J744"/>
    <mergeCell ref="A777:K777"/>
    <mergeCell ref="A778:K778"/>
    <mergeCell ref="B700:J700"/>
    <mergeCell ref="B701:J701"/>
    <mergeCell ref="B703:J703"/>
    <mergeCell ref="A736:K736"/>
    <mergeCell ref="A737:K737"/>
    <mergeCell ref="A738:K738"/>
    <mergeCell ref="B660:J660"/>
    <mergeCell ref="B662:J662"/>
    <mergeCell ref="A695:K695"/>
    <mergeCell ref="A696:K696"/>
    <mergeCell ref="A697:K697"/>
    <mergeCell ref="B699:J699"/>
    <mergeCell ref="B621:J621"/>
    <mergeCell ref="A654:K654"/>
    <mergeCell ref="A655:K655"/>
    <mergeCell ref="A656:K656"/>
    <mergeCell ref="B658:J658"/>
    <mergeCell ref="B659:J659"/>
    <mergeCell ref="A613:K613"/>
    <mergeCell ref="A614:K614"/>
    <mergeCell ref="A615:K615"/>
    <mergeCell ref="B617:J617"/>
    <mergeCell ref="B618:J618"/>
    <mergeCell ref="B619:J619"/>
    <mergeCell ref="A573:K573"/>
    <mergeCell ref="A574:K574"/>
    <mergeCell ref="B576:J576"/>
    <mergeCell ref="B577:J577"/>
    <mergeCell ref="B578:J578"/>
    <mergeCell ref="B580:J580"/>
    <mergeCell ref="A533:K533"/>
    <mergeCell ref="B535:J535"/>
    <mergeCell ref="B536:J536"/>
    <mergeCell ref="B537:J537"/>
    <mergeCell ref="B539:J539"/>
    <mergeCell ref="A572:K572"/>
    <mergeCell ref="B494:J494"/>
    <mergeCell ref="B495:J495"/>
    <mergeCell ref="B496:J496"/>
    <mergeCell ref="B498:J498"/>
    <mergeCell ref="A531:K531"/>
    <mergeCell ref="A532:K532"/>
    <mergeCell ref="B454:J454"/>
    <mergeCell ref="B455:J455"/>
    <mergeCell ref="B457:J457"/>
    <mergeCell ref="A490:K490"/>
    <mergeCell ref="A491:K491"/>
    <mergeCell ref="A492:K492"/>
    <mergeCell ref="B414:J414"/>
    <mergeCell ref="B416:J416"/>
    <mergeCell ref="A449:K449"/>
    <mergeCell ref="A450:K450"/>
    <mergeCell ref="A451:K451"/>
    <mergeCell ref="B453:J453"/>
    <mergeCell ref="B375:J375"/>
    <mergeCell ref="A408:K408"/>
    <mergeCell ref="A409:K409"/>
    <mergeCell ref="A410:K410"/>
    <mergeCell ref="B412:J412"/>
    <mergeCell ref="B413:J413"/>
    <mergeCell ref="A367:K367"/>
    <mergeCell ref="A368:K368"/>
    <mergeCell ref="A369:K369"/>
    <mergeCell ref="B371:J371"/>
    <mergeCell ref="B372:J372"/>
    <mergeCell ref="B373:J373"/>
    <mergeCell ref="A327:K327"/>
    <mergeCell ref="A328:K328"/>
    <mergeCell ref="B330:J330"/>
    <mergeCell ref="B331:J331"/>
    <mergeCell ref="B332:J332"/>
    <mergeCell ref="B334:J334"/>
    <mergeCell ref="A287:K287"/>
    <mergeCell ref="B289:J289"/>
    <mergeCell ref="B290:J290"/>
    <mergeCell ref="B291:J291"/>
    <mergeCell ref="B293:J293"/>
    <mergeCell ref="A326:K326"/>
    <mergeCell ref="B248:J248"/>
    <mergeCell ref="B249:J249"/>
    <mergeCell ref="B250:J250"/>
    <mergeCell ref="B252:J252"/>
    <mergeCell ref="A285:K285"/>
    <mergeCell ref="A286:K286"/>
    <mergeCell ref="B208:J208"/>
    <mergeCell ref="B209:J209"/>
    <mergeCell ref="B211:J211"/>
    <mergeCell ref="A244:K244"/>
    <mergeCell ref="A245:K245"/>
    <mergeCell ref="A246:K246"/>
    <mergeCell ref="B168:J168"/>
    <mergeCell ref="B170:J170"/>
    <mergeCell ref="A203:K203"/>
    <mergeCell ref="A204:K204"/>
    <mergeCell ref="A205:K205"/>
    <mergeCell ref="B207:J207"/>
    <mergeCell ref="B129:J129"/>
    <mergeCell ref="A162:K162"/>
    <mergeCell ref="A163:K163"/>
    <mergeCell ref="A164:K164"/>
    <mergeCell ref="B166:J166"/>
    <mergeCell ref="B167:J167"/>
    <mergeCell ref="A121:K121"/>
    <mergeCell ref="A122:K122"/>
    <mergeCell ref="A123:K123"/>
    <mergeCell ref="B125:J125"/>
    <mergeCell ref="B126:J126"/>
    <mergeCell ref="B127:J127"/>
    <mergeCell ref="A81:K81"/>
    <mergeCell ref="A82:K82"/>
    <mergeCell ref="B84:J84"/>
    <mergeCell ref="B85:J85"/>
    <mergeCell ref="B86:J86"/>
    <mergeCell ref="B88:J88"/>
    <mergeCell ref="A41:K41"/>
    <mergeCell ref="B43:J43"/>
    <mergeCell ref="B44:J44"/>
    <mergeCell ref="B45:J45"/>
    <mergeCell ref="B47:J47"/>
    <mergeCell ref="A80:K80"/>
    <mergeCell ref="B2:J2"/>
    <mergeCell ref="B3:J3"/>
    <mergeCell ref="B4:J4"/>
    <mergeCell ref="B6:J6"/>
    <mergeCell ref="A39:K39"/>
    <mergeCell ref="A40:K40"/>
  </mergeCells>
  <printOptions horizontalCentered="1" verticalCentered="1"/>
  <pageMargins left="0.23622047244094491" right="0.23622047244094491" top="0.74803149606299213" bottom="0.74803149606299213" header="0.31496062992125984" footer="0.31496062992125984"/>
  <pageSetup paperSize="9" orientation="portrait" horizontalDpi="0" verticalDpi="0"/>
  <rowBreaks count="19" manualBreakCount="19">
    <brk id="41" max="10" man="1"/>
    <brk id="82" max="10" man="1"/>
    <brk id="123" max="10" man="1"/>
    <brk id="164" max="10" man="1"/>
    <brk id="205" max="10" man="1"/>
    <brk id="246" max="10" man="1"/>
    <brk id="287" max="10" man="1"/>
    <brk id="328" max="10" man="1"/>
    <brk id="369" max="10" man="1"/>
    <brk id="414" max="10" man="1"/>
    <brk id="455" max="10" man="1"/>
    <brk id="496" max="10" man="1"/>
    <brk id="533" max="10" man="1"/>
    <brk id="574" max="10" man="1"/>
    <brk id="615" max="10" man="1"/>
    <brk id="656" max="10" man="1"/>
    <brk id="697" max="10" man="1"/>
    <brk id="738" max="10" man="1"/>
    <brk id="779" max="10"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6E2C9-EEFA-6747-A9CE-8FF48850F042}">
  <sheetPr codeName="Sheet11">
    <tabColor theme="9" tint="0.39997558519241921"/>
  </sheetPr>
  <dimension ref="A1:D8"/>
  <sheetViews>
    <sheetView workbookViewId="0">
      <selection activeCell="B3" sqref="B3"/>
    </sheetView>
  </sheetViews>
  <sheetFormatPr baseColWidth="10" defaultColWidth="10.83203125" defaultRowHeight="15" x14ac:dyDescent="0.2"/>
  <cols>
    <col min="1" max="1" width="5" customWidth="1"/>
    <col min="2" max="2" width="51.1640625" customWidth="1"/>
  </cols>
  <sheetData>
    <row r="1" spans="1:4" x14ac:dyDescent="0.2">
      <c r="A1" s="342" t="s">
        <v>341</v>
      </c>
      <c r="B1" s="343" t="s">
        <v>342</v>
      </c>
      <c r="C1" s="344" t="s">
        <v>343</v>
      </c>
      <c r="D1" s="343" t="s">
        <v>344</v>
      </c>
    </row>
    <row r="2" spans="1:4" x14ac:dyDescent="0.2">
      <c r="A2" s="342"/>
      <c r="B2" s="343"/>
      <c r="C2" s="345"/>
      <c r="D2" s="343"/>
    </row>
    <row r="3" spans="1:4" ht="34" customHeight="1" x14ac:dyDescent="0.2">
      <c r="A3" s="92">
        <v>1</v>
      </c>
      <c r="B3" s="93" t="s">
        <v>345</v>
      </c>
      <c r="C3" s="95"/>
      <c r="D3" s="95"/>
    </row>
    <row r="4" spans="1:4" ht="34" customHeight="1" x14ac:dyDescent="0.2">
      <c r="A4" s="92">
        <v>2</v>
      </c>
      <c r="B4" s="93" t="s">
        <v>349</v>
      </c>
      <c r="C4" s="94" t="s">
        <v>722</v>
      </c>
      <c r="D4" s="95"/>
    </row>
    <row r="5" spans="1:4" ht="34" customHeight="1" x14ac:dyDescent="0.2">
      <c r="A5" s="92">
        <v>3</v>
      </c>
      <c r="B5" s="93" t="s">
        <v>346</v>
      </c>
      <c r="C5" s="94" t="s">
        <v>520</v>
      </c>
      <c r="D5" s="95"/>
    </row>
    <row r="6" spans="1:4" ht="34" customHeight="1" x14ac:dyDescent="0.2">
      <c r="A6" s="92">
        <v>4</v>
      </c>
      <c r="B6" s="93" t="s">
        <v>347</v>
      </c>
      <c r="C6" s="94" t="s">
        <v>747</v>
      </c>
      <c r="D6" s="95"/>
    </row>
    <row r="7" spans="1:4" ht="34" customHeight="1" x14ac:dyDescent="0.2">
      <c r="A7" s="92">
        <v>5</v>
      </c>
      <c r="B7" s="93" t="s">
        <v>348</v>
      </c>
      <c r="C7" s="94" t="s">
        <v>746</v>
      </c>
      <c r="D7" s="95"/>
    </row>
    <row r="8" spans="1:4" ht="34" customHeight="1" x14ac:dyDescent="0.2">
      <c r="A8" s="92">
        <v>6</v>
      </c>
      <c r="B8" s="93" t="s">
        <v>773</v>
      </c>
      <c r="C8" s="94" t="s">
        <v>772</v>
      </c>
      <c r="D8" s="95"/>
    </row>
  </sheetData>
  <mergeCells count="4">
    <mergeCell ref="A1:A2"/>
    <mergeCell ref="B1:B2"/>
    <mergeCell ref="C1:C2"/>
    <mergeCell ref="D1:D2"/>
  </mergeCells>
  <printOptions horizontalCentered="1"/>
  <pageMargins left="0.70866141732283472" right="0.70866141732283472" top="0.74803149606299213" bottom="0.74803149606299213" header="0.31496062992125984" footer="0.31496062992125984"/>
  <pageSetup paperSize="9"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D4F129-2052-C54C-B136-53E2016B62F3}">
  <sheetPr codeName="Sheet2">
    <tabColor theme="7" tint="0.59999389629810485"/>
  </sheetPr>
  <dimension ref="A1:J1003"/>
  <sheetViews>
    <sheetView view="pageBreakPreview" topLeftCell="A744" zoomScaleNormal="100" zoomScaleSheetLayoutView="100" workbookViewId="0">
      <selection activeCell="F759" sqref="F759"/>
    </sheetView>
  </sheetViews>
  <sheetFormatPr baseColWidth="10" defaultColWidth="10.83203125" defaultRowHeight="16" customHeight="1" x14ac:dyDescent="0.15"/>
  <cols>
    <col min="1" max="1" width="3.5" style="1" customWidth="1"/>
    <col min="2" max="4" width="10.83203125" style="1"/>
    <col min="5" max="5" width="2.33203125" style="1" customWidth="1"/>
    <col min="6" max="16384" width="10.83203125" style="1"/>
  </cols>
  <sheetData>
    <row r="1" spans="1:10" ht="16" customHeight="1" x14ac:dyDescent="0.15">
      <c r="A1" s="311" t="s">
        <v>31</v>
      </c>
      <c r="B1" s="311"/>
      <c r="C1" s="311"/>
      <c r="D1" s="311"/>
      <c r="E1" s="311"/>
      <c r="F1" s="311"/>
      <c r="G1" s="311"/>
      <c r="H1" s="311"/>
      <c r="I1" s="311"/>
      <c r="J1" s="1">
        <v>1</v>
      </c>
    </row>
    <row r="2" spans="1:10" ht="16" customHeight="1" x14ac:dyDescent="0.15">
      <c r="A2" s="14"/>
      <c r="B2" s="14"/>
      <c r="C2" s="14"/>
      <c r="D2" s="14"/>
      <c r="E2" s="14"/>
      <c r="F2" s="14"/>
      <c r="G2" s="14"/>
      <c r="H2" s="14"/>
      <c r="I2" s="14"/>
    </row>
    <row r="3" spans="1:10" ht="16" customHeight="1" x14ac:dyDescent="0.15">
      <c r="A3" s="14" t="s">
        <v>17</v>
      </c>
      <c r="B3" s="14"/>
      <c r="C3" s="14"/>
      <c r="D3" s="14"/>
      <c r="E3" s="14"/>
      <c r="F3" s="14"/>
      <c r="G3" s="14"/>
      <c r="H3" s="14"/>
      <c r="I3" s="14"/>
    </row>
    <row r="4" spans="1:10" ht="16" customHeight="1" x14ac:dyDescent="0.15">
      <c r="A4" s="14"/>
      <c r="B4" s="14" t="s">
        <v>12</v>
      </c>
      <c r="C4" s="14"/>
      <c r="D4" s="14"/>
      <c r="E4" s="14" t="s">
        <v>2</v>
      </c>
      <c r="F4" s="14" t="str">
        <f>VLOOKUP($J1,[128]Base_02!$A$5:$Z$24,3,FALSE)</f>
        <v>Nama PB 1</v>
      </c>
      <c r="G4" s="14"/>
      <c r="H4" s="14"/>
      <c r="I4" s="14"/>
    </row>
    <row r="5" spans="1:10" ht="16" customHeight="1" x14ac:dyDescent="0.15">
      <c r="A5" s="14"/>
      <c r="B5" s="14" t="s">
        <v>14</v>
      </c>
      <c r="C5" s="14"/>
      <c r="D5" s="14"/>
      <c r="E5" s="14" t="s">
        <v>2</v>
      </c>
      <c r="F5" s="14" t="str">
        <f>VLOOKUP(J1,[128]Base_02!$A$5:$Z$24,5,FALSE)&amp;", "&amp;TEXT(VLOOKUP(J1,[128]Base_02!$A$5:$Z$24,6,FALSE),"dd mmm yyyy")</f>
        <v>Sorong, 01 Jan 2000</v>
      </c>
      <c r="G5" s="14"/>
      <c r="H5" s="14"/>
      <c r="I5" s="14"/>
    </row>
    <row r="6" spans="1:10" ht="16" customHeight="1" x14ac:dyDescent="0.15">
      <c r="A6" s="14"/>
      <c r="B6" s="14" t="s">
        <v>708</v>
      </c>
      <c r="C6" s="14"/>
      <c r="D6" s="14"/>
      <c r="E6" s="14" t="s">
        <v>2</v>
      </c>
      <c r="F6" s="14" t="str">
        <f>IF(VLOOKUP($J1,[128]Base_02!$A$5:$Z$24,4,FALSE)="L","Laki-Laki","Perempuan")</f>
        <v>Laki-Laki</v>
      </c>
      <c r="G6" s="14"/>
      <c r="H6" s="14"/>
      <c r="I6" s="14"/>
    </row>
    <row r="7" spans="1:10" ht="16" customHeight="1" x14ac:dyDescent="0.15">
      <c r="A7" s="14"/>
      <c r="B7" s="14" t="s">
        <v>13</v>
      </c>
      <c r="C7" s="14"/>
      <c r="D7" s="14"/>
      <c r="E7" s="14" t="s">
        <v>2</v>
      </c>
      <c r="F7" s="14" t="str">
        <f>VLOOKUP($J1,[128]Base_02!$A$5:$Z$24,14,FALSE)</f>
        <v>3310080902970001</v>
      </c>
      <c r="G7" s="14"/>
      <c r="H7" s="14"/>
      <c r="I7" s="14"/>
    </row>
    <row r="8" spans="1:10" ht="16" customHeight="1" x14ac:dyDescent="0.15">
      <c r="A8" s="14"/>
      <c r="B8" s="14" t="s">
        <v>709</v>
      </c>
      <c r="C8" s="14"/>
      <c r="D8" s="14"/>
      <c r="E8" s="14" t="s">
        <v>2</v>
      </c>
      <c r="F8" s="14" t="str">
        <f>VLOOKUP($J1,[128]Base_02!$A$5:$AG$24,33,FALSE)</f>
        <v>Sekolah Dasar</v>
      </c>
      <c r="G8" s="14"/>
      <c r="H8" s="14"/>
      <c r="I8" s="14"/>
    </row>
    <row r="9" spans="1:10" ht="16" customHeight="1" x14ac:dyDescent="0.15">
      <c r="A9" s="14"/>
      <c r="B9" s="14" t="s">
        <v>16</v>
      </c>
      <c r="C9" s="14"/>
      <c r="D9" s="14"/>
      <c r="E9" s="14" t="s">
        <v>2</v>
      </c>
      <c r="F9" s="14" t="str">
        <f>VLOOKUP(J1,[128]Base_02!$A$5:$Z$24,11,FALSE)&amp;", RT "&amp;VLOOKUP(J1,[128]Base_02!$A$5:$Z$24,12,FALSE)&amp;", RW "&amp;VLOOKUP(J1,[128]Base_02!$A$5:$Z$24,13,FALSE)&amp;", "</f>
        <v xml:space="preserve">Jalan Kanal Victory, RT 1, RW 1, </v>
      </c>
      <c r="G9" s="14"/>
      <c r="H9" s="14"/>
      <c r="I9" s="14"/>
    </row>
    <row r="10" spans="1:10" ht="16" customHeight="1" x14ac:dyDescent="0.15">
      <c r="A10" s="14"/>
      <c r="B10" s="14"/>
      <c r="C10" s="14"/>
      <c r="D10" s="14"/>
      <c r="E10" s="14"/>
      <c r="F10" s="14" t="str">
        <f>[128]Base_01!$B$2&amp;" "&amp;[128]Base_01!$C$2&amp;", "</f>
        <v xml:space="preserve">Kelurahan Klasabi, </v>
      </c>
      <c r="G10" s="14"/>
      <c r="H10" s="14"/>
    </row>
    <row r="11" spans="1:10" ht="16" customHeight="1" x14ac:dyDescent="0.15">
      <c r="A11" s="14"/>
      <c r="B11" s="14"/>
      <c r="C11" s="14"/>
      <c r="D11" s="14"/>
      <c r="E11" s="14"/>
      <c r="F11" s="14" t="str">
        <f>[128]Base_01!$B$3&amp;" "&amp;[128]Base_01!$C$3&amp;", "</f>
        <v xml:space="preserve">Distrik Sorong Manoi, </v>
      </c>
      <c r="G11" s="14"/>
      <c r="H11" s="14"/>
      <c r="I11" s="14"/>
    </row>
    <row r="12" spans="1:10" ht="16" customHeight="1" x14ac:dyDescent="0.15">
      <c r="A12" s="14"/>
      <c r="B12" s="14"/>
      <c r="C12" s="14"/>
      <c r="D12" s="14"/>
      <c r="E12" s="14"/>
      <c r="F12" s="14" t="str">
        <f>[128]Base_01!$B$4&amp;" "&amp;[128]Base_01!$C$4</f>
        <v>Kota Sorong</v>
      </c>
      <c r="G12" s="14"/>
      <c r="H12" s="14"/>
      <c r="I12" s="14"/>
    </row>
    <row r="13" spans="1:10" ht="16" customHeight="1" x14ac:dyDescent="0.15">
      <c r="A13" s="14"/>
      <c r="B13" s="14" t="s">
        <v>710</v>
      </c>
      <c r="C13" s="14"/>
      <c r="D13" s="14"/>
      <c r="E13" s="14" t="s">
        <v>2</v>
      </c>
      <c r="F13" s="14" t="str">
        <f>VLOOKUP(J1,[128]Base_02!$A$5:$Z$24,9,FALSE)</f>
        <v>081328888801</v>
      </c>
      <c r="G13" s="14"/>
      <c r="H13" s="14"/>
      <c r="I13" s="14"/>
    </row>
    <row r="14" spans="1:10" ht="16" customHeight="1" x14ac:dyDescent="0.15">
      <c r="A14" s="14"/>
      <c r="B14" s="14" t="s">
        <v>15</v>
      </c>
      <c r="C14" s="14"/>
      <c r="D14" s="14"/>
      <c r="E14" s="14" t="s">
        <v>2</v>
      </c>
      <c r="F14" s="14" t="str">
        <f>VLOOKUP(J1,[128]Base_02!$A$5:$Z$24,8,FALSE)</f>
        <v>Mengurus Rumah Tangga</v>
      </c>
      <c r="G14" s="14"/>
      <c r="H14" s="14"/>
      <c r="I14" s="14"/>
    </row>
    <row r="15" spans="1:10" ht="16" customHeight="1" x14ac:dyDescent="0.15">
      <c r="A15" s="14"/>
      <c r="B15" s="14"/>
      <c r="C15" s="14"/>
      <c r="D15" s="14"/>
      <c r="E15" s="14"/>
      <c r="F15" s="14"/>
      <c r="G15" s="14"/>
      <c r="H15" s="14"/>
      <c r="I15" s="14"/>
    </row>
    <row r="16" spans="1:10" ht="16" customHeight="1" x14ac:dyDescent="0.15">
      <c r="A16" s="14" t="s">
        <v>18</v>
      </c>
      <c r="B16" s="14"/>
      <c r="C16" s="14"/>
      <c r="D16" s="14"/>
      <c r="E16" s="14"/>
      <c r="F16" s="14"/>
      <c r="G16" s="14"/>
      <c r="H16" s="14"/>
      <c r="I16" s="14"/>
    </row>
    <row r="17" spans="1:9" ht="16" customHeight="1" x14ac:dyDescent="0.15">
      <c r="A17" s="15" t="s">
        <v>674</v>
      </c>
      <c r="B17" s="309" t="s">
        <v>711</v>
      </c>
      <c r="C17" s="309"/>
      <c r="D17" s="309"/>
      <c r="E17" s="309"/>
      <c r="F17" s="309"/>
      <c r="G17" s="309"/>
      <c r="H17" s="309"/>
      <c r="I17" s="309"/>
    </row>
    <row r="18" spans="1:9" ht="16" customHeight="1" x14ac:dyDescent="0.15">
      <c r="A18" s="14"/>
      <c r="B18" s="309"/>
      <c r="C18" s="309"/>
      <c r="D18" s="309"/>
      <c r="E18" s="309"/>
      <c r="F18" s="309"/>
      <c r="G18" s="309"/>
      <c r="H18" s="309"/>
      <c r="I18" s="309"/>
    </row>
    <row r="19" spans="1:9" ht="16" customHeight="1" x14ac:dyDescent="0.15">
      <c r="A19" s="16" t="s">
        <v>675</v>
      </c>
      <c r="B19" s="309" t="s">
        <v>712</v>
      </c>
      <c r="C19" s="309"/>
      <c r="D19" s="309"/>
      <c r="E19" s="309"/>
      <c r="F19" s="309"/>
      <c r="G19" s="309"/>
      <c r="H19" s="309"/>
      <c r="I19" s="309"/>
    </row>
    <row r="20" spans="1:9" ht="16" customHeight="1" x14ac:dyDescent="0.15">
      <c r="A20" s="14"/>
      <c r="B20" s="309"/>
      <c r="C20" s="309"/>
      <c r="D20" s="309"/>
      <c r="E20" s="309"/>
      <c r="F20" s="309"/>
      <c r="G20" s="309"/>
      <c r="H20" s="309"/>
      <c r="I20" s="309"/>
    </row>
    <row r="21" spans="1:9" ht="16" customHeight="1" x14ac:dyDescent="0.15">
      <c r="A21" s="14"/>
      <c r="B21" s="309"/>
      <c r="C21" s="309"/>
      <c r="D21" s="309"/>
      <c r="E21" s="309"/>
      <c r="F21" s="309"/>
      <c r="G21" s="309"/>
      <c r="H21" s="309"/>
      <c r="I21" s="309"/>
    </row>
    <row r="22" spans="1:9" ht="16" customHeight="1" x14ac:dyDescent="0.15">
      <c r="A22" s="16" t="s">
        <v>686</v>
      </c>
      <c r="B22" s="312" t="s">
        <v>713</v>
      </c>
      <c r="C22" s="312"/>
      <c r="D22" s="312"/>
      <c r="E22" s="312"/>
      <c r="F22" s="312"/>
      <c r="G22" s="312"/>
      <c r="H22" s="312"/>
      <c r="I22" s="312"/>
    </row>
    <row r="23" spans="1:9" ht="16" customHeight="1" x14ac:dyDescent="0.15">
      <c r="A23" s="16" t="s">
        <v>687</v>
      </c>
      <c r="B23" s="309" t="s">
        <v>714</v>
      </c>
      <c r="C23" s="309"/>
      <c r="D23" s="309"/>
      <c r="E23" s="309"/>
      <c r="F23" s="309"/>
      <c r="G23" s="309"/>
      <c r="H23" s="309"/>
      <c r="I23" s="309"/>
    </row>
    <row r="24" spans="1:9" ht="16" customHeight="1" x14ac:dyDescent="0.15">
      <c r="A24" s="14"/>
      <c r="B24" s="309"/>
      <c r="C24" s="309"/>
      <c r="D24" s="309"/>
      <c r="E24" s="309"/>
      <c r="F24" s="309"/>
      <c r="G24" s="309"/>
      <c r="H24" s="309"/>
      <c r="I24" s="309"/>
    </row>
    <row r="25" spans="1:9" ht="16" customHeight="1" x14ac:dyDescent="0.15">
      <c r="A25" s="16" t="s">
        <v>688</v>
      </c>
      <c r="B25" s="312" t="s">
        <v>715</v>
      </c>
      <c r="C25" s="312"/>
      <c r="D25" s="312"/>
      <c r="E25" s="312"/>
      <c r="F25" s="312"/>
      <c r="G25" s="312"/>
      <c r="H25" s="312"/>
      <c r="I25" s="312"/>
    </row>
    <row r="26" spans="1:9" ht="16" customHeight="1" x14ac:dyDescent="0.15">
      <c r="A26" s="16" t="s">
        <v>689</v>
      </c>
      <c r="B26" s="312" t="s">
        <v>702</v>
      </c>
      <c r="C26" s="312"/>
      <c r="D26" s="312"/>
      <c r="E26" s="312"/>
      <c r="F26" s="312"/>
      <c r="G26" s="312"/>
      <c r="H26" s="312"/>
      <c r="I26" s="312"/>
    </row>
    <row r="27" spans="1:9" ht="16" customHeight="1" x14ac:dyDescent="0.15">
      <c r="A27" s="16" t="s">
        <v>690</v>
      </c>
      <c r="B27" s="309" t="s">
        <v>716</v>
      </c>
      <c r="C27" s="309"/>
      <c r="D27" s="309"/>
      <c r="E27" s="309"/>
      <c r="F27" s="309"/>
      <c r="G27" s="309"/>
      <c r="H27" s="309"/>
      <c r="I27" s="309"/>
    </row>
    <row r="28" spans="1:9" ht="16" customHeight="1" x14ac:dyDescent="0.15">
      <c r="A28" s="14"/>
      <c r="B28" s="309"/>
      <c r="C28" s="309"/>
      <c r="D28" s="309"/>
      <c r="E28" s="309"/>
      <c r="F28" s="309"/>
      <c r="G28" s="309"/>
      <c r="H28" s="309"/>
      <c r="I28" s="309"/>
    </row>
    <row r="29" spans="1:9" ht="16" customHeight="1" x14ac:dyDescent="0.15">
      <c r="A29" s="16" t="s">
        <v>691</v>
      </c>
      <c r="B29" s="309" t="s">
        <v>717</v>
      </c>
      <c r="C29" s="309"/>
      <c r="D29" s="309"/>
      <c r="E29" s="309"/>
      <c r="F29" s="309"/>
      <c r="G29" s="309"/>
      <c r="H29" s="309"/>
      <c r="I29" s="309"/>
    </row>
    <row r="30" spans="1:9" ht="16" customHeight="1" x14ac:dyDescent="0.15">
      <c r="A30" s="14"/>
      <c r="B30" s="309"/>
      <c r="C30" s="309"/>
      <c r="D30" s="309"/>
      <c r="E30" s="309"/>
      <c r="F30" s="309"/>
      <c r="G30" s="309"/>
      <c r="H30" s="309"/>
      <c r="I30" s="309"/>
    </row>
    <row r="31" spans="1:9" ht="16" customHeight="1" x14ac:dyDescent="0.15">
      <c r="A31" s="14"/>
      <c r="B31" s="309"/>
      <c r="C31" s="309"/>
      <c r="D31" s="309"/>
      <c r="E31" s="309"/>
      <c r="F31" s="309"/>
      <c r="G31" s="309"/>
      <c r="H31" s="309"/>
      <c r="I31" s="309"/>
    </row>
    <row r="32" spans="1:9" ht="16" customHeight="1" x14ac:dyDescent="0.15">
      <c r="A32" s="16" t="s">
        <v>692</v>
      </c>
      <c r="B32" s="309" t="s">
        <v>718</v>
      </c>
      <c r="C32" s="309"/>
      <c r="D32" s="309"/>
      <c r="E32" s="309"/>
      <c r="F32" s="309"/>
      <c r="G32" s="309"/>
      <c r="H32" s="309"/>
      <c r="I32" s="309"/>
    </row>
    <row r="33" spans="1:9" ht="16" customHeight="1" x14ac:dyDescent="0.15">
      <c r="A33" s="14"/>
      <c r="B33" s="309"/>
      <c r="C33" s="309"/>
      <c r="D33" s="309"/>
      <c r="E33" s="309"/>
      <c r="F33" s="309"/>
      <c r="G33" s="309"/>
      <c r="H33" s="309"/>
      <c r="I33" s="309"/>
    </row>
    <row r="34" spans="1:9" ht="16" customHeight="1" x14ac:dyDescent="0.15">
      <c r="A34" s="14"/>
      <c r="B34" s="309"/>
      <c r="C34" s="309"/>
      <c r="D34" s="309"/>
      <c r="E34" s="309"/>
      <c r="F34" s="309"/>
      <c r="G34" s="309"/>
      <c r="H34" s="309"/>
      <c r="I34" s="309"/>
    </row>
    <row r="35" spans="1:9" ht="16" customHeight="1" x14ac:dyDescent="0.15">
      <c r="A35" s="16" t="s">
        <v>693</v>
      </c>
      <c r="B35" s="309" t="s">
        <v>719</v>
      </c>
      <c r="C35" s="309"/>
      <c r="D35" s="309"/>
      <c r="E35" s="309"/>
      <c r="F35" s="309"/>
      <c r="G35" s="309"/>
      <c r="H35" s="309"/>
      <c r="I35" s="309"/>
    </row>
    <row r="36" spans="1:9" ht="16" customHeight="1" x14ac:dyDescent="0.15">
      <c r="A36" s="14"/>
      <c r="B36" s="309"/>
      <c r="C36" s="309"/>
      <c r="D36" s="309"/>
      <c r="E36" s="309"/>
      <c r="F36" s="309"/>
      <c r="G36" s="309"/>
      <c r="H36" s="309"/>
      <c r="I36" s="309"/>
    </row>
    <row r="37" spans="1:9" ht="16" customHeight="1" x14ac:dyDescent="0.15">
      <c r="A37" s="16" t="s">
        <v>694</v>
      </c>
      <c r="B37" s="309" t="s">
        <v>720</v>
      </c>
      <c r="C37" s="309"/>
      <c r="D37" s="309"/>
      <c r="E37" s="309"/>
      <c r="F37" s="309"/>
      <c r="G37" s="309"/>
      <c r="H37" s="309"/>
      <c r="I37" s="309"/>
    </row>
    <row r="38" spans="1:9" ht="16" customHeight="1" x14ac:dyDescent="0.15">
      <c r="A38" s="14"/>
      <c r="B38" s="309"/>
      <c r="C38" s="309"/>
      <c r="D38" s="309"/>
      <c r="E38" s="309"/>
      <c r="F38" s="309"/>
      <c r="G38" s="309"/>
      <c r="H38" s="309"/>
      <c r="I38" s="309"/>
    </row>
    <row r="39" spans="1:9" ht="16" customHeight="1" x14ac:dyDescent="0.15">
      <c r="A39" s="309" t="s">
        <v>721</v>
      </c>
      <c r="B39" s="309"/>
      <c r="C39" s="309"/>
      <c r="D39" s="309"/>
      <c r="E39" s="309"/>
      <c r="F39" s="309"/>
      <c r="G39" s="309"/>
      <c r="H39" s="309"/>
      <c r="I39" s="309"/>
    </row>
    <row r="40" spans="1:9" ht="16" customHeight="1" x14ac:dyDescent="0.15">
      <c r="A40" s="309"/>
      <c r="B40" s="309"/>
      <c r="C40" s="309"/>
      <c r="D40" s="309"/>
      <c r="E40" s="309"/>
      <c r="F40" s="309"/>
      <c r="G40" s="309"/>
      <c r="H40" s="309"/>
      <c r="I40" s="309"/>
    </row>
    <row r="41" spans="1:9" ht="16" customHeight="1" x14ac:dyDescent="0.15">
      <c r="A41" s="309"/>
      <c r="B41" s="309"/>
      <c r="C41" s="309"/>
      <c r="D41" s="309"/>
      <c r="E41" s="309"/>
      <c r="F41" s="309"/>
      <c r="G41" s="309"/>
      <c r="H41" s="309"/>
      <c r="I41" s="309"/>
    </row>
    <row r="42" spans="1:9" ht="16" customHeight="1" x14ac:dyDescent="0.15">
      <c r="A42" s="309"/>
      <c r="B42" s="309"/>
      <c r="C42" s="309"/>
      <c r="D42" s="309"/>
      <c r="E42" s="309"/>
      <c r="F42" s="309"/>
      <c r="G42" s="309"/>
      <c r="H42" s="309"/>
      <c r="I42" s="309"/>
    </row>
    <row r="43" spans="1:9" ht="16" customHeight="1" x14ac:dyDescent="0.15">
      <c r="A43" s="14"/>
      <c r="B43" s="14"/>
      <c r="C43" s="14"/>
      <c r="D43" s="14"/>
      <c r="E43" s="14"/>
      <c r="F43" s="14"/>
      <c r="G43" s="14"/>
      <c r="H43" s="14"/>
      <c r="I43" s="14"/>
    </row>
    <row r="44" spans="1:9" ht="16" customHeight="1" x14ac:dyDescent="0.15">
      <c r="A44" s="14"/>
      <c r="B44" s="14"/>
      <c r="C44" s="14"/>
      <c r="D44" s="14"/>
      <c r="E44" s="14"/>
      <c r="F44" s="14"/>
      <c r="G44" s="310" t="str">
        <f>[128]Base_01!$C$4&amp;", "&amp;[128]Base_01!$C$27</f>
        <v>Sorong, …..  …........................  2026</v>
      </c>
      <c r="H44" s="310"/>
      <c r="I44" s="310"/>
    </row>
    <row r="45" spans="1:9" ht="16" customHeight="1" x14ac:dyDescent="0.15">
      <c r="A45" s="14"/>
      <c r="B45" s="14"/>
      <c r="C45" s="14"/>
      <c r="D45" s="14"/>
      <c r="E45" s="14"/>
      <c r="F45" s="14"/>
      <c r="G45" s="310" t="s">
        <v>30</v>
      </c>
      <c r="H45" s="310"/>
      <c r="I45" s="310"/>
    </row>
    <row r="46" spans="1:9" ht="16" customHeight="1" x14ac:dyDescent="0.15">
      <c r="A46" s="14"/>
      <c r="B46" s="14"/>
      <c r="C46" s="14"/>
      <c r="D46" s="14"/>
      <c r="E46" s="14"/>
      <c r="F46" s="14"/>
      <c r="G46" s="14"/>
      <c r="H46" s="14"/>
      <c r="I46" s="14"/>
    </row>
    <row r="47" spans="1:9" ht="16" customHeight="1" x14ac:dyDescent="0.15">
      <c r="A47" s="14"/>
      <c r="B47" s="14"/>
      <c r="C47" s="14"/>
      <c r="D47" s="14"/>
      <c r="E47" s="14"/>
      <c r="F47" s="14"/>
      <c r="G47" s="14"/>
      <c r="H47" s="14"/>
      <c r="I47" s="14"/>
    </row>
    <row r="48" spans="1:9" ht="16" customHeight="1" x14ac:dyDescent="0.15">
      <c r="A48" s="14"/>
      <c r="B48" s="14"/>
      <c r="C48" s="14"/>
      <c r="D48" s="14"/>
      <c r="E48" s="14"/>
      <c r="F48" s="14"/>
      <c r="G48" s="14"/>
      <c r="H48" s="14"/>
      <c r="I48" s="14"/>
    </row>
    <row r="49" spans="1:10" ht="16" customHeight="1" x14ac:dyDescent="0.15">
      <c r="A49" s="14"/>
      <c r="B49" s="14"/>
      <c r="C49" s="14"/>
      <c r="D49" s="14"/>
      <c r="E49" s="14"/>
      <c r="F49" s="14"/>
      <c r="G49" s="14"/>
      <c r="H49" s="14"/>
      <c r="I49" s="14"/>
    </row>
    <row r="50" spans="1:10" ht="16" customHeight="1" x14ac:dyDescent="0.15">
      <c r="A50" s="14"/>
      <c r="B50" s="14"/>
      <c r="C50" s="14"/>
      <c r="D50" s="14"/>
      <c r="E50" s="14"/>
      <c r="F50" s="14"/>
      <c r="G50" s="310" t="str">
        <f>F4</f>
        <v>Nama PB 1</v>
      </c>
      <c r="H50" s="310"/>
      <c r="I50" s="310"/>
    </row>
    <row r="51" spans="1:10" ht="16" customHeight="1" x14ac:dyDescent="0.15">
      <c r="A51" s="311" t="s">
        <v>31</v>
      </c>
      <c r="B51" s="311"/>
      <c r="C51" s="311"/>
      <c r="D51" s="311"/>
      <c r="E51" s="311"/>
      <c r="F51" s="311"/>
      <c r="G51" s="311"/>
      <c r="H51" s="311"/>
      <c r="I51" s="311"/>
      <c r="J51" s="1">
        <v>2</v>
      </c>
    </row>
    <row r="52" spans="1:10" ht="16" customHeight="1" x14ac:dyDescent="0.15">
      <c r="A52" s="14"/>
      <c r="B52" s="14"/>
      <c r="C52" s="14"/>
      <c r="D52" s="14"/>
      <c r="E52" s="14"/>
      <c r="F52" s="14"/>
      <c r="G52" s="14"/>
      <c r="H52" s="14"/>
      <c r="I52" s="14"/>
    </row>
    <row r="53" spans="1:10" ht="16" customHeight="1" x14ac:dyDescent="0.15">
      <c r="A53" s="14" t="s">
        <v>17</v>
      </c>
      <c r="B53" s="14"/>
      <c r="C53" s="14"/>
      <c r="D53" s="14"/>
      <c r="E53" s="14"/>
      <c r="F53" s="14"/>
      <c r="G53" s="14"/>
      <c r="H53" s="14"/>
      <c r="I53" s="14"/>
    </row>
    <row r="54" spans="1:10" ht="16" customHeight="1" x14ac:dyDescent="0.15">
      <c r="A54" s="14"/>
      <c r="B54" s="14" t="s">
        <v>12</v>
      </c>
      <c r="C54" s="14"/>
      <c r="D54" s="14"/>
      <c r="E54" s="14" t="s">
        <v>2</v>
      </c>
      <c r="F54" s="14" t="str">
        <f>VLOOKUP($J51,[128]Base_02!$A$5:$Z$24,3,FALSE)</f>
        <v>Nama PB 2</v>
      </c>
      <c r="G54" s="14"/>
      <c r="H54" s="14"/>
      <c r="I54" s="14"/>
    </row>
    <row r="55" spans="1:10" ht="16" customHeight="1" x14ac:dyDescent="0.15">
      <c r="A55" s="14"/>
      <c r="B55" s="14" t="s">
        <v>14</v>
      </c>
      <c r="C55" s="14"/>
      <c r="D55" s="14"/>
      <c r="E55" s="14" t="s">
        <v>2</v>
      </c>
      <c r="F55" s="14" t="str">
        <f>VLOOKUP(J51,[128]Base_02!$A$5:$Z$24,5,FALSE)&amp;", "&amp;TEXT(VLOOKUP(J51,[128]Base_02!$A$5:$Z$24,6,FALSE),"dd mmm yyyy")</f>
        <v>Sorong, 01 Jan 2000</v>
      </c>
      <c r="G55" s="14"/>
      <c r="H55" s="14"/>
      <c r="I55" s="14"/>
    </row>
    <row r="56" spans="1:10" ht="16" customHeight="1" x14ac:dyDescent="0.15">
      <c r="A56" s="14"/>
      <c r="B56" s="14" t="s">
        <v>708</v>
      </c>
      <c r="C56" s="14"/>
      <c r="D56" s="14"/>
      <c r="E56" s="14" t="s">
        <v>2</v>
      </c>
      <c r="F56" s="14" t="str">
        <f>IF(VLOOKUP($J51,[128]Base_02!$A$5:$Z$24,4,FALSE)="L","Laki-Laki","Perempuan")</f>
        <v>Laki-Laki</v>
      </c>
      <c r="G56" s="14"/>
      <c r="H56" s="14"/>
      <c r="I56" s="14"/>
    </row>
    <row r="57" spans="1:10" ht="16" customHeight="1" x14ac:dyDescent="0.15">
      <c r="A57" s="14"/>
      <c r="B57" s="14" t="s">
        <v>13</v>
      </c>
      <c r="C57" s="14"/>
      <c r="D57" s="14"/>
      <c r="E57" s="14" t="s">
        <v>2</v>
      </c>
      <c r="F57" s="14" t="str">
        <f>VLOOKUP($J51,[128]Base_02!$A$5:$Z$24,14,FALSE)</f>
        <v>3304160101810004</v>
      </c>
      <c r="G57" s="14"/>
      <c r="H57" s="14"/>
      <c r="I57" s="14"/>
    </row>
    <row r="58" spans="1:10" ht="16" customHeight="1" x14ac:dyDescent="0.15">
      <c r="A58" s="14"/>
      <c r="B58" s="14" t="s">
        <v>709</v>
      </c>
      <c r="C58" s="14"/>
      <c r="D58" s="14"/>
      <c r="E58" s="14" t="s">
        <v>2</v>
      </c>
      <c r="F58" s="14" t="str">
        <f>VLOOKUP($J51,[128]Base_02!$A$5:$AG$24,33,FALSE)</f>
        <v>Sekolah Dasar</v>
      </c>
      <c r="G58" s="14"/>
      <c r="H58" s="14"/>
      <c r="I58" s="14"/>
    </row>
    <row r="59" spans="1:10" ht="16" customHeight="1" x14ac:dyDescent="0.15">
      <c r="A59" s="14"/>
      <c r="B59" s="14" t="s">
        <v>16</v>
      </c>
      <c r="C59" s="14"/>
      <c r="D59" s="14"/>
      <c r="E59" s="14" t="s">
        <v>2</v>
      </c>
      <c r="F59" s="14" t="str">
        <f>VLOOKUP(J51,[128]Base_02!$A$5:$Z$24,11,FALSE)&amp;", RT "&amp;VLOOKUP(J51,[128]Base_02!$A$5:$Z$24,12,FALSE)&amp;", RW "&amp;VLOOKUP(J51,[128]Base_02!$A$5:$Z$24,13,FALSE)&amp;", "</f>
        <v xml:space="preserve">Jalan Kanal Victory, RT 1, RW 1, </v>
      </c>
      <c r="G59" s="14"/>
      <c r="H59" s="14"/>
      <c r="I59" s="14"/>
    </row>
    <row r="60" spans="1:10" ht="16" customHeight="1" x14ac:dyDescent="0.15">
      <c r="A60" s="14"/>
      <c r="B60" s="14"/>
      <c r="C60" s="14"/>
      <c r="D60" s="14"/>
      <c r="E60" s="14"/>
      <c r="F60" s="14" t="str">
        <f>[128]Base_01!$B$2&amp;" "&amp;[128]Base_01!$C$2&amp;", "</f>
        <v xml:space="preserve">Kelurahan Klasabi, </v>
      </c>
      <c r="G60" s="14"/>
      <c r="H60" s="14"/>
    </row>
    <row r="61" spans="1:10" ht="16" customHeight="1" x14ac:dyDescent="0.15">
      <c r="A61" s="14"/>
      <c r="B61" s="14"/>
      <c r="C61" s="14"/>
      <c r="D61" s="14"/>
      <c r="E61" s="14"/>
      <c r="F61" s="14" t="str">
        <f>[128]Base_01!$B$3&amp;" "&amp;[128]Base_01!$C$3&amp;", "</f>
        <v xml:space="preserve">Distrik Sorong Manoi, </v>
      </c>
      <c r="G61" s="14"/>
      <c r="H61" s="14"/>
      <c r="I61" s="14"/>
    </row>
    <row r="62" spans="1:10" ht="16" customHeight="1" x14ac:dyDescent="0.15">
      <c r="A62" s="14"/>
      <c r="B62" s="14"/>
      <c r="C62" s="14"/>
      <c r="D62" s="14"/>
      <c r="E62" s="14"/>
      <c r="F62" s="14" t="str">
        <f>[128]Base_01!$B$4&amp;" "&amp;[128]Base_01!$C$4</f>
        <v>Kota Sorong</v>
      </c>
      <c r="G62" s="14"/>
      <c r="H62" s="14"/>
      <c r="I62" s="14"/>
    </row>
    <row r="63" spans="1:10" ht="16" customHeight="1" x14ac:dyDescent="0.15">
      <c r="A63" s="14"/>
      <c r="B63" s="14" t="s">
        <v>710</v>
      </c>
      <c r="C63" s="14"/>
      <c r="D63" s="14"/>
      <c r="E63" s="14" t="s">
        <v>2</v>
      </c>
      <c r="F63" s="14" t="str">
        <f>VLOOKUP(J51,[128]Base_02!$A$5:$Z$24,9,FALSE)</f>
        <v>081328888802</v>
      </c>
      <c r="G63" s="14"/>
      <c r="H63" s="14"/>
      <c r="I63" s="14"/>
    </row>
    <row r="64" spans="1:10" ht="16" customHeight="1" x14ac:dyDescent="0.15">
      <c r="A64" s="14"/>
      <c r="B64" s="14" t="s">
        <v>15</v>
      </c>
      <c r="C64" s="14"/>
      <c r="D64" s="14"/>
      <c r="E64" s="14" t="s">
        <v>2</v>
      </c>
      <c r="F64" s="14" t="str">
        <f>VLOOKUP(J51,[128]Base_02!$A$5:$Z$24,8,FALSE)</f>
        <v>Petani</v>
      </c>
      <c r="G64" s="14"/>
      <c r="H64" s="14"/>
      <c r="I64" s="14"/>
    </row>
    <row r="65" spans="1:9" ht="16" customHeight="1" x14ac:dyDescent="0.15">
      <c r="A65" s="14"/>
      <c r="B65" s="14"/>
      <c r="C65" s="14"/>
      <c r="D65" s="14"/>
      <c r="E65" s="14"/>
      <c r="F65" s="14"/>
      <c r="G65" s="14"/>
      <c r="H65" s="14"/>
      <c r="I65" s="14"/>
    </row>
    <row r="66" spans="1:9" ht="16" customHeight="1" x14ac:dyDescent="0.15">
      <c r="A66" s="14" t="s">
        <v>18</v>
      </c>
      <c r="B66" s="14"/>
      <c r="C66" s="14"/>
      <c r="D66" s="14"/>
      <c r="E66" s="14"/>
      <c r="F66" s="14"/>
      <c r="G66" s="14"/>
      <c r="H66" s="14"/>
      <c r="I66" s="14"/>
    </row>
    <row r="67" spans="1:9" ht="16" customHeight="1" x14ac:dyDescent="0.15">
      <c r="A67" s="15" t="s">
        <v>674</v>
      </c>
      <c r="B67" s="309" t="s">
        <v>711</v>
      </c>
      <c r="C67" s="309"/>
      <c r="D67" s="309"/>
      <c r="E67" s="309"/>
      <c r="F67" s="309"/>
      <c r="G67" s="309"/>
      <c r="H67" s="309"/>
      <c r="I67" s="309"/>
    </row>
    <row r="68" spans="1:9" ht="16" customHeight="1" x14ac:dyDescent="0.15">
      <c r="A68" s="14"/>
      <c r="B68" s="309"/>
      <c r="C68" s="309"/>
      <c r="D68" s="309"/>
      <c r="E68" s="309"/>
      <c r="F68" s="309"/>
      <c r="G68" s="309"/>
      <c r="H68" s="309"/>
      <c r="I68" s="309"/>
    </row>
    <row r="69" spans="1:9" ht="16" customHeight="1" x14ac:dyDescent="0.15">
      <c r="A69" s="16" t="s">
        <v>675</v>
      </c>
      <c r="B69" s="309" t="s">
        <v>712</v>
      </c>
      <c r="C69" s="309"/>
      <c r="D69" s="309"/>
      <c r="E69" s="309"/>
      <c r="F69" s="309"/>
      <c r="G69" s="309"/>
      <c r="H69" s="309"/>
      <c r="I69" s="309"/>
    </row>
    <row r="70" spans="1:9" ht="16" customHeight="1" x14ac:dyDescent="0.15">
      <c r="A70" s="14"/>
      <c r="B70" s="309"/>
      <c r="C70" s="309"/>
      <c r="D70" s="309"/>
      <c r="E70" s="309"/>
      <c r="F70" s="309"/>
      <c r="G70" s="309"/>
      <c r="H70" s="309"/>
      <c r="I70" s="309"/>
    </row>
    <row r="71" spans="1:9" ht="16" customHeight="1" x14ac:dyDescent="0.15">
      <c r="A71" s="14"/>
      <c r="B71" s="309"/>
      <c r="C71" s="309"/>
      <c r="D71" s="309"/>
      <c r="E71" s="309"/>
      <c r="F71" s="309"/>
      <c r="G71" s="309"/>
      <c r="H71" s="309"/>
      <c r="I71" s="309"/>
    </row>
    <row r="72" spans="1:9" ht="16" customHeight="1" x14ac:dyDescent="0.15">
      <c r="A72" s="16" t="s">
        <v>686</v>
      </c>
      <c r="B72" s="312" t="s">
        <v>713</v>
      </c>
      <c r="C72" s="312"/>
      <c r="D72" s="312"/>
      <c r="E72" s="312"/>
      <c r="F72" s="312"/>
      <c r="G72" s="312"/>
      <c r="H72" s="312"/>
      <c r="I72" s="312"/>
    </row>
    <row r="73" spans="1:9" ht="16" customHeight="1" x14ac:dyDescent="0.15">
      <c r="A73" s="16" t="s">
        <v>687</v>
      </c>
      <c r="B73" s="309" t="s">
        <v>714</v>
      </c>
      <c r="C73" s="309"/>
      <c r="D73" s="309"/>
      <c r="E73" s="309"/>
      <c r="F73" s="309"/>
      <c r="G73" s="309"/>
      <c r="H73" s="309"/>
      <c r="I73" s="309"/>
    </row>
    <row r="74" spans="1:9" ht="16" customHeight="1" x14ac:dyDescent="0.15">
      <c r="A74" s="14"/>
      <c r="B74" s="309"/>
      <c r="C74" s="309"/>
      <c r="D74" s="309"/>
      <c r="E74" s="309"/>
      <c r="F74" s="309"/>
      <c r="G74" s="309"/>
      <c r="H74" s="309"/>
      <c r="I74" s="309"/>
    </row>
    <row r="75" spans="1:9" ht="16" customHeight="1" x14ac:dyDescent="0.15">
      <c r="A75" s="16" t="s">
        <v>688</v>
      </c>
      <c r="B75" s="312" t="s">
        <v>715</v>
      </c>
      <c r="C75" s="312"/>
      <c r="D75" s="312"/>
      <c r="E75" s="312"/>
      <c r="F75" s="312"/>
      <c r="G75" s="312"/>
      <c r="H75" s="312"/>
      <c r="I75" s="312"/>
    </row>
    <row r="76" spans="1:9" ht="16" customHeight="1" x14ac:dyDescent="0.15">
      <c r="A76" s="16" t="s">
        <v>689</v>
      </c>
      <c r="B76" s="312" t="s">
        <v>702</v>
      </c>
      <c r="C76" s="312"/>
      <c r="D76" s="312"/>
      <c r="E76" s="312"/>
      <c r="F76" s="312"/>
      <c r="G76" s="312"/>
      <c r="H76" s="312"/>
      <c r="I76" s="312"/>
    </row>
    <row r="77" spans="1:9" ht="16" customHeight="1" x14ac:dyDescent="0.15">
      <c r="A77" s="16" t="s">
        <v>690</v>
      </c>
      <c r="B77" s="309" t="s">
        <v>716</v>
      </c>
      <c r="C77" s="309"/>
      <c r="D77" s="309"/>
      <c r="E77" s="309"/>
      <c r="F77" s="309"/>
      <c r="G77" s="309"/>
      <c r="H77" s="309"/>
      <c r="I77" s="309"/>
    </row>
    <row r="78" spans="1:9" ht="16" customHeight="1" x14ac:dyDescent="0.15">
      <c r="A78" s="14"/>
      <c r="B78" s="309"/>
      <c r="C78" s="309"/>
      <c r="D78" s="309"/>
      <c r="E78" s="309"/>
      <c r="F78" s="309"/>
      <c r="G78" s="309"/>
      <c r="H78" s="309"/>
      <c r="I78" s="309"/>
    </row>
    <row r="79" spans="1:9" ht="16" customHeight="1" x14ac:dyDescent="0.15">
      <c r="A79" s="16" t="s">
        <v>691</v>
      </c>
      <c r="B79" s="309" t="s">
        <v>717</v>
      </c>
      <c r="C79" s="309"/>
      <c r="D79" s="309"/>
      <c r="E79" s="309"/>
      <c r="F79" s="309"/>
      <c r="G79" s="309"/>
      <c r="H79" s="309"/>
      <c r="I79" s="309"/>
    </row>
    <row r="80" spans="1:9" ht="16" customHeight="1" x14ac:dyDescent="0.15">
      <c r="A80" s="14"/>
      <c r="B80" s="309"/>
      <c r="C80" s="309"/>
      <c r="D80" s="309"/>
      <c r="E80" s="309"/>
      <c r="F80" s="309"/>
      <c r="G80" s="309"/>
      <c r="H80" s="309"/>
      <c r="I80" s="309"/>
    </row>
    <row r="81" spans="1:9" ht="16" customHeight="1" x14ac:dyDescent="0.15">
      <c r="A81" s="14"/>
      <c r="B81" s="309"/>
      <c r="C81" s="309"/>
      <c r="D81" s="309"/>
      <c r="E81" s="309"/>
      <c r="F81" s="309"/>
      <c r="G81" s="309"/>
      <c r="H81" s="309"/>
      <c r="I81" s="309"/>
    </row>
    <row r="82" spans="1:9" ht="16" customHeight="1" x14ac:dyDescent="0.15">
      <c r="A82" s="16" t="s">
        <v>692</v>
      </c>
      <c r="B82" s="309" t="s">
        <v>718</v>
      </c>
      <c r="C82" s="309"/>
      <c r="D82" s="309"/>
      <c r="E82" s="309"/>
      <c r="F82" s="309"/>
      <c r="G82" s="309"/>
      <c r="H82" s="309"/>
      <c r="I82" s="309"/>
    </row>
    <row r="83" spans="1:9" ht="16" customHeight="1" x14ac:dyDescent="0.15">
      <c r="A83" s="14"/>
      <c r="B83" s="309"/>
      <c r="C83" s="309"/>
      <c r="D83" s="309"/>
      <c r="E83" s="309"/>
      <c r="F83" s="309"/>
      <c r="G83" s="309"/>
      <c r="H83" s="309"/>
      <c r="I83" s="309"/>
    </row>
    <row r="84" spans="1:9" ht="16" customHeight="1" x14ac:dyDescent="0.15">
      <c r="A84" s="14"/>
      <c r="B84" s="309"/>
      <c r="C84" s="309"/>
      <c r="D84" s="309"/>
      <c r="E84" s="309"/>
      <c r="F84" s="309"/>
      <c r="G84" s="309"/>
      <c r="H84" s="309"/>
      <c r="I84" s="309"/>
    </row>
    <row r="85" spans="1:9" ht="16" customHeight="1" x14ac:dyDescent="0.15">
      <c r="A85" s="16" t="s">
        <v>693</v>
      </c>
      <c r="B85" s="309" t="s">
        <v>719</v>
      </c>
      <c r="C85" s="309"/>
      <c r="D85" s="309"/>
      <c r="E85" s="309"/>
      <c r="F85" s="309"/>
      <c r="G85" s="309"/>
      <c r="H85" s="309"/>
      <c r="I85" s="309"/>
    </row>
    <row r="86" spans="1:9" ht="16" customHeight="1" x14ac:dyDescent="0.15">
      <c r="A86" s="14"/>
      <c r="B86" s="309"/>
      <c r="C86" s="309"/>
      <c r="D86" s="309"/>
      <c r="E86" s="309"/>
      <c r="F86" s="309"/>
      <c r="G86" s="309"/>
      <c r="H86" s="309"/>
      <c r="I86" s="309"/>
    </row>
    <row r="87" spans="1:9" ht="16" customHeight="1" x14ac:dyDescent="0.15">
      <c r="A87" s="16" t="s">
        <v>694</v>
      </c>
      <c r="B87" s="309" t="s">
        <v>720</v>
      </c>
      <c r="C87" s="309"/>
      <c r="D87" s="309"/>
      <c r="E87" s="309"/>
      <c r="F87" s="309"/>
      <c r="G87" s="309"/>
      <c r="H87" s="309"/>
      <c r="I87" s="309"/>
    </row>
    <row r="88" spans="1:9" ht="16" customHeight="1" x14ac:dyDescent="0.15">
      <c r="A88" s="14"/>
      <c r="B88" s="309"/>
      <c r="C88" s="309"/>
      <c r="D88" s="309"/>
      <c r="E88" s="309"/>
      <c r="F88" s="309"/>
      <c r="G88" s="309"/>
      <c r="H88" s="309"/>
      <c r="I88" s="309"/>
    </row>
    <row r="89" spans="1:9" ht="16" customHeight="1" x14ac:dyDescent="0.15">
      <c r="A89" s="309" t="s">
        <v>721</v>
      </c>
      <c r="B89" s="309"/>
      <c r="C89" s="309"/>
      <c r="D89" s="309"/>
      <c r="E89" s="309"/>
      <c r="F89" s="309"/>
      <c r="G89" s="309"/>
      <c r="H89" s="309"/>
      <c r="I89" s="309"/>
    </row>
    <row r="90" spans="1:9" ht="16" customHeight="1" x14ac:dyDescent="0.15">
      <c r="A90" s="309"/>
      <c r="B90" s="309"/>
      <c r="C90" s="309"/>
      <c r="D90" s="309"/>
      <c r="E90" s="309"/>
      <c r="F90" s="309"/>
      <c r="G90" s="309"/>
      <c r="H90" s="309"/>
      <c r="I90" s="309"/>
    </row>
    <row r="91" spans="1:9" ht="16" customHeight="1" x14ac:dyDescent="0.15">
      <c r="A91" s="309"/>
      <c r="B91" s="309"/>
      <c r="C91" s="309"/>
      <c r="D91" s="309"/>
      <c r="E91" s="309"/>
      <c r="F91" s="309"/>
      <c r="G91" s="309"/>
      <c r="H91" s="309"/>
      <c r="I91" s="309"/>
    </row>
    <row r="92" spans="1:9" ht="16" customHeight="1" x14ac:dyDescent="0.15">
      <c r="A92" s="309"/>
      <c r="B92" s="309"/>
      <c r="C92" s="309"/>
      <c r="D92" s="309"/>
      <c r="E92" s="309"/>
      <c r="F92" s="309"/>
      <c r="G92" s="309"/>
      <c r="H92" s="309"/>
      <c r="I92" s="309"/>
    </row>
    <row r="93" spans="1:9" ht="16" customHeight="1" x14ac:dyDescent="0.15">
      <c r="A93" s="14"/>
      <c r="B93" s="14"/>
      <c r="C93" s="14"/>
      <c r="D93" s="14"/>
      <c r="E93" s="14"/>
      <c r="F93" s="14"/>
      <c r="G93" s="14"/>
      <c r="H93" s="14"/>
      <c r="I93" s="14"/>
    </row>
    <row r="94" spans="1:9" ht="16" customHeight="1" x14ac:dyDescent="0.15">
      <c r="A94" s="14"/>
      <c r="B94" s="14"/>
      <c r="C94" s="14"/>
      <c r="D94" s="14"/>
      <c r="E94" s="14"/>
      <c r="F94" s="14"/>
      <c r="G94" s="310" t="str">
        <f>[128]Base_01!$C$4&amp;", "&amp;[128]Base_01!$C$27</f>
        <v>Sorong, …..  …........................  2026</v>
      </c>
      <c r="H94" s="310"/>
      <c r="I94" s="310"/>
    </row>
    <row r="95" spans="1:9" ht="16" customHeight="1" x14ac:dyDescent="0.15">
      <c r="A95" s="14"/>
      <c r="B95" s="14"/>
      <c r="C95" s="14"/>
      <c r="D95" s="14"/>
      <c r="E95" s="14"/>
      <c r="F95" s="14"/>
      <c r="G95" s="310" t="s">
        <v>30</v>
      </c>
      <c r="H95" s="310"/>
      <c r="I95" s="310"/>
    </row>
    <row r="96" spans="1:9" ht="16" customHeight="1" x14ac:dyDescent="0.15">
      <c r="A96" s="14"/>
      <c r="B96" s="14"/>
      <c r="C96" s="14"/>
      <c r="D96" s="14"/>
      <c r="E96" s="14"/>
      <c r="F96" s="14"/>
      <c r="G96" s="14"/>
      <c r="H96" s="14"/>
      <c r="I96" s="14"/>
    </row>
    <row r="97" spans="1:10" ht="16" customHeight="1" x14ac:dyDescent="0.15">
      <c r="A97" s="14"/>
      <c r="B97" s="14"/>
      <c r="C97" s="14"/>
      <c r="D97" s="14"/>
      <c r="E97" s="14"/>
      <c r="F97" s="14"/>
      <c r="G97" s="14"/>
      <c r="H97" s="14"/>
      <c r="I97" s="14"/>
    </row>
    <row r="98" spans="1:10" ht="16" customHeight="1" x14ac:dyDescent="0.15">
      <c r="A98" s="14"/>
      <c r="B98" s="14"/>
      <c r="C98" s="14"/>
      <c r="D98" s="14"/>
      <c r="E98" s="14"/>
      <c r="F98" s="14"/>
      <c r="G98" s="14"/>
      <c r="H98" s="14"/>
      <c r="I98" s="14"/>
    </row>
    <row r="99" spans="1:10" ht="16" customHeight="1" x14ac:dyDescent="0.15">
      <c r="A99" s="14"/>
      <c r="B99" s="14"/>
      <c r="C99" s="14"/>
      <c r="D99" s="14"/>
      <c r="E99" s="14"/>
      <c r="F99" s="14"/>
      <c r="G99" s="14"/>
      <c r="H99" s="14"/>
      <c r="I99" s="14"/>
    </row>
    <row r="100" spans="1:10" ht="16" customHeight="1" x14ac:dyDescent="0.15">
      <c r="A100" s="14"/>
      <c r="B100" s="14"/>
      <c r="C100" s="14"/>
      <c r="D100" s="14"/>
      <c r="E100" s="14"/>
      <c r="F100" s="14"/>
      <c r="G100" s="310" t="str">
        <f>F54</f>
        <v>Nama PB 2</v>
      </c>
      <c r="H100" s="310"/>
      <c r="I100" s="310"/>
    </row>
    <row r="101" spans="1:10" ht="16" customHeight="1" x14ac:dyDescent="0.15">
      <c r="A101" s="311" t="s">
        <v>31</v>
      </c>
      <c r="B101" s="311"/>
      <c r="C101" s="311"/>
      <c r="D101" s="311"/>
      <c r="E101" s="311"/>
      <c r="F101" s="311"/>
      <c r="G101" s="311"/>
      <c r="H101" s="311"/>
      <c r="I101" s="311"/>
      <c r="J101" s="1">
        <v>3</v>
      </c>
    </row>
    <row r="102" spans="1:10" ht="16" customHeight="1" x14ac:dyDescent="0.15">
      <c r="A102" s="14"/>
      <c r="B102" s="14"/>
      <c r="C102" s="14"/>
      <c r="D102" s="14"/>
      <c r="E102" s="14"/>
      <c r="F102" s="14"/>
      <c r="G102" s="14"/>
      <c r="H102" s="14"/>
      <c r="I102" s="14"/>
    </row>
    <row r="103" spans="1:10" ht="16" customHeight="1" x14ac:dyDescent="0.15">
      <c r="A103" s="14" t="s">
        <v>17</v>
      </c>
      <c r="B103" s="14"/>
      <c r="C103" s="14"/>
      <c r="D103" s="14"/>
      <c r="E103" s="14"/>
      <c r="F103" s="14"/>
      <c r="G103" s="14"/>
      <c r="H103" s="14"/>
      <c r="I103" s="14"/>
    </row>
    <row r="104" spans="1:10" ht="16" customHeight="1" x14ac:dyDescent="0.15">
      <c r="A104" s="14"/>
      <c r="B104" s="14" t="s">
        <v>12</v>
      </c>
      <c r="C104" s="14"/>
      <c r="D104" s="14"/>
      <c r="E104" s="14" t="s">
        <v>2</v>
      </c>
      <c r="F104" s="14" t="str">
        <f>VLOOKUP($J101,[128]Base_02!$A$5:$Z$24,3,FALSE)</f>
        <v>Nama PB 3</v>
      </c>
      <c r="G104" s="14"/>
      <c r="H104" s="14"/>
      <c r="I104" s="14"/>
    </row>
    <row r="105" spans="1:10" ht="16" customHeight="1" x14ac:dyDescent="0.15">
      <c r="A105" s="14"/>
      <c r="B105" s="14" t="s">
        <v>14</v>
      </c>
      <c r="C105" s="14"/>
      <c r="D105" s="14"/>
      <c r="E105" s="14" t="s">
        <v>2</v>
      </c>
      <c r="F105" s="14" t="str">
        <f>VLOOKUP(J101,[128]Base_02!$A$5:$Z$24,5,FALSE)&amp;", "&amp;TEXT(VLOOKUP(J101,[128]Base_02!$A$5:$Z$24,6,FALSE),"dd mmm yyyy")</f>
        <v>Sorong, 01 Jan 2000</v>
      </c>
      <c r="G105" s="14"/>
      <c r="H105" s="14"/>
      <c r="I105" s="14"/>
    </row>
    <row r="106" spans="1:10" ht="16" customHeight="1" x14ac:dyDescent="0.15">
      <c r="A106" s="14"/>
      <c r="B106" s="14" t="s">
        <v>708</v>
      </c>
      <c r="C106" s="14"/>
      <c r="D106" s="14"/>
      <c r="E106" s="14" t="s">
        <v>2</v>
      </c>
      <c r="F106" s="14" t="str">
        <f>IF(VLOOKUP($J101,[128]Base_02!$A$5:$Z$24,4,FALSE)="L","Laki-Laki","Perempuan")</f>
        <v>Laki-Laki</v>
      </c>
      <c r="G106" s="14"/>
      <c r="H106" s="14"/>
      <c r="I106" s="14"/>
    </row>
    <row r="107" spans="1:10" ht="16" customHeight="1" x14ac:dyDescent="0.15">
      <c r="A107" s="14"/>
      <c r="B107" s="14" t="s">
        <v>13</v>
      </c>
      <c r="C107" s="14"/>
      <c r="D107" s="14"/>
      <c r="E107" s="14" t="s">
        <v>2</v>
      </c>
      <c r="F107" s="14" t="str">
        <f>VLOOKUP($J101,[128]Base_02!$A$5:$Z$24,14,FALSE)</f>
        <v>3304160101820004</v>
      </c>
      <c r="G107" s="14"/>
      <c r="H107" s="14"/>
      <c r="I107" s="14"/>
    </row>
    <row r="108" spans="1:10" ht="16" customHeight="1" x14ac:dyDescent="0.15">
      <c r="A108" s="14"/>
      <c r="B108" s="14" t="s">
        <v>709</v>
      </c>
      <c r="C108" s="14"/>
      <c r="D108" s="14"/>
      <c r="E108" s="14" t="s">
        <v>2</v>
      </c>
      <c r="F108" s="14" t="str">
        <f>VLOOKUP($J101,[128]Base_02!$A$5:$AG$24,33,FALSE)</f>
        <v>Sekolah Dasar</v>
      </c>
      <c r="G108" s="14"/>
      <c r="H108" s="14"/>
      <c r="I108" s="14"/>
    </row>
    <row r="109" spans="1:10" ht="16" customHeight="1" x14ac:dyDescent="0.15">
      <c r="A109" s="14"/>
      <c r="B109" s="14" t="s">
        <v>16</v>
      </c>
      <c r="C109" s="14"/>
      <c r="D109" s="14"/>
      <c r="E109" s="14" t="s">
        <v>2</v>
      </c>
      <c r="F109" s="14" t="str">
        <f>VLOOKUP(J101,[128]Base_02!$A$5:$Z$24,11,FALSE)&amp;", RT "&amp;VLOOKUP(J101,[128]Base_02!$A$5:$Z$24,12,FALSE)&amp;", RW "&amp;VLOOKUP(J101,[128]Base_02!$A$5:$Z$24,13,FALSE)&amp;", "</f>
        <v xml:space="preserve">Jalan Kanal Victory, RT 1, RW 1, </v>
      </c>
      <c r="G109" s="14"/>
      <c r="H109" s="14"/>
      <c r="I109" s="14"/>
    </row>
    <row r="110" spans="1:10" ht="16" customHeight="1" x14ac:dyDescent="0.15">
      <c r="A110" s="14"/>
      <c r="B110" s="14"/>
      <c r="C110" s="14"/>
      <c r="D110" s="14"/>
      <c r="E110" s="14"/>
      <c r="F110" s="14" t="str">
        <f>[128]Base_01!$B$2&amp;" "&amp;[128]Base_01!$C$2&amp;", "</f>
        <v xml:space="preserve">Kelurahan Klasabi, </v>
      </c>
      <c r="G110" s="14"/>
      <c r="H110" s="14"/>
    </row>
    <row r="111" spans="1:10" ht="16" customHeight="1" x14ac:dyDescent="0.15">
      <c r="A111" s="14"/>
      <c r="B111" s="14"/>
      <c r="C111" s="14"/>
      <c r="D111" s="14"/>
      <c r="E111" s="14"/>
      <c r="F111" s="14" t="str">
        <f>[128]Base_01!$B$3&amp;" "&amp;[128]Base_01!$C$3&amp;", "</f>
        <v xml:space="preserve">Distrik Sorong Manoi, </v>
      </c>
      <c r="G111" s="14"/>
      <c r="H111" s="14"/>
      <c r="I111" s="14"/>
    </row>
    <row r="112" spans="1:10" ht="16" customHeight="1" x14ac:dyDescent="0.15">
      <c r="A112" s="14"/>
      <c r="B112" s="14"/>
      <c r="C112" s="14"/>
      <c r="D112" s="14"/>
      <c r="E112" s="14"/>
      <c r="F112" s="14" t="str">
        <f>[128]Base_01!$B$4&amp;" "&amp;[128]Base_01!$C$4</f>
        <v>Kota Sorong</v>
      </c>
      <c r="G112" s="14"/>
      <c r="H112" s="14"/>
      <c r="I112" s="14"/>
    </row>
    <row r="113" spans="1:9" ht="16" customHeight="1" x14ac:dyDescent="0.15">
      <c r="A113" s="14"/>
      <c r="B113" s="14" t="s">
        <v>710</v>
      </c>
      <c r="C113" s="14"/>
      <c r="D113" s="14"/>
      <c r="E113" s="14" t="s">
        <v>2</v>
      </c>
      <c r="F113" s="14" t="str">
        <f>VLOOKUP(J101,[128]Base_02!$A$5:$Z$24,9,FALSE)</f>
        <v>081328888803</v>
      </c>
      <c r="G113" s="14"/>
      <c r="H113" s="14"/>
      <c r="I113" s="14"/>
    </row>
    <row r="114" spans="1:9" ht="16" customHeight="1" x14ac:dyDescent="0.15">
      <c r="A114" s="14"/>
      <c r="B114" s="14" t="s">
        <v>15</v>
      </c>
      <c r="C114" s="14"/>
      <c r="D114" s="14"/>
      <c r="E114" s="14" t="s">
        <v>2</v>
      </c>
      <c r="F114" s="14" t="str">
        <f>VLOOKUP(J101,[128]Base_02!$A$5:$Z$24,8,FALSE)</f>
        <v>Buruh</v>
      </c>
      <c r="G114" s="14"/>
      <c r="H114" s="14"/>
      <c r="I114" s="14"/>
    </row>
    <row r="115" spans="1:9" ht="16" customHeight="1" x14ac:dyDescent="0.15">
      <c r="A115" s="14"/>
      <c r="B115" s="14"/>
      <c r="C115" s="14"/>
      <c r="D115" s="14"/>
      <c r="E115" s="14"/>
      <c r="F115" s="14"/>
      <c r="G115" s="14"/>
      <c r="H115" s="14"/>
      <c r="I115" s="14"/>
    </row>
    <row r="116" spans="1:9" ht="16" customHeight="1" x14ac:dyDescent="0.15">
      <c r="A116" s="14" t="s">
        <v>18</v>
      </c>
      <c r="B116" s="14"/>
      <c r="C116" s="14"/>
      <c r="D116" s="14"/>
      <c r="E116" s="14"/>
      <c r="F116" s="14"/>
      <c r="G116" s="14"/>
      <c r="H116" s="14"/>
      <c r="I116" s="14"/>
    </row>
    <row r="117" spans="1:9" ht="16" customHeight="1" x14ac:dyDescent="0.15">
      <c r="A117" s="15" t="s">
        <v>674</v>
      </c>
      <c r="B117" s="309" t="s">
        <v>711</v>
      </c>
      <c r="C117" s="309"/>
      <c r="D117" s="309"/>
      <c r="E117" s="309"/>
      <c r="F117" s="309"/>
      <c r="G117" s="309"/>
      <c r="H117" s="309"/>
      <c r="I117" s="309"/>
    </row>
    <row r="118" spans="1:9" ht="16" customHeight="1" x14ac:dyDescent="0.15">
      <c r="A118" s="14"/>
      <c r="B118" s="309"/>
      <c r="C118" s="309"/>
      <c r="D118" s="309"/>
      <c r="E118" s="309"/>
      <c r="F118" s="309"/>
      <c r="G118" s="309"/>
      <c r="H118" s="309"/>
      <c r="I118" s="309"/>
    </row>
    <row r="119" spans="1:9" ht="16" customHeight="1" x14ac:dyDescent="0.15">
      <c r="A119" s="16" t="s">
        <v>675</v>
      </c>
      <c r="B119" s="309" t="s">
        <v>712</v>
      </c>
      <c r="C119" s="309"/>
      <c r="D119" s="309"/>
      <c r="E119" s="309"/>
      <c r="F119" s="309"/>
      <c r="G119" s="309"/>
      <c r="H119" s="309"/>
      <c r="I119" s="309"/>
    </row>
    <row r="120" spans="1:9" ht="16" customHeight="1" x14ac:dyDescent="0.15">
      <c r="A120" s="14"/>
      <c r="B120" s="309"/>
      <c r="C120" s="309"/>
      <c r="D120" s="309"/>
      <c r="E120" s="309"/>
      <c r="F120" s="309"/>
      <c r="G120" s="309"/>
      <c r="H120" s="309"/>
      <c r="I120" s="309"/>
    </row>
    <row r="121" spans="1:9" ht="16" customHeight="1" x14ac:dyDescent="0.15">
      <c r="A121" s="14"/>
      <c r="B121" s="309"/>
      <c r="C121" s="309"/>
      <c r="D121" s="309"/>
      <c r="E121" s="309"/>
      <c r="F121" s="309"/>
      <c r="G121" s="309"/>
      <c r="H121" s="309"/>
      <c r="I121" s="309"/>
    </row>
    <row r="122" spans="1:9" ht="16" customHeight="1" x14ac:dyDescent="0.15">
      <c r="A122" s="16" t="s">
        <v>686</v>
      </c>
      <c r="B122" s="312" t="s">
        <v>713</v>
      </c>
      <c r="C122" s="312"/>
      <c r="D122" s="312"/>
      <c r="E122" s="312"/>
      <c r="F122" s="312"/>
      <c r="G122" s="312"/>
      <c r="H122" s="312"/>
      <c r="I122" s="312"/>
    </row>
    <row r="123" spans="1:9" ht="16" customHeight="1" x14ac:dyDescent="0.15">
      <c r="A123" s="16" t="s">
        <v>687</v>
      </c>
      <c r="B123" s="309" t="s">
        <v>714</v>
      </c>
      <c r="C123" s="309"/>
      <c r="D123" s="309"/>
      <c r="E123" s="309"/>
      <c r="F123" s="309"/>
      <c r="G123" s="309"/>
      <c r="H123" s="309"/>
      <c r="I123" s="309"/>
    </row>
    <row r="124" spans="1:9" ht="16" customHeight="1" x14ac:dyDescent="0.15">
      <c r="A124" s="14"/>
      <c r="B124" s="309"/>
      <c r="C124" s="309"/>
      <c r="D124" s="309"/>
      <c r="E124" s="309"/>
      <c r="F124" s="309"/>
      <c r="G124" s="309"/>
      <c r="H124" s="309"/>
      <c r="I124" s="309"/>
    </row>
    <row r="125" spans="1:9" ht="16" customHeight="1" x14ac:dyDescent="0.15">
      <c r="A125" s="16" t="s">
        <v>688</v>
      </c>
      <c r="B125" s="312" t="s">
        <v>715</v>
      </c>
      <c r="C125" s="312"/>
      <c r="D125" s="312"/>
      <c r="E125" s="312"/>
      <c r="F125" s="312"/>
      <c r="G125" s="312"/>
      <c r="H125" s="312"/>
      <c r="I125" s="312"/>
    </row>
    <row r="126" spans="1:9" ht="16" customHeight="1" x14ac:dyDescent="0.15">
      <c r="A126" s="16" t="s">
        <v>689</v>
      </c>
      <c r="B126" s="312" t="s">
        <v>702</v>
      </c>
      <c r="C126" s="312"/>
      <c r="D126" s="312"/>
      <c r="E126" s="312"/>
      <c r="F126" s="312"/>
      <c r="G126" s="312"/>
      <c r="H126" s="312"/>
      <c r="I126" s="312"/>
    </row>
    <row r="127" spans="1:9" ht="16" customHeight="1" x14ac:dyDescent="0.15">
      <c r="A127" s="16" t="s">
        <v>690</v>
      </c>
      <c r="B127" s="309" t="s">
        <v>716</v>
      </c>
      <c r="C127" s="309"/>
      <c r="D127" s="309"/>
      <c r="E127" s="309"/>
      <c r="F127" s="309"/>
      <c r="G127" s="309"/>
      <c r="H127" s="309"/>
      <c r="I127" s="309"/>
    </row>
    <row r="128" spans="1:9" ht="16" customHeight="1" x14ac:dyDescent="0.15">
      <c r="A128" s="14"/>
      <c r="B128" s="309"/>
      <c r="C128" s="309"/>
      <c r="D128" s="309"/>
      <c r="E128" s="309"/>
      <c r="F128" s="309"/>
      <c r="G128" s="309"/>
      <c r="H128" s="309"/>
      <c r="I128" s="309"/>
    </row>
    <row r="129" spans="1:9" ht="16" customHeight="1" x14ac:dyDescent="0.15">
      <c r="A129" s="16" t="s">
        <v>691</v>
      </c>
      <c r="B129" s="309" t="s">
        <v>717</v>
      </c>
      <c r="C129" s="309"/>
      <c r="D129" s="309"/>
      <c r="E129" s="309"/>
      <c r="F129" s="309"/>
      <c r="G129" s="309"/>
      <c r="H129" s="309"/>
      <c r="I129" s="309"/>
    </row>
    <row r="130" spans="1:9" ht="16" customHeight="1" x14ac:dyDescent="0.15">
      <c r="A130" s="14"/>
      <c r="B130" s="309"/>
      <c r="C130" s="309"/>
      <c r="D130" s="309"/>
      <c r="E130" s="309"/>
      <c r="F130" s="309"/>
      <c r="G130" s="309"/>
      <c r="H130" s="309"/>
      <c r="I130" s="309"/>
    </row>
    <row r="131" spans="1:9" ht="16" customHeight="1" x14ac:dyDescent="0.15">
      <c r="A131" s="14"/>
      <c r="B131" s="309"/>
      <c r="C131" s="309"/>
      <c r="D131" s="309"/>
      <c r="E131" s="309"/>
      <c r="F131" s="309"/>
      <c r="G131" s="309"/>
      <c r="H131" s="309"/>
      <c r="I131" s="309"/>
    </row>
    <row r="132" spans="1:9" ht="16" customHeight="1" x14ac:dyDescent="0.15">
      <c r="A132" s="16" t="s">
        <v>692</v>
      </c>
      <c r="B132" s="309" t="s">
        <v>718</v>
      </c>
      <c r="C132" s="309"/>
      <c r="D132" s="309"/>
      <c r="E132" s="309"/>
      <c r="F132" s="309"/>
      <c r="G132" s="309"/>
      <c r="H132" s="309"/>
      <c r="I132" s="309"/>
    </row>
    <row r="133" spans="1:9" ht="16" customHeight="1" x14ac:dyDescent="0.15">
      <c r="A133" s="14"/>
      <c r="B133" s="309"/>
      <c r="C133" s="309"/>
      <c r="D133" s="309"/>
      <c r="E133" s="309"/>
      <c r="F133" s="309"/>
      <c r="G133" s="309"/>
      <c r="H133" s="309"/>
      <c r="I133" s="309"/>
    </row>
    <row r="134" spans="1:9" ht="16" customHeight="1" x14ac:dyDescent="0.15">
      <c r="A134" s="14"/>
      <c r="B134" s="309"/>
      <c r="C134" s="309"/>
      <c r="D134" s="309"/>
      <c r="E134" s="309"/>
      <c r="F134" s="309"/>
      <c r="G134" s="309"/>
      <c r="H134" s="309"/>
      <c r="I134" s="309"/>
    </row>
    <row r="135" spans="1:9" ht="16" customHeight="1" x14ac:dyDescent="0.15">
      <c r="A135" s="16" t="s">
        <v>693</v>
      </c>
      <c r="B135" s="309" t="s">
        <v>719</v>
      </c>
      <c r="C135" s="309"/>
      <c r="D135" s="309"/>
      <c r="E135" s="309"/>
      <c r="F135" s="309"/>
      <c r="G135" s="309"/>
      <c r="H135" s="309"/>
      <c r="I135" s="309"/>
    </row>
    <row r="136" spans="1:9" ht="16" customHeight="1" x14ac:dyDescent="0.15">
      <c r="A136" s="14"/>
      <c r="B136" s="309"/>
      <c r="C136" s="309"/>
      <c r="D136" s="309"/>
      <c r="E136" s="309"/>
      <c r="F136" s="309"/>
      <c r="G136" s="309"/>
      <c r="H136" s="309"/>
      <c r="I136" s="309"/>
    </row>
    <row r="137" spans="1:9" ht="16" customHeight="1" x14ac:dyDescent="0.15">
      <c r="A137" s="16" t="s">
        <v>694</v>
      </c>
      <c r="B137" s="309" t="s">
        <v>720</v>
      </c>
      <c r="C137" s="309"/>
      <c r="D137" s="309"/>
      <c r="E137" s="309"/>
      <c r="F137" s="309"/>
      <c r="G137" s="309"/>
      <c r="H137" s="309"/>
      <c r="I137" s="309"/>
    </row>
    <row r="138" spans="1:9" ht="16" customHeight="1" x14ac:dyDescent="0.15">
      <c r="A138" s="14"/>
      <c r="B138" s="309"/>
      <c r="C138" s="309"/>
      <c r="D138" s="309"/>
      <c r="E138" s="309"/>
      <c r="F138" s="309"/>
      <c r="G138" s="309"/>
      <c r="H138" s="309"/>
      <c r="I138" s="309"/>
    </row>
    <row r="139" spans="1:9" ht="16" customHeight="1" x14ac:dyDescent="0.15">
      <c r="A139" s="309" t="s">
        <v>721</v>
      </c>
      <c r="B139" s="309"/>
      <c r="C139" s="309"/>
      <c r="D139" s="309"/>
      <c r="E139" s="309"/>
      <c r="F139" s="309"/>
      <c r="G139" s="309"/>
      <c r="H139" s="309"/>
      <c r="I139" s="309"/>
    </row>
    <row r="140" spans="1:9" ht="16" customHeight="1" x14ac:dyDescent="0.15">
      <c r="A140" s="309"/>
      <c r="B140" s="309"/>
      <c r="C140" s="309"/>
      <c r="D140" s="309"/>
      <c r="E140" s="309"/>
      <c r="F140" s="309"/>
      <c r="G140" s="309"/>
      <c r="H140" s="309"/>
      <c r="I140" s="309"/>
    </row>
    <row r="141" spans="1:9" ht="16" customHeight="1" x14ac:dyDescent="0.15">
      <c r="A141" s="309"/>
      <c r="B141" s="309"/>
      <c r="C141" s="309"/>
      <c r="D141" s="309"/>
      <c r="E141" s="309"/>
      <c r="F141" s="309"/>
      <c r="G141" s="309"/>
      <c r="H141" s="309"/>
      <c r="I141" s="309"/>
    </row>
    <row r="142" spans="1:9" ht="16" customHeight="1" x14ac:dyDescent="0.15">
      <c r="A142" s="309"/>
      <c r="B142" s="309"/>
      <c r="C142" s="309"/>
      <c r="D142" s="309"/>
      <c r="E142" s="309"/>
      <c r="F142" s="309"/>
      <c r="G142" s="309"/>
      <c r="H142" s="309"/>
      <c r="I142" s="309"/>
    </row>
    <row r="143" spans="1:9" ht="16" customHeight="1" x14ac:dyDescent="0.15">
      <c r="A143" s="14"/>
      <c r="B143" s="14"/>
      <c r="C143" s="14"/>
      <c r="D143" s="14"/>
      <c r="E143" s="14"/>
      <c r="F143" s="14"/>
      <c r="G143" s="14"/>
      <c r="H143" s="14"/>
      <c r="I143" s="14"/>
    </row>
    <row r="144" spans="1:9" ht="16" customHeight="1" x14ac:dyDescent="0.15">
      <c r="A144" s="14"/>
      <c r="B144" s="14"/>
      <c r="C144" s="14"/>
      <c r="D144" s="14"/>
      <c r="E144" s="14"/>
      <c r="F144" s="14"/>
      <c r="G144" s="310" t="str">
        <f>[128]Base_01!$C$4&amp;", "&amp;[128]Base_01!$C$27</f>
        <v>Sorong, …..  …........................  2026</v>
      </c>
      <c r="H144" s="310"/>
      <c r="I144" s="310"/>
    </row>
    <row r="145" spans="1:10" ht="16" customHeight="1" x14ac:dyDescent="0.15">
      <c r="A145" s="14"/>
      <c r="B145" s="14"/>
      <c r="C145" s="14"/>
      <c r="D145" s="14"/>
      <c r="E145" s="14"/>
      <c r="F145" s="14"/>
      <c r="G145" s="310" t="s">
        <v>30</v>
      </c>
      <c r="H145" s="310"/>
      <c r="I145" s="310"/>
    </row>
    <row r="146" spans="1:10" ht="16" customHeight="1" x14ac:dyDescent="0.15">
      <c r="A146" s="14"/>
      <c r="B146" s="14"/>
      <c r="C146" s="14"/>
      <c r="D146" s="14"/>
      <c r="E146" s="14"/>
      <c r="F146" s="14"/>
      <c r="G146" s="14"/>
      <c r="H146" s="14"/>
      <c r="I146" s="14"/>
    </row>
    <row r="147" spans="1:10" ht="16" customHeight="1" x14ac:dyDescent="0.15">
      <c r="A147" s="14"/>
      <c r="B147" s="14"/>
      <c r="C147" s="14"/>
      <c r="D147" s="14"/>
      <c r="E147" s="14"/>
      <c r="F147" s="14"/>
      <c r="G147" s="14"/>
      <c r="H147" s="14"/>
      <c r="I147" s="14"/>
    </row>
    <row r="148" spans="1:10" ht="16" customHeight="1" x14ac:dyDescent="0.15">
      <c r="A148" s="14"/>
      <c r="B148" s="14"/>
      <c r="C148" s="14"/>
      <c r="D148" s="14"/>
      <c r="E148" s="14"/>
      <c r="F148" s="14"/>
      <c r="G148" s="14"/>
      <c r="H148" s="14"/>
      <c r="I148" s="14"/>
    </row>
    <row r="149" spans="1:10" ht="16" customHeight="1" x14ac:dyDescent="0.15">
      <c r="A149" s="14"/>
      <c r="B149" s="14"/>
      <c r="C149" s="14"/>
      <c r="D149" s="14"/>
      <c r="E149" s="14"/>
      <c r="F149" s="14"/>
      <c r="G149" s="14"/>
      <c r="H149" s="14"/>
      <c r="I149" s="14"/>
    </row>
    <row r="150" spans="1:10" ht="16" customHeight="1" x14ac:dyDescent="0.15">
      <c r="A150" s="14"/>
      <c r="B150" s="14"/>
      <c r="C150" s="14"/>
      <c r="D150" s="14"/>
      <c r="E150" s="14"/>
      <c r="F150" s="14"/>
      <c r="G150" s="310" t="str">
        <f>F104</f>
        <v>Nama PB 3</v>
      </c>
      <c r="H150" s="310"/>
      <c r="I150" s="310"/>
    </row>
    <row r="151" spans="1:10" ht="16" customHeight="1" x14ac:dyDescent="0.15">
      <c r="A151" s="311" t="s">
        <v>31</v>
      </c>
      <c r="B151" s="311"/>
      <c r="C151" s="311"/>
      <c r="D151" s="311"/>
      <c r="E151" s="311"/>
      <c r="F151" s="311"/>
      <c r="G151" s="311"/>
      <c r="H151" s="311"/>
      <c r="I151" s="311"/>
      <c r="J151" s="1">
        <v>4</v>
      </c>
    </row>
    <row r="152" spans="1:10" ht="16" customHeight="1" x14ac:dyDescent="0.15">
      <c r="A152" s="14"/>
      <c r="B152" s="14"/>
      <c r="C152" s="14"/>
      <c r="D152" s="14"/>
      <c r="E152" s="14"/>
      <c r="F152" s="14"/>
      <c r="G152" s="14"/>
      <c r="H152" s="14"/>
      <c r="I152" s="14"/>
    </row>
    <row r="153" spans="1:10" ht="16" customHeight="1" x14ac:dyDescent="0.15">
      <c r="A153" s="14" t="s">
        <v>17</v>
      </c>
      <c r="B153" s="14"/>
      <c r="C153" s="14"/>
      <c r="D153" s="14"/>
      <c r="E153" s="14"/>
      <c r="F153" s="14"/>
      <c r="G153" s="14"/>
      <c r="H153" s="14"/>
      <c r="I153" s="14"/>
    </row>
    <row r="154" spans="1:10" ht="16" customHeight="1" x14ac:dyDescent="0.15">
      <c r="A154" s="14"/>
      <c r="B154" s="14" t="s">
        <v>12</v>
      </c>
      <c r="C154" s="14"/>
      <c r="D154" s="14"/>
      <c r="E154" s="14" t="s">
        <v>2</v>
      </c>
      <c r="F154" s="14" t="str">
        <f>VLOOKUP($J151,[128]Base_02!$A$5:$Z$24,3,FALSE)</f>
        <v>Nama PB 4</v>
      </c>
      <c r="G154" s="14"/>
      <c r="H154" s="14"/>
      <c r="I154" s="14"/>
    </row>
    <row r="155" spans="1:10" ht="16" customHeight="1" x14ac:dyDescent="0.15">
      <c r="A155" s="14"/>
      <c r="B155" s="14" t="s">
        <v>14</v>
      </c>
      <c r="C155" s="14"/>
      <c r="D155" s="14"/>
      <c r="E155" s="14" t="s">
        <v>2</v>
      </c>
      <c r="F155" s="14" t="str">
        <f>VLOOKUP(J151,[128]Base_02!$A$5:$Z$24,5,FALSE)&amp;", "&amp;TEXT(VLOOKUP(J151,[128]Base_02!$A$5:$Z$24,6,FALSE),"dd mmm yyyy")</f>
        <v>Sorong, 01 Jan 2000</v>
      </c>
      <c r="G155" s="14"/>
      <c r="H155" s="14"/>
      <c r="I155" s="14"/>
    </row>
    <row r="156" spans="1:10" ht="16" customHeight="1" x14ac:dyDescent="0.15">
      <c r="A156" s="14"/>
      <c r="B156" s="14" t="s">
        <v>708</v>
      </c>
      <c r="C156" s="14"/>
      <c r="D156" s="14"/>
      <c r="E156" s="14" t="s">
        <v>2</v>
      </c>
      <c r="F156" s="14" t="str">
        <f>IF(VLOOKUP($J151,[128]Base_02!$A$5:$Z$24,4,FALSE)="L","Laki-Laki","Perempuan")</f>
        <v>Laki-Laki</v>
      </c>
      <c r="G156" s="14"/>
      <c r="H156" s="14"/>
      <c r="I156" s="14"/>
    </row>
    <row r="157" spans="1:10" ht="16" customHeight="1" x14ac:dyDescent="0.15">
      <c r="A157" s="14"/>
      <c r="B157" s="14" t="s">
        <v>13</v>
      </c>
      <c r="C157" s="14"/>
      <c r="D157" s="14"/>
      <c r="E157" s="14" t="s">
        <v>2</v>
      </c>
      <c r="F157" s="14" t="str">
        <f>VLOOKUP($J151,[128]Base_02!$A$5:$Z$24,14,FALSE)</f>
        <v>3304160101830004</v>
      </c>
      <c r="G157" s="14"/>
      <c r="H157" s="14"/>
      <c r="I157" s="14"/>
    </row>
    <row r="158" spans="1:10" ht="16" customHeight="1" x14ac:dyDescent="0.15">
      <c r="A158" s="14"/>
      <c r="B158" s="14" t="s">
        <v>709</v>
      </c>
      <c r="C158" s="14"/>
      <c r="D158" s="14"/>
      <c r="E158" s="14" t="s">
        <v>2</v>
      </c>
      <c r="F158" s="14" t="str">
        <f>VLOOKUP($J151,[128]Base_02!$A$5:$AG$24,33,FALSE)</f>
        <v>Sekolah Dasar</v>
      </c>
      <c r="G158" s="14"/>
      <c r="H158" s="14"/>
      <c r="I158" s="14"/>
    </row>
    <row r="159" spans="1:10" ht="16" customHeight="1" x14ac:dyDescent="0.15">
      <c r="A159" s="14"/>
      <c r="B159" s="14" t="s">
        <v>16</v>
      </c>
      <c r="C159" s="14"/>
      <c r="D159" s="14"/>
      <c r="E159" s="14" t="s">
        <v>2</v>
      </c>
      <c r="F159" s="14" t="str">
        <f>VLOOKUP(J151,[128]Base_02!$A$5:$Z$24,11,FALSE)&amp;", RT "&amp;VLOOKUP(J151,[128]Base_02!$A$5:$Z$24,12,FALSE)&amp;", RW "&amp;VLOOKUP(J151,[128]Base_02!$A$5:$Z$24,13,FALSE)&amp;", "</f>
        <v xml:space="preserve">Jalan Kanal Victory, RT 1, RW 1, </v>
      </c>
      <c r="G159" s="14"/>
      <c r="H159" s="14"/>
      <c r="I159" s="14"/>
    </row>
    <row r="160" spans="1:10" ht="16" customHeight="1" x14ac:dyDescent="0.15">
      <c r="A160" s="14"/>
      <c r="B160" s="14"/>
      <c r="C160" s="14"/>
      <c r="D160" s="14"/>
      <c r="E160" s="14"/>
      <c r="F160" s="14" t="str">
        <f>[128]Base_01!$B$2&amp;" "&amp;[128]Base_01!$C$2&amp;", "</f>
        <v xml:space="preserve">Kelurahan Klasabi, </v>
      </c>
      <c r="G160" s="14"/>
      <c r="H160" s="14"/>
    </row>
    <row r="161" spans="1:9" ht="16" customHeight="1" x14ac:dyDescent="0.15">
      <c r="A161" s="14"/>
      <c r="B161" s="14"/>
      <c r="C161" s="14"/>
      <c r="D161" s="14"/>
      <c r="E161" s="14"/>
      <c r="F161" s="14" t="str">
        <f>[128]Base_01!$B$3&amp;" "&amp;[128]Base_01!$C$3&amp;", "</f>
        <v xml:space="preserve">Distrik Sorong Manoi, </v>
      </c>
      <c r="G161" s="14"/>
      <c r="H161" s="14"/>
      <c r="I161" s="14"/>
    </row>
    <row r="162" spans="1:9" ht="16" customHeight="1" x14ac:dyDescent="0.15">
      <c r="A162" s="14"/>
      <c r="B162" s="14"/>
      <c r="C162" s="14"/>
      <c r="D162" s="14"/>
      <c r="E162" s="14"/>
      <c r="F162" s="14" t="str">
        <f>[128]Base_01!$B$4&amp;" "&amp;[128]Base_01!$C$4</f>
        <v>Kota Sorong</v>
      </c>
      <c r="G162" s="14"/>
      <c r="H162" s="14"/>
      <c r="I162" s="14"/>
    </row>
    <row r="163" spans="1:9" ht="16" customHeight="1" x14ac:dyDescent="0.15">
      <c r="A163" s="14"/>
      <c r="B163" s="14" t="s">
        <v>710</v>
      </c>
      <c r="C163" s="14"/>
      <c r="D163" s="14"/>
      <c r="E163" s="14" t="s">
        <v>2</v>
      </c>
      <c r="F163" s="14" t="str">
        <f>VLOOKUP(J151,[128]Base_02!$A$5:$Z$24,9,FALSE)</f>
        <v>081328888804</v>
      </c>
      <c r="G163" s="14"/>
      <c r="H163" s="14"/>
      <c r="I163" s="14"/>
    </row>
    <row r="164" spans="1:9" ht="16" customHeight="1" x14ac:dyDescent="0.15">
      <c r="A164" s="14"/>
      <c r="B164" s="14" t="s">
        <v>15</v>
      </c>
      <c r="C164" s="14"/>
      <c r="D164" s="14"/>
      <c r="E164" s="14" t="s">
        <v>2</v>
      </c>
      <c r="F164" s="14" t="str">
        <f>VLOOKUP(J151,[128]Base_02!$A$5:$Z$24,8,FALSE)</f>
        <v>Wiraswasta</v>
      </c>
      <c r="G164" s="14"/>
      <c r="H164" s="14"/>
      <c r="I164" s="14"/>
    </row>
    <row r="165" spans="1:9" ht="16" customHeight="1" x14ac:dyDescent="0.15">
      <c r="A165" s="14"/>
      <c r="B165" s="14"/>
      <c r="C165" s="14"/>
      <c r="D165" s="14"/>
      <c r="E165" s="14"/>
      <c r="F165" s="14"/>
      <c r="G165" s="14"/>
      <c r="H165" s="14"/>
      <c r="I165" s="14"/>
    </row>
    <row r="166" spans="1:9" ht="16" customHeight="1" x14ac:dyDescent="0.15">
      <c r="A166" s="14" t="s">
        <v>18</v>
      </c>
      <c r="B166" s="14"/>
      <c r="C166" s="14"/>
      <c r="D166" s="14"/>
      <c r="E166" s="14"/>
      <c r="F166" s="14"/>
      <c r="G166" s="14"/>
      <c r="H166" s="14"/>
      <c r="I166" s="14"/>
    </row>
    <row r="167" spans="1:9" ht="16" customHeight="1" x14ac:dyDescent="0.15">
      <c r="A167" s="15" t="s">
        <v>674</v>
      </c>
      <c r="B167" s="309" t="s">
        <v>711</v>
      </c>
      <c r="C167" s="309"/>
      <c r="D167" s="309"/>
      <c r="E167" s="309"/>
      <c r="F167" s="309"/>
      <c r="G167" s="309"/>
      <c r="H167" s="309"/>
      <c r="I167" s="309"/>
    </row>
    <row r="168" spans="1:9" ht="16" customHeight="1" x14ac:dyDescent="0.15">
      <c r="A168" s="14"/>
      <c r="B168" s="309"/>
      <c r="C168" s="309"/>
      <c r="D168" s="309"/>
      <c r="E168" s="309"/>
      <c r="F168" s="309"/>
      <c r="G168" s="309"/>
      <c r="H168" s="309"/>
      <c r="I168" s="309"/>
    </row>
    <row r="169" spans="1:9" ht="16" customHeight="1" x14ac:dyDescent="0.15">
      <c r="A169" s="16" t="s">
        <v>675</v>
      </c>
      <c r="B169" s="309" t="s">
        <v>712</v>
      </c>
      <c r="C169" s="309"/>
      <c r="D169" s="309"/>
      <c r="E169" s="309"/>
      <c r="F169" s="309"/>
      <c r="G169" s="309"/>
      <c r="H169" s="309"/>
      <c r="I169" s="309"/>
    </row>
    <row r="170" spans="1:9" ht="16" customHeight="1" x14ac:dyDescent="0.15">
      <c r="A170" s="14"/>
      <c r="B170" s="309"/>
      <c r="C170" s="309"/>
      <c r="D170" s="309"/>
      <c r="E170" s="309"/>
      <c r="F170" s="309"/>
      <c r="G170" s="309"/>
      <c r="H170" s="309"/>
      <c r="I170" s="309"/>
    </row>
    <row r="171" spans="1:9" ht="16" customHeight="1" x14ac:dyDescent="0.15">
      <c r="A171" s="14"/>
      <c r="B171" s="309"/>
      <c r="C171" s="309"/>
      <c r="D171" s="309"/>
      <c r="E171" s="309"/>
      <c r="F171" s="309"/>
      <c r="G171" s="309"/>
      <c r="H171" s="309"/>
      <c r="I171" s="309"/>
    </row>
    <row r="172" spans="1:9" ht="16" customHeight="1" x14ac:dyDescent="0.15">
      <c r="A172" s="16" t="s">
        <v>686</v>
      </c>
      <c r="B172" s="312" t="s">
        <v>713</v>
      </c>
      <c r="C172" s="312"/>
      <c r="D172" s="312"/>
      <c r="E172" s="312"/>
      <c r="F172" s="312"/>
      <c r="G172" s="312"/>
      <c r="H172" s="312"/>
      <c r="I172" s="312"/>
    </row>
    <row r="173" spans="1:9" ht="16" customHeight="1" x14ac:dyDescent="0.15">
      <c r="A173" s="16" t="s">
        <v>687</v>
      </c>
      <c r="B173" s="309" t="s">
        <v>714</v>
      </c>
      <c r="C173" s="309"/>
      <c r="D173" s="309"/>
      <c r="E173" s="309"/>
      <c r="F173" s="309"/>
      <c r="G173" s="309"/>
      <c r="H173" s="309"/>
      <c r="I173" s="309"/>
    </row>
    <row r="174" spans="1:9" ht="16" customHeight="1" x14ac:dyDescent="0.15">
      <c r="A174" s="14"/>
      <c r="B174" s="309"/>
      <c r="C174" s="309"/>
      <c r="D174" s="309"/>
      <c r="E174" s="309"/>
      <c r="F174" s="309"/>
      <c r="G174" s="309"/>
      <c r="H174" s="309"/>
      <c r="I174" s="309"/>
    </row>
    <row r="175" spans="1:9" ht="16" customHeight="1" x14ac:dyDescent="0.15">
      <c r="A175" s="16" t="s">
        <v>688</v>
      </c>
      <c r="B175" s="312" t="s">
        <v>715</v>
      </c>
      <c r="C175" s="312"/>
      <c r="D175" s="312"/>
      <c r="E175" s="312"/>
      <c r="F175" s="312"/>
      <c r="G175" s="312"/>
      <c r="H175" s="312"/>
      <c r="I175" s="312"/>
    </row>
    <row r="176" spans="1:9" ht="16" customHeight="1" x14ac:dyDescent="0.15">
      <c r="A176" s="16" t="s">
        <v>689</v>
      </c>
      <c r="B176" s="312" t="s">
        <v>702</v>
      </c>
      <c r="C176" s="312"/>
      <c r="D176" s="312"/>
      <c r="E176" s="312"/>
      <c r="F176" s="312"/>
      <c r="G176" s="312"/>
      <c r="H176" s="312"/>
      <c r="I176" s="312"/>
    </row>
    <row r="177" spans="1:9" ht="16" customHeight="1" x14ac:dyDescent="0.15">
      <c r="A177" s="16" t="s">
        <v>690</v>
      </c>
      <c r="B177" s="309" t="s">
        <v>716</v>
      </c>
      <c r="C177" s="309"/>
      <c r="D177" s="309"/>
      <c r="E177" s="309"/>
      <c r="F177" s="309"/>
      <c r="G177" s="309"/>
      <c r="H177" s="309"/>
      <c r="I177" s="309"/>
    </row>
    <row r="178" spans="1:9" ht="16" customHeight="1" x14ac:dyDescent="0.15">
      <c r="A178" s="14"/>
      <c r="B178" s="309"/>
      <c r="C178" s="309"/>
      <c r="D178" s="309"/>
      <c r="E178" s="309"/>
      <c r="F178" s="309"/>
      <c r="G178" s="309"/>
      <c r="H178" s="309"/>
      <c r="I178" s="309"/>
    </row>
    <row r="179" spans="1:9" ht="16" customHeight="1" x14ac:dyDescent="0.15">
      <c r="A179" s="16" t="s">
        <v>691</v>
      </c>
      <c r="B179" s="309" t="s">
        <v>717</v>
      </c>
      <c r="C179" s="309"/>
      <c r="D179" s="309"/>
      <c r="E179" s="309"/>
      <c r="F179" s="309"/>
      <c r="G179" s="309"/>
      <c r="H179" s="309"/>
      <c r="I179" s="309"/>
    </row>
    <row r="180" spans="1:9" ht="16" customHeight="1" x14ac:dyDescent="0.15">
      <c r="A180" s="14"/>
      <c r="B180" s="309"/>
      <c r="C180" s="309"/>
      <c r="D180" s="309"/>
      <c r="E180" s="309"/>
      <c r="F180" s="309"/>
      <c r="G180" s="309"/>
      <c r="H180" s="309"/>
      <c r="I180" s="309"/>
    </row>
    <row r="181" spans="1:9" ht="16" customHeight="1" x14ac:dyDescent="0.15">
      <c r="A181" s="14"/>
      <c r="B181" s="309"/>
      <c r="C181" s="309"/>
      <c r="D181" s="309"/>
      <c r="E181" s="309"/>
      <c r="F181" s="309"/>
      <c r="G181" s="309"/>
      <c r="H181" s="309"/>
      <c r="I181" s="309"/>
    </row>
    <row r="182" spans="1:9" ht="16" customHeight="1" x14ac:dyDescent="0.15">
      <c r="A182" s="16" t="s">
        <v>692</v>
      </c>
      <c r="B182" s="309" t="s">
        <v>718</v>
      </c>
      <c r="C182" s="309"/>
      <c r="D182" s="309"/>
      <c r="E182" s="309"/>
      <c r="F182" s="309"/>
      <c r="G182" s="309"/>
      <c r="H182" s="309"/>
      <c r="I182" s="309"/>
    </row>
    <row r="183" spans="1:9" ht="16" customHeight="1" x14ac:dyDescent="0.15">
      <c r="A183" s="14"/>
      <c r="B183" s="309"/>
      <c r="C183" s="309"/>
      <c r="D183" s="309"/>
      <c r="E183" s="309"/>
      <c r="F183" s="309"/>
      <c r="G183" s="309"/>
      <c r="H183" s="309"/>
      <c r="I183" s="309"/>
    </row>
    <row r="184" spans="1:9" ht="16" customHeight="1" x14ac:dyDescent="0.15">
      <c r="A184" s="14"/>
      <c r="B184" s="309"/>
      <c r="C184" s="309"/>
      <c r="D184" s="309"/>
      <c r="E184" s="309"/>
      <c r="F184" s="309"/>
      <c r="G184" s="309"/>
      <c r="H184" s="309"/>
      <c r="I184" s="309"/>
    </row>
    <row r="185" spans="1:9" ht="16" customHeight="1" x14ac:dyDescent="0.15">
      <c r="A185" s="16" t="s">
        <v>693</v>
      </c>
      <c r="B185" s="309" t="s">
        <v>719</v>
      </c>
      <c r="C185" s="309"/>
      <c r="D185" s="309"/>
      <c r="E185" s="309"/>
      <c r="F185" s="309"/>
      <c r="G185" s="309"/>
      <c r="H185" s="309"/>
      <c r="I185" s="309"/>
    </row>
    <row r="186" spans="1:9" ht="16" customHeight="1" x14ac:dyDescent="0.15">
      <c r="A186" s="14"/>
      <c r="B186" s="309"/>
      <c r="C186" s="309"/>
      <c r="D186" s="309"/>
      <c r="E186" s="309"/>
      <c r="F186" s="309"/>
      <c r="G186" s="309"/>
      <c r="H186" s="309"/>
      <c r="I186" s="309"/>
    </row>
    <row r="187" spans="1:9" ht="16" customHeight="1" x14ac:dyDescent="0.15">
      <c r="A187" s="16" t="s">
        <v>694</v>
      </c>
      <c r="B187" s="309" t="s">
        <v>720</v>
      </c>
      <c r="C187" s="309"/>
      <c r="D187" s="309"/>
      <c r="E187" s="309"/>
      <c r="F187" s="309"/>
      <c r="G187" s="309"/>
      <c r="H187" s="309"/>
      <c r="I187" s="309"/>
    </row>
    <row r="188" spans="1:9" ht="16" customHeight="1" x14ac:dyDescent="0.15">
      <c r="A188" s="14"/>
      <c r="B188" s="309"/>
      <c r="C188" s="309"/>
      <c r="D188" s="309"/>
      <c r="E188" s="309"/>
      <c r="F188" s="309"/>
      <c r="G188" s="309"/>
      <c r="H188" s="309"/>
      <c r="I188" s="309"/>
    </row>
    <row r="189" spans="1:9" ht="16" customHeight="1" x14ac:dyDescent="0.15">
      <c r="A189" s="309" t="s">
        <v>721</v>
      </c>
      <c r="B189" s="309"/>
      <c r="C189" s="309"/>
      <c r="D189" s="309"/>
      <c r="E189" s="309"/>
      <c r="F189" s="309"/>
      <c r="G189" s="309"/>
      <c r="H189" s="309"/>
      <c r="I189" s="309"/>
    </row>
    <row r="190" spans="1:9" ht="16" customHeight="1" x14ac:dyDescent="0.15">
      <c r="A190" s="309"/>
      <c r="B190" s="309"/>
      <c r="C190" s="309"/>
      <c r="D190" s="309"/>
      <c r="E190" s="309"/>
      <c r="F190" s="309"/>
      <c r="G190" s="309"/>
      <c r="H190" s="309"/>
      <c r="I190" s="309"/>
    </row>
    <row r="191" spans="1:9" ht="16" customHeight="1" x14ac:dyDescent="0.15">
      <c r="A191" s="309"/>
      <c r="B191" s="309"/>
      <c r="C191" s="309"/>
      <c r="D191" s="309"/>
      <c r="E191" s="309"/>
      <c r="F191" s="309"/>
      <c r="G191" s="309"/>
      <c r="H191" s="309"/>
      <c r="I191" s="309"/>
    </row>
    <row r="192" spans="1:9" ht="16" customHeight="1" x14ac:dyDescent="0.15">
      <c r="A192" s="309"/>
      <c r="B192" s="309"/>
      <c r="C192" s="309"/>
      <c r="D192" s="309"/>
      <c r="E192" s="309"/>
      <c r="F192" s="309"/>
      <c r="G192" s="309"/>
      <c r="H192" s="309"/>
      <c r="I192" s="309"/>
    </row>
    <row r="193" spans="1:10" ht="16" customHeight="1" x14ac:dyDescent="0.15">
      <c r="A193" s="14"/>
      <c r="B193" s="14"/>
      <c r="C193" s="14"/>
      <c r="D193" s="14"/>
      <c r="E193" s="14"/>
      <c r="F193" s="14"/>
      <c r="G193" s="14"/>
      <c r="H193" s="14"/>
      <c r="I193" s="14"/>
    </row>
    <row r="194" spans="1:10" ht="16" customHeight="1" x14ac:dyDescent="0.15">
      <c r="A194" s="14"/>
      <c r="B194" s="14"/>
      <c r="C194" s="14"/>
      <c r="D194" s="14"/>
      <c r="E194" s="14"/>
      <c r="F194" s="14"/>
      <c r="G194" s="310" t="str">
        <f>[128]Base_01!$C$4&amp;", "&amp;[128]Base_01!$C$27</f>
        <v>Sorong, …..  …........................  2026</v>
      </c>
      <c r="H194" s="310"/>
      <c r="I194" s="310"/>
    </row>
    <row r="195" spans="1:10" ht="16" customHeight="1" x14ac:dyDescent="0.15">
      <c r="A195" s="14"/>
      <c r="B195" s="14"/>
      <c r="C195" s="14"/>
      <c r="D195" s="14"/>
      <c r="E195" s="14"/>
      <c r="F195" s="14"/>
      <c r="G195" s="310" t="s">
        <v>30</v>
      </c>
      <c r="H195" s="310"/>
      <c r="I195" s="310"/>
    </row>
    <row r="196" spans="1:10" ht="16" customHeight="1" x14ac:dyDescent="0.15">
      <c r="A196" s="14"/>
      <c r="B196" s="14"/>
      <c r="C196" s="14"/>
      <c r="D196" s="14"/>
      <c r="E196" s="14"/>
      <c r="F196" s="14"/>
      <c r="G196" s="14"/>
      <c r="H196" s="14"/>
      <c r="I196" s="14"/>
    </row>
    <row r="197" spans="1:10" ht="16" customHeight="1" x14ac:dyDescent="0.15">
      <c r="A197" s="14"/>
      <c r="B197" s="14"/>
      <c r="C197" s="14"/>
      <c r="D197" s="14"/>
      <c r="E197" s="14"/>
      <c r="F197" s="14"/>
      <c r="G197" s="14"/>
      <c r="H197" s="14"/>
      <c r="I197" s="14"/>
    </row>
    <row r="198" spans="1:10" ht="16" customHeight="1" x14ac:dyDescent="0.15">
      <c r="A198" s="14"/>
      <c r="B198" s="14"/>
      <c r="C198" s="14"/>
      <c r="D198" s="14"/>
      <c r="E198" s="14"/>
      <c r="F198" s="14"/>
      <c r="G198" s="14"/>
      <c r="H198" s="14"/>
      <c r="I198" s="14"/>
    </row>
    <row r="199" spans="1:10" ht="16" customHeight="1" x14ac:dyDescent="0.15">
      <c r="A199" s="14"/>
      <c r="B199" s="14"/>
      <c r="C199" s="14"/>
      <c r="D199" s="14"/>
      <c r="E199" s="14"/>
      <c r="F199" s="14"/>
      <c r="G199" s="14"/>
      <c r="H199" s="14"/>
      <c r="I199" s="14"/>
    </row>
    <row r="200" spans="1:10" ht="16" customHeight="1" x14ac:dyDescent="0.15">
      <c r="A200" s="14"/>
      <c r="B200" s="14"/>
      <c r="C200" s="14"/>
      <c r="D200" s="14"/>
      <c r="E200" s="14"/>
      <c r="F200" s="14"/>
      <c r="G200" s="310" t="str">
        <f>F154</f>
        <v>Nama PB 4</v>
      </c>
      <c r="H200" s="310"/>
      <c r="I200" s="310"/>
    </row>
    <row r="201" spans="1:10" ht="16" customHeight="1" x14ac:dyDescent="0.15">
      <c r="A201" s="311" t="s">
        <v>31</v>
      </c>
      <c r="B201" s="311"/>
      <c r="C201" s="311"/>
      <c r="D201" s="311"/>
      <c r="E201" s="311"/>
      <c r="F201" s="311"/>
      <c r="G201" s="311"/>
      <c r="H201" s="311"/>
      <c r="I201" s="311"/>
      <c r="J201" s="1">
        <v>5</v>
      </c>
    </row>
    <row r="202" spans="1:10" ht="16" customHeight="1" x14ac:dyDescent="0.15">
      <c r="A202" s="14"/>
      <c r="B202" s="14"/>
      <c r="C202" s="14"/>
      <c r="D202" s="14"/>
      <c r="E202" s="14"/>
      <c r="F202" s="14"/>
      <c r="G202" s="14"/>
      <c r="H202" s="14"/>
      <c r="I202" s="14"/>
    </row>
    <row r="203" spans="1:10" ht="16" customHeight="1" x14ac:dyDescent="0.15">
      <c r="A203" s="14" t="s">
        <v>17</v>
      </c>
      <c r="B203" s="14"/>
      <c r="C203" s="14"/>
      <c r="D203" s="14"/>
      <c r="E203" s="14"/>
      <c r="F203" s="14"/>
      <c r="G203" s="14"/>
      <c r="H203" s="14"/>
      <c r="I203" s="14"/>
    </row>
    <row r="204" spans="1:10" ht="16" customHeight="1" x14ac:dyDescent="0.15">
      <c r="A204" s="14"/>
      <c r="B204" s="14" t="s">
        <v>12</v>
      </c>
      <c r="C204" s="14"/>
      <c r="D204" s="14"/>
      <c r="E204" s="14" t="s">
        <v>2</v>
      </c>
      <c r="F204" s="14" t="str">
        <f>VLOOKUP($J201,[128]Base_02!$A$5:$Z$24,3,FALSE)</f>
        <v>Nama PB 5</v>
      </c>
      <c r="G204" s="14"/>
      <c r="H204" s="14"/>
      <c r="I204" s="14"/>
    </row>
    <row r="205" spans="1:10" ht="16" customHeight="1" x14ac:dyDescent="0.15">
      <c r="A205" s="14"/>
      <c r="B205" s="14" t="s">
        <v>14</v>
      </c>
      <c r="C205" s="14"/>
      <c r="D205" s="14"/>
      <c r="E205" s="14" t="s">
        <v>2</v>
      </c>
      <c r="F205" s="14" t="str">
        <f>VLOOKUP(J201,[128]Base_02!$A$5:$Z$24,5,FALSE)&amp;", "&amp;TEXT(VLOOKUP(J201,[128]Base_02!$A$5:$Z$24,6,FALSE),"dd mmm yyyy")</f>
        <v>Sorong, 01 Jan 2000</v>
      </c>
      <c r="G205" s="14"/>
      <c r="H205" s="14"/>
      <c r="I205" s="14"/>
    </row>
    <row r="206" spans="1:10" ht="16" customHeight="1" x14ac:dyDescent="0.15">
      <c r="A206" s="14"/>
      <c r="B206" s="14" t="s">
        <v>708</v>
      </c>
      <c r="C206" s="14"/>
      <c r="D206" s="14"/>
      <c r="E206" s="14" t="s">
        <v>2</v>
      </c>
      <c r="F206" s="14" t="str">
        <f>IF(VLOOKUP($J201,[128]Base_02!$A$5:$Z$24,4,FALSE)="L","Laki-Laki","Perempuan")</f>
        <v>Laki-Laki</v>
      </c>
      <c r="G206" s="14"/>
      <c r="H206" s="14"/>
      <c r="I206" s="14"/>
    </row>
    <row r="207" spans="1:10" ht="16" customHeight="1" x14ac:dyDescent="0.15">
      <c r="A207" s="14"/>
      <c r="B207" s="14" t="s">
        <v>13</v>
      </c>
      <c r="C207" s="14"/>
      <c r="D207" s="14"/>
      <c r="E207" s="14" t="s">
        <v>2</v>
      </c>
      <c r="F207" s="14" t="str">
        <f>VLOOKUP($J201,[128]Base_02!$A$5:$Z$24,14,FALSE)</f>
        <v>3304160101840004</v>
      </c>
      <c r="G207" s="14"/>
      <c r="H207" s="14"/>
      <c r="I207" s="14"/>
    </row>
    <row r="208" spans="1:10" ht="16" customHeight="1" x14ac:dyDescent="0.15">
      <c r="A208" s="14"/>
      <c r="B208" s="14" t="s">
        <v>709</v>
      </c>
      <c r="C208" s="14"/>
      <c r="D208" s="14"/>
      <c r="E208" s="14" t="s">
        <v>2</v>
      </c>
      <c r="F208" s="14" t="str">
        <f>VLOOKUP($J201,[128]Base_02!$A$5:$AG$24,33,FALSE)</f>
        <v>Sekolah Dasar</v>
      </c>
      <c r="G208" s="14"/>
      <c r="H208" s="14"/>
      <c r="I208" s="14"/>
    </row>
    <row r="209" spans="1:9" ht="16" customHeight="1" x14ac:dyDescent="0.15">
      <c r="A209" s="14"/>
      <c r="B209" s="14" t="s">
        <v>16</v>
      </c>
      <c r="C209" s="14"/>
      <c r="D209" s="14"/>
      <c r="E209" s="14" t="s">
        <v>2</v>
      </c>
      <c r="F209" s="14" t="str">
        <f>VLOOKUP(J201,[128]Base_02!$A$5:$Z$24,11,FALSE)&amp;", RT "&amp;VLOOKUP(J201,[128]Base_02!$A$5:$Z$24,12,FALSE)&amp;", RW "&amp;VLOOKUP(J201,[128]Base_02!$A$5:$Z$24,13,FALSE)&amp;", "</f>
        <v xml:space="preserve">Jalan Kanal Victory, RT 1, RW 1, </v>
      </c>
      <c r="G209" s="14"/>
      <c r="H209" s="14"/>
      <c r="I209" s="14"/>
    </row>
    <row r="210" spans="1:9" ht="16" customHeight="1" x14ac:dyDescent="0.15">
      <c r="A210" s="14"/>
      <c r="B210" s="14"/>
      <c r="C210" s="14"/>
      <c r="D210" s="14"/>
      <c r="E210" s="14"/>
      <c r="F210" s="14" t="str">
        <f>[128]Base_01!$B$2&amp;" "&amp;[128]Base_01!$C$2&amp;", "</f>
        <v xml:space="preserve">Kelurahan Klasabi, </v>
      </c>
      <c r="G210" s="14"/>
      <c r="H210" s="14"/>
    </row>
    <row r="211" spans="1:9" ht="16" customHeight="1" x14ac:dyDescent="0.15">
      <c r="A211" s="14"/>
      <c r="B211" s="14"/>
      <c r="C211" s="14"/>
      <c r="D211" s="14"/>
      <c r="E211" s="14"/>
      <c r="F211" s="14" t="str">
        <f>[128]Base_01!$B$3&amp;" "&amp;[128]Base_01!$C$3&amp;", "</f>
        <v xml:space="preserve">Distrik Sorong Manoi, </v>
      </c>
      <c r="G211" s="14"/>
      <c r="H211" s="14"/>
      <c r="I211" s="14"/>
    </row>
    <row r="212" spans="1:9" ht="16" customHeight="1" x14ac:dyDescent="0.15">
      <c r="A212" s="14"/>
      <c r="B212" s="14"/>
      <c r="C212" s="14"/>
      <c r="D212" s="14"/>
      <c r="E212" s="14"/>
      <c r="F212" s="14" t="str">
        <f>[128]Base_01!$B$4&amp;" "&amp;[128]Base_01!$C$4</f>
        <v>Kota Sorong</v>
      </c>
      <c r="G212" s="14"/>
      <c r="H212" s="14"/>
      <c r="I212" s="14"/>
    </row>
    <row r="213" spans="1:9" ht="16" customHeight="1" x14ac:dyDescent="0.15">
      <c r="A213" s="14"/>
      <c r="B213" s="14" t="s">
        <v>710</v>
      </c>
      <c r="C213" s="14"/>
      <c r="D213" s="14"/>
      <c r="E213" s="14" t="s">
        <v>2</v>
      </c>
      <c r="F213" s="14" t="str">
        <f>VLOOKUP(J201,[128]Base_02!$A$5:$Z$24,9,FALSE)</f>
        <v>081328888805</v>
      </c>
      <c r="G213" s="14"/>
      <c r="H213" s="14"/>
      <c r="I213" s="14"/>
    </row>
    <row r="214" spans="1:9" ht="16" customHeight="1" x14ac:dyDescent="0.15">
      <c r="A214" s="14"/>
      <c r="B214" s="14" t="s">
        <v>15</v>
      </c>
      <c r="C214" s="14"/>
      <c r="D214" s="14"/>
      <c r="E214" s="14" t="s">
        <v>2</v>
      </c>
      <c r="F214" s="14" t="str">
        <f>VLOOKUP(J201,[128]Base_02!$A$5:$Z$24,8,FALSE)</f>
        <v>Buruh Harian Lepas</v>
      </c>
      <c r="G214" s="14"/>
      <c r="H214" s="14"/>
      <c r="I214" s="14"/>
    </row>
    <row r="215" spans="1:9" ht="16" customHeight="1" x14ac:dyDescent="0.15">
      <c r="A215" s="14"/>
      <c r="B215" s="14"/>
      <c r="C215" s="14"/>
      <c r="D215" s="14"/>
      <c r="E215" s="14"/>
      <c r="F215" s="14"/>
      <c r="G215" s="14"/>
      <c r="H215" s="14"/>
      <c r="I215" s="14"/>
    </row>
    <row r="216" spans="1:9" ht="16" customHeight="1" x14ac:dyDescent="0.15">
      <c r="A216" s="14" t="s">
        <v>18</v>
      </c>
      <c r="B216" s="14"/>
      <c r="C216" s="14"/>
      <c r="D216" s="14"/>
      <c r="E216" s="14"/>
      <c r="F216" s="14"/>
      <c r="G216" s="14"/>
      <c r="H216" s="14"/>
      <c r="I216" s="14"/>
    </row>
    <row r="217" spans="1:9" ht="16" customHeight="1" x14ac:dyDescent="0.15">
      <c r="A217" s="15" t="s">
        <v>674</v>
      </c>
      <c r="B217" s="309" t="s">
        <v>711</v>
      </c>
      <c r="C217" s="309"/>
      <c r="D217" s="309"/>
      <c r="E217" s="309"/>
      <c r="F217" s="309"/>
      <c r="G217" s="309"/>
      <c r="H217" s="309"/>
      <c r="I217" s="309"/>
    </row>
    <row r="218" spans="1:9" ht="16" customHeight="1" x14ac:dyDescent="0.15">
      <c r="A218" s="14"/>
      <c r="B218" s="309"/>
      <c r="C218" s="309"/>
      <c r="D218" s="309"/>
      <c r="E218" s="309"/>
      <c r="F218" s="309"/>
      <c r="G218" s="309"/>
      <c r="H218" s="309"/>
      <c r="I218" s="309"/>
    </row>
    <row r="219" spans="1:9" ht="16" customHeight="1" x14ac:dyDescent="0.15">
      <c r="A219" s="16" t="s">
        <v>675</v>
      </c>
      <c r="B219" s="309" t="s">
        <v>712</v>
      </c>
      <c r="C219" s="309"/>
      <c r="D219" s="309"/>
      <c r="E219" s="309"/>
      <c r="F219" s="309"/>
      <c r="G219" s="309"/>
      <c r="H219" s="309"/>
      <c r="I219" s="309"/>
    </row>
    <row r="220" spans="1:9" ht="16" customHeight="1" x14ac:dyDescent="0.15">
      <c r="A220" s="14"/>
      <c r="B220" s="309"/>
      <c r="C220" s="309"/>
      <c r="D220" s="309"/>
      <c r="E220" s="309"/>
      <c r="F220" s="309"/>
      <c r="G220" s="309"/>
      <c r="H220" s="309"/>
      <c r="I220" s="309"/>
    </row>
    <row r="221" spans="1:9" ht="16" customHeight="1" x14ac:dyDescent="0.15">
      <c r="A221" s="14"/>
      <c r="B221" s="309"/>
      <c r="C221" s="309"/>
      <c r="D221" s="309"/>
      <c r="E221" s="309"/>
      <c r="F221" s="309"/>
      <c r="G221" s="309"/>
      <c r="H221" s="309"/>
      <c r="I221" s="309"/>
    </row>
    <row r="222" spans="1:9" ht="16" customHeight="1" x14ac:dyDescent="0.15">
      <c r="A222" s="16" t="s">
        <v>686</v>
      </c>
      <c r="B222" s="312" t="s">
        <v>713</v>
      </c>
      <c r="C222" s="312"/>
      <c r="D222" s="312"/>
      <c r="E222" s="312"/>
      <c r="F222" s="312"/>
      <c r="G222" s="312"/>
      <c r="H222" s="312"/>
      <c r="I222" s="312"/>
    </row>
    <row r="223" spans="1:9" ht="16" customHeight="1" x14ac:dyDescent="0.15">
      <c r="A223" s="16" t="s">
        <v>687</v>
      </c>
      <c r="B223" s="309" t="s">
        <v>714</v>
      </c>
      <c r="C223" s="309"/>
      <c r="D223" s="309"/>
      <c r="E223" s="309"/>
      <c r="F223" s="309"/>
      <c r="G223" s="309"/>
      <c r="H223" s="309"/>
      <c r="I223" s="309"/>
    </row>
    <row r="224" spans="1:9" ht="16" customHeight="1" x14ac:dyDescent="0.15">
      <c r="A224" s="14"/>
      <c r="B224" s="309"/>
      <c r="C224" s="309"/>
      <c r="D224" s="309"/>
      <c r="E224" s="309"/>
      <c r="F224" s="309"/>
      <c r="G224" s="309"/>
      <c r="H224" s="309"/>
      <c r="I224" s="309"/>
    </row>
    <row r="225" spans="1:9" ht="16" customHeight="1" x14ac:dyDescent="0.15">
      <c r="A225" s="16" t="s">
        <v>688</v>
      </c>
      <c r="B225" s="312" t="s">
        <v>715</v>
      </c>
      <c r="C225" s="312"/>
      <c r="D225" s="312"/>
      <c r="E225" s="312"/>
      <c r="F225" s="312"/>
      <c r="G225" s="312"/>
      <c r="H225" s="312"/>
      <c r="I225" s="312"/>
    </row>
    <row r="226" spans="1:9" ht="16" customHeight="1" x14ac:dyDescent="0.15">
      <c r="A226" s="16" t="s">
        <v>689</v>
      </c>
      <c r="B226" s="312" t="s">
        <v>702</v>
      </c>
      <c r="C226" s="312"/>
      <c r="D226" s="312"/>
      <c r="E226" s="312"/>
      <c r="F226" s="312"/>
      <c r="G226" s="312"/>
      <c r="H226" s="312"/>
      <c r="I226" s="312"/>
    </row>
    <row r="227" spans="1:9" ht="16" customHeight="1" x14ac:dyDescent="0.15">
      <c r="A227" s="16" t="s">
        <v>690</v>
      </c>
      <c r="B227" s="309" t="s">
        <v>716</v>
      </c>
      <c r="C227" s="309"/>
      <c r="D227" s="309"/>
      <c r="E227" s="309"/>
      <c r="F227" s="309"/>
      <c r="G227" s="309"/>
      <c r="H227" s="309"/>
      <c r="I227" s="309"/>
    </row>
    <row r="228" spans="1:9" ht="16" customHeight="1" x14ac:dyDescent="0.15">
      <c r="A228" s="14"/>
      <c r="B228" s="309"/>
      <c r="C228" s="309"/>
      <c r="D228" s="309"/>
      <c r="E228" s="309"/>
      <c r="F228" s="309"/>
      <c r="G228" s="309"/>
      <c r="H228" s="309"/>
      <c r="I228" s="309"/>
    </row>
    <row r="229" spans="1:9" ht="16" customHeight="1" x14ac:dyDescent="0.15">
      <c r="A229" s="16" t="s">
        <v>691</v>
      </c>
      <c r="B229" s="309" t="s">
        <v>717</v>
      </c>
      <c r="C229" s="309"/>
      <c r="D229" s="309"/>
      <c r="E229" s="309"/>
      <c r="F229" s="309"/>
      <c r="G229" s="309"/>
      <c r="H229" s="309"/>
      <c r="I229" s="309"/>
    </row>
    <row r="230" spans="1:9" ht="16" customHeight="1" x14ac:dyDescent="0.15">
      <c r="A230" s="14"/>
      <c r="B230" s="309"/>
      <c r="C230" s="309"/>
      <c r="D230" s="309"/>
      <c r="E230" s="309"/>
      <c r="F230" s="309"/>
      <c r="G230" s="309"/>
      <c r="H230" s="309"/>
      <c r="I230" s="309"/>
    </row>
    <row r="231" spans="1:9" ht="16" customHeight="1" x14ac:dyDescent="0.15">
      <c r="A231" s="14"/>
      <c r="B231" s="309"/>
      <c r="C231" s="309"/>
      <c r="D231" s="309"/>
      <c r="E231" s="309"/>
      <c r="F231" s="309"/>
      <c r="G231" s="309"/>
      <c r="H231" s="309"/>
      <c r="I231" s="309"/>
    </row>
    <row r="232" spans="1:9" ht="16" customHeight="1" x14ac:dyDescent="0.15">
      <c r="A232" s="16" t="s">
        <v>692</v>
      </c>
      <c r="B232" s="309" t="s">
        <v>718</v>
      </c>
      <c r="C232" s="309"/>
      <c r="D232" s="309"/>
      <c r="E232" s="309"/>
      <c r="F232" s="309"/>
      <c r="G232" s="309"/>
      <c r="H232" s="309"/>
      <c r="I232" s="309"/>
    </row>
    <row r="233" spans="1:9" ht="16" customHeight="1" x14ac:dyDescent="0.15">
      <c r="A233" s="14"/>
      <c r="B233" s="309"/>
      <c r="C233" s="309"/>
      <c r="D233" s="309"/>
      <c r="E233" s="309"/>
      <c r="F233" s="309"/>
      <c r="G233" s="309"/>
      <c r="H233" s="309"/>
      <c r="I233" s="309"/>
    </row>
    <row r="234" spans="1:9" ht="16" customHeight="1" x14ac:dyDescent="0.15">
      <c r="A234" s="14"/>
      <c r="B234" s="309"/>
      <c r="C234" s="309"/>
      <c r="D234" s="309"/>
      <c r="E234" s="309"/>
      <c r="F234" s="309"/>
      <c r="G234" s="309"/>
      <c r="H234" s="309"/>
      <c r="I234" s="309"/>
    </row>
    <row r="235" spans="1:9" ht="16" customHeight="1" x14ac:dyDescent="0.15">
      <c r="A235" s="16" t="s">
        <v>693</v>
      </c>
      <c r="B235" s="309" t="s">
        <v>719</v>
      </c>
      <c r="C235" s="309"/>
      <c r="D235" s="309"/>
      <c r="E235" s="309"/>
      <c r="F235" s="309"/>
      <c r="G235" s="309"/>
      <c r="H235" s="309"/>
      <c r="I235" s="309"/>
    </row>
    <row r="236" spans="1:9" ht="16" customHeight="1" x14ac:dyDescent="0.15">
      <c r="A236" s="14"/>
      <c r="B236" s="309"/>
      <c r="C236" s="309"/>
      <c r="D236" s="309"/>
      <c r="E236" s="309"/>
      <c r="F236" s="309"/>
      <c r="G236" s="309"/>
      <c r="H236" s="309"/>
      <c r="I236" s="309"/>
    </row>
    <row r="237" spans="1:9" ht="16" customHeight="1" x14ac:dyDescent="0.15">
      <c r="A237" s="16" t="s">
        <v>694</v>
      </c>
      <c r="B237" s="309" t="s">
        <v>720</v>
      </c>
      <c r="C237" s="309"/>
      <c r="D237" s="309"/>
      <c r="E237" s="309"/>
      <c r="F237" s="309"/>
      <c r="G237" s="309"/>
      <c r="H237" s="309"/>
      <c r="I237" s="309"/>
    </row>
    <row r="238" spans="1:9" ht="16" customHeight="1" x14ac:dyDescent="0.15">
      <c r="A238" s="14"/>
      <c r="B238" s="309"/>
      <c r="C238" s="309"/>
      <c r="D238" s="309"/>
      <c r="E238" s="309"/>
      <c r="F238" s="309"/>
      <c r="G238" s="309"/>
      <c r="H238" s="309"/>
      <c r="I238" s="309"/>
    </row>
    <row r="239" spans="1:9" ht="16" customHeight="1" x14ac:dyDescent="0.15">
      <c r="A239" s="309" t="s">
        <v>721</v>
      </c>
      <c r="B239" s="309"/>
      <c r="C239" s="309"/>
      <c r="D239" s="309"/>
      <c r="E239" s="309"/>
      <c r="F239" s="309"/>
      <c r="G239" s="309"/>
      <c r="H239" s="309"/>
      <c r="I239" s="309"/>
    </row>
    <row r="240" spans="1:9" ht="16" customHeight="1" x14ac:dyDescent="0.15">
      <c r="A240" s="309"/>
      <c r="B240" s="309"/>
      <c r="C240" s="309"/>
      <c r="D240" s="309"/>
      <c r="E240" s="309"/>
      <c r="F240" s="309"/>
      <c r="G240" s="309"/>
      <c r="H240" s="309"/>
      <c r="I240" s="309"/>
    </row>
    <row r="241" spans="1:10" ht="16" customHeight="1" x14ac:dyDescent="0.15">
      <c r="A241" s="309"/>
      <c r="B241" s="309"/>
      <c r="C241" s="309"/>
      <c r="D241" s="309"/>
      <c r="E241" s="309"/>
      <c r="F241" s="309"/>
      <c r="G241" s="309"/>
      <c r="H241" s="309"/>
      <c r="I241" s="309"/>
    </row>
    <row r="242" spans="1:10" ht="16" customHeight="1" x14ac:dyDescent="0.15">
      <c r="A242" s="309"/>
      <c r="B242" s="309"/>
      <c r="C242" s="309"/>
      <c r="D242" s="309"/>
      <c r="E242" s="309"/>
      <c r="F242" s="309"/>
      <c r="G242" s="309"/>
      <c r="H242" s="309"/>
      <c r="I242" s="309"/>
    </row>
    <row r="243" spans="1:10" ht="16" customHeight="1" x14ac:dyDescent="0.15">
      <c r="A243" s="14"/>
      <c r="B243" s="14"/>
      <c r="C243" s="14"/>
      <c r="D243" s="14"/>
      <c r="E243" s="14"/>
      <c r="F243" s="14"/>
      <c r="G243" s="14"/>
      <c r="H243" s="14"/>
      <c r="I243" s="14"/>
    </row>
    <row r="244" spans="1:10" ht="16" customHeight="1" x14ac:dyDescent="0.15">
      <c r="A244" s="14"/>
      <c r="B244" s="14"/>
      <c r="C244" s="14"/>
      <c r="D244" s="14"/>
      <c r="E244" s="14"/>
      <c r="F244" s="14"/>
      <c r="G244" s="310" t="str">
        <f>[128]Base_01!$C$4&amp;", "&amp;[128]Base_01!$C$27</f>
        <v>Sorong, …..  …........................  2026</v>
      </c>
      <c r="H244" s="310"/>
      <c r="I244" s="310"/>
    </row>
    <row r="245" spans="1:10" ht="16" customHeight="1" x14ac:dyDescent="0.15">
      <c r="A245" s="14"/>
      <c r="B245" s="14"/>
      <c r="C245" s="14"/>
      <c r="D245" s="14"/>
      <c r="E245" s="14"/>
      <c r="F245" s="14"/>
      <c r="G245" s="310" t="s">
        <v>30</v>
      </c>
      <c r="H245" s="310"/>
      <c r="I245" s="310"/>
    </row>
    <row r="246" spans="1:10" ht="16" customHeight="1" x14ac:dyDescent="0.15">
      <c r="A246" s="14"/>
      <c r="B246" s="14"/>
      <c r="C246" s="14"/>
      <c r="D246" s="14"/>
      <c r="E246" s="14"/>
      <c r="F246" s="14"/>
      <c r="G246" s="14"/>
      <c r="H246" s="14"/>
      <c r="I246" s="14"/>
    </row>
    <row r="247" spans="1:10" ht="16" customHeight="1" x14ac:dyDescent="0.15">
      <c r="A247" s="14"/>
      <c r="B247" s="14"/>
      <c r="C247" s="14"/>
      <c r="D247" s="14"/>
      <c r="E247" s="14"/>
      <c r="F247" s="14"/>
      <c r="G247" s="14"/>
      <c r="H247" s="14"/>
      <c r="I247" s="14"/>
    </row>
    <row r="248" spans="1:10" ht="16" customHeight="1" x14ac:dyDescent="0.15">
      <c r="A248" s="14"/>
      <c r="B248" s="14"/>
      <c r="C248" s="14"/>
      <c r="D248" s="14"/>
      <c r="E248" s="14"/>
      <c r="F248" s="14"/>
      <c r="G248" s="14"/>
      <c r="H248" s="14"/>
      <c r="I248" s="14"/>
    </row>
    <row r="249" spans="1:10" ht="16" customHeight="1" x14ac:dyDescent="0.15">
      <c r="A249" s="14"/>
      <c r="B249" s="14"/>
      <c r="C249" s="14"/>
      <c r="D249" s="14"/>
      <c r="E249" s="14"/>
      <c r="F249" s="14"/>
      <c r="G249" s="14"/>
      <c r="H249" s="14"/>
      <c r="I249" s="14"/>
    </row>
    <row r="250" spans="1:10" ht="16" customHeight="1" x14ac:dyDescent="0.15">
      <c r="A250" s="14"/>
      <c r="B250" s="14"/>
      <c r="C250" s="14"/>
      <c r="D250" s="14"/>
      <c r="E250" s="14"/>
      <c r="F250" s="14"/>
      <c r="G250" s="310" t="str">
        <f>F204</f>
        <v>Nama PB 5</v>
      </c>
      <c r="H250" s="310"/>
      <c r="I250" s="310"/>
    </row>
    <row r="251" spans="1:10" ht="16" customHeight="1" x14ac:dyDescent="0.15">
      <c r="A251" s="311" t="s">
        <v>31</v>
      </c>
      <c r="B251" s="311"/>
      <c r="C251" s="311"/>
      <c r="D251" s="311"/>
      <c r="E251" s="311"/>
      <c r="F251" s="311"/>
      <c r="G251" s="311"/>
      <c r="H251" s="311"/>
      <c r="I251" s="311"/>
      <c r="J251" s="1">
        <v>6</v>
      </c>
    </row>
    <row r="252" spans="1:10" ht="16" customHeight="1" x14ac:dyDescent="0.15">
      <c r="A252" s="14"/>
      <c r="B252" s="14"/>
      <c r="C252" s="14"/>
      <c r="D252" s="14"/>
      <c r="E252" s="14"/>
      <c r="F252" s="14"/>
      <c r="G252" s="14"/>
      <c r="H252" s="14"/>
      <c r="I252" s="14"/>
    </row>
    <row r="253" spans="1:10" ht="16" customHeight="1" x14ac:dyDescent="0.15">
      <c r="A253" s="14" t="s">
        <v>17</v>
      </c>
      <c r="B253" s="14"/>
      <c r="C253" s="14"/>
      <c r="D253" s="14"/>
      <c r="E253" s="14"/>
      <c r="F253" s="14"/>
      <c r="G253" s="14"/>
      <c r="H253" s="14"/>
      <c r="I253" s="14"/>
    </row>
    <row r="254" spans="1:10" ht="16" customHeight="1" x14ac:dyDescent="0.15">
      <c r="A254" s="14"/>
      <c r="B254" s="14" t="s">
        <v>12</v>
      </c>
      <c r="C254" s="14"/>
      <c r="D254" s="14"/>
      <c r="E254" s="14" t="s">
        <v>2</v>
      </c>
      <c r="F254" s="14" t="str">
        <f>VLOOKUP($J251,[128]Base_02!$A$5:$Z$24,3,FALSE)</f>
        <v>Nama PB 6</v>
      </c>
      <c r="G254" s="14"/>
      <c r="H254" s="14"/>
      <c r="I254" s="14"/>
    </row>
    <row r="255" spans="1:10" ht="16" customHeight="1" x14ac:dyDescent="0.15">
      <c r="A255" s="14"/>
      <c r="B255" s="14" t="s">
        <v>14</v>
      </c>
      <c r="C255" s="14"/>
      <c r="D255" s="14"/>
      <c r="E255" s="14" t="s">
        <v>2</v>
      </c>
      <c r="F255" s="14" t="str">
        <f>VLOOKUP(J251,[128]Base_02!$A$5:$Z$24,5,FALSE)&amp;", "&amp;TEXT(VLOOKUP(J251,[128]Base_02!$A$5:$Z$24,6,FALSE),"dd mmm yyyy")</f>
        <v>Sorong, 01 Jan 2000</v>
      </c>
      <c r="G255" s="14"/>
      <c r="H255" s="14"/>
      <c r="I255" s="14"/>
    </row>
    <row r="256" spans="1:10" ht="16" customHeight="1" x14ac:dyDescent="0.15">
      <c r="A256" s="14"/>
      <c r="B256" s="14" t="s">
        <v>708</v>
      </c>
      <c r="C256" s="14"/>
      <c r="D256" s="14"/>
      <c r="E256" s="14" t="s">
        <v>2</v>
      </c>
      <c r="F256" s="14" t="str">
        <f>IF(VLOOKUP($J251,[128]Base_02!$A$5:$Z$24,4,FALSE)="L","Laki-Laki","Perempuan")</f>
        <v>Laki-Laki</v>
      </c>
      <c r="G256" s="14"/>
      <c r="H256" s="14"/>
      <c r="I256" s="14"/>
    </row>
    <row r="257" spans="1:9" ht="16" customHeight="1" x14ac:dyDescent="0.15">
      <c r="A257" s="14"/>
      <c r="B257" s="14" t="s">
        <v>13</v>
      </c>
      <c r="C257" s="14"/>
      <c r="D257" s="14"/>
      <c r="E257" s="14" t="s">
        <v>2</v>
      </c>
      <c r="F257" s="14" t="str">
        <f>VLOOKUP($J251,[128]Base_02!$A$5:$Z$24,14,FALSE)</f>
        <v>3304160101850004</v>
      </c>
      <c r="G257" s="14"/>
      <c r="H257" s="14"/>
      <c r="I257" s="14"/>
    </row>
    <row r="258" spans="1:9" ht="16" customHeight="1" x14ac:dyDescent="0.15">
      <c r="A258" s="14"/>
      <c r="B258" s="14" t="s">
        <v>709</v>
      </c>
      <c r="C258" s="14"/>
      <c r="D258" s="14"/>
      <c r="E258" s="14" t="s">
        <v>2</v>
      </c>
      <c r="F258" s="14" t="str">
        <f>VLOOKUP($J251,[128]Base_02!$A$5:$AG$24,33,FALSE)</f>
        <v>Sekolah Dasar</v>
      </c>
      <c r="G258" s="14"/>
      <c r="H258" s="14"/>
      <c r="I258" s="14"/>
    </row>
    <row r="259" spans="1:9" ht="16" customHeight="1" x14ac:dyDescent="0.15">
      <c r="A259" s="14"/>
      <c r="B259" s="14" t="s">
        <v>16</v>
      </c>
      <c r="C259" s="14"/>
      <c r="D259" s="14"/>
      <c r="E259" s="14" t="s">
        <v>2</v>
      </c>
      <c r="F259" s="14" t="str">
        <f>VLOOKUP(J251,[128]Base_02!$A$5:$Z$24,11,FALSE)&amp;", RT "&amp;VLOOKUP(J251,[128]Base_02!$A$5:$Z$24,12,FALSE)&amp;", RW "&amp;VLOOKUP(J251,[128]Base_02!$A$5:$Z$24,13,FALSE)&amp;", "</f>
        <v xml:space="preserve">Jalan Kanal Victory, RT 1, RW 1, </v>
      </c>
      <c r="G259" s="14"/>
      <c r="H259" s="14"/>
      <c r="I259" s="14"/>
    </row>
    <row r="260" spans="1:9" ht="16" customHeight="1" x14ac:dyDescent="0.15">
      <c r="A260" s="14"/>
      <c r="B260" s="14"/>
      <c r="C260" s="14"/>
      <c r="D260" s="14"/>
      <c r="E260" s="14"/>
      <c r="F260" s="14" t="str">
        <f>[128]Base_01!$B$2&amp;" "&amp;[128]Base_01!$C$2&amp;", "</f>
        <v xml:space="preserve">Kelurahan Klasabi, </v>
      </c>
      <c r="G260" s="14"/>
      <c r="H260" s="14"/>
    </row>
    <row r="261" spans="1:9" ht="16" customHeight="1" x14ac:dyDescent="0.15">
      <c r="A261" s="14"/>
      <c r="B261" s="14"/>
      <c r="C261" s="14"/>
      <c r="D261" s="14"/>
      <c r="E261" s="14"/>
      <c r="F261" s="14" t="str">
        <f>[128]Base_01!$B$3&amp;" "&amp;[128]Base_01!$C$3&amp;", "</f>
        <v xml:space="preserve">Distrik Sorong Manoi, </v>
      </c>
      <c r="G261" s="14"/>
      <c r="H261" s="14"/>
      <c r="I261" s="14"/>
    </row>
    <row r="262" spans="1:9" ht="16" customHeight="1" x14ac:dyDescent="0.15">
      <c r="A262" s="14"/>
      <c r="B262" s="14"/>
      <c r="C262" s="14"/>
      <c r="D262" s="14"/>
      <c r="E262" s="14"/>
      <c r="F262" s="14" t="str">
        <f>[128]Base_01!$B$4&amp;" "&amp;[128]Base_01!$C$4</f>
        <v>Kota Sorong</v>
      </c>
      <c r="G262" s="14"/>
      <c r="H262" s="14"/>
      <c r="I262" s="14"/>
    </row>
    <row r="263" spans="1:9" ht="16" customHeight="1" x14ac:dyDescent="0.15">
      <c r="A263" s="14"/>
      <c r="B263" s="14" t="s">
        <v>710</v>
      </c>
      <c r="C263" s="14"/>
      <c r="D263" s="14"/>
      <c r="E263" s="14" t="s">
        <v>2</v>
      </c>
      <c r="F263" s="14" t="str">
        <f>VLOOKUP(J251,[128]Base_02!$A$5:$Z$24,9,FALSE)</f>
        <v>081328888806</v>
      </c>
      <c r="G263" s="14"/>
      <c r="H263" s="14"/>
      <c r="I263" s="14"/>
    </row>
    <row r="264" spans="1:9" ht="16" customHeight="1" x14ac:dyDescent="0.15">
      <c r="A264" s="14"/>
      <c r="B264" s="14" t="s">
        <v>15</v>
      </c>
      <c r="C264" s="14"/>
      <c r="D264" s="14"/>
      <c r="E264" s="14" t="s">
        <v>2</v>
      </c>
      <c r="F264" s="14" t="str">
        <f>VLOOKUP(J251,[128]Base_02!$A$5:$Z$24,8,FALSE)</f>
        <v>Buruh Harian Lepas</v>
      </c>
      <c r="G264" s="14"/>
      <c r="H264" s="14"/>
      <c r="I264" s="14"/>
    </row>
    <row r="265" spans="1:9" ht="16" customHeight="1" x14ac:dyDescent="0.15">
      <c r="A265" s="14"/>
      <c r="B265" s="14"/>
      <c r="C265" s="14"/>
      <c r="D265" s="14"/>
      <c r="E265" s="14"/>
      <c r="F265" s="14"/>
      <c r="G265" s="14"/>
      <c r="H265" s="14"/>
      <c r="I265" s="14"/>
    </row>
    <row r="266" spans="1:9" ht="16" customHeight="1" x14ac:dyDescent="0.15">
      <c r="A266" s="14" t="s">
        <v>18</v>
      </c>
      <c r="B266" s="14"/>
      <c r="C266" s="14"/>
      <c r="D266" s="14"/>
      <c r="E266" s="14"/>
      <c r="F266" s="14"/>
      <c r="G266" s="14"/>
      <c r="H266" s="14"/>
      <c r="I266" s="14"/>
    </row>
    <row r="267" spans="1:9" ht="16" customHeight="1" x14ac:dyDescent="0.15">
      <c r="A267" s="15" t="s">
        <v>674</v>
      </c>
      <c r="B267" s="309" t="s">
        <v>711</v>
      </c>
      <c r="C267" s="309"/>
      <c r="D267" s="309"/>
      <c r="E267" s="309"/>
      <c r="F267" s="309"/>
      <c r="G267" s="309"/>
      <c r="H267" s="309"/>
      <c r="I267" s="309"/>
    </row>
    <row r="268" spans="1:9" ht="16" customHeight="1" x14ac:dyDescent="0.15">
      <c r="A268" s="14"/>
      <c r="B268" s="309"/>
      <c r="C268" s="309"/>
      <c r="D268" s="309"/>
      <c r="E268" s="309"/>
      <c r="F268" s="309"/>
      <c r="G268" s="309"/>
      <c r="H268" s="309"/>
      <c r="I268" s="309"/>
    </row>
    <row r="269" spans="1:9" ht="16" customHeight="1" x14ac:dyDescent="0.15">
      <c r="A269" s="16" t="s">
        <v>675</v>
      </c>
      <c r="B269" s="309" t="s">
        <v>712</v>
      </c>
      <c r="C269" s="309"/>
      <c r="D269" s="309"/>
      <c r="E269" s="309"/>
      <c r="F269" s="309"/>
      <c r="G269" s="309"/>
      <c r="H269" s="309"/>
      <c r="I269" s="309"/>
    </row>
    <row r="270" spans="1:9" ht="16" customHeight="1" x14ac:dyDescent="0.15">
      <c r="A270" s="14"/>
      <c r="B270" s="309"/>
      <c r="C270" s="309"/>
      <c r="D270" s="309"/>
      <c r="E270" s="309"/>
      <c r="F270" s="309"/>
      <c r="G270" s="309"/>
      <c r="H270" s="309"/>
      <c r="I270" s="309"/>
    </row>
    <row r="271" spans="1:9" ht="16" customHeight="1" x14ac:dyDescent="0.15">
      <c r="A271" s="14"/>
      <c r="B271" s="309"/>
      <c r="C271" s="309"/>
      <c r="D271" s="309"/>
      <c r="E271" s="309"/>
      <c r="F271" s="309"/>
      <c r="G271" s="309"/>
      <c r="H271" s="309"/>
      <c r="I271" s="309"/>
    </row>
    <row r="272" spans="1:9" ht="16" customHeight="1" x14ac:dyDescent="0.15">
      <c r="A272" s="16" t="s">
        <v>686</v>
      </c>
      <c r="B272" s="312" t="s">
        <v>713</v>
      </c>
      <c r="C272" s="312"/>
      <c r="D272" s="312"/>
      <c r="E272" s="312"/>
      <c r="F272" s="312"/>
      <c r="G272" s="312"/>
      <c r="H272" s="312"/>
      <c r="I272" s="312"/>
    </row>
    <row r="273" spans="1:9" ht="16" customHeight="1" x14ac:dyDescent="0.15">
      <c r="A273" s="16" t="s">
        <v>687</v>
      </c>
      <c r="B273" s="309" t="s">
        <v>714</v>
      </c>
      <c r="C273" s="309"/>
      <c r="D273" s="309"/>
      <c r="E273" s="309"/>
      <c r="F273" s="309"/>
      <c r="G273" s="309"/>
      <c r="H273" s="309"/>
      <c r="I273" s="309"/>
    </row>
    <row r="274" spans="1:9" ht="16" customHeight="1" x14ac:dyDescent="0.15">
      <c r="A274" s="14"/>
      <c r="B274" s="309"/>
      <c r="C274" s="309"/>
      <c r="D274" s="309"/>
      <c r="E274" s="309"/>
      <c r="F274" s="309"/>
      <c r="G274" s="309"/>
      <c r="H274" s="309"/>
      <c r="I274" s="309"/>
    </row>
    <row r="275" spans="1:9" ht="16" customHeight="1" x14ac:dyDescent="0.15">
      <c r="A275" s="16" t="s">
        <v>688</v>
      </c>
      <c r="B275" s="312" t="s">
        <v>715</v>
      </c>
      <c r="C275" s="312"/>
      <c r="D275" s="312"/>
      <c r="E275" s="312"/>
      <c r="F275" s="312"/>
      <c r="G275" s="312"/>
      <c r="H275" s="312"/>
      <c r="I275" s="312"/>
    </row>
    <row r="276" spans="1:9" ht="16" customHeight="1" x14ac:dyDescent="0.15">
      <c r="A276" s="16" t="s">
        <v>689</v>
      </c>
      <c r="B276" s="312" t="s">
        <v>702</v>
      </c>
      <c r="C276" s="312"/>
      <c r="D276" s="312"/>
      <c r="E276" s="312"/>
      <c r="F276" s="312"/>
      <c r="G276" s="312"/>
      <c r="H276" s="312"/>
      <c r="I276" s="312"/>
    </row>
    <row r="277" spans="1:9" ht="16" customHeight="1" x14ac:dyDescent="0.15">
      <c r="A277" s="16" t="s">
        <v>690</v>
      </c>
      <c r="B277" s="309" t="s">
        <v>716</v>
      </c>
      <c r="C277" s="309"/>
      <c r="D277" s="309"/>
      <c r="E277" s="309"/>
      <c r="F277" s="309"/>
      <c r="G277" s="309"/>
      <c r="H277" s="309"/>
      <c r="I277" s="309"/>
    </row>
    <row r="278" spans="1:9" ht="16" customHeight="1" x14ac:dyDescent="0.15">
      <c r="A278" s="14"/>
      <c r="B278" s="309"/>
      <c r="C278" s="309"/>
      <c r="D278" s="309"/>
      <c r="E278" s="309"/>
      <c r="F278" s="309"/>
      <c r="G278" s="309"/>
      <c r="H278" s="309"/>
      <c r="I278" s="309"/>
    </row>
    <row r="279" spans="1:9" ht="16" customHeight="1" x14ac:dyDescent="0.15">
      <c r="A279" s="16" t="s">
        <v>691</v>
      </c>
      <c r="B279" s="309" t="s">
        <v>717</v>
      </c>
      <c r="C279" s="309"/>
      <c r="D279" s="309"/>
      <c r="E279" s="309"/>
      <c r="F279" s="309"/>
      <c r="G279" s="309"/>
      <c r="H279" s="309"/>
      <c r="I279" s="309"/>
    </row>
    <row r="280" spans="1:9" ht="16" customHeight="1" x14ac:dyDescent="0.15">
      <c r="A280" s="14"/>
      <c r="B280" s="309"/>
      <c r="C280" s="309"/>
      <c r="D280" s="309"/>
      <c r="E280" s="309"/>
      <c r="F280" s="309"/>
      <c r="G280" s="309"/>
      <c r="H280" s="309"/>
      <c r="I280" s="309"/>
    </row>
    <row r="281" spans="1:9" ht="16" customHeight="1" x14ac:dyDescent="0.15">
      <c r="A281" s="14"/>
      <c r="B281" s="309"/>
      <c r="C281" s="309"/>
      <c r="D281" s="309"/>
      <c r="E281" s="309"/>
      <c r="F281" s="309"/>
      <c r="G281" s="309"/>
      <c r="H281" s="309"/>
      <c r="I281" s="309"/>
    </row>
    <row r="282" spans="1:9" ht="16" customHeight="1" x14ac:dyDescent="0.15">
      <c r="A282" s="16" t="s">
        <v>692</v>
      </c>
      <c r="B282" s="309" t="s">
        <v>718</v>
      </c>
      <c r="C282" s="309"/>
      <c r="D282" s="309"/>
      <c r="E282" s="309"/>
      <c r="F282" s="309"/>
      <c r="G282" s="309"/>
      <c r="H282" s="309"/>
      <c r="I282" s="309"/>
    </row>
    <row r="283" spans="1:9" ht="16" customHeight="1" x14ac:dyDescent="0.15">
      <c r="A283" s="14"/>
      <c r="B283" s="309"/>
      <c r="C283" s="309"/>
      <c r="D283" s="309"/>
      <c r="E283" s="309"/>
      <c r="F283" s="309"/>
      <c r="G283" s="309"/>
      <c r="H283" s="309"/>
      <c r="I283" s="309"/>
    </row>
    <row r="284" spans="1:9" ht="16" customHeight="1" x14ac:dyDescent="0.15">
      <c r="A284" s="14"/>
      <c r="B284" s="309"/>
      <c r="C284" s="309"/>
      <c r="D284" s="309"/>
      <c r="E284" s="309"/>
      <c r="F284" s="309"/>
      <c r="G284" s="309"/>
      <c r="H284" s="309"/>
      <c r="I284" s="309"/>
    </row>
    <row r="285" spans="1:9" ht="16" customHeight="1" x14ac:dyDescent="0.15">
      <c r="A285" s="16" t="s">
        <v>693</v>
      </c>
      <c r="B285" s="309" t="s">
        <v>719</v>
      </c>
      <c r="C285" s="309"/>
      <c r="D285" s="309"/>
      <c r="E285" s="309"/>
      <c r="F285" s="309"/>
      <c r="G285" s="309"/>
      <c r="H285" s="309"/>
      <c r="I285" s="309"/>
    </row>
    <row r="286" spans="1:9" ht="16" customHeight="1" x14ac:dyDescent="0.15">
      <c r="A286" s="14"/>
      <c r="B286" s="309"/>
      <c r="C286" s="309"/>
      <c r="D286" s="309"/>
      <c r="E286" s="309"/>
      <c r="F286" s="309"/>
      <c r="G286" s="309"/>
      <c r="H286" s="309"/>
      <c r="I286" s="309"/>
    </row>
    <row r="287" spans="1:9" ht="16" customHeight="1" x14ac:dyDescent="0.15">
      <c r="A287" s="16" t="s">
        <v>694</v>
      </c>
      <c r="B287" s="309" t="s">
        <v>720</v>
      </c>
      <c r="C287" s="309"/>
      <c r="D287" s="309"/>
      <c r="E287" s="309"/>
      <c r="F287" s="309"/>
      <c r="G287" s="309"/>
      <c r="H287" s="309"/>
      <c r="I287" s="309"/>
    </row>
    <row r="288" spans="1:9" ht="16" customHeight="1" x14ac:dyDescent="0.15">
      <c r="A288" s="14"/>
      <c r="B288" s="309"/>
      <c r="C288" s="309"/>
      <c r="D288" s="309"/>
      <c r="E288" s="309"/>
      <c r="F288" s="309"/>
      <c r="G288" s="309"/>
      <c r="H288" s="309"/>
      <c r="I288" s="309"/>
    </row>
    <row r="289" spans="1:10" ht="16" customHeight="1" x14ac:dyDescent="0.15">
      <c r="A289" s="309" t="s">
        <v>721</v>
      </c>
      <c r="B289" s="309"/>
      <c r="C289" s="309"/>
      <c r="D289" s="309"/>
      <c r="E289" s="309"/>
      <c r="F289" s="309"/>
      <c r="G289" s="309"/>
      <c r="H289" s="309"/>
      <c r="I289" s="309"/>
    </row>
    <row r="290" spans="1:10" ht="16" customHeight="1" x14ac:dyDescent="0.15">
      <c r="A290" s="309"/>
      <c r="B290" s="309"/>
      <c r="C290" s="309"/>
      <c r="D290" s="309"/>
      <c r="E290" s="309"/>
      <c r="F290" s="309"/>
      <c r="G290" s="309"/>
      <c r="H290" s="309"/>
      <c r="I290" s="309"/>
    </row>
    <row r="291" spans="1:10" ht="16" customHeight="1" x14ac:dyDescent="0.15">
      <c r="A291" s="309"/>
      <c r="B291" s="309"/>
      <c r="C291" s="309"/>
      <c r="D291" s="309"/>
      <c r="E291" s="309"/>
      <c r="F291" s="309"/>
      <c r="G291" s="309"/>
      <c r="H291" s="309"/>
      <c r="I291" s="309"/>
    </row>
    <row r="292" spans="1:10" ht="16" customHeight="1" x14ac:dyDescent="0.15">
      <c r="A292" s="309"/>
      <c r="B292" s="309"/>
      <c r="C292" s="309"/>
      <c r="D292" s="309"/>
      <c r="E292" s="309"/>
      <c r="F292" s="309"/>
      <c r="G292" s="309"/>
      <c r="H292" s="309"/>
      <c r="I292" s="309"/>
    </row>
    <row r="293" spans="1:10" ht="16" customHeight="1" x14ac:dyDescent="0.15">
      <c r="A293" s="14"/>
      <c r="B293" s="14"/>
      <c r="C293" s="14"/>
      <c r="D293" s="14"/>
      <c r="E293" s="14"/>
      <c r="F293" s="14"/>
      <c r="G293" s="14"/>
      <c r="H293" s="14"/>
      <c r="I293" s="14"/>
    </row>
    <row r="294" spans="1:10" ht="16" customHeight="1" x14ac:dyDescent="0.15">
      <c r="A294" s="14"/>
      <c r="B294" s="14"/>
      <c r="C294" s="14"/>
      <c r="D294" s="14"/>
      <c r="E294" s="14"/>
      <c r="F294" s="14"/>
      <c r="G294" s="310" t="str">
        <f>[128]Base_01!$C$4&amp;", "&amp;[128]Base_01!$C$27</f>
        <v>Sorong, …..  …........................  2026</v>
      </c>
      <c r="H294" s="310"/>
      <c r="I294" s="310"/>
    </row>
    <row r="295" spans="1:10" ht="16" customHeight="1" x14ac:dyDescent="0.15">
      <c r="A295" s="14"/>
      <c r="B295" s="14"/>
      <c r="C295" s="14"/>
      <c r="D295" s="14"/>
      <c r="E295" s="14"/>
      <c r="F295" s="14"/>
      <c r="G295" s="310" t="s">
        <v>30</v>
      </c>
      <c r="H295" s="310"/>
      <c r="I295" s="310"/>
    </row>
    <row r="296" spans="1:10" ht="16" customHeight="1" x14ac:dyDescent="0.15">
      <c r="A296" s="14"/>
      <c r="B296" s="14"/>
      <c r="C296" s="14"/>
      <c r="D296" s="14"/>
      <c r="E296" s="14"/>
      <c r="F296" s="14"/>
      <c r="G296" s="14"/>
      <c r="H296" s="14"/>
      <c r="I296" s="14"/>
    </row>
    <row r="297" spans="1:10" ht="16" customHeight="1" x14ac:dyDescent="0.15">
      <c r="A297" s="14"/>
      <c r="B297" s="14"/>
      <c r="C297" s="14"/>
      <c r="D297" s="14"/>
      <c r="E297" s="14"/>
      <c r="F297" s="14"/>
      <c r="G297" s="14"/>
      <c r="H297" s="14"/>
      <c r="I297" s="14"/>
    </row>
    <row r="298" spans="1:10" ht="16" customHeight="1" x14ac:dyDescent="0.15">
      <c r="A298" s="14"/>
      <c r="B298" s="14"/>
      <c r="C298" s="14"/>
      <c r="D298" s="14"/>
      <c r="E298" s="14"/>
      <c r="F298" s="14"/>
      <c r="G298" s="14"/>
      <c r="H298" s="14"/>
      <c r="I298" s="14"/>
    </row>
    <row r="299" spans="1:10" ht="16" customHeight="1" x14ac:dyDescent="0.15">
      <c r="A299" s="14"/>
      <c r="B299" s="14"/>
      <c r="C299" s="14"/>
      <c r="D299" s="14"/>
      <c r="E299" s="14"/>
      <c r="F299" s="14"/>
      <c r="G299" s="14"/>
      <c r="H299" s="14"/>
      <c r="I299" s="14"/>
    </row>
    <row r="300" spans="1:10" ht="16" customHeight="1" x14ac:dyDescent="0.15">
      <c r="A300" s="14"/>
      <c r="B300" s="14"/>
      <c r="C300" s="14"/>
      <c r="D300" s="14"/>
      <c r="E300" s="14"/>
      <c r="F300" s="14"/>
      <c r="G300" s="310" t="str">
        <f>F254</f>
        <v>Nama PB 6</v>
      </c>
      <c r="H300" s="310"/>
      <c r="I300" s="310"/>
    </row>
    <row r="301" spans="1:10" ht="16" customHeight="1" x14ac:dyDescent="0.15">
      <c r="A301" s="311" t="s">
        <v>31</v>
      </c>
      <c r="B301" s="311"/>
      <c r="C301" s="311"/>
      <c r="D301" s="311"/>
      <c r="E301" s="311"/>
      <c r="F301" s="311"/>
      <c r="G301" s="311"/>
      <c r="H301" s="311"/>
      <c r="I301" s="311"/>
      <c r="J301" s="1">
        <v>7</v>
      </c>
    </row>
    <row r="302" spans="1:10" ht="16" customHeight="1" x14ac:dyDescent="0.15">
      <c r="A302" s="14"/>
      <c r="B302" s="14"/>
      <c r="C302" s="14"/>
      <c r="D302" s="14"/>
      <c r="E302" s="14"/>
      <c r="F302" s="14"/>
      <c r="G302" s="14"/>
      <c r="H302" s="14"/>
      <c r="I302" s="14"/>
    </row>
    <row r="303" spans="1:10" ht="16" customHeight="1" x14ac:dyDescent="0.15">
      <c r="A303" s="14" t="s">
        <v>17</v>
      </c>
      <c r="B303" s="14"/>
      <c r="C303" s="14"/>
      <c r="D303" s="14"/>
      <c r="E303" s="14"/>
      <c r="F303" s="14"/>
      <c r="G303" s="14"/>
      <c r="H303" s="14"/>
      <c r="I303" s="14"/>
    </row>
    <row r="304" spans="1:10" ht="16" customHeight="1" x14ac:dyDescent="0.15">
      <c r="A304" s="14"/>
      <c r="B304" s="14" t="s">
        <v>12</v>
      </c>
      <c r="C304" s="14"/>
      <c r="D304" s="14"/>
      <c r="E304" s="14" t="s">
        <v>2</v>
      </c>
      <c r="F304" s="14" t="str">
        <f>VLOOKUP($J301,[128]Base_02!$A$5:$Z$24,3,FALSE)</f>
        <v>Nama PB 7</v>
      </c>
      <c r="G304" s="14"/>
      <c r="H304" s="14"/>
      <c r="I304" s="14"/>
    </row>
    <row r="305" spans="1:9" ht="16" customHeight="1" x14ac:dyDescent="0.15">
      <c r="A305" s="14"/>
      <c r="B305" s="14" t="s">
        <v>14</v>
      </c>
      <c r="C305" s="14"/>
      <c r="D305" s="14"/>
      <c r="E305" s="14" t="s">
        <v>2</v>
      </c>
      <c r="F305" s="14" t="str">
        <f>VLOOKUP(J301,[128]Base_02!$A$5:$Z$24,5,FALSE)&amp;", "&amp;TEXT(VLOOKUP(J301,[128]Base_02!$A$5:$Z$24,6,FALSE),"dd mmm yyyy")</f>
        <v>Sorong, 01 Jan 2000</v>
      </c>
      <c r="G305" s="14"/>
      <c r="H305" s="14"/>
      <c r="I305" s="14"/>
    </row>
    <row r="306" spans="1:9" ht="16" customHeight="1" x14ac:dyDescent="0.15">
      <c r="A306" s="14"/>
      <c r="B306" s="14" t="s">
        <v>708</v>
      </c>
      <c r="C306" s="14"/>
      <c r="D306" s="14"/>
      <c r="E306" s="14" t="s">
        <v>2</v>
      </c>
      <c r="F306" s="14" t="str">
        <f>IF(VLOOKUP($J301,[128]Base_02!$A$5:$Z$24,4,FALSE)="L","Laki-Laki","Perempuan")</f>
        <v>Laki-Laki</v>
      </c>
      <c r="G306" s="14"/>
      <c r="H306" s="14"/>
      <c r="I306" s="14"/>
    </row>
    <row r="307" spans="1:9" ht="16" customHeight="1" x14ac:dyDescent="0.15">
      <c r="A307" s="14"/>
      <c r="B307" s="14" t="s">
        <v>13</v>
      </c>
      <c r="C307" s="14"/>
      <c r="D307" s="14"/>
      <c r="E307" s="14" t="s">
        <v>2</v>
      </c>
      <c r="F307" s="14" t="str">
        <f>VLOOKUP($J301,[128]Base_02!$A$5:$Z$24,14,FALSE)</f>
        <v>3304160101860004</v>
      </c>
      <c r="G307" s="14"/>
      <c r="H307" s="14"/>
      <c r="I307" s="14"/>
    </row>
    <row r="308" spans="1:9" ht="16" customHeight="1" x14ac:dyDescent="0.15">
      <c r="A308" s="14"/>
      <c r="B308" s="14" t="s">
        <v>709</v>
      </c>
      <c r="C308" s="14"/>
      <c r="D308" s="14"/>
      <c r="E308" s="14" t="s">
        <v>2</v>
      </c>
      <c r="F308" s="14" t="str">
        <f>VLOOKUP($J301,[128]Base_02!$A$5:$AG$24,33,FALSE)</f>
        <v>Sekolah Dasar</v>
      </c>
      <c r="G308" s="14"/>
      <c r="H308" s="14"/>
      <c r="I308" s="14"/>
    </row>
    <row r="309" spans="1:9" ht="16" customHeight="1" x14ac:dyDescent="0.15">
      <c r="A309" s="14"/>
      <c r="B309" s="14" t="s">
        <v>16</v>
      </c>
      <c r="C309" s="14"/>
      <c r="D309" s="14"/>
      <c r="E309" s="14" t="s">
        <v>2</v>
      </c>
      <c r="F309" s="14" t="str">
        <f>VLOOKUP(J301,[128]Base_02!$A$5:$Z$24,11,FALSE)&amp;", RT "&amp;VLOOKUP(J301,[128]Base_02!$A$5:$Z$24,12,FALSE)&amp;", RW "&amp;VLOOKUP(J301,[128]Base_02!$A$5:$Z$24,13,FALSE)&amp;", "</f>
        <v xml:space="preserve">Jalan Kanal Victory, RT 1, RW 1, </v>
      </c>
      <c r="G309" s="14"/>
      <c r="H309" s="14"/>
      <c r="I309" s="14"/>
    </row>
    <row r="310" spans="1:9" ht="16" customHeight="1" x14ac:dyDescent="0.15">
      <c r="A310" s="14"/>
      <c r="B310" s="14"/>
      <c r="C310" s="14"/>
      <c r="D310" s="14"/>
      <c r="E310" s="14"/>
      <c r="F310" s="14" t="str">
        <f>[128]Base_01!$B$2&amp;" "&amp;[128]Base_01!$C$2&amp;", "</f>
        <v xml:space="preserve">Kelurahan Klasabi, </v>
      </c>
      <c r="G310" s="14"/>
      <c r="H310" s="14"/>
    </row>
    <row r="311" spans="1:9" ht="16" customHeight="1" x14ac:dyDescent="0.15">
      <c r="A311" s="14"/>
      <c r="B311" s="14"/>
      <c r="C311" s="14"/>
      <c r="D311" s="14"/>
      <c r="E311" s="14"/>
      <c r="F311" s="14" t="str">
        <f>[128]Base_01!$B$3&amp;" "&amp;[128]Base_01!$C$3&amp;", "</f>
        <v xml:space="preserve">Distrik Sorong Manoi, </v>
      </c>
      <c r="G311" s="14"/>
      <c r="H311" s="14"/>
      <c r="I311" s="14"/>
    </row>
    <row r="312" spans="1:9" ht="16" customHeight="1" x14ac:dyDescent="0.15">
      <c r="A312" s="14"/>
      <c r="B312" s="14"/>
      <c r="C312" s="14"/>
      <c r="D312" s="14"/>
      <c r="E312" s="14"/>
      <c r="F312" s="14" t="str">
        <f>[128]Base_01!$B$4&amp;" "&amp;[128]Base_01!$C$4</f>
        <v>Kota Sorong</v>
      </c>
      <c r="G312" s="14"/>
      <c r="H312" s="14"/>
      <c r="I312" s="14"/>
    </row>
    <row r="313" spans="1:9" ht="16" customHeight="1" x14ac:dyDescent="0.15">
      <c r="A313" s="14"/>
      <c r="B313" s="14" t="s">
        <v>710</v>
      </c>
      <c r="C313" s="14"/>
      <c r="D313" s="14"/>
      <c r="E313" s="14" t="s">
        <v>2</v>
      </c>
      <c r="F313" s="14" t="str">
        <f>VLOOKUP(J301,[128]Base_02!$A$5:$Z$24,9,FALSE)</f>
        <v>081328888807</v>
      </c>
      <c r="G313" s="14"/>
      <c r="H313" s="14"/>
      <c r="I313" s="14"/>
    </row>
    <row r="314" spans="1:9" ht="16" customHeight="1" x14ac:dyDescent="0.15">
      <c r="A314" s="14"/>
      <c r="B314" s="14" t="s">
        <v>15</v>
      </c>
      <c r="C314" s="14"/>
      <c r="D314" s="14"/>
      <c r="E314" s="14" t="s">
        <v>2</v>
      </c>
      <c r="F314" s="14" t="str">
        <f>VLOOKUP(J301,[128]Base_02!$A$5:$Z$24,8,FALSE)</f>
        <v>Wiraswasta</v>
      </c>
      <c r="G314" s="14"/>
      <c r="H314" s="14"/>
      <c r="I314" s="14"/>
    </row>
    <row r="315" spans="1:9" ht="16" customHeight="1" x14ac:dyDescent="0.15">
      <c r="A315" s="14"/>
      <c r="B315" s="14"/>
      <c r="C315" s="14"/>
      <c r="D315" s="14"/>
      <c r="E315" s="14"/>
      <c r="F315" s="14"/>
      <c r="G315" s="14"/>
      <c r="H315" s="14"/>
      <c r="I315" s="14"/>
    </row>
    <row r="316" spans="1:9" ht="16" customHeight="1" x14ac:dyDescent="0.15">
      <c r="A316" s="14" t="s">
        <v>18</v>
      </c>
      <c r="B316" s="14"/>
      <c r="C316" s="14"/>
      <c r="D316" s="14"/>
      <c r="E316" s="14"/>
      <c r="F316" s="14"/>
      <c r="G316" s="14"/>
      <c r="H316" s="14"/>
      <c r="I316" s="14"/>
    </row>
    <row r="317" spans="1:9" ht="16" customHeight="1" x14ac:dyDescent="0.15">
      <c r="A317" s="15" t="s">
        <v>674</v>
      </c>
      <c r="B317" s="309" t="s">
        <v>711</v>
      </c>
      <c r="C317" s="309"/>
      <c r="D317" s="309"/>
      <c r="E317" s="309"/>
      <c r="F317" s="309"/>
      <c r="G317" s="309"/>
      <c r="H317" s="309"/>
      <c r="I317" s="309"/>
    </row>
    <row r="318" spans="1:9" ht="16" customHeight="1" x14ac:dyDescent="0.15">
      <c r="A318" s="14"/>
      <c r="B318" s="309"/>
      <c r="C318" s="309"/>
      <c r="D318" s="309"/>
      <c r="E318" s="309"/>
      <c r="F318" s="309"/>
      <c r="G318" s="309"/>
      <c r="H318" s="309"/>
      <c r="I318" s="309"/>
    </row>
    <row r="319" spans="1:9" ht="16" customHeight="1" x14ac:dyDescent="0.15">
      <c r="A319" s="16" t="s">
        <v>675</v>
      </c>
      <c r="B319" s="309" t="s">
        <v>712</v>
      </c>
      <c r="C319" s="309"/>
      <c r="D319" s="309"/>
      <c r="E319" s="309"/>
      <c r="F319" s="309"/>
      <c r="G319" s="309"/>
      <c r="H319" s="309"/>
      <c r="I319" s="309"/>
    </row>
    <row r="320" spans="1:9" ht="16" customHeight="1" x14ac:dyDescent="0.15">
      <c r="A320" s="14"/>
      <c r="B320" s="309"/>
      <c r="C320" s="309"/>
      <c r="D320" s="309"/>
      <c r="E320" s="309"/>
      <c r="F320" s="309"/>
      <c r="G320" s="309"/>
      <c r="H320" s="309"/>
      <c r="I320" s="309"/>
    </row>
    <row r="321" spans="1:9" ht="16" customHeight="1" x14ac:dyDescent="0.15">
      <c r="A321" s="14"/>
      <c r="B321" s="309"/>
      <c r="C321" s="309"/>
      <c r="D321" s="309"/>
      <c r="E321" s="309"/>
      <c r="F321" s="309"/>
      <c r="G321" s="309"/>
      <c r="H321" s="309"/>
      <c r="I321" s="309"/>
    </row>
    <row r="322" spans="1:9" ht="16" customHeight="1" x14ac:dyDescent="0.15">
      <c r="A322" s="16" t="s">
        <v>686</v>
      </c>
      <c r="B322" s="312" t="s">
        <v>713</v>
      </c>
      <c r="C322" s="312"/>
      <c r="D322" s="312"/>
      <c r="E322" s="312"/>
      <c r="F322" s="312"/>
      <c r="G322" s="312"/>
      <c r="H322" s="312"/>
      <c r="I322" s="312"/>
    </row>
    <row r="323" spans="1:9" ht="16" customHeight="1" x14ac:dyDescent="0.15">
      <c r="A323" s="16" t="s">
        <v>687</v>
      </c>
      <c r="B323" s="309" t="s">
        <v>714</v>
      </c>
      <c r="C323" s="309"/>
      <c r="D323" s="309"/>
      <c r="E323" s="309"/>
      <c r="F323" s="309"/>
      <c r="G323" s="309"/>
      <c r="H323" s="309"/>
      <c r="I323" s="309"/>
    </row>
    <row r="324" spans="1:9" ht="16" customHeight="1" x14ac:dyDescent="0.15">
      <c r="A324" s="14"/>
      <c r="B324" s="309"/>
      <c r="C324" s="309"/>
      <c r="D324" s="309"/>
      <c r="E324" s="309"/>
      <c r="F324" s="309"/>
      <c r="G324" s="309"/>
      <c r="H324" s="309"/>
      <c r="I324" s="309"/>
    </row>
    <row r="325" spans="1:9" ht="16" customHeight="1" x14ac:dyDescent="0.15">
      <c r="A325" s="16" t="s">
        <v>688</v>
      </c>
      <c r="B325" s="312" t="s">
        <v>715</v>
      </c>
      <c r="C325" s="312"/>
      <c r="D325" s="312"/>
      <c r="E325" s="312"/>
      <c r="F325" s="312"/>
      <c r="G325" s="312"/>
      <c r="H325" s="312"/>
      <c r="I325" s="312"/>
    </row>
    <row r="326" spans="1:9" ht="16" customHeight="1" x14ac:dyDescent="0.15">
      <c r="A326" s="16" t="s">
        <v>689</v>
      </c>
      <c r="B326" s="312" t="s">
        <v>702</v>
      </c>
      <c r="C326" s="312"/>
      <c r="D326" s="312"/>
      <c r="E326" s="312"/>
      <c r="F326" s="312"/>
      <c r="G326" s="312"/>
      <c r="H326" s="312"/>
      <c r="I326" s="312"/>
    </row>
    <row r="327" spans="1:9" ht="16" customHeight="1" x14ac:dyDescent="0.15">
      <c r="A327" s="16" t="s">
        <v>690</v>
      </c>
      <c r="B327" s="309" t="s">
        <v>716</v>
      </c>
      <c r="C327" s="309"/>
      <c r="D327" s="309"/>
      <c r="E327" s="309"/>
      <c r="F327" s="309"/>
      <c r="G327" s="309"/>
      <c r="H327" s="309"/>
      <c r="I327" s="309"/>
    </row>
    <row r="328" spans="1:9" ht="16" customHeight="1" x14ac:dyDescent="0.15">
      <c r="A328" s="14"/>
      <c r="B328" s="309"/>
      <c r="C328" s="309"/>
      <c r="D328" s="309"/>
      <c r="E328" s="309"/>
      <c r="F328" s="309"/>
      <c r="G328" s="309"/>
      <c r="H328" s="309"/>
      <c r="I328" s="309"/>
    </row>
    <row r="329" spans="1:9" ht="16" customHeight="1" x14ac:dyDescent="0.15">
      <c r="A329" s="16" t="s">
        <v>691</v>
      </c>
      <c r="B329" s="309" t="s">
        <v>717</v>
      </c>
      <c r="C329" s="309"/>
      <c r="D329" s="309"/>
      <c r="E329" s="309"/>
      <c r="F329" s="309"/>
      <c r="G329" s="309"/>
      <c r="H329" s="309"/>
      <c r="I329" s="309"/>
    </row>
    <row r="330" spans="1:9" ht="16" customHeight="1" x14ac:dyDescent="0.15">
      <c r="A330" s="14"/>
      <c r="B330" s="309"/>
      <c r="C330" s="309"/>
      <c r="D330" s="309"/>
      <c r="E330" s="309"/>
      <c r="F330" s="309"/>
      <c r="G330" s="309"/>
      <c r="H330" s="309"/>
      <c r="I330" s="309"/>
    </row>
    <row r="331" spans="1:9" ht="16" customHeight="1" x14ac:dyDescent="0.15">
      <c r="A331" s="14"/>
      <c r="B331" s="309"/>
      <c r="C331" s="309"/>
      <c r="D331" s="309"/>
      <c r="E331" s="309"/>
      <c r="F331" s="309"/>
      <c r="G331" s="309"/>
      <c r="H331" s="309"/>
      <c r="I331" s="309"/>
    </row>
    <row r="332" spans="1:9" ht="16" customHeight="1" x14ac:dyDescent="0.15">
      <c r="A332" s="16" t="s">
        <v>692</v>
      </c>
      <c r="B332" s="309" t="s">
        <v>718</v>
      </c>
      <c r="C332" s="309"/>
      <c r="D332" s="309"/>
      <c r="E332" s="309"/>
      <c r="F332" s="309"/>
      <c r="G332" s="309"/>
      <c r="H332" s="309"/>
      <c r="I332" s="309"/>
    </row>
    <row r="333" spans="1:9" ht="16" customHeight="1" x14ac:dyDescent="0.15">
      <c r="A333" s="14"/>
      <c r="B333" s="309"/>
      <c r="C333" s="309"/>
      <c r="D333" s="309"/>
      <c r="E333" s="309"/>
      <c r="F333" s="309"/>
      <c r="G333" s="309"/>
      <c r="H333" s="309"/>
      <c r="I333" s="309"/>
    </row>
    <row r="334" spans="1:9" ht="16" customHeight="1" x14ac:dyDescent="0.15">
      <c r="A334" s="14"/>
      <c r="B334" s="309"/>
      <c r="C334" s="309"/>
      <c r="D334" s="309"/>
      <c r="E334" s="309"/>
      <c r="F334" s="309"/>
      <c r="G334" s="309"/>
      <c r="H334" s="309"/>
      <c r="I334" s="309"/>
    </row>
    <row r="335" spans="1:9" ht="16" customHeight="1" x14ac:dyDescent="0.15">
      <c r="A335" s="16" t="s">
        <v>693</v>
      </c>
      <c r="B335" s="309" t="s">
        <v>719</v>
      </c>
      <c r="C335" s="309"/>
      <c r="D335" s="309"/>
      <c r="E335" s="309"/>
      <c r="F335" s="309"/>
      <c r="G335" s="309"/>
      <c r="H335" s="309"/>
      <c r="I335" s="309"/>
    </row>
    <row r="336" spans="1:9" ht="16" customHeight="1" x14ac:dyDescent="0.15">
      <c r="A336" s="14"/>
      <c r="B336" s="309"/>
      <c r="C336" s="309"/>
      <c r="D336" s="309"/>
      <c r="E336" s="309"/>
      <c r="F336" s="309"/>
      <c r="G336" s="309"/>
      <c r="H336" s="309"/>
      <c r="I336" s="309"/>
    </row>
    <row r="337" spans="1:10" ht="16" customHeight="1" x14ac:dyDescent="0.15">
      <c r="A337" s="16" t="s">
        <v>694</v>
      </c>
      <c r="B337" s="309" t="s">
        <v>720</v>
      </c>
      <c r="C337" s="309"/>
      <c r="D337" s="309"/>
      <c r="E337" s="309"/>
      <c r="F337" s="309"/>
      <c r="G337" s="309"/>
      <c r="H337" s="309"/>
      <c r="I337" s="309"/>
    </row>
    <row r="338" spans="1:10" ht="16" customHeight="1" x14ac:dyDescent="0.15">
      <c r="A338" s="14"/>
      <c r="B338" s="309"/>
      <c r="C338" s="309"/>
      <c r="D338" s="309"/>
      <c r="E338" s="309"/>
      <c r="F338" s="309"/>
      <c r="G338" s="309"/>
      <c r="H338" s="309"/>
      <c r="I338" s="309"/>
    </row>
    <row r="339" spans="1:10" ht="16" customHeight="1" x14ac:dyDescent="0.15">
      <c r="A339" s="309" t="s">
        <v>721</v>
      </c>
      <c r="B339" s="309"/>
      <c r="C339" s="309"/>
      <c r="D339" s="309"/>
      <c r="E339" s="309"/>
      <c r="F339" s="309"/>
      <c r="G339" s="309"/>
      <c r="H339" s="309"/>
      <c r="I339" s="309"/>
    </row>
    <row r="340" spans="1:10" ht="16" customHeight="1" x14ac:dyDescent="0.15">
      <c r="A340" s="309"/>
      <c r="B340" s="309"/>
      <c r="C340" s="309"/>
      <c r="D340" s="309"/>
      <c r="E340" s="309"/>
      <c r="F340" s="309"/>
      <c r="G340" s="309"/>
      <c r="H340" s="309"/>
      <c r="I340" s="309"/>
    </row>
    <row r="341" spans="1:10" ht="16" customHeight="1" x14ac:dyDescent="0.15">
      <c r="A341" s="309"/>
      <c r="B341" s="309"/>
      <c r="C341" s="309"/>
      <c r="D341" s="309"/>
      <c r="E341" s="309"/>
      <c r="F341" s="309"/>
      <c r="G341" s="309"/>
      <c r="H341" s="309"/>
      <c r="I341" s="309"/>
    </row>
    <row r="342" spans="1:10" ht="16" customHeight="1" x14ac:dyDescent="0.15">
      <c r="A342" s="309"/>
      <c r="B342" s="309"/>
      <c r="C342" s="309"/>
      <c r="D342" s="309"/>
      <c r="E342" s="309"/>
      <c r="F342" s="309"/>
      <c r="G342" s="309"/>
      <c r="H342" s="309"/>
      <c r="I342" s="309"/>
    </row>
    <row r="343" spans="1:10" ht="16" customHeight="1" x14ac:dyDescent="0.15">
      <c r="A343" s="14"/>
      <c r="B343" s="14"/>
      <c r="C343" s="14"/>
      <c r="D343" s="14"/>
      <c r="E343" s="14"/>
      <c r="F343" s="14"/>
      <c r="G343" s="14"/>
      <c r="H343" s="14"/>
      <c r="I343" s="14"/>
    </row>
    <row r="344" spans="1:10" ht="16" customHeight="1" x14ac:dyDescent="0.15">
      <c r="A344" s="14"/>
      <c r="B344" s="14"/>
      <c r="C344" s="14"/>
      <c r="D344" s="14"/>
      <c r="E344" s="14"/>
      <c r="F344" s="14"/>
      <c r="G344" s="310" t="str">
        <f>[128]Base_01!$C$4&amp;", "&amp;[128]Base_01!$C$27</f>
        <v>Sorong, …..  …........................  2026</v>
      </c>
      <c r="H344" s="310"/>
      <c r="I344" s="310"/>
    </row>
    <row r="345" spans="1:10" ht="16" customHeight="1" x14ac:dyDescent="0.15">
      <c r="A345" s="14"/>
      <c r="B345" s="14"/>
      <c r="C345" s="14"/>
      <c r="D345" s="14"/>
      <c r="E345" s="14"/>
      <c r="F345" s="14"/>
      <c r="G345" s="310" t="s">
        <v>30</v>
      </c>
      <c r="H345" s="310"/>
      <c r="I345" s="310"/>
    </row>
    <row r="346" spans="1:10" ht="16" customHeight="1" x14ac:dyDescent="0.15">
      <c r="A346" s="14"/>
      <c r="B346" s="14"/>
      <c r="C346" s="14"/>
      <c r="D346" s="14"/>
      <c r="E346" s="14"/>
      <c r="F346" s="14"/>
      <c r="G346" s="14"/>
      <c r="H346" s="14"/>
      <c r="I346" s="14"/>
    </row>
    <row r="347" spans="1:10" ht="16" customHeight="1" x14ac:dyDescent="0.15">
      <c r="A347" s="14"/>
      <c r="B347" s="14"/>
      <c r="C347" s="14"/>
      <c r="D347" s="14"/>
      <c r="E347" s="14"/>
      <c r="F347" s="14"/>
      <c r="G347" s="14"/>
      <c r="H347" s="14"/>
      <c r="I347" s="14"/>
    </row>
    <row r="348" spans="1:10" ht="16" customHeight="1" x14ac:dyDescent="0.15">
      <c r="A348" s="14"/>
      <c r="B348" s="14"/>
      <c r="C348" s="14"/>
      <c r="D348" s="14"/>
      <c r="E348" s="14"/>
      <c r="F348" s="14"/>
      <c r="G348" s="14"/>
      <c r="H348" s="14"/>
      <c r="I348" s="14"/>
    </row>
    <row r="349" spans="1:10" ht="16" customHeight="1" x14ac:dyDescent="0.15">
      <c r="A349" s="14"/>
      <c r="B349" s="14"/>
      <c r="C349" s="14"/>
      <c r="D349" s="14"/>
      <c r="E349" s="14"/>
      <c r="F349" s="14"/>
      <c r="G349" s="14"/>
      <c r="H349" s="14"/>
      <c r="I349" s="14"/>
    </row>
    <row r="350" spans="1:10" ht="16" customHeight="1" x14ac:dyDescent="0.15">
      <c r="A350" s="14"/>
      <c r="B350" s="14"/>
      <c r="C350" s="14"/>
      <c r="D350" s="14"/>
      <c r="E350" s="14"/>
      <c r="F350" s="14"/>
      <c r="G350" s="310" t="str">
        <f>F304</f>
        <v>Nama PB 7</v>
      </c>
      <c r="H350" s="310"/>
      <c r="I350" s="310"/>
    </row>
    <row r="351" spans="1:10" ht="16" customHeight="1" x14ac:dyDescent="0.15">
      <c r="A351" s="311" t="s">
        <v>31</v>
      </c>
      <c r="B351" s="311"/>
      <c r="C351" s="311"/>
      <c r="D351" s="311"/>
      <c r="E351" s="311"/>
      <c r="F351" s="311"/>
      <c r="G351" s="311"/>
      <c r="H351" s="311"/>
      <c r="I351" s="311"/>
      <c r="J351" s="1">
        <v>8</v>
      </c>
    </row>
    <row r="352" spans="1:10" ht="16" customHeight="1" x14ac:dyDescent="0.15">
      <c r="A352" s="14"/>
      <c r="B352" s="14"/>
      <c r="C352" s="14"/>
      <c r="D352" s="14"/>
      <c r="E352" s="14"/>
      <c r="F352" s="14"/>
      <c r="G352" s="14"/>
      <c r="H352" s="14"/>
      <c r="I352" s="14"/>
    </row>
    <row r="353" spans="1:9" ht="16" customHeight="1" x14ac:dyDescent="0.15">
      <c r="A353" s="14" t="s">
        <v>17</v>
      </c>
      <c r="B353" s="14"/>
      <c r="C353" s="14"/>
      <c r="D353" s="14"/>
      <c r="E353" s="14"/>
      <c r="F353" s="14"/>
      <c r="G353" s="14"/>
      <c r="H353" s="14"/>
      <c r="I353" s="14"/>
    </row>
    <row r="354" spans="1:9" ht="16" customHeight="1" x14ac:dyDescent="0.15">
      <c r="A354" s="14"/>
      <c r="B354" s="14" t="s">
        <v>12</v>
      </c>
      <c r="C354" s="14"/>
      <c r="D354" s="14"/>
      <c r="E354" s="14" t="s">
        <v>2</v>
      </c>
      <c r="F354" s="14" t="str">
        <f>VLOOKUP($J351,[128]Base_02!$A$5:$Z$24,3,FALSE)</f>
        <v>Nama PB 8</v>
      </c>
      <c r="G354" s="14"/>
      <c r="H354" s="14"/>
      <c r="I354" s="14"/>
    </row>
    <row r="355" spans="1:9" ht="16" customHeight="1" x14ac:dyDescent="0.15">
      <c r="A355" s="14"/>
      <c r="B355" s="14" t="s">
        <v>14</v>
      </c>
      <c r="C355" s="14"/>
      <c r="D355" s="14"/>
      <c r="E355" s="14" t="s">
        <v>2</v>
      </c>
      <c r="F355" s="14" t="str">
        <f>VLOOKUP(J351,[128]Base_02!$A$5:$Z$24,5,FALSE)&amp;", "&amp;TEXT(VLOOKUP(J351,[128]Base_02!$A$5:$Z$24,6,FALSE),"dd mmm yyyy")</f>
        <v>, 00 Jan 1900</v>
      </c>
      <c r="G355" s="14"/>
      <c r="H355" s="14"/>
      <c r="I355" s="14"/>
    </row>
    <row r="356" spans="1:9" ht="16" customHeight="1" x14ac:dyDescent="0.15">
      <c r="A356" s="14"/>
      <c r="B356" s="14" t="s">
        <v>708</v>
      </c>
      <c r="C356" s="14"/>
      <c r="D356" s="14"/>
      <c r="E356" s="14" t="s">
        <v>2</v>
      </c>
      <c r="F356" s="14" t="str">
        <f>IF(VLOOKUP($J351,[128]Base_02!$A$5:$Z$24,4,FALSE)="L","Laki-Laki","Perempuan")</f>
        <v>Perempuan</v>
      </c>
      <c r="G356" s="14"/>
      <c r="H356" s="14"/>
      <c r="I356" s="14"/>
    </row>
    <row r="357" spans="1:9" ht="16" customHeight="1" x14ac:dyDescent="0.15">
      <c r="A357" s="14"/>
      <c r="B357" s="14" t="s">
        <v>13</v>
      </c>
      <c r="C357" s="14"/>
      <c r="D357" s="14"/>
      <c r="E357" s="14" t="s">
        <v>2</v>
      </c>
      <c r="F357" s="14">
        <f>VLOOKUP($J351,[128]Base_02!$A$5:$Z$24,14,FALSE)</f>
        <v>0</v>
      </c>
      <c r="G357" s="14"/>
      <c r="H357" s="14"/>
      <c r="I357" s="14"/>
    </row>
    <row r="358" spans="1:9" ht="16" customHeight="1" x14ac:dyDescent="0.15">
      <c r="A358" s="14"/>
      <c r="B358" s="14" t="s">
        <v>709</v>
      </c>
      <c r="C358" s="14"/>
      <c r="D358" s="14"/>
      <c r="E358" s="14" t="s">
        <v>2</v>
      </c>
      <c r="F358" s="14" t="str">
        <f>VLOOKUP($J351,[128]Base_02!$A$5:$AG$24,33,FALSE)</f>
        <v>Sekolah Menengah Pertama</v>
      </c>
      <c r="G358" s="14"/>
      <c r="H358" s="14"/>
      <c r="I358" s="14"/>
    </row>
    <row r="359" spans="1:9" ht="16" customHeight="1" x14ac:dyDescent="0.15">
      <c r="A359" s="14"/>
      <c r="B359" s="14" t="s">
        <v>16</v>
      </c>
      <c r="C359" s="14"/>
      <c r="D359" s="14"/>
      <c r="E359" s="14" t="s">
        <v>2</v>
      </c>
      <c r="F359" s="14" t="str">
        <f>VLOOKUP(J351,[128]Base_02!$A$5:$Z$24,11,FALSE)&amp;", RT "&amp;VLOOKUP(J351,[128]Base_02!$A$5:$Z$24,12,FALSE)&amp;", RW "&amp;VLOOKUP(J351,[128]Base_02!$A$5:$Z$24,13,FALSE)&amp;", "</f>
        <v xml:space="preserve">Jalan Kanal Victory, RT 2, RW 1, </v>
      </c>
      <c r="G359" s="14"/>
      <c r="H359" s="14"/>
      <c r="I359" s="14"/>
    </row>
    <row r="360" spans="1:9" ht="16" customHeight="1" x14ac:dyDescent="0.15">
      <c r="A360" s="14"/>
      <c r="B360" s="14"/>
      <c r="C360" s="14"/>
      <c r="D360" s="14"/>
      <c r="E360" s="14"/>
      <c r="F360" s="14" t="str">
        <f>[128]Base_01!$B$2&amp;" "&amp;[128]Base_01!$C$2&amp;", "</f>
        <v xml:space="preserve">Kelurahan Klasabi, </v>
      </c>
      <c r="G360" s="14"/>
      <c r="H360" s="14"/>
    </row>
    <row r="361" spans="1:9" ht="16" customHeight="1" x14ac:dyDescent="0.15">
      <c r="A361" s="14"/>
      <c r="B361" s="14"/>
      <c r="C361" s="14"/>
      <c r="D361" s="14"/>
      <c r="E361" s="14"/>
      <c r="F361" s="14" t="str">
        <f>[128]Base_01!$B$3&amp;" "&amp;[128]Base_01!$C$3&amp;", "</f>
        <v xml:space="preserve">Distrik Sorong Manoi, </v>
      </c>
      <c r="G361" s="14"/>
      <c r="H361" s="14"/>
      <c r="I361" s="14"/>
    </row>
    <row r="362" spans="1:9" ht="16" customHeight="1" x14ac:dyDescent="0.15">
      <c r="A362" s="14"/>
      <c r="B362" s="14"/>
      <c r="C362" s="14"/>
      <c r="D362" s="14"/>
      <c r="E362" s="14"/>
      <c r="F362" s="14" t="str">
        <f>[128]Base_01!$B$4&amp;" "&amp;[128]Base_01!$C$4</f>
        <v>Kota Sorong</v>
      </c>
      <c r="G362" s="14"/>
      <c r="H362" s="14"/>
      <c r="I362" s="14"/>
    </row>
    <row r="363" spans="1:9" ht="16" customHeight="1" x14ac:dyDescent="0.15">
      <c r="A363" s="14"/>
      <c r="B363" s="14" t="s">
        <v>710</v>
      </c>
      <c r="C363" s="14"/>
      <c r="D363" s="14"/>
      <c r="E363" s="14" t="s">
        <v>2</v>
      </c>
      <c r="F363" s="14">
        <f>VLOOKUP(J351,[128]Base_02!$A$5:$Z$24,9,FALSE)</f>
        <v>0</v>
      </c>
      <c r="G363" s="14"/>
      <c r="H363" s="14"/>
      <c r="I363" s="14"/>
    </row>
    <row r="364" spans="1:9" ht="16" customHeight="1" x14ac:dyDescent="0.15">
      <c r="A364" s="14"/>
      <c r="B364" s="14" t="s">
        <v>15</v>
      </c>
      <c r="C364" s="14"/>
      <c r="D364" s="14"/>
      <c r="E364" s="14" t="s">
        <v>2</v>
      </c>
      <c r="F364" s="14">
        <f>VLOOKUP(J351,[128]Base_02!$A$5:$Z$24,8,FALSE)</f>
        <v>0</v>
      </c>
      <c r="G364" s="14"/>
      <c r="H364" s="14"/>
      <c r="I364" s="14"/>
    </row>
    <row r="365" spans="1:9" ht="16" customHeight="1" x14ac:dyDescent="0.15">
      <c r="A365" s="14"/>
      <c r="B365" s="14"/>
      <c r="C365" s="14"/>
      <c r="D365" s="14"/>
      <c r="E365" s="14"/>
      <c r="F365" s="14"/>
      <c r="G365" s="14"/>
      <c r="H365" s="14"/>
      <c r="I365" s="14"/>
    </row>
    <row r="366" spans="1:9" ht="16" customHeight="1" x14ac:dyDescent="0.15">
      <c r="A366" s="14" t="s">
        <v>18</v>
      </c>
      <c r="B366" s="14"/>
      <c r="C366" s="14"/>
      <c r="D366" s="14"/>
      <c r="E366" s="14"/>
      <c r="F366" s="14"/>
      <c r="G366" s="14"/>
      <c r="H366" s="14"/>
      <c r="I366" s="14"/>
    </row>
    <row r="367" spans="1:9" ht="16" customHeight="1" x14ac:dyDescent="0.15">
      <c r="A367" s="15" t="s">
        <v>674</v>
      </c>
      <c r="B367" s="309" t="s">
        <v>711</v>
      </c>
      <c r="C367" s="309"/>
      <c r="D367" s="309"/>
      <c r="E367" s="309"/>
      <c r="F367" s="309"/>
      <c r="G367" s="309"/>
      <c r="H367" s="309"/>
      <c r="I367" s="309"/>
    </row>
    <row r="368" spans="1:9" ht="16" customHeight="1" x14ac:dyDescent="0.15">
      <c r="A368" s="14"/>
      <c r="B368" s="309"/>
      <c r="C368" s="309"/>
      <c r="D368" s="309"/>
      <c r="E368" s="309"/>
      <c r="F368" s="309"/>
      <c r="G368" s="309"/>
      <c r="H368" s="309"/>
      <c r="I368" s="309"/>
    </row>
    <row r="369" spans="1:9" ht="16" customHeight="1" x14ac:dyDescent="0.15">
      <c r="A369" s="16" t="s">
        <v>675</v>
      </c>
      <c r="B369" s="309" t="s">
        <v>712</v>
      </c>
      <c r="C369" s="309"/>
      <c r="D369" s="309"/>
      <c r="E369" s="309"/>
      <c r="F369" s="309"/>
      <c r="G369" s="309"/>
      <c r="H369" s="309"/>
      <c r="I369" s="309"/>
    </row>
    <row r="370" spans="1:9" ht="16" customHeight="1" x14ac:dyDescent="0.15">
      <c r="A370" s="14"/>
      <c r="B370" s="309"/>
      <c r="C370" s="309"/>
      <c r="D370" s="309"/>
      <c r="E370" s="309"/>
      <c r="F370" s="309"/>
      <c r="G370" s="309"/>
      <c r="H370" s="309"/>
      <c r="I370" s="309"/>
    </row>
    <row r="371" spans="1:9" ht="16" customHeight="1" x14ac:dyDescent="0.15">
      <c r="A371" s="14"/>
      <c r="B371" s="309"/>
      <c r="C371" s="309"/>
      <c r="D371" s="309"/>
      <c r="E371" s="309"/>
      <c r="F371" s="309"/>
      <c r="G371" s="309"/>
      <c r="H371" s="309"/>
      <c r="I371" s="309"/>
    </row>
    <row r="372" spans="1:9" ht="16" customHeight="1" x14ac:dyDescent="0.15">
      <c r="A372" s="16" t="s">
        <v>686</v>
      </c>
      <c r="B372" s="312" t="s">
        <v>713</v>
      </c>
      <c r="C372" s="312"/>
      <c r="D372" s="312"/>
      <c r="E372" s="312"/>
      <c r="F372" s="312"/>
      <c r="G372" s="312"/>
      <c r="H372" s="312"/>
      <c r="I372" s="312"/>
    </row>
    <row r="373" spans="1:9" ht="16" customHeight="1" x14ac:dyDescent="0.15">
      <c r="A373" s="16" t="s">
        <v>687</v>
      </c>
      <c r="B373" s="309" t="s">
        <v>714</v>
      </c>
      <c r="C373" s="309"/>
      <c r="D373" s="309"/>
      <c r="E373" s="309"/>
      <c r="F373" s="309"/>
      <c r="G373" s="309"/>
      <c r="H373" s="309"/>
      <c r="I373" s="309"/>
    </row>
    <row r="374" spans="1:9" ht="16" customHeight="1" x14ac:dyDescent="0.15">
      <c r="A374" s="14"/>
      <c r="B374" s="309"/>
      <c r="C374" s="309"/>
      <c r="D374" s="309"/>
      <c r="E374" s="309"/>
      <c r="F374" s="309"/>
      <c r="G374" s="309"/>
      <c r="H374" s="309"/>
      <c r="I374" s="309"/>
    </row>
    <row r="375" spans="1:9" ht="16" customHeight="1" x14ac:dyDescent="0.15">
      <c r="A375" s="16" t="s">
        <v>688</v>
      </c>
      <c r="B375" s="312" t="s">
        <v>715</v>
      </c>
      <c r="C375" s="312"/>
      <c r="D375" s="312"/>
      <c r="E375" s="312"/>
      <c r="F375" s="312"/>
      <c r="G375" s="312"/>
      <c r="H375" s="312"/>
      <c r="I375" s="312"/>
    </row>
    <row r="376" spans="1:9" ht="16" customHeight="1" x14ac:dyDescent="0.15">
      <c r="A376" s="16" t="s">
        <v>689</v>
      </c>
      <c r="B376" s="312" t="s">
        <v>702</v>
      </c>
      <c r="C376" s="312"/>
      <c r="D376" s="312"/>
      <c r="E376" s="312"/>
      <c r="F376" s="312"/>
      <c r="G376" s="312"/>
      <c r="H376" s="312"/>
      <c r="I376" s="312"/>
    </row>
    <row r="377" spans="1:9" ht="16" customHeight="1" x14ac:dyDescent="0.15">
      <c r="A377" s="16" t="s">
        <v>690</v>
      </c>
      <c r="B377" s="309" t="s">
        <v>716</v>
      </c>
      <c r="C377" s="309"/>
      <c r="D377" s="309"/>
      <c r="E377" s="309"/>
      <c r="F377" s="309"/>
      <c r="G377" s="309"/>
      <c r="H377" s="309"/>
      <c r="I377" s="309"/>
    </row>
    <row r="378" spans="1:9" ht="16" customHeight="1" x14ac:dyDescent="0.15">
      <c r="A378" s="14"/>
      <c r="B378" s="309"/>
      <c r="C378" s="309"/>
      <c r="D378" s="309"/>
      <c r="E378" s="309"/>
      <c r="F378" s="309"/>
      <c r="G378" s="309"/>
      <c r="H378" s="309"/>
      <c r="I378" s="309"/>
    </row>
    <row r="379" spans="1:9" ht="16" customHeight="1" x14ac:dyDescent="0.15">
      <c r="A379" s="16" t="s">
        <v>691</v>
      </c>
      <c r="B379" s="309" t="s">
        <v>717</v>
      </c>
      <c r="C379" s="309"/>
      <c r="D379" s="309"/>
      <c r="E379" s="309"/>
      <c r="F379" s="309"/>
      <c r="G379" s="309"/>
      <c r="H379" s="309"/>
      <c r="I379" s="309"/>
    </row>
    <row r="380" spans="1:9" ht="16" customHeight="1" x14ac:dyDescent="0.15">
      <c r="A380" s="14"/>
      <c r="B380" s="309"/>
      <c r="C380" s="309"/>
      <c r="D380" s="309"/>
      <c r="E380" s="309"/>
      <c r="F380" s="309"/>
      <c r="G380" s="309"/>
      <c r="H380" s="309"/>
      <c r="I380" s="309"/>
    </row>
    <row r="381" spans="1:9" ht="16" customHeight="1" x14ac:dyDescent="0.15">
      <c r="A381" s="14"/>
      <c r="B381" s="309"/>
      <c r="C381" s="309"/>
      <c r="D381" s="309"/>
      <c r="E381" s="309"/>
      <c r="F381" s="309"/>
      <c r="G381" s="309"/>
      <c r="H381" s="309"/>
      <c r="I381" s="309"/>
    </row>
    <row r="382" spans="1:9" ht="16" customHeight="1" x14ac:dyDescent="0.15">
      <c r="A382" s="16" t="s">
        <v>692</v>
      </c>
      <c r="B382" s="309" t="s">
        <v>718</v>
      </c>
      <c r="C382" s="309"/>
      <c r="D382" s="309"/>
      <c r="E382" s="309"/>
      <c r="F382" s="309"/>
      <c r="G382" s="309"/>
      <c r="H382" s="309"/>
      <c r="I382" s="309"/>
    </row>
    <row r="383" spans="1:9" ht="16" customHeight="1" x14ac:dyDescent="0.15">
      <c r="A383" s="14"/>
      <c r="B383" s="309"/>
      <c r="C383" s="309"/>
      <c r="D383" s="309"/>
      <c r="E383" s="309"/>
      <c r="F383" s="309"/>
      <c r="G383" s="309"/>
      <c r="H383" s="309"/>
      <c r="I383" s="309"/>
    </row>
    <row r="384" spans="1:9" ht="16" customHeight="1" x14ac:dyDescent="0.15">
      <c r="A384" s="14"/>
      <c r="B384" s="309"/>
      <c r="C384" s="309"/>
      <c r="D384" s="309"/>
      <c r="E384" s="309"/>
      <c r="F384" s="309"/>
      <c r="G384" s="309"/>
      <c r="H384" s="309"/>
      <c r="I384" s="309"/>
    </row>
    <row r="385" spans="1:9" ht="16" customHeight="1" x14ac:dyDescent="0.15">
      <c r="A385" s="16" t="s">
        <v>693</v>
      </c>
      <c r="B385" s="309" t="s">
        <v>719</v>
      </c>
      <c r="C385" s="309"/>
      <c r="D385" s="309"/>
      <c r="E385" s="309"/>
      <c r="F385" s="309"/>
      <c r="G385" s="309"/>
      <c r="H385" s="309"/>
      <c r="I385" s="309"/>
    </row>
    <row r="386" spans="1:9" ht="16" customHeight="1" x14ac:dyDescent="0.15">
      <c r="A386" s="14"/>
      <c r="B386" s="309"/>
      <c r="C386" s="309"/>
      <c r="D386" s="309"/>
      <c r="E386" s="309"/>
      <c r="F386" s="309"/>
      <c r="G386" s="309"/>
      <c r="H386" s="309"/>
      <c r="I386" s="309"/>
    </row>
    <row r="387" spans="1:9" ht="16" customHeight="1" x14ac:dyDescent="0.15">
      <c r="A387" s="16" t="s">
        <v>694</v>
      </c>
      <c r="B387" s="309" t="s">
        <v>720</v>
      </c>
      <c r="C387" s="309"/>
      <c r="D387" s="309"/>
      <c r="E387" s="309"/>
      <c r="F387" s="309"/>
      <c r="G387" s="309"/>
      <c r="H387" s="309"/>
      <c r="I387" s="309"/>
    </row>
    <row r="388" spans="1:9" ht="16" customHeight="1" x14ac:dyDescent="0.15">
      <c r="A388" s="14"/>
      <c r="B388" s="309"/>
      <c r="C388" s="309"/>
      <c r="D388" s="309"/>
      <c r="E388" s="309"/>
      <c r="F388" s="309"/>
      <c r="G388" s="309"/>
      <c r="H388" s="309"/>
      <c r="I388" s="309"/>
    </row>
    <row r="389" spans="1:9" ht="16" customHeight="1" x14ac:dyDescent="0.15">
      <c r="A389" s="309" t="s">
        <v>721</v>
      </c>
      <c r="B389" s="309"/>
      <c r="C389" s="309"/>
      <c r="D389" s="309"/>
      <c r="E389" s="309"/>
      <c r="F389" s="309"/>
      <c r="G389" s="309"/>
      <c r="H389" s="309"/>
      <c r="I389" s="309"/>
    </row>
    <row r="390" spans="1:9" ht="16" customHeight="1" x14ac:dyDescent="0.15">
      <c r="A390" s="309"/>
      <c r="B390" s="309"/>
      <c r="C390" s="309"/>
      <c r="D390" s="309"/>
      <c r="E390" s="309"/>
      <c r="F390" s="309"/>
      <c r="G390" s="309"/>
      <c r="H390" s="309"/>
      <c r="I390" s="309"/>
    </row>
    <row r="391" spans="1:9" ht="16" customHeight="1" x14ac:dyDescent="0.15">
      <c r="A391" s="309"/>
      <c r="B391" s="309"/>
      <c r="C391" s="309"/>
      <c r="D391" s="309"/>
      <c r="E391" s="309"/>
      <c r="F391" s="309"/>
      <c r="G391" s="309"/>
      <c r="H391" s="309"/>
      <c r="I391" s="309"/>
    </row>
    <row r="392" spans="1:9" ht="16" customHeight="1" x14ac:dyDescent="0.15">
      <c r="A392" s="309"/>
      <c r="B392" s="309"/>
      <c r="C392" s="309"/>
      <c r="D392" s="309"/>
      <c r="E392" s="309"/>
      <c r="F392" s="309"/>
      <c r="G392" s="309"/>
      <c r="H392" s="309"/>
      <c r="I392" s="309"/>
    </row>
    <row r="393" spans="1:9" ht="16" customHeight="1" x14ac:dyDescent="0.15">
      <c r="A393" s="14"/>
      <c r="B393" s="14"/>
      <c r="C393" s="14"/>
      <c r="D393" s="14"/>
      <c r="E393" s="14"/>
      <c r="F393" s="14"/>
      <c r="G393" s="14"/>
      <c r="H393" s="14"/>
      <c r="I393" s="14"/>
    </row>
    <row r="394" spans="1:9" ht="16" customHeight="1" x14ac:dyDescent="0.15">
      <c r="A394" s="14"/>
      <c r="B394" s="14"/>
      <c r="C394" s="14"/>
      <c r="D394" s="14"/>
      <c r="E394" s="14"/>
      <c r="F394" s="14"/>
      <c r="G394" s="310" t="str">
        <f>[128]Base_01!$C$4&amp;", "&amp;[128]Base_01!$C$27</f>
        <v>Sorong, …..  …........................  2026</v>
      </c>
      <c r="H394" s="310"/>
      <c r="I394" s="310"/>
    </row>
    <row r="395" spans="1:9" ht="16" customHeight="1" x14ac:dyDescent="0.15">
      <c r="A395" s="14"/>
      <c r="B395" s="14"/>
      <c r="C395" s="14"/>
      <c r="D395" s="14"/>
      <c r="E395" s="14"/>
      <c r="F395" s="14"/>
      <c r="G395" s="310" t="s">
        <v>30</v>
      </c>
      <c r="H395" s="310"/>
      <c r="I395" s="310"/>
    </row>
    <row r="396" spans="1:9" ht="16" customHeight="1" x14ac:dyDescent="0.15">
      <c r="A396" s="14"/>
      <c r="B396" s="14"/>
      <c r="C396" s="14"/>
      <c r="D396" s="14"/>
      <c r="E396" s="14"/>
      <c r="F396" s="14"/>
      <c r="G396" s="14"/>
      <c r="H396" s="14"/>
      <c r="I396" s="14"/>
    </row>
    <row r="397" spans="1:9" ht="16" customHeight="1" x14ac:dyDescent="0.15">
      <c r="A397" s="14"/>
      <c r="B397" s="14"/>
      <c r="C397" s="14"/>
      <c r="D397" s="14"/>
      <c r="E397" s="14"/>
      <c r="F397" s="14"/>
      <c r="G397" s="14"/>
      <c r="H397" s="14"/>
      <c r="I397" s="14"/>
    </row>
    <row r="398" spans="1:9" ht="16" customHeight="1" x14ac:dyDescent="0.15">
      <c r="A398" s="14"/>
      <c r="B398" s="14"/>
      <c r="C398" s="14"/>
      <c r="D398" s="14"/>
      <c r="E398" s="14"/>
      <c r="F398" s="14"/>
      <c r="G398" s="14"/>
      <c r="H398" s="14"/>
      <c r="I398" s="14"/>
    </row>
    <row r="399" spans="1:9" ht="16" customHeight="1" x14ac:dyDescent="0.15">
      <c r="A399" s="14"/>
      <c r="B399" s="14"/>
      <c r="C399" s="14"/>
      <c r="D399" s="14"/>
      <c r="E399" s="14"/>
      <c r="F399" s="14"/>
      <c r="G399" s="14"/>
      <c r="H399" s="14"/>
      <c r="I399" s="14"/>
    </row>
    <row r="400" spans="1:9" ht="16" customHeight="1" x14ac:dyDescent="0.15">
      <c r="A400" s="14"/>
      <c r="B400" s="14"/>
      <c r="C400" s="14"/>
      <c r="D400" s="14"/>
      <c r="E400" s="14"/>
      <c r="F400" s="14"/>
      <c r="G400" s="310" t="str">
        <f>F354</f>
        <v>Nama PB 8</v>
      </c>
      <c r="H400" s="310"/>
      <c r="I400" s="310"/>
    </row>
    <row r="401" spans="1:10" ht="16" customHeight="1" x14ac:dyDescent="0.15">
      <c r="A401" s="311" t="s">
        <v>31</v>
      </c>
      <c r="B401" s="311"/>
      <c r="C401" s="311"/>
      <c r="D401" s="311"/>
      <c r="E401" s="311"/>
      <c r="F401" s="311"/>
      <c r="G401" s="311"/>
      <c r="H401" s="311"/>
      <c r="I401" s="311"/>
      <c r="J401" s="1">
        <v>9</v>
      </c>
    </row>
    <row r="402" spans="1:10" ht="16" customHeight="1" x14ac:dyDescent="0.15">
      <c r="A402" s="14"/>
      <c r="B402" s="14"/>
      <c r="C402" s="14"/>
      <c r="D402" s="14"/>
      <c r="E402" s="14"/>
      <c r="F402" s="14"/>
      <c r="G402" s="14"/>
      <c r="H402" s="14"/>
      <c r="I402" s="14"/>
    </row>
    <row r="403" spans="1:10" ht="16" customHeight="1" x14ac:dyDescent="0.15">
      <c r="A403" s="14" t="s">
        <v>17</v>
      </c>
      <c r="B403" s="14"/>
      <c r="C403" s="14"/>
      <c r="D403" s="14"/>
      <c r="E403" s="14"/>
      <c r="F403" s="14"/>
      <c r="G403" s="14"/>
      <c r="H403" s="14"/>
      <c r="I403" s="14"/>
    </row>
    <row r="404" spans="1:10" ht="16" customHeight="1" x14ac:dyDescent="0.15">
      <c r="A404" s="14"/>
      <c r="B404" s="14" t="s">
        <v>12</v>
      </c>
      <c r="C404" s="14"/>
      <c r="D404" s="14"/>
      <c r="E404" s="14" t="s">
        <v>2</v>
      </c>
      <c r="F404" s="14" t="str">
        <f>VLOOKUP($J401,[128]Base_02!$A$5:$Z$24,3,FALSE)</f>
        <v>Nama PB 9</v>
      </c>
      <c r="G404" s="14"/>
      <c r="H404" s="14"/>
      <c r="I404" s="14"/>
    </row>
    <row r="405" spans="1:10" ht="16" customHeight="1" x14ac:dyDescent="0.15">
      <c r="A405" s="14"/>
      <c r="B405" s="14" t="s">
        <v>14</v>
      </c>
      <c r="C405" s="14"/>
      <c r="D405" s="14"/>
      <c r="E405" s="14" t="s">
        <v>2</v>
      </c>
      <c r="F405" s="14" t="str">
        <f>VLOOKUP(J401,[128]Base_02!$A$5:$Z$24,5,FALSE)&amp;", "&amp;TEXT(VLOOKUP(J401,[128]Base_02!$A$5:$Z$24,6,FALSE),"dd mmm yyyy")</f>
        <v>, 00 Jan 1900</v>
      </c>
      <c r="G405" s="14"/>
      <c r="H405" s="14"/>
      <c r="I405" s="14"/>
    </row>
    <row r="406" spans="1:10" ht="16" customHeight="1" x14ac:dyDescent="0.15">
      <c r="A406" s="14"/>
      <c r="B406" s="14" t="s">
        <v>708</v>
      </c>
      <c r="C406" s="14"/>
      <c r="D406" s="14"/>
      <c r="E406" s="14" t="s">
        <v>2</v>
      </c>
      <c r="F406" s="14" t="str">
        <f>IF(VLOOKUP($J401,[128]Base_02!$A$5:$Z$24,4,FALSE)="L","Laki-Laki","Perempuan")</f>
        <v>Perempuan</v>
      </c>
      <c r="G406" s="14"/>
      <c r="H406" s="14"/>
      <c r="I406" s="14"/>
    </row>
    <row r="407" spans="1:10" ht="16" customHeight="1" x14ac:dyDescent="0.15">
      <c r="A407" s="14"/>
      <c r="B407" s="14" t="s">
        <v>13</v>
      </c>
      <c r="C407" s="14"/>
      <c r="D407" s="14"/>
      <c r="E407" s="14" t="s">
        <v>2</v>
      </c>
      <c r="F407" s="14">
        <f>VLOOKUP($J401,[128]Base_02!$A$5:$Z$24,14,FALSE)</f>
        <v>0</v>
      </c>
      <c r="G407" s="14"/>
      <c r="H407" s="14"/>
      <c r="I407" s="14"/>
    </row>
    <row r="408" spans="1:10" ht="16" customHeight="1" x14ac:dyDescent="0.15">
      <c r="A408" s="14"/>
      <c r="B408" s="14" t="s">
        <v>709</v>
      </c>
      <c r="C408" s="14"/>
      <c r="D408" s="14"/>
      <c r="E408" s="14" t="s">
        <v>2</v>
      </c>
      <c r="F408" s="14" t="str">
        <f>VLOOKUP($J401,[128]Base_02!$A$5:$AG$24,33,FALSE)</f>
        <v>Sekolah Menengah Pertama</v>
      </c>
      <c r="G408" s="14"/>
      <c r="H408" s="14"/>
      <c r="I408" s="14"/>
    </row>
    <row r="409" spans="1:10" ht="16" customHeight="1" x14ac:dyDescent="0.15">
      <c r="A409" s="14"/>
      <c r="B409" s="14" t="s">
        <v>16</v>
      </c>
      <c r="C409" s="14"/>
      <c r="D409" s="14"/>
      <c r="E409" s="14" t="s">
        <v>2</v>
      </c>
      <c r="F409" s="14" t="str">
        <f>VLOOKUP(J401,[128]Base_02!$A$5:$Z$24,11,FALSE)&amp;", RT "&amp;VLOOKUP(J401,[128]Base_02!$A$5:$Z$24,12,FALSE)&amp;", RW "&amp;VLOOKUP(J401,[128]Base_02!$A$5:$Z$24,13,FALSE)&amp;", "</f>
        <v xml:space="preserve">Jalan Kanal Victory, RT 2, RW 1, </v>
      </c>
      <c r="G409" s="14"/>
      <c r="H409" s="14"/>
      <c r="I409" s="14"/>
    </row>
    <row r="410" spans="1:10" ht="16" customHeight="1" x14ac:dyDescent="0.15">
      <c r="A410" s="14"/>
      <c r="B410" s="14"/>
      <c r="C410" s="14"/>
      <c r="D410" s="14"/>
      <c r="E410" s="14"/>
      <c r="F410" s="14" t="str">
        <f>[128]Base_01!$B$2&amp;" "&amp;[128]Base_01!$C$2&amp;", "</f>
        <v xml:space="preserve">Kelurahan Klasabi, </v>
      </c>
      <c r="G410" s="14"/>
      <c r="H410" s="14"/>
    </row>
    <row r="411" spans="1:10" ht="16" customHeight="1" x14ac:dyDescent="0.15">
      <c r="A411" s="14"/>
      <c r="B411" s="14"/>
      <c r="C411" s="14"/>
      <c r="D411" s="14"/>
      <c r="E411" s="14"/>
      <c r="F411" s="14" t="str">
        <f>[128]Base_01!$B$3&amp;" "&amp;[128]Base_01!$C$3&amp;", "</f>
        <v xml:space="preserve">Distrik Sorong Manoi, </v>
      </c>
      <c r="G411" s="14"/>
      <c r="H411" s="14"/>
      <c r="I411" s="14"/>
    </row>
    <row r="412" spans="1:10" ht="16" customHeight="1" x14ac:dyDescent="0.15">
      <c r="A412" s="14"/>
      <c r="B412" s="14"/>
      <c r="C412" s="14"/>
      <c r="D412" s="14"/>
      <c r="E412" s="14"/>
      <c r="F412" s="14" t="str">
        <f>[128]Base_01!$B$4&amp;" "&amp;[128]Base_01!$C$4</f>
        <v>Kota Sorong</v>
      </c>
      <c r="G412" s="14"/>
      <c r="H412" s="14"/>
      <c r="I412" s="14"/>
    </row>
    <row r="413" spans="1:10" ht="16" customHeight="1" x14ac:dyDescent="0.15">
      <c r="A413" s="14"/>
      <c r="B413" s="14" t="s">
        <v>710</v>
      </c>
      <c r="C413" s="14"/>
      <c r="D413" s="14"/>
      <c r="E413" s="14" t="s">
        <v>2</v>
      </c>
      <c r="F413" s="14">
        <f>VLOOKUP(J401,[128]Base_02!$A$5:$Z$24,9,FALSE)</f>
        <v>0</v>
      </c>
      <c r="G413" s="14"/>
      <c r="H413" s="14"/>
      <c r="I413" s="14"/>
    </row>
    <row r="414" spans="1:10" ht="16" customHeight="1" x14ac:dyDescent="0.15">
      <c r="A414" s="14"/>
      <c r="B414" s="14" t="s">
        <v>15</v>
      </c>
      <c r="C414" s="14"/>
      <c r="D414" s="14"/>
      <c r="E414" s="14" t="s">
        <v>2</v>
      </c>
      <c r="F414" s="14">
        <f>VLOOKUP(J401,[128]Base_02!$A$5:$Z$24,8,FALSE)</f>
        <v>0</v>
      </c>
      <c r="G414" s="14"/>
      <c r="H414" s="14"/>
      <c r="I414" s="14"/>
    </row>
    <row r="415" spans="1:10" ht="16" customHeight="1" x14ac:dyDescent="0.15">
      <c r="A415" s="14"/>
      <c r="B415" s="14"/>
      <c r="C415" s="14"/>
      <c r="D415" s="14"/>
      <c r="E415" s="14"/>
      <c r="F415" s="14"/>
      <c r="G415" s="14"/>
      <c r="H415" s="14"/>
      <c r="I415" s="14"/>
    </row>
    <row r="416" spans="1:10" ht="16" customHeight="1" x14ac:dyDescent="0.15">
      <c r="A416" s="14" t="s">
        <v>18</v>
      </c>
      <c r="B416" s="14"/>
      <c r="C416" s="14"/>
      <c r="D416" s="14"/>
      <c r="E416" s="14"/>
      <c r="F416" s="14"/>
      <c r="G416" s="14"/>
      <c r="H416" s="14"/>
      <c r="I416" s="14"/>
    </row>
    <row r="417" spans="1:9" ht="16" customHeight="1" x14ac:dyDescent="0.15">
      <c r="A417" s="15" t="s">
        <v>674</v>
      </c>
      <c r="B417" s="309" t="s">
        <v>711</v>
      </c>
      <c r="C417" s="309"/>
      <c r="D417" s="309"/>
      <c r="E417" s="309"/>
      <c r="F417" s="309"/>
      <c r="G417" s="309"/>
      <c r="H417" s="309"/>
      <c r="I417" s="309"/>
    </row>
    <row r="418" spans="1:9" ht="16" customHeight="1" x14ac:dyDescent="0.15">
      <c r="A418" s="14"/>
      <c r="B418" s="309"/>
      <c r="C418" s="309"/>
      <c r="D418" s="309"/>
      <c r="E418" s="309"/>
      <c r="F418" s="309"/>
      <c r="G418" s="309"/>
      <c r="H418" s="309"/>
      <c r="I418" s="309"/>
    </row>
    <row r="419" spans="1:9" ht="16" customHeight="1" x14ac:dyDescent="0.15">
      <c r="A419" s="16" t="s">
        <v>675</v>
      </c>
      <c r="B419" s="309" t="s">
        <v>712</v>
      </c>
      <c r="C419" s="309"/>
      <c r="D419" s="309"/>
      <c r="E419" s="309"/>
      <c r="F419" s="309"/>
      <c r="G419" s="309"/>
      <c r="H419" s="309"/>
      <c r="I419" s="309"/>
    </row>
    <row r="420" spans="1:9" ht="16" customHeight="1" x14ac:dyDescent="0.15">
      <c r="A420" s="14"/>
      <c r="B420" s="309"/>
      <c r="C420" s="309"/>
      <c r="D420" s="309"/>
      <c r="E420" s="309"/>
      <c r="F420" s="309"/>
      <c r="G420" s="309"/>
      <c r="H420" s="309"/>
      <c r="I420" s="309"/>
    </row>
    <row r="421" spans="1:9" ht="16" customHeight="1" x14ac:dyDescent="0.15">
      <c r="A421" s="14"/>
      <c r="B421" s="309"/>
      <c r="C421" s="309"/>
      <c r="D421" s="309"/>
      <c r="E421" s="309"/>
      <c r="F421" s="309"/>
      <c r="G421" s="309"/>
      <c r="H421" s="309"/>
      <c r="I421" s="309"/>
    </row>
    <row r="422" spans="1:9" ht="16" customHeight="1" x14ac:dyDescent="0.15">
      <c r="A422" s="16" t="s">
        <v>686</v>
      </c>
      <c r="B422" s="312" t="s">
        <v>713</v>
      </c>
      <c r="C422" s="312"/>
      <c r="D422" s="312"/>
      <c r="E422" s="312"/>
      <c r="F422" s="312"/>
      <c r="G422" s="312"/>
      <c r="H422" s="312"/>
      <c r="I422" s="312"/>
    </row>
    <row r="423" spans="1:9" ht="16" customHeight="1" x14ac:dyDescent="0.15">
      <c r="A423" s="16" t="s">
        <v>687</v>
      </c>
      <c r="B423" s="309" t="s">
        <v>714</v>
      </c>
      <c r="C423" s="309"/>
      <c r="D423" s="309"/>
      <c r="E423" s="309"/>
      <c r="F423" s="309"/>
      <c r="G423" s="309"/>
      <c r="H423" s="309"/>
      <c r="I423" s="309"/>
    </row>
    <row r="424" spans="1:9" ht="16" customHeight="1" x14ac:dyDescent="0.15">
      <c r="A424" s="14"/>
      <c r="B424" s="309"/>
      <c r="C424" s="309"/>
      <c r="D424" s="309"/>
      <c r="E424" s="309"/>
      <c r="F424" s="309"/>
      <c r="G424" s="309"/>
      <c r="H424" s="309"/>
      <c r="I424" s="309"/>
    </row>
    <row r="425" spans="1:9" ht="16" customHeight="1" x14ac:dyDescent="0.15">
      <c r="A425" s="16" t="s">
        <v>688</v>
      </c>
      <c r="B425" s="312" t="s">
        <v>715</v>
      </c>
      <c r="C425" s="312"/>
      <c r="D425" s="312"/>
      <c r="E425" s="312"/>
      <c r="F425" s="312"/>
      <c r="G425" s="312"/>
      <c r="H425" s="312"/>
      <c r="I425" s="312"/>
    </row>
    <row r="426" spans="1:9" ht="16" customHeight="1" x14ac:dyDescent="0.15">
      <c r="A426" s="16" t="s">
        <v>689</v>
      </c>
      <c r="B426" s="312" t="s">
        <v>702</v>
      </c>
      <c r="C426" s="312"/>
      <c r="D426" s="312"/>
      <c r="E426" s="312"/>
      <c r="F426" s="312"/>
      <c r="G426" s="312"/>
      <c r="H426" s="312"/>
      <c r="I426" s="312"/>
    </row>
    <row r="427" spans="1:9" ht="16" customHeight="1" x14ac:dyDescent="0.15">
      <c r="A427" s="16" t="s">
        <v>690</v>
      </c>
      <c r="B427" s="309" t="s">
        <v>716</v>
      </c>
      <c r="C427" s="309"/>
      <c r="D427" s="309"/>
      <c r="E427" s="309"/>
      <c r="F427" s="309"/>
      <c r="G427" s="309"/>
      <c r="H427" s="309"/>
      <c r="I427" s="309"/>
    </row>
    <row r="428" spans="1:9" ht="16" customHeight="1" x14ac:dyDescent="0.15">
      <c r="A428" s="14"/>
      <c r="B428" s="309"/>
      <c r="C428" s="309"/>
      <c r="D428" s="309"/>
      <c r="E428" s="309"/>
      <c r="F428" s="309"/>
      <c r="G428" s="309"/>
      <c r="H428" s="309"/>
      <c r="I428" s="309"/>
    </row>
    <row r="429" spans="1:9" ht="16" customHeight="1" x14ac:dyDescent="0.15">
      <c r="A429" s="16" t="s">
        <v>691</v>
      </c>
      <c r="B429" s="309" t="s">
        <v>717</v>
      </c>
      <c r="C429" s="309"/>
      <c r="D429" s="309"/>
      <c r="E429" s="309"/>
      <c r="F429" s="309"/>
      <c r="G429" s="309"/>
      <c r="H429" s="309"/>
      <c r="I429" s="309"/>
    </row>
    <row r="430" spans="1:9" ht="16" customHeight="1" x14ac:dyDescent="0.15">
      <c r="A430" s="14"/>
      <c r="B430" s="309"/>
      <c r="C430" s="309"/>
      <c r="D430" s="309"/>
      <c r="E430" s="309"/>
      <c r="F430" s="309"/>
      <c r="G430" s="309"/>
      <c r="H430" s="309"/>
      <c r="I430" s="309"/>
    </row>
    <row r="431" spans="1:9" ht="16" customHeight="1" x14ac:dyDescent="0.15">
      <c r="A431" s="14"/>
      <c r="B431" s="309"/>
      <c r="C431" s="309"/>
      <c r="D431" s="309"/>
      <c r="E431" s="309"/>
      <c r="F431" s="309"/>
      <c r="G431" s="309"/>
      <c r="H431" s="309"/>
      <c r="I431" s="309"/>
    </row>
    <row r="432" spans="1:9" ht="16" customHeight="1" x14ac:dyDescent="0.15">
      <c r="A432" s="16" t="s">
        <v>692</v>
      </c>
      <c r="B432" s="309" t="s">
        <v>718</v>
      </c>
      <c r="C432" s="309"/>
      <c r="D432" s="309"/>
      <c r="E432" s="309"/>
      <c r="F432" s="309"/>
      <c r="G432" s="309"/>
      <c r="H432" s="309"/>
      <c r="I432" s="309"/>
    </row>
    <row r="433" spans="1:9" ht="16" customHeight="1" x14ac:dyDescent="0.15">
      <c r="A433" s="14"/>
      <c r="B433" s="309"/>
      <c r="C433" s="309"/>
      <c r="D433" s="309"/>
      <c r="E433" s="309"/>
      <c r="F433" s="309"/>
      <c r="G433" s="309"/>
      <c r="H433" s="309"/>
      <c r="I433" s="309"/>
    </row>
    <row r="434" spans="1:9" ht="16" customHeight="1" x14ac:dyDescent="0.15">
      <c r="A434" s="14"/>
      <c r="B434" s="309"/>
      <c r="C434" s="309"/>
      <c r="D434" s="309"/>
      <c r="E434" s="309"/>
      <c r="F434" s="309"/>
      <c r="G434" s="309"/>
      <c r="H434" s="309"/>
      <c r="I434" s="309"/>
    </row>
    <row r="435" spans="1:9" ht="16" customHeight="1" x14ac:dyDescent="0.15">
      <c r="A435" s="16" t="s">
        <v>693</v>
      </c>
      <c r="B435" s="309" t="s">
        <v>719</v>
      </c>
      <c r="C435" s="309"/>
      <c r="D435" s="309"/>
      <c r="E435" s="309"/>
      <c r="F435" s="309"/>
      <c r="G435" s="309"/>
      <c r="H435" s="309"/>
      <c r="I435" s="309"/>
    </row>
    <row r="436" spans="1:9" ht="16" customHeight="1" x14ac:dyDescent="0.15">
      <c r="A436" s="14"/>
      <c r="B436" s="309"/>
      <c r="C436" s="309"/>
      <c r="D436" s="309"/>
      <c r="E436" s="309"/>
      <c r="F436" s="309"/>
      <c r="G436" s="309"/>
      <c r="H436" s="309"/>
      <c r="I436" s="309"/>
    </row>
    <row r="437" spans="1:9" ht="16" customHeight="1" x14ac:dyDescent="0.15">
      <c r="A437" s="16" t="s">
        <v>694</v>
      </c>
      <c r="B437" s="309" t="s">
        <v>720</v>
      </c>
      <c r="C437" s="309"/>
      <c r="D437" s="309"/>
      <c r="E437" s="309"/>
      <c r="F437" s="309"/>
      <c r="G437" s="309"/>
      <c r="H437" s="309"/>
      <c r="I437" s="309"/>
    </row>
    <row r="438" spans="1:9" ht="16" customHeight="1" x14ac:dyDescent="0.15">
      <c r="A438" s="14"/>
      <c r="B438" s="309"/>
      <c r="C438" s="309"/>
      <c r="D438" s="309"/>
      <c r="E438" s="309"/>
      <c r="F438" s="309"/>
      <c r="G438" s="309"/>
      <c r="H438" s="309"/>
      <c r="I438" s="309"/>
    </row>
    <row r="439" spans="1:9" ht="16" customHeight="1" x14ac:dyDescent="0.15">
      <c r="A439" s="309" t="s">
        <v>721</v>
      </c>
      <c r="B439" s="309"/>
      <c r="C439" s="309"/>
      <c r="D439" s="309"/>
      <c r="E439" s="309"/>
      <c r="F439" s="309"/>
      <c r="G439" s="309"/>
      <c r="H439" s="309"/>
      <c r="I439" s="309"/>
    </row>
    <row r="440" spans="1:9" ht="16" customHeight="1" x14ac:dyDescent="0.15">
      <c r="A440" s="309"/>
      <c r="B440" s="309"/>
      <c r="C440" s="309"/>
      <c r="D440" s="309"/>
      <c r="E440" s="309"/>
      <c r="F440" s="309"/>
      <c r="G440" s="309"/>
      <c r="H440" s="309"/>
      <c r="I440" s="309"/>
    </row>
    <row r="441" spans="1:9" ht="16" customHeight="1" x14ac:dyDescent="0.15">
      <c r="A441" s="309"/>
      <c r="B441" s="309"/>
      <c r="C441" s="309"/>
      <c r="D441" s="309"/>
      <c r="E441" s="309"/>
      <c r="F441" s="309"/>
      <c r="G441" s="309"/>
      <c r="H441" s="309"/>
      <c r="I441" s="309"/>
    </row>
    <row r="442" spans="1:9" ht="16" customHeight="1" x14ac:dyDescent="0.15">
      <c r="A442" s="309"/>
      <c r="B442" s="309"/>
      <c r="C442" s="309"/>
      <c r="D442" s="309"/>
      <c r="E442" s="309"/>
      <c r="F442" s="309"/>
      <c r="G442" s="309"/>
      <c r="H442" s="309"/>
      <c r="I442" s="309"/>
    </row>
    <row r="443" spans="1:9" ht="16" customHeight="1" x14ac:dyDescent="0.15">
      <c r="A443" s="14"/>
      <c r="B443" s="14"/>
      <c r="C443" s="14"/>
      <c r="D443" s="14"/>
      <c r="E443" s="14"/>
      <c r="F443" s="14"/>
      <c r="G443" s="14"/>
      <c r="H443" s="14"/>
      <c r="I443" s="14"/>
    </row>
    <row r="444" spans="1:9" ht="16" customHeight="1" x14ac:dyDescent="0.15">
      <c r="A444" s="14"/>
      <c r="B444" s="14"/>
      <c r="C444" s="14"/>
      <c r="D444" s="14"/>
      <c r="E444" s="14"/>
      <c r="F444" s="14"/>
      <c r="G444" s="310" t="str">
        <f>[128]Base_01!$C$4&amp;", "&amp;[128]Base_01!$C$27</f>
        <v>Sorong, …..  …........................  2026</v>
      </c>
      <c r="H444" s="310"/>
      <c r="I444" s="310"/>
    </row>
    <row r="445" spans="1:9" ht="16" customHeight="1" x14ac:dyDescent="0.15">
      <c r="A445" s="14"/>
      <c r="B445" s="14"/>
      <c r="C445" s="14"/>
      <c r="D445" s="14"/>
      <c r="E445" s="14"/>
      <c r="F445" s="14"/>
      <c r="G445" s="310" t="s">
        <v>30</v>
      </c>
      <c r="H445" s="310"/>
      <c r="I445" s="310"/>
    </row>
    <row r="446" spans="1:9" ht="16" customHeight="1" x14ac:dyDescent="0.15">
      <c r="A446" s="14"/>
      <c r="B446" s="14"/>
      <c r="C446" s="14"/>
      <c r="D446" s="14"/>
      <c r="E446" s="14"/>
      <c r="F446" s="14"/>
      <c r="G446" s="14"/>
      <c r="H446" s="14"/>
      <c r="I446" s="14"/>
    </row>
    <row r="447" spans="1:9" ht="16" customHeight="1" x14ac:dyDescent="0.15">
      <c r="A447" s="14"/>
      <c r="B447" s="14"/>
      <c r="C447" s="14"/>
      <c r="D447" s="14"/>
      <c r="E447" s="14"/>
      <c r="F447" s="14"/>
      <c r="G447" s="14"/>
      <c r="H447" s="14"/>
      <c r="I447" s="14"/>
    </row>
    <row r="448" spans="1:9" ht="16" customHeight="1" x14ac:dyDescent="0.15">
      <c r="A448" s="14"/>
      <c r="B448" s="14"/>
      <c r="C448" s="14"/>
      <c r="D448" s="14"/>
      <c r="E448" s="14"/>
      <c r="F448" s="14"/>
      <c r="G448" s="14"/>
      <c r="H448" s="14"/>
      <c r="I448" s="14"/>
    </row>
    <row r="449" spans="1:10" ht="16" customHeight="1" x14ac:dyDescent="0.15">
      <c r="A449" s="14"/>
      <c r="B449" s="14"/>
      <c r="C449" s="14"/>
      <c r="D449" s="14"/>
      <c r="E449" s="14"/>
      <c r="F449" s="14"/>
      <c r="G449" s="14"/>
      <c r="H449" s="14"/>
      <c r="I449" s="14"/>
    </row>
    <row r="450" spans="1:10" ht="16" customHeight="1" x14ac:dyDescent="0.15">
      <c r="A450" s="14"/>
      <c r="B450" s="14"/>
      <c r="C450" s="14"/>
      <c r="D450" s="14"/>
      <c r="E450" s="14"/>
      <c r="F450" s="14"/>
      <c r="G450" s="310" t="str">
        <f>F404</f>
        <v>Nama PB 9</v>
      </c>
      <c r="H450" s="310"/>
      <c r="I450" s="310"/>
    </row>
    <row r="451" spans="1:10" ht="16" customHeight="1" x14ac:dyDescent="0.15">
      <c r="A451" s="311" t="s">
        <v>31</v>
      </c>
      <c r="B451" s="311"/>
      <c r="C451" s="311"/>
      <c r="D451" s="311"/>
      <c r="E451" s="311"/>
      <c r="F451" s="311"/>
      <c r="G451" s="311"/>
      <c r="H451" s="311"/>
      <c r="I451" s="311"/>
      <c r="J451" s="1">
        <v>10</v>
      </c>
    </row>
    <row r="452" spans="1:10" ht="16" customHeight="1" x14ac:dyDescent="0.15">
      <c r="A452" s="14"/>
      <c r="B452" s="14"/>
      <c r="C452" s="14"/>
      <c r="D452" s="14"/>
      <c r="E452" s="14"/>
      <c r="F452" s="14"/>
      <c r="G452" s="14"/>
      <c r="H452" s="14"/>
      <c r="I452" s="14"/>
    </row>
    <row r="453" spans="1:10" ht="16" customHeight="1" x14ac:dyDescent="0.15">
      <c r="A453" s="14" t="s">
        <v>17</v>
      </c>
      <c r="B453" s="14"/>
      <c r="C453" s="14"/>
      <c r="D453" s="14"/>
      <c r="E453" s="14"/>
      <c r="F453" s="14"/>
      <c r="G453" s="14"/>
      <c r="H453" s="14"/>
      <c r="I453" s="14"/>
    </row>
    <row r="454" spans="1:10" ht="16" customHeight="1" x14ac:dyDescent="0.15">
      <c r="A454" s="14"/>
      <c r="B454" s="14" t="s">
        <v>12</v>
      </c>
      <c r="C454" s="14"/>
      <c r="D454" s="14"/>
      <c r="E454" s="14" t="s">
        <v>2</v>
      </c>
      <c r="F454" s="14" t="str">
        <f>VLOOKUP($J451,[128]Base_02!$A$5:$Z$24,3,FALSE)</f>
        <v>Nama PB 10</v>
      </c>
      <c r="G454" s="14"/>
      <c r="H454" s="14"/>
      <c r="I454" s="14"/>
    </row>
    <row r="455" spans="1:10" ht="16" customHeight="1" x14ac:dyDescent="0.15">
      <c r="A455" s="14"/>
      <c r="B455" s="14" t="s">
        <v>14</v>
      </c>
      <c r="C455" s="14"/>
      <c r="D455" s="14"/>
      <c r="E455" s="14" t="s">
        <v>2</v>
      </c>
      <c r="F455" s="14" t="str">
        <f>VLOOKUP(J451,[128]Base_02!$A$5:$Z$24,5,FALSE)&amp;", "&amp;TEXT(VLOOKUP(J451,[128]Base_02!$A$5:$Z$24,6,FALSE),"dd mmm yyyy")</f>
        <v>, 00 Jan 1900</v>
      </c>
      <c r="G455" s="14"/>
      <c r="H455" s="14"/>
      <c r="I455" s="14"/>
    </row>
    <row r="456" spans="1:10" ht="16" customHeight="1" x14ac:dyDescent="0.15">
      <c r="A456" s="14"/>
      <c r="B456" s="14" t="s">
        <v>708</v>
      </c>
      <c r="C456" s="14"/>
      <c r="D456" s="14"/>
      <c r="E456" s="14" t="s">
        <v>2</v>
      </c>
      <c r="F456" s="14" t="str">
        <f>IF(VLOOKUP($J451,[128]Base_02!$A$5:$Z$24,4,FALSE)="L","Laki-Laki","Perempuan")</f>
        <v>Perempuan</v>
      </c>
      <c r="G456" s="14"/>
      <c r="H456" s="14"/>
      <c r="I456" s="14"/>
    </row>
    <row r="457" spans="1:10" ht="16" customHeight="1" x14ac:dyDescent="0.15">
      <c r="A457" s="14"/>
      <c r="B457" s="14" t="s">
        <v>13</v>
      </c>
      <c r="C457" s="14"/>
      <c r="D457" s="14"/>
      <c r="E457" s="14" t="s">
        <v>2</v>
      </c>
      <c r="F457" s="14">
        <f>VLOOKUP($J451,[128]Base_02!$A$5:$Z$24,14,FALSE)</f>
        <v>0</v>
      </c>
      <c r="G457" s="14"/>
      <c r="H457" s="14"/>
      <c r="I457" s="14"/>
    </row>
    <row r="458" spans="1:10" ht="16" customHeight="1" x14ac:dyDescent="0.15">
      <c r="A458" s="14"/>
      <c r="B458" s="14" t="s">
        <v>709</v>
      </c>
      <c r="C458" s="14"/>
      <c r="D458" s="14"/>
      <c r="E458" s="14" t="s">
        <v>2</v>
      </c>
      <c r="F458" s="14" t="str">
        <f>VLOOKUP($J451,[128]Base_02!$A$5:$AG$24,33,FALSE)</f>
        <v>Sekolah Menengah Pertama</v>
      </c>
      <c r="G458" s="14"/>
      <c r="H458" s="14"/>
      <c r="I458" s="14"/>
    </row>
    <row r="459" spans="1:10" ht="16" customHeight="1" x14ac:dyDescent="0.15">
      <c r="A459" s="14"/>
      <c r="B459" s="14" t="s">
        <v>16</v>
      </c>
      <c r="C459" s="14"/>
      <c r="D459" s="14"/>
      <c r="E459" s="14" t="s">
        <v>2</v>
      </c>
      <c r="F459" s="14" t="str">
        <f>VLOOKUP(J451,[128]Base_02!$A$5:$Z$24,11,FALSE)&amp;", RT "&amp;VLOOKUP(J451,[128]Base_02!$A$5:$Z$24,12,FALSE)&amp;", RW "&amp;VLOOKUP(J451,[128]Base_02!$A$5:$Z$24,13,FALSE)&amp;", "</f>
        <v xml:space="preserve">Jalan Kanal Victory, RT 2, RW 1, </v>
      </c>
      <c r="G459" s="14"/>
      <c r="H459" s="14"/>
      <c r="I459" s="14"/>
    </row>
    <row r="460" spans="1:10" ht="16" customHeight="1" x14ac:dyDescent="0.15">
      <c r="A460" s="14"/>
      <c r="B460" s="14"/>
      <c r="C460" s="14"/>
      <c r="D460" s="14"/>
      <c r="E460" s="14"/>
      <c r="F460" s="14" t="str">
        <f>[128]Base_01!$B$2&amp;" "&amp;[128]Base_01!$C$2&amp;", "</f>
        <v xml:space="preserve">Kelurahan Klasabi, </v>
      </c>
      <c r="G460" s="14"/>
      <c r="H460" s="14"/>
    </row>
    <row r="461" spans="1:10" ht="16" customHeight="1" x14ac:dyDescent="0.15">
      <c r="A461" s="14"/>
      <c r="B461" s="14"/>
      <c r="C461" s="14"/>
      <c r="D461" s="14"/>
      <c r="E461" s="14"/>
      <c r="F461" s="14" t="str">
        <f>[128]Base_01!$B$3&amp;" "&amp;[128]Base_01!$C$3&amp;", "</f>
        <v xml:space="preserve">Distrik Sorong Manoi, </v>
      </c>
      <c r="G461" s="14"/>
      <c r="H461" s="14"/>
      <c r="I461" s="14"/>
    </row>
    <row r="462" spans="1:10" ht="16" customHeight="1" x14ac:dyDescent="0.15">
      <c r="A462" s="14"/>
      <c r="B462" s="14"/>
      <c r="C462" s="14"/>
      <c r="D462" s="14"/>
      <c r="E462" s="14"/>
      <c r="F462" s="14" t="str">
        <f>[128]Base_01!$B$4&amp;" "&amp;[128]Base_01!$C$4</f>
        <v>Kota Sorong</v>
      </c>
      <c r="G462" s="14"/>
      <c r="H462" s="14"/>
      <c r="I462" s="14"/>
    </row>
    <row r="463" spans="1:10" ht="16" customHeight="1" x14ac:dyDescent="0.15">
      <c r="A463" s="14"/>
      <c r="B463" s="14" t="s">
        <v>710</v>
      </c>
      <c r="C463" s="14"/>
      <c r="D463" s="14"/>
      <c r="E463" s="14" t="s">
        <v>2</v>
      </c>
      <c r="F463" s="14">
        <f>VLOOKUP(J451,[128]Base_02!$A$5:$Z$24,9,FALSE)</f>
        <v>0</v>
      </c>
      <c r="G463" s="14"/>
      <c r="H463" s="14"/>
      <c r="I463" s="14"/>
    </row>
    <row r="464" spans="1:10" ht="16" customHeight="1" x14ac:dyDescent="0.15">
      <c r="A464" s="14"/>
      <c r="B464" s="14" t="s">
        <v>15</v>
      </c>
      <c r="C464" s="14"/>
      <c r="D464" s="14"/>
      <c r="E464" s="14" t="s">
        <v>2</v>
      </c>
      <c r="F464" s="14">
        <f>VLOOKUP(J451,[128]Base_02!$A$5:$Z$24,8,FALSE)</f>
        <v>0</v>
      </c>
      <c r="G464" s="14"/>
      <c r="H464" s="14"/>
      <c r="I464" s="14"/>
    </row>
    <row r="465" spans="1:9" ht="16" customHeight="1" x14ac:dyDescent="0.15">
      <c r="A465" s="14"/>
      <c r="B465" s="14"/>
      <c r="C465" s="14"/>
      <c r="D465" s="14"/>
      <c r="E465" s="14"/>
      <c r="F465" s="14"/>
      <c r="G465" s="14"/>
      <c r="H465" s="14"/>
      <c r="I465" s="14"/>
    </row>
    <row r="466" spans="1:9" ht="16" customHeight="1" x14ac:dyDescent="0.15">
      <c r="A466" s="14" t="s">
        <v>18</v>
      </c>
      <c r="B466" s="14"/>
      <c r="C466" s="14"/>
      <c r="D466" s="14"/>
      <c r="E466" s="14"/>
      <c r="F466" s="14"/>
      <c r="G466" s="14"/>
      <c r="H466" s="14"/>
      <c r="I466" s="14"/>
    </row>
    <row r="467" spans="1:9" ht="16" customHeight="1" x14ac:dyDescent="0.15">
      <c r="A467" s="15" t="s">
        <v>674</v>
      </c>
      <c r="B467" s="309" t="s">
        <v>711</v>
      </c>
      <c r="C467" s="309"/>
      <c r="D467" s="309"/>
      <c r="E467" s="309"/>
      <c r="F467" s="309"/>
      <c r="G467" s="309"/>
      <c r="H467" s="309"/>
      <c r="I467" s="309"/>
    </row>
    <row r="468" spans="1:9" ht="16" customHeight="1" x14ac:dyDescent="0.15">
      <c r="A468" s="14"/>
      <c r="B468" s="309"/>
      <c r="C468" s="309"/>
      <c r="D468" s="309"/>
      <c r="E468" s="309"/>
      <c r="F468" s="309"/>
      <c r="G468" s="309"/>
      <c r="H468" s="309"/>
      <c r="I468" s="309"/>
    </row>
    <row r="469" spans="1:9" ht="16" customHeight="1" x14ac:dyDescent="0.15">
      <c r="A469" s="16" t="s">
        <v>675</v>
      </c>
      <c r="B469" s="309" t="s">
        <v>712</v>
      </c>
      <c r="C469" s="309"/>
      <c r="D469" s="309"/>
      <c r="E469" s="309"/>
      <c r="F469" s="309"/>
      <c r="G469" s="309"/>
      <c r="H469" s="309"/>
      <c r="I469" s="309"/>
    </row>
    <row r="470" spans="1:9" ht="16" customHeight="1" x14ac:dyDescent="0.15">
      <c r="A470" s="14"/>
      <c r="B470" s="309"/>
      <c r="C470" s="309"/>
      <c r="D470" s="309"/>
      <c r="E470" s="309"/>
      <c r="F470" s="309"/>
      <c r="G470" s="309"/>
      <c r="H470" s="309"/>
      <c r="I470" s="309"/>
    </row>
    <row r="471" spans="1:9" ht="16" customHeight="1" x14ac:dyDescent="0.15">
      <c r="A471" s="14"/>
      <c r="B471" s="309"/>
      <c r="C471" s="309"/>
      <c r="D471" s="309"/>
      <c r="E471" s="309"/>
      <c r="F471" s="309"/>
      <c r="G471" s="309"/>
      <c r="H471" s="309"/>
      <c r="I471" s="309"/>
    </row>
    <row r="472" spans="1:9" ht="16" customHeight="1" x14ac:dyDescent="0.15">
      <c r="A472" s="16" t="s">
        <v>686</v>
      </c>
      <c r="B472" s="312" t="s">
        <v>713</v>
      </c>
      <c r="C472" s="312"/>
      <c r="D472" s="312"/>
      <c r="E472" s="312"/>
      <c r="F472" s="312"/>
      <c r="G472" s="312"/>
      <c r="H472" s="312"/>
      <c r="I472" s="312"/>
    </row>
    <row r="473" spans="1:9" ht="16" customHeight="1" x14ac:dyDescent="0.15">
      <c r="A473" s="16" t="s">
        <v>687</v>
      </c>
      <c r="B473" s="309" t="s">
        <v>714</v>
      </c>
      <c r="C473" s="309"/>
      <c r="D473" s="309"/>
      <c r="E473" s="309"/>
      <c r="F473" s="309"/>
      <c r="G473" s="309"/>
      <c r="H473" s="309"/>
      <c r="I473" s="309"/>
    </row>
    <row r="474" spans="1:9" ht="16" customHeight="1" x14ac:dyDescent="0.15">
      <c r="A474" s="14"/>
      <c r="B474" s="309"/>
      <c r="C474" s="309"/>
      <c r="D474" s="309"/>
      <c r="E474" s="309"/>
      <c r="F474" s="309"/>
      <c r="G474" s="309"/>
      <c r="H474" s="309"/>
      <c r="I474" s="309"/>
    </row>
    <row r="475" spans="1:9" ht="16" customHeight="1" x14ac:dyDescent="0.15">
      <c r="A475" s="16" t="s">
        <v>688</v>
      </c>
      <c r="B475" s="312" t="s">
        <v>715</v>
      </c>
      <c r="C475" s="312"/>
      <c r="D475" s="312"/>
      <c r="E475" s="312"/>
      <c r="F475" s="312"/>
      <c r="G475" s="312"/>
      <c r="H475" s="312"/>
      <c r="I475" s="312"/>
    </row>
    <row r="476" spans="1:9" ht="16" customHeight="1" x14ac:dyDescent="0.15">
      <c r="A476" s="16" t="s">
        <v>689</v>
      </c>
      <c r="B476" s="312" t="s">
        <v>702</v>
      </c>
      <c r="C476" s="312"/>
      <c r="D476" s="312"/>
      <c r="E476" s="312"/>
      <c r="F476" s="312"/>
      <c r="G476" s="312"/>
      <c r="H476" s="312"/>
      <c r="I476" s="312"/>
    </row>
    <row r="477" spans="1:9" ht="16" customHeight="1" x14ac:dyDescent="0.15">
      <c r="A477" s="16" t="s">
        <v>690</v>
      </c>
      <c r="B477" s="309" t="s">
        <v>716</v>
      </c>
      <c r="C477" s="309"/>
      <c r="D477" s="309"/>
      <c r="E477" s="309"/>
      <c r="F477" s="309"/>
      <c r="G477" s="309"/>
      <c r="H477" s="309"/>
      <c r="I477" s="309"/>
    </row>
    <row r="478" spans="1:9" ht="16" customHeight="1" x14ac:dyDescent="0.15">
      <c r="A478" s="14"/>
      <c r="B478" s="309"/>
      <c r="C478" s="309"/>
      <c r="D478" s="309"/>
      <c r="E478" s="309"/>
      <c r="F478" s="309"/>
      <c r="G478" s="309"/>
      <c r="H478" s="309"/>
      <c r="I478" s="309"/>
    </row>
    <row r="479" spans="1:9" ht="16" customHeight="1" x14ac:dyDescent="0.15">
      <c r="A479" s="16" t="s">
        <v>691</v>
      </c>
      <c r="B479" s="309" t="s">
        <v>717</v>
      </c>
      <c r="C479" s="309"/>
      <c r="D479" s="309"/>
      <c r="E479" s="309"/>
      <c r="F479" s="309"/>
      <c r="G479" s="309"/>
      <c r="H479" s="309"/>
      <c r="I479" s="309"/>
    </row>
    <row r="480" spans="1:9" ht="16" customHeight="1" x14ac:dyDescent="0.15">
      <c r="A480" s="14"/>
      <c r="B480" s="309"/>
      <c r="C480" s="309"/>
      <c r="D480" s="309"/>
      <c r="E480" s="309"/>
      <c r="F480" s="309"/>
      <c r="G480" s="309"/>
      <c r="H480" s="309"/>
      <c r="I480" s="309"/>
    </row>
    <row r="481" spans="1:9" ht="16" customHeight="1" x14ac:dyDescent="0.15">
      <c r="A481" s="14"/>
      <c r="B481" s="309"/>
      <c r="C481" s="309"/>
      <c r="D481" s="309"/>
      <c r="E481" s="309"/>
      <c r="F481" s="309"/>
      <c r="G481" s="309"/>
      <c r="H481" s="309"/>
      <c r="I481" s="309"/>
    </row>
    <row r="482" spans="1:9" ht="16" customHeight="1" x14ac:dyDescent="0.15">
      <c r="A482" s="16" t="s">
        <v>692</v>
      </c>
      <c r="B482" s="309" t="s">
        <v>718</v>
      </c>
      <c r="C482" s="309"/>
      <c r="D482" s="309"/>
      <c r="E482" s="309"/>
      <c r="F482" s="309"/>
      <c r="G482" s="309"/>
      <c r="H482" s="309"/>
      <c r="I482" s="309"/>
    </row>
    <row r="483" spans="1:9" ht="16" customHeight="1" x14ac:dyDescent="0.15">
      <c r="A483" s="14"/>
      <c r="B483" s="309"/>
      <c r="C483" s="309"/>
      <c r="D483" s="309"/>
      <c r="E483" s="309"/>
      <c r="F483" s="309"/>
      <c r="G483" s="309"/>
      <c r="H483" s="309"/>
      <c r="I483" s="309"/>
    </row>
    <row r="484" spans="1:9" ht="16" customHeight="1" x14ac:dyDescent="0.15">
      <c r="A484" s="14"/>
      <c r="B484" s="309"/>
      <c r="C484" s="309"/>
      <c r="D484" s="309"/>
      <c r="E484" s="309"/>
      <c r="F484" s="309"/>
      <c r="G484" s="309"/>
      <c r="H484" s="309"/>
      <c r="I484" s="309"/>
    </row>
    <row r="485" spans="1:9" ht="16" customHeight="1" x14ac:dyDescent="0.15">
      <c r="A485" s="16" t="s">
        <v>693</v>
      </c>
      <c r="B485" s="309" t="s">
        <v>719</v>
      </c>
      <c r="C485" s="309"/>
      <c r="D485" s="309"/>
      <c r="E485" s="309"/>
      <c r="F485" s="309"/>
      <c r="G485" s="309"/>
      <c r="H485" s="309"/>
      <c r="I485" s="309"/>
    </row>
    <row r="486" spans="1:9" ht="16" customHeight="1" x14ac:dyDescent="0.15">
      <c r="A486" s="14"/>
      <c r="B486" s="309"/>
      <c r="C486" s="309"/>
      <c r="D486" s="309"/>
      <c r="E486" s="309"/>
      <c r="F486" s="309"/>
      <c r="G486" s="309"/>
      <c r="H486" s="309"/>
      <c r="I486" s="309"/>
    </row>
    <row r="487" spans="1:9" ht="16" customHeight="1" x14ac:dyDescent="0.15">
      <c r="A487" s="16" t="s">
        <v>694</v>
      </c>
      <c r="B487" s="309" t="s">
        <v>720</v>
      </c>
      <c r="C487" s="309"/>
      <c r="D487" s="309"/>
      <c r="E487" s="309"/>
      <c r="F487" s="309"/>
      <c r="G487" s="309"/>
      <c r="H487" s="309"/>
      <c r="I487" s="309"/>
    </row>
    <row r="488" spans="1:9" ht="16" customHeight="1" x14ac:dyDescent="0.15">
      <c r="A488" s="14"/>
      <c r="B488" s="309"/>
      <c r="C488" s="309"/>
      <c r="D488" s="309"/>
      <c r="E488" s="309"/>
      <c r="F488" s="309"/>
      <c r="G488" s="309"/>
      <c r="H488" s="309"/>
      <c r="I488" s="309"/>
    </row>
    <row r="489" spans="1:9" ht="16" customHeight="1" x14ac:dyDescent="0.15">
      <c r="A489" s="309" t="s">
        <v>721</v>
      </c>
      <c r="B489" s="309"/>
      <c r="C489" s="309"/>
      <c r="D489" s="309"/>
      <c r="E489" s="309"/>
      <c r="F489" s="309"/>
      <c r="G489" s="309"/>
      <c r="H489" s="309"/>
      <c r="I489" s="309"/>
    </row>
    <row r="490" spans="1:9" ht="16" customHeight="1" x14ac:dyDescent="0.15">
      <c r="A490" s="309"/>
      <c r="B490" s="309"/>
      <c r="C490" s="309"/>
      <c r="D490" s="309"/>
      <c r="E490" s="309"/>
      <c r="F490" s="309"/>
      <c r="G490" s="309"/>
      <c r="H490" s="309"/>
      <c r="I490" s="309"/>
    </row>
    <row r="491" spans="1:9" ht="16" customHeight="1" x14ac:dyDescent="0.15">
      <c r="A491" s="309"/>
      <c r="B491" s="309"/>
      <c r="C491" s="309"/>
      <c r="D491" s="309"/>
      <c r="E491" s="309"/>
      <c r="F491" s="309"/>
      <c r="G491" s="309"/>
      <c r="H491" s="309"/>
      <c r="I491" s="309"/>
    </row>
    <row r="492" spans="1:9" ht="16" customHeight="1" x14ac:dyDescent="0.15">
      <c r="A492" s="309"/>
      <c r="B492" s="309"/>
      <c r="C492" s="309"/>
      <c r="D492" s="309"/>
      <c r="E492" s="309"/>
      <c r="F492" s="309"/>
      <c r="G492" s="309"/>
      <c r="H492" s="309"/>
      <c r="I492" s="309"/>
    </row>
    <row r="493" spans="1:9" ht="16" customHeight="1" x14ac:dyDescent="0.15">
      <c r="A493" s="14"/>
      <c r="B493" s="14"/>
      <c r="C493" s="14"/>
      <c r="D493" s="14"/>
      <c r="E493" s="14"/>
      <c r="F493" s="14"/>
      <c r="G493" s="14"/>
      <c r="H493" s="14"/>
      <c r="I493" s="14"/>
    </row>
    <row r="494" spans="1:9" ht="16" customHeight="1" x14ac:dyDescent="0.15">
      <c r="A494" s="14"/>
      <c r="B494" s="14"/>
      <c r="C494" s="14"/>
      <c r="D494" s="14"/>
      <c r="E494" s="14"/>
      <c r="F494" s="14"/>
      <c r="G494" s="310" t="str">
        <f>[128]Base_01!$C$4&amp;", "&amp;[128]Base_01!$C$27</f>
        <v>Sorong, …..  …........................  2026</v>
      </c>
      <c r="H494" s="310"/>
      <c r="I494" s="310"/>
    </row>
    <row r="495" spans="1:9" ht="16" customHeight="1" x14ac:dyDescent="0.15">
      <c r="A495" s="14"/>
      <c r="B495" s="14"/>
      <c r="C495" s="14"/>
      <c r="D495" s="14"/>
      <c r="E495" s="14"/>
      <c r="F495" s="14"/>
      <c r="G495" s="310" t="s">
        <v>30</v>
      </c>
      <c r="H495" s="310"/>
      <c r="I495" s="310"/>
    </row>
    <row r="496" spans="1:9" ht="16" customHeight="1" x14ac:dyDescent="0.15">
      <c r="A496" s="14"/>
      <c r="B496" s="14"/>
      <c r="C496" s="14"/>
      <c r="D496" s="14"/>
      <c r="E496" s="14"/>
      <c r="F496" s="14"/>
      <c r="G496" s="14"/>
      <c r="H496" s="14"/>
      <c r="I496" s="14"/>
    </row>
    <row r="497" spans="1:10" ht="16" customHeight="1" x14ac:dyDescent="0.15">
      <c r="A497" s="14"/>
      <c r="B497" s="14"/>
      <c r="C497" s="14"/>
      <c r="D497" s="14"/>
      <c r="E497" s="14"/>
      <c r="F497" s="14"/>
      <c r="G497" s="14"/>
      <c r="H497" s="14"/>
      <c r="I497" s="14"/>
    </row>
    <row r="498" spans="1:10" ht="16" customHeight="1" x14ac:dyDescent="0.15">
      <c r="A498" s="14"/>
      <c r="B498" s="14"/>
      <c r="C498" s="14"/>
      <c r="D498" s="14"/>
      <c r="E498" s="14"/>
      <c r="F498" s="14"/>
      <c r="G498" s="14"/>
      <c r="H498" s="14"/>
      <c r="I498" s="14"/>
    </row>
    <row r="499" spans="1:10" ht="16" customHeight="1" x14ac:dyDescent="0.15">
      <c r="A499" s="14"/>
      <c r="B499" s="14"/>
      <c r="C499" s="14"/>
      <c r="D499" s="14"/>
      <c r="E499" s="14"/>
      <c r="F499" s="14"/>
      <c r="G499" s="14"/>
      <c r="H499" s="14"/>
      <c r="I499" s="14"/>
    </row>
    <row r="500" spans="1:10" ht="16" customHeight="1" x14ac:dyDescent="0.15">
      <c r="A500" s="14"/>
      <c r="B500" s="14"/>
      <c r="C500" s="14"/>
      <c r="D500" s="14"/>
      <c r="E500" s="14"/>
      <c r="F500" s="14"/>
      <c r="G500" s="310" t="str">
        <f>F454</f>
        <v>Nama PB 10</v>
      </c>
      <c r="H500" s="310"/>
      <c r="I500" s="310"/>
    </row>
    <row r="501" spans="1:10" ht="16" customHeight="1" x14ac:dyDescent="0.15">
      <c r="A501" s="311" t="s">
        <v>31</v>
      </c>
      <c r="B501" s="311"/>
      <c r="C501" s="311"/>
      <c r="D501" s="311"/>
      <c r="E501" s="311"/>
      <c r="F501" s="311"/>
      <c r="G501" s="311"/>
      <c r="H501" s="311"/>
      <c r="I501" s="311"/>
      <c r="J501" s="1">
        <v>11</v>
      </c>
    </row>
    <row r="502" spans="1:10" ht="16" customHeight="1" x14ac:dyDescent="0.15">
      <c r="A502" s="14"/>
      <c r="B502" s="14"/>
      <c r="C502" s="14"/>
      <c r="D502" s="14"/>
      <c r="E502" s="14"/>
      <c r="F502" s="14"/>
      <c r="G502" s="14"/>
      <c r="H502" s="14"/>
      <c r="I502" s="14"/>
    </row>
    <row r="503" spans="1:10" ht="16" customHeight="1" x14ac:dyDescent="0.15">
      <c r="A503" s="14" t="s">
        <v>17</v>
      </c>
      <c r="B503" s="14"/>
      <c r="C503" s="14"/>
      <c r="D503" s="14"/>
      <c r="E503" s="14"/>
      <c r="F503" s="14"/>
      <c r="G503" s="14"/>
      <c r="H503" s="14"/>
      <c r="I503" s="14"/>
    </row>
    <row r="504" spans="1:10" ht="16" customHeight="1" x14ac:dyDescent="0.15">
      <c r="A504" s="14"/>
      <c r="B504" s="14" t="s">
        <v>12</v>
      </c>
      <c r="C504" s="14"/>
      <c r="D504" s="14"/>
      <c r="E504" s="14" t="s">
        <v>2</v>
      </c>
      <c r="F504" s="14" t="str">
        <f>VLOOKUP($J501,[128]Base_02!$A$5:$Z$24,3,FALSE)</f>
        <v>Nama PB 11</v>
      </c>
      <c r="G504" s="14"/>
      <c r="H504" s="14"/>
      <c r="I504" s="14"/>
    </row>
    <row r="505" spans="1:10" ht="16" customHeight="1" x14ac:dyDescent="0.15">
      <c r="A505" s="14"/>
      <c r="B505" s="14" t="s">
        <v>14</v>
      </c>
      <c r="C505" s="14"/>
      <c r="D505" s="14"/>
      <c r="E505" s="14" t="s">
        <v>2</v>
      </c>
      <c r="F505" s="14" t="str">
        <f>VLOOKUP(J501,[128]Base_02!$A$5:$Z$24,5,FALSE)&amp;", "&amp;TEXT(VLOOKUP(J501,[128]Base_02!$A$5:$Z$24,6,FALSE),"dd mmm yyyy")</f>
        <v>, 00 Jan 1900</v>
      </c>
      <c r="G505" s="14"/>
      <c r="H505" s="14"/>
      <c r="I505" s="14"/>
    </row>
    <row r="506" spans="1:10" ht="16" customHeight="1" x14ac:dyDescent="0.15">
      <c r="A506" s="14"/>
      <c r="B506" s="14" t="s">
        <v>708</v>
      </c>
      <c r="C506" s="14"/>
      <c r="D506" s="14"/>
      <c r="E506" s="14" t="s">
        <v>2</v>
      </c>
      <c r="F506" s="14" t="str">
        <f>IF(VLOOKUP($J501,[128]Base_02!$A$5:$Z$24,4,FALSE)="L","Laki-Laki","Perempuan")</f>
        <v>Perempuan</v>
      </c>
      <c r="G506" s="14"/>
      <c r="H506" s="14"/>
      <c r="I506" s="14"/>
    </row>
    <row r="507" spans="1:10" ht="16" customHeight="1" x14ac:dyDescent="0.15">
      <c r="A507" s="14"/>
      <c r="B507" s="14" t="s">
        <v>13</v>
      </c>
      <c r="C507" s="14"/>
      <c r="D507" s="14"/>
      <c r="E507" s="14" t="s">
        <v>2</v>
      </c>
      <c r="F507" s="14">
        <f>VLOOKUP($J501,[128]Base_02!$A$5:$Z$24,14,FALSE)</f>
        <v>0</v>
      </c>
      <c r="G507" s="14"/>
      <c r="H507" s="14"/>
      <c r="I507" s="14"/>
    </row>
    <row r="508" spans="1:10" ht="16" customHeight="1" x14ac:dyDescent="0.15">
      <c r="A508" s="14"/>
      <c r="B508" s="14" t="s">
        <v>709</v>
      </c>
      <c r="C508" s="14"/>
      <c r="D508" s="14"/>
      <c r="E508" s="14" t="s">
        <v>2</v>
      </c>
      <c r="F508" s="14" t="str">
        <f>VLOOKUP($J501,[128]Base_02!$A$5:$AG$24,33,FALSE)</f>
        <v>Sekolah Menengah Pertama</v>
      </c>
      <c r="G508" s="14"/>
      <c r="H508" s="14"/>
      <c r="I508" s="14"/>
    </row>
    <row r="509" spans="1:10" ht="16" customHeight="1" x14ac:dyDescent="0.15">
      <c r="A509" s="14"/>
      <c r="B509" s="14" t="s">
        <v>16</v>
      </c>
      <c r="C509" s="14"/>
      <c r="D509" s="14"/>
      <c r="E509" s="14" t="s">
        <v>2</v>
      </c>
      <c r="F509" s="14" t="str">
        <f>VLOOKUP(J501,[128]Base_02!$A$5:$Z$24,11,FALSE)&amp;", RT "&amp;VLOOKUP(J501,[128]Base_02!$A$5:$Z$24,12,FALSE)&amp;", RW "&amp;VLOOKUP(J501,[128]Base_02!$A$5:$Z$24,13,FALSE)&amp;", "</f>
        <v xml:space="preserve">Jalan Kanal Victory, RT 2, RW 1, </v>
      </c>
      <c r="G509" s="14"/>
      <c r="H509" s="14"/>
      <c r="I509" s="14"/>
    </row>
    <row r="510" spans="1:10" ht="16" customHeight="1" x14ac:dyDescent="0.15">
      <c r="A510" s="14"/>
      <c r="B510" s="14"/>
      <c r="C510" s="14"/>
      <c r="D510" s="14"/>
      <c r="E510" s="14"/>
      <c r="F510" s="14" t="str">
        <f>[128]Base_01!$B$2&amp;" "&amp;[128]Base_01!$C$2&amp;", "</f>
        <v xml:space="preserve">Kelurahan Klasabi, </v>
      </c>
      <c r="G510" s="14"/>
      <c r="H510" s="14"/>
    </row>
    <row r="511" spans="1:10" ht="16" customHeight="1" x14ac:dyDescent="0.15">
      <c r="A511" s="14"/>
      <c r="B511" s="14"/>
      <c r="C511" s="14"/>
      <c r="D511" s="14"/>
      <c r="E511" s="14"/>
      <c r="F511" s="14" t="str">
        <f>[128]Base_01!$B$3&amp;" "&amp;[128]Base_01!$C$3&amp;", "</f>
        <v xml:space="preserve">Distrik Sorong Manoi, </v>
      </c>
      <c r="G511" s="14"/>
      <c r="H511" s="14"/>
      <c r="I511" s="14"/>
    </row>
    <row r="512" spans="1:10" ht="16" customHeight="1" x14ac:dyDescent="0.15">
      <c r="A512" s="14"/>
      <c r="B512" s="14"/>
      <c r="C512" s="14"/>
      <c r="D512" s="14"/>
      <c r="E512" s="14"/>
      <c r="F512" s="14" t="str">
        <f>[128]Base_01!$B$4&amp;" "&amp;[128]Base_01!$C$4</f>
        <v>Kota Sorong</v>
      </c>
      <c r="G512" s="14"/>
      <c r="H512" s="14"/>
      <c r="I512" s="14"/>
    </row>
    <row r="513" spans="1:9" ht="16" customHeight="1" x14ac:dyDescent="0.15">
      <c r="A513" s="14"/>
      <c r="B513" s="14" t="s">
        <v>710</v>
      </c>
      <c r="C513" s="14"/>
      <c r="D513" s="14"/>
      <c r="E513" s="14" t="s">
        <v>2</v>
      </c>
      <c r="F513" s="14">
        <f>VLOOKUP(J501,[128]Base_02!$A$5:$Z$24,9,FALSE)</f>
        <v>0</v>
      </c>
      <c r="G513" s="14"/>
      <c r="H513" s="14"/>
      <c r="I513" s="14"/>
    </row>
    <row r="514" spans="1:9" ht="16" customHeight="1" x14ac:dyDescent="0.15">
      <c r="A514" s="14"/>
      <c r="B514" s="14" t="s">
        <v>15</v>
      </c>
      <c r="C514" s="14"/>
      <c r="D514" s="14"/>
      <c r="E514" s="14" t="s">
        <v>2</v>
      </c>
      <c r="F514" s="14">
        <f>VLOOKUP(J501,[128]Base_02!$A$5:$Z$24,8,FALSE)</f>
        <v>0</v>
      </c>
      <c r="G514" s="14"/>
      <c r="H514" s="14"/>
      <c r="I514" s="14"/>
    </row>
    <row r="515" spans="1:9" ht="16" customHeight="1" x14ac:dyDescent="0.15">
      <c r="A515" s="14"/>
      <c r="B515" s="14"/>
      <c r="C515" s="14"/>
      <c r="D515" s="14"/>
      <c r="E515" s="14"/>
      <c r="F515" s="14"/>
      <c r="G515" s="14"/>
      <c r="H515" s="14"/>
      <c r="I515" s="14"/>
    </row>
    <row r="516" spans="1:9" ht="16" customHeight="1" x14ac:dyDescent="0.15">
      <c r="A516" s="14" t="s">
        <v>18</v>
      </c>
      <c r="B516" s="14"/>
      <c r="C516" s="14"/>
      <c r="D516" s="14"/>
      <c r="E516" s="14"/>
      <c r="F516" s="14"/>
      <c r="G516" s="14"/>
      <c r="H516" s="14"/>
      <c r="I516" s="14"/>
    </row>
    <row r="517" spans="1:9" ht="16" customHeight="1" x14ac:dyDescent="0.15">
      <c r="A517" s="15" t="s">
        <v>674</v>
      </c>
      <c r="B517" s="309" t="s">
        <v>711</v>
      </c>
      <c r="C517" s="309"/>
      <c r="D517" s="309"/>
      <c r="E517" s="309"/>
      <c r="F517" s="309"/>
      <c r="G517" s="309"/>
      <c r="H517" s="309"/>
      <c r="I517" s="309"/>
    </row>
    <row r="518" spans="1:9" ht="16" customHeight="1" x14ac:dyDescent="0.15">
      <c r="A518" s="14"/>
      <c r="B518" s="309"/>
      <c r="C518" s="309"/>
      <c r="D518" s="309"/>
      <c r="E518" s="309"/>
      <c r="F518" s="309"/>
      <c r="G518" s="309"/>
      <c r="H518" s="309"/>
      <c r="I518" s="309"/>
    </row>
    <row r="519" spans="1:9" ht="16" customHeight="1" x14ac:dyDescent="0.15">
      <c r="A519" s="16" t="s">
        <v>675</v>
      </c>
      <c r="B519" s="309" t="s">
        <v>712</v>
      </c>
      <c r="C519" s="309"/>
      <c r="D519" s="309"/>
      <c r="E519" s="309"/>
      <c r="F519" s="309"/>
      <c r="G519" s="309"/>
      <c r="H519" s="309"/>
      <c r="I519" s="309"/>
    </row>
    <row r="520" spans="1:9" ht="16" customHeight="1" x14ac:dyDescent="0.15">
      <c r="A520" s="14"/>
      <c r="B520" s="309"/>
      <c r="C520" s="309"/>
      <c r="D520" s="309"/>
      <c r="E520" s="309"/>
      <c r="F520" s="309"/>
      <c r="G520" s="309"/>
      <c r="H520" s="309"/>
      <c r="I520" s="309"/>
    </row>
    <row r="521" spans="1:9" ht="16" customHeight="1" x14ac:dyDescent="0.15">
      <c r="A521" s="14"/>
      <c r="B521" s="309"/>
      <c r="C521" s="309"/>
      <c r="D521" s="309"/>
      <c r="E521" s="309"/>
      <c r="F521" s="309"/>
      <c r="G521" s="309"/>
      <c r="H521" s="309"/>
      <c r="I521" s="309"/>
    </row>
    <row r="522" spans="1:9" ht="16" customHeight="1" x14ac:dyDescent="0.15">
      <c r="A522" s="16" t="s">
        <v>686</v>
      </c>
      <c r="B522" s="312" t="s">
        <v>713</v>
      </c>
      <c r="C522" s="312"/>
      <c r="D522" s="312"/>
      <c r="E522" s="312"/>
      <c r="F522" s="312"/>
      <c r="G522" s="312"/>
      <c r="H522" s="312"/>
      <c r="I522" s="312"/>
    </row>
    <row r="523" spans="1:9" ht="16" customHeight="1" x14ac:dyDescent="0.15">
      <c r="A523" s="16" t="s">
        <v>687</v>
      </c>
      <c r="B523" s="309" t="s">
        <v>714</v>
      </c>
      <c r="C523" s="309"/>
      <c r="D523" s="309"/>
      <c r="E523" s="309"/>
      <c r="F523" s="309"/>
      <c r="G523" s="309"/>
      <c r="H523" s="309"/>
      <c r="I523" s="309"/>
    </row>
    <row r="524" spans="1:9" ht="16" customHeight="1" x14ac:dyDescent="0.15">
      <c r="A524" s="14"/>
      <c r="B524" s="309"/>
      <c r="C524" s="309"/>
      <c r="D524" s="309"/>
      <c r="E524" s="309"/>
      <c r="F524" s="309"/>
      <c r="G524" s="309"/>
      <c r="H524" s="309"/>
      <c r="I524" s="309"/>
    </row>
    <row r="525" spans="1:9" ht="16" customHeight="1" x14ac:dyDescent="0.15">
      <c r="A525" s="16" t="s">
        <v>688</v>
      </c>
      <c r="B525" s="312" t="s">
        <v>715</v>
      </c>
      <c r="C525" s="312"/>
      <c r="D525" s="312"/>
      <c r="E525" s="312"/>
      <c r="F525" s="312"/>
      <c r="G525" s="312"/>
      <c r="H525" s="312"/>
      <c r="I525" s="312"/>
    </row>
    <row r="526" spans="1:9" ht="16" customHeight="1" x14ac:dyDescent="0.15">
      <c r="A526" s="16" t="s">
        <v>689</v>
      </c>
      <c r="B526" s="312" t="s">
        <v>702</v>
      </c>
      <c r="C526" s="312"/>
      <c r="D526" s="312"/>
      <c r="E526" s="312"/>
      <c r="F526" s="312"/>
      <c r="G526" s="312"/>
      <c r="H526" s="312"/>
      <c r="I526" s="312"/>
    </row>
    <row r="527" spans="1:9" ht="16" customHeight="1" x14ac:dyDescent="0.15">
      <c r="A527" s="16" t="s">
        <v>690</v>
      </c>
      <c r="B527" s="309" t="s">
        <v>716</v>
      </c>
      <c r="C527" s="309"/>
      <c r="D527" s="309"/>
      <c r="E527" s="309"/>
      <c r="F527" s="309"/>
      <c r="G527" s="309"/>
      <c r="H527" s="309"/>
      <c r="I527" s="309"/>
    </row>
    <row r="528" spans="1:9" ht="16" customHeight="1" x14ac:dyDescent="0.15">
      <c r="A528" s="14"/>
      <c r="B528" s="309"/>
      <c r="C528" s="309"/>
      <c r="D528" s="309"/>
      <c r="E528" s="309"/>
      <c r="F528" s="309"/>
      <c r="G528" s="309"/>
      <c r="H528" s="309"/>
      <c r="I528" s="309"/>
    </row>
    <row r="529" spans="1:9" ht="16" customHeight="1" x14ac:dyDescent="0.15">
      <c r="A529" s="16" t="s">
        <v>691</v>
      </c>
      <c r="B529" s="309" t="s">
        <v>717</v>
      </c>
      <c r="C529" s="309"/>
      <c r="D529" s="309"/>
      <c r="E529" s="309"/>
      <c r="F529" s="309"/>
      <c r="G529" s="309"/>
      <c r="H529" s="309"/>
      <c r="I529" s="309"/>
    </row>
    <row r="530" spans="1:9" ht="16" customHeight="1" x14ac:dyDescent="0.15">
      <c r="A530" s="14"/>
      <c r="B530" s="309"/>
      <c r="C530" s="309"/>
      <c r="D530" s="309"/>
      <c r="E530" s="309"/>
      <c r="F530" s="309"/>
      <c r="G530" s="309"/>
      <c r="H530" s="309"/>
      <c r="I530" s="309"/>
    </row>
    <row r="531" spans="1:9" ht="16" customHeight="1" x14ac:dyDescent="0.15">
      <c r="A531" s="14"/>
      <c r="B531" s="309"/>
      <c r="C531" s="309"/>
      <c r="D531" s="309"/>
      <c r="E531" s="309"/>
      <c r="F531" s="309"/>
      <c r="G531" s="309"/>
      <c r="H531" s="309"/>
      <c r="I531" s="309"/>
    </row>
    <row r="532" spans="1:9" ht="16" customHeight="1" x14ac:dyDescent="0.15">
      <c r="A532" s="16" t="s">
        <v>692</v>
      </c>
      <c r="B532" s="309" t="s">
        <v>718</v>
      </c>
      <c r="C532" s="309"/>
      <c r="D532" s="309"/>
      <c r="E532" s="309"/>
      <c r="F532" s="309"/>
      <c r="G532" s="309"/>
      <c r="H532" s="309"/>
      <c r="I532" s="309"/>
    </row>
    <row r="533" spans="1:9" ht="16" customHeight="1" x14ac:dyDescent="0.15">
      <c r="A533" s="14"/>
      <c r="B533" s="309"/>
      <c r="C533" s="309"/>
      <c r="D533" s="309"/>
      <c r="E533" s="309"/>
      <c r="F533" s="309"/>
      <c r="G533" s="309"/>
      <c r="H533" s="309"/>
      <c r="I533" s="309"/>
    </row>
    <row r="534" spans="1:9" ht="16" customHeight="1" x14ac:dyDescent="0.15">
      <c r="A534" s="14"/>
      <c r="B534" s="309"/>
      <c r="C534" s="309"/>
      <c r="D534" s="309"/>
      <c r="E534" s="309"/>
      <c r="F534" s="309"/>
      <c r="G534" s="309"/>
      <c r="H534" s="309"/>
      <c r="I534" s="309"/>
    </row>
    <row r="535" spans="1:9" ht="16" customHeight="1" x14ac:dyDescent="0.15">
      <c r="A535" s="16" t="s">
        <v>693</v>
      </c>
      <c r="B535" s="309" t="s">
        <v>719</v>
      </c>
      <c r="C535" s="309"/>
      <c r="D535" s="309"/>
      <c r="E535" s="309"/>
      <c r="F535" s="309"/>
      <c r="G535" s="309"/>
      <c r="H535" s="309"/>
      <c r="I535" s="309"/>
    </row>
    <row r="536" spans="1:9" ht="16" customHeight="1" x14ac:dyDescent="0.15">
      <c r="A536" s="14"/>
      <c r="B536" s="309"/>
      <c r="C536" s="309"/>
      <c r="D536" s="309"/>
      <c r="E536" s="309"/>
      <c r="F536" s="309"/>
      <c r="G536" s="309"/>
      <c r="H536" s="309"/>
      <c r="I536" s="309"/>
    </row>
    <row r="537" spans="1:9" ht="16" customHeight="1" x14ac:dyDescent="0.15">
      <c r="A537" s="16" t="s">
        <v>694</v>
      </c>
      <c r="B537" s="309" t="s">
        <v>720</v>
      </c>
      <c r="C537" s="309"/>
      <c r="D537" s="309"/>
      <c r="E537" s="309"/>
      <c r="F537" s="309"/>
      <c r="G537" s="309"/>
      <c r="H537" s="309"/>
      <c r="I537" s="309"/>
    </row>
    <row r="538" spans="1:9" ht="16" customHeight="1" x14ac:dyDescent="0.15">
      <c r="A538" s="14"/>
      <c r="B538" s="309"/>
      <c r="C538" s="309"/>
      <c r="D538" s="309"/>
      <c r="E538" s="309"/>
      <c r="F538" s="309"/>
      <c r="G538" s="309"/>
      <c r="H538" s="309"/>
      <c r="I538" s="309"/>
    </row>
    <row r="539" spans="1:9" ht="16" customHeight="1" x14ac:dyDescent="0.15">
      <c r="A539" s="309" t="s">
        <v>721</v>
      </c>
      <c r="B539" s="309"/>
      <c r="C539" s="309"/>
      <c r="D539" s="309"/>
      <c r="E539" s="309"/>
      <c r="F539" s="309"/>
      <c r="G539" s="309"/>
      <c r="H539" s="309"/>
      <c r="I539" s="309"/>
    </row>
    <row r="540" spans="1:9" ht="16" customHeight="1" x14ac:dyDescent="0.15">
      <c r="A540" s="309"/>
      <c r="B540" s="309"/>
      <c r="C540" s="309"/>
      <c r="D540" s="309"/>
      <c r="E540" s="309"/>
      <c r="F540" s="309"/>
      <c r="G540" s="309"/>
      <c r="H540" s="309"/>
      <c r="I540" s="309"/>
    </row>
    <row r="541" spans="1:9" ht="16" customHeight="1" x14ac:dyDescent="0.15">
      <c r="A541" s="309"/>
      <c r="B541" s="309"/>
      <c r="C541" s="309"/>
      <c r="D541" s="309"/>
      <c r="E541" s="309"/>
      <c r="F541" s="309"/>
      <c r="G541" s="309"/>
      <c r="H541" s="309"/>
      <c r="I541" s="309"/>
    </row>
    <row r="542" spans="1:9" ht="16" customHeight="1" x14ac:dyDescent="0.15">
      <c r="A542" s="309"/>
      <c r="B542" s="309"/>
      <c r="C542" s="309"/>
      <c r="D542" s="309"/>
      <c r="E542" s="309"/>
      <c r="F542" s="309"/>
      <c r="G542" s="309"/>
      <c r="H542" s="309"/>
      <c r="I542" s="309"/>
    </row>
    <row r="543" spans="1:9" ht="16" customHeight="1" x14ac:dyDescent="0.15">
      <c r="A543" s="14"/>
      <c r="B543" s="14"/>
      <c r="C543" s="14"/>
      <c r="D543" s="14"/>
      <c r="E543" s="14"/>
      <c r="F543" s="14"/>
      <c r="G543" s="14"/>
      <c r="H543" s="14"/>
      <c r="I543" s="14"/>
    </row>
    <row r="544" spans="1:9" ht="16" customHeight="1" x14ac:dyDescent="0.15">
      <c r="A544" s="14"/>
      <c r="B544" s="14"/>
      <c r="C544" s="14"/>
      <c r="D544" s="14"/>
      <c r="E544" s="14"/>
      <c r="F544" s="14"/>
      <c r="G544" s="310" t="str">
        <f>[128]Base_01!$C$4&amp;", "&amp;[128]Base_01!$C$27</f>
        <v>Sorong, …..  …........................  2026</v>
      </c>
      <c r="H544" s="310"/>
      <c r="I544" s="310"/>
    </row>
    <row r="545" spans="1:10" ht="16" customHeight="1" x14ac:dyDescent="0.15">
      <c r="A545" s="14"/>
      <c r="B545" s="14"/>
      <c r="C545" s="14"/>
      <c r="D545" s="14"/>
      <c r="E545" s="14"/>
      <c r="F545" s="14"/>
      <c r="G545" s="310" t="s">
        <v>30</v>
      </c>
      <c r="H545" s="310"/>
      <c r="I545" s="310"/>
    </row>
    <row r="546" spans="1:10" ht="16" customHeight="1" x14ac:dyDescent="0.15">
      <c r="A546" s="14"/>
      <c r="B546" s="14"/>
      <c r="C546" s="14"/>
      <c r="D546" s="14"/>
      <c r="E546" s="14"/>
      <c r="F546" s="14"/>
      <c r="G546" s="14"/>
      <c r="H546" s="14"/>
      <c r="I546" s="14"/>
    </row>
    <row r="547" spans="1:10" ht="16" customHeight="1" x14ac:dyDescent="0.15">
      <c r="A547" s="14"/>
      <c r="B547" s="14"/>
      <c r="C547" s="14"/>
      <c r="D547" s="14"/>
      <c r="E547" s="14"/>
      <c r="F547" s="14"/>
      <c r="G547" s="14"/>
      <c r="H547" s="14"/>
      <c r="I547" s="14"/>
    </row>
    <row r="548" spans="1:10" ht="16" customHeight="1" x14ac:dyDescent="0.15">
      <c r="A548" s="14"/>
      <c r="B548" s="14"/>
      <c r="C548" s="14"/>
      <c r="D548" s="14"/>
      <c r="E548" s="14"/>
      <c r="F548" s="14"/>
      <c r="G548" s="14"/>
      <c r="H548" s="14"/>
      <c r="I548" s="14"/>
    </row>
    <row r="549" spans="1:10" ht="16" customHeight="1" x14ac:dyDescent="0.15">
      <c r="A549" s="14"/>
      <c r="B549" s="14"/>
      <c r="C549" s="14"/>
      <c r="D549" s="14"/>
      <c r="E549" s="14"/>
      <c r="F549" s="14"/>
      <c r="G549" s="14"/>
      <c r="H549" s="14"/>
      <c r="I549" s="14"/>
    </row>
    <row r="550" spans="1:10" ht="16" customHeight="1" x14ac:dyDescent="0.15">
      <c r="A550" s="14"/>
      <c r="B550" s="14"/>
      <c r="C550" s="14"/>
      <c r="D550" s="14"/>
      <c r="E550" s="14"/>
      <c r="F550" s="14"/>
      <c r="G550" s="310" t="str">
        <f>F504</f>
        <v>Nama PB 11</v>
      </c>
      <c r="H550" s="310"/>
      <c r="I550" s="310"/>
    </row>
    <row r="551" spans="1:10" ht="16" customHeight="1" x14ac:dyDescent="0.15">
      <c r="A551" s="311" t="s">
        <v>31</v>
      </c>
      <c r="B551" s="311"/>
      <c r="C551" s="311"/>
      <c r="D551" s="311"/>
      <c r="E551" s="311"/>
      <c r="F551" s="311"/>
      <c r="G551" s="311"/>
      <c r="H551" s="311"/>
      <c r="I551" s="311"/>
      <c r="J551" s="1">
        <v>12</v>
      </c>
    </row>
    <row r="552" spans="1:10" ht="16" customHeight="1" x14ac:dyDescent="0.15">
      <c r="A552" s="14"/>
      <c r="B552" s="14"/>
      <c r="C552" s="14"/>
      <c r="D552" s="14"/>
      <c r="E552" s="14"/>
      <c r="F552" s="14"/>
      <c r="G552" s="14"/>
      <c r="H552" s="14"/>
      <c r="I552" s="14"/>
    </row>
    <row r="553" spans="1:10" ht="16" customHeight="1" x14ac:dyDescent="0.15">
      <c r="A553" s="14" t="s">
        <v>17</v>
      </c>
      <c r="B553" s="14"/>
      <c r="C553" s="14"/>
      <c r="D553" s="14"/>
      <c r="E553" s="14"/>
      <c r="F553" s="14"/>
      <c r="G553" s="14"/>
      <c r="H553" s="14"/>
      <c r="I553" s="14"/>
    </row>
    <row r="554" spans="1:10" ht="16" customHeight="1" x14ac:dyDescent="0.15">
      <c r="A554" s="14"/>
      <c r="B554" s="14" t="s">
        <v>12</v>
      </c>
      <c r="C554" s="14"/>
      <c r="D554" s="14"/>
      <c r="E554" s="14" t="s">
        <v>2</v>
      </c>
      <c r="F554" s="14" t="str">
        <f>VLOOKUP($J551,[128]Base_02!$A$5:$Z$24,3,FALSE)</f>
        <v>Nama PB 12</v>
      </c>
      <c r="G554" s="14"/>
      <c r="H554" s="14"/>
      <c r="I554" s="14"/>
    </row>
    <row r="555" spans="1:10" ht="16" customHeight="1" x14ac:dyDescent="0.15">
      <c r="A555" s="14"/>
      <c r="B555" s="14" t="s">
        <v>14</v>
      </c>
      <c r="C555" s="14"/>
      <c r="D555" s="14"/>
      <c r="E555" s="14" t="s">
        <v>2</v>
      </c>
      <c r="F555" s="14" t="str">
        <f>VLOOKUP(J551,[128]Base_02!$A$5:$Z$24,5,FALSE)&amp;", "&amp;TEXT(VLOOKUP(J551,[128]Base_02!$A$5:$Z$24,6,FALSE),"dd mmm yyyy")</f>
        <v>, 00 Jan 1900</v>
      </c>
      <c r="G555" s="14"/>
      <c r="H555" s="14"/>
      <c r="I555" s="14"/>
    </row>
    <row r="556" spans="1:10" ht="16" customHeight="1" x14ac:dyDescent="0.15">
      <c r="A556" s="14"/>
      <c r="B556" s="14" t="s">
        <v>708</v>
      </c>
      <c r="C556" s="14"/>
      <c r="D556" s="14"/>
      <c r="E556" s="14" t="s">
        <v>2</v>
      </c>
      <c r="F556" s="14" t="str">
        <f>IF(VLOOKUP($J551,[128]Base_02!$A$5:$Z$24,4,FALSE)="L","Laki-Laki","Perempuan")</f>
        <v>Perempuan</v>
      </c>
      <c r="G556" s="14"/>
      <c r="H556" s="14"/>
      <c r="I556" s="14"/>
    </row>
    <row r="557" spans="1:10" ht="16" customHeight="1" x14ac:dyDescent="0.15">
      <c r="A557" s="14"/>
      <c r="B557" s="14" t="s">
        <v>13</v>
      </c>
      <c r="C557" s="14"/>
      <c r="D557" s="14"/>
      <c r="E557" s="14" t="s">
        <v>2</v>
      </c>
      <c r="F557" s="14">
        <f>VLOOKUP($J551,[128]Base_02!$A$5:$Z$24,14,FALSE)</f>
        <v>0</v>
      </c>
      <c r="G557" s="14"/>
      <c r="H557" s="14"/>
      <c r="I557" s="14"/>
    </row>
    <row r="558" spans="1:10" ht="16" customHeight="1" x14ac:dyDescent="0.15">
      <c r="A558" s="14"/>
      <c r="B558" s="14" t="s">
        <v>709</v>
      </c>
      <c r="C558" s="14"/>
      <c r="D558" s="14"/>
      <c r="E558" s="14" t="s">
        <v>2</v>
      </c>
      <c r="F558" s="14" t="str">
        <f>VLOOKUP($J551,[128]Base_02!$A$5:$AG$24,33,FALSE)</f>
        <v>Sekolah Menengah Pertama</v>
      </c>
      <c r="G558" s="14"/>
      <c r="H558" s="14"/>
      <c r="I558" s="14"/>
    </row>
    <row r="559" spans="1:10" ht="16" customHeight="1" x14ac:dyDescent="0.15">
      <c r="A559" s="14"/>
      <c r="B559" s="14" t="s">
        <v>16</v>
      </c>
      <c r="C559" s="14"/>
      <c r="D559" s="14"/>
      <c r="E559" s="14" t="s">
        <v>2</v>
      </c>
      <c r="F559" s="14" t="str">
        <f>VLOOKUP(J551,[128]Base_02!$A$5:$Z$24,11,FALSE)&amp;", RT "&amp;VLOOKUP(J551,[128]Base_02!$A$5:$Z$24,12,FALSE)&amp;", RW "&amp;VLOOKUP(J551,[128]Base_02!$A$5:$Z$24,13,FALSE)&amp;", "</f>
        <v xml:space="preserve">Jalan Kanal Victory, RT 2, RW 1, </v>
      </c>
      <c r="G559" s="14"/>
      <c r="H559" s="14"/>
      <c r="I559" s="14"/>
    </row>
    <row r="560" spans="1:10" ht="16" customHeight="1" x14ac:dyDescent="0.15">
      <c r="A560" s="14"/>
      <c r="B560" s="14"/>
      <c r="C560" s="14"/>
      <c r="D560" s="14"/>
      <c r="E560" s="14"/>
      <c r="F560" s="14" t="str">
        <f>[128]Base_01!$B$2&amp;" "&amp;[128]Base_01!$C$2&amp;", "</f>
        <v xml:space="preserve">Kelurahan Klasabi, </v>
      </c>
      <c r="G560" s="14"/>
      <c r="H560" s="14"/>
    </row>
    <row r="561" spans="1:9" ht="16" customHeight="1" x14ac:dyDescent="0.15">
      <c r="A561" s="14"/>
      <c r="B561" s="14"/>
      <c r="C561" s="14"/>
      <c r="D561" s="14"/>
      <c r="E561" s="14"/>
      <c r="F561" s="14" t="str">
        <f>[128]Base_01!$B$3&amp;" "&amp;[128]Base_01!$C$3&amp;", "</f>
        <v xml:space="preserve">Distrik Sorong Manoi, </v>
      </c>
      <c r="G561" s="14"/>
      <c r="H561" s="14"/>
      <c r="I561" s="14"/>
    </row>
    <row r="562" spans="1:9" ht="16" customHeight="1" x14ac:dyDescent="0.15">
      <c r="A562" s="14"/>
      <c r="B562" s="14"/>
      <c r="C562" s="14"/>
      <c r="D562" s="14"/>
      <c r="E562" s="14"/>
      <c r="F562" s="14" t="str">
        <f>[128]Base_01!$B$4&amp;" "&amp;[128]Base_01!$C$4</f>
        <v>Kota Sorong</v>
      </c>
      <c r="G562" s="14"/>
      <c r="H562" s="14"/>
      <c r="I562" s="14"/>
    </row>
    <row r="563" spans="1:9" ht="16" customHeight="1" x14ac:dyDescent="0.15">
      <c r="A563" s="14"/>
      <c r="B563" s="14" t="s">
        <v>710</v>
      </c>
      <c r="C563" s="14"/>
      <c r="D563" s="14"/>
      <c r="E563" s="14" t="s">
        <v>2</v>
      </c>
      <c r="F563" s="14">
        <f>VLOOKUP(J551,[128]Base_02!$A$5:$Z$24,9,FALSE)</f>
        <v>0</v>
      </c>
      <c r="G563" s="14"/>
      <c r="H563" s="14"/>
      <c r="I563" s="14"/>
    </row>
    <row r="564" spans="1:9" ht="16" customHeight="1" x14ac:dyDescent="0.15">
      <c r="A564" s="14"/>
      <c r="B564" s="14" t="s">
        <v>15</v>
      </c>
      <c r="C564" s="14"/>
      <c r="D564" s="14"/>
      <c r="E564" s="14" t="s">
        <v>2</v>
      </c>
      <c r="F564" s="14">
        <f>VLOOKUP(J551,[128]Base_02!$A$5:$Z$24,8,FALSE)</f>
        <v>0</v>
      </c>
      <c r="G564" s="14"/>
      <c r="H564" s="14"/>
      <c r="I564" s="14"/>
    </row>
    <row r="565" spans="1:9" ht="16" customHeight="1" x14ac:dyDescent="0.15">
      <c r="A565" s="14"/>
      <c r="B565" s="14"/>
      <c r="C565" s="14"/>
      <c r="D565" s="14"/>
      <c r="E565" s="14"/>
      <c r="F565" s="14"/>
      <c r="G565" s="14"/>
      <c r="H565" s="14"/>
      <c r="I565" s="14"/>
    </row>
    <row r="566" spans="1:9" ht="16" customHeight="1" x14ac:dyDescent="0.15">
      <c r="A566" s="14" t="s">
        <v>18</v>
      </c>
      <c r="B566" s="14"/>
      <c r="C566" s="14"/>
      <c r="D566" s="14"/>
      <c r="E566" s="14"/>
      <c r="F566" s="14"/>
      <c r="G566" s="14"/>
      <c r="H566" s="14"/>
      <c r="I566" s="14"/>
    </row>
    <row r="567" spans="1:9" ht="16" customHeight="1" x14ac:dyDescent="0.15">
      <c r="A567" s="15" t="s">
        <v>674</v>
      </c>
      <c r="B567" s="309" t="s">
        <v>711</v>
      </c>
      <c r="C567" s="309"/>
      <c r="D567" s="309"/>
      <c r="E567" s="309"/>
      <c r="F567" s="309"/>
      <c r="G567" s="309"/>
      <c r="H567" s="309"/>
      <c r="I567" s="309"/>
    </row>
    <row r="568" spans="1:9" ht="16" customHeight="1" x14ac:dyDescent="0.15">
      <c r="A568" s="14"/>
      <c r="B568" s="309"/>
      <c r="C568" s="309"/>
      <c r="D568" s="309"/>
      <c r="E568" s="309"/>
      <c r="F568" s="309"/>
      <c r="G568" s="309"/>
      <c r="H568" s="309"/>
      <c r="I568" s="309"/>
    </row>
    <row r="569" spans="1:9" ht="16" customHeight="1" x14ac:dyDescent="0.15">
      <c r="A569" s="16" t="s">
        <v>675</v>
      </c>
      <c r="B569" s="309" t="s">
        <v>712</v>
      </c>
      <c r="C569" s="309"/>
      <c r="D569" s="309"/>
      <c r="E569" s="309"/>
      <c r="F569" s="309"/>
      <c r="G569" s="309"/>
      <c r="H569" s="309"/>
      <c r="I569" s="309"/>
    </row>
    <row r="570" spans="1:9" ht="16" customHeight="1" x14ac:dyDescent="0.15">
      <c r="A570" s="14"/>
      <c r="B570" s="309"/>
      <c r="C570" s="309"/>
      <c r="D570" s="309"/>
      <c r="E570" s="309"/>
      <c r="F570" s="309"/>
      <c r="G570" s="309"/>
      <c r="H570" s="309"/>
      <c r="I570" s="309"/>
    </row>
    <row r="571" spans="1:9" ht="16" customHeight="1" x14ac:dyDescent="0.15">
      <c r="A571" s="14"/>
      <c r="B571" s="309"/>
      <c r="C571" s="309"/>
      <c r="D571" s="309"/>
      <c r="E571" s="309"/>
      <c r="F571" s="309"/>
      <c r="G571" s="309"/>
      <c r="H571" s="309"/>
      <c r="I571" s="309"/>
    </row>
    <row r="572" spans="1:9" ht="16" customHeight="1" x14ac:dyDescent="0.15">
      <c r="A572" s="16" t="s">
        <v>686</v>
      </c>
      <c r="B572" s="312" t="s">
        <v>713</v>
      </c>
      <c r="C572" s="312"/>
      <c r="D572" s="312"/>
      <c r="E572" s="312"/>
      <c r="F572" s="312"/>
      <c r="G572" s="312"/>
      <c r="H572" s="312"/>
      <c r="I572" s="312"/>
    </row>
    <row r="573" spans="1:9" ht="16" customHeight="1" x14ac:dyDescent="0.15">
      <c r="A573" s="16" t="s">
        <v>687</v>
      </c>
      <c r="B573" s="309" t="s">
        <v>714</v>
      </c>
      <c r="C573" s="309"/>
      <c r="D573" s="309"/>
      <c r="E573" s="309"/>
      <c r="F573" s="309"/>
      <c r="G573" s="309"/>
      <c r="H573" s="309"/>
      <c r="I573" s="309"/>
    </row>
    <row r="574" spans="1:9" ht="16" customHeight="1" x14ac:dyDescent="0.15">
      <c r="A574" s="14"/>
      <c r="B574" s="309"/>
      <c r="C574" s="309"/>
      <c r="D574" s="309"/>
      <c r="E574" s="309"/>
      <c r="F574" s="309"/>
      <c r="G574" s="309"/>
      <c r="H574" s="309"/>
      <c r="I574" s="309"/>
    </row>
    <row r="575" spans="1:9" ht="16" customHeight="1" x14ac:dyDescent="0.15">
      <c r="A575" s="16" t="s">
        <v>688</v>
      </c>
      <c r="B575" s="312" t="s">
        <v>715</v>
      </c>
      <c r="C575" s="312"/>
      <c r="D575" s="312"/>
      <c r="E575" s="312"/>
      <c r="F575" s="312"/>
      <c r="G575" s="312"/>
      <c r="H575" s="312"/>
      <c r="I575" s="312"/>
    </row>
    <row r="576" spans="1:9" ht="16" customHeight="1" x14ac:dyDescent="0.15">
      <c r="A576" s="16" t="s">
        <v>689</v>
      </c>
      <c r="B576" s="312" t="s">
        <v>702</v>
      </c>
      <c r="C576" s="312"/>
      <c r="D576" s="312"/>
      <c r="E576" s="312"/>
      <c r="F576" s="312"/>
      <c r="G576" s="312"/>
      <c r="H576" s="312"/>
      <c r="I576" s="312"/>
    </row>
    <row r="577" spans="1:9" ht="16" customHeight="1" x14ac:dyDescent="0.15">
      <c r="A577" s="16" t="s">
        <v>690</v>
      </c>
      <c r="B577" s="309" t="s">
        <v>716</v>
      </c>
      <c r="C577" s="309"/>
      <c r="D577" s="309"/>
      <c r="E577" s="309"/>
      <c r="F577" s="309"/>
      <c r="G577" s="309"/>
      <c r="H577" s="309"/>
      <c r="I577" s="309"/>
    </row>
    <row r="578" spans="1:9" ht="16" customHeight="1" x14ac:dyDescent="0.15">
      <c r="A578" s="14"/>
      <c r="B578" s="309"/>
      <c r="C578" s="309"/>
      <c r="D578" s="309"/>
      <c r="E578" s="309"/>
      <c r="F578" s="309"/>
      <c r="G578" s="309"/>
      <c r="H578" s="309"/>
      <c r="I578" s="309"/>
    </row>
    <row r="579" spans="1:9" ht="16" customHeight="1" x14ac:dyDescent="0.15">
      <c r="A579" s="16" t="s">
        <v>691</v>
      </c>
      <c r="B579" s="309" t="s">
        <v>717</v>
      </c>
      <c r="C579" s="309"/>
      <c r="D579" s="309"/>
      <c r="E579" s="309"/>
      <c r="F579" s="309"/>
      <c r="G579" s="309"/>
      <c r="H579" s="309"/>
      <c r="I579" s="309"/>
    </row>
    <row r="580" spans="1:9" ht="16" customHeight="1" x14ac:dyDescent="0.15">
      <c r="A580" s="14"/>
      <c r="B580" s="309"/>
      <c r="C580" s="309"/>
      <c r="D580" s="309"/>
      <c r="E580" s="309"/>
      <c r="F580" s="309"/>
      <c r="G580" s="309"/>
      <c r="H580" s="309"/>
      <c r="I580" s="309"/>
    </row>
    <row r="581" spans="1:9" ht="16" customHeight="1" x14ac:dyDescent="0.15">
      <c r="A581" s="14"/>
      <c r="B581" s="309"/>
      <c r="C581" s="309"/>
      <c r="D581" s="309"/>
      <c r="E581" s="309"/>
      <c r="F581" s="309"/>
      <c r="G581" s="309"/>
      <c r="H581" s="309"/>
      <c r="I581" s="309"/>
    </row>
    <row r="582" spans="1:9" ht="16" customHeight="1" x14ac:dyDescent="0.15">
      <c r="A582" s="16" t="s">
        <v>692</v>
      </c>
      <c r="B582" s="309" t="s">
        <v>718</v>
      </c>
      <c r="C582" s="309"/>
      <c r="D582" s="309"/>
      <c r="E582" s="309"/>
      <c r="F582" s="309"/>
      <c r="G582" s="309"/>
      <c r="H582" s="309"/>
      <c r="I582" s="309"/>
    </row>
    <row r="583" spans="1:9" ht="16" customHeight="1" x14ac:dyDescent="0.15">
      <c r="A583" s="14"/>
      <c r="B583" s="309"/>
      <c r="C583" s="309"/>
      <c r="D583" s="309"/>
      <c r="E583" s="309"/>
      <c r="F583" s="309"/>
      <c r="G583" s="309"/>
      <c r="H583" s="309"/>
      <c r="I583" s="309"/>
    </row>
    <row r="584" spans="1:9" ht="16" customHeight="1" x14ac:dyDescent="0.15">
      <c r="A584" s="14"/>
      <c r="B584" s="309"/>
      <c r="C584" s="309"/>
      <c r="D584" s="309"/>
      <c r="E584" s="309"/>
      <c r="F584" s="309"/>
      <c r="G584" s="309"/>
      <c r="H584" s="309"/>
      <c r="I584" s="309"/>
    </row>
    <row r="585" spans="1:9" ht="16" customHeight="1" x14ac:dyDescent="0.15">
      <c r="A585" s="16" t="s">
        <v>693</v>
      </c>
      <c r="B585" s="309" t="s">
        <v>719</v>
      </c>
      <c r="C585" s="309"/>
      <c r="D585" s="309"/>
      <c r="E585" s="309"/>
      <c r="F585" s="309"/>
      <c r="G585" s="309"/>
      <c r="H585" s="309"/>
      <c r="I585" s="309"/>
    </row>
    <row r="586" spans="1:9" ht="16" customHeight="1" x14ac:dyDescent="0.15">
      <c r="A586" s="14"/>
      <c r="B586" s="309"/>
      <c r="C586" s="309"/>
      <c r="D586" s="309"/>
      <c r="E586" s="309"/>
      <c r="F586" s="309"/>
      <c r="G586" s="309"/>
      <c r="H586" s="309"/>
      <c r="I586" s="309"/>
    </row>
    <row r="587" spans="1:9" ht="16" customHeight="1" x14ac:dyDescent="0.15">
      <c r="A587" s="16" t="s">
        <v>694</v>
      </c>
      <c r="B587" s="309" t="s">
        <v>720</v>
      </c>
      <c r="C587" s="309"/>
      <c r="D587" s="309"/>
      <c r="E587" s="309"/>
      <c r="F587" s="309"/>
      <c r="G587" s="309"/>
      <c r="H587" s="309"/>
      <c r="I587" s="309"/>
    </row>
    <row r="588" spans="1:9" ht="16" customHeight="1" x14ac:dyDescent="0.15">
      <c r="A588" s="14"/>
      <c r="B588" s="309"/>
      <c r="C588" s="309"/>
      <c r="D588" s="309"/>
      <c r="E588" s="309"/>
      <c r="F588" s="309"/>
      <c r="G588" s="309"/>
      <c r="H588" s="309"/>
      <c r="I588" s="309"/>
    </row>
    <row r="589" spans="1:9" ht="16" customHeight="1" x14ac:dyDescent="0.15">
      <c r="A589" s="309" t="s">
        <v>721</v>
      </c>
      <c r="B589" s="309"/>
      <c r="C589" s="309"/>
      <c r="D589" s="309"/>
      <c r="E589" s="309"/>
      <c r="F589" s="309"/>
      <c r="G589" s="309"/>
      <c r="H589" s="309"/>
      <c r="I589" s="309"/>
    </row>
    <row r="590" spans="1:9" ht="16" customHeight="1" x14ac:dyDescent="0.15">
      <c r="A590" s="309"/>
      <c r="B590" s="309"/>
      <c r="C590" s="309"/>
      <c r="D590" s="309"/>
      <c r="E590" s="309"/>
      <c r="F590" s="309"/>
      <c r="G590" s="309"/>
      <c r="H590" s="309"/>
      <c r="I590" s="309"/>
    </row>
    <row r="591" spans="1:9" ht="16" customHeight="1" x14ac:dyDescent="0.15">
      <c r="A591" s="309"/>
      <c r="B591" s="309"/>
      <c r="C591" s="309"/>
      <c r="D591" s="309"/>
      <c r="E591" s="309"/>
      <c r="F591" s="309"/>
      <c r="G591" s="309"/>
      <c r="H591" s="309"/>
      <c r="I591" s="309"/>
    </row>
    <row r="592" spans="1:9" ht="16" customHeight="1" x14ac:dyDescent="0.15">
      <c r="A592" s="309"/>
      <c r="B592" s="309"/>
      <c r="C592" s="309"/>
      <c r="D592" s="309"/>
      <c r="E592" s="309"/>
      <c r="F592" s="309"/>
      <c r="G592" s="309"/>
      <c r="H592" s="309"/>
      <c r="I592" s="309"/>
    </row>
    <row r="593" spans="1:10" ht="16" customHeight="1" x14ac:dyDescent="0.15">
      <c r="A593" s="14"/>
      <c r="B593" s="14"/>
      <c r="C593" s="14"/>
      <c r="D593" s="14"/>
      <c r="E593" s="14"/>
      <c r="F593" s="14"/>
      <c r="G593" s="14"/>
      <c r="H593" s="14"/>
      <c r="I593" s="14"/>
    </row>
    <row r="594" spans="1:10" ht="16" customHeight="1" x14ac:dyDescent="0.15">
      <c r="A594" s="14"/>
      <c r="B594" s="14"/>
      <c r="C594" s="14"/>
      <c r="D594" s="14"/>
      <c r="E594" s="14"/>
      <c r="F594" s="14"/>
      <c r="G594" s="310" t="str">
        <f>[128]Base_01!$C$4&amp;", "&amp;[128]Base_01!$C$27</f>
        <v>Sorong, …..  …........................  2026</v>
      </c>
      <c r="H594" s="310"/>
      <c r="I594" s="310"/>
    </row>
    <row r="595" spans="1:10" ht="16" customHeight="1" x14ac:dyDescent="0.15">
      <c r="A595" s="14"/>
      <c r="B595" s="14"/>
      <c r="C595" s="14"/>
      <c r="D595" s="14"/>
      <c r="E595" s="14"/>
      <c r="F595" s="14"/>
      <c r="G595" s="310" t="s">
        <v>30</v>
      </c>
      <c r="H595" s="310"/>
      <c r="I595" s="310"/>
    </row>
    <row r="596" spans="1:10" ht="16" customHeight="1" x14ac:dyDescent="0.15">
      <c r="A596" s="14"/>
      <c r="B596" s="14"/>
      <c r="C596" s="14"/>
      <c r="D596" s="14"/>
      <c r="E596" s="14"/>
      <c r="F596" s="14"/>
      <c r="G596" s="14"/>
      <c r="H596" s="14"/>
      <c r="I596" s="14"/>
    </row>
    <row r="597" spans="1:10" ht="16" customHeight="1" x14ac:dyDescent="0.15">
      <c r="A597" s="14"/>
      <c r="B597" s="14"/>
      <c r="C597" s="14"/>
      <c r="D597" s="14"/>
      <c r="E597" s="14"/>
      <c r="F597" s="14"/>
      <c r="G597" s="14"/>
      <c r="H597" s="14"/>
      <c r="I597" s="14"/>
    </row>
    <row r="598" spans="1:10" ht="16" customHeight="1" x14ac:dyDescent="0.15">
      <c r="A598" s="14"/>
      <c r="B598" s="14"/>
      <c r="C598" s="14"/>
      <c r="D598" s="14"/>
      <c r="E598" s="14"/>
      <c r="F598" s="14"/>
      <c r="G598" s="14"/>
      <c r="H598" s="14"/>
      <c r="I598" s="14"/>
    </row>
    <row r="599" spans="1:10" ht="16" customHeight="1" x14ac:dyDescent="0.15">
      <c r="A599" s="14"/>
      <c r="B599" s="14"/>
      <c r="C599" s="14"/>
      <c r="D599" s="14"/>
      <c r="E599" s="14"/>
      <c r="F599" s="14"/>
      <c r="G599" s="14"/>
      <c r="H599" s="14"/>
      <c r="I599" s="14"/>
    </row>
    <row r="600" spans="1:10" ht="16" customHeight="1" x14ac:dyDescent="0.15">
      <c r="A600" s="14"/>
      <c r="B600" s="14"/>
      <c r="C600" s="14"/>
      <c r="D600" s="14"/>
      <c r="E600" s="14"/>
      <c r="F600" s="14"/>
      <c r="G600" s="310" t="str">
        <f>F554</f>
        <v>Nama PB 12</v>
      </c>
      <c r="H600" s="310"/>
      <c r="I600" s="310"/>
    </row>
    <row r="601" spans="1:10" ht="16" customHeight="1" x14ac:dyDescent="0.15">
      <c r="A601" s="311" t="s">
        <v>31</v>
      </c>
      <c r="B601" s="311"/>
      <c r="C601" s="311"/>
      <c r="D601" s="311"/>
      <c r="E601" s="311"/>
      <c r="F601" s="311"/>
      <c r="G601" s="311"/>
      <c r="H601" s="311"/>
      <c r="I601" s="311"/>
      <c r="J601" s="1">
        <v>13</v>
      </c>
    </row>
    <row r="602" spans="1:10" ht="16" customHeight="1" x14ac:dyDescent="0.15">
      <c r="A602" s="14"/>
      <c r="B602" s="14"/>
      <c r="C602" s="14"/>
      <c r="D602" s="14"/>
      <c r="E602" s="14"/>
      <c r="F602" s="14"/>
      <c r="G602" s="14"/>
      <c r="H602" s="14"/>
      <c r="I602" s="14"/>
    </row>
    <row r="603" spans="1:10" ht="16" customHeight="1" x14ac:dyDescent="0.15">
      <c r="A603" s="14" t="s">
        <v>17</v>
      </c>
      <c r="B603" s="14"/>
      <c r="C603" s="14"/>
      <c r="D603" s="14"/>
      <c r="E603" s="14"/>
      <c r="F603" s="14"/>
      <c r="G603" s="14"/>
      <c r="H603" s="14"/>
      <c r="I603" s="14"/>
    </row>
    <row r="604" spans="1:10" ht="16" customHeight="1" x14ac:dyDescent="0.15">
      <c r="A604" s="14"/>
      <c r="B604" s="14" t="s">
        <v>12</v>
      </c>
      <c r="C604" s="14"/>
      <c r="D604" s="14"/>
      <c r="E604" s="14" t="s">
        <v>2</v>
      </c>
      <c r="F604" s="14" t="str">
        <f>VLOOKUP($J601,[128]Base_02!$A$5:$Z$24,3,FALSE)</f>
        <v>Nama PB 13</v>
      </c>
      <c r="G604" s="14"/>
      <c r="H604" s="14"/>
      <c r="I604" s="14"/>
    </row>
    <row r="605" spans="1:10" ht="16" customHeight="1" x14ac:dyDescent="0.15">
      <c r="A605" s="14"/>
      <c r="B605" s="14" t="s">
        <v>14</v>
      </c>
      <c r="C605" s="14"/>
      <c r="D605" s="14"/>
      <c r="E605" s="14" t="s">
        <v>2</v>
      </c>
      <c r="F605" s="14" t="str">
        <f>VLOOKUP(J601,[128]Base_02!$A$5:$Z$24,5,FALSE)&amp;", "&amp;TEXT(VLOOKUP(J601,[128]Base_02!$A$5:$Z$24,6,FALSE),"dd mmm yyyy")</f>
        <v>, 00 Jan 1900</v>
      </c>
      <c r="G605" s="14"/>
      <c r="H605" s="14"/>
      <c r="I605" s="14"/>
    </row>
    <row r="606" spans="1:10" ht="16" customHeight="1" x14ac:dyDescent="0.15">
      <c r="A606" s="14"/>
      <c r="B606" s="14" t="s">
        <v>708</v>
      </c>
      <c r="C606" s="14"/>
      <c r="D606" s="14"/>
      <c r="E606" s="14" t="s">
        <v>2</v>
      </c>
      <c r="F606" s="14" t="str">
        <f>IF(VLOOKUP($J601,[128]Base_02!$A$5:$Z$24,4,FALSE)="L","Laki-Laki","Perempuan")</f>
        <v>Perempuan</v>
      </c>
      <c r="G606" s="14"/>
      <c r="H606" s="14"/>
      <c r="I606" s="14"/>
    </row>
    <row r="607" spans="1:10" ht="16" customHeight="1" x14ac:dyDescent="0.15">
      <c r="A607" s="14"/>
      <c r="B607" s="14" t="s">
        <v>13</v>
      </c>
      <c r="C607" s="14"/>
      <c r="D607" s="14"/>
      <c r="E607" s="14" t="s">
        <v>2</v>
      </c>
      <c r="F607" s="14">
        <f>VLOOKUP($J601,[128]Base_02!$A$5:$Z$24,14,FALSE)</f>
        <v>0</v>
      </c>
      <c r="G607" s="14"/>
      <c r="H607" s="14"/>
      <c r="I607" s="14"/>
    </row>
    <row r="608" spans="1:10" ht="16" customHeight="1" x14ac:dyDescent="0.15">
      <c r="A608" s="14"/>
      <c r="B608" s="14" t="s">
        <v>709</v>
      </c>
      <c r="C608" s="14"/>
      <c r="D608" s="14"/>
      <c r="E608" s="14" t="s">
        <v>2</v>
      </c>
      <c r="F608" s="14" t="str">
        <f>VLOOKUP($J601,[128]Base_02!$A$5:$AG$24,33,FALSE)</f>
        <v>Sekolah Menengah Pertama</v>
      </c>
      <c r="G608" s="14"/>
      <c r="H608" s="14"/>
      <c r="I608" s="14"/>
    </row>
    <row r="609" spans="1:9" ht="16" customHeight="1" x14ac:dyDescent="0.15">
      <c r="A609" s="14"/>
      <c r="B609" s="14" t="s">
        <v>16</v>
      </c>
      <c r="C609" s="14"/>
      <c r="D609" s="14"/>
      <c r="E609" s="14" t="s">
        <v>2</v>
      </c>
      <c r="F609" s="14" t="str">
        <f>VLOOKUP(J601,[128]Base_02!$A$5:$Z$24,11,FALSE)&amp;", RT "&amp;VLOOKUP(J601,[128]Base_02!$A$5:$Z$24,12,FALSE)&amp;", RW "&amp;VLOOKUP(J601,[128]Base_02!$A$5:$Z$24,13,FALSE)&amp;", "</f>
        <v xml:space="preserve">Jalan Kanal Victory, RT 2, RW 1, </v>
      </c>
      <c r="G609" s="14"/>
      <c r="H609" s="14"/>
      <c r="I609" s="14"/>
    </row>
    <row r="610" spans="1:9" ht="16" customHeight="1" x14ac:dyDescent="0.15">
      <c r="A610" s="14"/>
      <c r="B610" s="14"/>
      <c r="C610" s="14"/>
      <c r="D610" s="14"/>
      <c r="E610" s="14"/>
      <c r="F610" s="14" t="str">
        <f>[128]Base_01!$B$2&amp;" "&amp;[128]Base_01!$C$2&amp;", "</f>
        <v xml:space="preserve">Kelurahan Klasabi, </v>
      </c>
      <c r="G610" s="14"/>
      <c r="H610" s="14"/>
    </row>
    <row r="611" spans="1:9" ht="16" customHeight="1" x14ac:dyDescent="0.15">
      <c r="A611" s="14"/>
      <c r="B611" s="14"/>
      <c r="C611" s="14"/>
      <c r="D611" s="14"/>
      <c r="E611" s="14"/>
      <c r="F611" s="14" t="str">
        <f>[128]Base_01!$B$3&amp;" "&amp;[128]Base_01!$C$3&amp;", "</f>
        <v xml:space="preserve">Distrik Sorong Manoi, </v>
      </c>
      <c r="G611" s="14"/>
      <c r="H611" s="14"/>
      <c r="I611" s="14"/>
    </row>
    <row r="612" spans="1:9" ht="16" customHeight="1" x14ac:dyDescent="0.15">
      <c r="A612" s="14"/>
      <c r="B612" s="14"/>
      <c r="C612" s="14"/>
      <c r="D612" s="14"/>
      <c r="E612" s="14"/>
      <c r="F612" s="14" t="str">
        <f>[128]Base_01!$B$4&amp;" "&amp;[128]Base_01!$C$4</f>
        <v>Kota Sorong</v>
      </c>
      <c r="G612" s="14"/>
      <c r="H612" s="14"/>
      <c r="I612" s="14"/>
    </row>
    <row r="613" spans="1:9" ht="16" customHeight="1" x14ac:dyDescent="0.15">
      <c r="A613" s="14"/>
      <c r="B613" s="14" t="s">
        <v>710</v>
      </c>
      <c r="C613" s="14"/>
      <c r="D613" s="14"/>
      <c r="E613" s="14" t="s">
        <v>2</v>
      </c>
      <c r="F613" s="14">
        <f>VLOOKUP(J601,[128]Base_02!$A$5:$Z$24,9,FALSE)</f>
        <v>0</v>
      </c>
      <c r="G613" s="14"/>
      <c r="H613" s="14"/>
      <c r="I613" s="14"/>
    </row>
    <row r="614" spans="1:9" ht="16" customHeight="1" x14ac:dyDescent="0.15">
      <c r="A614" s="14"/>
      <c r="B614" s="14" t="s">
        <v>15</v>
      </c>
      <c r="C614" s="14"/>
      <c r="D614" s="14"/>
      <c r="E614" s="14" t="s">
        <v>2</v>
      </c>
      <c r="F614" s="14">
        <f>VLOOKUP(J601,[128]Base_02!$A$5:$Z$24,8,FALSE)</f>
        <v>0</v>
      </c>
      <c r="G614" s="14"/>
      <c r="H614" s="14"/>
      <c r="I614" s="14"/>
    </row>
    <row r="615" spans="1:9" ht="16" customHeight="1" x14ac:dyDescent="0.15">
      <c r="A615" s="14"/>
      <c r="B615" s="14"/>
      <c r="C615" s="14"/>
      <c r="D615" s="14"/>
      <c r="E615" s="14"/>
      <c r="F615" s="14"/>
      <c r="G615" s="14"/>
      <c r="H615" s="14"/>
      <c r="I615" s="14"/>
    </row>
    <row r="616" spans="1:9" ht="16" customHeight="1" x14ac:dyDescent="0.15">
      <c r="A616" s="14" t="s">
        <v>18</v>
      </c>
      <c r="B616" s="14"/>
      <c r="C616" s="14"/>
      <c r="D616" s="14"/>
      <c r="E616" s="14"/>
      <c r="F616" s="14"/>
      <c r="G616" s="14"/>
      <c r="H616" s="14"/>
      <c r="I616" s="14"/>
    </row>
    <row r="617" spans="1:9" ht="16" customHeight="1" x14ac:dyDescent="0.15">
      <c r="A617" s="15" t="s">
        <v>674</v>
      </c>
      <c r="B617" s="309" t="s">
        <v>711</v>
      </c>
      <c r="C617" s="309"/>
      <c r="D617" s="309"/>
      <c r="E617" s="309"/>
      <c r="F617" s="309"/>
      <c r="G617" s="309"/>
      <c r="H617" s="309"/>
      <c r="I617" s="309"/>
    </row>
    <row r="618" spans="1:9" ht="16" customHeight="1" x14ac:dyDescent="0.15">
      <c r="A618" s="14"/>
      <c r="B618" s="309"/>
      <c r="C618" s="309"/>
      <c r="D618" s="309"/>
      <c r="E618" s="309"/>
      <c r="F618" s="309"/>
      <c r="G618" s="309"/>
      <c r="H618" s="309"/>
      <c r="I618" s="309"/>
    </row>
    <row r="619" spans="1:9" ht="16" customHeight="1" x14ac:dyDescent="0.15">
      <c r="A619" s="16" t="s">
        <v>675</v>
      </c>
      <c r="B619" s="309" t="s">
        <v>712</v>
      </c>
      <c r="C619" s="309"/>
      <c r="D619" s="309"/>
      <c r="E619" s="309"/>
      <c r="F619" s="309"/>
      <c r="G619" s="309"/>
      <c r="H619" s="309"/>
      <c r="I619" s="309"/>
    </row>
    <row r="620" spans="1:9" ht="16" customHeight="1" x14ac:dyDescent="0.15">
      <c r="A620" s="14"/>
      <c r="B620" s="309"/>
      <c r="C620" s="309"/>
      <c r="D620" s="309"/>
      <c r="E620" s="309"/>
      <c r="F620" s="309"/>
      <c r="G620" s="309"/>
      <c r="H620" s="309"/>
      <c r="I620" s="309"/>
    </row>
    <row r="621" spans="1:9" ht="16" customHeight="1" x14ac:dyDescent="0.15">
      <c r="A621" s="14"/>
      <c r="B621" s="309"/>
      <c r="C621" s="309"/>
      <c r="D621" s="309"/>
      <c r="E621" s="309"/>
      <c r="F621" s="309"/>
      <c r="G621" s="309"/>
      <c r="H621" s="309"/>
      <c r="I621" s="309"/>
    </row>
    <row r="622" spans="1:9" ht="16" customHeight="1" x14ac:dyDescent="0.15">
      <c r="A622" s="16" t="s">
        <v>686</v>
      </c>
      <c r="B622" s="312" t="s">
        <v>713</v>
      </c>
      <c r="C622" s="312"/>
      <c r="D622" s="312"/>
      <c r="E622" s="312"/>
      <c r="F622" s="312"/>
      <c r="G622" s="312"/>
      <c r="H622" s="312"/>
      <c r="I622" s="312"/>
    </row>
    <row r="623" spans="1:9" ht="16" customHeight="1" x14ac:dyDescent="0.15">
      <c r="A623" s="16" t="s">
        <v>687</v>
      </c>
      <c r="B623" s="309" t="s">
        <v>714</v>
      </c>
      <c r="C623" s="309"/>
      <c r="D623" s="309"/>
      <c r="E623" s="309"/>
      <c r="F623" s="309"/>
      <c r="G623" s="309"/>
      <c r="H623" s="309"/>
      <c r="I623" s="309"/>
    </row>
    <row r="624" spans="1:9" ht="16" customHeight="1" x14ac:dyDescent="0.15">
      <c r="A624" s="14"/>
      <c r="B624" s="309"/>
      <c r="C624" s="309"/>
      <c r="D624" s="309"/>
      <c r="E624" s="309"/>
      <c r="F624" s="309"/>
      <c r="G624" s="309"/>
      <c r="H624" s="309"/>
      <c r="I624" s="309"/>
    </row>
    <row r="625" spans="1:9" ht="16" customHeight="1" x14ac:dyDescent="0.15">
      <c r="A625" s="16" t="s">
        <v>688</v>
      </c>
      <c r="B625" s="312" t="s">
        <v>715</v>
      </c>
      <c r="C625" s="312"/>
      <c r="D625" s="312"/>
      <c r="E625" s="312"/>
      <c r="F625" s="312"/>
      <c r="G625" s="312"/>
      <c r="H625" s="312"/>
      <c r="I625" s="312"/>
    </row>
    <row r="626" spans="1:9" ht="16" customHeight="1" x14ac:dyDescent="0.15">
      <c r="A626" s="16" t="s">
        <v>689</v>
      </c>
      <c r="B626" s="312" t="s">
        <v>702</v>
      </c>
      <c r="C626" s="312"/>
      <c r="D626" s="312"/>
      <c r="E626" s="312"/>
      <c r="F626" s="312"/>
      <c r="G626" s="312"/>
      <c r="H626" s="312"/>
      <c r="I626" s="312"/>
    </row>
    <row r="627" spans="1:9" ht="16" customHeight="1" x14ac:dyDescent="0.15">
      <c r="A627" s="16" t="s">
        <v>690</v>
      </c>
      <c r="B627" s="309" t="s">
        <v>716</v>
      </c>
      <c r="C627" s="309"/>
      <c r="D627" s="309"/>
      <c r="E627" s="309"/>
      <c r="F627" s="309"/>
      <c r="G627" s="309"/>
      <c r="H627" s="309"/>
      <c r="I627" s="309"/>
    </row>
    <row r="628" spans="1:9" ht="16" customHeight="1" x14ac:dyDescent="0.15">
      <c r="A628" s="14"/>
      <c r="B628" s="309"/>
      <c r="C628" s="309"/>
      <c r="D628" s="309"/>
      <c r="E628" s="309"/>
      <c r="F628" s="309"/>
      <c r="G628" s="309"/>
      <c r="H628" s="309"/>
      <c r="I628" s="309"/>
    </row>
    <row r="629" spans="1:9" ht="16" customHeight="1" x14ac:dyDescent="0.15">
      <c r="A629" s="16" t="s">
        <v>691</v>
      </c>
      <c r="B629" s="309" t="s">
        <v>717</v>
      </c>
      <c r="C629" s="309"/>
      <c r="D629" s="309"/>
      <c r="E629" s="309"/>
      <c r="F629" s="309"/>
      <c r="G629" s="309"/>
      <c r="H629" s="309"/>
      <c r="I629" s="309"/>
    </row>
    <row r="630" spans="1:9" ht="16" customHeight="1" x14ac:dyDescent="0.15">
      <c r="A630" s="14"/>
      <c r="B630" s="309"/>
      <c r="C630" s="309"/>
      <c r="D630" s="309"/>
      <c r="E630" s="309"/>
      <c r="F630" s="309"/>
      <c r="G630" s="309"/>
      <c r="H630" s="309"/>
      <c r="I630" s="309"/>
    </row>
    <row r="631" spans="1:9" ht="16" customHeight="1" x14ac:dyDescent="0.15">
      <c r="A631" s="14"/>
      <c r="B631" s="309"/>
      <c r="C631" s="309"/>
      <c r="D631" s="309"/>
      <c r="E631" s="309"/>
      <c r="F631" s="309"/>
      <c r="G631" s="309"/>
      <c r="H631" s="309"/>
      <c r="I631" s="309"/>
    </row>
    <row r="632" spans="1:9" ht="16" customHeight="1" x14ac:dyDescent="0.15">
      <c r="A632" s="16" t="s">
        <v>692</v>
      </c>
      <c r="B632" s="309" t="s">
        <v>718</v>
      </c>
      <c r="C632" s="309"/>
      <c r="D632" s="309"/>
      <c r="E632" s="309"/>
      <c r="F632" s="309"/>
      <c r="G632" s="309"/>
      <c r="H632" s="309"/>
      <c r="I632" s="309"/>
    </row>
    <row r="633" spans="1:9" ht="16" customHeight="1" x14ac:dyDescent="0.15">
      <c r="A633" s="14"/>
      <c r="B633" s="309"/>
      <c r="C633" s="309"/>
      <c r="D633" s="309"/>
      <c r="E633" s="309"/>
      <c r="F633" s="309"/>
      <c r="G633" s="309"/>
      <c r="H633" s="309"/>
      <c r="I633" s="309"/>
    </row>
    <row r="634" spans="1:9" ht="16" customHeight="1" x14ac:dyDescent="0.15">
      <c r="A634" s="14"/>
      <c r="B634" s="309"/>
      <c r="C634" s="309"/>
      <c r="D634" s="309"/>
      <c r="E634" s="309"/>
      <c r="F634" s="309"/>
      <c r="G634" s="309"/>
      <c r="H634" s="309"/>
      <c r="I634" s="309"/>
    </row>
    <row r="635" spans="1:9" ht="16" customHeight="1" x14ac:dyDescent="0.15">
      <c r="A635" s="16" t="s">
        <v>693</v>
      </c>
      <c r="B635" s="309" t="s">
        <v>719</v>
      </c>
      <c r="C635" s="309"/>
      <c r="D635" s="309"/>
      <c r="E635" s="309"/>
      <c r="F635" s="309"/>
      <c r="G635" s="309"/>
      <c r="H635" s="309"/>
      <c r="I635" s="309"/>
    </row>
    <row r="636" spans="1:9" ht="16" customHeight="1" x14ac:dyDescent="0.15">
      <c r="A636" s="14"/>
      <c r="B636" s="309"/>
      <c r="C636" s="309"/>
      <c r="D636" s="309"/>
      <c r="E636" s="309"/>
      <c r="F636" s="309"/>
      <c r="G636" s="309"/>
      <c r="H636" s="309"/>
      <c r="I636" s="309"/>
    </row>
    <row r="637" spans="1:9" ht="16" customHeight="1" x14ac:dyDescent="0.15">
      <c r="A637" s="16" t="s">
        <v>694</v>
      </c>
      <c r="B637" s="309" t="s">
        <v>720</v>
      </c>
      <c r="C637" s="309"/>
      <c r="D637" s="309"/>
      <c r="E637" s="309"/>
      <c r="F637" s="309"/>
      <c r="G637" s="309"/>
      <c r="H637" s="309"/>
      <c r="I637" s="309"/>
    </row>
    <row r="638" spans="1:9" ht="16" customHeight="1" x14ac:dyDescent="0.15">
      <c r="A638" s="14"/>
      <c r="B638" s="309"/>
      <c r="C638" s="309"/>
      <c r="D638" s="309"/>
      <c r="E638" s="309"/>
      <c r="F638" s="309"/>
      <c r="G638" s="309"/>
      <c r="H638" s="309"/>
      <c r="I638" s="309"/>
    </row>
    <row r="639" spans="1:9" ht="16" customHeight="1" x14ac:dyDescent="0.15">
      <c r="A639" s="309" t="s">
        <v>721</v>
      </c>
      <c r="B639" s="309"/>
      <c r="C639" s="309"/>
      <c r="D639" s="309"/>
      <c r="E639" s="309"/>
      <c r="F639" s="309"/>
      <c r="G639" s="309"/>
      <c r="H639" s="309"/>
      <c r="I639" s="309"/>
    </row>
    <row r="640" spans="1:9" ht="16" customHeight="1" x14ac:dyDescent="0.15">
      <c r="A640" s="309"/>
      <c r="B640" s="309"/>
      <c r="C640" s="309"/>
      <c r="D640" s="309"/>
      <c r="E640" s="309"/>
      <c r="F640" s="309"/>
      <c r="G640" s="309"/>
      <c r="H640" s="309"/>
      <c r="I640" s="309"/>
    </row>
    <row r="641" spans="1:10" ht="16" customHeight="1" x14ac:dyDescent="0.15">
      <c r="A641" s="309"/>
      <c r="B641" s="309"/>
      <c r="C641" s="309"/>
      <c r="D641" s="309"/>
      <c r="E641" s="309"/>
      <c r="F641" s="309"/>
      <c r="G641" s="309"/>
      <c r="H641" s="309"/>
      <c r="I641" s="309"/>
    </row>
    <row r="642" spans="1:10" ht="16" customHeight="1" x14ac:dyDescent="0.15">
      <c r="A642" s="309"/>
      <c r="B642" s="309"/>
      <c r="C642" s="309"/>
      <c r="D642" s="309"/>
      <c r="E642" s="309"/>
      <c r="F642" s="309"/>
      <c r="G642" s="309"/>
      <c r="H642" s="309"/>
      <c r="I642" s="309"/>
    </row>
    <row r="643" spans="1:10" ht="16" customHeight="1" x14ac:dyDescent="0.15">
      <c r="A643" s="14"/>
      <c r="B643" s="14"/>
      <c r="C643" s="14"/>
      <c r="D643" s="14"/>
      <c r="E643" s="14"/>
      <c r="F643" s="14"/>
      <c r="G643" s="14"/>
      <c r="H643" s="14"/>
      <c r="I643" s="14"/>
    </row>
    <row r="644" spans="1:10" ht="16" customHeight="1" x14ac:dyDescent="0.15">
      <c r="A644" s="14"/>
      <c r="B644" s="14"/>
      <c r="C644" s="14"/>
      <c r="D644" s="14"/>
      <c r="E644" s="14"/>
      <c r="F644" s="14"/>
      <c r="G644" s="310" t="str">
        <f>[128]Base_01!$C$4&amp;", "&amp;[128]Base_01!$C$27</f>
        <v>Sorong, …..  …........................  2026</v>
      </c>
      <c r="H644" s="310"/>
      <c r="I644" s="310"/>
    </row>
    <row r="645" spans="1:10" ht="16" customHeight="1" x14ac:dyDescent="0.15">
      <c r="A645" s="14"/>
      <c r="B645" s="14"/>
      <c r="C645" s="14"/>
      <c r="D645" s="14"/>
      <c r="E645" s="14"/>
      <c r="F645" s="14"/>
      <c r="G645" s="310" t="s">
        <v>30</v>
      </c>
      <c r="H645" s="310"/>
      <c r="I645" s="310"/>
    </row>
    <row r="646" spans="1:10" ht="16" customHeight="1" x14ac:dyDescent="0.15">
      <c r="A646" s="14"/>
      <c r="B646" s="14"/>
      <c r="C646" s="14"/>
      <c r="D646" s="14"/>
      <c r="E646" s="14"/>
      <c r="F646" s="14"/>
      <c r="G646" s="14"/>
      <c r="H646" s="14"/>
      <c r="I646" s="14"/>
    </row>
    <row r="647" spans="1:10" ht="16" customHeight="1" x14ac:dyDescent="0.15">
      <c r="A647" s="14"/>
      <c r="B647" s="14"/>
      <c r="C647" s="14"/>
      <c r="D647" s="14"/>
      <c r="E647" s="14"/>
      <c r="F647" s="14"/>
      <c r="G647" s="14"/>
      <c r="H647" s="14"/>
      <c r="I647" s="14"/>
    </row>
    <row r="648" spans="1:10" ht="16" customHeight="1" x14ac:dyDescent="0.15">
      <c r="A648" s="14"/>
      <c r="B648" s="14"/>
      <c r="C648" s="14"/>
      <c r="D648" s="14"/>
      <c r="E648" s="14"/>
      <c r="F648" s="14"/>
      <c r="G648" s="14"/>
      <c r="H648" s="14"/>
      <c r="I648" s="14"/>
    </row>
    <row r="649" spans="1:10" ht="16" customHeight="1" x14ac:dyDescent="0.15">
      <c r="A649" s="14"/>
      <c r="B649" s="14"/>
      <c r="C649" s="14"/>
      <c r="D649" s="14"/>
      <c r="E649" s="14"/>
      <c r="F649" s="14"/>
      <c r="G649" s="14"/>
      <c r="H649" s="14"/>
      <c r="I649" s="14"/>
    </row>
    <row r="650" spans="1:10" ht="16" customHeight="1" x14ac:dyDescent="0.15">
      <c r="A650" s="14"/>
      <c r="B650" s="14"/>
      <c r="C650" s="14"/>
      <c r="D650" s="14"/>
      <c r="E650" s="14"/>
      <c r="F650" s="14"/>
      <c r="G650" s="310" t="str">
        <f>F604</f>
        <v>Nama PB 13</v>
      </c>
      <c r="H650" s="310"/>
      <c r="I650" s="310"/>
    </row>
    <row r="651" spans="1:10" ht="16" customHeight="1" x14ac:dyDescent="0.15">
      <c r="A651" s="311" t="s">
        <v>31</v>
      </c>
      <c r="B651" s="311"/>
      <c r="C651" s="311"/>
      <c r="D651" s="311"/>
      <c r="E651" s="311"/>
      <c r="F651" s="311"/>
      <c r="G651" s="311"/>
      <c r="H651" s="311"/>
      <c r="I651" s="311"/>
      <c r="J651" s="1">
        <v>14</v>
      </c>
    </row>
    <row r="652" spans="1:10" ht="16" customHeight="1" x14ac:dyDescent="0.15">
      <c r="A652" s="14"/>
      <c r="B652" s="14"/>
      <c r="C652" s="14"/>
      <c r="D652" s="14"/>
      <c r="E652" s="14"/>
      <c r="F652" s="14"/>
      <c r="G652" s="14"/>
      <c r="H652" s="14"/>
      <c r="I652" s="14"/>
    </row>
    <row r="653" spans="1:10" ht="16" customHeight="1" x14ac:dyDescent="0.15">
      <c r="A653" s="14" t="s">
        <v>17</v>
      </c>
      <c r="B653" s="14"/>
      <c r="C653" s="14"/>
      <c r="D653" s="14"/>
      <c r="E653" s="14"/>
      <c r="F653" s="14"/>
      <c r="G653" s="14"/>
      <c r="H653" s="14"/>
      <c r="I653" s="14"/>
    </row>
    <row r="654" spans="1:10" ht="16" customHeight="1" x14ac:dyDescent="0.15">
      <c r="A654" s="14"/>
      <c r="B654" s="14" t="s">
        <v>12</v>
      </c>
      <c r="C654" s="14"/>
      <c r="D654" s="14"/>
      <c r="E654" s="14" t="s">
        <v>2</v>
      </c>
      <c r="F654" s="14" t="str">
        <f>VLOOKUP($J651,[128]Base_02!$A$5:$Z$24,3,FALSE)</f>
        <v>Nama PB 14</v>
      </c>
      <c r="G654" s="14"/>
      <c r="H654" s="14"/>
      <c r="I654" s="14"/>
    </row>
    <row r="655" spans="1:10" ht="16" customHeight="1" x14ac:dyDescent="0.15">
      <c r="A655" s="14"/>
      <c r="B655" s="14" t="s">
        <v>14</v>
      </c>
      <c r="C655" s="14"/>
      <c r="D655" s="14"/>
      <c r="E655" s="14" t="s">
        <v>2</v>
      </c>
      <c r="F655" s="14" t="str">
        <f>VLOOKUP(J651,[128]Base_02!$A$5:$Z$24,5,FALSE)&amp;", "&amp;TEXT(VLOOKUP(J651,[128]Base_02!$A$5:$Z$24,6,FALSE),"dd mmm yyyy")</f>
        <v>, 00 Jan 1900</v>
      </c>
      <c r="G655" s="14"/>
      <c r="H655" s="14"/>
      <c r="I655" s="14"/>
    </row>
    <row r="656" spans="1:10" ht="16" customHeight="1" x14ac:dyDescent="0.15">
      <c r="A656" s="14"/>
      <c r="B656" s="14" t="s">
        <v>708</v>
      </c>
      <c r="C656" s="14"/>
      <c r="D656" s="14"/>
      <c r="E656" s="14" t="s">
        <v>2</v>
      </c>
      <c r="F656" s="14" t="str">
        <f>IF(VLOOKUP($J651,[128]Base_02!$A$5:$Z$24,4,FALSE)="L","Laki-Laki","Perempuan")</f>
        <v>Perempuan</v>
      </c>
      <c r="G656" s="14"/>
      <c r="H656" s="14"/>
      <c r="I656" s="14"/>
    </row>
    <row r="657" spans="1:9" ht="16" customHeight="1" x14ac:dyDescent="0.15">
      <c r="A657" s="14"/>
      <c r="B657" s="14" t="s">
        <v>13</v>
      </c>
      <c r="C657" s="14"/>
      <c r="D657" s="14"/>
      <c r="E657" s="14" t="s">
        <v>2</v>
      </c>
      <c r="F657" s="14">
        <f>VLOOKUP($J651,[128]Base_02!$A$5:$Z$24,14,FALSE)</f>
        <v>0</v>
      </c>
      <c r="G657" s="14"/>
      <c r="H657" s="14"/>
      <c r="I657" s="14"/>
    </row>
    <row r="658" spans="1:9" ht="16" customHeight="1" x14ac:dyDescent="0.15">
      <c r="A658" s="14"/>
      <c r="B658" s="14" t="s">
        <v>709</v>
      </c>
      <c r="C658" s="14"/>
      <c r="D658" s="14"/>
      <c r="E658" s="14" t="s">
        <v>2</v>
      </c>
      <c r="F658" s="14" t="str">
        <f>VLOOKUP($J651,[128]Base_02!$A$5:$AG$24,33,FALSE)</f>
        <v>Sekolah Menengah Pertama</v>
      </c>
      <c r="G658" s="14"/>
      <c r="H658" s="14"/>
      <c r="I658" s="14"/>
    </row>
    <row r="659" spans="1:9" ht="16" customHeight="1" x14ac:dyDescent="0.15">
      <c r="A659" s="14"/>
      <c r="B659" s="14" t="s">
        <v>16</v>
      </c>
      <c r="C659" s="14"/>
      <c r="D659" s="14"/>
      <c r="E659" s="14" t="s">
        <v>2</v>
      </c>
      <c r="F659" s="14" t="str">
        <f>VLOOKUP(J651,[128]Base_02!$A$5:$Z$24,11,FALSE)&amp;", RT "&amp;VLOOKUP(J651,[128]Base_02!$A$5:$Z$24,12,FALSE)&amp;", RW "&amp;VLOOKUP(J651,[128]Base_02!$A$5:$Z$24,13,FALSE)&amp;", "</f>
        <v xml:space="preserve">Jalan Kanal Victory, RT 2, RW 1, </v>
      </c>
      <c r="G659" s="14"/>
      <c r="H659" s="14"/>
      <c r="I659" s="14"/>
    </row>
    <row r="660" spans="1:9" ht="16" customHeight="1" x14ac:dyDescent="0.15">
      <c r="A660" s="14"/>
      <c r="B660" s="14"/>
      <c r="C660" s="14"/>
      <c r="D660" s="14"/>
      <c r="E660" s="14"/>
      <c r="F660" s="14" t="str">
        <f>[128]Base_01!$B$2&amp;" "&amp;[128]Base_01!$C$2&amp;", "</f>
        <v xml:space="preserve">Kelurahan Klasabi, </v>
      </c>
      <c r="G660" s="14"/>
      <c r="H660" s="14"/>
    </row>
    <row r="661" spans="1:9" ht="16" customHeight="1" x14ac:dyDescent="0.15">
      <c r="A661" s="14"/>
      <c r="B661" s="14"/>
      <c r="C661" s="14"/>
      <c r="D661" s="14"/>
      <c r="E661" s="14"/>
      <c r="F661" s="14" t="str">
        <f>[128]Base_01!$B$3&amp;" "&amp;[128]Base_01!$C$3&amp;", "</f>
        <v xml:space="preserve">Distrik Sorong Manoi, </v>
      </c>
      <c r="G661" s="14"/>
      <c r="H661" s="14"/>
      <c r="I661" s="14"/>
    </row>
    <row r="662" spans="1:9" ht="16" customHeight="1" x14ac:dyDescent="0.15">
      <c r="A662" s="14"/>
      <c r="B662" s="14"/>
      <c r="C662" s="14"/>
      <c r="D662" s="14"/>
      <c r="E662" s="14"/>
      <c r="F662" s="14" t="str">
        <f>[128]Base_01!$B$4&amp;" "&amp;[128]Base_01!$C$4</f>
        <v>Kota Sorong</v>
      </c>
      <c r="G662" s="14"/>
      <c r="H662" s="14"/>
      <c r="I662" s="14"/>
    </row>
    <row r="663" spans="1:9" ht="16" customHeight="1" x14ac:dyDescent="0.15">
      <c r="A663" s="14"/>
      <c r="B663" s="14" t="s">
        <v>710</v>
      </c>
      <c r="C663" s="14"/>
      <c r="D663" s="14"/>
      <c r="E663" s="14" t="s">
        <v>2</v>
      </c>
      <c r="F663" s="14">
        <f>VLOOKUP(J651,[128]Base_02!$A$5:$Z$24,9,FALSE)</f>
        <v>0</v>
      </c>
      <c r="G663" s="14"/>
      <c r="H663" s="14"/>
      <c r="I663" s="14"/>
    </row>
    <row r="664" spans="1:9" ht="16" customHeight="1" x14ac:dyDescent="0.15">
      <c r="A664" s="14"/>
      <c r="B664" s="14" t="s">
        <v>15</v>
      </c>
      <c r="C664" s="14"/>
      <c r="D664" s="14"/>
      <c r="E664" s="14" t="s">
        <v>2</v>
      </c>
      <c r="F664" s="14">
        <f>VLOOKUP(J651,[128]Base_02!$A$5:$Z$24,8,FALSE)</f>
        <v>0</v>
      </c>
      <c r="G664" s="14"/>
      <c r="H664" s="14"/>
      <c r="I664" s="14"/>
    </row>
    <row r="665" spans="1:9" ht="16" customHeight="1" x14ac:dyDescent="0.15">
      <c r="A665" s="14"/>
      <c r="B665" s="14"/>
      <c r="C665" s="14"/>
      <c r="D665" s="14"/>
      <c r="E665" s="14"/>
      <c r="F665" s="14"/>
      <c r="G665" s="14"/>
      <c r="H665" s="14"/>
      <c r="I665" s="14"/>
    </row>
    <row r="666" spans="1:9" ht="16" customHeight="1" x14ac:dyDescent="0.15">
      <c r="A666" s="14" t="s">
        <v>18</v>
      </c>
      <c r="B666" s="14"/>
      <c r="C666" s="14"/>
      <c r="D666" s="14"/>
      <c r="E666" s="14"/>
      <c r="F666" s="14"/>
      <c r="G666" s="14"/>
      <c r="H666" s="14"/>
      <c r="I666" s="14"/>
    </row>
    <row r="667" spans="1:9" ht="16" customHeight="1" x14ac:dyDescent="0.15">
      <c r="A667" s="15" t="s">
        <v>674</v>
      </c>
      <c r="B667" s="309" t="s">
        <v>711</v>
      </c>
      <c r="C667" s="309"/>
      <c r="D667" s="309"/>
      <c r="E667" s="309"/>
      <c r="F667" s="309"/>
      <c r="G667" s="309"/>
      <c r="H667" s="309"/>
      <c r="I667" s="309"/>
    </row>
    <row r="668" spans="1:9" ht="16" customHeight="1" x14ac:dyDescent="0.15">
      <c r="A668" s="14"/>
      <c r="B668" s="309"/>
      <c r="C668" s="309"/>
      <c r="D668" s="309"/>
      <c r="E668" s="309"/>
      <c r="F668" s="309"/>
      <c r="G668" s="309"/>
      <c r="H668" s="309"/>
      <c r="I668" s="309"/>
    </row>
    <row r="669" spans="1:9" ht="16" customHeight="1" x14ac:dyDescent="0.15">
      <c r="A669" s="16" t="s">
        <v>675</v>
      </c>
      <c r="B669" s="309" t="s">
        <v>712</v>
      </c>
      <c r="C669" s="309"/>
      <c r="D669" s="309"/>
      <c r="E669" s="309"/>
      <c r="F669" s="309"/>
      <c r="G669" s="309"/>
      <c r="H669" s="309"/>
      <c r="I669" s="309"/>
    </row>
    <row r="670" spans="1:9" ht="16" customHeight="1" x14ac:dyDescent="0.15">
      <c r="A670" s="14"/>
      <c r="B670" s="309"/>
      <c r="C670" s="309"/>
      <c r="D670" s="309"/>
      <c r="E670" s="309"/>
      <c r="F670" s="309"/>
      <c r="G670" s="309"/>
      <c r="H670" s="309"/>
      <c r="I670" s="309"/>
    </row>
    <row r="671" spans="1:9" ht="16" customHeight="1" x14ac:dyDescent="0.15">
      <c r="A671" s="14"/>
      <c r="B671" s="309"/>
      <c r="C671" s="309"/>
      <c r="D671" s="309"/>
      <c r="E671" s="309"/>
      <c r="F671" s="309"/>
      <c r="G671" s="309"/>
      <c r="H671" s="309"/>
      <c r="I671" s="309"/>
    </row>
    <row r="672" spans="1:9" ht="16" customHeight="1" x14ac:dyDescent="0.15">
      <c r="A672" s="16" t="s">
        <v>686</v>
      </c>
      <c r="B672" s="312" t="s">
        <v>713</v>
      </c>
      <c r="C672" s="312"/>
      <c r="D672" s="312"/>
      <c r="E672" s="312"/>
      <c r="F672" s="312"/>
      <c r="G672" s="312"/>
      <c r="H672" s="312"/>
      <c r="I672" s="312"/>
    </row>
    <row r="673" spans="1:9" ht="16" customHeight="1" x14ac:dyDescent="0.15">
      <c r="A673" s="16" t="s">
        <v>687</v>
      </c>
      <c r="B673" s="309" t="s">
        <v>714</v>
      </c>
      <c r="C673" s="309"/>
      <c r="D673" s="309"/>
      <c r="E673" s="309"/>
      <c r="F673" s="309"/>
      <c r="G673" s="309"/>
      <c r="H673" s="309"/>
      <c r="I673" s="309"/>
    </row>
    <row r="674" spans="1:9" ht="16" customHeight="1" x14ac:dyDescent="0.15">
      <c r="A674" s="14"/>
      <c r="B674" s="309"/>
      <c r="C674" s="309"/>
      <c r="D674" s="309"/>
      <c r="E674" s="309"/>
      <c r="F674" s="309"/>
      <c r="G674" s="309"/>
      <c r="H674" s="309"/>
      <c r="I674" s="309"/>
    </row>
    <row r="675" spans="1:9" ht="16" customHeight="1" x14ac:dyDescent="0.15">
      <c r="A675" s="16" t="s">
        <v>688</v>
      </c>
      <c r="B675" s="312" t="s">
        <v>715</v>
      </c>
      <c r="C675" s="312"/>
      <c r="D675" s="312"/>
      <c r="E675" s="312"/>
      <c r="F675" s="312"/>
      <c r="G675" s="312"/>
      <c r="H675" s="312"/>
      <c r="I675" s="312"/>
    </row>
    <row r="676" spans="1:9" ht="16" customHeight="1" x14ac:dyDescent="0.15">
      <c r="A676" s="16" t="s">
        <v>689</v>
      </c>
      <c r="B676" s="312" t="s">
        <v>702</v>
      </c>
      <c r="C676" s="312"/>
      <c r="D676" s="312"/>
      <c r="E676" s="312"/>
      <c r="F676" s="312"/>
      <c r="G676" s="312"/>
      <c r="H676" s="312"/>
      <c r="I676" s="312"/>
    </row>
    <row r="677" spans="1:9" ht="16" customHeight="1" x14ac:dyDescent="0.15">
      <c r="A677" s="16" t="s">
        <v>690</v>
      </c>
      <c r="B677" s="309" t="s">
        <v>716</v>
      </c>
      <c r="C677" s="309"/>
      <c r="D677" s="309"/>
      <c r="E677" s="309"/>
      <c r="F677" s="309"/>
      <c r="G677" s="309"/>
      <c r="H677" s="309"/>
      <c r="I677" s="309"/>
    </row>
    <row r="678" spans="1:9" ht="16" customHeight="1" x14ac:dyDescent="0.15">
      <c r="A678" s="14"/>
      <c r="B678" s="309"/>
      <c r="C678" s="309"/>
      <c r="D678" s="309"/>
      <c r="E678" s="309"/>
      <c r="F678" s="309"/>
      <c r="G678" s="309"/>
      <c r="H678" s="309"/>
      <c r="I678" s="309"/>
    </row>
    <row r="679" spans="1:9" ht="16" customHeight="1" x14ac:dyDescent="0.15">
      <c r="A679" s="16" t="s">
        <v>691</v>
      </c>
      <c r="B679" s="309" t="s">
        <v>717</v>
      </c>
      <c r="C679" s="309"/>
      <c r="D679" s="309"/>
      <c r="E679" s="309"/>
      <c r="F679" s="309"/>
      <c r="G679" s="309"/>
      <c r="H679" s="309"/>
      <c r="I679" s="309"/>
    </row>
    <row r="680" spans="1:9" ht="16" customHeight="1" x14ac:dyDescent="0.15">
      <c r="A680" s="14"/>
      <c r="B680" s="309"/>
      <c r="C680" s="309"/>
      <c r="D680" s="309"/>
      <c r="E680" s="309"/>
      <c r="F680" s="309"/>
      <c r="G680" s="309"/>
      <c r="H680" s="309"/>
      <c r="I680" s="309"/>
    </row>
    <row r="681" spans="1:9" ht="16" customHeight="1" x14ac:dyDescent="0.15">
      <c r="A681" s="14"/>
      <c r="B681" s="309"/>
      <c r="C681" s="309"/>
      <c r="D681" s="309"/>
      <c r="E681" s="309"/>
      <c r="F681" s="309"/>
      <c r="G681" s="309"/>
      <c r="H681" s="309"/>
      <c r="I681" s="309"/>
    </row>
    <row r="682" spans="1:9" ht="16" customHeight="1" x14ac:dyDescent="0.15">
      <c r="A682" s="16" t="s">
        <v>692</v>
      </c>
      <c r="B682" s="309" t="s">
        <v>718</v>
      </c>
      <c r="C682" s="309"/>
      <c r="D682" s="309"/>
      <c r="E682" s="309"/>
      <c r="F682" s="309"/>
      <c r="G682" s="309"/>
      <c r="H682" s="309"/>
      <c r="I682" s="309"/>
    </row>
    <row r="683" spans="1:9" ht="16" customHeight="1" x14ac:dyDescent="0.15">
      <c r="A683" s="14"/>
      <c r="B683" s="309"/>
      <c r="C683" s="309"/>
      <c r="D683" s="309"/>
      <c r="E683" s="309"/>
      <c r="F683" s="309"/>
      <c r="G683" s="309"/>
      <c r="H683" s="309"/>
      <c r="I683" s="309"/>
    </row>
    <row r="684" spans="1:9" ht="16" customHeight="1" x14ac:dyDescent="0.15">
      <c r="A684" s="14"/>
      <c r="B684" s="309"/>
      <c r="C684" s="309"/>
      <c r="D684" s="309"/>
      <c r="E684" s="309"/>
      <c r="F684" s="309"/>
      <c r="G684" s="309"/>
      <c r="H684" s="309"/>
      <c r="I684" s="309"/>
    </row>
    <row r="685" spans="1:9" ht="16" customHeight="1" x14ac:dyDescent="0.15">
      <c r="A685" s="16" t="s">
        <v>693</v>
      </c>
      <c r="B685" s="309" t="s">
        <v>719</v>
      </c>
      <c r="C685" s="309"/>
      <c r="D685" s="309"/>
      <c r="E685" s="309"/>
      <c r="F685" s="309"/>
      <c r="G685" s="309"/>
      <c r="H685" s="309"/>
      <c r="I685" s="309"/>
    </row>
    <row r="686" spans="1:9" ht="16" customHeight="1" x14ac:dyDescent="0.15">
      <c r="A686" s="14"/>
      <c r="B686" s="309"/>
      <c r="C686" s="309"/>
      <c r="D686" s="309"/>
      <c r="E686" s="309"/>
      <c r="F686" s="309"/>
      <c r="G686" s="309"/>
      <c r="H686" s="309"/>
      <c r="I686" s="309"/>
    </row>
    <row r="687" spans="1:9" ht="16" customHeight="1" x14ac:dyDescent="0.15">
      <c r="A687" s="16" t="s">
        <v>694</v>
      </c>
      <c r="B687" s="309" t="s">
        <v>720</v>
      </c>
      <c r="C687" s="309"/>
      <c r="D687" s="309"/>
      <c r="E687" s="309"/>
      <c r="F687" s="309"/>
      <c r="G687" s="309"/>
      <c r="H687" s="309"/>
      <c r="I687" s="309"/>
    </row>
    <row r="688" spans="1:9" ht="16" customHeight="1" x14ac:dyDescent="0.15">
      <c r="A688" s="14"/>
      <c r="B688" s="309"/>
      <c r="C688" s="309"/>
      <c r="D688" s="309"/>
      <c r="E688" s="309"/>
      <c r="F688" s="309"/>
      <c r="G688" s="309"/>
      <c r="H688" s="309"/>
      <c r="I688" s="309"/>
    </row>
    <row r="689" spans="1:10" ht="16" customHeight="1" x14ac:dyDescent="0.15">
      <c r="A689" s="309" t="s">
        <v>721</v>
      </c>
      <c r="B689" s="309"/>
      <c r="C689" s="309"/>
      <c r="D689" s="309"/>
      <c r="E689" s="309"/>
      <c r="F689" s="309"/>
      <c r="G689" s="309"/>
      <c r="H689" s="309"/>
      <c r="I689" s="309"/>
    </row>
    <row r="690" spans="1:10" ht="16" customHeight="1" x14ac:dyDescent="0.15">
      <c r="A690" s="309"/>
      <c r="B690" s="309"/>
      <c r="C690" s="309"/>
      <c r="D690" s="309"/>
      <c r="E690" s="309"/>
      <c r="F690" s="309"/>
      <c r="G690" s="309"/>
      <c r="H690" s="309"/>
      <c r="I690" s="309"/>
    </row>
    <row r="691" spans="1:10" ht="16" customHeight="1" x14ac:dyDescent="0.15">
      <c r="A691" s="309"/>
      <c r="B691" s="309"/>
      <c r="C691" s="309"/>
      <c r="D691" s="309"/>
      <c r="E691" s="309"/>
      <c r="F691" s="309"/>
      <c r="G691" s="309"/>
      <c r="H691" s="309"/>
      <c r="I691" s="309"/>
    </row>
    <row r="692" spans="1:10" ht="16" customHeight="1" x14ac:dyDescent="0.15">
      <c r="A692" s="309"/>
      <c r="B692" s="309"/>
      <c r="C692" s="309"/>
      <c r="D692" s="309"/>
      <c r="E692" s="309"/>
      <c r="F692" s="309"/>
      <c r="G692" s="309"/>
      <c r="H692" s="309"/>
      <c r="I692" s="309"/>
    </row>
    <row r="693" spans="1:10" ht="16" customHeight="1" x14ac:dyDescent="0.15">
      <c r="A693" s="14"/>
      <c r="B693" s="14"/>
      <c r="C693" s="14"/>
      <c r="D693" s="14"/>
      <c r="E693" s="14"/>
      <c r="F693" s="14"/>
      <c r="G693" s="14"/>
      <c r="H693" s="14"/>
      <c r="I693" s="14"/>
    </row>
    <row r="694" spans="1:10" ht="16" customHeight="1" x14ac:dyDescent="0.15">
      <c r="A694" s="14"/>
      <c r="B694" s="14"/>
      <c r="C694" s="14"/>
      <c r="D694" s="14"/>
      <c r="E694" s="14"/>
      <c r="F694" s="14"/>
      <c r="G694" s="310" t="str">
        <f>[128]Base_01!$C$4&amp;", "&amp;[128]Base_01!$C$27</f>
        <v>Sorong, …..  …........................  2026</v>
      </c>
      <c r="H694" s="310"/>
      <c r="I694" s="310"/>
    </row>
    <row r="695" spans="1:10" ht="16" customHeight="1" x14ac:dyDescent="0.15">
      <c r="A695" s="14"/>
      <c r="B695" s="14"/>
      <c r="C695" s="14"/>
      <c r="D695" s="14"/>
      <c r="E695" s="14"/>
      <c r="F695" s="14"/>
      <c r="G695" s="310" t="s">
        <v>30</v>
      </c>
      <c r="H695" s="310"/>
      <c r="I695" s="310"/>
    </row>
    <row r="696" spans="1:10" ht="16" customHeight="1" x14ac:dyDescent="0.15">
      <c r="A696" s="14"/>
      <c r="B696" s="14"/>
      <c r="C696" s="14"/>
      <c r="D696" s="14"/>
      <c r="E696" s="14"/>
      <c r="F696" s="14"/>
      <c r="G696" s="14"/>
      <c r="H696" s="14"/>
      <c r="I696" s="14"/>
    </row>
    <row r="697" spans="1:10" ht="16" customHeight="1" x14ac:dyDescent="0.15">
      <c r="A697" s="14"/>
      <c r="B697" s="14"/>
      <c r="C697" s="14"/>
      <c r="D697" s="14"/>
      <c r="E697" s="14"/>
      <c r="F697" s="14"/>
      <c r="G697" s="14"/>
      <c r="H697" s="14"/>
      <c r="I697" s="14"/>
    </row>
    <row r="698" spans="1:10" ht="16" customHeight="1" x14ac:dyDescent="0.15">
      <c r="A698" s="14"/>
      <c r="B698" s="14"/>
      <c r="C698" s="14"/>
      <c r="D698" s="14"/>
      <c r="E698" s="14"/>
      <c r="F698" s="14"/>
      <c r="G698" s="14"/>
      <c r="H698" s="14"/>
      <c r="I698" s="14"/>
    </row>
    <row r="699" spans="1:10" ht="16" customHeight="1" x14ac:dyDescent="0.15">
      <c r="A699" s="14"/>
      <c r="B699" s="14"/>
      <c r="C699" s="14"/>
      <c r="D699" s="14"/>
      <c r="E699" s="14"/>
      <c r="F699" s="14"/>
      <c r="G699" s="14"/>
      <c r="H699" s="14"/>
      <c r="I699" s="14"/>
    </row>
    <row r="700" spans="1:10" ht="16" customHeight="1" x14ac:dyDescent="0.15">
      <c r="A700" s="14"/>
      <c r="B700" s="14"/>
      <c r="C700" s="14"/>
      <c r="D700" s="14"/>
      <c r="E700" s="14"/>
      <c r="F700" s="14"/>
      <c r="G700" s="310" t="str">
        <f>F654</f>
        <v>Nama PB 14</v>
      </c>
      <c r="H700" s="310"/>
      <c r="I700" s="310"/>
    </row>
    <row r="701" spans="1:10" ht="16" customHeight="1" x14ac:dyDescent="0.15">
      <c r="A701" s="311" t="s">
        <v>31</v>
      </c>
      <c r="B701" s="311"/>
      <c r="C701" s="311"/>
      <c r="D701" s="311"/>
      <c r="E701" s="311"/>
      <c r="F701" s="311"/>
      <c r="G701" s="311"/>
      <c r="H701" s="311"/>
      <c r="I701" s="311"/>
      <c r="J701" s="1">
        <v>15</v>
      </c>
    </row>
    <row r="702" spans="1:10" ht="16" customHeight="1" x14ac:dyDescent="0.15">
      <c r="A702" s="14"/>
      <c r="B702" s="14"/>
      <c r="C702" s="14"/>
      <c r="D702" s="14"/>
      <c r="E702" s="14"/>
      <c r="F702" s="14"/>
      <c r="G702" s="14"/>
      <c r="H702" s="14"/>
      <c r="I702" s="14"/>
    </row>
    <row r="703" spans="1:10" ht="16" customHeight="1" x14ac:dyDescent="0.15">
      <c r="A703" s="14" t="s">
        <v>17</v>
      </c>
      <c r="B703" s="14"/>
      <c r="C703" s="14"/>
      <c r="D703" s="14"/>
      <c r="E703" s="14"/>
      <c r="F703" s="14"/>
      <c r="G703" s="14"/>
      <c r="H703" s="14"/>
      <c r="I703" s="14"/>
    </row>
    <row r="704" spans="1:10" ht="16" customHeight="1" x14ac:dyDescent="0.15">
      <c r="A704" s="14"/>
      <c r="B704" s="14" t="s">
        <v>12</v>
      </c>
      <c r="C704" s="14"/>
      <c r="D704" s="14"/>
      <c r="E704" s="14" t="s">
        <v>2</v>
      </c>
      <c r="F704" s="14" t="str">
        <f>VLOOKUP($J701,[128]Base_02!$A$5:$Z$24,3,FALSE)</f>
        <v>Nama PB 15</v>
      </c>
      <c r="G704" s="14"/>
      <c r="H704" s="14"/>
      <c r="I704" s="14"/>
    </row>
    <row r="705" spans="1:9" ht="16" customHeight="1" x14ac:dyDescent="0.15">
      <c r="A705" s="14"/>
      <c r="B705" s="14" t="s">
        <v>14</v>
      </c>
      <c r="C705" s="14"/>
      <c r="D705" s="14"/>
      <c r="E705" s="14" t="s">
        <v>2</v>
      </c>
      <c r="F705" s="14" t="str">
        <f>VLOOKUP(J701,[128]Base_02!$A$5:$Z$24,5,FALSE)&amp;", "&amp;TEXT(VLOOKUP(J701,[128]Base_02!$A$5:$Z$24,6,FALSE),"dd mmm yyyy")</f>
        <v>, 00 Jan 1900</v>
      </c>
      <c r="G705" s="14"/>
      <c r="H705" s="14"/>
      <c r="I705" s="14"/>
    </row>
    <row r="706" spans="1:9" ht="16" customHeight="1" x14ac:dyDescent="0.15">
      <c r="A706" s="14"/>
      <c r="B706" s="14" t="s">
        <v>708</v>
      </c>
      <c r="C706" s="14"/>
      <c r="D706" s="14"/>
      <c r="E706" s="14" t="s">
        <v>2</v>
      </c>
      <c r="F706" s="14" t="str">
        <f>IF(VLOOKUP($J701,[128]Base_02!$A$5:$Z$24,4,FALSE)="L","Laki-Laki","Perempuan")</f>
        <v>Perempuan</v>
      </c>
      <c r="G706" s="14"/>
      <c r="H706" s="14"/>
      <c r="I706" s="14"/>
    </row>
    <row r="707" spans="1:9" ht="16" customHeight="1" x14ac:dyDescent="0.15">
      <c r="A707" s="14"/>
      <c r="B707" s="14" t="s">
        <v>13</v>
      </c>
      <c r="C707" s="14"/>
      <c r="D707" s="14"/>
      <c r="E707" s="14" t="s">
        <v>2</v>
      </c>
      <c r="F707" s="14">
        <f>VLOOKUP($J701,[128]Base_02!$A$5:$Z$24,14,FALSE)</f>
        <v>0</v>
      </c>
      <c r="G707" s="14"/>
      <c r="H707" s="14"/>
      <c r="I707" s="14"/>
    </row>
    <row r="708" spans="1:9" ht="16" customHeight="1" x14ac:dyDescent="0.15">
      <c r="A708" s="14"/>
      <c r="B708" s="14" t="s">
        <v>709</v>
      </c>
      <c r="C708" s="14"/>
      <c r="D708" s="14"/>
      <c r="E708" s="14" t="s">
        <v>2</v>
      </c>
      <c r="F708" s="14" t="str">
        <f>VLOOKUP($J701,[128]Base_02!$A$5:$AG$24,33,FALSE)</f>
        <v>Sekolah Menengah Pertama</v>
      </c>
      <c r="G708" s="14"/>
      <c r="H708" s="14"/>
      <c r="I708" s="14"/>
    </row>
    <row r="709" spans="1:9" ht="16" customHeight="1" x14ac:dyDescent="0.15">
      <c r="A709" s="14"/>
      <c r="B709" s="14" t="s">
        <v>16</v>
      </c>
      <c r="C709" s="14"/>
      <c r="D709" s="14"/>
      <c r="E709" s="14" t="s">
        <v>2</v>
      </c>
      <c r="F709" s="14" t="str">
        <f>VLOOKUP(J701,[128]Base_02!$A$5:$Z$24,11,FALSE)&amp;", RT "&amp;VLOOKUP(J701,[128]Base_02!$A$5:$Z$24,12,FALSE)&amp;", RW "&amp;VLOOKUP(J701,[128]Base_02!$A$5:$Z$24,13,FALSE)&amp;", "</f>
        <v xml:space="preserve">Jalan Kanal Victory, RT 2, RW 1, </v>
      </c>
      <c r="G709" s="14"/>
      <c r="H709" s="14"/>
      <c r="I709" s="14"/>
    </row>
    <row r="710" spans="1:9" ht="16" customHeight="1" x14ac:dyDescent="0.15">
      <c r="A710" s="14"/>
      <c r="B710" s="14"/>
      <c r="C710" s="14"/>
      <c r="D710" s="14"/>
      <c r="E710" s="14"/>
      <c r="F710" s="14" t="str">
        <f>[128]Base_01!$B$2&amp;" "&amp;[128]Base_01!$C$2&amp;", "</f>
        <v xml:space="preserve">Kelurahan Klasabi, </v>
      </c>
      <c r="G710" s="14"/>
      <c r="H710" s="14"/>
    </row>
    <row r="711" spans="1:9" ht="16" customHeight="1" x14ac:dyDescent="0.15">
      <c r="A711" s="14"/>
      <c r="B711" s="14"/>
      <c r="C711" s="14"/>
      <c r="D711" s="14"/>
      <c r="E711" s="14"/>
      <c r="F711" s="14" t="str">
        <f>[128]Base_01!$B$3&amp;" "&amp;[128]Base_01!$C$3&amp;", "</f>
        <v xml:space="preserve">Distrik Sorong Manoi, </v>
      </c>
      <c r="G711" s="14"/>
      <c r="H711" s="14"/>
      <c r="I711" s="14"/>
    </row>
    <row r="712" spans="1:9" ht="16" customHeight="1" x14ac:dyDescent="0.15">
      <c r="A712" s="14"/>
      <c r="B712" s="14"/>
      <c r="C712" s="14"/>
      <c r="D712" s="14"/>
      <c r="E712" s="14"/>
      <c r="F712" s="14" t="str">
        <f>[128]Base_01!$B$4&amp;" "&amp;[128]Base_01!$C$4</f>
        <v>Kota Sorong</v>
      </c>
      <c r="G712" s="14"/>
      <c r="H712" s="14"/>
      <c r="I712" s="14"/>
    </row>
    <row r="713" spans="1:9" ht="16" customHeight="1" x14ac:dyDescent="0.15">
      <c r="A713" s="14"/>
      <c r="B713" s="14" t="s">
        <v>710</v>
      </c>
      <c r="C713" s="14"/>
      <c r="D713" s="14"/>
      <c r="E713" s="14" t="s">
        <v>2</v>
      </c>
      <c r="F713" s="14">
        <f>VLOOKUP(J701,[128]Base_02!$A$5:$Z$24,9,FALSE)</f>
        <v>0</v>
      </c>
      <c r="G713" s="14"/>
      <c r="H713" s="14"/>
      <c r="I713" s="14"/>
    </row>
    <row r="714" spans="1:9" ht="16" customHeight="1" x14ac:dyDescent="0.15">
      <c r="A714" s="14"/>
      <c r="B714" s="14" t="s">
        <v>15</v>
      </c>
      <c r="C714" s="14"/>
      <c r="D714" s="14"/>
      <c r="E714" s="14" t="s">
        <v>2</v>
      </c>
      <c r="F714" s="14">
        <f>VLOOKUP(J701,[128]Base_02!$A$5:$Z$24,8,FALSE)</f>
        <v>0</v>
      </c>
      <c r="G714" s="14"/>
      <c r="H714" s="14"/>
      <c r="I714" s="14"/>
    </row>
    <row r="715" spans="1:9" ht="16" customHeight="1" x14ac:dyDescent="0.15">
      <c r="A715" s="14"/>
      <c r="B715" s="14"/>
      <c r="C715" s="14"/>
      <c r="D715" s="14"/>
      <c r="E715" s="14"/>
      <c r="F715" s="14"/>
      <c r="G715" s="14"/>
      <c r="H715" s="14"/>
      <c r="I715" s="14"/>
    </row>
    <row r="716" spans="1:9" ht="16" customHeight="1" x14ac:dyDescent="0.15">
      <c r="A716" s="14" t="s">
        <v>18</v>
      </c>
      <c r="B716" s="14"/>
      <c r="C716" s="14"/>
      <c r="D716" s="14"/>
      <c r="E716" s="14"/>
      <c r="F716" s="14"/>
      <c r="G716" s="14"/>
      <c r="H716" s="14"/>
      <c r="I716" s="14"/>
    </row>
    <row r="717" spans="1:9" ht="16" customHeight="1" x14ac:dyDescent="0.15">
      <c r="A717" s="15" t="s">
        <v>674</v>
      </c>
      <c r="B717" s="309" t="s">
        <v>711</v>
      </c>
      <c r="C717" s="309"/>
      <c r="D717" s="309"/>
      <c r="E717" s="309"/>
      <c r="F717" s="309"/>
      <c r="G717" s="309"/>
      <c r="H717" s="309"/>
      <c r="I717" s="309"/>
    </row>
    <row r="718" spans="1:9" ht="16" customHeight="1" x14ac:dyDescent="0.15">
      <c r="A718" s="14"/>
      <c r="B718" s="309"/>
      <c r="C718" s="309"/>
      <c r="D718" s="309"/>
      <c r="E718" s="309"/>
      <c r="F718" s="309"/>
      <c r="G718" s="309"/>
      <c r="H718" s="309"/>
      <c r="I718" s="309"/>
    </row>
    <row r="719" spans="1:9" ht="16" customHeight="1" x14ac:dyDescent="0.15">
      <c r="A719" s="16" t="s">
        <v>675</v>
      </c>
      <c r="B719" s="309" t="s">
        <v>712</v>
      </c>
      <c r="C719" s="309"/>
      <c r="D719" s="309"/>
      <c r="E719" s="309"/>
      <c r="F719" s="309"/>
      <c r="G719" s="309"/>
      <c r="H719" s="309"/>
      <c r="I719" s="309"/>
    </row>
    <row r="720" spans="1:9" ht="16" customHeight="1" x14ac:dyDescent="0.15">
      <c r="A720" s="14"/>
      <c r="B720" s="309"/>
      <c r="C720" s="309"/>
      <c r="D720" s="309"/>
      <c r="E720" s="309"/>
      <c r="F720" s="309"/>
      <c r="G720" s="309"/>
      <c r="H720" s="309"/>
      <c r="I720" s="309"/>
    </row>
    <row r="721" spans="1:9" ht="16" customHeight="1" x14ac:dyDescent="0.15">
      <c r="A721" s="14"/>
      <c r="B721" s="309"/>
      <c r="C721" s="309"/>
      <c r="D721" s="309"/>
      <c r="E721" s="309"/>
      <c r="F721" s="309"/>
      <c r="G721" s="309"/>
      <c r="H721" s="309"/>
      <c r="I721" s="309"/>
    </row>
    <row r="722" spans="1:9" ht="16" customHeight="1" x14ac:dyDescent="0.15">
      <c r="A722" s="16" t="s">
        <v>686</v>
      </c>
      <c r="B722" s="312" t="s">
        <v>713</v>
      </c>
      <c r="C722" s="312"/>
      <c r="D722" s="312"/>
      <c r="E722" s="312"/>
      <c r="F722" s="312"/>
      <c r="G722" s="312"/>
      <c r="H722" s="312"/>
      <c r="I722" s="312"/>
    </row>
    <row r="723" spans="1:9" ht="16" customHeight="1" x14ac:dyDescent="0.15">
      <c r="A723" s="16" t="s">
        <v>687</v>
      </c>
      <c r="B723" s="309" t="s">
        <v>714</v>
      </c>
      <c r="C723" s="309"/>
      <c r="D723" s="309"/>
      <c r="E723" s="309"/>
      <c r="F723" s="309"/>
      <c r="G723" s="309"/>
      <c r="H723" s="309"/>
      <c r="I723" s="309"/>
    </row>
    <row r="724" spans="1:9" ht="16" customHeight="1" x14ac:dyDescent="0.15">
      <c r="A724" s="14"/>
      <c r="B724" s="309"/>
      <c r="C724" s="309"/>
      <c r="D724" s="309"/>
      <c r="E724" s="309"/>
      <c r="F724" s="309"/>
      <c r="G724" s="309"/>
      <c r="H724" s="309"/>
      <c r="I724" s="309"/>
    </row>
    <row r="725" spans="1:9" ht="16" customHeight="1" x14ac:dyDescent="0.15">
      <c r="A725" s="16" t="s">
        <v>688</v>
      </c>
      <c r="B725" s="312" t="s">
        <v>715</v>
      </c>
      <c r="C725" s="312"/>
      <c r="D725" s="312"/>
      <c r="E725" s="312"/>
      <c r="F725" s="312"/>
      <c r="G725" s="312"/>
      <c r="H725" s="312"/>
      <c r="I725" s="312"/>
    </row>
    <row r="726" spans="1:9" ht="16" customHeight="1" x14ac:dyDescent="0.15">
      <c r="A726" s="16" t="s">
        <v>689</v>
      </c>
      <c r="B726" s="312" t="s">
        <v>702</v>
      </c>
      <c r="C726" s="312"/>
      <c r="D726" s="312"/>
      <c r="E726" s="312"/>
      <c r="F726" s="312"/>
      <c r="G726" s="312"/>
      <c r="H726" s="312"/>
      <c r="I726" s="312"/>
    </row>
    <row r="727" spans="1:9" ht="16" customHeight="1" x14ac:dyDescent="0.15">
      <c r="A727" s="16" t="s">
        <v>690</v>
      </c>
      <c r="B727" s="309" t="s">
        <v>716</v>
      </c>
      <c r="C727" s="309"/>
      <c r="D727" s="309"/>
      <c r="E727" s="309"/>
      <c r="F727" s="309"/>
      <c r="G727" s="309"/>
      <c r="H727" s="309"/>
      <c r="I727" s="309"/>
    </row>
    <row r="728" spans="1:9" ht="16" customHeight="1" x14ac:dyDescent="0.15">
      <c r="A728" s="14"/>
      <c r="B728" s="309"/>
      <c r="C728" s="309"/>
      <c r="D728" s="309"/>
      <c r="E728" s="309"/>
      <c r="F728" s="309"/>
      <c r="G728" s="309"/>
      <c r="H728" s="309"/>
      <c r="I728" s="309"/>
    </row>
    <row r="729" spans="1:9" ht="16" customHeight="1" x14ac:dyDescent="0.15">
      <c r="A729" s="16" t="s">
        <v>691</v>
      </c>
      <c r="B729" s="309" t="s">
        <v>717</v>
      </c>
      <c r="C729" s="309"/>
      <c r="D729" s="309"/>
      <c r="E729" s="309"/>
      <c r="F729" s="309"/>
      <c r="G729" s="309"/>
      <c r="H729" s="309"/>
      <c r="I729" s="309"/>
    </row>
    <row r="730" spans="1:9" ht="16" customHeight="1" x14ac:dyDescent="0.15">
      <c r="A730" s="14"/>
      <c r="B730" s="309"/>
      <c r="C730" s="309"/>
      <c r="D730" s="309"/>
      <c r="E730" s="309"/>
      <c r="F730" s="309"/>
      <c r="G730" s="309"/>
      <c r="H730" s="309"/>
      <c r="I730" s="309"/>
    </row>
    <row r="731" spans="1:9" ht="16" customHeight="1" x14ac:dyDescent="0.15">
      <c r="A731" s="14"/>
      <c r="B731" s="309"/>
      <c r="C731" s="309"/>
      <c r="D731" s="309"/>
      <c r="E731" s="309"/>
      <c r="F731" s="309"/>
      <c r="G731" s="309"/>
      <c r="H731" s="309"/>
      <c r="I731" s="309"/>
    </row>
    <row r="732" spans="1:9" ht="16" customHeight="1" x14ac:dyDescent="0.15">
      <c r="A732" s="16" t="s">
        <v>692</v>
      </c>
      <c r="B732" s="309" t="s">
        <v>718</v>
      </c>
      <c r="C732" s="309"/>
      <c r="D732" s="309"/>
      <c r="E732" s="309"/>
      <c r="F732" s="309"/>
      <c r="G732" s="309"/>
      <c r="H732" s="309"/>
      <c r="I732" s="309"/>
    </row>
    <row r="733" spans="1:9" ht="16" customHeight="1" x14ac:dyDescent="0.15">
      <c r="A733" s="14"/>
      <c r="B733" s="309"/>
      <c r="C733" s="309"/>
      <c r="D733" s="309"/>
      <c r="E733" s="309"/>
      <c r="F733" s="309"/>
      <c r="G733" s="309"/>
      <c r="H733" s="309"/>
      <c r="I733" s="309"/>
    </row>
    <row r="734" spans="1:9" ht="16" customHeight="1" x14ac:dyDescent="0.15">
      <c r="A734" s="14"/>
      <c r="B734" s="309"/>
      <c r="C734" s="309"/>
      <c r="D734" s="309"/>
      <c r="E734" s="309"/>
      <c r="F734" s="309"/>
      <c r="G734" s="309"/>
      <c r="H734" s="309"/>
      <c r="I734" s="309"/>
    </row>
    <row r="735" spans="1:9" ht="16" customHeight="1" x14ac:dyDescent="0.15">
      <c r="A735" s="16" t="s">
        <v>693</v>
      </c>
      <c r="B735" s="309" t="s">
        <v>719</v>
      </c>
      <c r="C735" s="309"/>
      <c r="D735" s="309"/>
      <c r="E735" s="309"/>
      <c r="F735" s="309"/>
      <c r="G735" s="309"/>
      <c r="H735" s="309"/>
      <c r="I735" s="309"/>
    </row>
    <row r="736" spans="1:9" ht="16" customHeight="1" x14ac:dyDescent="0.15">
      <c r="A736" s="14"/>
      <c r="B736" s="309"/>
      <c r="C736" s="309"/>
      <c r="D736" s="309"/>
      <c r="E736" s="309"/>
      <c r="F736" s="309"/>
      <c r="G736" s="309"/>
      <c r="H736" s="309"/>
      <c r="I736" s="309"/>
    </row>
    <row r="737" spans="1:10" ht="16" customHeight="1" x14ac:dyDescent="0.15">
      <c r="A737" s="16" t="s">
        <v>694</v>
      </c>
      <c r="B737" s="309" t="s">
        <v>720</v>
      </c>
      <c r="C737" s="309"/>
      <c r="D737" s="309"/>
      <c r="E737" s="309"/>
      <c r="F737" s="309"/>
      <c r="G737" s="309"/>
      <c r="H737" s="309"/>
      <c r="I737" s="309"/>
    </row>
    <row r="738" spans="1:10" ht="16" customHeight="1" x14ac:dyDescent="0.15">
      <c r="A738" s="14"/>
      <c r="B738" s="309"/>
      <c r="C738" s="309"/>
      <c r="D738" s="309"/>
      <c r="E738" s="309"/>
      <c r="F738" s="309"/>
      <c r="G738" s="309"/>
      <c r="H738" s="309"/>
      <c r="I738" s="309"/>
    </row>
    <row r="739" spans="1:10" ht="16" customHeight="1" x14ac:dyDescent="0.15">
      <c r="A739" s="309" t="s">
        <v>721</v>
      </c>
      <c r="B739" s="309"/>
      <c r="C739" s="309"/>
      <c r="D739" s="309"/>
      <c r="E739" s="309"/>
      <c r="F739" s="309"/>
      <c r="G739" s="309"/>
      <c r="H739" s="309"/>
      <c r="I739" s="309"/>
    </row>
    <row r="740" spans="1:10" ht="16" customHeight="1" x14ac:dyDescent="0.15">
      <c r="A740" s="309"/>
      <c r="B740" s="309"/>
      <c r="C740" s="309"/>
      <c r="D740" s="309"/>
      <c r="E740" s="309"/>
      <c r="F740" s="309"/>
      <c r="G740" s="309"/>
      <c r="H740" s="309"/>
      <c r="I740" s="309"/>
    </row>
    <row r="741" spans="1:10" ht="16" customHeight="1" x14ac:dyDescent="0.15">
      <c r="A741" s="309"/>
      <c r="B741" s="309"/>
      <c r="C741" s="309"/>
      <c r="D741" s="309"/>
      <c r="E741" s="309"/>
      <c r="F741" s="309"/>
      <c r="G741" s="309"/>
      <c r="H741" s="309"/>
      <c r="I741" s="309"/>
    </row>
    <row r="742" spans="1:10" ht="16" customHeight="1" x14ac:dyDescent="0.15">
      <c r="A742" s="309"/>
      <c r="B742" s="309"/>
      <c r="C742" s="309"/>
      <c r="D742" s="309"/>
      <c r="E742" s="309"/>
      <c r="F742" s="309"/>
      <c r="G742" s="309"/>
      <c r="H742" s="309"/>
      <c r="I742" s="309"/>
    </row>
    <row r="743" spans="1:10" ht="16" customHeight="1" x14ac:dyDescent="0.15">
      <c r="A743" s="14"/>
      <c r="B743" s="14"/>
      <c r="C743" s="14"/>
      <c r="D743" s="14"/>
      <c r="E743" s="14"/>
      <c r="F743" s="14"/>
      <c r="G743" s="14"/>
      <c r="H743" s="14"/>
      <c r="I743" s="14"/>
    </row>
    <row r="744" spans="1:10" ht="16" customHeight="1" x14ac:dyDescent="0.15">
      <c r="A744" s="14"/>
      <c r="B744" s="14"/>
      <c r="C744" s="14"/>
      <c r="D744" s="14"/>
      <c r="E744" s="14"/>
      <c r="F744" s="14"/>
      <c r="G744" s="310" t="str">
        <f>[128]Base_01!$C$4&amp;", "&amp;[128]Base_01!$C$27</f>
        <v>Sorong, …..  …........................  2026</v>
      </c>
      <c r="H744" s="310"/>
      <c r="I744" s="310"/>
    </row>
    <row r="745" spans="1:10" ht="16" customHeight="1" x14ac:dyDescent="0.15">
      <c r="A745" s="14"/>
      <c r="B745" s="14"/>
      <c r="C745" s="14"/>
      <c r="D745" s="14"/>
      <c r="E745" s="14"/>
      <c r="F745" s="14"/>
      <c r="G745" s="310" t="s">
        <v>30</v>
      </c>
      <c r="H745" s="310"/>
      <c r="I745" s="310"/>
    </row>
    <row r="746" spans="1:10" ht="16" customHeight="1" x14ac:dyDescent="0.15">
      <c r="A746" s="14"/>
      <c r="B746" s="14"/>
      <c r="C746" s="14"/>
      <c r="D746" s="14"/>
      <c r="E746" s="14"/>
      <c r="F746" s="14"/>
      <c r="G746" s="14"/>
      <c r="H746" s="14"/>
      <c r="I746" s="14"/>
    </row>
    <row r="747" spans="1:10" ht="16" customHeight="1" x14ac:dyDescent="0.15">
      <c r="A747" s="14"/>
      <c r="B747" s="14"/>
      <c r="C747" s="14"/>
      <c r="D747" s="14"/>
      <c r="E747" s="14"/>
      <c r="F747" s="14"/>
      <c r="G747" s="14"/>
      <c r="H747" s="14"/>
      <c r="I747" s="14"/>
    </row>
    <row r="748" spans="1:10" ht="16" customHeight="1" x14ac:dyDescent="0.15">
      <c r="A748" s="14"/>
      <c r="B748" s="14"/>
      <c r="C748" s="14"/>
      <c r="D748" s="14"/>
      <c r="E748" s="14"/>
      <c r="F748" s="14"/>
      <c r="G748" s="14"/>
      <c r="H748" s="14"/>
      <c r="I748" s="14"/>
    </row>
    <row r="749" spans="1:10" ht="16" customHeight="1" x14ac:dyDescent="0.15">
      <c r="A749" s="14"/>
      <c r="B749" s="14"/>
      <c r="C749" s="14"/>
      <c r="D749" s="14"/>
      <c r="E749" s="14"/>
      <c r="F749" s="14"/>
      <c r="G749" s="14"/>
      <c r="H749" s="14"/>
      <c r="I749" s="14"/>
    </row>
    <row r="750" spans="1:10" ht="16" customHeight="1" x14ac:dyDescent="0.15">
      <c r="A750" s="14"/>
      <c r="B750" s="14"/>
      <c r="C750" s="14"/>
      <c r="D750" s="14"/>
      <c r="E750" s="14"/>
      <c r="F750" s="14"/>
      <c r="G750" s="310" t="str">
        <f>F704</f>
        <v>Nama PB 15</v>
      </c>
      <c r="H750" s="310"/>
      <c r="I750" s="310"/>
    </row>
    <row r="751" spans="1:10" ht="16" customHeight="1" x14ac:dyDescent="0.15">
      <c r="A751" s="311" t="s">
        <v>31</v>
      </c>
      <c r="B751" s="311"/>
      <c r="C751" s="311"/>
      <c r="D751" s="311"/>
      <c r="E751" s="311"/>
      <c r="F751" s="311"/>
      <c r="G751" s="311"/>
      <c r="H751" s="311"/>
      <c r="I751" s="311"/>
      <c r="J751" s="1">
        <v>16</v>
      </c>
    </row>
    <row r="752" spans="1:10" ht="16" customHeight="1" x14ac:dyDescent="0.15">
      <c r="A752" s="14"/>
      <c r="B752" s="14"/>
      <c r="C752" s="14"/>
      <c r="D752" s="14"/>
      <c r="E752" s="14"/>
      <c r="F752" s="14"/>
      <c r="G752" s="14"/>
      <c r="H752" s="14"/>
      <c r="I752" s="14"/>
    </row>
    <row r="753" spans="1:9" ht="16" customHeight="1" x14ac:dyDescent="0.15">
      <c r="A753" s="14" t="s">
        <v>17</v>
      </c>
      <c r="B753" s="14"/>
      <c r="C753" s="14"/>
      <c r="D753" s="14"/>
      <c r="E753" s="14"/>
      <c r="F753" s="14"/>
      <c r="G753" s="14"/>
      <c r="H753" s="14"/>
      <c r="I753" s="14"/>
    </row>
    <row r="754" spans="1:9" ht="16" customHeight="1" x14ac:dyDescent="0.15">
      <c r="A754" s="14"/>
      <c r="B754" s="14" t="s">
        <v>12</v>
      </c>
      <c r="C754" s="14"/>
      <c r="D754" s="14"/>
      <c r="E754" s="14" t="s">
        <v>2</v>
      </c>
      <c r="F754" s="14" t="str">
        <f>VLOOKUP($J751,[128]Base_02!$A$5:$Z$24,3,FALSE)</f>
        <v>Nama PB 16</v>
      </c>
      <c r="G754" s="14"/>
      <c r="H754" s="14"/>
      <c r="I754" s="14"/>
    </row>
    <row r="755" spans="1:9" ht="16" customHeight="1" x14ac:dyDescent="0.15">
      <c r="A755" s="14"/>
      <c r="B755" s="14" t="s">
        <v>14</v>
      </c>
      <c r="C755" s="14"/>
      <c r="D755" s="14"/>
      <c r="E755" s="14" t="s">
        <v>2</v>
      </c>
      <c r="F755" s="14" t="str">
        <f>VLOOKUP(J751,[128]Base_02!$A$5:$Z$24,5,FALSE)&amp;", "&amp;TEXT(VLOOKUP(J751,[128]Base_02!$A$5:$Z$24,6,FALSE),"dd mmm yyyy")</f>
        <v>, 00 Jan 1900</v>
      </c>
      <c r="G755" s="14"/>
      <c r="H755" s="14"/>
      <c r="I755" s="14"/>
    </row>
    <row r="756" spans="1:9" ht="16" customHeight="1" x14ac:dyDescent="0.15">
      <c r="A756" s="14"/>
      <c r="B756" s="14" t="s">
        <v>708</v>
      </c>
      <c r="C756" s="14"/>
      <c r="D756" s="14"/>
      <c r="E756" s="14" t="s">
        <v>2</v>
      </c>
      <c r="F756" s="14" t="str">
        <f>IF(VLOOKUP($J751,[128]Base_02!$A$5:$Z$24,4,FALSE)="L","Laki-Laki","Perempuan")</f>
        <v>Perempuan</v>
      </c>
      <c r="G756" s="14"/>
      <c r="H756" s="14"/>
      <c r="I756" s="14"/>
    </row>
    <row r="757" spans="1:9" ht="16" customHeight="1" x14ac:dyDescent="0.15">
      <c r="A757" s="14"/>
      <c r="B757" s="14" t="s">
        <v>13</v>
      </c>
      <c r="C757" s="14"/>
      <c r="D757" s="14"/>
      <c r="E757" s="14" t="s">
        <v>2</v>
      </c>
      <c r="F757" s="14">
        <f>VLOOKUP($J751,[128]Base_02!$A$5:$Z$24,14,FALSE)</f>
        <v>0</v>
      </c>
      <c r="G757" s="14"/>
      <c r="H757" s="14"/>
      <c r="I757" s="14"/>
    </row>
    <row r="758" spans="1:9" ht="16" customHeight="1" x14ac:dyDescent="0.15">
      <c r="A758" s="14"/>
      <c r="B758" s="14" t="s">
        <v>709</v>
      </c>
      <c r="C758" s="14"/>
      <c r="D758" s="14"/>
      <c r="E758" s="14" t="s">
        <v>2</v>
      </c>
      <c r="F758" s="14" t="str">
        <f>VLOOKUP($J751,[128]Base_02!$A$5:$AG$24,33,FALSE)</f>
        <v>Sekolah Menengah Pertama</v>
      </c>
      <c r="G758" s="14"/>
      <c r="H758" s="14"/>
      <c r="I758" s="14"/>
    </row>
    <row r="759" spans="1:9" ht="16" customHeight="1" x14ac:dyDescent="0.15">
      <c r="A759" s="14"/>
      <c r="B759" s="14" t="s">
        <v>16</v>
      </c>
      <c r="C759" s="14"/>
      <c r="D759" s="14"/>
      <c r="E759" s="14" t="s">
        <v>2</v>
      </c>
      <c r="F759" s="14" t="str">
        <f>VLOOKUP(J751,[128]Base_02!$A$5:$Z$24,11,FALSE)&amp;", RT "&amp;VLOOKUP(J751,[128]Base_02!$A$5:$Z$24,12,FALSE)&amp;", RW "&amp;VLOOKUP(J751,[128]Base_02!$A$5:$Z$24,13,FALSE)&amp;", "</f>
        <v xml:space="preserve">Jalan Kanal Victory, RT 2, RW 1, </v>
      </c>
      <c r="G759" s="14"/>
      <c r="H759" s="14"/>
      <c r="I759" s="14"/>
    </row>
    <row r="760" spans="1:9" ht="16" customHeight="1" x14ac:dyDescent="0.15">
      <c r="A760" s="14"/>
      <c r="B760" s="14"/>
      <c r="C760" s="14"/>
      <c r="D760" s="14"/>
      <c r="E760" s="14"/>
      <c r="F760" s="14" t="str">
        <f>[128]Base_01!$B$2&amp;" "&amp;[128]Base_01!$C$2&amp;", "</f>
        <v xml:space="preserve">Kelurahan Klasabi, </v>
      </c>
      <c r="G760" s="14"/>
      <c r="H760" s="14"/>
    </row>
    <row r="761" spans="1:9" ht="16" customHeight="1" x14ac:dyDescent="0.15">
      <c r="A761" s="14"/>
      <c r="B761" s="14"/>
      <c r="C761" s="14"/>
      <c r="D761" s="14"/>
      <c r="E761" s="14"/>
      <c r="F761" s="14" t="str">
        <f>[128]Base_01!$B$3&amp;" "&amp;[128]Base_01!$C$3&amp;", "</f>
        <v xml:space="preserve">Distrik Sorong Manoi, </v>
      </c>
      <c r="G761" s="14"/>
      <c r="H761" s="14"/>
      <c r="I761" s="14"/>
    </row>
    <row r="762" spans="1:9" ht="16" customHeight="1" x14ac:dyDescent="0.15">
      <c r="A762" s="14"/>
      <c r="B762" s="14"/>
      <c r="C762" s="14"/>
      <c r="D762" s="14"/>
      <c r="E762" s="14"/>
      <c r="F762" s="14" t="str">
        <f>[128]Base_01!$B$4&amp;" "&amp;[128]Base_01!$C$4</f>
        <v>Kota Sorong</v>
      </c>
      <c r="G762" s="14"/>
      <c r="H762" s="14"/>
      <c r="I762" s="14"/>
    </row>
    <row r="763" spans="1:9" ht="16" customHeight="1" x14ac:dyDescent="0.15">
      <c r="A763" s="14"/>
      <c r="B763" s="14" t="s">
        <v>710</v>
      </c>
      <c r="C763" s="14"/>
      <c r="D763" s="14"/>
      <c r="E763" s="14" t="s">
        <v>2</v>
      </c>
      <c r="F763" s="14">
        <f>VLOOKUP(J751,[128]Base_02!$A$5:$Z$24,9,FALSE)</f>
        <v>0</v>
      </c>
      <c r="G763" s="14"/>
      <c r="H763" s="14"/>
      <c r="I763" s="14"/>
    </row>
    <row r="764" spans="1:9" ht="16" customHeight="1" x14ac:dyDescent="0.15">
      <c r="A764" s="14"/>
      <c r="B764" s="14" t="s">
        <v>15</v>
      </c>
      <c r="C764" s="14"/>
      <c r="D764" s="14"/>
      <c r="E764" s="14" t="s">
        <v>2</v>
      </c>
      <c r="F764" s="14">
        <f>VLOOKUP(J751,[128]Base_02!$A$5:$Z$24,8,FALSE)</f>
        <v>0</v>
      </c>
      <c r="G764" s="14"/>
      <c r="H764" s="14"/>
      <c r="I764" s="14"/>
    </row>
    <row r="765" spans="1:9" ht="16" customHeight="1" x14ac:dyDescent="0.15">
      <c r="A765" s="14"/>
      <c r="B765" s="14"/>
      <c r="C765" s="14"/>
      <c r="D765" s="14"/>
      <c r="E765" s="14"/>
      <c r="F765" s="14"/>
      <c r="G765" s="14"/>
      <c r="H765" s="14"/>
      <c r="I765" s="14"/>
    </row>
    <row r="766" spans="1:9" ht="16" customHeight="1" x14ac:dyDescent="0.15">
      <c r="A766" s="14" t="s">
        <v>18</v>
      </c>
      <c r="B766" s="14"/>
      <c r="C766" s="14"/>
      <c r="D766" s="14"/>
      <c r="E766" s="14"/>
      <c r="F766" s="14"/>
      <c r="G766" s="14"/>
      <c r="H766" s="14"/>
      <c r="I766" s="14"/>
    </row>
    <row r="767" spans="1:9" ht="16" customHeight="1" x14ac:dyDescent="0.15">
      <c r="A767" s="15" t="s">
        <v>674</v>
      </c>
      <c r="B767" s="309" t="s">
        <v>711</v>
      </c>
      <c r="C767" s="309"/>
      <c r="D767" s="309"/>
      <c r="E767" s="309"/>
      <c r="F767" s="309"/>
      <c r="G767" s="309"/>
      <c r="H767" s="309"/>
      <c r="I767" s="309"/>
    </row>
    <row r="768" spans="1:9" ht="16" customHeight="1" x14ac:dyDescent="0.15">
      <c r="A768" s="14"/>
      <c r="B768" s="309"/>
      <c r="C768" s="309"/>
      <c r="D768" s="309"/>
      <c r="E768" s="309"/>
      <c r="F768" s="309"/>
      <c r="G768" s="309"/>
      <c r="H768" s="309"/>
      <c r="I768" s="309"/>
    </row>
    <row r="769" spans="1:9" ht="16" customHeight="1" x14ac:dyDescent="0.15">
      <c r="A769" s="16" t="s">
        <v>675</v>
      </c>
      <c r="B769" s="309" t="s">
        <v>712</v>
      </c>
      <c r="C769" s="309"/>
      <c r="D769" s="309"/>
      <c r="E769" s="309"/>
      <c r="F769" s="309"/>
      <c r="G769" s="309"/>
      <c r="H769" s="309"/>
      <c r="I769" s="309"/>
    </row>
    <row r="770" spans="1:9" ht="16" customHeight="1" x14ac:dyDescent="0.15">
      <c r="A770" s="14"/>
      <c r="B770" s="309"/>
      <c r="C770" s="309"/>
      <c r="D770" s="309"/>
      <c r="E770" s="309"/>
      <c r="F770" s="309"/>
      <c r="G770" s="309"/>
      <c r="H770" s="309"/>
      <c r="I770" s="309"/>
    </row>
    <row r="771" spans="1:9" ht="16" customHeight="1" x14ac:dyDescent="0.15">
      <c r="A771" s="14"/>
      <c r="B771" s="309"/>
      <c r="C771" s="309"/>
      <c r="D771" s="309"/>
      <c r="E771" s="309"/>
      <c r="F771" s="309"/>
      <c r="G771" s="309"/>
      <c r="H771" s="309"/>
      <c r="I771" s="309"/>
    </row>
    <row r="772" spans="1:9" ht="16" customHeight="1" x14ac:dyDescent="0.15">
      <c r="A772" s="16" t="s">
        <v>686</v>
      </c>
      <c r="B772" s="312" t="s">
        <v>713</v>
      </c>
      <c r="C772" s="312"/>
      <c r="D772" s="312"/>
      <c r="E772" s="312"/>
      <c r="F772" s="312"/>
      <c r="G772" s="312"/>
      <c r="H772" s="312"/>
      <c r="I772" s="312"/>
    </row>
    <row r="773" spans="1:9" ht="16" customHeight="1" x14ac:dyDescent="0.15">
      <c r="A773" s="16" t="s">
        <v>687</v>
      </c>
      <c r="B773" s="309" t="s">
        <v>714</v>
      </c>
      <c r="C773" s="309"/>
      <c r="D773" s="309"/>
      <c r="E773" s="309"/>
      <c r="F773" s="309"/>
      <c r="G773" s="309"/>
      <c r="H773" s="309"/>
      <c r="I773" s="309"/>
    </row>
    <row r="774" spans="1:9" ht="16" customHeight="1" x14ac:dyDescent="0.15">
      <c r="A774" s="14"/>
      <c r="B774" s="309"/>
      <c r="C774" s="309"/>
      <c r="D774" s="309"/>
      <c r="E774" s="309"/>
      <c r="F774" s="309"/>
      <c r="G774" s="309"/>
      <c r="H774" s="309"/>
      <c r="I774" s="309"/>
    </row>
    <row r="775" spans="1:9" ht="16" customHeight="1" x14ac:dyDescent="0.15">
      <c r="A775" s="16" t="s">
        <v>688</v>
      </c>
      <c r="B775" s="312" t="s">
        <v>715</v>
      </c>
      <c r="C775" s="312"/>
      <c r="D775" s="312"/>
      <c r="E775" s="312"/>
      <c r="F775" s="312"/>
      <c r="G775" s="312"/>
      <c r="H775" s="312"/>
      <c r="I775" s="312"/>
    </row>
    <row r="776" spans="1:9" ht="16" customHeight="1" x14ac:dyDescent="0.15">
      <c r="A776" s="16" t="s">
        <v>689</v>
      </c>
      <c r="B776" s="312" t="s">
        <v>702</v>
      </c>
      <c r="C776" s="312"/>
      <c r="D776" s="312"/>
      <c r="E776" s="312"/>
      <c r="F776" s="312"/>
      <c r="G776" s="312"/>
      <c r="H776" s="312"/>
      <c r="I776" s="312"/>
    </row>
    <row r="777" spans="1:9" ht="16" customHeight="1" x14ac:dyDescent="0.15">
      <c r="A777" s="16" t="s">
        <v>690</v>
      </c>
      <c r="B777" s="309" t="s">
        <v>716</v>
      </c>
      <c r="C777" s="309"/>
      <c r="D777" s="309"/>
      <c r="E777" s="309"/>
      <c r="F777" s="309"/>
      <c r="G777" s="309"/>
      <c r="H777" s="309"/>
      <c r="I777" s="309"/>
    </row>
    <row r="778" spans="1:9" ht="16" customHeight="1" x14ac:dyDescent="0.15">
      <c r="A778" s="14"/>
      <c r="B778" s="309"/>
      <c r="C778" s="309"/>
      <c r="D778" s="309"/>
      <c r="E778" s="309"/>
      <c r="F778" s="309"/>
      <c r="G778" s="309"/>
      <c r="H778" s="309"/>
      <c r="I778" s="309"/>
    </row>
    <row r="779" spans="1:9" ht="16" customHeight="1" x14ac:dyDescent="0.15">
      <c r="A779" s="16" t="s">
        <v>691</v>
      </c>
      <c r="B779" s="309" t="s">
        <v>717</v>
      </c>
      <c r="C779" s="309"/>
      <c r="D779" s="309"/>
      <c r="E779" s="309"/>
      <c r="F779" s="309"/>
      <c r="G779" s="309"/>
      <c r="H779" s="309"/>
      <c r="I779" s="309"/>
    </row>
    <row r="780" spans="1:9" ht="16" customHeight="1" x14ac:dyDescent="0.15">
      <c r="A780" s="14"/>
      <c r="B780" s="309"/>
      <c r="C780" s="309"/>
      <c r="D780" s="309"/>
      <c r="E780" s="309"/>
      <c r="F780" s="309"/>
      <c r="G780" s="309"/>
      <c r="H780" s="309"/>
      <c r="I780" s="309"/>
    </row>
    <row r="781" spans="1:9" ht="16" customHeight="1" x14ac:dyDescent="0.15">
      <c r="A781" s="14"/>
      <c r="B781" s="309"/>
      <c r="C781" s="309"/>
      <c r="D781" s="309"/>
      <c r="E781" s="309"/>
      <c r="F781" s="309"/>
      <c r="G781" s="309"/>
      <c r="H781" s="309"/>
      <c r="I781" s="309"/>
    </row>
    <row r="782" spans="1:9" ht="16" customHeight="1" x14ac:dyDescent="0.15">
      <c r="A782" s="16" t="s">
        <v>692</v>
      </c>
      <c r="B782" s="309" t="s">
        <v>718</v>
      </c>
      <c r="C782" s="309"/>
      <c r="D782" s="309"/>
      <c r="E782" s="309"/>
      <c r="F782" s="309"/>
      <c r="G782" s="309"/>
      <c r="H782" s="309"/>
      <c r="I782" s="309"/>
    </row>
    <row r="783" spans="1:9" ht="16" customHeight="1" x14ac:dyDescent="0.15">
      <c r="A783" s="14"/>
      <c r="B783" s="309"/>
      <c r="C783" s="309"/>
      <c r="D783" s="309"/>
      <c r="E783" s="309"/>
      <c r="F783" s="309"/>
      <c r="G783" s="309"/>
      <c r="H783" s="309"/>
      <c r="I783" s="309"/>
    </row>
    <row r="784" spans="1:9" ht="16" customHeight="1" x14ac:dyDescent="0.15">
      <c r="A784" s="14"/>
      <c r="B784" s="309"/>
      <c r="C784" s="309"/>
      <c r="D784" s="309"/>
      <c r="E784" s="309"/>
      <c r="F784" s="309"/>
      <c r="G784" s="309"/>
      <c r="H784" s="309"/>
      <c r="I784" s="309"/>
    </row>
    <row r="785" spans="1:9" ht="16" customHeight="1" x14ac:dyDescent="0.15">
      <c r="A785" s="16" t="s">
        <v>693</v>
      </c>
      <c r="B785" s="309" t="s">
        <v>719</v>
      </c>
      <c r="C785" s="309"/>
      <c r="D785" s="309"/>
      <c r="E785" s="309"/>
      <c r="F785" s="309"/>
      <c r="G785" s="309"/>
      <c r="H785" s="309"/>
      <c r="I785" s="309"/>
    </row>
    <row r="786" spans="1:9" ht="16" customHeight="1" x14ac:dyDescent="0.15">
      <c r="A786" s="14"/>
      <c r="B786" s="309"/>
      <c r="C786" s="309"/>
      <c r="D786" s="309"/>
      <c r="E786" s="309"/>
      <c r="F786" s="309"/>
      <c r="G786" s="309"/>
      <c r="H786" s="309"/>
      <c r="I786" s="309"/>
    </row>
    <row r="787" spans="1:9" ht="16" customHeight="1" x14ac:dyDescent="0.15">
      <c r="A787" s="16" t="s">
        <v>694</v>
      </c>
      <c r="B787" s="309" t="s">
        <v>720</v>
      </c>
      <c r="C787" s="309"/>
      <c r="D787" s="309"/>
      <c r="E787" s="309"/>
      <c r="F787" s="309"/>
      <c r="G787" s="309"/>
      <c r="H787" s="309"/>
      <c r="I787" s="309"/>
    </row>
    <row r="788" spans="1:9" ht="16" customHeight="1" x14ac:dyDescent="0.15">
      <c r="A788" s="14"/>
      <c r="B788" s="309"/>
      <c r="C788" s="309"/>
      <c r="D788" s="309"/>
      <c r="E788" s="309"/>
      <c r="F788" s="309"/>
      <c r="G788" s="309"/>
      <c r="H788" s="309"/>
      <c r="I788" s="309"/>
    </row>
    <row r="789" spans="1:9" ht="16" customHeight="1" x14ac:dyDescent="0.15">
      <c r="A789" s="309" t="s">
        <v>721</v>
      </c>
      <c r="B789" s="309"/>
      <c r="C789" s="309"/>
      <c r="D789" s="309"/>
      <c r="E789" s="309"/>
      <c r="F789" s="309"/>
      <c r="G789" s="309"/>
      <c r="H789" s="309"/>
      <c r="I789" s="309"/>
    </row>
    <row r="790" spans="1:9" ht="16" customHeight="1" x14ac:dyDescent="0.15">
      <c r="A790" s="309"/>
      <c r="B790" s="309"/>
      <c r="C790" s="309"/>
      <c r="D790" s="309"/>
      <c r="E790" s="309"/>
      <c r="F790" s="309"/>
      <c r="G790" s="309"/>
      <c r="H790" s="309"/>
      <c r="I790" s="309"/>
    </row>
    <row r="791" spans="1:9" ht="16" customHeight="1" x14ac:dyDescent="0.15">
      <c r="A791" s="309"/>
      <c r="B791" s="309"/>
      <c r="C791" s="309"/>
      <c r="D791" s="309"/>
      <c r="E791" s="309"/>
      <c r="F791" s="309"/>
      <c r="G791" s="309"/>
      <c r="H791" s="309"/>
      <c r="I791" s="309"/>
    </row>
    <row r="792" spans="1:9" ht="16" customHeight="1" x14ac:dyDescent="0.15">
      <c r="A792" s="309"/>
      <c r="B792" s="309"/>
      <c r="C792" s="309"/>
      <c r="D792" s="309"/>
      <c r="E792" s="309"/>
      <c r="F792" s="309"/>
      <c r="G792" s="309"/>
      <c r="H792" s="309"/>
      <c r="I792" s="309"/>
    </row>
    <row r="793" spans="1:9" ht="16" customHeight="1" x14ac:dyDescent="0.15">
      <c r="A793" s="14"/>
      <c r="B793" s="14"/>
      <c r="C793" s="14"/>
      <c r="D793" s="14"/>
      <c r="E793" s="14"/>
      <c r="F793" s="14"/>
      <c r="G793" s="14"/>
      <c r="H793" s="14"/>
      <c r="I793" s="14"/>
    </row>
    <row r="794" spans="1:9" ht="16" customHeight="1" x14ac:dyDescent="0.15">
      <c r="A794" s="14"/>
      <c r="B794" s="14"/>
      <c r="C794" s="14"/>
      <c r="D794" s="14"/>
      <c r="E794" s="14"/>
      <c r="F794" s="14"/>
      <c r="G794" s="310" t="str">
        <f>[128]Base_01!$C$4&amp;", "&amp;[128]Base_01!$C$27</f>
        <v>Sorong, …..  …........................  2026</v>
      </c>
      <c r="H794" s="310"/>
      <c r="I794" s="310"/>
    </row>
    <row r="795" spans="1:9" ht="16" customHeight="1" x14ac:dyDescent="0.15">
      <c r="A795" s="14"/>
      <c r="B795" s="14"/>
      <c r="C795" s="14"/>
      <c r="D795" s="14"/>
      <c r="E795" s="14"/>
      <c r="F795" s="14"/>
      <c r="G795" s="310" t="s">
        <v>30</v>
      </c>
      <c r="H795" s="310"/>
      <c r="I795" s="310"/>
    </row>
    <row r="796" spans="1:9" ht="16" customHeight="1" x14ac:dyDescent="0.15">
      <c r="A796" s="14"/>
      <c r="B796" s="14"/>
      <c r="C796" s="14"/>
      <c r="D796" s="14"/>
      <c r="E796" s="14"/>
      <c r="F796" s="14"/>
      <c r="G796" s="14"/>
      <c r="H796" s="14"/>
      <c r="I796" s="14"/>
    </row>
    <row r="797" spans="1:9" ht="16" customHeight="1" x14ac:dyDescent="0.15">
      <c r="A797" s="14"/>
      <c r="B797" s="14"/>
      <c r="C797" s="14"/>
      <c r="D797" s="14"/>
      <c r="E797" s="14"/>
      <c r="F797" s="14"/>
      <c r="G797" s="14"/>
      <c r="H797" s="14"/>
      <c r="I797" s="14"/>
    </row>
    <row r="798" spans="1:9" ht="16" customHeight="1" x14ac:dyDescent="0.15">
      <c r="A798" s="14"/>
      <c r="B798" s="14"/>
      <c r="C798" s="14"/>
      <c r="D798" s="14"/>
      <c r="E798" s="14"/>
      <c r="F798" s="14"/>
      <c r="G798" s="14"/>
      <c r="H798" s="14"/>
      <c r="I798" s="14"/>
    </row>
    <row r="799" spans="1:9" ht="16" customHeight="1" x14ac:dyDescent="0.15">
      <c r="A799" s="14"/>
      <c r="B799" s="14"/>
      <c r="C799" s="14"/>
      <c r="D799" s="14"/>
      <c r="E799" s="14"/>
      <c r="F799" s="14"/>
      <c r="G799" s="14"/>
      <c r="H799" s="14"/>
      <c r="I799" s="14"/>
    </row>
    <row r="800" spans="1:9" ht="16" customHeight="1" x14ac:dyDescent="0.15">
      <c r="A800" s="14"/>
      <c r="B800" s="14"/>
      <c r="C800" s="14"/>
      <c r="D800" s="14"/>
      <c r="E800" s="14"/>
      <c r="F800" s="14"/>
      <c r="G800" s="310" t="str">
        <f>F754</f>
        <v>Nama PB 16</v>
      </c>
      <c r="H800" s="310"/>
      <c r="I800" s="310"/>
    </row>
    <row r="801" spans="1:10" ht="16" customHeight="1" x14ac:dyDescent="0.15">
      <c r="A801" s="311" t="s">
        <v>31</v>
      </c>
      <c r="B801" s="311"/>
      <c r="C801" s="311"/>
      <c r="D801" s="311"/>
      <c r="E801" s="311"/>
      <c r="F801" s="311"/>
      <c r="G801" s="311"/>
      <c r="H801" s="311"/>
      <c r="I801" s="311"/>
      <c r="J801" s="1">
        <v>17</v>
      </c>
    </row>
    <row r="802" spans="1:10" ht="16" customHeight="1" x14ac:dyDescent="0.15">
      <c r="A802" s="14"/>
      <c r="B802" s="14"/>
      <c r="C802" s="14"/>
      <c r="D802" s="14"/>
      <c r="E802" s="14"/>
      <c r="F802" s="14"/>
      <c r="G802" s="14"/>
      <c r="H802" s="14"/>
      <c r="I802" s="14"/>
    </row>
    <row r="803" spans="1:10" ht="16" customHeight="1" x14ac:dyDescent="0.15">
      <c r="A803" s="14" t="s">
        <v>17</v>
      </c>
      <c r="B803" s="14"/>
      <c r="C803" s="14"/>
      <c r="D803" s="14"/>
      <c r="E803" s="14"/>
      <c r="F803" s="14"/>
      <c r="G803" s="14"/>
      <c r="H803" s="14"/>
      <c r="I803" s="14"/>
    </row>
    <row r="804" spans="1:10" ht="16" customHeight="1" x14ac:dyDescent="0.15">
      <c r="A804" s="14"/>
      <c r="B804" s="14" t="s">
        <v>12</v>
      </c>
      <c r="C804" s="14"/>
      <c r="D804" s="14"/>
      <c r="E804" s="14" t="s">
        <v>2</v>
      </c>
      <c r="F804" s="14" t="str">
        <f>VLOOKUP($J801,[128]Base_02!$A$5:$Z$24,3,FALSE)</f>
        <v>Nama PB 17</v>
      </c>
      <c r="G804" s="14"/>
      <c r="H804" s="14"/>
      <c r="I804" s="14"/>
    </row>
    <row r="805" spans="1:10" ht="16" customHeight="1" x14ac:dyDescent="0.15">
      <c r="A805" s="14"/>
      <c r="B805" s="14" t="s">
        <v>14</v>
      </c>
      <c r="C805" s="14"/>
      <c r="D805" s="14"/>
      <c r="E805" s="14" t="s">
        <v>2</v>
      </c>
      <c r="F805" s="14" t="str">
        <f>VLOOKUP(J801,[128]Base_02!$A$5:$Z$24,5,FALSE)&amp;", "&amp;TEXT(VLOOKUP(J801,[128]Base_02!$A$5:$Z$24,6,FALSE),"dd mmm yyyy")</f>
        <v>, 00 Jan 1900</v>
      </c>
      <c r="G805" s="14"/>
      <c r="H805" s="14"/>
      <c r="I805" s="14"/>
    </row>
    <row r="806" spans="1:10" ht="16" customHeight="1" x14ac:dyDescent="0.15">
      <c r="A806" s="14"/>
      <c r="B806" s="14" t="s">
        <v>708</v>
      </c>
      <c r="C806" s="14"/>
      <c r="D806" s="14"/>
      <c r="E806" s="14" t="s">
        <v>2</v>
      </c>
      <c r="F806" s="14" t="str">
        <f>IF(VLOOKUP($J801,[128]Base_02!$A$5:$Z$24,4,FALSE)="L","Laki-Laki","Perempuan")</f>
        <v>Perempuan</v>
      </c>
      <c r="G806" s="14"/>
      <c r="H806" s="14"/>
      <c r="I806" s="14"/>
    </row>
    <row r="807" spans="1:10" ht="16" customHeight="1" x14ac:dyDescent="0.15">
      <c r="A807" s="14"/>
      <c r="B807" s="14" t="s">
        <v>13</v>
      </c>
      <c r="C807" s="14"/>
      <c r="D807" s="14"/>
      <c r="E807" s="14" t="s">
        <v>2</v>
      </c>
      <c r="F807" s="14">
        <f>VLOOKUP($J801,[128]Base_02!$A$5:$Z$24,14,FALSE)</f>
        <v>0</v>
      </c>
      <c r="G807" s="14"/>
      <c r="H807" s="14"/>
      <c r="I807" s="14"/>
    </row>
    <row r="808" spans="1:10" ht="16" customHeight="1" x14ac:dyDescent="0.15">
      <c r="A808" s="14"/>
      <c r="B808" s="14" t="s">
        <v>709</v>
      </c>
      <c r="C808" s="14"/>
      <c r="D808" s="14"/>
      <c r="E808" s="14" t="s">
        <v>2</v>
      </c>
      <c r="F808" s="14" t="str">
        <f>VLOOKUP($J801,[128]Base_02!$A$5:$AG$24,33,FALSE)</f>
        <v>Sekolah Menengah Atas</v>
      </c>
      <c r="G808" s="14"/>
      <c r="H808" s="14"/>
      <c r="I808" s="14"/>
    </row>
    <row r="809" spans="1:10" ht="16" customHeight="1" x14ac:dyDescent="0.15">
      <c r="A809" s="14"/>
      <c r="B809" s="14" t="s">
        <v>16</v>
      </c>
      <c r="C809" s="14"/>
      <c r="D809" s="14"/>
      <c r="E809" s="14" t="s">
        <v>2</v>
      </c>
      <c r="F809" s="14" t="str">
        <f>VLOOKUP(J801,[128]Base_02!$A$5:$Z$24,11,FALSE)&amp;", RT "&amp;VLOOKUP(J801,[128]Base_02!$A$5:$Z$24,12,FALSE)&amp;", RW "&amp;VLOOKUP(J801,[128]Base_02!$A$5:$Z$24,13,FALSE)&amp;", "</f>
        <v xml:space="preserve">Jalan Kanal Victory, RT 1, RW 2, </v>
      </c>
      <c r="G809" s="14"/>
      <c r="H809" s="14"/>
      <c r="I809" s="14"/>
    </row>
    <row r="810" spans="1:10" ht="16" customHeight="1" x14ac:dyDescent="0.15">
      <c r="A810" s="14"/>
      <c r="B810" s="14"/>
      <c r="C810" s="14"/>
      <c r="D810" s="14"/>
      <c r="E810" s="14"/>
      <c r="F810" s="14" t="str">
        <f>[128]Base_01!$B$2&amp;" "&amp;[128]Base_01!$C$2&amp;", "</f>
        <v xml:space="preserve">Kelurahan Klasabi, </v>
      </c>
      <c r="G810" s="14"/>
      <c r="H810" s="14"/>
    </row>
    <row r="811" spans="1:10" ht="16" customHeight="1" x14ac:dyDescent="0.15">
      <c r="A811" s="14"/>
      <c r="B811" s="14"/>
      <c r="C811" s="14"/>
      <c r="D811" s="14"/>
      <c r="E811" s="14"/>
      <c r="F811" s="14" t="str">
        <f>[128]Base_01!$B$3&amp;" "&amp;[128]Base_01!$C$3&amp;", "</f>
        <v xml:space="preserve">Distrik Sorong Manoi, </v>
      </c>
      <c r="G811" s="14"/>
      <c r="H811" s="14"/>
      <c r="I811" s="14"/>
    </row>
    <row r="812" spans="1:10" ht="16" customHeight="1" x14ac:dyDescent="0.15">
      <c r="A812" s="14"/>
      <c r="B812" s="14"/>
      <c r="C812" s="14"/>
      <c r="D812" s="14"/>
      <c r="E812" s="14"/>
      <c r="F812" s="14" t="str">
        <f>[128]Base_01!$B$4&amp;" "&amp;[128]Base_01!$C$4</f>
        <v>Kota Sorong</v>
      </c>
      <c r="G812" s="14"/>
      <c r="H812" s="14"/>
      <c r="I812" s="14"/>
    </row>
    <row r="813" spans="1:10" ht="16" customHeight="1" x14ac:dyDescent="0.15">
      <c r="A813" s="14"/>
      <c r="B813" s="14" t="s">
        <v>710</v>
      </c>
      <c r="C813" s="14"/>
      <c r="D813" s="14"/>
      <c r="E813" s="14" t="s">
        <v>2</v>
      </c>
      <c r="F813" s="14">
        <f>VLOOKUP(J801,[128]Base_02!$A$5:$Z$24,9,FALSE)</f>
        <v>0</v>
      </c>
      <c r="G813" s="14"/>
      <c r="H813" s="14"/>
      <c r="I813" s="14"/>
    </row>
    <row r="814" spans="1:10" ht="16" customHeight="1" x14ac:dyDescent="0.15">
      <c r="A814" s="14"/>
      <c r="B814" s="14" t="s">
        <v>15</v>
      </c>
      <c r="C814" s="14"/>
      <c r="D814" s="14"/>
      <c r="E814" s="14" t="s">
        <v>2</v>
      </c>
      <c r="F814" s="14">
        <f>VLOOKUP(J801,[128]Base_02!$A$5:$Z$24,8,FALSE)</f>
        <v>0</v>
      </c>
      <c r="G814" s="14"/>
      <c r="H814" s="14"/>
      <c r="I814" s="14"/>
    </row>
    <row r="815" spans="1:10" ht="16" customHeight="1" x14ac:dyDescent="0.15">
      <c r="A815" s="14"/>
      <c r="B815" s="14"/>
      <c r="C815" s="14"/>
      <c r="D815" s="14"/>
      <c r="E815" s="14"/>
      <c r="F815" s="14"/>
      <c r="G815" s="14"/>
      <c r="H815" s="14"/>
      <c r="I815" s="14"/>
    </row>
    <row r="816" spans="1:10" ht="16" customHeight="1" x14ac:dyDescent="0.15">
      <c r="A816" s="14" t="s">
        <v>18</v>
      </c>
      <c r="B816" s="14"/>
      <c r="C816" s="14"/>
      <c r="D816" s="14"/>
      <c r="E816" s="14"/>
      <c r="F816" s="14"/>
      <c r="G816" s="14"/>
      <c r="H816" s="14"/>
      <c r="I816" s="14"/>
    </row>
    <row r="817" spans="1:9" ht="16" customHeight="1" x14ac:dyDescent="0.15">
      <c r="A817" s="15" t="s">
        <v>674</v>
      </c>
      <c r="B817" s="309" t="s">
        <v>711</v>
      </c>
      <c r="C817" s="309"/>
      <c r="D817" s="309"/>
      <c r="E817" s="309"/>
      <c r="F817" s="309"/>
      <c r="G817" s="309"/>
      <c r="H817" s="309"/>
      <c r="I817" s="309"/>
    </row>
    <row r="818" spans="1:9" ht="16" customHeight="1" x14ac:dyDescent="0.15">
      <c r="A818" s="14"/>
      <c r="B818" s="309"/>
      <c r="C818" s="309"/>
      <c r="D818" s="309"/>
      <c r="E818" s="309"/>
      <c r="F818" s="309"/>
      <c r="G818" s="309"/>
      <c r="H818" s="309"/>
      <c r="I818" s="309"/>
    </row>
    <row r="819" spans="1:9" ht="16" customHeight="1" x14ac:dyDescent="0.15">
      <c r="A819" s="16" t="s">
        <v>675</v>
      </c>
      <c r="B819" s="309" t="s">
        <v>712</v>
      </c>
      <c r="C819" s="309"/>
      <c r="D819" s="309"/>
      <c r="E819" s="309"/>
      <c r="F819" s="309"/>
      <c r="G819" s="309"/>
      <c r="H819" s="309"/>
      <c r="I819" s="309"/>
    </row>
    <row r="820" spans="1:9" ht="16" customHeight="1" x14ac:dyDescent="0.15">
      <c r="A820" s="14"/>
      <c r="B820" s="309"/>
      <c r="C820" s="309"/>
      <c r="D820" s="309"/>
      <c r="E820" s="309"/>
      <c r="F820" s="309"/>
      <c r="G820" s="309"/>
      <c r="H820" s="309"/>
      <c r="I820" s="309"/>
    </row>
    <row r="821" spans="1:9" ht="16" customHeight="1" x14ac:dyDescent="0.15">
      <c r="A821" s="14"/>
      <c r="B821" s="309"/>
      <c r="C821" s="309"/>
      <c r="D821" s="309"/>
      <c r="E821" s="309"/>
      <c r="F821" s="309"/>
      <c r="G821" s="309"/>
      <c r="H821" s="309"/>
      <c r="I821" s="309"/>
    </row>
    <row r="822" spans="1:9" ht="16" customHeight="1" x14ac:dyDescent="0.15">
      <c r="A822" s="16" t="s">
        <v>686</v>
      </c>
      <c r="B822" s="312" t="s">
        <v>713</v>
      </c>
      <c r="C822" s="312"/>
      <c r="D822" s="312"/>
      <c r="E822" s="312"/>
      <c r="F822" s="312"/>
      <c r="G822" s="312"/>
      <c r="H822" s="312"/>
      <c r="I822" s="312"/>
    </row>
    <row r="823" spans="1:9" ht="16" customHeight="1" x14ac:dyDescent="0.15">
      <c r="A823" s="16" t="s">
        <v>687</v>
      </c>
      <c r="B823" s="309" t="s">
        <v>714</v>
      </c>
      <c r="C823" s="309"/>
      <c r="D823" s="309"/>
      <c r="E823" s="309"/>
      <c r="F823" s="309"/>
      <c r="G823" s="309"/>
      <c r="H823" s="309"/>
      <c r="I823" s="309"/>
    </row>
    <row r="824" spans="1:9" ht="16" customHeight="1" x14ac:dyDescent="0.15">
      <c r="A824" s="14"/>
      <c r="B824" s="309"/>
      <c r="C824" s="309"/>
      <c r="D824" s="309"/>
      <c r="E824" s="309"/>
      <c r="F824" s="309"/>
      <c r="G824" s="309"/>
      <c r="H824" s="309"/>
      <c r="I824" s="309"/>
    </row>
    <row r="825" spans="1:9" ht="16" customHeight="1" x14ac:dyDescent="0.15">
      <c r="A825" s="16" t="s">
        <v>688</v>
      </c>
      <c r="B825" s="312" t="s">
        <v>715</v>
      </c>
      <c r="C825" s="312"/>
      <c r="D825" s="312"/>
      <c r="E825" s="312"/>
      <c r="F825" s="312"/>
      <c r="G825" s="312"/>
      <c r="H825" s="312"/>
      <c r="I825" s="312"/>
    </row>
    <row r="826" spans="1:9" ht="16" customHeight="1" x14ac:dyDescent="0.15">
      <c r="A826" s="16" t="s">
        <v>689</v>
      </c>
      <c r="B826" s="312" t="s">
        <v>702</v>
      </c>
      <c r="C826" s="312"/>
      <c r="D826" s="312"/>
      <c r="E826" s="312"/>
      <c r="F826" s="312"/>
      <c r="G826" s="312"/>
      <c r="H826" s="312"/>
      <c r="I826" s="312"/>
    </row>
    <row r="827" spans="1:9" ht="16" customHeight="1" x14ac:dyDescent="0.15">
      <c r="A827" s="16" t="s">
        <v>690</v>
      </c>
      <c r="B827" s="309" t="s">
        <v>716</v>
      </c>
      <c r="C827" s="309"/>
      <c r="D827" s="309"/>
      <c r="E827" s="309"/>
      <c r="F827" s="309"/>
      <c r="G827" s="309"/>
      <c r="H827" s="309"/>
      <c r="I827" s="309"/>
    </row>
    <row r="828" spans="1:9" ht="16" customHeight="1" x14ac:dyDescent="0.15">
      <c r="A828" s="14"/>
      <c r="B828" s="309"/>
      <c r="C828" s="309"/>
      <c r="D828" s="309"/>
      <c r="E828" s="309"/>
      <c r="F828" s="309"/>
      <c r="G828" s="309"/>
      <c r="H828" s="309"/>
      <c r="I828" s="309"/>
    </row>
    <row r="829" spans="1:9" ht="16" customHeight="1" x14ac:dyDescent="0.15">
      <c r="A829" s="16" t="s">
        <v>691</v>
      </c>
      <c r="B829" s="309" t="s">
        <v>717</v>
      </c>
      <c r="C829" s="309"/>
      <c r="D829" s="309"/>
      <c r="E829" s="309"/>
      <c r="F829" s="309"/>
      <c r="G829" s="309"/>
      <c r="H829" s="309"/>
      <c r="I829" s="309"/>
    </row>
    <row r="830" spans="1:9" ht="16" customHeight="1" x14ac:dyDescent="0.15">
      <c r="A830" s="14"/>
      <c r="B830" s="309"/>
      <c r="C830" s="309"/>
      <c r="D830" s="309"/>
      <c r="E830" s="309"/>
      <c r="F830" s="309"/>
      <c r="G830" s="309"/>
      <c r="H830" s="309"/>
      <c r="I830" s="309"/>
    </row>
    <row r="831" spans="1:9" ht="16" customHeight="1" x14ac:dyDescent="0.15">
      <c r="A831" s="14"/>
      <c r="B831" s="309"/>
      <c r="C831" s="309"/>
      <c r="D831" s="309"/>
      <c r="E831" s="309"/>
      <c r="F831" s="309"/>
      <c r="G831" s="309"/>
      <c r="H831" s="309"/>
      <c r="I831" s="309"/>
    </row>
    <row r="832" spans="1:9" ht="16" customHeight="1" x14ac:dyDescent="0.15">
      <c r="A832" s="16" t="s">
        <v>692</v>
      </c>
      <c r="B832" s="309" t="s">
        <v>718</v>
      </c>
      <c r="C832" s="309"/>
      <c r="D832" s="309"/>
      <c r="E832" s="309"/>
      <c r="F832" s="309"/>
      <c r="G832" s="309"/>
      <c r="H832" s="309"/>
      <c r="I832" s="309"/>
    </row>
    <row r="833" spans="1:9" ht="16" customHeight="1" x14ac:dyDescent="0.15">
      <c r="A833" s="14"/>
      <c r="B833" s="309"/>
      <c r="C833" s="309"/>
      <c r="D833" s="309"/>
      <c r="E833" s="309"/>
      <c r="F833" s="309"/>
      <c r="G833" s="309"/>
      <c r="H833" s="309"/>
      <c r="I833" s="309"/>
    </row>
    <row r="834" spans="1:9" ht="16" customHeight="1" x14ac:dyDescent="0.15">
      <c r="A834" s="14"/>
      <c r="B834" s="309"/>
      <c r="C834" s="309"/>
      <c r="D834" s="309"/>
      <c r="E834" s="309"/>
      <c r="F834" s="309"/>
      <c r="G834" s="309"/>
      <c r="H834" s="309"/>
      <c r="I834" s="309"/>
    </row>
    <row r="835" spans="1:9" ht="16" customHeight="1" x14ac:dyDescent="0.15">
      <c r="A835" s="16" t="s">
        <v>693</v>
      </c>
      <c r="B835" s="309" t="s">
        <v>719</v>
      </c>
      <c r="C835" s="309"/>
      <c r="D835" s="309"/>
      <c r="E835" s="309"/>
      <c r="F835" s="309"/>
      <c r="G835" s="309"/>
      <c r="H835" s="309"/>
      <c r="I835" s="309"/>
    </row>
    <row r="836" spans="1:9" ht="16" customHeight="1" x14ac:dyDescent="0.15">
      <c r="A836" s="14"/>
      <c r="B836" s="309"/>
      <c r="C836" s="309"/>
      <c r="D836" s="309"/>
      <c r="E836" s="309"/>
      <c r="F836" s="309"/>
      <c r="G836" s="309"/>
      <c r="H836" s="309"/>
      <c r="I836" s="309"/>
    </row>
    <row r="837" spans="1:9" ht="16" customHeight="1" x14ac:dyDescent="0.15">
      <c r="A837" s="16" t="s">
        <v>694</v>
      </c>
      <c r="B837" s="309" t="s">
        <v>720</v>
      </c>
      <c r="C837" s="309"/>
      <c r="D837" s="309"/>
      <c r="E837" s="309"/>
      <c r="F837" s="309"/>
      <c r="G837" s="309"/>
      <c r="H837" s="309"/>
      <c r="I837" s="309"/>
    </row>
    <row r="838" spans="1:9" ht="16" customHeight="1" x14ac:dyDescent="0.15">
      <c r="A838" s="14"/>
      <c r="B838" s="309"/>
      <c r="C838" s="309"/>
      <c r="D838" s="309"/>
      <c r="E838" s="309"/>
      <c r="F838" s="309"/>
      <c r="G838" s="309"/>
      <c r="H838" s="309"/>
      <c r="I838" s="309"/>
    </row>
    <row r="839" spans="1:9" ht="16" customHeight="1" x14ac:dyDescent="0.15">
      <c r="A839" s="309" t="s">
        <v>721</v>
      </c>
      <c r="B839" s="309"/>
      <c r="C839" s="309"/>
      <c r="D839" s="309"/>
      <c r="E839" s="309"/>
      <c r="F839" s="309"/>
      <c r="G839" s="309"/>
      <c r="H839" s="309"/>
      <c r="I839" s="309"/>
    </row>
    <row r="840" spans="1:9" ht="16" customHeight="1" x14ac:dyDescent="0.15">
      <c r="A840" s="309"/>
      <c r="B840" s="309"/>
      <c r="C840" s="309"/>
      <c r="D840" s="309"/>
      <c r="E840" s="309"/>
      <c r="F840" s="309"/>
      <c r="G840" s="309"/>
      <c r="H840" s="309"/>
      <c r="I840" s="309"/>
    </row>
    <row r="841" spans="1:9" ht="16" customHeight="1" x14ac:dyDescent="0.15">
      <c r="A841" s="309"/>
      <c r="B841" s="309"/>
      <c r="C841" s="309"/>
      <c r="D841" s="309"/>
      <c r="E841" s="309"/>
      <c r="F841" s="309"/>
      <c r="G841" s="309"/>
      <c r="H841" s="309"/>
      <c r="I841" s="309"/>
    </row>
    <row r="842" spans="1:9" ht="16" customHeight="1" x14ac:dyDescent="0.15">
      <c r="A842" s="309"/>
      <c r="B842" s="309"/>
      <c r="C842" s="309"/>
      <c r="D842" s="309"/>
      <c r="E842" s="309"/>
      <c r="F842" s="309"/>
      <c r="G842" s="309"/>
      <c r="H842" s="309"/>
      <c r="I842" s="309"/>
    </row>
    <row r="843" spans="1:9" ht="16" customHeight="1" x14ac:dyDescent="0.15">
      <c r="A843" s="14"/>
      <c r="B843" s="14"/>
      <c r="C843" s="14"/>
      <c r="D843" s="14"/>
      <c r="E843" s="14"/>
      <c r="F843" s="14"/>
      <c r="G843" s="14"/>
      <c r="H843" s="14"/>
      <c r="I843" s="14"/>
    </row>
    <row r="844" spans="1:9" ht="16" customHeight="1" x14ac:dyDescent="0.15">
      <c r="A844" s="14"/>
      <c r="B844" s="14"/>
      <c r="C844" s="14"/>
      <c r="D844" s="14"/>
      <c r="E844" s="14"/>
      <c r="F844" s="14"/>
      <c r="G844" s="310" t="str">
        <f>[128]Base_01!$C$4&amp;", "&amp;[128]Base_01!$C$27</f>
        <v>Sorong, …..  …........................  2026</v>
      </c>
      <c r="H844" s="310"/>
      <c r="I844" s="310"/>
    </row>
    <row r="845" spans="1:9" ht="16" customHeight="1" x14ac:dyDescent="0.15">
      <c r="A845" s="14"/>
      <c r="B845" s="14"/>
      <c r="C845" s="14"/>
      <c r="D845" s="14"/>
      <c r="E845" s="14"/>
      <c r="F845" s="14"/>
      <c r="G845" s="310" t="s">
        <v>30</v>
      </c>
      <c r="H845" s="310"/>
      <c r="I845" s="310"/>
    </row>
    <row r="846" spans="1:9" ht="16" customHeight="1" x14ac:dyDescent="0.15">
      <c r="A846" s="14"/>
      <c r="B846" s="14"/>
      <c r="C846" s="14"/>
      <c r="D846" s="14"/>
      <c r="E846" s="14"/>
      <c r="F846" s="14"/>
      <c r="G846" s="14"/>
      <c r="H846" s="14"/>
      <c r="I846" s="14"/>
    </row>
    <row r="847" spans="1:9" ht="16" customHeight="1" x14ac:dyDescent="0.15">
      <c r="A847" s="14"/>
      <c r="B847" s="14"/>
      <c r="C847" s="14"/>
      <c r="D847" s="14"/>
      <c r="E847" s="14"/>
      <c r="F847" s="14"/>
      <c r="G847" s="14"/>
      <c r="H847" s="14"/>
      <c r="I847" s="14"/>
    </row>
    <row r="848" spans="1:9" ht="16" customHeight="1" x14ac:dyDescent="0.15">
      <c r="A848" s="14"/>
      <c r="B848" s="14"/>
      <c r="C848" s="14"/>
      <c r="D848" s="14"/>
      <c r="E848" s="14"/>
      <c r="F848" s="14"/>
      <c r="G848" s="14"/>
      <c r="H848" s="14"/>
      <c r="I848" s="14"/>
    </row>
    <row r="849" spans="1:10" ht="16" customHeight="1" x14ac:dyDescent="0.15">
      <c r="A849" s="14"/>
      <c r="B849" s="14"/>
      <c r="C849" s="14"/>
      <c r="D849" s="14"/>
      <c r="E849" s="14"/>
      <c r="F849" s="14"/>
      <c r="G849" s="14"/>
      <c r="H849" s="14"/>
      <c r="I849" s="14"/>
    </row>
    <row r="850" spans="1:10" ht="16" customHeight="1" x14ac:dyDescent="0.15">
      <c r="A850" s="14"/>
      <c r="B850" s="14"/>
      <c r="C850" s="14"/>
      <c r="D850" s="14"/>
      <c r="E850" s="14"/>
      <c r="F850" s="14"/>
      <c r="G850" s="310" t="str">
        <f>F804</f>
        <v>Nama PB 17</v>
      </c>
      <c r="H850" s="310"/>
      <c r="I850" s="310"/>
    </row>
    <row r="851" spans="1:10" ht="16" customHeight="1" x14ac:dyDescent="0.15">
      <c r="A851" s="311" t="s">
        <v>31</v>
      </c>
      <c r="B851" s="311"/>
      <c r="C851" s="311"/>
      <c r="D851" s="311"/>
      <c r="E851" s="311"/>
      <c r="F851" s="311"/>
      <c r="G851" s="311"/>
      <c r="H851" s="311"/>
      <c r="I851" s="311"/>
      <c r="J851" s="1">
        <v>18</v>
      </c>
    </row>
    <row r="852" spans="1:10" ht="16" customHeight="1" x14ac:dyDescent="0.15">
      <c r="A852" s="14"/>
      <c r="B852" s="14"/>
      <c r="C852" s="14"/>
      <c r="D852" s="14"/>
      <c r="E852" s="14"/>
      <c r="F852" s="14"/>
      <c r="G852" s="14"/>
      <c r="H852" s="14"/>
      <c r="I852" s="14"/>
    </row>
    <row r="853" spans="1:10" ht="16" customHeight="1" x14ac:dyDescent="0.15">
      <c r="A853" s="14" t="s">
        <v>17</v>
      </c>
      <c r="B853" s="14"/>
      <c r="C853" s="14"/>
      <c r="D853" s="14"/>
      <c r="E853" s="14"/>
      <c r="F853" s="14"/>
      <c r="G853" s="14"/>
      <c r="H853" s="14"/>
      <c r="I853" s="14"/>
    </row>
    <row r="854" spans="1:10" ht="16" customHeight="1" x14ac:dyDescent="0.15">
      <c r="A854" s="14"/>
      <c r="B854" s="14" t="s">
        <v>12</v>
      </c>
      <c r="C854" s="14"/>
      <c r="D854" s="14"/>
      <c r="E854" s="14" t="s">
        <v>2</v>
      </c>
      <c r="F854" s="14" t="str">
        <f>VLOOKUP($J851,[128]Base_02!$A$5:$Z$24,3,FALSE)</f>
        <v>Nama PB 18</v>
      </c>
      <c r="G854" s="14"/>
      <c r="H854" s="14"/>
      <c r="I854" s="14"/>
    </row>
    <row r="855" spans="1:10" ht="16" customHeight="1" x14ac:dyDescent="0.15">
      <c r="A855" s="14"/>
      <c r="B855" s="14" t="s">
        <v>14</v>
      </c>
      <c r="C855" s="14"/>
      <c r="D855" s="14"/>
      <c r="E855" s="14" t="s">
        <v>2</v>
      </c>
      <c r="F855" s="14" t="str">
        <f>VLOOKUP(J851,[128]Base_02!$A$5:$Z$24,5,FALSE)&amp;", "&amp;TEXT(VLOOKUP(J851,[128]Base_02!$A$5:$Z$24,6,FALSE),"dd mmm yyyy")</f>
        <v>, 00 Jan 1900</v>
      </c>
      <c r="G855" s="14"/>
      <c r="H855" s="14"/>
      <c r="I855" s="14"/>
    </row>
    <row r="856" spans="1:10" ht="16" customHeight="1" x14ac:dyDescent="0.15">
      <c r="A856" s="14"/>
      <c r="B856" s="14" t="s">
        <v>708</v>
      </c>
      <c r="C856" s="14"/>
      <c r="D856" s="14"/>
      <c r="E856" s="14" t="s">
        <v>2</v>
      </c>
      <c r="F856" s="14" t="str">
        <f>IF(VLOOKUP($J851,[128]Base_02!$A$5:$Z$24,4,FALSE)="L","Laki-Laki","Perempuan")</f>
        <v>Perempuan</v>
      </c>
      <c r="G856" s="14"/>
      <c r="H856" s="14"/>
      <c r="I856" s="14"/>
    </row>
    <row r="857" spans="1:10" ht="16" customHeight="1" x14ac:dyDescent="0.15">
      <c r="A857" s="14"/>
      <c r="B857" s="14" t="s">
        <v>13</v>
      </c>
      <c r="C857" s="14"/>
      <c r="D857" s="14"/>
      <c r="E857" s="14" t="s">
        <v>2</v>
      </c>
      <c r="F857" s="14">
        <f>VLOOKUP($J851,[128]Base_02!$A$5:$Z$24,14,FALSE)</f>
        <v>0</v>
      </c>
      <c r="G857" s="14"/>
      <c r="H857" s="14"/>
      <c r="I857" s="14"/>
    </row>
    <row r="858" spans="1:10" ht="16" customHeight="1" x14ac:dyDescent="0.15">
      <c r="A858" s="14"/>
      <c r="B858" s="14" t="s">
        <v>709</v>
      </c>
      <c r="C858" s="14"/>
      <c r="D858" s="14"/>
      <c r="E858" s="14" t="s">
        <v>2</v>
      </c>
      <c r="F858" s="14" t="str">
        <f>VLOOKUP($J851,[128]Base_02!$A$5:$AG$24,33,FALSE)</f>
        <v>Sekolah Menengah Atas</v>
      </c>
      <c r="G858" s="14"/>
      <c r="H858" s="14"/>
      <c r="I858" s="14"/>
    </row>
    <row r="859" spans="1:10" ht="16" customHeight="1" x14ac:dyDescent="0.15">
      <c r="A859" s="14"/>
      <c r="B859" s="14" t="s">
        <v>16</v>
      </c>
      <c r="C859" s="14"/>
      <c r="D859" s="14"/>
      <c r="E859" s="14" t="s">
        <v>2</v>
      </c>
      <c r="F859" s="14" t="str">
        <f>VLOOKUP(J851,[128]Base_02!$A$5:$Z$24,11,FALSE)&amp;", RT "&amp;VLOOKUP(J851,[128]Base_02!$A$5:$Z$24,12,FALSE)&amp;", RW "&amp;VLOOKUP(J851,[128]Base_02!$A$5:$Z$24,13,FALSE)&amp;", "</f>
        <v xml:space="preserve">Jalan Kanal Victory, RT 1, RW 2, </v>
      </c>
      <c r="G859" s="14"/>
      <c r="H859" s="14"/>
      <c r="I859" s="14"/>
    </row>
    <row r="860" spans="1:10" ht="16" customHeight="1" x14ac:dyDescent="0.15">
      <c r="A860" s="14"/>
      <c r="B860" s="14"/>
      <c r="C860" s="14"/>
      <c r="D860" s="14"/>
      <c r="E860" s="14"/>
      <c r="F860" s="14" t="str">
        <f>[128]Base_01!$B$2&amp;" "&amp;[128]Base_01!$C$2&amp;", "</f>
        <v xml:space="preserve">Kelurahan Klasabi, </v>
      </c>
      <c r="G860" s="14"/>
      <c r="H860" s="14"/>
    </row>
    <row r="861" spans="1:10" ht="16" customHeight="1" x14ac:dyDescent="0.15">
      <c r="A861" s="14"/>
      <c r="B861" s="14"/>
      <c r="C861" s="14"/>
      <c r="D861" s="14"/>
      <c r="E861" s="14"/>
      <c r="F861" s="14" t="str">
        <f>[128]Base_01!$B$3&amp;" "&amp;[128]Base_01!$C$3&amp;", "</f>
        <v xml:space="preserve">Distrik Sorong Manoi, </v>
      </c>
      <c r="G861" s="14"/>
      <c r="H861" s="14"/>
      <c r="I861" s="14"/>
    </row>
    <row r="862" spans="1:10" ht="16" customHeight="1" x14ac:dyDescent="0.15">
      <c r="A862" s="14"/>
      <c r="B862" s="14"/>
      <c r="C862" s="14"/>
      <c r="D862" s="14"/>
      <c r="E862" s="14"/>
      <c r="F862" s="14" t="str">
        <f>[128]Base_01!$B$4&amp;" "&amp;[128]Base_01!$C$4</f>
        <v>Kota Sorong</v>
      </c>
      <c r="G862" s="14"/>
      <c r="H862" s="14"/>
      <c r="I862" s="14"/>
    </row>
    <row r="863" spans="1:10" ht="16" customHeight="1" x14ac:dyDescent="0.15">
      <c r="A863" s="14"/>
      <c r="B863" s="14" t="s">
        <v>710</v>
      </c>
      <c r="C863" s="14"/>
      <c r="D863" s="14"/>
      <c r="E863" s="14" t="s">
        <v>2</v>
      </c>
      <c r="F863" s="14">
        <f>VLOOKUP(J851,[128]Base_02!$A$5:$Z$24,9,FALSE)</f>
        <v>0</v>
      </c>
      <c r="G863" s="14"/>
      <c r="H863" s="14"/>
      <c r="I863" s="14"/>
    </row>
    <row r="864" spans="1:10" ht="16" customHeight="1" x14ac:dyDescent="0.15">
      <c r="A864" s="14"/>
      <c r="B864" s="14" t="s">
        <v>15</v>
      </c>
      <c r="C864" s="14"/>
      <c r="D864" s="14"/>
      <c r="E864" s="14" t="s">
        <v>2</v>
      </c>
      <c r="F864" s="14">
        <f>VLOOKUP(J851,[128]Base_02!$A$5:$Z$24,8,FALSE)</f>
        <v>0</v>
      </c>
      <c r="G864" s="14"/>
      <c r="H864" s="14"/>
      <c r="I864" s="14"/>
    </row>
    <row r="865" spans="1:9" ht="16" customHeight="1" x14ac:dyDescent="0.15">
      <c r="A865" s="14"/>
      <c r="B865" s="14"/>
      <c r="C865" s="14"/>
      <c r="D865" s="14"/>
      <c r="E865" s="14"/>
      <c r="F865" s="14"/>
      <c r="G865" s="14"/>
      <c r="H865" s="14"/>
      <c r="I865" s="14"/>
    </row>
    <row r="866" spans="1:9" ht="16" customHeight="1" x14ac:dyDescent="0.15">
      <c r="A866" s="14" t="s">
        <v>18</v>
      </c>
      <c r="B866" s="14"/>
      <c r="C866" s="14"/>
      <c r="D866" s="14"/>
      <c r="E866" s="14"/>
      <c r="F866" s="14"/>
      <c r="G866" s="14"/>
      <c r="H866" s="14"/>
      <c r="I866" s="14"/>
    </row>
    <row r="867" spans="1:9" ht="16" customHeight="1" x14ac:dyDescent="0.15">
      <c r="A867" s="15" t="s">
        <v>674</v>
      </c>
      <c r="B867" s="309" t="s">
        <v>711</v>
      </c>
      <c r="C867" s="309"/>
      <c r="D867" s="309"/>
      <c r="E867" s="309"/>
      <c r="F867" s="309"/>
      <c r="G867" s="309"/>
      <c r="H867" s="309"/>
      <c r="I867" s="309"/>
    </row>
    <row r="868" spans="1:9" ht="16" customHeight="1" x14ac:dyDescent="0.15">
      <c r="A868" s="14"/>
      <c r="B868" s="309"/>
      <c r="C868" s="309"/>
      <c r="D868" s="309"/>
      <c r="E868" s="309"/>
      <c r="F868" s="309"/>
      <c r="G868" s="309"/>
      <c r="H868" s="309"/>
      <c r="I868" s="309"/>
    </row>
    <row r="869" spans="1:9" ht="16" customHeight="1" x14ac:dyDescent="0.15">
      <c r="A869" s="16" t="s">
        <v>675</v>
      </c>
      <c r="B869" s="309" t="s">
        <v>712</v>
      </c>
      <c r="C869" s="309"/>
      <c r="D869" s="309"/>
      <c r="E869" s="309"/>
      <c r="F869" s="309"/>
      <c r="G869" s="309"/>
      <c r="H869" s="309"/>
      <c r="I869" s="309"/>
    </row>
    <row r="870" spans="1:9" ht="16" customHeight="1" x14ac:dyDescent="0.15">
      <c r="A870" s="14"/>
      <c r="B870" s="309"/>
      <c r="C870" s="309"/>
      <c r="D870" s="309"/>
      <c r="E870" s="309"/>
      <c r="F870" s="309"/>
      <c r="G870" s="309"/>
      <c r="H870" s="309"/>
      <c r="I870" s="309"/>
    </row>
    <row r="871" spans="1:9" ht="16" customHeight="1" x14ac:dyDescent="0.15">
      <c r="A871" s="14"/>
      <c r="B871" s="309"/>
      <c r="C871" s="309"/>
      <c r="D871" s="309"/>
      <c r="E871" s="309"/>
      <c r="F871" s="309"/>
      <c r="G871" s="309"/>
      <c r="H871" s="309"/>
      <c r="I871" s="309"/>
    </row>
    <row r="872" spans="1:9" ht="16" customHeight="1" x14ac:dyDescent="0.15">
      <c r="A872" s="16" t="s">
        <v>686</v>
      </c>
      <c r="B872" s="312" t="s">
        <v>713</v>
      </c>
      <c r="C872" s="312"/>
      <c r="D872" s="312"/>
      <c r="E872" s="312"/>
      <c r="F872" s="312"/>
      <c r="G872" s="312"/>
      <c r="H872" s="312"/>
      <c r="I872" s="312"/>
    </row>
    <row r="873" spans="1:9" ht="16" customHeight="1" x14ac:dyDescent="0.15">
      <c r="A873" s="16" t="s">
        <v>687</v>
      </c>
      <c r="B873" s="309" t="s">
        <v>714</v>
      </c>
      <c r="C873" s="309"/>
      <c r="D873" s="309"/>
      <c r="E873" s="309"/>
      <c r="F873" s="309"/>
      <c r="G873" s="309"/>
      <c r="H873" s="309"/>
      <c r="I873" s="309"/>
    </row>
    <row r="874" spans="1:9" ht="16" customHeight="1" x14ac:dyDescent="0.15">
      <c r="A874" s="14"/>
      <c r="B874" s="309"/>
      <c r="C874" s="309"/>
      <c r="D874" s="309"/>
      <c r="E874" s="309"/>
      <c r="F874" s="309"/>
      <c r="G874" s="309"/>
      <c r="H874" s="309"/>
      <c r="I874" s="309"/>
    </row>
    <row r="875" spans="1:9" ht="16" customHeight="1" x14ac:dyDescent="0.15">
      <c r="A875" s="16" t="s">
        <v>688</v>
      </c>
      <c r="B875" s="312" t="s">
        <v>715</v>
      </c>
      <c r="C875" s="312"/>
      <c r="D875" s="312"/>
      <c r="E875" s="312"/>
      <c r="F875" s="312"/>
      <c r="G875" s="312"/>
      <c r="H875" s="312"/>
      <c r="I875" s="312"/>
    </row>
    <row r="876" spans="1:9" ht="16" customHeight="1" x14ac:dyDescent="0.15">
      <c r="A876" s="16" t="s">
        <v>689</v>
      </c>
      <c r="B876" s="312" t="s">
        <v>702</v>
      </c>
      <c r="C876" s="312"/>
      <c r="D876" s="312"/>
      <c r="E876" s="312"/>
      <c r="F876" s="312"/>
      <c r="G876" s="312"/>
      <c r="H876" s="312"/>
      <c r="I876" s="312"/>
    </row>
    <row r="877" spans="1:9" ht="16" customHeight="1" x14ac:dyDescent="0.15">
      <c r="A877" s="16" t="s">
        <v>690</v>
      </c>
      <c r="B877" s="309" t="s">
        <v>716</v>
      </c>
      <c r="C877" s="309"/>
      <c r="D877" s="309"/>
      <c r="E877" s="309"/>
      <c r="F877" s="309"/>
      <c r="G877" s="309"/>
      <c r="H877" s="309"/>
      <c r="I877" s="309"/>
    </row>
    <row r="878" spans="1:9" ht="16" customHeight="1" x14ac:dyDescent="0.15">
      <c r="A878" s="14"/>
      <c r="B878" s="309"/>
      <c r="C878" s="309"/>
      <c r="D878" s="309"/>
      <c r="E878" s="309"/>
      <c r="F878" s="309"/>
      <c r="G878" s="309"/>
      <c r="H878" s="309"/>
      <c r="I878" s="309"/>
    </row>
    <row r="879" spans="1:9" ht="16" customHeight="1" x14ac:dyDescent="0.15">
      <c r="A879" s="16" t="s">
        <v>691</v>
      </c>
      <c r="B879" s="309" t="s">
        <v>717</v>
      </c>
      <c r="C879" s="309"/>
      <c r="D879" s="309"/>
      <c r="E879" s="309"/>
      <c r="F879" s="309"/>
      <c r="G879" s="309"/>
      <c r="H879" s="309"/>
      <c r="I879" s="309"/>
    </row>
    <row r="880" spans="1:9" ht="16" customHeight="1" x14ac:dyDescent="0.15">
      <c r="A880" s="14"/>
      <c r="B880" s="309"/>
      <c r="C880" s="309"/>
      <c r="D880" s="309"/>
      <c r="E880" s="309"/>
      <c r="F880" s="309"/>
      <c r="G880" s="309"/>
      <c r="H880" s="309"/>
      <c r="I880" s="309"/>
    </row>
    <row r="881" spans="1:9" ht="16" customHeight="1" x14ac:dyDescent="0.15">
      <c r="A881" s="14"/>
      <c r="B881" s="309"/>
      <c r="C881" s="309"/>
      <c r="D881" s="309"/>
      <c r="E881" s="309"/>
      <c r="F881" s="309"/>
      <c r="G881" s="309"/>
      <c r="H881" s="309"/>
      <c r="I881" s="309"/>
    </row>
    <row r="882" spans="1:9" ht="16" customHeight="1" x14ac:dyDescent="0.15">
      <c r="A882" s="16" t="s">
        <v>692</v>
      </c>
      <c r="B882" s="309" t="s">
        <v>718</v>
      </c>
      <c r="C882" s="309"/>
      <c r="D882" s="309"/>
      <c r="E882" s="309"/>
      <c r="F882" s="309"/>
      <c r="G882" s="309"/>
      <c r="H882" s="309"/>
      <c r="I882" s="309"/>
    </row>
    <row r="883" spans="1:9" ht="16" customHeight="1" x14ac:dyDescent="0.15">
      <c r="A883" s="14"/>
      <c r="B883" s="309"/>
      <c r="C883" s="309"/>
      <c r="D883" s="309"/>
      <c r="E883" s="309"/>
      <c r="F883" s="309"/>
      <c r="G883" s="309"/>
      <c r="H883" s="309"/>
      <c r="I883" s="309"/>
    </row>
    <row r="884" spans="1:9" ht="16" customHeight="1" x14ac:dyDescent="0.15">
      <c r="A884" s="14"/>
      <c r="B884" s="309"/>
      <c r="C884" s="309"/>
      <c r="D884" s="309"/>
      <c r="E884" s="309"/>
      <c r="F884" s="309"/>
      <c r="G884" s="309"/>
      <c r="H884" s="309"/>
      <c r="I884" s="309"/>
    </row>
    <row r="885" spans="1:9" ht="16" customHeight="1" x14ac:dyDescent="0.15">
      <c r="A885" s="16" t="s">
        <v>693</v>
      </c>
      <c r="B885" s="309" t="s">
        <v>719</v>
      </c>
      <c r="C885" s="309"/>
      <c r="D885" s="309"/>
      <c r="E885" s="309"/>
      <c r="F885" s="309"/>
      <c r="G885" s="309"/>
      <c r="H885" s="309"/>
      <c r="I885" s="309"/>
    </row>
    <row r="886" spans="1:9" ht="16" customHeight="1" x14ac:dyDescent="0.15">
      <c r="A886" s="14"/>
      <c r="B886" s="309"/>
      <c r="C886" s="309"/>
      <c r="D886" s="309"/>
      <c r="E886" s="309"/>
      <c r="F886" s="309"/>
      <c r="G886" s="309"/>
      <c r="H886" s="309"/>
      <c r="I886" s="309"/>
    </row>
    <row r="887" spans="1:9" ht="16" customHeight="1" x14ac:dyDescent="0.15">
      <c r="A887" s="16" t="s">
        <v>694</v>
      </c>
      <c r="B887" s="309" t="s">
        <v>720</v>
      </c>
      <c r="C887" s="309"/>
      <c r="D887" s="309"/>
      <c r="E887" s="309"/>
      <c r="F887" s="309"/>
      <c r="G887" s="309"/>
      <c r="H887" s="309"/>
      <c r="I887" s="309"/>
    </row>
    <row r="888" spans="1:9" ht="16" customHeight="1" x14ac:dyDescent="0.15">
      <c r="A888" s="14"/>
      <c r="B888" s="309"/>
      <c r="C888" s="309"/>
      <c r="D888" s="309"/>
      <c r="E888" s="309"/>
      <c r="F888" s="309"/>
      <c r="G888" s="309"/>
      <c r="H888" s="309"/>
      <c r="I888" s="309"/>
    </row>
    <row r="889" spans="1:9" ht="16" customHeight="1" x14ac:dyDescent="0.15">
      <c r="A889" s="309" t="s">
        <v>721</v>
      </c>
      <c r="B889" s="309"/>
      <c r="C889" s="309"/>
      <c r="D889" s="309"/>
      <c r="E889" s="309"/>
      <c r="F889" s="309"/>
      <c r="G889" s="309"/>
      <c r="H889" s="309"/>
      <c r="I889" s="309"/>
    </row>
    <row r="890" spans="1:9" ht="16" customHeight="1" x14ac:dyDescent="0.15">
      <c r="A890" s="309"/>
      <c r="B890" s="309"/>
      <c r="C890" s="309"/>
      <c r="D890" s="309"/>
      <c r="E890" s="309"/>
      <c r="F890" s="309"/>
      <c r="G890" s="309"/>
      <c r="H890" s="309"/>
      <c r="I890" s="309"/>
    </row>
    <row r="891" spans="1:9" ht="16" customHeight="1" x14ac:dyDescent="0.15">
      <c r="A891" s="309"/>
      <c r="B891" s="309"/>
      <c r="C891" s="309"/>
      <c r="D891" s="309"/>
      <c r="E891" s="309"/>
      <c r="F891" s="309"/>
      <c r="G891" s="309"/>
      <c r="H891" s="309"/>
      <c r="I891" s="309"/>
    </row>
    <row r="892" spans="1:9" ht="16" customHeight="1" x14ac:dyDescent="0.15">
      <c r="A892" s="309"/>
      <c r="B892" s="309"/>
      <c r="C892" s="309"/>
      <c r="D892" s="309"/>
      <c r="E892" s="309"/>
      <c r="F892" s="309"/>
      <c r="G892" s="309"/>
      <c r="H892" s="309"/>
      <c r="I892" s="309"/>
    </row>
    <row r="893" spans="1:9" ht="16" customHeight="1" x14ac:dyDescent="0.15">
      <c r="A893" s="14"/>
      <c r="B893" s="14"/>
      <c r="C893" s="14"/>
      <c r="D893" s="14"/>
      <c r="E893" s="14"/>
      <c r="F893" s="14"/>
      <c r="G893" s="14"/>
      <c r="H893" s="14"/>
      <c r="I893" s="14"/>
    </row>
    <row r="894" spans="1:9" ht="16" customHeight="1" x14ac:dyDescent="0.15">
      <c r="A894" s="14"/>
      <c r="B894" s="14"/>
      <c r="C894" s="14"/>
      <c r="D894" s="14"/>
      <c r="E894" s="14"/>
      <c r="F894" s="14"/>
      <c r="G894" s="310" t="str">
        <f>[128]Base_01!$C$4&amp;", "&amp;[128]Base_01!$C$27</f>
        <v>Sorong, …..  …........................  2026</v>
      </c>
      <c r="H894" s="310"/>
      <c r="I894" s="310"/>
    </row>
    <row r="895" spans="1:9" ht="16" customHeight="1" x14ac:dyDescent="0.15">
      <c r="A895" s="14"/>
      <c r="B895" s="14"/>
      <c r="C895" s="14"/>
      <c r="D895" s="14"/>
      <c r="E895" s="14"/>
      <c r="F895" s="14"/>
      <c r="G895" s="310" t="s">
        <v>30</v>
      </c>
      <c r="H895" s="310"/>
      <c r="I895" s="310"/>
    </row>
    <row r="896" spans="1:9" ht="16" customHeight="1" x14ac:dyDescent="0.15">
      <c r="A896" s="14"/>
      <c r="B896" s="14"/>
      <c r="C896" s="14"/>
      <c r="D896" s="14"/>
      <c r="E896" s="14"/>
      <c r="F896" s="14"/>
      <c r="G896" s="14"/>
      <c r="H896" s="14"/>
      <c r="I896" s="14"/>
    </row>
    <row r="897" spans="1:10" ht="16" customHeight="1" x14ac:dyDescent="0.15">
      <c r="A897" s="14"/>
      <c r="B897" s="14"/>
      <c r="C897" s="14"/>
      <c r="D897" s="14"/>
      <c r="E897" s="14"/>
      <c r="F897" s="14"/>
      <c r="G897" s="14"/>
      <c r="H897" s="14"/>
      <c r="I897" s="14"/>
    </row>
    <row r="898" spans="1:10" ht="16" customHeight="1" x14ac:dyDescent="0.15">
      <c r="A898" s="14"/>
      <c r="B898" s="14"/>
      <c r="C898" s="14"/>
      <c r="D898" s="14"/>
      <c r="E898" s="14"/>
      <c r="F898" s="14"/>
      <c r="G898" s="14"/>
      <c r="H898" s="14"/>
      <c r="I898" s="14"/>
    </row>
    <row r="899" spans="1:10" ht="16" customHeight="1" x14ac:dyDescent="0.15">
      <c r="A899" s="14"/>
      <c r="B899" s="14"/>
      <c r="C899" s="14"/>
      <c r="D899" s="14"/>
      <c r="E899" s="14"/>
      <c r="F899" s="14"/>
      <c r="G899" s="14"/>
      <c r="H899" s="14"/>
      <c r="I899" s="14"/>
    </row>
    <row r="900" spans="1:10" ht="16" customHeight="1" x14ac:dyDescent="0.15">
      <c r="A900" s="14"/>
      <c r="B900" s="14"/>
      <c r="C900" s="14"/>
      <c r="D900" s="14"/>
      <c r="E900" s="14"/>
      <c r="F900" s="14"/>
      <c r="G900" s="310" t="str">
        <f>F854</f>
        <v>Nama PB 18</v>
      </c>
      <c r="H900" s="310"/>
      <c r="I900" s="310"/>
    </row>
    <row r="901" spans="1:10" ht="16" customHeight="1" x14ac:dyDescent="0.15">
      <c r="A901" s="311" t="s">
        <v>31</v>
      </c>
      <c r="B901" s="311"/>
      <c r="C901" s="311"/>
      <c r="D901" s="311"/>
      <c r="E901" s="311"/>
      <c r="F901" s="311"/>
      <c r="G901" s="311"/>
      <c r="H901" s="311"/>
      <c r="I901" s="311"/>
      <c r="J901" s="1">
        <v>19</v>
      </c>
    </row>
    <row r="902" spans="1:10" ht="16" customHeight="1" x14ac:dyDescent="0.15">
      <c r="A902" s="14"/>
      <c r="B902" s="14"/>
      <c r="C902" s="14"/>
      <c r="D902" s="14"/>
      <c r="E902" s="14"/>
      <c r="F902" s="14"/>
      <c r="G902" s="14"/>
      <c r="H902" s="14"/>
      <c r="I902" s="14"/>
    </row>
    <row r="903" spans="1:10" ht="16" customHeight="1" x14ac:dyDescent="0.15">
      <c r="A903" s="14" t="s">
        <v>17</v>
      </c>
      <c r="B903" s="14"/>
      <c r="C903" s="14"/>
      <c r="D903" s="14"/>
      <c r="E903" s="14"/>
      <c r="F903" s="14"/>
      <c r="G903" s="14"/>
      <c r="H903" s="14"/>
      <c r="I903" s="14"/>
    </row>
    <row r="904" spans="1:10" ht="16" customHeight="1" x14ac:dyDescent="0.15">
      <c r="A904" s="14"/>
      <c r="B904" s="14" t="s">
        <v>12</v>
      </c>
      <c r="C904" s="14"/>
      <c r="D904" s="14"/>
      <c r="E904" s="14" t="s">
        <v>2</v>
      </c>
      <c r="F904" s="14" t="str">
        <f>VLOOKUP($J901,[128]Base_02!$A$5:$Z$24,3,FALSE)</f>
        <v>Nama PB 19</v>
      </c>
      <c r="G904" s="14"/>
      <c r="H904" s="14"/>
      <c r="I904" s="14"/>
    </row>
    <row r="905" spans="1:10" ht="16" customHeight="1" x14ac:dyDescent="0.15">
      <c r="A905" s="14"/>
      <c r="B905" s="14" t="s">
        <v>14</v>
      </c>
      <c r="C905" s="14"/>
      <c r="D905" s="14"/>
      <c r="E905" s="14" t="s">
        <v>2</v>
      </c>
      <c r="F905" s="14" t="str">
        <f>VLOOKUP(J901,[128]Base_02!$A$5:$Z$24,5,FALSE)&amp;", "&amp;TEXT(VLOOKUP(J901,[128]Base_02!$A$5:$Z$24,6,FALSE),"dd mmm yyyy")</f>
        <v>, 00 Jan 1900</v>
      </c>
      <c r="G905" s="14"/>
      <c r="H905" s="14"/>
      <c r="I905" s="14"/>
    </row>
    <row r="906" spans="1:10" ht="16" customHeight="1" x14ac:dyDescent="0.15">
      <c r="A906" s="14"/>
      <c r="B906" s="14" t="s">
        <v>708</v>
      </c>
      <c r="C906" s="14"/>
      <c r="D906" s="14"/>
      <c r="E906" s="14" t="s">
        <v>2</v>
      </c>
      <c r="F906" s="14" t="str">
        <f>IF(VLOOKUP($J901,[128]Base_02!$A$5:$Z$24,4,FALSE)="L","Laki-Laki","Perempuan")</f>
        <v>Perempuan</v>
      </c>
      <c r="G906" s="14"/>
      <c r="H906" s="14"/>
      <c r="I906" s="14"/>
    </row>
    <row r="907" spans="1:10" ht="16" customHeight="1" x14ac:dyDescent="0.15">
      <c r="A907" s="14"/>
      <c r="B907" s="14" t="s">
        <v>13</v>
      </c>
      <c r="C907" s="14"/>
      <c r="D907" s="14"/>
      <c r="E907" s="14" t="s">
        <v>2</v>
      </c>
      <c r="F907" s="14">
        <f>VLOOKUP($J901,[128]Base_02!$A$5:$Z$24,14,FALSE)</f>
        <v>0</v>
      </c>
      <c r="G907" s="14"/>
      <c r="H907" s="14"/>
      <c r="I907" s="14"/>
    </row>
    <row r="908" spans="1:10" ht="16" customHeight="1" x14ac:dyDescent="0.15">
      <c r="A908" s="14"/>
      <c r="B908" s="14" t="s">
        <v>709</v>
      </c>
      <c r="C908" s="14"/>
      <c r="D908" s="14"/>
      <c r="E908" s="14" t="s">
        <v>2</v>
      </c>
      <c r="F908" s="14" t="str">
        <f>VLOOKUP($J901,[128]Base_02!$A$5:$AG$24,33,FALSE)</f>
        <v>Sekolah Menengah Atas</v>
      </c>
      <c r="G908" s="14"/>
      <c r="H908" s="14"/>
      <c r="I908" s="14"/>
    </row>
    <row r="909" spans="1:10" ht="16" customHeight="1" x14ac:dyDescent="0.15">
      <c r="A909" s="14"/>
      <c r="B909" s="14" t="s">
        <v>16</v>
      </c>
      <c r="C909" s="14"/>
      <c r="D909" s="14"/>
      <c r="E909" s="14" t="s">
        <v>2</v>
      </c>
      <c r="F909" s="14" t="str">
        <f>VLOOKUP(J901,[128]Base_02!$A$5:$Z$24,11,FALSE)&amp;", RT "&amp;VLOOKUP(J901,[128]Base_02!$A$5:$Z$24,12,FALSE)&amp;", RW "&amp;VLOOKUP(J901,[128]Base_02!$A$5:$Z$24,13,FALSE)&amp;", "</f>
        <v xml:space="preserve">Jalan Kanal Victory, RT 1, RW 2, </v>
      </c>
      <c r="G909" s="14"/>
      <c r="H909" s="14"/>
      <c r="I909" s="14"/>
    </row>
    <row r="910" spans="1:10" ht="16" customHeight="1" x14ac:dyDescent="0.15">
      <c r="A910" s="14"/>
      <c r="B910" s="14"/>
      <c r="C910" s="14"/>
      <c r="D910" s="14"/>
      <c r="E910" s="14"/>
      <c r="F910" s="14" t="str">
        <f>[128]Base_01!$B$2&amp;" "&amp;[128]Base_01!$C$2&amp;", "</f>
        <v xml:space="preserve">Kelurahan Klasabi, </v>
      </c>
      <c r="G910" s="14"/>
      <c r="H910" s="14"/>
    </row>
    <row r="911" spans="1:10" ht="16" customHeight="1" x14ac:dyDescent="0.15">
      <c r="A911" s="14"/>
      <c r="B911" s="14"/>
      <c r="C911" s="14"/>
      <c r="D911" s="14"/>
      <c r="E911" s="14"/>
      <c r="F911" s="14" t="str">
        <f>[128]Base_01!$B$3&amp;" "&amp;[128]Base_01!$C$3&amp;", "</f>
        <v xml:space="preserve">Distrik Sorong Manoi, </v>
      </c>
      <c r="G911" s="14"/>
      <c r="H911" s="14"/>
      <c r="I911" s="14"/>
    </row>
    <row r="912" spans="1:10" ht="16" customHeight="1" x14ac:dyDescent="0.15">
      <c r="A912" s="14"/>
      <c r="B912" s="14"/>
      <c r="C912" s="14"/>
      <c r="D912" s="14"/>
      <c r="E912" s="14"/>
      <c r="F912" s="14" t="str">
        <f>[128]Base_01!$B$4&amp;" "&amp;[128]Base_01!$C$4</f>
        <v>Kota Sorong</v>
      </c>
      <c r="G912" s="14"/>
      <c r="H912" s="14"/>
      <c r="I912" s="14"/>
    </row>
    <row r="913" spans="1:9" ht="16" customHeight="1" x14ac:dyDescent="0.15">
      <c r="A913" s="14"/>
      <c r="B913" s="14" t="s">
        <v>710</v>
      </c>
      <c r="C913" s="14"/>
      <c r="D913" s="14"/>
      <c r="E913" s="14" t="s">
        <v>2</v>
      </c>
      <c r="F913" s="14">
        <f>VLOOKUP(J901,[128]Base_02!$A$5:$Z$24,9,FALSE)</f>
        <v>0</v>
      </c>
      <c r="G913" s="14"/>
      <c r="H913" s="14"/>
      <c r="I913" s="14"/>
    </row>
    <row r="914" spans="1:9" ht="16" customHeight="1" x14ac:dyDescent="0.15">
      <c r="A914" s="14"/>
      <c r="B914" s="14" t="s">
        <v>15</v>
      </c>
      <c r="C914" s="14"/>
      <c r="D914" s="14"/>
      <c r="E914" s="14" t="s">
        <v>2</v>
      </c>
      <c r="F914" s="14">
        <f>VLOOKUP(J901,[128]Base_02!$A$5:$Z$24,8,FALSE)</f>
        <v>0</v>
      </c>
      <c r="G914" s="14"/>
      <c r="H914" s="14"/>
      <c r="I914" s="14"/>
    </row>
    <row r="915" spans="1:9" ht="16" customHeight="1" x14ac:dyDescent="0.15">
      <c r="A915" s="14"/>
      <c r="B915" s="14"/>
      <c r="C915" s="14"/>
      <c r="D915" s="14"/>
      <c r="E915" s="14"/>
      <c r="F915" s="14"/>
      <c r="G915" s="14"/>
      <c r="H915" s="14"/>
      <c r="I915" s="14"/>
    </row>
    <row r="916" spans="1:9" ht="16" customHeight="1" x14ac:dyDescent="0.15">
      <c r="A916" s="14" t="s">
        <v>18</v>
      </c>
      <c r="B916" s="14"/>
      <c r="C916" s="14"/>
      <c r="D916" s="14"/>
      <c r="E916" s="14"/>
      <c r="F916" s="14"/>
      <c r="G916" s="14"/>
      <c r="H916" s="14"/>
      <c r="I916" s="14"/>
    </row>
    <row r="917" spans="1:9" ht="16" customHeight="1" x14ac:dyDescent="0.15">
      <c r="A917" s="15" t="s">
        <v>674</v>
      </c>
      <c r="B917" s="309" t="s">
        <v>711</v>
      </c>
      <c r="C917" s="309"/>
      <c r="D917" s="309"/>
      <c r="E917" s="309"/>
      <c r="F917" s="309"/>
      <c r="G917" s="309"/>
      <c r="H917" s="309"/>
      <c r="I917" s="309"/>
    </row>
    <row r="918" spans="1:9" ht="16" customHeight="1" x14ac:dyDescent="0.15">
      <c r="A918" s="14"/>
      <c r="B918" s="309"/>
      <c r="C918" s="309"/>
      <c r="D918" s="309"/>
      <c r="E918" s="309"/>
      <c r="F918" s="309"/>
      <c r="G918" s="309"/>
      <c r="H918" s="309"/>
      <c r="I918" s="309"/>
    </row>
    <row r="919" spans="1:9" ht="16" customHeight="1" x14ac:dyDescent="0.15">
      <c r="A919" s="16" t="s">
        <v>675</v>
      </c>
      <c r="B919" s="309" t="s">
        <v>712</v>
      </c>
      <c r="C919" s="309"/>
      <c r="D919" s="309"/>
      <c r="E919" s="309"/>
      <c r="F919" s="309"/>
      <c r="G919" s="309"/>
      <c r="H919" s="309"/>
      <c r="I919" s="309"/>
    </row>
    <row r="920" spans="1:9" ht="16" customHeight="1" x14ac:dyDescent="0.15">
      <c r="A920" s="14"/>
      <c r="B920" s="309"/>
      <c r="C920" s="309"/>
      <c r="D920" s="309"/>
      <c r="E920" s="309"/>
      <c r="F920" s="309"/>
      <c r="G920" s="309"/>
      <c r="H920" s="309"/>
      <c r="I920" s="309"/>
    </row>
    <row r="921" spans="1:9" ht="16" customHeight="1" x14ac:dyDescent="0.15">
      <c r="A921" s="14"/>
      <c r="B921" s="309"/>
      <c r="C921" s="309"/>
      <c r="D921" s="309"/>
      <c r="E921" s="309"/>
      <c r="F921" s="309"/>
      <c r="G921" s="309"/>
      <c r="H921" s="309"/>
      <c r="I921" s="309"/>
    </row>
    <row r="922" spans="1:9" ht="16" customHeight="1" x14ac:dyDescent="0.15">
      <c r="A922" s="16" t="s">
        <v>686</v>
      </c>
      <c r="B922" s="312" t="s">
        <v>713</v>
      </c>
      <c r="C922" s="312"/>
      <c r="D922" s="312"/>
      <c r="E922" s="312"/>
      <c r="F922" s="312"/>
      <c r="G922" s="312"/>
      <c r="H922" s="312"/>
      <c r="I922" s="312"/>
    </row>
    <row r="923" spans="1:9" ht="16" customHeight="1" x14ac:dyDescent="0.15">
      <c r="A923" s="16" t="s">
        <v>687</v>
      </c>
      <c r="B923" s="309" t="s">
        <v>714</v>
      </c>
      <c r="C923" s="309"/>
      <c r="D923" s="309"/>
      <c r="E923" s="309"/>
      <c r="F923" s="309"/>
      <c r="G923" s="309"/>
      <c r="H923" s="309"/>
      <c r="I923" s="309"/>
    </row>
    <row r="924" spans="1:9" ht="16" customHeight="1" x14ac:dyDescent="0.15">
      <c r="A924" s="14"/>
      <c r="B924" s="309"/>
      <c r="C924" s="309"/>
      <c r="D924" s="309"/>
      <c r="E924" s="309"/>
      <c r="F924" s="309"/>
      <c r="G924" s="309"/>
      <c r="H924" s="309"/>
      <c r="I924" s="309"/>
    </row>
    <row r="925" spans="1:9" ht="16" customHeight="1" x14ac:dyDescent="0.15">
      <c r="A925" s="16" t="s">
        <v>688</v>
      </c>
      <c r="B925" s="312" t="s">
        <v>715</v>
      </c>
      <c r="C925" s="312"/>
      <c r="D925" s="312"/>
      <c r="E925" s="312"/>
      <c r="F925" s="312"/>
      <c r="G925" s="312"/>
      <c r="H925" s="312"/>
      <c r="I925" s="312"/>
    </row>
    <row r="926" spans="1:9" ht="16" customHeight="1" x14ac:dyDescent="0.15">
      <c r="A926" s="16" t="s">
        <v>689</v>
      </c>
      <c r="B926" s="312" t="s">
        <v>702</v>
      </c>
      <c r="C926" s="312"/>
      <c r="D926" s="312"/>
      <c r="E926" s="312"/>
      <c r="F926" s="312"/>
      <c r="G926" s="312"/>
      <c r="H926" s="312"/>
      <c r="I926" s="312"/>
    </row>
    <row r="927" spans="1:9" ht="16" customHeight="1" x14ac:dyDescent="0.15">
      <c r="A927" s="16" t="s">
        <v>690</v>
      </c>
      <c r="B927" s="309" t="s">
        <v>716</v>
      </c>
      <c r="C927" s="309"/>
      <c r="D927" s="309"/>
      <c r="E927" s="309"/>
      <c r="F927" s="309"/>
      <c r="G927" s="309"/>
      <c r="H927" s="309"/>
      <c r="I927" s="309"/>
    </row>
    <row r="928" spans="1:9" ht="16" customHeight="1" x14ac:dyDescent="0.15">
      <c r="A928" s="14"/>
      <c r="B928" s="309"/>
      <c r="C928" s="309"/>
      <c r="D928" s="309"/>
      <c r="E928" s="309"/>
      <c r="F928" s="309"/>
      <c r="G928" s="309"/>
      <c r="H928" s="309"/>
      <c r="I928" s="309"/>
    </row>
    <row r="929" spans="1:9" ht="16" customHeight="1" x14ac:dyDescent="0.15">
      <c r="A929" s="16" t="s">
        <v>691</v>
      </c>
      <c r="B929" s="309" t="s">
        <v>717</v>
      </c>
      <c r="C929" s="309"/>
      <c r="D929" s="309"/>
      <c r="E929" s="309"/>
      <c r="F929" s="309"/>
      <c r="G929" s="309"/>
      <c r="H929" s="309"/>
      <c r="I929" s="309"/>
    </row>
    <row r="930" spans="1:9" ht="16" customHeight="1" x14ac:dyDescent="0.15">
      <c r="A930" s="14"/>
      <c r="B930" s="309"/>
      <c r="C930" s="309"/>
      <c r="D930" s="309"/>
      <c r="E930" s="309"/>
      <c r="F930" s="309"/>
      <c r="G930" s="309"/>
      <c r="H930" s="309"/>
      <c r="I930" s="309"/>
    </row>
    <row r="931" spans="1:9" ht="16" customHeight="1" x14ac:dyDescent="0.15">
      <c r="A931" s="14"/>
      <c r="B931" s="309"/>
      <c r="C931" s="309"/>
      <c r="D931" s="309"/>
      <c r="E931" s="309"/>
      <c r="F931" s="309"/>
      <c r="G931" s="309"/>
      <c r="H931" s="309"/>
      <c r="I931" s="309"/>
    </row>
    <row r="932" spans="1:9" ht="16" customHeight="1" x14ac:dyDescent="0.15">
      <c r="A932" s="16" t="s">
        <v>692</v>
      </c>
      <c r="B932" s="309" t="s">
        <v>718</v>
      </c>
      <c r="C932" s="309"/>
      <c r="D932" s="309"/>
      <c r="E932" s="309"/>
      <c r="F932" s="309"/>
      <c r="G932" s="309"/>
      <c r="H932" s="309"/>
      <c r="I932" s="309"/>
    </row>
    <row r="933" spans="1:9" ht="16" customHeight="1" x14ac:dyDescent="0.15">
      <c r="A933" s="14"/>
      <c r="B933" s="309"/>
      <c r="C933" s="309"/>
      <c r="D933" s="309"/>
      <c r="E933" s="309"/>
      <c r="F933" s="309"/>
      <c r="G933" s="309"/>
      <c r="H933" s="309"/>
      <c r="I933" s="309"/>
    </row>
    <row r="934" spans="1:9" ht="16" customHeight="1" x14ac:dyDescent="0.15">
      <c r="A934" s="14"/>
      <c r="B934" s="309"/>
      <c r="C934" s="309"/>
      <c r="D934" s="309"/>
      <c r="E934" s="309"/>
      <c r="F934" s="309"/>
      <c r="G934" s="309"/>
      <c r="H934" s="309"/>
      <c r="I934" s="309"/>
    </row>
    <row r="935" spans="1:9" ht="16" customHeight="1" x14ac:dyDescent="0.15">
      <c r="A935" s="16" t="s">
        <v>693</v>
      </c>
      <c r="B935" s="309" t="s">
        <v>719</v>
      </c>
      <c r="C935" s="309"/>
      <c r="D935" s="309"/>
      <c r="E935" s="309"/>
      <c r="F935" s="309"/>
      <c r="G935" s="309"/>
      <c r="H935" s="309"/>
      <c r="I935" s="309"/>
    </row>
    <row r="936" spans="1:9" ht="16" customHeight="1" x14ac:dyDescent="0.15">
      <c r="A936" s="14"/>
      <c r="B936" s="309"/>
      <c r="C936" s="309"/>
      <c r="D936" s="309"/>
      <c r="E936" s="309"/>
      <c r="F936" s="309"/>
      <c r="G936" s="309"/>
      <c r="H936" s="309"/>
      <c r="I936" s="309"/>
    </row>
    <row r="937" spans="1:9" ht="16" customHeight="1" x14ac:dyDescent="0.15">
      <c r="A937" s="16" t="s">
        <v>694</v>
      </c>
      <c r="B937" s="309" t="s">
        <v>720</v>
      </c>
      <c r="C937" s="309"/>
      <c r="D937" s="309"/>
      <c r="E937" s="309"/>
      <c r="F937" s="309"/>
      <c r="G937" s="309"/>
      <c r="H937" s="309"/>
      <c r="I937" s="309"/>
    </row>
    <row r="938" spans="1:9" ht="16" customHeight="1" x14ac:dyDescent="0.15">
      <c r="A938" s="14"/>
      <c r="B938" s="309"/>
      <c r="C938" s="309"/>
      <c r="D938" s="309"/>
      <c r="E938" s="309"/>
      <c r="F938" s="309"/>
      <c r="G938" s="309"/>
      <c r="H938" s="309"/>
      <c r="I938" s="309"/>
    </row>
    <row r="939" spans="1:9" ht="16" customHeight="1" x14ac:dyDescent="0.15">
      <c r="A939" s="309" t="s">
        <v>721</v>
      </c>
      <c r="B939" s="309"/>
      <c r="C939" s="309"/>
      <c r="D939" s="309"/>
      <c r="E939" s="309"/>
      <c r="F939" s="309"/>
      <c r="G939" s="309"/>
      <c r="H939" s="309"/>
      <c r="I939" s="309"/>
    </row>
    <row r="940" spans="1:9" ht="16" customHeight="1" x14ac:dyDescent="0.15">
      <c r="A940" s="309"/>
      <c r="B940" s="309"/>
      <c r="C940" s="309"/>
      <c r="D940" s="309"/>
      <c r="E940" s="309"/>
      <c r="F940" s="309"/>
      <c r="G940" s="309"/>
      <c r="H940" s="309"/>
      <c r="I940" s="309"/>
    </row>
    <row r="941" spans="1:9" ht="16" customHeight="1" x14ac:dyDescent="0.15">
      <c r="A941" s="309"/>
      <c r="B941" s="309"/>
      <c r="C941" s="309"/>
      <c r="D941" s="309"/>
      <c r="E941" s="309"/>
      <c r="F941" s="309"/>
      <c r="G941" s="309"/>
      <c r="H941" s="309"/>
      <c r="I941" s="309"/>
    </row>
    <row r="942" spans="1:9" ht="16" customHeight="1" x14ac:dyDescent="0.15">
      <c r="A942" s="309"/>
      <c r="B942" s="309"/>
      <c r="C942" s="309"/>
      <c r="D942" s="309"/>
      <c r="E942" s="309"/>
      <c r="F942" s="309"/>
      <c r="G942" s="309"/>
      <c r="H942" s="309"/>
      <c r="I942" s="309"/>
    </row>
    <row r="943" spans="1:9" ht="16" customHeight="1" x14ac:dyDescent="0.15">
      <c r="A943" s="14"/>
      <c r="B943" s="14"/>
      <c r="C943" s="14"/>
      <c r="D943" s="14"/>
      <c r="E943" s="14"/>
      <c r="F943" s="14"/>
      <c r="G943" s="14"/>
      <c r="H943" s="14"/>
      <c r="I943" s="14"/>
    </row>
    <row r="944" spans="1:9" ht="16" customHeight="1" x14ac:dyDescent="0.15">
      <c r="A944" s="14"/>
      <c r="B944" s="14"/>
      <c r="C944" s="14"/>
      <c r="D944" s="14"/>
      <c r="E944" s="14"/>
      <c r="F944" s="14"/>
      <c r="G944" s="310" t="str">
        <f>[128]Base_01!$C$4&amp;", "&amp;[128]Base_01!$C$27</f>
        <v>Sorong, …..  …........................  2026</v>
      </c>
      <c r="H944" s="310"/>
      <c r="I944" s="310"/>
    </row>
    <row r="945" spans="1:10" ht="16" customHeight="1" x14ac:dyDescent="0.15">
      <c r="A945" s="14"/>
      <c r="B945" s="14"/>
      <c r="C945" s="14"/>
      <c r="D945" s="14"/>
      <c r="E945" s="14"/>
      <c r="F945" s="14"/>
      <c r="G945" s="310" t="s">
        <v>30</v>
      </c>
      <c r="H945" s="310"/>
      <c r="I945" s="310"/>
    </row>
    <row r="946" spans="1:10" ht="16" customHeight="1" x14ac:dyDescent="0.15">
      <c r="A946" s="14"/>
      <c r="B946" s="14"/>
      <c r="C946" s="14"/>
      <c r="D946" s="14"/>
      <c r="E946" s="14"/>
      <c r="F946" s="14"/>
      <c r="G946" s="14"/>
      <c r="H946" s="14"/>
      <c r="I946" s="14"/>
    </row>
    <row r="947" spans="1:10" ht="16" customHeight="1" x14ac:dyDescent="0.15">
      <c r="A947" s="14"/>
      <c r="B947" s="14"/>
      <c r="C947" s="14"/>
      <c r="D947" s="14"/>
      <c r="E947" s="14"/>
      <c r="F947" s="14"/>
      <c r="G947" s="14"/>
      <c r="H947" s="14"/>
      <c r="I947" s="14"/>
    </row>
    <row r="948" spans="1:10" ht="16" customHeight="1" x14ac:dyDescent="0.15">
      <c r="A948" s="14"/>
      <c r="B948" s="14"/>
      <c r="C948" s="14"/>
      <c r="D948" s="14"/>
      <c r="E948" s="14"/>
      <c r="F948" s="14"/>
      <c r="G948" s="14"/>
      <c r="H948" s="14"/>
      <c r="I948" s="14"/>
    </row>
    <row r="949" spans="1:10" ht="16" customHeight="1" x14ac:dyDescent="0.15">
      <c r="A949" s="14"/>
      <c r="B949" s="14"/>
      <c r="C949" s="14"/>
      <c r="D949" s="14"/>
      <c r="E949" s="14"/>
      <c r="F949" s="14"/>
      <c r="G949" s="14"/>
      <c r="H949" s="14"/>
      <c r="I949" s="14"/>
    </row>
    <row r="950" spans="1:10" ht="16" customHeight="1" x14ac:dyDescent="0.15">
      <c r="A950" s="14"/>
      <c r="B950" s="14"/>
      <c r="C950" s="14"/>
      <c r="D950" s="14"/>
      <c r="E950" s="14"/>
      <c r="F950" s="14"/>
      <c r="G950" s="310" t="str">
        <f>F904</f>
        <v>Nama PB 19</v>
      </c>
      <c r="H950" s="310"/>
      <c r="I950" s="310"/>
    </row>
    <row r="951" spans="1:10" ht="16" customHeight="1" x14ac:dyDescent="0.15">
      <c r="A951" s="311" t="s">
        <v>31</v>
      </c>
      <c r="B951" s="311"/>
      <c r="C951" s="311"/>
      <c r="D951" s="311"/>
      <c r="E951" s="311"/>
      <c r="F951" s="311"/>
      <c r="G951" s="311"/>
      <c r="H951" s="311"/>
      <c r="I951" s="311"/>
      <c r="J951" s="1">
        <v>20</v>
      </c>
    </row>
    <row r="952" spans="1:10" ht="16" customHeight="1" x14ac:dyDescent="0.15">
      <c r="A952" s="14"/>
      <c r="B952" s="14"/>
      <c r="C952" s="14"/>
      <c r="D952" s="14"/>
      <c r="E952" s="14"/>
      <c r="F952" s="14"/>
      <c r="G952" s="14"/>
      <c r="H952" s="14"/>
      <c r="I952" s="14"/>
    </row>
    <row r="953" spans="1:10" ht="16" customHeight="1" x14ac:dyDescent="0.15">
      <c r="A953" s="14" t="s">
        <v>17</v>
      </c>
      <c r="B953" s="14"/>
      <c r="C953" s="14"/>
      <c r="D953" s="14"/>
      <c r="E953" s="14"/>
      <c r="F953" s="14"/>
      <c r="G953" s="14"/>
      <c r="H953" s="14"/>
      <c r="I953" s="14"/>
    </row>
    <row r="954" spans="1:10" ht="16" customHeight="1" x14ac:dyDescent="0.15">
      <c r="A954" s="14"/>
      <c r="B954" s="14" t="s">
        <v>12</v>
      </c>
      <c r="C954" s="14"/>
      <c r="D954" s="14"/>
      <c r="E954" s="14" t="s">
        <v>2</v>
      </c>
      <c r="F954" s="14" t="str">
        <f>VLOOKUP($J951,[128]Base_02!$A$5:$Z$24,3,FALSE)</f>
        <v>Nama PB 20</v>
      </c>
      <c r="G954" s="14"/>
      <c r="H954" s="14"/>
      <c r="I954" s="14"/>
    </row>
    <row r="955" spans="1:10" ht="16" customHeight="1" x14ac:dyDescent="0.15">
      <c r="A955" s="14"/>
      <c r="B955" s="14" t="s">
        <v>14</v>
      </c>
      <c r="C955" s="14"/>
      <c r="D955" s="14"/>
      <c r="E955" s="14" t="s">
        <v>2</v>
      </c>
      <c r="F955" s="14" t="str">
        <f>VLOOKUP(J951,[128]Base_02!$A$5:$Z$24,5,FALSE)&amp;", "&amp;TEXT(VLOOKUP(J951,[128]Base_02!$A$5:$Z$24,6,FALSE),"dd mmm yyyy")</f>
        <v>, 00 Jan 1900</v>
      </c>
      <c r="G955" s="14"/>
      <c r="H955" s="14"/>
      <c r="I955" s="14"/>
    </row>
    <row r="956" spans="1:10" ht="16" customHeight="1" x14ac:dyDescent="0.15">
      <c r="A956" s="14"/>
      <c r="B956" s="14" t="s">
        <v>708</v>
      </c>
      <c r="C956" s="14"/>
      <c r="D956" s="14"/>
      <c r="E956" s="14" t="s">
        <v>2</v>
      </c>
      <c r="F956" s="14" t="str">
        <f>IF(VLOOKUP($J951,[128]Base_02!$A$5:$Z$24,4,FALSE)="L","Laki-Laki","Perempuan")</f>
        <v>Perempuan</v>
      </c>
      <c r="G956" s="14"/>
      <c r="H956" s="14"/>
      <c r="I956" s="14"/>
    </row>
    <row r="957" spans="1:10" ht="16" customHeight="1" x14ac:dyDescent="0.15">
      <c r="A957" s="14"/>
      <c r="B957" s="14" t="s">
        <v>13</v>
      </c>
      <c r="C957" s="14"/>
      <c r="D957" s="14"/>
      <c r="E957" s="14" t="s">
        <v>2</v>
      </c>
      <c r="F957" s="14">
        <f>VLOOKUP($J951,[128]Base_02!$A$5:$Z$24,14,FALSE)</f>
        <v>0</v>
      </c>
      <c r="G957" s="14"/>
      <c r="H957" s="14"/>
      <c r="I957" s="14"/>
    </row>
    <row r="958" spans="1:10" ht="16" customHeight="1" x14ac:dyDescent="0.15">
      <c r="A958" s="14"/>
      <c r="B958" s="14" t="s">
        <v>709</v>
      </c>
      <c r="C958" s="14"/>
      <c r="D958" s="14"/>
      <c r="E958" s="14" t="s">
        <v>2</v>
      </c>
      <c r="F958" s="14" t="str">
        <f>VLOOKUP($J951,[128]Base_02!$A$5:$AG$24,33,FALSE)</f>
        <v>Sekolah Menengah Atas</v>
      </c>
      <c r="G958" s="14"/>
      <c r="H958" s="14"/>
      <c r="I958" s="14"/>
    </row>
    <row r="959" spans="1:10" ht="16" customHeight="1" x14ac:dyDescent="0.15">
      <c r="A959" s="14"/>
      <c r="B959" s="14" t="s">
        <v>16</v>
      </c>
      <c r="C959" s="14"/>
      <c r="D959" s="14"/>
      <c r="E959" s="14" t="s">
        <v>2</v>
      </c>
      <c r="F959" s="14" t="str">
        <f>VLOOKUP(J951,[128]Base_02!$A$5:$Z$24,11,FALSE)&amp;", RT "&amp;VLOOKUP(J951,[128]Base_02!$A$5:$Z$24,12,FALSE)&amp;", RW "&amp;VLOOKUP(J951,[128]Base_02!$A$5:$Z$24,13,FALSE)&amp;", "</f>
        <v xml:space="preserve">Jalan Kanal Victory, RT 1, RW 2, </v>
      </c>
      <c r="G959" s="14"/>
      <c r="H959" s="14"/>
      <c r="I959" s="14"/>
    </row>
    <row r="960" spans="1:10" ht="16" customHeight="1" x14ac:dyDescent="0.15">
      <c r="A960" s="14"/>
      <c r="B960" s="14"/>
      <c r="C960" s="14"/>
      <c r="D960" s="14"/>
      <c r="E960" s="14"/>
      <c r="F960" s="14" t="str">
        <f>[128]Base_01!$B$2&amp;" "&amp;[128]Base_01!$C$2&amp;", "</f>
        <v xml:space="preserve">Kelurahan Klasabi, </v>
      </c>
      <c r="G960" s="14"/>
      <c r="H960" s="14"/>
    </row>
    <row r="961" spans="1:9" ht="16" customHeight="1" x14ac:dyDescent="0.15">
      <c r="A961" s="14"/>
      <c r="B961" s="14"/>
      <c r="C961" s="14"/>
      <c r="D961" s="14"/>
      <c r="E961" s="14"/>
      <c r="F961" s="14" t="str">
        <f>[128]Base_01!$B$3&amp;" "&amp;[128]Base_01!$C$3&amp;", "</f>
        <v xml:space="preserve">Distrik Sorong Manoi, </v>
      </c>
      <c r="G961" s="14"/>
      <c r="H961" s="14"/>
      <c r="I961" s="14"/>
    </row>
    <row r="962" spans="1:9" ht="16" customHeight="1" x14ac:dyDescent="0.15">
      <c r="A962" s="14"/>
      <c r="B962" s="14"/>
      <c r="C962" s="14"/>
      <c r="D962" s="14"/>
      <c r="E962" s="14"/>
      <c r="F962" s="14" t="str">
        <f>[128]Base_01!$B$4&amp;" "&amp;[128]Base_01!$C$4</f>
        <v>Kota Sorong</v>
      </c>
      <c r="G962" s="14"/>
      <c r="H962" s="14"/>
      <c r="I962" s="14"/>
    </row>
    <row r="963" spans="1:9" ht="16" customHeight="1" x14ac:dyDescent="0.15">
      <c r="A963" s="14"/>
      <c r="B963" s="14" t="s">
        <v>710</v>
      </c>
      <c r="C963" s="14"/>
      <c r="D963" s="14"/>
      <c r="E963" s="14" t="s">
        <v>2</v>
      </c>
      <c r="F963" s="14">
        <f>VLOOKUP(J951,[128]Base_02!$A$5:$Z$24,9,FALSE)</f>
        <v>0</v>
      </c>
      <c r="G963" s="14"/>
      <c r="H963" s="14"/>
      <c r="I963" s="14"/>
    </row>
    <row r="964" spans="1:9" ht="16" customHeight="1" x14ac:dyDescent="0.15">
      <c r="A964" s="14"/>
      <c r="B964" s="14" t="s">
        <v>15</v>
      </c>
      <c r="C964" s="14"/>
      <c r="D964" s="14"/>
      <c r="E964" s="14" t="s">
        <v>2</v>
      </c>
      <c r="F964" s="14">
        <f>VLOOKUP(J951,[128]Base_02!$A$5:$Z$24,8,FALSE)</f>
        <v>0</v>
      </c>
      <c r="G964" s="14"/>
      <c r="H964" s="14"/>
      <c r="I964" s="14"/>
    </row>
    <row r="965" spans="1:9" ht="16" customHeight="1" x14ac:dyDescent="0.15">
      <c r="A965" s="14"/>
      <c r="B965" s="14"/>
      <c r="C965" s="14"/>
      <c r="D965" s="14"/>
      <c r="E965" s="14"/>
      <c r="F965" s="14"/>
      <c r="G965" s="14"/>
      <c r="H965" s="14"/>
      <c r="I965" s="14"/>
    </row>
    <row r="966" spans="1:9" ht="16" customHeight="1" x14ac:dyDescent="0.15">
      <c r="A966" s="14" t="s">
        <v>18</v>
      </c>
      <c r="B966" s="14"/>
      <c r="C966" s="14"/>
      <c r="D966" s="14"/>
      <c r="E966" s="14"/>
      <c r="F966" s="14"/>
      <c r="G966" s="14"/>
      <c r="H966" s="14"/>
      <c r="I966" s="14"/>
    </row>
    <row r="967" spans="1:9" ht="16" customHeight="1" x14ac:dyDescent="0.15">
      <c r="A967" s="15" t="s">
        <v>674</v>
      </c>
      <c r="B967" s="309" t="s">
        <v>711</v>
      </c>
      <c r="C967" s="309"/>
      <c r="D967" s="309"/>
      <c r="E967" s="309"/>
      <c r="F967" s="309"/>
      <c r="G967" s="309"/>
      <c r="H967" s="309"/>
      <c r="I967" s="309"/>
    </row>
    <row r="968" spans="1:9" ht="16" customHeight="1" x14ac:dyDescent="0.15">
      <c r="A968" s="14"/>
      <c r="B968" s="309"/>
      <c r="C968" s="309"/>
      <c r="D968" s="309"/>
      <c r="E968" s="309"/>
      <c r="F968" s="309"/>
      <c r="G968" s="309"/>
      <c r="H968" s="309"/>
      <c r="I968" s="309"/>
    </row>
    <row r="969" spans="1:9" ht="16" customHeight="1" x14ac:dyDescent="0.15">
      <c r="A969" s="16" t="s">
        <v>675</v>
      </c>
      <c r="B969" s="309" t="s">
        <v>712</v>
      </c>
      <c r="C969" s="309"/>
      <c r="D969" s="309"/>
      <c r="E969" s="309"/>
      <c r="F969" s="309"/>
      <c r="G969" s="309"/>
      <c r="H969" s="309"/>
      <c r="I969" s="309"/>
    </row>
    <row r="970" spans="1:9" ht="16" customHeight="1" x14ac:dyDescent="0.15">
      <c r="A970" s="14"/>
      <c r="B970" s="309"/>
      <c r="C970" s="309"/>
      <c r="D970" s="309"/>
      <c r="E970" s="309"/>
      <c r="F970" s="309"/>
      <c r="G970" s="309"/>
      <c r="H970" s="309"/>
      <c r="I970" s="309"/>
    </row>
    <row r="971" spans="1:9" ht="16" customHeight="1" x14ac:dyDescent="0.15">
      <c r="A971" s="14"/>
      <c r="B971" s="309"/>
      <c r="C971" s="309"/>
      <c r="D971" s="309"/>
      <c r="E971" s="309"/>
      <c r="F971" s="309"/>
      <c r="G971" s="309"/>
      <c r="H971" s="309"/>
      <c r="I971" s="309"/>
    </row>
    <row r="972" spans="1:9" ht="16" customHeight="1" x14ac:dyDescent="0.15">
      <c r="A972" s="16" t="s">
        <v>686</v>
      </c>
      <c r="B972" s="312" t="s">
        <v>713</v>
      </c>
      <c r="C972" s="312"/>
      <c r="D972" s="312"/>
      <c r="E972" s="312"/>
      <c r="F972" s="312"/>
      <c r="G972" s="312"/>
      <c r="H972" s="312"/>
      <c r="I972" s="312"/>
    </row>
    <row r="973" spans="1:9" ht="16" customHeight="1" x14ac:dyDescent="0.15">
      <c r="A973" s="16" t="s">
        <v>687</v>
      </c>
      <c r="B973" s="309" t="s">
        <v>714</v>
      </c>
      <c r="C973" s="309"/>
      <c r="D973" s="309"/>
      <c r="E973" s="309"/>
      <c r="F973" s="309"/>
      <c r="G973" s="309"/>
      <c r="H973" s="309"/>
      <c r="I973" s="309"/>
    </row>
    <row r="974" spans="1:9" ht="16" customHeight="1" x14ac:dyDescent="0.15">
      <c r="A974" s="14"/>
      <c r="B974" s="309"/>
      <c r="C974" s="309"/>
      <c r="D974" s="309"/>
      <c r="E974" s="309"/>
      <c r="F974" s="309"/>
      <c r="G974" s="309"/>
      <c r="H974" s="309"/>
      <c r="I974" s="309"/>
    </row>
    <row r="975" spans="1:9" ht="16" customHeight="1" x14ac:dyDescent="0.15">
      <c r="A975" s="16" t="s">
        <v>688</v>
      </c>
      <c r="B975" s="312" t="s">
        <v>715</v>
      </c>
      <c r="C975" s="312"/>
      <c r="D975" s="312"/>
      <c r="E975" s="312"/>
      <c r="F975" s="312"/>
      <c r="G975" s="312"/>
      <c r="H975" s="312"/>
      <c r="I975" s="312"/>
    </row>
    <row r="976" spans="1:9" ht="16" customHeight="1" x14ac:dyDescent="0.15">
      <c r="A976" s="16" t="s">
        <v>689</v>
      </c>
      <c r="B976" s="312" t="s">
        <v>702</v>
      </c>
      <c r="C976" s="312"/>
      <c r="D976" s="312"/>
      <c r="E976" s="312"/>
      <c r="F976" s="312"/>
      <c r="G976" s="312"/>
      <c r="H976" s="312"/>
      <c r="I976" s="312"/>
    </row>
    <row r="977" spans="1:9" ht="16" customHeight="1" x14ac:dyDescent="0.15">
      <c r="A977" s="16" t="s">
        <v>690</v>
      </c>
      <c r="B977" s="309" t="s">
        <v>716</v>
      </c>
      <c r="C977" s="309"/>
      <c r="D977" s="309"/>
      <c r="E977" s="309"/>
      <c r="F977" s="309"/>
      <c r="G977" s="309"/>
      <c r="H977" s="309"/>
      <c r="I977" s="309"/>
    </row>
    <row r="978" spans="1:9" ht="16" customHeight="1" x14ac:dyDescent="0.15">
      <c r="A978" s="14"/>
      <c r="B978" s="309"/>
      <c r="C978" s="309"/>
      <c r="D978" s="309"/>
      <c r="E978" s="309"/>
      <c r="F978" s="309"/>
      <c r="G978" s="309"/>
      <c r="H978" s="309"/>
      <c r="I978" s="309"/>
    </row>
    <row r="979" spans="1:9" ht="16" customHeight="1" x14ac:dyDescent="0.15">
      <c r="A979" s="16" t="s">
        <v>691</v>
      </c>
      <c r="B979" s="309" t="s">
        <v>717</v>
      </c>
      <c r="C979" s="309"/>
      <c r="D979" s="309"/>
      <c r="E979" s="309"/>
      <c r="F979" s="309"/>
      <c r="G979" s="309"/>
      <c r="H979" s="309"/>
      <c r="I979" s="309"/>
    </row>
    <row r="980" spans="1:9" ht="16" customHeight="1" x14ac:dyDescent="0.15">
      <c r="A980" s="14"/>
      <c r="B980" s="309"/>
      <c r="C980" s="309"/>
      <c r="D980" s="309"/>
      <c r="E980" s="309"/>
      <c r="F980" s="309"/>
      <c r="G980" s="309"/>
      <c r="H980" s="309"/>
      <c r="I980" s="309"/>
    </row>
    <row r="981" spans="1:9" ht="16" customHeight="1" x14ac:dyDescent="0.15">
      <c r="A981" s="14"/>
      <c r="B981" s="309"/>
      <c r="C981" s="309"/>
      <c r="D981" s="309"/>
      <c r="E981" s="309"/>
      <c r="F981" s="309"/>
      <c r="G981" s="309"/>
      <c r="H981" s="309"/>
      <c r="I981" s="309"/>
    </row>
    <row r="982" spans="1:9" ht="16" customHeight="1" x14ac:dyDescent="0.15">
      <c r="A982" s="16" t="s">
        <v>692</v>
      </c>
      <c r="B982" s="309" t="s">
        <v>718</v>
      </c>
      <c r="C982" s="309"/>
      <c r="D982" s="309"/>
      <c r="E982" s="309"/>
      <c r="F982" s="309"/>
      <c r="G982" s="309"/>
      <c r="H982" s="309"/>
      <c r="I982" s="309"/>
    </row>
    <row r="983" spans="1:9" ht="16" customHeight="1" x14ac:dyDescent="0.15">
      <c r="A983" s="14"/>
      <c r="B983" s="309"/>
      <c r="C983" s="309"/>
      <c r="D983" s="309"/>
      <c r="E983" s="309"/>
      <c r="F983" s="309"/>
      <c r="G983" s="309"/>
      <c r="H983" s="309"/>
      <c r="I983" s="309"/>
    </row>
    <row r="984" spans="1:9" ht="16" customHeight="1" x14ac:dyDescent="0.15">
      <c r="A984" s="14"/>
      <c r="B984" s="309"/>
      <c r="C984" s="309"/>
      <c r="D984" s="309"/>
      <c r="E984" s="309"/>
      <c r="F984" s="309"/>
      <c r="G984" s="309"/>
      <c r="H984" s="309"/>
      <c r="I984" s="309"/>
    </row>
    <row r="985" spans="1:9" ht="16" customHeight="1" x14ac:dyDescent="0.15">
      <c r="A985" s="16" t="s">
        <v>693</v>
      </c>
      <c r="B985" s="309" t="s">
        <v>719</v>
      </c>
      <c r="C985" s="309"/>
      <c r="D985" s="309"/>
      <c r="E985" s="309"/>
      <c r="F985" s="309"/>
      <c r="G985" s="309"/>
      <c r="H985" s="309"/>
      <c r="I985" s="309"/>
    </row>
    <row r="986" spans="1:9" ht="16" customHeight="1" x14ac:dyDescent="0.15">
      <c r="A986" s="14"/>
      <c r="B986" s="309"/>
      <c r="C986" s="309"/>
      <c r="D986" s="309"/>
      <c r="E986" s="309"/>
      <c r="F986" s="309"/>
      <c r="G986" s="309"/>
      <c r="H986" s="309"/>
      <c r="I986" s="309"/>
    </row>
    <row r="987" spans="1:9" ht="16" customHeight="1" x14ac:dyDescent="0.15">
      <c r="A987" s="16" t="s">
        <v>694</v>
      </c>
      <c r="B987" s="309" t="s">
        <v>720</v>
      </c>
      <c r="C987" s="309"/>
      <c r="D987" s="309"/>
      <c r="E987" s="309"/>
      <c r="F987" s="309"/>
      <c r="G987" s="309"/>
      <c r="H987" s="309"/>
      <c r="I987" s="309"/>
    </row>
    <row r="988" spans="1:9" ht="16" customHeight="1" x14ac:dyDescent="0.15">
      <c r="A988" s="14"/>
      <c r="B988" s="309"/>
      <c r="C988" s="309"/>
      <c r="D988" s="309"/>
      <c r="E988" s="309"/>
      <c r="F988" s="309"/>
      <c r="G988" s="309"/>
      <c r="H988" s="309"/>
      <c r="I988" s="309"/>
    </row>
    <row r="989" spans="1:9" ht="16" customHeight="1" x14ac:dyDescent="0.15">
      <c r="A989" s="309" t="s">
        <v>721</v>
      </c>
      <c r="B989" s="309"/>
      <c r="C989" s="309"/>
      <c r="D989" s="309"/>
      <c r="E989" s="309"/>
      <c r="F989" s="309"/>
      <c r="G989" s="309"/>
      <c r="H989" s="309"/>
      <c r="I989" s="309"/>
    </row>
    <row r="990" spans="1:9" ht="16" customHeight="1" x14ac:dyDescent="0.15">
      <c r="A990" s="309"/>
      <c r="B990" s="309"/>
      <c r="C990" s="309"/>
      <c r="D990" s="309"/>
      <c r="E990" s="309"/>
      <c r="F990" s="309"/>
      <c r="G990" s="309"/>
      <c r="H990" s="309"/>
      <c r="I990" s="309"/>
    </row>
    <row r="991" spans="1:9" ht="16" customHeight="1" x14ac:dyDescent="0.15">
      <c r="A991" s="309"/>
      <c r="B991" s="309"/>
      <c r="C991" s="309"/>
      <c r="D991" s="309"/>
      <c r="E991" s="309"/>
      <c r="F991" s="309"/>
      <c r="G991" s="309"/>
      <c r="H991" s="309"/>
      <c r="I991" s="309"/>
    </row>
    <row r="992" spans="1:9" ht="16" customHeight="1" x14ac:dyDescent="0.15">
      <c r="A992" s="309"/>
      <c r="B992" s="309"/>
      <c r="C992" s="309"/>
      <c r="D992" s="309"/>
      <c r="E992" s="309"/>
      <c r="F992" s="309"/>
      <c r="G992" s="309"/>
      <c r="H992" s="309"/>
      <c r="I992" s="309"/>
    </row>
    <row r="993" spans="1:9" ht="16" customHeight="1" x14ac:dyDescent="0.15">
      <c r="A993" s="14"/>
      <c r="B993" s="14"/>
      <c r="C993" s="14"/>
      <c r="D993" s="14"/>
      <c r="E993" s="14"/>
      <c r="F993" s="14"/>
      <c r="G993" s="14"/>
      <c r="H993" s="14"/>
      <c r="I993" s="14"/>
    </row>
    <row r="994" spans="1:9" ht="16" customHeight="1" x14ac:dyDescent="0.15">
      <c r="A994" s="14"/>
      <c r="B994" s="14"/>
      <c r="C994" s="14"/>
      <c r="D994" s="14"/>
      <c r="E994" s="14"/>
      <c r="F994" s="14"/>
      <c r="G994" s="310" t="str">
        <f>[128]Base_01!$C$4&amp;", "&amp;[128]Base_01!$C$27</f>
        <v>Sorong, …..  …........................  2026</v>
      </c>
      <c r="H994" s="310"/>
      <c r="I994" s="310"/>
    </row>
    <row r="995" spans="1:9" ht="16" customHeight="1" x14ac:dyDescent="0.15">
      <c r="A995" s="14"/>
      <c r="B995" s="14"/>
      <c r="C995" s="14"/>
      <c r="D995" s="14"/>
      <c r="E995" s="14"/>
      <c r="F995" s="14"/>
      <c r="G995" s="310" t="s">
        <v>30</v>
      </c>
      <c r="H995" s="310"/>
      <c r="I995" s="310"/>
    </row>
    <row r="996" spans="1:9" ht="16" customHeight="1" x14ac:dyDescent="0.15">
      <c r="A996" s="14"/>
      <c r="B996" s="14"/>
      <c r="C996" s="14"/>
      <c r="D996" s="14"/>
      <c r="E996" s="14"/>
      <c r="F996" s="14"/>
      <c r="G996" s="14"/>
      <c r="H996" s="14"/>
      <c r="I996" s="14"/>
    </row>
    <row r="997" spans="1:9" ht="16" customHeight="1" x14ac:dyDescent="0.15">
      <c r="A997" s="14"/>
      <c r="B997" s="14"/>
      <c r="C997" s="14"/>
      <c r="D997" s="14"/>
      <c r="E997" s="14"/>
      <c r="F997" s="14"/>
      <c r="G997" s="14"/>
      <c r="H997" s="14"/>
      <c r="I997" s="14"/>
    </row>
    <row r="998" spans="1:9" ht="16" customHeight="1" x14ac:dyDescent="0.15">
      <c r="A998" s="14"/>
      <c r="B998" s="14"/>
      <c r="C998" s="14"/>
      <c r="D998" s="14"/>
      <c r="E998" s="14"/>
      <c r="F998" s="14"/>
      <c r="G998" s="14"/>
      <c r="H998" s="14"/>
      <c r="I998" s="14"/>
    </row>
    <row r="999" spans="1:9" ht="16" customHeight="1" x14ac:dyDescent="0.15">
      <c r="A999" s="14"/>
      <c r="B999" s="14"/>
      <c r="C999" s="14"/>
      <c r="D999" s="14"/>
      <c r="E999" s="14"/>
      <c r="F999" s="14"/>
      <c r="G999" s="14"/>
      <c r="H999" s="14"/>
      <c r="I999" s="14"/>
    </row>
    <row r="1000" spans="1:9" ht="16" customHeight="1" x14ac:dyDescent="0.15">
      <c r="A1000" s="14"/>
      <c r="B1000" s="14"/>
      <c r="C1000" s="14"/>
      <c r="D1000" s="14"/>
      <c r="E1000" s="14"/>
      <c r="F1000" s="14"/>
      <c r="G1000" s="310" t="str">
        <f>F954</f>
        <v>Nama PB 20</v>
      </c>
      <c r="H1000" s="310"/>
      <c r="I1000" s="310"/>
    </row>
    <row r="1001" spans="1:9" ht="16" customHeight="1" x14ac:dyDescent="0.15">
      <c r="A1001" s="14"/>
      <c r="B1001" s="14"/>
      <c r="C1001" s="14"/>
      <c r="D1001" s="14"/>
      <c r="E1001" s="14"/>
      <c r="F1001" s="14"/>
      <c r="G1001" s="14"/>
      <c r="H1001" s="14"/>
      <c r="I1001" s="14"/>
    </row>
    <row r="1002" spans="1:9" ht="16" customHeight="1" x14ac:dyDescent="0.15">
      <c r="A1002" s="14"/>
      <c r="B1002" s="14"/>
      <c r="C1002" s="14"/>
      <c r="D1002" s="14"/>
      <c r="E1002" s="14"/>
      <c r="F1002" s="14"/>
      <c r="G1002" s="14"/>
      <c r="H1002" s="14"/>
      <c r="I1002" s="14"/>
    </row>
    <row r="1003" spans="1:9" ht="16" customHeight="1" x14ac:dyDescent="0.15">
      <c r="A1003" s="14"/>
      <c r="B1003" s="14"/>
      <c r="C1003" s="14"/>
      <c r="D1003" s="14"/>
      <c r="E1003" s="14"/>
      <c r="F1003" s="14"/>
      <c r="G1003" s="14"/>
      <c r="H1003" s="14"/>
      <c r="I1003" s="14"/>
    </row>
  </sheetData>
  <mergeCells count="320">
    <mergeCell ref="G944:I944"/>
    <mergeCell ref="G945:I945"/>
    <mergeCell ref="G950:I950"/>
    <mergeCell ref="A951:I951"/>
    <mergeCell ref="B967:I968"/>
    <mergeCell ref="B969:I971"/>
    <mergeCell ref="B972:I972"/>
    <mergeCell ref="G995:I995"/>
    <mergeCell ref="G1000:I1000"/>
    <mergeCell ref="B973:I974"/>
    <mergeCell ref="B975:I975"/>
    <mergeCell ref="B976:I976"/>
    <mergeCell ref="B977:I978"/>
    <mergeCell ref="B979:I981"/>
    <mergeCell ref="B982:I984"/>
    <mergeCell ref="B987:I988"/>
    <mergeCell ref="A989:I992"/>
    <mergeCell ref="G994:I994"/>
    <mergeCell ref="B985:I986"/>
    <mergeCell ref="B879:I881"/>
    <mergeCell ref="B882:I884"/>
    <mergeCell ref="B887:I888"/>
    <mergeCell ref="A889:I892"/>
    <mergeCell ref="G894:I894"/>
    <mergeCell ref="G895:I895"/>
    <mergeCell ref="B885:I886"/>
    <mergeCell ref="B937:I938"/>
    <mergeCell ref="A939:I942"/>
    <mergeCell ref="B935:I936"/>
    <mergeCell ref="B927:I928"/>
    <mergeCell ref="B932:I934"/>
    <mergeCell ref="G900:I900"/>
    <mergeCell ref="A901:I901"/>
    <mergeCell ref="B917:I918"/>
    <mergeCell ref="B919:I921"/>
    <mergeCell ref="B922:I922"/>
    <mergeCell ref="B923:I924"/>
    <mergeCell ref="B925:I925"/>
    <mergeCell ref="B926:I926"/>
    <mergeCell ref="B929:I931"/>
    <mergeCell ref="B826:I826"/>
    <mergeCell ref="B827:I828"/>
    <mergeCell ref="B829:I831"/>
    <mergeCell ref="B832:I834"/>
    <mergeCell ref="B837:I838"/>
    <mergeCell ref="A839:I842"/>
    <mergeCell ref="B875:I875"/>
    <mergeCell ref="B876:I876"/>
    <mergeCell ref="B877:I878"/>
    <mergeCell ref="B835:I836"/>
    <mergeCell ref="G844:I844"/>
    <mergeCell ref="G845:I845"/>
    <mergeCell ref="G850:I850"/>
    <mergeCell ref="A851:I851"/>
    <mergeCell ref="B867:I868"/>
    <mergeCell ref="B869:I871"/>
    <mergeCell ref="B872:I872"/>
    <mergeCell ref="B873:I874"/>
    <mergeCell ref="B777:I778"/>
    <mergeCell ref="B779:I781"/>
    <mergeCell ref="B782:I784"/>
    <mergeCell ref="B787:I788"/>
    <mergeCell ref="A789:I792"/>
    <mergeCell ref="G794:I794"/>
    <mergeCell ref="B822:I822"/>
    <mergeCell ref="B823:I824"/>
    <mergeCell ref="B825:I825"/>
    <mergeCell ref="B785:I786"/>
    <mergeCell ref="G795:I795"/>
    <mergeCell ref="G800:I800"/>
    <mergeCell ref="A801:I801"/>
    <mergeCell ref="B817:I818"/>
    <mergeCell ref="B819:I821"/>
    <mergeCell ref="G745:I745"/>
    <mergeCell ref="G750:I750"/>
    <mergeCell ref="A751:I751"/>
    <mergeCell ref="B767:I768"/>
    <mergeCell ref="B769:I771"/>
    <mergeCell ref="B772:I772"/>
    <mergeCell ref="B773:I774"/>
    <mergeCell ref="B775:I775"/>
    <mergeCell ref="B776:I776"/>
    <mergeCell ref="B723:I724"/>
    <mergeCell ref="B725:I725"/>
    <mergeCell ref="B726:I726"/>
    <mergeCell ref="B727:I728"/>
    <mergeCell ref="B729:I731"/>
    <mergeCell ref="B732:I734"/>
    <mergeCell ref="B737:I738"/>
    <mergeCell ref="A739:I742"/>
    <mergeCell ref="G744:I744"/>
    <mergeCell ref="B735:I736"/>
    <mergeCell ref="B669:I671"/>
    <mergeCell ref="B672:I672"/>
    <mergeCell ref="B673:I674"/>
    <mergeCell ref="B675:I675"/>
    <mergeCell ref="B676:I676"/>
    <mergeCell ref="B677:I678"/>
    <mergeCell ref="B717:I718"/>
    <mergeCell ref="B719:I721"/>
    <mergeCell ref="B722:I722"/>
    <mergeCell ref="B685:I686"/>
    <mergeCell ref="B679:I681"/>
    <mergeCell ref="B682:I684"/>
    <mergeCell ref="G695:I695"/>
    <mergeCell ref="G700:I700"/>
    <mergeCell ref="A701:I701"/>
    <mergeCell ref="B629:I631"/>
    <mergeCell ref="B632:I634"/>
    <mergeCell ref="B637:I638"/>
    <mergeCell ref="A639:I642"/>
    <mergeCell ref="G644:I644"/>
    <mergeCell ref="G645:I645"/>
    <mergeCell ref="G650:I650"/>
    <mergeCell ref="A651:I651"/>
    <mergeCell ref="B667:I668"/>
    <mergeCell ref="B635:I636"/>
    <mergeCell ref="G600:I600"/>
    <mergeCell ref="A601:I601"/>
    <mergeCell ref="B617:I618"/>
    <mergeCell ref="B619:I621"/>
    <mergeCell ref="B622:I622"/>
    <mergeCell ref="B623:I624"/>
    <mergeCell ref="B625:I625"/>
    <mergeCell ref="B626:I626"/>
    <mergeCell ref="B627:I628"/>
    <mergeCell ref="B479:I481"/>
    <mergeCell ref="B482:I484"/>
    <mergeCell ref="B522:I522"/>
    <mergeCell ref="B523:I524"/>
    <mergeCell ref="B525:I525"/>
    <mergeCell ref="B526:I526"/>
    <mergeCell ref="B527:I528"/>
    <mergeCell ref="B529:I531"/>
    <mergeCell ref="B532:I534"/>
    <mergeCell ref="B485:I486"/>
    <mergeCell ref="B487:I488"/>
    <mergeCell ref="A489:I492"/>
    <mergeCell ref="G494:I494"/>
    <mergeCell ref="G495:I495"/>
    <mergeCell ref="G500:I500"/>
    <mergeCell ref="A501:I501"/>
    <mergeCell ref="B517:I518"/>
    <mergeCell ref="B519:I521"/>
    <mergeCell ref="B425:I425"/>
    <mergeCell ref="B426:I426"/>
    <mergeCell ref="B467:I468"/>
    <mergeCell ref="B469:I471"/>
    <mergeCell ref="B472:I472"/>
    <mergeCell ref="B473:I474"/>
    <mergeCell ref="B475:I475"/>
    <mergeCell ref="B476:I476"/>
    <mergeCell ref="B477:I478"/>
    <mergeCell ref="B435:I436"/>
    <mergeCell ref="B427:I428"/>
    <mergeCell ref="B429:I431"/>
    <mergeCell ref="B432:I434"/>
    <mergeCell ref="B437:I438"/>
    <mergeCell ref="A439:I442"/>
    <mergeCell ref="G444:I444"/>
    <mergeCell ref="G445:I445"/>
    <mergeCell ref="G450:I450"/>
    <mergeCell ref="A451:I451"/>
    <mergeCell ref="A389:I392"/>
    <mergeCell ref="G394:I394"/>
    <mergeCell ref="G395:I395"/>
    <mergeCell ref="G400:I400"/>
    <mergeCell ref="A401:I401"/>
    <mergeCell ref="B417:I418"/>
    <mergeCell ref="B419:I421"/>
    <mergeCell ref="B422:I422"/>
    <mergeCell ref="B423:I424"/>
    <mergeCell ref="B369:I371"/>
    <mergeCell ref="B372:I372"/>
    <mergeCell ref="B373:I374"/>
    <mergeCell ref="B375:I375"/>
    <mergeCell ref="B376:I376"/>
    <mergeCell ref="B377:I378"/>
    <mergeCell ref="B379:I381"/>
    <mergeCell ref="B382:I384"/>
    <mergeCell ref="B387:I388"/>
    <mergeCell ref="A301:I301"/>
    <mergeCell ref="B317:I318"/>
    <mergeCell ref="B337:I338"/>
    <mergeCell ref="A339:I342"/>
    <mergeCell ref="G344:I344"/>
    <mergeCell ref="G345:I345"/>
    <mergeCell ref="G350:I350"/>
    <mergeCell ref="A351:I351"/>
    <mergeCell ref="B367:I368"/>
    <mergeCell ref="B319:I321"/>
    <mergeCell ref="B322:I322"/>
    <mergeCell ref="B323:I324"/>
    <mergeCell ref="B325:I325"/>
    <mergeCell ref="B326:I326"/>
    <mergeCell ref="B327:I328"/>
    <mergeCell ref="B329:I331"/>
    <mergeCell ref="B332:I334"/>
    <mergeCell ref="B276:I276"/>
    <mergeCell ref="B277:I278"/>
    <mergeCell ref="B279:I281"/>
    <mergeCell ref="B282:I284"/>
    <mergeCell ref="B287:I288"/>
    <mergeCell ref="A289:I292"/>
    <mergeCell ref="G294:I294"/>
    <mergeCell ref="G295:I295"/>
    <mergeCell ref="G300:I300"/>
    <mergeCell ref="B237:I238"/>
    <mergeCell ref="A239:I242"/>
    <mergeCell ref="G250:I250"/>
    <mergeCell ref="A251:I251"/>
    <mergeCell ref="B267:I268"/>
    <mergeCell ref="B269:I271"/>
    <mergeCell ref="B272:I272"/>
    <mergeCell ref="B273:I274"/>
    <mergeCell ref="B275:I275"/>
    <mergeCell ref="B176:I176"/>
    <mergeCell ref="B177:I178"/>
    <mergeCell ref="B222:I222"/>
    <mergeCell ref="B223:I224"/>
    <mergeCell ref="B225:I225"/>
    <mergeCell ref="B226:I226"/>
    <mergeCell ref="B227:I228"/>
    <mergeCell ref="B229:I231"/>
    <mergeCell ref="B232:I234"/>
    <mergeCell ref="A201:I201"/>
    <mergeCell ref="B217:I218"/>
    <mergeCell ref="B219:I221"/>
    <mergeCell ref="G200:I200"/>
    <mergeCell ref="B73:I74"/>
    <mergeCell ref="B75:I75"/>
    <mergeCell ref="B76:I76"/>
    <mergeCell ref="B77:I78"/>
    <mergeCell ref="B79:I81"/>
    <mergeCell ref="B82:I84"/>
    <mergeCell ref="B87:I88"/>
    <mergeCell ref="A89:I92"/>
    <mergeCell ref="G94:I94"/>
    <mergeCell ref="B85:I86"/>
    <mergeCell ref="B32:I34"/>
    <mergeCell ref="A51:I51"/>
    <mergeCell ref="B67:I68"/>
    <mergeCell ref="B69:I71"/>
    <mergeCell ref="B72:I72"/>
    <mergeCell ref="A1:I1"/>
    <mergeCell ref="G44:I44"/>
    <mergeCell ref="G45:I45"/>
    <mergeCell ref="G50:I50"/>
    <mergeCell ref="B35:I36"/>
    <mergeCell ref="B37:I38"/>
    <mergeCell ref="B22:I22"/>
    <mergeCell ref="B25:I25"/>
    <mergeCell ref="B26:I26"/>
    <mergeCell ref="A39:I42"/>
    <mergeCell ref="B17:I18"/>
    <mergeCell ref="B19:I21"/>
    <mergeCell ref="B23:I24"/>
    <mergeCell ref="B27:I28"/>
    <mergeCell ref="B29:I31"/>
    <mergeCell ref="G95:I95"/>
    <mergeCell ref="G100:I100"/>
    <mergeCell ref="A101:I101"/>
    <mergeCell ref="B117:I118"/>
    <mergeCell ref="B119:I121"/>
    <mergeCell ref="B135:I136"/>
    <mergeCell ref="B122:I122"/>
    <mergeCell ref="B123:I124"/>
    <mergeCell ref="B125:I125"/>
    <mergeCell ref="B126:I126"/>
    <mergeCell ref="B127:I128"/>
    <mergeCell ref="B129:I131"/>
    <mergeCell ref="B132:I134"/>
    <mergeCell ref="B235:I236"/>
    <mergeCell ref="B285:I286"/>
    <mergeCell ref="G244:I244"/>
    <mergeCell ref="G245:I245"/>
    <mergeCell ref="B385:I386"/>
    <mergeCell ref="B137:I138"/>
    <mergeCell ref="A139:I142"/>
    <mergeCell ref="G144:I144"/>
    <mergeCell ref="G145:I145"/>
    <mergeCell ref="B185:I186"/>
    <mergeCell ref="B187:I188"/>
    <mergeCell ref="A189:I192"/>
    <mergeCell ref="G194:I194"/>
    <mergeCell ref="G195:I195"/>
    <mergeCell ref="G150:I150"/>
    <mergeCell ref="A151:I151"/>
    <mergeCell ref="B167:I168"/>
    <mergeCell ref="B169:I171"/>
    <mergeCell ref="B172:I172"/>
    <mergeCell ref="B173:I174"/>
    <mergeCell ref="B175:I175"/>
    <mergeCell ref="B179:I181"/>
    <mergeCell ref="B182:I184"/>
    <mergeCell ref="B335:I336"/>
    <mergeCell ref="B537:I538"/>
    <mergeCell ref="A539:I542"/>
    <mergeCell ref="B535:I536"/>
    <mergeCell ref="G544:I544"/>
    <mergeCell ref="G545:I545"/>
    <mergeCell ref="G550:I550"/>
    <mergeCell ref="B687:I688"/>
    <mergeCell ref="A689:I692"/>
    <mergeCell ref="G694:I694"/>
    <mergeCell ref="A551:I551"/>
    <mergeCell ref="B567:I568"/>
    <mergeCell ref="B569:I571"/>
    <mergeCell ref="B572:I572"/>
    <mergeCell ref="B573:I574"/>
    <mergeCell ref="B575:I575"/>
    <mergeCell ref="A589:I592"/>
    <mergeCell ref="G594:I594"/>
    <mergeCell ref="G595:I595"/>
    <mergeCell ref="B576:I576"/>
    <mergeCell ref="B577:I578"/>
    <mergeCell ref="B579:I581"/>
    <mergeCell ref="B582:I584"/>
    <mergeCell ref="B587:I588"/>
    <mergeCell ref="B585:I586"/>
  </mergeCells>
  <printOptions horizontalCentered="1"/>
  <pageMargins left="0.59055118110236227" right="0.59055118110236227" top="0.59055118110236227" bottom="0.59055118110236227" header="0.31496062992125984" footer="0.31496062992125984"/>
  <pageSetup paperSize="9" orientation="portrait" horizontalDpi="0" verticalDpi="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978AA-E64F-994E-B01D-E792B451E929}">
  <sheetPr codeName="Sheet4">
    <tabColor theme="7" tint="0.59999389629810485"/>
  </sheetPr>
  <dimension ref="A1:O1040"/>
  <sheetViews>
    <sheetView showGridLines="0" tabSelected="1" view="pageBreakPreview" topLeftCell="A160" zoomScaleNormal="100" workbookViewId="0">
      <selection activeCell="P23" sqref="P23"/>
    </sheetView>
  </sheetViews>
  <sheetFormatPr baseColWidth="10" defaultColWidth="10.83203125" defaultRowHeight="14" x14ac:dyDescent="0.15"/>
  <cols>
    <col min="1" max="13" width="5.83203125" style="1" customWidth="1"/>
    <col min="14" max="16384" width="10.83203125" style="1"/>
  </cols>
  <sheetData>
    <row r="1" spans="1:15" x14ac:dyDescent="0.15">
      <c r="A1" s="365" t="s">
        <v>336</v>
      </c>
      <c r="B1" s="365"/>
      <c r="C1" s="365"/>
      <c r="D1" s="365"/>
      <c r="E1" s="365"/>
      <c r="F1" s="365"/>
      <c r="G1" s="365"/>
      <c r="H1" s="365"/>
      <c r="I1" s="365"/>
      <c r="J1" s="365"/>
      <c r="K1" s="365"/>
      <c r="L1" s="365"/>
      <c r="M1" s="365"/>
      <c r="N1" s="1">
        <v>1</v>
      </c>
    </row>
    <row r="3" spans="1:15" x14ac:dyDescent="0.15">
      <c r="A3" s="346" t="s">
        <v>252</v>
      </c>
      <c r="B3" s="346"/>
      <c r="C3" s="346"/>
      <c r="D3" s="346"/>
      <c r="E3" s="346"/>
      <c r="F3" s="346"/>
      <c r="G3" s="23" t="str">
        <f>VLOOKUP($N1,[128]Base_02!$A$5:$AD$24,2,0)</f>
        <v>000001</v>
      </c>
    </row>
    <row r="4" spans="1:15" x14ac:dyDescent="0.15">
      <c r="A4" s="346" t="s">
        <v>253</v>
      </c>
      <c r="B4" s="346"/>
      <c r="C4" s="346"/>
      <c r="D4" s="346"/>
      <c r="E4" s="346"/>
      <c r="F4" s="346"/>
      <c r="G4" s="23" t="str">
        <f>VLOOKUP($N1,[128]Base_02!$A$5:$AD$24,3,0)</f>
        <v>Nama PB 1</v>
      </c>
    </row>
    <row r="5" spans="1:15" x14ac:dyDescent="0.15">
      <c r="A5" s="346" t="s">
        <v>13</v>
      </c>
      <c r="B5" s="346"/>
      <c r="C5" s="346"/>
      <c r="D5" s="346"/>
      <c r="E5" s="346"/>
      <c r="F5" s="346"/>
      <c r="G5" s="23" t="str">
        <f>VLOOKUP($N1,[128]Base_02!$A$5:$AD$24,14,0)</f>
        <v>3310080902970001</v>
      </c>
    </row>
    <row r="6" spans="1:15" x14ac:dyDescent="0.15">
      <c r="A6" s="346" t="s">
        <v>4</v>
      </c>
      <c r="B6" s="346"/>
      <c r="C6" s="346"/>
      <c r="D6" s="346"/>
      <c r="E6" s="346"/>
      <c r="F6" s="346"/>
      <c r="G6" s="23" t="str">
        <f>VLOOKUP(N1,[128]Base_02!$A$5:$Z$24,11,FALSE)&amp;", RT "&amp;VLOOKUP(N1,[128]Base_02!$A$5:$Z$24,12,FALSE)&amp;", RW "&amp;VLOOKUP(N1,[128]Base_02!$A$5:$Z$24,13,FALSE)</f>
        <v>Jalan Kanal Victory, RT 1, RW 1</v>
      </c>
    </row>
    <row r="7" spans="1:15" x14ac:dyDescent="0.15">
      <c r="A7" s="346" t="str">
        <f>[128]Base_01!$B$2</f>
        <v>Kelurahan</v>
      </c>
      <c r="B7" s="346"/>
      <c r="C7" s="346"/>
      <c r="D7" s="346"/>
      <c r="E7" s="346"/>
      <c r="F7" s="346"/>
      <c r="G7" s="23" t="str">
        <f>[128]Base_01!$C$2</f>
        <v>Klasabi</v>
      </c>
    </row>
    <row r="8" spans="1:15" x14ac:dyDescent="0.15">
      <c r="A8" s="346" t="s">
        <v>9</v>
      </c>
      <c r="B8" s="346"/>
      <c r="C8" s="346"/>
      <c r="D8" s="346"/>
      <c r="E8" s="346"/>
      <c r="F8" s="346"/>
      <c r="G8" s="23" t="str">
        <f>[128]Base_01!$C$3</f>
        <v>Sorong Manoi</v>
      </c>
    </row>
    <row r="9" spans="1:15" x14ac:dyDescent="0.15">
      <c r="A9" s="346" t="str">
        <f>[128]Base_01!$B$4</f>
        <v>Kota</v>
      </c>
      <c r="B9" s="346"/>
      <c r="C9" s="346"/>
      <c r="D9" s="346"/>
      <c r="E9" s="346"/>
      <c r="F9" s="346"/>
      <c r="G9" s="23" t="str">
        <f>[128]Base_01!$C$4</f>
        <v>Sorong</v>
      </c>
    </row>
    <row r="10" spans="1:15" x14ac:dyDescent="0.15">
      <c r="A10" s="346" t="s">
        <v>324</v>
      </c>
      <c r="B10" s="346"/>
      <c r="C10" s="346"/>
      <c r="D10" s="346"/>
      <c r="E10" s="346"/>
      <c r="F10" s="346"/>
      <c r="G10" s="21" t="str">
        <f>[128]Base_01!$C$5</f>
        <v>Papua Barat Daya</v>
      </c>
    </row>
    <row r="12" spans="1:15" x14ac:dyDescent="0.15">
      <c r="A12" s="347" t="s">
        <v>19</v>
      </c>
      <c r="B12" s="361" t="s">
        <v>325</v>
      </c>
      <c r="C12" s="362"/>
      <c r="D12" s="362"/>
      <c r="E12" s="44"/>
      <c r="F12" s="39"/>
      <c r="H12" s="347" t="s">
        <v>20</v>
      </c>
      <c r="I12" s="361" t="s">
        <v>325</v>
      </c>
      <c r="J12" s="362"/>
      <c r="K12" s="362"/>
      <c r="L12" s="41"/>
      <c r="M12" s="42"/>
    </row>
    <row r="13" spans="1:15" x14ac:dyDescent="0.15">
      <c r="A13" s="348"/>
      <c r="B13" s="358" t="s">
        <v>327</v>
      </c>
      <c r="C13" s="359"/>
      <c r="D13" s="359"/>
      <c r="E13" s="359"/>
      <c r="F13" s="360"/>
      <c r="H13" s="348"/>
      <c r="I13" s="358" t="s">
        <v>327</v>
      </c>
      <c r="J13" s="359"/>
      <c r="K13" s="359"/>
      <c r="L13" s="359"/>
      <c r="M13" s="360"/>
    </row>
    <row r="14" spans="1:15" x14ac:dyDescent="0.15">
      <c r="A14" s="348"/>
      <c r="B14" s="363" t="s">
        <v>326</v>
      </c>
      <c r="C14" s="346"/>
      <c r="D14" s="346"/>
      <c r="F14" s="40"/>
      <c r="H14" s="348"/>
      <c r="I14" s="363" t="s">
        <v>326</v>
      </c>
      <c r="J14" s="346"/>
      <c r="K14" s="346"/>
      <c r="M14" s="40"/>
    </row>
    <row r="15" spans="1:15" x14ac:dyDescent="0.15">
      <c r="A15" s="348"/>
      <c r="B15" s="364" t="s">
        <v>327</v>
      </c>
      <c r="C15" s="353"/>
      <c r="D15" s="353"/>
      <c r="E15" s="353"/>
      <c r="F15" s="354"/>
      <c r="H15" s="348"/>
      <c r="I15" s="364" t="s">
        <v>327</v>
      </c>
      <c r="J15" s="353"/>
      <c r="K15" s="353"/>
      <c r="L15" s="353"/>
      <c r="M15" s="354"/>
    </row>
    <row r="16" spans="1:15" x14ac:dyDescent="0.15">
      <c r="A16" s="348"/>
      <c r="B16" s="357"/>
      <c r="C16" s="355"/>
      <c r="D16" s="355"/>
      <c r="E16" s="355"/>
      <c r="F16" s="356"/>
      <c r="H16" s="348"/>
      <c r="I16" s="357"/>
      <c r="J16" s="355"/>
      <c r="K16" s="355"/>
      <c r="L16" s="355"/>
      <c r="M16" s="356"/>
      <c r="O16" s="1" t="s">
        <v>337</v>
      </c>
    </row>
    <row r="17" spans="1:13" x14ac:dyDescent="0.15">
      <c r="A17" s="348"/>
      <c r="B17" s="358"/>
      <c r="C17" s="359"/>
      <c r="D17" s="359"/>
      <c r="E17" s="359"/>
      <c r="F17" s="360"/>
      <c r="H17" s="348"/>
      <c r="I17" s="358"/>
      <c r="J17" s="359"/>
      <c r="K17" s="359"/>
      <c r="L17" s="359"/>
      <c r="M17" s="360"/>
    </row>
    <row r="18" spans="1:13" x14ac:dyDescent="0.15">
      <c r="A18" s="348"/>
      <c r="B18" s="358"/>
      <c r="C18" s="359"/>
      <c r="D18" s="359"/>
      <c r="E18" s="359"/>
      <c r="F18" s="360"/>
      <c r="H18" s="348"/>
      <c r="I18" s="358"/>
      <c r="J18" s="359"/>
      <c r="K18" s="359"/>
      <c r="L18" s="359"/>
      <c r="M18" s="360"/>
    </row>
    <row r="19" spans="1:13" x14ac:dyDescent="0.15">
      <c r="A19" s="348"/>
      <c r="B19" s="358"/>
      <c r="C19" s="359"/>
      <c r="D19" s="359"/>
      <c r="E19" s="359"/>
      <c r="F19" s="360"/>
      <c r="H19" s="348"/>
      <c r="I19" s="358"/>
      <c r="J19" s="359"/>
      <c r="K19" s="359"/>
      <c r="L19" s="359"/>
      <c r="M19" s="360"/>
    </row>
    <row r="20" spans="1:13" x14ac:dyDescent="0.15">
      <c r="A20" s="348"/>
      <c r="B20" s="358"/>
      <c r="C20" s="359"/>
      <c r="D20" s="359"/>
      <c r="E20" s="359"/>
      <c r="F20" s="360"/>
      <c r="H20" s="348"/>
      <c r="I20" s="358"/>
      <c r="J20" s="359"/>
      <c r="K20" s="359"/>
      <c r="L20" s="359"/>
      <c r="M20" s="360"/>
    </row>
    <row r="21" spans="1:13" x14ac:dyDescent="0.15">
      <c r="A21" s="348"/>
      <c r="B21" s="358"/>
      <c r="C21" s="359"/>
      <c r="D21" s="359"/>
      <c r="E21" s="359"/>
      <c r="F21" s="360"/>
      <c r="H21" s="348"/>
      <c r="I21" s="358"/>
      <c r="J21" s="359"/>
      <c r="K21" s="359"/>
      <c r="L21" s="359"/>
      <c r="M21" s="360"/>
    </row>
    <row r="22" spans="1:13" x14ac:dyDescent="0.15">
      <c r="A22" s="348"/>
      <c r="B22" s="358"/>
      <c r="C22" s="359"/>
      <c r="D22" s="359"/>
      <c r="E22" s="359"/>
      <c r="F22" s="360"/>
      <c r="H22" s="348"/>
      <c r="I22" s="358"/>
      <c r="J22" s="359"/>
      <c r="K22" s="359"/>
      <c r="L22" s="359"/>
      <c r="M22" s="360"/>
    </row>
    <row r="23" spans="1:13" x14ac:dyDescent="0.15">
      <c r="A23" s="349"/>
      <c r="B23" s="364"/>
      <c r="C23" s="353"/>
      <c r="D23" s="353"/>
      <c r="E23" s="353"/>
      <c r="F23" s="354"/>
      <c r="H23" s="349"/>
      <c r="I23" s="364"/>
      <c r="J23" s="353"/>
      <c r="K23" s="353"/>
      <c r="L23" s="353"/>
      <c r="M23" s="354"/>
    </row>
    <row r="25" spans="1:13" x14ac:dyDescent="0.15">
      <c r="A25" s="347" t="s">
        <v>21</v>
      </c>
      <c r="B25" s="350" t="s">
        <v>328</v>
      </c>
      <c r="C25" s="351"/>
      <c r="D25" s="351"/>
      <c r="E25" s="351"/>
      <c r="F25" s="351"/>
      <c r="G25" s="351"/>
      <c r="H25" s="351"/>
      <c r="I25" s="351"/>
      <c r="J25" s="351"/>
      <c r="K25" s="351"/>
      <c r="L25" s="351"/>
      <c r="M25" s="352"/>
    </row>
    <row r="26" spans="1:13" x14ac:dyDescent="0.15">
      <c r="A26" s="348"/>
      <c r="B26" s="355" t="s">
        <v>329</v>
      </c>
      <c r="C26" s="355"/>
      <c r="D26" s="356"/>
      <c r="E26" s="357" t="s">
        <v>330</v>
      </c>
      <c r="F26" s="355"/>
      <c r="G26" s="356"/>
      <c r="H26" s="357" t="s">
        <v>330</v>
      </c>
      <c r="I26" s="355"/>
      <c r="J26" s="356"/>
      <c r="K26" s="357" t="s">
        <v>334</v>
      </c>
      <c r="L26" s="355"/>
      <c r="M26" s="356"/>
    </row>
    <row r="27" spans="1:13" x14ac:dyDescent="0.15">
      <c r="A27" s="348"/>
      <c r="D27" s="40"/>
      <c r="E27" s="358" t="s">
        <v>331</v>
      </c>
      <c r="F27" s="359"/>
      <c r="G27" s="360"/>
      <c r="H27" s="358" t="s">
        <v>333</v>
      </c>
      <c r="I27" s="359"/>
      <c r="J27" s="360"/>
      <c r="K27" s="43"/>
      <c r="M27" s="40"/>
    </row>
    <row r="28" spans="1:13" x14ac:dyDescent="0.15">
      <c r="A28" s="348"/>
      <c r="D28" s="40"/>
      <c r="E28" s="358" t="s">
        <v>332</v>
      </c>
      <c r="F28" s="359"/>
      <c r="G28" s="360"/>
      <c r="H28" s="43"/>
      <c r="J28" s="40"/>
      <c r="K28" s="43"/>
      <c r="M28" s="40"/>
    </row>
    <row r="29" spans="1:13" x14ac:dyDescent="0.15">
      <c r="A29" s="348"/>
      <c r="D29" s="40"/>
      <c r="E29" s="43"/>
      <c r="G29" s="40"/>
      <c r="H29" s="43"/>
      <c r="J29" s="40"/>
      <c r="K29" s="43"/>
      <c r="M29" s="40"/>
    </row>
    <row r="30" spans="1:13" x14ac:dyDescent="0.15">
      <c r="A30" s="348"/>
      <c r="D30" s="40"/>
      <c r="E30" s="43"/>
      <c r="G30" s="40"/>
      <c r="H30" s="43"/>
      <c r="J30" s="40"/>
      <c r="K30" s="43"/>
      <c r="M30" s="40"/>
    </row>
    <row r="31" spans="1:13" x14ac:dyDescent="0.15">
      <c r="A31" s="348"/>
      <c r="D31" s="40"/>
      <c r="E31" s="43"/>
      <c r="G31" s="40"/>
      <c r="H31" s="43"/>
      <c r="J31" s="40"/>
      <c r="K31" s="43"/>
      <c r="M31" s="40"/>
    </row>
    <row r="32" spans="1:13" x14ac:dyDescent="0.15">
      <c r="A32" s="348"/>
      <c r="D32" s="40"/>
      <c r="E32" s="43"/>
      <c r="G32" s="40"/>
      <c r="H32" s="43"/>
      <c r="J32" s="40"/>
      <c r="K32" s="43"/>
      <c r="M32" s="40"/>
    </row>
    <row r="33" spans="1:13" x14ac:dyDescent="0.15">
      <c r="A33" s="348"/>
      <c r="B33" s="358" t="s">
        <v>338</v>
      </c>
      <c r="C33" s="359"/>
      <c r="D33" s="360"/>
      <c r="E33" s="358" t="s">
        <v>338</v>
      </c>
      <c r="F33" s="359"/>
      <c r="G33" s="360"/>
      <c r="H33" s="358" t="s">
        <v>338</v>
      </c>
      <c r="I33" s="359"/>
      <c r="J33" s="360"/>
      <c r="K33" s="358" t="s">
        <v>338</v>
      </c>
      <c r="L33" s="359"/>
      <c r="M33" s="360"/>
    </row>
    <row r="34" spans="1:13" x14ac:dyDescent="0.15">
      <c r="A34" s="349"/>
      <c r="B34" s="353"/>
      <c r="C34" s="353"/>
      <c r="D34" s="354"/>
      <c r="E34" s="353"/>
      <c r="F34" s="353"/>
      <c r="G34" s="354"/>
      <c r="H34" s="353"/>
      <c r="I34" s="353"/>
      <c r="J34" s="354"/>
      <c r="K34" s="353"/>
      <c r="L34" s="353"/>
      <c r="M34" s="354"/>
    </row>
    <row r="36" spans="1:13" x14ac:dyDescent="0.15">
      <c r="H36" s="359" t="str">
        <f>[128]Base_01!$C$4&amp;", "&amp;[128]Base_01!$C$28</f>
        <v>Sorong, …..  …........................  2026</v>
      </c>
      <c r="I36" s="359"/>
      <c r="J36" s="359"/>
      <c r="K36" s="359"/>
      <c r="L36" s="359"/>
      <c r="M36" s="359"/>
    </row>
    <row r="37" spans="1:13" x14ac:dyDescent="0.15">
      <c r="A37" s="359" t="s">
        <v>303</v>
      </c>
      <c r="B37" s="359"/>
      <c r="C37" s="359"/>
      <c r="D37" s="359"/>
      <c r="E37" s="359"/>
      <c r="F37" s="359"/>
      <c r="H37" s="359" t="s">
        <v>335</v>
      </c>
      <c r="I37" s="359"/>
      <c r="J37" s="359"/>
      <c r="K37" s="359"/>
      <c r="L37" s="359"/>
      <c r="M37" s="359"/>
    </row>
    <row r="38" spans="1:13" x14ac:dyDescent="0.15">
      <c r="A38" s="359" t="s">
        <v>322</v>
      </c>
      <c r="B38" s="359"/>
      <c r="C38" s="359"/>
      <c r="D38" s="359"/>
      <c r="E38" s="359"/>
      <c r="F38" s="359"/>
      <c r="H38" s="359" t="s">
        <v>305</v>
      </c>
      <c r="I38" s="359"/>
      <c r="J38" s="359"/>
      <c r="K38" s="359"/>
      <c r="L38" s="359"/>
      <c r="M38" s="359"/>
    </row>
    <row r="43" spans="1:13" x14ac:dyDescent="0.15">
      <c r="A43" s="359" t="str">
        <f>[128]Base_01!$C$20</f>
        <v>…...............         …...............</v>
      </c>
      <c r="B43" s="359"/>
      <c r="C43" s="359"/>
      <c r="D43" s="359"/>
      <c r="E43" s="359"/>
      <c r="F43" s="359"/>
      <c r="H43" s="359" t="str">
        <f>G4</f>
        <v>Nama PB 1</v>
      </c>
      <c r="I43" s="359"/>
      <c r="J43" s="359"/>
      <c r="K43" s="359"/>
      <c r="L43" s="359"/>
      <c r="M43" s="359"/>
    </row>
    <row r="45" spans="1:13" x14ac:dyDescent="0.15">
      <c r="A45" s="359" t="s">
        <v>516</v>
      </c>
      <c r="B45" s="359"/>
      <c r="C45" s="359"/>
      <c r="D45" s="359"/>
      <c r="E45" s="359"/>
      <c r="F45" s="359"/>
      <c r="G45" s="359"/>
      <c r="H45" s="359"/>
      <c r="I45" s="359"/>
      <c r="J45" s="359"/>
      <c r="K45" s="359"/>
      <c r="L45" s="359"/>
      <c r="M45" s="359"/>
    </row>
    <row r="46" spans="1:13" x14ac:dyDescent="0.15">
      <c r="A46" s="359" t="str">
        <f>"Kepala "&amp;[128]Base_01!$B$2&amp;" "&amp;[128]Base_01!$C$2</f>
        <v>Kepala Kelurahan Klasabi</v>
      </c>
      <c r="B46" s="359"/>
      <c r="C46" s="359"/>
      <c r="D46" s="359"/>
      <c r="E46" s="359"/>
      <c r="F46" s="359"/>
      <c r="G46" s="359"/>
      <c r="H46" s="359"/>
      <c r="I46" s="359"/>
      <c r="J46" s="359"/>
      <c r="K46" s="359"/>
      <c r="L46" s="359"/>
      <c r="M46" s="359"/>
    </row>
    <row r="51" spans="1:14" x14ac:dyDescent="0.15">
      <c r="A51" s="359" t="str">
        <f>[128]Base_01!$C$9</f>
        <v>Arnold Howay</v>
      </c>
      <c r="B51" s="359"/>
      <c r="C51" s="359"/>
      <c r="D51" s="359"/>
      <c r="E51" s="359"/>
      <c r="F51" s="359"/>
      <c r="G51" s="359"/>
      <c r="H51" s="359"/>
      <c r="I51" s="359"/>
      <c r="J51" s="359"/>
      <c r="K51" s="359"/>
      <c r="L51" s="359"/>
      <c r="M51" s="359"/>
    </row>
    <row r="52" spans="1:14" x14ac:dyDescent="0.15">
      <c r="A52" s="359" t="str">
        <f>[128]Base_01!$C$10</f>
        <v>NIP ….......................................</v>
      </c>
      <c r="B52" s="359"/>
      <c r="C52" s="359"/>
      <c r="D52" s="359"/>
      <c r="E52" s="359"/>
      <c r="F52" s="359"/>
      <c r="G52" s="359"/>
      <c r="H52" s="359"/>
      <c r="I52" s="359"/>
      <c r="J52" s="359"/>
      <c r="K52" s="359"/>
      <c r="L52" s="359"/>
      <c r="M52" s="359"/>
    </row>
    <row r="53" spans="1:14" x14ac:dyDescent="0.15">
      <c r="A53" s="365" t="s">
        <v>336</v>
      </c>
      <c r="B53" s="365"/>
      <c r="C53" s="365"/>
      <c r="D53" s="365"/>
      <c r="E53" s="365"/>
      <c r="F53" s="365"/>
      <c r="G53" s="365"/>
      <c r="H53" s="365"/>
      <c r="I53" s="365"/>
      <c r="J53" s="365"/>
      <c r="K53" s="365"/>
      <c r="L53" s="365"/>
      <c r="M53" s="365"/>
      <c r="N53" s="1">
        <v>2</v>
      </c>
    </row>
    <row r="55" spans="1:14" x14ac:dyDescent="0.15">
      <c r="A55" s="346" t="s">
        <v>252</v>
      </c>
      <c r="B55" s="346"/>
      <c r="C55" s="346"/>
      <c r="D55" s="346"/>
      <c r="E55" s="346"/>
      <c r="F55" s="346"/>
      <c r="G55" s="23" t="str">
        <f>VLOOKUP($N53,[128]Base_02!$A$5:$AD$24,2,0)</f>
        <v>000002</v>
      </c>
    </row>
    <row r="56" spans="1:14" x14ac:dyDescent="0.15">
      <c r="A56" s="346" t="s">
        <v>253</v>
      </c>
      <c r="B56" s="346"/>
      <c r="C56" s="346"/>
      <c r="D56" s="346"/>
      <c r="E56" s="346"/>
      <c r="F56" s="346"/>
      <c r="G56" s="23" t="str">
        <f>VLOOKUP($N53,[128]Base_02!$A$5:$AD$24,3,0)</f>
        <v>Nama PB 2</v>
      </c>
    </row>
    <row r="57" spans="1:14" x14ac:dyDescent="0.15">
      <c r="A57" s="346" t="s">
        <v>13</v>
      </c>
      <c r="B57" s="346"/>
      <c r="C57" s="346"/>
      <c r="D57" s="346"/>
      <c r="E57" s="346"/>
      <c r="F57" s="346"/>
      <c r="G57" s="23" t="str">
        <f>VLOOKUP($N53,[128]Base_02!$A$5:$AD$24,14,0)</f>
        <v>3304160101810004</v>
      </c>
    </row>
    <row r="58" spans="1:14" x14ac:dyDescent="0.15">
      <c r="A58" s="346" t="s">
        <v>4</v>
      </c>
      <c r="B58" s="346"/>
      <c r="C58" s="346"/>
      <c r="D58" s="346"/>
      <c r="E58" s="346"/>
      <c r="F58" s="346"/>
      <c r="G58" s="23" t="str">
        <f>VLOOKUP(N53,[128]Base_02!$A$5:$Z$24,11,FALSE)&amp;", RT "&amp;VLOOKUP(N53,[128]Base_02!$A$5:$Z$24,12,FALSE)&amp;", RW "&amp;VLOOKUP(N53,[128]Base_02!$A$5:$Z$24,13,FALSE)</f>
        <v>Jalan Kanal Victory, RT 1, RW 1</v>
      </c>
    </row>
    <row r="59" spans="1:14" x14ac:dyDescent="0.15">
      <c r="A59" s="346" t="str">
        <f>[128]Base_01!$B$2</f>
        <v>Kelurahan</v>
      </c>
      <c r="B59" s="346"/>
      <c r="C59" s="346"/>
      <c r="D59" s="346"/>
      <c r="E59" s="346"/>
      <c r="F59" s="346"/>
      <c r="G59" s="23" t="str">
        <f>[128]Base_01!$C$2</f>
        <v>Klasabi</v>
      </c>
    </row>
    <row r="60" spans="1:14" x14ac:dyDescent="0.15">
      <c r="A60" s="346" t="s">
        <v>9</v>
      </c>
      <c r="B60" s="346"/>
      <c r="C60" s="346"/>
      <c r="D60" s="346"/>
      <c r="E60" s="346"/>
      <c r="F60" s="346"/>
      <c r="G60" s="23" t="str">
        <f>[128]Base_01!$C$3</f>
        <v>Sorong Manoi</v>
      </c>
    </row>
    <row r="61" spans="1:14" x14ac:dyDescent="0.15">
      <c r="A61" s="346" t="str">
        <f>[128]Base_01!$B$4</f>
        <v>Kota</v>
      </c>
      <c r="B61" s="346"/>
      <c r="C61" s="346"/>
      <c r="D61" s="346"/>
      <c r="E61" s="346"/>
      <c r="F61" s="346"/>
      <c r="G61" s="23" t="str">
        <f>[128]Base_01!$C$4</f>
        <v>Sorong</v>
      </c>
    </row>
    <row r="62" spans="1:14" x14ac:dyDescent="0.15">
      <c r="A62" s="346" t="s">
        <v>324</v>
      </c>
      <c r="B62" s="346"/>
      <c r="C62" s="346"/>
      <c r="D62" s="346"/>
      <c r="E62" s="346"/>
      <c r="F62" s="346"/>
      <c r="G62" s="21" t="str">
        <f>[128]Base_01!$C$5</f>
        <v>Papua Barat Daya</v>
      </c>
    </row>
    <row r="64" spans="1:14" x14ac:dyDescent="0.15">
      <c r="A64" s="347" t="s">
        <v>19</v>
      </c>
      <c r="B64" s="361" t="s">
        <v>325</v>
      </c>
      <c r="C64" s="362"/>
      <c r="D64" s="362"/>
      <c r="E64" s="44"/>
      <c r="F64" s="39"/>
      <c r="H64" s="347" t="s">
        <v>20</v>
      </c>
      <c r="I64" s="361" t="s">
        <v>325</v>
      </c>
      <c r="J64" s="362"/>
      <c r="K64" s="362"/>
      <c r="L64" s="41"/>
      <c r="M64" s="42"/>
    </row>
    <row r="65" spans="1:15" x14ac:dyDescent="0.15">
      <c r="A65" s="348"/>
      <c r="B65" s="358" t="s">
        <v>327</v>
      </c>
      <c r="C65" s="359"/>
      <c r="D65" s="359"/>
      <c r="E65" s="359"/>
      <c r="F65" s="360"/>
      <c r="H65" s="348"/>
      <c r="I65" s="358" t="s">
        <v>327</v>
      </c>
      <c r="J65" s="359"/>
      <c r="K65" s="359"/>
      <c r="L65" s="359"/>
      <c r="M65" s="360"/>
    </row>
    <row r="66" spans="1:15" x14ac:dyDescent="0.15">
      <c r="A66" s="348"/>
      <c r="B66" s="363" t="s">
        <v>326</v>
      </c>
      <c r="C66" s="346"/>
      <c r="D66" s="346"/>
      <c r="F66" s="40"/>
      <c r="H66" s="348"/>
      <c r="I66" s="363" t="s">
        <v>326</v>
      </c>
      <c r="J66" s="346"/>
      <c r="K66" s="346"/>
      <c r="M66" s="40"/>
    </row>
    <row r="67" spans="1:15" x14ac:dyDescent="0.15">
      <c r="A67" s="348"/>
      <c r="B67" s="364" t="s">
        <v>327</v>
      </c>
      <c r="C67" s="353"/>
      <c r="D67" s="353"/>
      <c r="E67" s="353"/>
      <c r="F67" s="354"/>
      <c r="H67" s="348"/>
      <c r="I67" s="364" t="s">
        <v>327</v>
      </c>
      <c r="J67" s="353"/>
      <c r="K67" s="353"/>
      <c r="L67" s="353"/>
      <c r="M67" s="354"/>
    </row>
    <row r="68" spans="1:15" x14ac:dyDescent="0.15">
      <c r="A68" s="348"/>
      <c r="B68" s="357"/>
      <c r="C68" s="355"/>
      <c r="D68" s="355"/>
      <c r="E68" s="355"/>
      <c r="F68" s="356"/>
      <c r="H68" s="348"/>
      <c r="I68" s="357"/>
      <c r="J68" s="355"/>
      <c r="K68" s="355"/>
      <c r="L68" s="355"/>
      <c r="M68" s="356"/>
      <c r="O68" s="1" t="s">
        <v>337</v>
      </c>
    </row>
    <row r="69" spans="1:15" x14ac:dyDescent="0.15">
      <c r="A69" s="348"/>
      <c r="B69" s="358"/>
      <c r="C69" s="359"/>
      <c r="D69" s="359"/>
      <c r="E69" s="359"/>
      <c r="F69" s="360"/>
      <c r="H69" s="348"/>
      <c r="I69" s="358"/>
      <c r="J69" s="359"/>
      <c r="K69" s="359"/>
      <c r="L69" s="359"/>
      <c r="M69" s="360"/>
    </row>
    <row r="70" spans="1:15" x14ac:dyDescent="0.15">
      <c r="A70" s="348"/>
      <c r="B70" s="358"/>
      <c r="C70" s="359"/>
      <c r="D70" s="359"/>
      <c r="E70" s="359"/>
      <c r="F70" s="360"/>
      <c r="H70" s="348"/>
      <c r="I70" s="358"/>
      <c r="J70" s="359"/>
      <c r="K70" s="359"/>
      <c r="L70" s="359"/>
      <c r="M70" s="360"/>
    </row>
    <row r="71" spans="1:15" x14ac:dyDescent="0.15">
      <c r="A71" s="348"/>
      <c r="B71" s="358"/>
      <c r="C71" s="359"/>
      <c r="D71" s="359"/>
      <c r="E71" s="359"/>
      <c r="F71" s="360"/>
      <c r="H71" s="348"/>
      <c r="I71" s="358"/>
      <c r="J71" s="359"/>
      <c r="K71" s="359"/>
      <c r="L71" s="359"/>
      <c r="M71" s="360"/>
    </row>
    <row r="72" spans="1:15" x14ac:dyDescent="0.15">
      <c r="A72" s="348"/>
      <c r="B72" s="358"/>
      <c r="C72" s="359"/>
      <c r="D72" s="359"/>
      <c r="E72" s="359"/>
      <c r="F72" s="360"/>
      <c r="H72" s="348"/>
      <c r="I72" s="358"/>
      <c r="J72" s="359"/>
      <c r="K72" s="359"/>
      <c r="L72" s="359"/>
      <c r="M72" s="360"/>
    </row>
    <row r="73" spans="1:15" x14ac:dyDescent="0.15">
      <c r="A73" s="348"/>
      <c r="B73" s="358"/>
      <c r="C73" s="359"/>
      <c r="D73" s="359"/>
      <c r="E73" s="359"/>
      <c r="F73" s="360"/>
      <c r="H73" s="348"/>
      <c r="I73" s="358"/>
      <c r="J73" s="359"/>
      <c r="K73" s="359"/>
      <c r="L73" s="359"/>
      <c r="M73" s="360"/>
    </row>
    <row r="74" spans="1:15" x14ac:dyDescent="0.15">
      <c r="A74" s="348"/>
      <c r="B74" s="358"/>
      <c r="C74" s="359"/>
      <c r="D74" s="359"/>
      <c r="E74" s="359"/>
      <c r="F74" s="360"/>
      <c r="H74" s="348"/>
      <c r="I74" s="358"/>
      <c r="J74" s="359"/>
      <c r="K74" s="359"/>
      <c r="L74" s="359"/>
      <c r="M74" s="360"/>
    </row>
    <row r="75" spans="1:15" x14ac:dyDescent="0.15">
      <c r="A75" s="349"/>
      <c r="B75" s="364"/>
      <c r="C75" s="353"/>
      <c r="D75" s="353"/>
      <c r="E75" s="353"/>
      <c r="F75" s="354"/>
      <c r="H75" s="349"/>
      <c r="I75" s="364"/>
      <c r="J75" s="353"/>
      <c r="K75" s="353"/>
      <c r="L75" s="353"/>
      <c r="M75" s="354"/>
    </row>
    <row r="77" spans="1:15" x14ac:dyDescent="0.15">
      <c r="A77" s="347" t="s">
        <v>21</v>
      </c>
      <c r="B77" s="350" t="s">
        <v>328</v>
      </c>
      <c r="C77" s="351"/>
      <c r="D77" s="351"/>
      <c r="E77" s="351"/>
      <c r="F77" s="351"/>
      <c r="G77" s="351"/>
      <c r="H77" s="351"/>
      <c r="I77" s="351"/>
      <c r="J77" s="351"/>
      <c r="K77" s="351"/>
      <c r="L77" s="351"/>
      <c r="M77" s="352"/>
    </row>
    <row r="78" spans="1:15" x14ac:dyDescent="0.15">
      <c r="A78" s="348"/>
      <c r="B78" s="355" t="s">
        <v>329</v>
      </c>
      <c r="C78" s="355"/>
      <c r="D78" s="356"/>
      <c r="E78" s="357" t="s">
        <v>330</v>
      </c>
      <c r="F78" s="355"/>
      <c r="G78" s="356"/>
      <c r="H78" s="357" t="s">
        <v>330</v>
      </c>
      <c r="I78" s="355"/>
      <c r="J78" s="356"/>
      <c r="K78" s="357" t="s">
        <v>334</v>
      </c>
      <c r="L78" s="355"/>
      <c r="M78" s="356"/>
    </row>
    <row r="79" spans="1:15" x14ac:dyDescent="0.15">
      <c r="A79" s="348"/>
      <c r="D79" s="40"/>
      <c r="E79" s="358" t="s">
        <v>331</v>
      </c>
      <c r="F79" s="359"/>
      <c r="G79" s="360"/>
      <c r="H79" s="358" t="s">
        <v>333</v>
      </c>
      <c r="I79" s="359"/>
      <c r="J79" s="360"/>
      <c r="K79" s="43"/>
      <c r="M79" s="40"/>
    </row>
    <row r="80" spans="1:15" x14ac:dyDescent="0.15">
      <c r="A80" s="348"/>
      <c r="D80" s="40"/>
      <c r="E80" s="358" t="s">
        <v>332</v>
      </c>
      <c r="F80" s="359"/>
      <c r="G80" s="360"/>
      <c r="H80" s="43"/>
      <c r="J80" s="40"/>
      <c r="K80" s="43"/>
      <c r="M80" s="40"/>
    </row>
    <row r="81" spans="1:13" x14ac:dyDescent="0.15">
      <c r="A81" s="348"/>
      <c r="D81" s="40"/>
      <c r="E81" s="43"/>
      <c r="G81" s="40"/>
      <c r="H81" s="43"/>
      <c r="J81" s="40"/>
      <c r="K81" s="43"/>
      <c r="M81" s="40"/>
    </row>
    <row r="82" spans="1:13" x14ac:dyDescent="0.15">
      <c r="A82" s="348"/>
      <c r="D82" s="40"/>
      <c r="E82" s="43"/>
      <c r="G82" s="40"/>
      <c r="H82" s="43"/>
      <c r="J82" s="40"/>
      <c r="K82" s="43"/>
      <c r="M82" s="40"/>
    </row>
    <row r="83" spans="1:13" x14ac:dyDescent="0.15">
      <c r="A83" s="348"/>
      <c r="D83" s="40"/>
      <c r="E83" s="43"/>
      <c r="G83" s="40"/>
      <c r="H83" s="43"/>
      <c r="J83" s="40"/>
      <c r="K83" s="43"/>
      <c r="M83" s="40"/>
    </row>
    <row r="84" spans="1:13" x14ac:dyDescent="0.15">
      <c r="A84" s="348"/>
      <c r="D84" s="40"/>
      <c r="E84" s="43"/>
      <c r="G84" s="40"/>
      <c r="H84" s="43"/>
      <c r="J84" s="40"/>
      <c r="K84" s="43"/>
      <c r="M84" s="40"/>
    </row>
    <row r="85" spans="1:13" x14ac:dyDescent="0.15">
      <c r="A85" s="348"/>
      <c r="B85" s="358" t="s">
        <v>338</v>
      </c>
      <c r="C85" s="359"/>
      <c r="D85" s="360"/>
      <c r="E85" s="358" t="s">
        <v>338</v>
      </c>
      <c r="F85" s="359"/>
      <c r="G85" s="360"/>
      <c r="H85" s="358" t="s">
        <v>338</v>
      </c>
      <c r="I85" s="359"/>
      <c r="J85" s="360"/>
      <c r="K85" s="358" t="s">
        <v>338</v>
      </c>
      <c r="L85" s="359"/>
      <c r="M85" s="360"/>
    </row>
    <row r="86" spans="1:13" x14ac:dyDescent="0.15">
      <c r="A86" s="349"/>
      <c r="B86" s="353"/>
      <c r="C86" s="353"/>
      <c r="D86" s="354"/>
      <c r="E86" s="353"/>
      <c r="F86" s="353"/>
      <c r="G86" s="354"/>
      <c r="H86" s="353"/>
      <c r="I86" s="353"/>
      <c r="J86" s="354"/>
      <c r="K86" s="353"/>
      <c r="L86" s="353"/>
      <c r="M86" s="354"/>
    </row>
    <row r="88" spans="1:13" x14ac:dyDescent="0.15">
      <c r="H88" s="359" t="str">
        <f>[128]Base_01!$C$4&amp;", "&amp;[128]Base_01!$C$28</f>
        <v>Sorong, …..  …........................  2026</v>
      </c>
      <c r="I88" s="359"/>
      <c r="J88" s="359"/>
      <c r="K88" s="359"/>
      <c r="L88" s="359"/>
      <c r="M88" s="359"/>
    </row>
    <row r="89" spans="1:13" x14ac:dyDescent="0.15">
      <c r="A89" s="359" t="s">
        <v>303</v>
      </c>
      <c r="B89" s="359"/>
      <c r="C89" s="359"/>
      <c r="D89" s="359"/>
      <c r="E89" s="359"/>
      <c r="F89" s="359"/>
      <c r="H89" s="359" t="s">
        <v>335</v>
      </c>
      <c r="I89" s="359"/>
      <c r="J89" s="359"/>
      <c r="K89" s="359"/>
      <c r="L89" s="359"/>
      <c r="M89" s="359"/>
    </row>
    <row r="90" spans="1:13" x14ac:dyDescent="0.15">
      <c r="A90" s="359" t="s">
        <v>322</v>
      </c>
      <c r="B90" s="359"/>
      <c r="C90" s="359"/>
      <c r="D90" s="359"/>
      <c r="E90" s="359"/>
      <c r="F90" s="359"/>
      <c r="H90" s="359" t="s">
        <v>305</v>
      </c>
      <c r="I90" s="359"/>
      <c r="J90" s="359"/>
      <c r="K90" s="359"/>
      <c r="L90" s="359"/>
      <c r="M90" s="359"/>
    </row>
    <row r="95" spans="1:13" x14ac:dyDescent="0.15">
      <c r="A95" s="359" t="str">
        <f>[128]Base_01!$C$20</f>
        <v>…...............         …...............</v>
      </c>
      <c r="B95" s="359"/>
      <c r="C95" s="359"/>
      <c r="D95" s="359"/>
      <c r="E95" s="359"/>
      <c r="F95" s="359"/>
      <c r="H95" s="359" t="str">
        <f>G56</f>
        <v>Nama PB 2</v>
      </c>
      <c r="I95" s="359"/>
      <c r="J95" s="359"/>
      <c r="K95" s="359"/>
      <c r="L95" s="359"/>
      <c r="M95" s="359"/>
    </row>
    <row r="97" spans="1:14" x14ac:dyDescent="0.15">
      <c r="A97" s="359" t="s">
        <v>516</v>
      </c>
      <c r="B97" s="359"/>
      <c r="C97" s="359"/>
      <c r="D97" s="359"/>
      <c r="E97" s="359"/>
      <c r="F97" s="359"/>
      <c r="G97" s="359"/>
      <c r="H97" s="359"/>
      <c r="I97" s="359"/>
      <c r="J97" s="359"/>
      <c r="K97" s="359"/>
      <c r="L97" s="359"/>
      <c r="M97" s="359"/>
    </row>
    <row r="98" spans="1:14" x14ac:dyDescent="0.15">
      <c r="A98" s="359" t="str">
        <f>"Kepala "&amp;[128]Base_01!$B$2&amp;" "&amp;[128]Base_01!$C$2</f>
        <v>Kepala Kelurahan Klasabi</v>
      </c>
      <c r="B98" s="359"/>
      <c r="C98" s="359"/>
      <c r="D98" s="359"/>
      <c r="E98" s="359"/>
      <c r="F98" s="359"/>
      <c r="G98" s="359"/>
      <c r="H98" s="359"/>
      <c r="I98" s="359"/>
      <c r="J98" s="359"/>
      <c r="K98" s="359"/>
      <c r="L98" s="359"/>
      <c r="M98" s="359"/>
    </row>
    <row r="103" spans="1:14" x14ac:dyDescent="0.15">
      <c r="A103" s="359" t="str">
        <f>[128]Base_01!$C$9</f>
        <v>Arnold Howay</v>
      </c>
      <c r="B103" s="359"/>
      <c r="C103" s="359"/>
      <c r="D103" s="359"/>
      <c r="E103" s="359"/>
      <c r="F103" s="359"/>
      <c r="G103" s="359"/>
      <c r="H103" s="359"/>
      <c r="I103" s="359"/>
      <c r="J103" s="359"/>
      <c r="K103" s="359"/>
      <c r="L103" s="359"/>
      <c r="M103" s="359"/>
    </row>
    <row r="104" spans="1:14" x14ac:dyDescent="0.15">
      <c r="A104" s="359" t="str">
        <f>[128]Base_01!$C$10</f>
        <v>NIP ….......................................</v>
      </c>
      <c r="B104" s="359"/>
      <c r="C104" s="359"/>
      <c r="D104" s="359"/>
      <c r="E104" s="359"/>
      <c r="F104" s="359"/>
      <c r="G104" s="359"/>
      <c r="H104" s="359"/>
      <c r="I104" s="359"/>
      <c r="J104" s="359"/>
      <c r="K104" s="359"/>
      <c r="L104" s="359"/>
      <c r="M104" s="359"/>
    </row>
    <row r="105" spans="1:14" x14ac:dyDescent="0.15">
      <c r="A105" s="365" t="s">
        <v>336</v>
      </c>
      <c r="B105" s="365"/>
      <c r="C105" s="365"/>
      <c r="D105" s="365"/>
      <c r="E105" s="365"/>
      <c r="F105" s="365"/>
      <c r="G105" s="365"/>
      <c r="H105" s="365"/>
      <c r="I105" s="365"/>
      <c r="J105" s="365"/>
      <c r="K105" s="365"/>
      <c r="L105" s="365"/>
      <c r="M105" s="365"/>
      <c r="N105" s="1">
        <v>3</v>
      </c>
    </row>
    <row r="107" spans="1:14" x14ac:dyDescent="0.15">
      <c r="A107" s="346" t="s">
        <v>252</v>
      </c>
      <c r="B107" s="346"/>
      <c r="C107" s="346"/>
      <c r="D107" s="346"/>
      <c r="E107" s="346"/>
      <c r="F107" s="346"/>
      <c r="G107" s="23" t="str">
        <f>VLOOKUP($N105,[128]Base_02!$A$5:$AD$24,2,0)</f>
        <v>000003</v>
      </c>
    </row>
    <row r="108" spans="1:14" x14ac:dyDescent="0.15">
      <c r="A108" s="346" t="s">
        <v>253</v>
      </c>
      <c r="B108" s="346"/>
      <c r="C108" s="346"/>
      <c r="D108" s="346"/>
      <c r="E108" s="346"/>
      <c r="F108" s="346"/>
      <c r="G108" s="23" t="str">
        <f>VLOOKUP($N105,[128]Base_02!$A$5:$AD$24,3,0)</f>
        <v>Nama PB 3</v>
      </c>
    </row>
    <row r="109" spans="1:14" x14ac:dyDescent="0.15">
      <c r="A109" s="346" t="s">
        <v>13</v>
      </c>
      <c r="B109" s="346"/>
      <c r="C109" s="346"/>
      <c r="D109" s="346"/>
      <c r="E109" s="346"/>
      <c r="F109" s="346"/>
      <c r="G109" s="23" t="str">
        <f>VLOOKUP($N105,[128]Base_02!$A$5:$AD$24,14,0)</f>
        <v>3304160101820004</v>
      </c>
    </row>
    <row r="110" spans="1:14" x14ac:dyDescent="0.15">
      <c r="A110" s="346" t="s">
        <v>4</v>
      </c>
      <c r="B110" s="346"/>
      <c r="C110" s="346"/>
      <c r="D110" s="346"/>
      <c r="E110" s="346"/>
      <c r="F110" s="346"/>
      <c r="G110" s="23" t="str">
        <f>VLOOKUP(N105,[128]Base_02!$A$5:$Z$24,11,FALSE)&amp;", RT "&amp;VLOOKUP(N105,[128]Base_02!$A$5:$Z$24,12,FALSE)&amp;", RW "&amp;VLOOKUP(N105,[128]Base_02!$A$5:$Z$24,13,FALSE)</f>
        <v>Jalan Kanal Victory, RT 1, RW 1</v>
      </c>
    </row>
    <row r="111" spans="1:14" x14ac:dyDescent="0.15">
      <c r="A111" s="346" t="str">
        <f>[128]Base_01!$B$2</f>
        <v>Kelurahan</v>
      </c>
      <c r="B111" s="346"/>
      <c r="C111" s="346"/>
      <c r="D111" s="346"/>
      <c r="E111" s="346"/>
      <c r="F111" s="346"/>
      <c r="G111" s="23" t="str">
        <f>[128]Base_01!$C$2</f>
        <v>Klasabi</v>
      </c>
    </row>
    <row r="112" spans="1:14" x14ac:dyDescent="0.15">
      <c r="A112" s="346" t="s">
        <v>9</v>
      </c>
      <c r="B112" s="346"/>
      <c r="C112" s="346"/>
      <c r="D112" s="346"/>
      <c r="E112" s="346"/>
      <c r="F112" s="346"/>
      <c r="G112" s="23" t="str">
        <f>[128]Base_01!$C$3</f>
        <v>Sorong Manoi</v>
      </c>
    </row>
    <row r="113" spans="1:15" x14ac:dyDescent="0.15">
      <c r="A113" s="346" t="str">
        <f>[128]Base_01!$B$4</f>
        <v>Kota</v>
      </c>
      <c r="B113" s="346"/>
      <c r="C113" s="346"/>
      <c r="D113" s="346"/>
      <c r="E113" s="346"/>
      <c r="F113" s="346"/>
      <c r="G113" s="23" t="str">
        <f>[128]Base_01!$C$4</f>
        <v>Sorong</v>
      </c>
    </row>
    <row r="114" spans="1:15" x14ac:dyDescent="0.15">
      <c r="A114" s="346" t="s">
        <v>324</v>
      </c>
      <c r="B114" s="346"/>
      <c r="C114" s="346"/>
      <c r="D114" s="346"/>
      <c r="E114" s="346"/>
      <c r="F114" s="346"/>
      <c r="G114" s="21" t="str">
        <f>[128]Base_01!$C$5</f>
        <v>Papua Barat Daya</v>
      </c>
    </row>
    <row r="116" spans="1:15" x14ac:dyDescent="0.15">
      <c r="A116" s="347" t="s">
        <v>19</v>
      </c>
      <c r="B116" s="361" t="s">
        <v>325</v>
      </c>
      <c r="C116" s="362"/>
      <c r="D116" s="362"/>
      <c r="E116" s="44"/>
      <c r="F116" s="39"/>
      <c r="H116" s="347" t="s">
        <v>20</v>
      </c>
      <c r="I116" s="361" t="s">
        <v>325</v>
      </c>
      <c r="J116" s="362"/>
      <c r="K116" s="362"/>
      <c r="L116" s="41"/>
      <c r="M116" s="42"/>
    </row>
    <row r="117" spans="1:15" x14ac:dyDescent="0.15">
      <c r="A117" s="348"/>
      <c r="B117" s="358" t="s">
        <v>327</v>
      </c>
      <c r="C117" s="359"/>
      <c r="D117" s="359"/>
      <c r="E117" s="359"/>
      <c r="F117" s="360"/>
      <c r="H117" s="348"/>
      <c r="I117" s="358" t="s">
        <v>327</v>
      </c>
      <c r="J117" s="359"/>
      <c r="K117" s="359"/>
      <c r="L117" s="359"/>
      <c r="M117" s="360"/>
    </row>
    <row r="118" spans="1:15" x14ac:dyDescent="0.15">
      <c r="A118" s="348"/>
      <c r="B118" s="363" t="s">
        <v>326</v>
      </c>
      <c r="C118" s="346"/>
      <c r="D118" s="346"/>
      <c r="F118" s="40"/>
      <c r="H118" s="348"/>
      <c r="I118" s="363" t="s">
        <v>326</v>
      </c>
      <c r="J118" s="346"/>
      <c r="K118" s="346"/>
      <c r="M118" s="40"/>
    </row>
    <row r="119" spans="1:15" x14ac:dyDescent="0.15">
      <c r="A119" s="348"/>
      <c r="B119" s="364" t="s">
        <v>327</v>
      </c>
      <c r="C119" s="353"/>
      <c r="D119" s="353"/>
      <c r="E119" s="353"/>
      <c r="F119" s="354"/>
      <c r="H119" s="348"/>
      <c r="I119" s="364" t="s">
        <v>327</v>
      </c>
      <c r="J119" s="353"/>
      <c r="K119" s="353"/>
      <c r="L119" s="353"/>
      <c r="M119" s="354"/>
    </row>
    <row r="120" spans="1:15" x14ac:dyDescent="0.15">
      <c r="A120" s="348"/>
      <c r="B120" s="357"/>
      <c r="C120" s="355"/>
      <c r="D120" s="355"/>
      <c r="E120" s="355"/>
      <c r="F120" s="356"/>
      <c r="H120" s="348"/>
      <c r="I120" s="357"/>
      <c r="J120" s="355"/>
      <c r="K120" s="355"/>
      <c r="L120" s="355"/>
      <c r="M120" s="356"/>
      <c r="O120" s="1" t="s">
        <v>337</v>
      </c>
    </row>
    <row r="121" spans="1:15" x14ac:dyDescent="0.15">
      <c r="A121" s="348"/>
      <c r="B121" s="358"/>
      <c r="C121" s="359"/>
      <c r="D121" s="359"/>
      <c r="E121" s="359"/>
      <c r="F121" s="360"/>
      <c r="H121" s="348"/>
      <c r="I121" s="358"/>
      <c r="J121" s="359"/>
      <c r="K121" s="359"/>
      <c r="L121" s="359"/>
      <c r="M121" s="360"/>
    </row>
    <row r="122" spans="1:15" x14ac:dyDescent="0.15">
      <c r="A122" s="348"/>
      <c r="B122" s="358"/>
      <c r="C122" s="359"/>
      <c r="D122" s="359"/>
      <c r="E122" s="359"/>
      <c r="F122" s="360"/>
      <c r="H122" s="348"/>
      <c r="I122" s="358"/>
      <c r="J122" s="359"/>
      <c r="K122" s="359"/>
      <c r="L122" s="359"/>
      <c r="M122" s="360"/>
    </row>
    <row r="123" spans="1:15" x14ac:dyDescent="0.15">
      <c r="A123" s="348"/>
      <c r="B123" s="358"/>
      <c r="C123" s="359"/>
      <c r="D123" s="359"/>
      <c r="E123" s="359"/>
      <c r="F123" s="360"/>
      <c r="H123" s="348"/>
      <c r="I123" s="358"/>
      <c r="J123" s="359"/>
      <c r="K123" s="359"/>
      <c r="L123" s="359"/>
      <c r="M123" s="360"/>
    </row>
    <row r="124" spans="1:15" x14ac:dyDescent="0.15">
      <c r="A124" s="348"/>
      <c r="B124" s="358"/>
      <c r="C124" s="359"/>
      <c r="D124" s="359"/>
      <c r="E124" s="359"/>
      <c r="F124" s="360"/>
      <c r="H124" s="348"/>
      <c r="I124" s="358"/>
      <c r="J124" s="359"/>
      <c r="K124" s="359"/>
      <c r="L124" s="359"/>
      <c r="M124" s="360"/>
    </row>
    <row r="125" spans="1:15" x14ac:dyDescent="0.15">
      <c r="A125" s="348"/>
      <c r="B125" s="358"/>
      <c r="C125" s="359"/>
      <c r="D125" s="359"/>
      <c r="E125" s="359"/>
      <c r="F125" s="360"/>
      <c r="H125" s="348"/>
      <c r="I125" s="358"/>
      <c r="J125" s="359"/>
      <c r="K125" s="359"/>
      <c r="L125" s="359"/>
      <c r="M125" s="360"/>
    </row>
    <row r="126" spans="1:15" x14ac:dyDescent="0.15">
      <c r="A126" s="348"/>
      <c r="B126" s="358"/>
      <c r="C126" s="359"/>
      <c r="D126" s="359"/>
      <c r="E126" s="359"/>
      <c r="F126" s="360"/>
      <c r="H126" s="348"/>
      <c r="I126" s="358"/>
      <c r="J126" s="359"/>
      <c r="K126" s="359"/>
      <c r="L126" s="359"/>
      <c r="M126" s="360"/>
    </row>
    <row r="127" spans="1:15" x14ac:dyDescent="0.15">
      <c r="A127" s="349"/>
      <c r="B127" s="364"/>
      <c r="C127" s="353"/>
      <c r="D127" s="353"/>
      <c r="E127" s="353"/>
      <c r="F127" s="354"/>
      <c r="H127" s="349"/>
      <c r="I127" s="364"/>
      <c r="J127" s="353"/>
      <c r="K127" s="353"/>
      <c r="L127" s="353"/>
      <c r="M127" s="354"/>
    </row>
    <row r="129" spans="1:13" x14ac:dyDescent="0.15">
      <c r="A129" s="347" t="s">
        <v>21</v>
      </c>
      <c r="B129" s="350" t="s">
        <v>328</v>
      </c>
      <c r="C129" s="351"/>
      <c r="D129" s="351"/>
      <c r="E129" s="351"/>
      <c r="F129" s="351"/>
      <c r="G129" s="351"/>
      <c r="H129" s="351"/>
      <c r="I129" s="351"/>
      <c r="J129" s="351"/>
      <c r="K129" s="351"/>
      <c r="L129" s="351"/>
      <c r="M129" s="352"/>
    </row>
    <row r="130" spans="1:13" x14ac:dyDescent="0.15">
      <c r="A130" s="348"/>
      <c r="B130" s="355" t="s">
        <v>329</v>
      </c>
      <c r="C130" s="355"/>
      <c r="D130" s="356"/>
      <c r="E130" s="357" t="s">
        <v>330</v>
      </c>
      <c r="F130" s="355"/>
      <c r="G130" s="356"/>
      <c r="H130" s="357" t="s">
        <v>330</v>
      </c>
      <c r="I130" s="355"/>
      <c r="J130" s="356"/>
      <c r="K130" s="357" t="s">
        <v>334</v>
      </c>
      <c r="L130" s="355"/>
      <c r="M130" s="356"/>
    </row>
    <row r="131" spans="1:13" x14ac:dyDescent="0.15">
      <c r="A131" s="348"/>
      <c r="D131" s="40"/>
      <c r="E131" s="358" t="s">
        <v>331</v>
      </c>
      <c r="F131" s="359"/>
      <c r="G131" s="360"/>
      <c r="H131" s="358" t="s">
        <v>333</v>
      </c>
      <c r="I131" s="359"/>
      <c r="J131" s="360"/>
      <c r="K131" s="43"/>
      <c r="M131" s="40"/>
    </row>
    <row r="132" spans="1:13" x14ac:dyDescent="0.15">
      <c r="A132" s="348"/>
      <c r="D132" s="40"/>
      <c r="E132" s="358" t="s">
        <v>332</v>
      </c>
      <c r="F132" s="359"/>
      <c r="G132" s="360"/>
      <c r="H132" s="43"/>
      <c r="J132" s="40"/>
      <c r="K132" s="43"/>
      <c r="M132" s="40"/>
    </row>
    <row r="133" spans="1:13" x14ac:dyDescent="0.15">
      <c r="A133" s="348"/>
      <c r="D133" s="40"/>
      <c r="E133" s="43"/>
      <c r="G133" s="40"/>
      <c r="H133" s="43"/>
      <c r="J133" s="40"/>
      <c r="K133" s="43"/>
      <c r="M133" s="40"/>
    </row>
    <row r="134" spans="1:13" x14ac:dyDescent="0.15">
      <c r="A134" s="348"/>
      <c r="D134" s="40"/>
      <c r="E134" s="43"/>
      <c r="G134" s="40"/>
      <c r="H134" s="43"/>
      <c r="J134" s="40"/>
      <c r="K134" s="43"/>
      <c r="M134" s="40"/>
    </row>
    <row r="135" spans="1:13" x14ac:dyDescent="0.15">
      <c r="A135" s="348"/>
      <c r="D135" s="40"/>
      <c r="E135" s="43"/>
      <c r="G135" s="40"/>
      <c r="H135" s="43"/>
      <c r="J135" s="40"/>
      <c r="K135" s="43"/>
      <c r="M135" s="40"/>
    </row>
    <row r="136" spans="1:13" x14ac:dyDescent="0.15">
      <c r="A136" s="348"/>
      <c r="D136" s="40"/>
      <c r="E136" s="43"/>
      <c r="G136" s="40"/>
      <c r="H136" s="43"/>
      <c r="J136" s="40"/>
      <c r="K136" s="43"/>
      <c r="M136" s="40"/>
    </row>
    <row r="137" spans="1:13" x14ac:dyDescent="0.15">
      <c r="A137" s="348"/>
      <c r="B137" s="358" t="s">
        <v>338</v>
      </c>
      <c r="C137" s="359"/>
      <c r="D137" s="360"/>
      <c r="E137" s="358" t="s">
        <v>338</v>
      </c>
      <c r="F137" s="359"/>
      <c r="G137" s="360"/>
      <c r="H137" s="358" t="s">
        <v>338</v>
      </c>
      <c r="I137" s="359"/>
      <c r="J137" s="360"/>
      <c r="K137" s="358" t="s">
        <v>338</v>
      </c>
      <c r="L137" s="359"/>
      <c r="M137" s="360"/>
    </row>
    <row r="138" spans="1:13" x14ac:dyDescent="0.15">
      <c r="A138" s="349"/>
      <c r="B138" s="353"/>
      <c r="C138" s="353"/>
      <c r="D138" s="354"/>
      <c r="E138" s="353"/>
      <c r="F138" s="353"/>
      <c r="G138" s="354"/>
      <c r="H138" s="353"/>
      <c r="I138" s="353"/>
      <c r="J138" s="354"/>
      <c r="K138" s="353"/>
      <c r="L138" s="353"/>
      <c r="M138" s="354"/>
    </row>
    <row r="140" spans="1:13" x14ac:dyDescent="0.15">
      <c r="H140" s="359" t="str">
        <f>[128]Base_01!$C$4&amp;", "&amp;[128]Base_01!$C$28</f>
        <v>Sorong, …..  …........................  2026</v>
      </c>
      <c r="I140" s="359"/>
      <c r="J140" s="359"/>
      <c r="K140" s="359"/>
      <c r="L140" s="359"/>
      <c r="M140" s="359"/>
    </row>
    <row r="141" spans="1:13" x14ac:dyDescent="0.15">
      <c r="A141" s="359" t="s">
        <v>303</v>
      </c>
      <c r="B141" s="359"/>
      <c r="C141" s="359"/>
      <c r="D141" s="359"/>
      <c r="E141" s="359"/>
      <c r="F141" s="359"/>
      <c r="H141" s="359" t="s">
        <v>335</v>
      </c>
      <c r="I141" s="359"/>
      <c r="J141" s="359"/>
      <c r="K141" s="359"/>
      <c r="L141" s="359"/>
      <c r="M141" s="359"/>
    </row>
    <row r="142" spans="1:13" x14ac:dyDescent="0.15">
      <c r="A142" s="359" t="s">
        <v>322</v>
      </c>
      <c r="B142" s="359"/>
      <c r="C142" s="359"/>
      <c r="D142" s="359"/>
      <c r="E142" s="359"/>
      <c r="F142" s="359"/>
      <c r="H142" s="359" t="s">
        <v>305</v>
      </c>
      <c r="I142" s="359"/>
      <c r="J142" s="359"/>
      <c r="K142" s="359"/>
      <c r="L142" s="359"/>
      <c r="M142" s="359"/>
    </row>
    <row r="147" spans="1:14" x14ac:dyDescent="0.15">
      <c r="A147" s="359" t="str">
        <f>[128]Base_01!$C$20</f>
        <v>…...............         …...............</v>
      </c>
      <c r="B147" s="359"/>
      <c r="C147" s="359"/>
      <c r="D147" s="359"/>
      <c r="E147" s="359"/>
      <c r="F147" s="359"/>
      <c r="H147" s="359" t="str">
        <f>G108</f>
        <v>Nama PB 3</v>
      </c>
      <c r="I147" s="359"/>
      <c r="J147" s="359"/>
      <c r="K147" s="359"/>
      <c r="L147" s="359"/>
      <c r="M147" s="359"/>
    </row>
    <row r="149" spans="1:14" x14ac:dyDescent="0.15">
      <c r="A149" s="359" t="s">
        <v>516</v>
      </c>
      <c r="B149" s="359"/>
      <c r="C149" s="359"/>
      <c r="D149" s="359"/>
      <c r="E149" s="359"/>
      <c r="F149" s="359"/>
      <c r="G149" s="359"/>
      <c r="H149" s="359"/>
      <c r="I149" s="359"/>
      <c r="J149" s="359"/>
      <c r="K149" s="359"/>
      <c r="L149" s="359"/>
      <c r="M149" s="359"/>
    </row>
    <row r="150" spans="1:14" x14ac:dyDescent="0.15">
      <c r="A150" s="359" t="str">
        <f>"Kepala "&amp;[128]Base_01!$B$2&amp;" "&amp;[128]Base_01!$C$2</f>
        <v>Kepala Kelurahan Klasabi</v>
      </c>
      <c r="B150" s="359"/>
      <c r="C150" s="359"/>
      <c r="D150" s="359"/>
      <c r="E150" s="359"/>
      <c r="F150" s="359"/>
      <c r="G150" s="359"/>
      <c r="H150" s="359"/>
      <c r="I150" s="359"/>
      <c r="J150" s="359"/>
      <c r="K150" s="359"/>
      <c r="L150" s="359"/>
      <c r="M150" s="359"/>
    </row>
    <row r="155" spans="1:14" x14ac:dyDescent="0.15">
      <c r="A155" s="359" t="str">
        <f>[128]Base_01!$C$9</f>
        <v>Arnold Howay</v>
      </c>
      <c r="B155" s="359"/>
      <c r="C155" s="359"/>
      <c r="D155" s="359"/>
      <c r="E155" s="359"/>
      <c r="F155" s="359"/>
      <c r="G155" s="359"/>
      <c r="H155" s="359"/>
      <c r="I155" s="359"/>
      <c r="J155" s="359"/>
      <c r="K155" s="359"/>
      <c r="L155" s="359"/>
      <c r="M155" s="359"/>
    </row>
    <row r="156" spans="1:14" x14ac:dyDescent="0.15">
      <c r="A156" s="359" t="str">
        <f>[128]Base_01!$C$10</f>
        <v>NIP ….......................................</v>
      </c>
      <c r="B156" s="359"/>
      <c r="C156" s="359"/>
      <c r="D156" s="359"/>
      <c r="E156" s="359"/>
      <c r="F156" s="359"/>
      <c r="G156" s="359"/>
      <c r="H156" s="359"/>
      <c r="I156" s="359"/>
      <c r="J156" s="359"/>
      <c r="K156" s="359"/>
      <c r="L156" s="359"/>
      <c r="M156" s="359"/>
    </row>
    <row r="157" spans="1:14" x14ac:dyDescent="0.15">
      <c r="A157" s="365" t="s">
        <v>336</v>
      </c>
      <c r="B157" s="365"/>
      <c r="C157" s="365"/>
      <c r="D157" s="365"/>
      <c r="E157" s="365"/>
      <c r="F157" s="365"/>
      <c r="G157" s="365"/>
      <c r="H157" s="365"/>
      <c r="I157" s="365"/>
      <c r="J157" s="365"/>
      <c r="K157" s="365"/>
      <c r="L157" s="365"/>
      <c r="M157" s="365"/>
      <c r="N157" s="1">
        <v>4</v>
      </c>
    </row>
    <row r="159" spans="1:14" x14ac:dyDescent="0.15">
      <c r="A159" s="346" t="s">
        <v>252</v>
      </c>
      <c r="B159" s="346"/>
      <c r="C159" s="346"/>
      <c r="D159" s="346"/>
      <c r="E159" s="346"/>
      <c r="F159" s="346"/>
      <c r="G159" s="23" t="str">
        <f>VLOOKUP($N157,[128]Base_02!$A$5:$AD$24,2,0)</f>
        <v>000004</v>
      </c>
    </row>
    <row r="160" spans="1:14" x14ac:dyDescent="0.15">
      <c r="A160" s="346" t="s">
        <v>253</v>
      </c>
      <c r="B160" s="346"/>
      <c r="C160" s="346"/>
      <c r="D160" s="346"/>
      <c r="E160" s="346"/>
      <c r="F160" s="346"/>
      <c r="G160" s="23" t="str">
        <f>VLOOKUP($N157,[128]Base_02!$A$5:$AD$24,3,0)</f>
        <v>Nama PB 4</v>
      </c>
    </row>
    <row r="161" spans="1:15" x14ac:dyDescent="0.15">
      <c r="A161" s="346" t="s">
        <v>13</v>
      </c>
      <c r="B161" s="346"/>
      <c r="C161" s="346"/>
      <c r="D161" s="346"/>
      <c r="E161" s="346"/>
      <c r="F161" s="346"/>
      <c r="G161" s="23" t="str">
        <f>VLOOKUP($N157,[128]Base_02!$A$5:$AD$24,14,0)</f>
        <v>3304160101830004</v>
      </c>
    </row>
    <row r="162" spans="1:15" x14ac:dyDescent="0.15">
      <c r="A162" s="346" t="s">
        <v>4</v>
      </c>
      <c r="B162" s="346"/>
      <c r="C162" s="346"/>
      <c r="D162" s="346"/>
      <c r="E162" s="346"/>
      <c r="F162" s="346"/>
      <c r="G162" s="23" t="str">
        <f>VLOOKUP(N157,[128]Base_02!$A$5:$Z$24,11,FALSE)&amp;", RT "&amp;VLOOKUP(N157,[128]Base_02!$A$5:$Z$24,12,FALSE)&amp;", RW "&amp;VLOOKUP(N157,[128]Base_02!$A$5:$Z$24,13,FALSE)</f>
        <v>Jalan Kanal Victory, RT 1, RW 1</v>
      </c>
    </row>
    <row r="163" spans="1:15" x14ac:dyDescent="0.15">
      <c r="A163" s="346" t="str">
        <f>[128]Base_01!$B$2</f>
        <v>Kelurahan</v>
      </c>
      <c r="B163" s="346"/>
      <c r="C163" s="346"/>
      <c r="D163" s="346"/>
      <c r="E163" s="346"/>
      <c r="F163" s="346"/>
      <c r="G163" s="23" t="str">
        <f>[128]Base_01!$C$2</f>
        <v>Klasabi</v>
      </c>
    </row>
    <row r="164" spans="1:15" x14ac:dyDescent="0.15">
      <c r="A164" s="346" t="s">
        <v>9</v>
      </c>
      <c r="B164" s="346"/>
      <c r="C164" s="346"/>
      <c r="D164" s="346"/>
      <c r="E164" s="346"/>
      <c r="F164" s="346"/>
      <c r="G164" s="23" t="str">
        <f>[128]Base_01!$C$3</f>
        <v>Sorong Manoi</v>
      </c>
    </row>
    <row r="165" spans="1:15" x14ac:dyDescent="0.15">
      <c r="A165" s="346" t="str">
        <f>[128]Base_01!$B$4</f>
        <v>Kota</v>
      </c>
      <c r="B165" s="346"/>
      <c r="C165" s="346"/>
      <c r="D165" s="346"/>
      <c r="E165" s="346"/>
      <c r="F165" s="346"/>
      <c r="G165" s="23" t="str">
        <f>[128]Base_01!$C$4</f>
        <v>Sorong</v>
      </c>
    </row>
    <row r="166" spans="1:15" x14ac:dyDescent="0.15">
      <c r="A166" s="346" t="s">
        <v>324</v>
      </c>
      <c r="B166" s="346"/>
      <c r="C166" s="346"/>
      <c r="D166" s="346"/>
      <c r="E166" s="346"/>
      <c r="F166" s="346"/>
      <c r="G166" s="21" t="str">
        <f>[128]Base_01!$C$5</f>
        <v>Papua Barat Daya</v>
      </c>
    </row>
    <row r="168" spans="1:15" x14ac:dyDescent="0.15">
      <c r="A168" s="347" t="s">
        <v>19</v>
      </c>
      <c r="B168" s="361" t="s">
        <v>325</v>
      </c>
      <c r="C168" s="362"/>
      <c r="D168" s="362"/>
      <c r="E168" s="44"/>
      <c r="F168" s="39"/>
      <c r="H168" s="347" t="s">
        <v>20</v>
      </c>
      <c r="I168" s="361" t="s">
        <v>325</v>
      </c>
      <c r="J168" s="362"/>
      <c r="K168" s="362"/>
      <c r="L168" s="41"/>
      <c r="M168" s="42"/>
    </row>
    <row r="169" spans="1:15" x14ac:dyDescent="0.15">
      <c r="A169" s="348"/>
      <c r="B169" s="358" t="s">
        <v>327</v>
      </c>
      <c r="C169" s="359"/>
      <c r="D169" s="359"/>
      <c r="E169" s="359"/>
      <c r="F169" s="360"/>
      <c r="H169" s="348"/>
      <c r="I169" s="358" t="s">
        <v>327</v>
      </c>
      <c r="J169" s="359"/>
      <c r="K169" s="359"/>
      <c r="L169" s="359"/>
      <c r="M169" s="360"/>
    </row>
    <row r="170" spans="1:15" x14ac:dyDescent="0.15">
      <c r="A170" s="348"/>
      <c r="B170" s="363" t="s">
        <v>326</v>
      </c>
      <c r="C170" s="346"/>
      <c r="D170" s="346"/>
      <c r="F170" s="40"/>
      <c r="H170" s="348"/>
      <c r="I170" s="363" t="s">
        <v>326</v>
      </c>
      <c r="J170" s="346"/>
      <c r="K170" s="346"/>
      <c r="M170" s="40"/>
    </row>
    <row r="171" spans="1:15" x14ac:dyDescent="0.15">
      <c r="A171" s="348"/>
      <c r="B171" s="364" t="s">
        <v>327</v>
      </c>
      <c r="C171" s="353"/>
      <c r="D171" s="353"/>
      <c r="E171" s="353"/>
      <c r="F171" s="354"/>
      <c r="H171" s="348"/>
      <c r="I171" s="364" t="s">
        <v>327</v>
      </c>
      <c r="J171" s="353"/>
      <c r="K171" s="353"/>
      <c r="L171" s="353"/>
      <c r="M171" s="354"/>
    </row>
    <row r="172" spans="1:15" x14ac:dyDescent="0.15">
      <c r="A172" s="348"/>
      <c r="B172" s="357"/>
      <c r="C172" s="355"/>
      <c r="D172" s="355"/>
      <c r="E172" s="355"/>
      <c r="F172" s="356"/>
      <c r="H172" s="348"/>
      <c r="I172" s="357"/>
      <c r="J172" s="355"/>
      <c r="K172" s="355"/>
      <c r="L172" s="355"/>
      <c r="M172" s="356"/>
      <c r="O172" s="1" t="s">
        <v>337</v>
      </c>
    </row>
    <row r="173" spans="1:15" x14ac:dyDescent="0.15">
      <c r="A173" s="348"/>
      <c r="B173" s="358"/>
      <c r="C173" s="359"/>
      <c r="D173" s="359"/>
      <c r="E173" s="359"/>
      <c r="F173" s="360"/>
      <c r="H173" s="348"/>
      <c r="I173" s="358"/>
      <c r="J173" s="359"/>
      <c r="K173" s="359"/>
      <c r="L173" s="359"/>
      <c r="M173" s="360"/>
    </row>
    <row r="174" spans="1:15" x14ac:dyDescent="0.15">
      <c r="A174" s="348"/>
      <c r="B174" s="358"/>
      <c r="C174" s="359"/>
      <c r="D174" s="359"/>
      <c r="E174" s="359"/>
      <c r="F174" s="360"/>
      <c r="H174" s="348"/>
      <c r="I174" s="358"/>
      <c r="J174" s="359"/>
      <c r="K174" s="359"/>
      <c r="L174" s="359"/>
      <c r="M174" s="360"/>
    </row>
    <row r="175" spans="1:15" x14ac:dyDescent="0.15">
      <c r="A175" s="348"/>
      <c r="B175" s="358"/>
      <c r="C175" s="359"/>
      <c r="D175" s="359"/>
      <c r="E175" s="359"/>
      <c r="F175" s="360"/>
      <c r="H175" s="348"/>
      <c r="I175" s="358"/>
      <c r="J175" s="359"/>
      <c r="K175" s="359"/>
      <c r="L175" s="359"/>
      <c r="M175" s="360"/>
    </row>
    <row r="176" spans="1:15" x14ac:dyDescent="0.15">
      <c r="A176" s="348"/>
      <c r="B176" s="358"/>
      <c r="C176" s="359"/>
      <c r="D176" s="359"/>
      <c r="E176" s="359"/>
      <c r="F176" s="360"/>
      <c r="H176" s="348"/>
      <c r="I176" s="358"/>
      <c r="J176" s="359"/>
      <c r="K176" s="359"/>
      <c r="L176" s="359"/>
      <c r="M176" s="360"/>
    </row>
    <row r="177" spans="1:13" x14ac:dyDescent="0.15">
      <c r="A177" s="348"/>
      <c r="B177" s="358"/>
      <c r="C177" s="359"/>
      <c r="D177" s="359"/>
      <c r="E177" s="359"/>
      <c r="F177" s="360"/>
      <c r="H177" s="348"/>
      <c r="I177" s="358"/>
      <c r="J177" s="359"/>
      <c r="K177" s="359"/>
      <c r="L177" s="359"/>
      <c r="M177" s="360"/>
    </row>
    <row r="178" spans="1:13" x14ac:dyDescent="0.15">
      <c r="A178" s="348"/>
      <c r="B178" s="358"/>
      <c r="C178" s="359"/>
      <c r="D178" s="359"/>
      <c r="E178" s="359"/>
      <c r="F178" s="360"/>
      <c r="H178" s="348"/>
      <c r="I178" s="358"/>
      <c r="J178" s="359"/>
      <c r="K178" s="359"/>
      <c r="L178" s="359"/>
      <c r="M178" s="360"/>
    </row>
    <row r="179" spans="1:13" x14ac:dyDescent="0.15">
      <c r="A179" s="349"/>
      <c r="B179" s="364"/>
      <c r="C179" s="353"/>
      <c r="D179" s="353"/>
      <c r="E179" s="353"/>
      <c r="F179" s="354"/>
      <c r="H179" s="349"/>
      <c r="I179" s="364"/>
      <c r="J179" s="353"/>
      <c r="K179" s="353"/>
      <c r="L179" s="353"/>
      <c r="M179" s="354"/>
    </row>
    <row r="181" spans="1:13" x14ac:dyDescent="0.15">
      <c r="A181" s="347" t="s">
        <v>21</v>
      </c>
      <c r="B181" s="350" t="s">
        <v>328</v>
      </c>
      <c r="C181" s="351"/>
      <c r="D181" s="351"/>
      <c r="E181" s="351"/>
      <c r="F181" s="351"/>
      <c r="G181" s="351"/>
      <c r="H181" s="351"/>
      <c r="I181" s="351"/>
      <c r="J181" s="351"/>
      <c r="K181" s="351"/>
      <c r="L181" s="351"/>
      <c r="M181" s="352"/>
    </row>
    <row r="182" spans="1:13" x14ac:dyDescent="0.15">
      <c r="A182" s="348"/>
      <c r="B182" s="355" t="s">
        <v>329</v>
      </c>
      <c r="C182" s="355"/>
      <c r="D182" s="356"/>
      <c r="E182" s="357" t="s">
        <v>330</v>
      </c>
      <c r="F182" s="355"/>
      <c r="G182" s="356"/>
      <c r="H182" s="357" t="s">
        <v>330</v>
      </c>
      <c r="I182" s="355"/>
      <c r="J182" s="356"/>
      <c r="K182" s="357" t="s">
        <v>334</v>
      </c>
      <c r="L182" s="355"/>
      <c r="M182" s="356"/>
    </row>
    <row r="183" spans="1:13" x14ac:dyDescent="0.15">
      <c r="A183" s="348"/>
      <c r="D183" s="40"/>
      <c r="E183" s="358" t="s">
        <v>331</v>
      </c>
      <c r="F183" s="359"/>
      <c r="G183" s="360"/>
      <c r="H183" s="358" t="s">
        <v>333</v>
      </c>
      <c r="I183" s="359"/>
      <c r="J183" s="360"/>
      <c r="K183" s="43"/>
      <c r="M183" s="40"/>
    </row>
    <row r="184" spans="1:13" x14ac:dyDescent="0.15">
      <c r="A184" s="348"/>
      <c r="D184" s="40"/>
      <c r="E184" s="358" t="s">
        <v>332</v>
      </c>
      <c r="F184" s="359"/>
      <c r="G184" s="360"/>
      <c r="H184" s="43"/>
      <c r="J184" s="40"/>
      <c r="K184" s="43"/>
      <c r="M184" s="40"/>
    </row>
    <row r="185" spans="1:13" x14ac:dyDescent="0.15">
      <c r="A185" s="348"/>
      <c r="D185" s="40"/>
      <c r="E185" s="43"/>
      <c r="G185" s="40"/>
      <c r="H185" s="43"/>
      <c r="J185" s="40"/>
      <c r="K185" s="43"/>
      <c r="M185" s="40"/>
    </row>
    <row r="186" spans="1:13" x14ac:dyDescent="0.15">
      <c r="A186" s="348"/>
      <c r="D186" s="40"/>
      <c r="E186" s="43"/>
      <c r="G186" s="40"/>
      <c r="H186" s="43"/>
      <c r="J186" s="40"/>
      <c r="K186" s="43"/>
      <c r="M186" s="40"/>
    </row>
    <row r="187" spans="1:13" x14ac:dyDescent="0.15">
      <c r="A187" s="348"/>
      <c r="D187" s="40"/>
      <c r="E187" s="43"/>
      <c r="G187" s="40"/>
      <c r="H187" s="43"/>
      <c r="J187" s="40"/>
      <c r="K187" s="43"/>
      <c r="M187" s="40"/>
    </row>
    <row r="188" spans="1:13" x14ac:dyDescent="0.15">
      <c r="A188" s="348"/>
      <c r="D188" s="40"/>
      <c r="E188" s="43"/>
      <c r="G188" s="40"/>
      <c r="H188" s="43"/>
      <c r="J188" s="40"/>
      <c r="K188" s="43"/>
      <c r="M188" s="40"/>
    </row>
    <row r="189" spans="1:13" x14ac:dyDescent="0.15">
      <c r="A189" s="348"/>
      <c r="B189" s="358" t="s">
        <v>338</v>
      </c>
      <c r="C189" s="359"/>
      <c r="D189" s="360"/>
      <c r="E189" s="358" t="s">
        <v>338</v>
      </c>
      <c r="F189" s="359"/>
      <c r="G189" s="360"/>
      <c r="H189" s="358" t="s">
        <v>338</v>
      </c>
      <c r="I189" s="359"/>
      <c r="J189" s="360"/>
      <c r="K189" s="358" t="s">
        <v>338</v>
      </c>
      <c r="L189" s="359"/>
      <c r="M189" s="360"/>
    </row>
    <row r="190" spans="1:13" x14ac:dyDescent="0.15">
      <c r="A190" s="349"/>
      <c r="B190" s="353"/>
      <c r="C190" s="353"/>
      <c r="D190" s="354"/>
      <c r="E190" s="353"/>
      <c r="F190" s="353"/>
      <c r="G190" s="354"/>
      <c r="H190" s="353"/>
      <c r="I190" s="353"/>
      <c r="J190" s="354"/>
      <c r="K190" s="353"/>
      <c r="L190" s="353"/>
      <c r="M190" s="354"/>
    </row>
    <row r="192" spans="1:13" x14ac:dyDescent="0.15">
      <c r="H192" s="359" t="str">
        <f>[128]Base_01!$C$4&amp;", "&amp;[128]Base_01!$C$28</f>
        <v>Sorong, …..  …........................  2026</v>
      </c>
      <c r="I192" s="359"/>
      <c r="J192" s="359"/>
      <c r="K192" s="359"/>
      <c r="L192" s="359"/>
      <c r="M192" s="359"/>
    </row>
    <row r="193" spans="1:13" x14ac:dyDescent="0.15">
      <c r="A193" s="359" t="s">
        <v>303</v>
      </c>
      <c r="B193" s="359"/>
      <c r="C193" s="359"/>
      <c r="D193" s="359"/>
      <c r="E193" s="359"/>
      <c r="F193" s="359"/>
      <c r="H193" s="359" t="s">
        <v>335</v>
      </c>
      <c r="I193" s="359"/>
      <c r="J193" s="359"/>
      <c r="K193" s="359"/>
      <c r="L193" s="359"/>
      <c r="M193" s="359"/>
    </row>
    <row r="194" spans="1:13" x14ac:dyDescent="0.15">
      <c r="A194" s="359" t="s">
        <v>322</v>
      </c>
      <c r="B194" s="359"/>
      <c r="C194" s="359"/>
      <c r="D194" s="359"/>
      <c r="E194" s="359"/>
      <c r="F194" s="359"/>
      <c r="H194" s="359" t="s">
        <v>305</v>
      </c>
      <c r="I194" s="359"/>
      <c r="J194" s="359"/>
      <c r="K194" s="359"/>
      <c r="L194" s="359"/>
      <c r="M194" s="359"/>
    </row>
    <row r="199" spans="1:13" x14ac:dyDescent="0.15">
      <c r="A199" s="359" t="str">
        <f>[128]Base_01!$C$20</f>
        <v>…...............         …...............</v>
      </c>
      <c r="B199" s="359"/>
      <c r="C199" s="359"/>
      <c r="D199" s="359"/>
      <c r="E199" s="359"/>
      <c r="F199" s="359"/>
      <c r="H199" s="359" t="str">
        <f>G160</f>
        <v>Nama PB 4</v>
      </c>
      <c r="I199" s="359"/>
      <c r="J199" s="359"/>
      <c r="K199" s="359"/>
      <c r="L199" s="359"/>
      <c r="M199" s="359"/>
    </row>
    <row r="201" spans="1:13" x14ac:dyDescent="0.15">
      <c r="A201" s="359" t="s">
        <v>516</v>
      </c>
      <c r="B201" s="359"/>
      <c r="C201" s="359"/>
      <c r="D201" s="359"/>
      <c r="E201" s="359"/>
      <c r="F201" s="359"/>
      <c r="G201" s="359"/>
      <c r="H201" s="359"/>
      <c r="I201" s="359"/>
      <c r="J201" s="359"/>
      <c r="K201" s="359"/>
      <c r="L201" s="359"/>
      <c r="M201" s="359"/>
    </row>
    <row r="202" spans="1:13" x14ac:dyDescent="0.15">
      <c r="A202" s="359" t="str">
        <f>"Kepala "&amp;[128]Base_01!$B$2&amp;" "&amp;[128]Base_01!$C$2</f>
        <v>Kepala Kelurahan Klasabi</v>
      </c>
      <c r="B202" s="359"/>
      <c r="C202" s="359"/>
      <c r="D202" s="359"/>
      <c r="E202" s="359"/>
      <c r="F202" s="359"/>
      <c r="G202" s="359"/>
      <c r="H202" s="359"/>
      <c r="I202" s="359"/>
      <c r="J202" s="359"/>
      <c r="K202" s="359"/>
      <c r="L202" s="359"/>
      <c r="M202" s="359"/>
    </row>
    <row r="207" spans="1:13" x14ac:dyDescent="0.15">
      <c r="A207" s="359" t="str">
        <f>[128]Base_01!$C$9</f>
        <v>Arnold Howay</v>
      </c>
      <c r="B207" s="359"/>
      <c r="C207" s="359"/>
      <c r="D207" s="359"/>
      <c r="E207" s="359"/>
      <c r="F207" s="359"/>
      <c r="G207" s="359"/>
      <c r="H207" s="359"/>
      <c r="I207" s="359"/>
      <c r="J207" s="359"/>
      <c r="K207" s="359"/>
      <c r="L207" s="359"/>
      <c r="M207" s="359"/>
    </row>
    <row r="208" spans="1:13" x14ac:dyDescent="0.15">
      <c r="A208" s="359" t="str">
        <f>[128]Base_01!$C$10</f>
        <v>NIP ….......................................</v>
      </c>
      <c r="B208" s="359"/>
      <c r="C208" s="359"/>
      <c r="D208" s="359"/>
      <c r="E208" s="359"/>
      <c r="F208" s="359"/>
      <c r="G208" s="359"/>
      <c r="H208" s="359"/>
      <c r="I208" s="359"/>
      <c r="J208" s="359"/>
      <c r="K208" s="359"/>
      <c r="L208" s="359"/>
      <c r="M208" s="359"/>
    </row>
    <row r="209" spans="1:15" x14ac:dyDescent="0.15">
      <c r="A209" s="365" t="s">
        <v>336</v>
      </c>
      <c r="B209" s="365"/>
      <c r="C209" s="365"/>
      <c r="D209" s="365"/>
      <c r="E209" s="365"/>
      <c r="F209" s="365"/>
      <c r="G209" s="365"/>
      <c r="H209" s="365"/>
      <c r="I209" s="365"/>
      <c r="J209" s="365"/>
      <c r="K209" s="365"/>
      <c r="L209" s="365"/>
      <c r="M209" s="365"/>
      <c r="N209" s="1">
        <v>5</v>
      </c>
    </row>
    <row r="211" spans="1:15" x14ac:dyDescent="0.15">
      <c r="A211" s="346" t="s">
        <v>252</v>
      </c>
      <c r="B211" s="346"/>
      <c r="C211" s="346"/>
      <c r="D211" s="346"/>
      <c r="E211" s="346"/>
      <c r="F211" s="346"/>
      <c r="G211" s="23" t="str">
        <f>VLOOKUP($N209,[128]Base_02!$A$5:$AD$24,2,0)</f>
        <v>000005</v>
      </c>
    </row>
    <row r="212" spans="1:15" x14ac:dyDescent="0.15">
      <c r="A212" s="346" t="s">
        <v>253</v>
      </c>
      <c r="B212" s="346"/>
      <c r="C212" s="346"/>
      <c r="D212" s="346"/>
      <c r="E212" s="346"/>
      <c r="F212" s="346"/>
      <c r="G212" s="23" t="str">
        <f>VLOOKUP($N209,[128]Base_02!$A$5:$AD$24,3,0)</f>
        <v>Nama PB 5</v>
      </c>
    </row>
    <row r="213" spans="1:15" x14ac:dyDescent="0.15">
      <c r="A213" s="346" t="s">
        <v>13</v>
      </c>
      <c r="B213" s="346"/>
      <c r="C213" s="346"/>
      <c r="D213" s="346"/>
      <c r="E213" s="346"/>
      <c r="F213" s="346"/>
      <c r="G213" s="23" t="str">
        <f>VLOOKUP($N209,[128]Base_02!$A$5:$AD$24,14,0)</f>
        <v>3304160101840004</v>
      </c>
    </row>
    <row r="214" spans="1:15" x14ac:dyDescent="0.15">
      <c r="A214" s="346" t="s">
        <v>4</v>
      </c>
      <c r="B214" s="346"/>
      <c r="C214" s="346"/>
      <c r="D214" s="346"/>
      <c r="E214" s="346"/>
      <c r="F214" s="346"/>
      <c r="G214" s="23" t="str">
        <f>VLOOKUP(N209,[128]Base_02!$A$5:$Z$24,11,FALSE)&amp;", RT "&amp;VLOOKUP(N209,[128]Base_02!$A$5:$Z$24,12,FALSE)&amp;", RW "&amp;VLOOKUP(N209,[128]Base_02!$A$5:$Z$24,13,FALSE)</f>
        <v>Jalan Kanal Victory, RT 1, RW 1</v>
      </c>
    </row>
    <row r="215" spans="1:15" x14ac:dyDescent="0.15">
      <c r="A215" s="346" t="str">
        <f>[128]Base_01!$B$2</f>
        <v>Kelurahan</v>
      </c>
      <c r="B215" s="346"/>
      <c r="C215" s="346"/>
      <c r="D215" s="346"/>
      <c r="E215" s="346"/>
      <c r="F215" s="346"/>
      <c r="G215" s="23" t="str">
        <f>[128]Base_01!$C$2</f>
        <v>Klasabi</v>
      </c>
    </row>
    <row r="216" spans="1:15" x14ac:dyDescent="0.15">
      <c r="A216" s="346" t="s">
        <v>9</v>
      </c>
      <c r="B216" s="346"/>
      <c r="C216" s="346"/>
      <c r="D216" s="346"/>
      <c r="E216" s="346"/>
      <c r="F216" s="346"/>
      <c r="G216" s="23" t="str">
        <f>[128]Base_01!$C$3</f>
        <v>Sorong Manoi</v>
      </c>
    </row>
    <row r="217" spans="1:15" x14ac:dyDescent="0.15">
      <c r="A217" s="346" t="str">
        <f>[128]Base_01!$B$4</f>
        <v>Kota</v>
      </c>
      <c r="B217" s="346"/>
      <c r="C217" s="346"/>
      <c r="D217" s="346"/>
      <c r="E217" s="346"/>
      <c r="F217" s="346"/>
      <c r="G217" s="23" t="str">
        <f>[128]Base_01!$C$4</f>
        <v>Sorong</v>
      </c>
    </row>
    <row r="218" spans="1:15" x14ac:dyDescent="0.15">
      <c r="A218" s="346" t="s">
        <v>324</v>
      </c>
      <c r="B218" s="346"/>
      <c r="C218" s="346"/>
      <c r="D218" s="346"/>
      <c r="E218" s="346"/>
      <c r="F218" s="346"/>
      <c r="G218" s="21" t="str">
        <f>[128]Base_01!$C$5</f>
        <v>Papua Barat Daya</v>
      </c>
    </row>
    <row r="220" spans="1:15" x14ac:dyDescent="0.15">
      <c r="A220" s="347" t="s">
        <v>19</v>
      </c>
      <c r="B220" s="361" t="s">
        <v>325</v>
      </c>
      <c r="C220" s="362"/>
      <c r="D220" s="362"/>
      <c r="E220" s="44"/>
      <c r="F220" s="39"/>
      <c r="H220" s="347" t="s">
        <v>20</v>
      </c>
      <c r="I220" s="361" t="s">
        <v>325</v>
      </c>
      <c r="J220" s="362"/>
      <c r="K220" s="362"/>
      <c r="L220" s="41"/>
      <c r="M220" s="42"/>
    </row>
    <row r="221" spans="1:15" x14ac:dyDescent="0.15">
      <c r="A221" s="348"/>
      <c r="B221" s="358" t="s">
        <v>327</v>
      </c>
      <c r="C221" s="359"/>
      <c r="D221" s="359"/>
      <c r="E221" s="359"/>
      <c r="F221" s="360"/>
      <c r="H221" s="348"/>
      <c r="I221" s="358" t="s">
        <v>327</v>
      </c>
      <c r="J221" s="359"/>
      <c r="K221" s="359"/>
      <c r="L221" s="359"/>
      <c r="M221" s="360"/>
    </row>
    <row r="222" spans="1:15" x14ac:dyDescent="0.15">
      <c r="A222" s="348"/>
      <c r="B222" s="363" t="s">
        <v>326</v>
      </c>
      <c r="C222" s="346"/>
      <c r="D222" s="346"/>
      <c r="F222" s="40"/>
      <c r="H222" s="348"/>
      <c r="I222" s="363" t="s">
        <v>326</v>
      </c>
      <c r="J222" s="346"/>
      <c r="K222" s="346"/>
      <c r="M222" s="40"/>
    </row>
    <row r="223" spans="1:15" x14ac:dyDescent="0.15">
      <c r="A223" s="348"/>
      <c r="B223" s="364" t="s">
        <v>327</v>
      </c>
      <c r="C223" s="353"/>
      <c r="D223" s="353"/>
      <c r="E223" s="353"/>
      <c r="F223" s="354"/>
      <c r="H223" s="348"/>
      <c r="I223" s="364" t="s">
        <v>327</v>
      </c>
      <c r="J223" s="353"/>
      <c r="K223" s="353"/>
      <c r="L223" s="353"/>
      <c r="M223" s="354"/>
    </row>
    <row r="224" spans="1:15" x14ac:dyDescent="0.15">
      <c r="A224" s="348"/>
      <c r="B224" s="357"/>
      <c r="C224" s="355"/>
      <c r="D224" s="355"/>
      <c r="E224" s="355"/>
      <c r="F224" s="356"/>
      <c r="H224" s="348"/>
      <c r="I224" s="357"/>
      <c r="J224" s="355"/>
      <c r="K224" s="355"/>
      <c r="L224" s="355"/>
      <c r="M224" s="356"/>
      <c r="O224" s="1" t="s">
        <v>337</v>
      </c>
    </row>
    <row r="225" spans="1:13" x14ac:dyDescent="0.15">
      <c r="A225" s="348"/>
      <c r="B225" s="358"/>
      <c r="C225" s="359"/>
      <c r="D225" s="359"/>
      <c r="E225" s="359"/>
      <c r="F225" s="360"/>
      <c r="H225" s="348"/>
      <c r="I225" s="358"/>
      <c r="J225" s="359"/>
      <c r="K225" s="359"/>
      <c r="L225" s="359"/>
      <c r="M225" s="360"/>
    </row>
    <row r="226" spans="1:13" x14ac:dyDescent="0.15">
      <c r="A226" s="348"/>
      <c r="B226" s="358"/>
      <c r="C226" s="359"/>
      <c r="D226" s="359"/>
      <c r="E226" s="359"/>
      <c r="F226" s="360"/>
      <c r="H226" s="348"/>
      <c r="I226" s="358"/>
      <c r="J226" s="359"/>
      <c r="K226" s="359"/>
      <c r="L226" s="359"/>
      <c r="M226" s="360"/>
    </row>
    <row r="227" spans="1:13" x14ac:dyDescent="0.15">
      <c r="A227" s="348"/>
      <c r="B227" s="358"/>
      <c r="C227" s="359"/>
      <c r="D227" s="359"/>
      <c r="E227" s="359"/>
      <c r="F227" s="360"/>
      <c r="H227" s="348"/>
      <c r="I227" s="358"/>
      <c r="J227" s="359"/>
      <c r="K227" s="359"/>
      <c r="L227" s="359"/>
      <c r="M227" s="360"/>
    </row>
    <row r="228" spans="1:13" x14ac:dyDescent="0.15">
      <c r="A228" s="348"/>
      <c r="B228" s="358"/>
      <c r="C228" s="359"/>
      <c r="D228" s="359"/>
      <c r="E228" s="359"/>
      <c r="F228" s="360"/>
      <c r="H228" s="348"/>
      <c r="I228" s="358"/>
      <c r="J228" s="359"/>
      <c r="K228" s="359"/>
      <c r="L228" s="359"/>
      <c r="M228" s="360"/>
    </row>
    <row r="229" spans="1:13" x14ac:dyDescent="0.15">
      <c r="A229" s="348"/>
      <c r="B229" s="358"/>
      <c r="C229" s="359"/>
      <c r="D229" s="359"/>
      <c r="E229" s="359"/>
      <c r="F229" s="360"/>
      <c r="H229" s="348"/>
      <c r="I229" s="358"/>
      <c r="J229" s="359"/>
      <c r="K229" s="359"/>
      <c r="L229" s="359"/>
      <c r="M229" s="360"/>
    </row>
    <row r="230" spans="1:13" x14ac:dyDescent="0.15">
      <c r="A230" s="348"/>
      <c r="B230" s="358"/>
      <c r="C230" s="359"/>
      <c r="D230" s="359"/>
      <c r="E230" s="359"/>
      <c r="F230" s="360"/>
      <c r="H230" s="348"/>
      <c r="I230" s="358"/>
      <c r="J230" s="359"/>
      <c r="K230" s="359"/>
      <c r="L230" s="359"/>
      <c r="M230" s="360"/>
    </row>
    <row r="231" spans="1:13" x14ac:dyDescent="0.15">
      <c r="A231" s="349"/>
      <c r="B231" s="364"/>
      <c r="C231" s="353"/>
      <c r="D231" s="353"/>
      <c r="E231" s="353"/>
      <c r="F231" s="354"/>
      <c r="H231" s="349"/>
      <c r="I231" s="364"/>
      <c r="J231" s="353"/>
      <c r="K231" s="353"/>
      <c r="L231" s="353"/>
      <c r="M231" s="354"/>
    </row>
    <row r="233" spans="1:13" x14ac:dyDescent="0.15">
      <c r="A233" s="347" t="s">
        <v>21</v>
      </c>
      <c r="B233" s="350" t="s">
        <v>328</v>
      </c>
      <c r="C233" s="351"/>
      <c r="D233" s="351"/>
      <c r="E233" s="351"/>
      <c r="F233" s="351"/>
      <c r="G233" s="351"/>
      <c r="H233" s="351"/>
      <c r="I233" s="351"/>
      <c r="J233" s="351"/>
      <c r="K233" s="351"/>
      <c r="L233" s="351"/>
      <c r="M233" s="352"/>
    </row>
    <row r="234" spans="1:13" x14ac:dyDescent="0.15">
      <c r="A234" s="348"/>
      <c r="B234" s="355" t="s">
        <v>329</v>
      </c>
      <c r="C234" s="355"/>
      <c r="D234" s="356"/>
      <c r="E234" s="357" t="s">
        <v>330</v>
      </c>
      <c r="F234" s="355"/>
      <c r="G234" s="356"/>
      <c r="H234" s="357" t="s">
        <v>330</v>
      </c>
      <c r="I234" s="355"/>
      <c r="J234" s="356"/>
      <c r="K234" s="357" t="s">
        <v>334</v>
      </c>
      <c r="L234" s="355"/>
      <c r="M234" s="356"/>
    </row>
    <row r="235" spans="1:13" x14ac:dyDescent="0.15">
      <c r="A235" s="348"/>
      <c r="D235" s="40"/>
      <c r="E235" s="358" t="s">
        <v>331</v>
      </c>
      <c r="F235" s="359"/>
      <c r="G235" s="360"/>
      <c r="H235" s="358" t="s">
        <v>333</v>
      </c>
      <c r="I235" s="359"/>
      <c r="J235" s="360"/>
      <c r="K235" s="43"/>
      <c r="M235" s="40"/>
    </row>
    <row r="236" spans="1:13" x14ac:dyDescent="0.15">
      <c r="A236" s="348"/>
      <c r="D236" s="40"/>
      <c r="E236" s="358" t="s">
        <v>332</v>
      </c>
      <c r="F236" s="359"/>
      <c r="G236" s="360"/>
      <c r="H236" s="43"/>
      <c r="J236" s="40"/>
      <c r="K236" s="43"/>
      <c r="M236" s="40"/>
    </row>
    <row r="237" spans="1:13" x14ac:dyDescent="0.15">
      <c r="A237" s="348"/>
      <c r="D237" s="40"/>
      <c r="E237" s="43"/>
      <c r="G237" s="40"/>
      <c r="H237" s="43"/>
      <c r="J237" s="40"/>
      <c r="K237" s="43"/>
      <c r="M237" s="40"/>
    </row>
    <row r="238" spans="1:13" x14ac:dyDescent="0.15">
      <c r="A238" s="348"/>
      <c r="D238" s="40"/>
      <c r="E238" s="43"/>
      <c r="G238" s="40"/>
      <c r="H238" s="43"/>
      <c r="J238" s="40"/>
      <c r="K238" s="43"/>
      <c r="M238" s="40"/>
    </row>
    <row r="239" spans="1:13" x14ac:dyDescent="0.15">
      <c r="A239" s="348"/>
      <c r="D239" s="40"/>
      <c r="E239" s="43"/>
      <c r="G239" s="40"/>
      <c r="H239" s="43"/>
      <c r="J239" s="40"/>
      <c r="K239" s="43"/>
      <c r="M239" s="40"/>
    </row>
    <row r="240" spans="1:13" x14ac:dyDescent="0.15">
      <c r="A240" s="348"/>
      <c r="D240" s="40"/>
      <c r="E240" s="43"/>
      <c r="G240" s="40"/>
      <c r="H240" s="43"/>
      <c r="J240" s="40"/>
      <c r="K240" s="43"/>
      <c r="M240" s="40"/>
    </row>
    <row r="241" spans="1:13" x14ac:dyDescent="0.15">
      <c r="A241" s="348"/>
      <c r="B241" s="358" t="s">
        <v>338</v>
      </c>
      <c r="C241" s="359"/>
      <c r="D241" s="360"/>
      <c r="E241" s="358" t="s">
        <v>338</v>
      </c>
      <c r="F241" s="359"/>
      <c r="G241" s="360"/>
      <c r="H241" s="358" t="s">
        <v>338</v>
      </c>
      <c r="I241" s="359"/>
      <c r="J241" s="360"/>
      <c r="K241" s="358" t="s">
        <v>338</v>
      </c>
      <c r="L241" s="359"/>
      <c r="M241" s="360"/>
    </row>
    <row r="242" spans="1:13" x14ac:dyDescent="0.15">
      <c r="A242" s="349"/>
      <c r="B242" s="353"/>
      <c r="C242" s="353"/>
      <c r="D242" s="354"/>
      <c r="E242" s="353"/>
      <c r="F242" s="353"/>
      <c r="G242" s="354"/>
      <c r="H242" s="353"/>
      <c r="I242" s="353"/>
      <c r="J242" s="354"/>
      <c r="K242" s="353"/>
      <c r="L242" s="353"/>
      <c r="M242" s="354"/>
    </row>
    <row r="244" spans="1:13" x14ac:dyDescent="0.15">
      <c r="H244" s="359" t="str">
        <f>[128]Base_01!$C$4&amp;", "&amp;[128]Base_01!$C$28</f>
        <v>Sorong, …..  …........................  2026</v>
      </c>
      <c r="I244" s="359"/>
      <c r="J244" s="359"/>
      <c r="K244" s="359"/>
      <c r="L244" s="359"/>
      <c r="M244" s="359"/>
    </row>
    <row r="245" spans="1:13" x14ac:dyDescent="0.15">
      <c r="A245" s="359" t="s">
        <v>303</v>
      </c>
      <c r="B245" s="359"/>
      <c r="C245" s="359"/>
      <c r="D245" s="359"/>
      <c r="E245" s="359"/>
      <c r="F245" s="359"/>
      <c r="H245" s="359" t="s">
        <v>335</v>
      </c>
      <c r="I245" s="359"/>
      <c r="J245" s="359"/>
      <c r="K245" s="359"/>
      <c r="L245" s="359"/>
      <c r="M245" s="359"/>
    </row>
    <row r="246" spans="1:13" x14ac:dyDescent="0.15">
      <c r="A246" s="359" t="s">
        <v>322</v>
      </c>
      <c r="B246" s="359"/>
      <c r="C246" s="359"/>
      <c r="D246" s="359"/>
      <c r="E246" s="359"/>
      <c r="F246" s="359"/>
      <c r="H246" s="359" t="s">
        <v>305</v>
      </c>
      <c r="I246" s="359"/>
      <c r="J246" s="359"/>
      <c r="K246" s="359"/>
      <c r="L246" s="359"/>
      <c r="M246" s="359"/>
    </row>
    <row r="251" spans="1:13" x14ac:dyDescent="0.15">
      <c r="A251" s="359" t="str">
        <f>[128]Base_01!$C$20</f>
        <v>…...............         …...............</v>
      </c>
      <c r="B251" s="359"/>
      <c r="C251" s="359"/>
      <c r="D251" s="359"/>
      <c r="E251" s="359"/>
      <c r="F251" s="359"/>
      <c r="H251" s="359" t="str">
        <f>G212</f>
        <v>Nama PB 5</v>
      </c>
      <c r="I251" s="359"/>
      <c r="J251" s="359"/>
      <c r="K251" s="359"/>
      <c r="L251" s="359"/>
      <c r="M251" s="359"/>
    </row>
    <row r="253" spans="1:13" x14ac:dyDescent="0.15">
      <c r="A253" s="359" t="s">
        <v>516</v>
      </c>
      <c r="B253" s="359"/>
      <c r="C253" s="359"/>
      <c r="D253" s="359"/>
      <c r="E253" s="359"/>
      <c r="F253" s="359"/>
      <c r="G253" s="359"/>
      <c r="H253" s="359"/>
      <c r="I253" s="359"/>
      <c r="J253" s="359"/>
      <c r="K253" s="359"/>
      <c r="L253" s="359"/>
      <c r="M253" s="359"/>
    </row>
    <row r="254" spans="1:13" x14ac:dyDescent="0.15">
      <c r="A254" s="359" t="str">
        <f>"Kepala "&amp;[128]Base_01!$B$2&amp;" "&amp;[128]Base_01!$C$2</f>
        <v>Kepala Kelurahan Klasabi</v>
      </c>
      <c r="B254" s="359"/>
      <c r="C254" s="359"/>
      <c r="D254" s="359"/>
      <c r="E254" s="359"/>
      <c r="F254" s="359"/>
      <c r="G254" s="359"/>
      <c r="H254" s="359"/>
      <c r="I254" s="359"/>
      <c r="J254" s="359"/>
      <c r="K254" s="359"/>
      <c r="L254" s="359"/>
      <c r="M254" s="359"/>
    </row>
    <row r="259" spans="1:14" x14ac:dyDescent="0.15">
      <c r="A259" s="359" t="str">
        <f>[128]Base_01!$C$9</f>
        <v>Arnold Howay</v>
      </c>
      <c r="B259" s="359"/>
      <c r="C259" s="359"/>
      <c r="D259" s="359"/>
      <c r="E259" s="359"/>
      <c r="F259" s="359"/>
      <c r="G259" s="359"/>
      <c r="H259" s="359"/>
      <c r="I259" s="359"/>
      <c r="J259" s="359"/>
      <c r="K259" s="359"/>
      <c r="L259" s="359"/>
      <c r="M259" s="359"/>
    </row>
    <row r="260" spans="1:14" x14ac:dyDescent="0.15">
      <c r="A260" s="359" t="str">
        <f>[128]Base_01!$C$10</f>
        <v>NIP ….......................................</v>
      </c>
      <c r="B260" s="359"/>
      <c r="C260" s="359"/>
      <c r="D260" s="359"/>
      <c r="E260" s="359"/>
      <c r="F260" s="359"/>
      <c r="G260" s="359"/>
      <c r="H260" s="359"/>
      <c r="I260" s="359"/>
      <c r="J260" s="359"/>
      <c r="K260" s="359"/>
      <c r="L260" s="359"/>
      <c r="M260" s="359"/>
    </row>
    <row r="261" spans="1:14" x14ac:dyDescent="0.15">
      <c r="A261" s="365" t="s">
        <v>336</v>
      </c>
      <c r="B261" s="365"/>
      <c r="C261" s="365"/>
      <c r="D261" s="365"/>
      <c r="E261" s="365"/>
      <c r="F261" s="365"/>
      <c r="G261" s="365"/>
      <c r="H261" s="365"/>
      <c r="I261" s="365"/>
      <c r="J261" s="365"/>
      <c r="K261" s="365"/>
      <c r="L261" s="365"/>
      <c r="M261" s="365"/>
      <c r="N261" s="1">
        <v>6</v>
      </c>
    </row>
    <row r="263" spans="1:14" x14ac:dyDescent="0.15">
      <c r="A263" s="346" t="s">
        <v>252</v>
      </c>
      <c r="B263" s="346"/>
      <c r="C263" s="346"/>
      <c r="D263" s="346"/>
      <c r="E263" s="346"/>
      <c r="F263" s="346"/>
      <c r="G263" s="23" t="str">
        <f>VLOOKUP($N261,[128]Base_02!$A$5:$AD$24,2,0)</f>
        <v>000006</v>
      </c>
    </row>
    <row r="264" spans="1:14" x14ac:dyDescent="0.15">
      <c r="A264" s="346" t="s">
        <v>253</v>
      </c>
      <c r="B264" s="346"/>
      <c r="C264" s="346"/>
      <c r="D264" s="346"/>
      <c r="E264" s="346"/>
      <c r="F264" s="346"/>
      <c r="G264" s="23" t="str">
        <f>VLOOKUP($N261,[128]Base_02!$A$5:$AD$24,3,0)</f>
        <v>Nama PB 6</v>
      </c>
    </row>
    <row r="265" spans="1:14" x14ac:dyDescent="0.15">
      <c r="A265" s="346" t="s">
        <v>13</v>
      </c>
      <c r="B265" s="346"/>
      <c r="C265" s="346"/>
      <c r="D265" s="346"/>
      <c r="E265" s="346"/>
      <c r="F265" s="346"/>
      <c r="G265" s="23" t="str">
        <f>VLOOKUP($N261,[128]Base_02!$A$5:$AD$24,14,0)</f>
        <v>3304160101850004</v>
      </c>
    </row>
    <row r="266" spans="1:14" x14ac:dyDescent="0.15">
      <c r="A266" s="346" t="s">
        <v>4</v>
      </c>
      <c r="B266" s="346"/>
      <c r="C266" s="346"/>
      <c r="D266" s="346"/>
      <c r="E266" s="346"/>
      <c r="F266" s="346"/>
      <c r="G266" s="23" t="str">
        <f>VLOOKUP(N261,[128]Base_02!$A$5:$Z$24,11,FALSE)&amp;", RT "&amp;VLOOKUP(N261,[128]Base_02!$A$5:$Z$24,12,FALSE)&amp;", RW "&amp;VLOOKUP(N261,[128]Base_02!$A$5:$Z$24,13,FALSE)</f>
        <v>Jalan Kanal Victory, RT 1, RW 1</v>
      </c>
    </row>
    <row r="267" spans="1:14" x14ac:dyDescent="0.15">
      <c r="A267" s="346" t="str">
        <f>[128]Base_01!$B$2</f>
        <v>Kelurahan</v>
      </c>
      <c r="B267" s="346"/>
      <c r="C267" s="346"/>
      <c r="D267" s="346"/>
      <c r="E267" s="346"/>
      <c r="F267" s="346"/>
      <c r="G267" s="23" t="str">
        <f>[128]Base_01!$C$2</f>
        <v>Klasabi</v>
      </c>
    </row>
    <row r="268" spans="1:14" x14ac:dyDescent="0.15">
      <c r="A268" s="346" t="s">
        <v>9</v>
      </c>
      <c r="B268" s="346"/>
      <c r="C268" s="346"/>
      <c r="D268" s="346"/>
      <c r="E268" s="346"/>
      <c r="F268" s="346"/>
      <c r="G268" s="23" t="str">
        <f>[128]Base_01!$C$3</f>
        <v>Sorong Manoi</v>
      </c>
    </row>
    <row r="269" spans="1:14" x14ac:dyDescent="0.15">
      <c r="A269" s="346" t="str">
        <f>[128]Base_01!$B$4</f>
        <v>Kota</v>
      </c>
      <c r="B269" s="346"/>
      <c r="C269" s="346"/>
      <c r="D269" s="346"/>
      <c r="E269" s="346"/>
      <c r="F269" s="346"/>
      <c r="G269" s="23" t="str">
        <f>[128]Base_01!$C$4</f>
        <v>Sorong</v>
      </c>
    </row>
    <row r="270" spans="1:14" x14ac:dyDescent="0.15">
      <c r="A270" s="346" t="s">
        <v>324</v>
      </c>
      <c r="B270" s="346"/>
      <c r="C270" s="346"/>
      <c r="D270" s="346"/>
      <c r="E270" s="346"/>
      <c r="F270" s="346"/>
      <c r="G270" s="21" t="str">
        <f>[128]Base_01!$C$5</f>
        <v>Papua Barat Daya</v>
      </c>
    </row>
    <row r="272" spans="1:14" x14ac:dyDescent="0.15">
      <c r="A272" s="347" t="s">
        <v>19</v>
      </c>
      <c r="B272" s="361" t="s">
        <v>325</v>
      </c>
      <c r="C272" s="362"/>
      <c r="D272" s="362"/>
      <c r="E272" s="44"/>
      <c r="F272" s="39"/>
      <c r="H272" s="347" t="s">
        <v>20</v>
      </c>
      <c r="I272" s="361" t="s">
        <v>325</v>
      </c>
      <c r="J272" s="362"/>
      <c r="K272" s="362"/>
      <c r="L272" s="41"/>
      <c r="M272" s="42"/>
    </row>
    <row r="273" spans="1:15" x14ac:dyDescent="0.15">
      <c r="A273" s="348"/>
      <c r="B273" s="358" t="s">
        <v>327</v>
      </c>
      <c r="C273" s="359"/>
      <c r="D273" s="359"/>
      <c r="E273" s="359"/>
      <c r="F273" s="360"/>
      <c r="H273" s="348"/>
      <c r="I273" s="358" t="s">
        <v>327</v>
      </c>
      <c r="J273" s="359"/>
      <c r="K273" s="359"/>
      <c r="L273" s="359"/>
      <c r="M273" s="360"/>
    </row>
    <row r="274" spans="1:15" x14ac:dyDescent="0.15">
      <c r="A274" s="348"/>
      <c r="B274" s="363" t="s">
        <v>326</v>
      </c>
      <c r="C274" s="346"/>
      <c r="D274" s="346"/>
      <c r="F274" s="40"/>
      <c r="H274" s="348"/>
      <c r="I274" s="363" t="s">
        <v>326</v>
      </c>
      <c r="J274" s="346"/>
      <c r="K274" s="346"/>
      <c r="M274" s="40"/>
    </row>
    <row r="275" spans="1:15" x14ac:dyDescent="0.15">
      <c r="A275" s="348"/>
      <c r="B275" s="364" t="s">
        <v>327</v>
      </c>
      <c r="C275" s="353"/>
      <c r="D275" s="353"/>
      <c r="E275" s="353"/>
      <c r="F275" s="354"/>
      <c r="H275" s="348"/>
      <c r="I275" s="364" t="s">
        <v>327</v>
      </c>
      <c r="J275" s="353"/>
      <c r="K275" s="353"/>
      <c r="L275" s="353"/>
      <c r="M275" s="354"/>
    </row>
    <row r="276" spans="1:15" x14ac:dyDescent="0.15">
      <c r="A276" s="348"/>
      <c r="B276" s="357"/>
      <c r="C276" s="355"/>
      <c r="D276" s="355"/>
      <c r="E276" s="355"/>
      <c r="F276" s="356"/>
      <c r="H276" s="348"/>
      <c r="I276" s="357"/>
      <c r="J276" s="355"/>
      <c r="K276" s="355"/>
      <c r="L276" s="355"/>
      <c r="M276" s="356"/>
      <c r="O276" s="1" t="s">
        <v>337</v>
      </c>
    </row>
    <row r="277" spans="1:15" x14ac:dyDescent="0.15">
      <c r="A277" s="348"/>
      <c r="B277" s="358"/>
      <c r="C277" s="359"/>
      <c r="D277" s="359"/>
      <c r="E277" s="359"/>
      <c r="F277" s="360"/>
      <c r="H277" s="348"/>
      <c r="I277" s="358"/>
      <c r="J277" s="359"/>
      <c r="K277" s="359"/>
      <c r="L277" s="359"/>
      <c r="M277" s="360"/>
    </row>
    <row r="278" spans="1:15" x14ac:dyDescent="0.15">
      <c r="A278" s="348"/>
      <c r="B278" s="358"/>
      <c r="C278" s="359"/>
      <c r="D278" s="359"/>
      <c r="E278" s="359"/>
      <c r="F278" s="360"/>
      <c r="H278" s="348"/>
      <c r="I278" s="358"/>
      <c r="J278" s="359"/>
      <c r="K278" s="359"/>
      <c r="L278" s="359"/>
      <c r="M278" s="360"/>
    </row>
    <row r="279" spans="1:15" x14ac:dyDescent="0.15">
      <c r="A279" s="348"/>
      <c r="B279" s="358"/>
      <c r="C279" s="359"/>
      <c r="D279" s="359"/>
      <c r="E279" s="359"/>
      <c r="F279" s="360"/>
      <c r="H279" s="348"/>
      <c r="I279" s="358"/>
      <c r="J279" s="359"/>
      <c r="K279" s="359"/>
      <c r="L279" s="359"/>
      <c r="M279" s="360"/>
    </row>
    <row r="280" spans="1:15" x14ac:dyDescent="0.15">
      <c r="A280" s="348"/>
      <c r="B280" s="358"/>
      <c r="C280" s="359"/>
      <c r="D280" s="359"/>
      <c r="E280" s="359"/>
      <c r="F280" s="360"/>
      <c r="H280" s="348"/>
      <c r="I280" s="358"/>
      <c r="J280" s="359"/>
      <c r="K280" s="359"/>
      <c r="L280" s="359"/>
      <c r="M280" s="360"/>
    </row>
    <row r="281" spans="1:15" x14ac:dyDescent="0.15">
      <c r="A281" s="348"/>
      <c r="B281" s="358"/>
      <c r="C281" s="359"/>
      <c r="D281" s="359"/>
      <c r="E281" s="359"/>
      <c r="F281" s="360"/>
      <c r="H281" s="348"/>
      <c r="I281" s="358"/>
      <c r="J281" s="359"/>
      <c r="K281" s="359"/>
      <c r="L281" s="359"/>
      <c r="M281" s="360"/>
    </row>
    <row r="282" spans="1:15" x14ac:dyDescent="0.15">
      <c r="A282" s="348"/>
      <c r="B282" s="358"/>
      <c r="C282" s="359"/>
      <c r="D282" s="359"/>
      <c r="E282" s="359"/>
      <c r="F282" s="360"/>
      <c r="H282" s="348"/>
      <c r="I282" s="358"/>
      <c r="J282" s="359"/>
      <c r="K282" s="359"/>
      <c r="L282" s="359"/>
      <c r="M282" s="360"/>
    </row>
    <row r="283" spans="1:15" x14ac:dyDescent="0.15">
      <c r="A283" s="349"/>
      <c r="B283" s="364"/>
      <c r="C283" s="353"/>
      <c r="D283" s="353"/>
      <c r="E283" s="353"/>
      <c r="F283" s="354"/>
      <c r="H283" s="349"/>
      <c r="I283" s="364"/>
      <c r="J283" s="353"/>
      <c r="K283" s="353"/>
      <c r="L283" s="353"/>
      <c r="M283" s="354"/>
    </row>
    <row r="285" spans="1:15" x14ac:dyDescent="0.15">
      <c r="A285" s="347" t="s">
        <v>21</v>
      </c>
      <c r="B285" s="350" t="s">
        <v>328</v>
      </c>
      <c r="C285" s="351"/>
      <c r="D285" s="351"/>
      <c r="E285" s="351"/>
      <c r="F285" s="351"/>
      <c r="G285" s="351"/>
      <c r="H285" s="351"/>
      <c r="I285" s="351"/>
      <c r="J285" s="351"/>
      <c r="K285" s="351"/>
      <c r="L285" s="351"/>
      <c r="M285" s="352"/>
    </row>
    <row r="286" spans="1:15" x14ac:dyDescent="0.15">
      <c r="A286" s="348"/>
      <c r="B286" s="355" t="s">
        <v>329</v>
      </c>
      <c r="C286" s="355"/>
      <c r="D286" s="356"/>
      <c r="E286" s="357" t="s">
        <v>330</v>
      </c>
      <c r="F286" s="355"/>
      <c r="G286" s="356"/>
      <c r="H286" s="357" t="s">
        <v>330</v>
      </c>
      <c r="I286" s="355"/>
      <c r="J286" s="356"/>
      <c r="K286" s="357" t="s">
        <v>334</v>
      </c>
      <c r="L286" s="355"/>
      <c r="M286" s="356"/>
    </row>
    <row r="287" spans="1:15" x14ac:dyDescent="0.15">
      <c r="A287" s="348"/>
      <c r="D287" s="40"/>
      <c r="E287" s="358" t="s">
        <v>331</v>
      </c>
      <c r="F287" s="359"/>
      <c r="G287" s="360"/>
      <c r="H287" s="358" t="s">
        <v>333</v>
      </c>
      <c r="I287" s="359"/>
      <c r="J287" s="360"/>
      <c r="K287" s="43"/>
      <c r="M287" s="40"/>
    </row>
    <row r="288" spans="1:15" x14ac:dyDescent="0.15">
      <c r="A288" s="348"/>
      <c r="D288" s="40"/>
      <c r="E288" s="358" t="s">
        <v>332</v>
      </c>
      <c r="F288" s="359"/>
      <c r="G288" s="360"/>
      <c r="H288" s="43"/>
      <c r="J288" s="40"/>
      <c r="K288" s="43"/>
      <c r="M288" s="40"/>
    </row>
    <row r="289" spans="1:13" x14ac:dyDescent="0.15">
      <c r="A289" s="348"/>
      <c r="D289" s="40"/>
      <c r="E289" s="43"/>
      <c r="G289" s="40"/>
      <c r="H289" s="43"/>
      <c r="J289" s="40"/>
      <c r="K289" s="43"/>
      <c r="M289" s="40"/>
    </row>
    <row r="290" spans="1:13" x14ac:dyDescent="0.15">
      <c r="A290" s="348"/>
      <c r="D290" s="40"/>
      <c r="E290" s="43"/>
      <c r="G290" s="40"/>
      <c r="H290" s="43"/>
      <c r="J290" s="40"/>
      <c r="K290" s="43"/>
      <c r="M290" s="40"/>
    </row>
    <row r="291" spans="1:13" x14ac:dyDescent="0.15">
      <c r="A291" s="348"/>
      <c r="D291" s="40"/>
      <c r="E291" s="43"/>
      <c r="G291" s="40"/>
      <c r="H291" s="43"/>
      <c r="J291" s="40"/>
      <c r="K291" s="43"/>
      <c r="M291" s="40"/>
    </row>
    <row r="292" spans="1:13" x14ac:dyDescent="0.15">
      <c r="A292" s="348"/>
      <c r="D292" s="40"/>
      <c r="E292" s="43"/>
      <c r="G292" s="40"/>
      <c r="H292" s="43"/>
      <c r="J292" s="40"/>
      <c r="K292" s="43"/>
      <c r="M292" s="40"/>
    </row>
    <row r="293" spans="1:13" x14ac:dyDescent="0.15">
      <c r="A293" s="348"/>
      <c r="B293" s="358" t="s">
        <v>338</v>
      </c>
      <c r="C293" s="359"/>
      <c r="D293" s="360"/>
      <c r="E293" s="358" t="s">
        <v>338</v>
      </c>
      <c r="F293" s="359"/>
      <c r="G293" s="360"/>
      <c r="H293" s="358" t="s">
        <v>338</v>
      </c>
      <c r="I293" s="359"/>
      <c r="J293" s="360"/>
      <c r="K293" s="358" t="s">
        <v>338</v>
      </c>
      <c r="L293" s="359"/>
      <c r="M293" s="360"/>
    </row>
    <row r="294" spans="1:13" x14ac:dyDescent="0.15">
      <c r="A294" s="349"/>
      <c r="B294" s="353"/>
      <c r="C294" s="353"/>
      <c r="D294" s="354"/>
      <c r="E294" s="353"/>
      <c r="F294" s="353"/>
      <c r="G294" s="354"/>
      <c r="H294" s="353"/>
      <c r="I294" s="353"/>
      <c r="J294" s="354"/>
      <c r="K294" s="353"/>
      <c r="L294" s="353"/>
      <c r="M294" s="354"/>
    </row>
    <row r="296" spans="1:13" x14ac:dyDescent="0.15">
      <c r="H296" s="359" t="str">
        <f>[128]Base_01!$C$4&amp;", "&amp;[128]Base_01!$C$28</f>
        <v>Sorong, …..  …........................  2026</v>
      </c>
      <c r="I296" s="359"/>
      <c r="J296" s="359"/>
      <c r="K296" s="359"/>
      <c r="L296" s="359"/>
      <c r="M296" s="359"/>
    </row>
    <row r="297" spans="1:13" x14ac:dyDescent="0.15">
      <c r="A297" s="359" t="s">
        <v>303</v>
      </c>
      <c r="B297" s="359"/>
      <c r="C297" s="359"/>
      <c r="D297" s="359"/>
      <c r="E297" s="359"/>
      <c r="F297" s="359"/>
      <c r="H297" s="359" t="s">
        <v>335</v>
      </c>
      <c r="I297" s="359"/>
      <c r="J297" s="359"/>
      <c r="K297" s="359"/>
      <c r="L297" s="359"/>
      <c r="M297" s="359"/>
    </row>
    <row r="298" spans="1:13" x14ac:dyDescent="0.15">
      <c r="A298" s="359" t="s">
        <v>322</v>
      </c>
      <c r="B298" s="359"/>
      <c r="C298" s="359"/>
      <c r="D298" s="359"/>
      <c r="E298" s="359"/>
      <c r="F298" s="359"/>
      <c r="H298" s="359" t="s">
        <v>305</v>
      </c>
      <c r="I298" s="359"/>
      <c r="J298" s="359"/>
      <c r="K298" s="359"/>
      <c r="L298" s="359"/>
      <c r="M298" s="359"/>
    </row>
    <row r="303" spans="1:13" x14ac:dyDescent="0.15">
      <c r="A303" s="359" t="str">
        <f>[128]Base_01!$C$20</f>
        <v>…...............         …...............</v>
      </c>
      <c r="B303" s="359"/>
      <c r="C303" s="359"/>
      <c r="D303" s="359"/>
      <c r="E303" s="359"/>
      <c r="F303" s="359"/>
      <c r="H303" s="359" t="str">
        <f>G264</f>
        <v>Nama PB 6</v>
      </c>
      <c r="I303" s="359"/>
      <c r="J303" s="359"/>
      <c r="K303" s="359"/>
      <c r="L303" s="359"/>
      <c r="M303" s="359"/>
    </row>
    <row r="305" spans="1:14" x14ac:dyDescent="0.15">
      <c r="A305" s="359" t="s">
        <v>516</v>
      </c>
      <c r="B305" s="359"/>
      <c r="C305" s="359"/>
      <c r="D305" s="359"/>
      <c r="E305" s="359"/>
      <c r="F305" s="359"/>
      <c r="G305" s="359"/>
      <c r="H305" s="359"/>
      <c r="I305" s="359"/>
      <c r="J305" s="359"/>
      <c r="K305" s="359"/>
      <c r="L305" s="359"/>
      <c r="M305" s="359"/>
    </row>
    <row r="306" spans="1:14" x14ac:dyDescent="0.15">
      <c r="A306" s="359" t="str">
        <f>"Kepala "&amp;[128]Base_01!$B$2&amp;" "&amp;[128]Base_01!$C$2</f>
        <v>Kepala Kelurahan Klasabi</v>
      </c>
      <c r="B306" s="359"/>
      <c r="C306" s="359"/>
      <c r="D306" s="359"/>
      <c r="E306" s="359"/>
      <c r="F306" s="359"/>
      <c r="G306" s="359"/>
      <c r="H306" s="359"/>
      <c r="I306" s="359"/>
      <c r="J306" s="359"/>
      <c r="K306" s="359"/>
      <c r="L306" s="359"/>
      <c r="M306" s="359"/>
    </row>
    <row r="311" spans="1:14" x14ac:dyDescent="0.15">
      <c r="A311" s="359" t="str">
        <f>[128]Base_01!$C$9</f>
        <v>Arnold Howay</v>
      </c>
      <c r="B311" s="359"/>
      <c r="C311" s="359"/>
      <c r="D311" s="359"/>
      <c r="E311" s="359"/>
      <c r="F311" s="359"/>
      <c r="G311" s="359"/>
      <c r="H311" s="359"/>
      <c r="I311" s="359"/>
      <c r="J311" s="359"/>
      <c r="K311" s="359"/>
      <c r="L311" s="359"/>
      <c r="M311" s="359"/>
    </row>
    <row r="312" spans="1:14" x14ac:dyDescent="0.15">
      <c r="A312" s="359" t="str">
        <f>[128]Base_01!$C$10</f>
        <v>NIP ….......................................</v>
      </c>
      <c r="B312" s="359"/>
      <c r="C312" s="359"/>
      <c r="D312" s="359"/>
      <c r="E312" s="359"/>
      <c r="F312" s="359"/>
      <c r="G312" s="359"/>
      <c r="H312" s="359"/>
      <c r="I312" s="359"/>
      <c r="J312" s="359"/>
      <c r="K312" s="359"/>
      <c r="L312" s="359"/>
      <c r="M312" s="359"/>
    </row>
    <row r="313" spans="1:14" x14ac:dyDescent="0.15">
      <c r="A313" s="365" t="s">
        <v>336</v>
      </c>
      <c r="B313" s="365"/>
      <c r="C313" s="365"/>
      <c r="D313" s="365"/>
      <c r="E313" s="365"/>
      <c r="F313" s="365"/>
      <c r="G313" s="365"/>
      <c r="H313" s="365"/>
      <c r="I313" s="365"/>
      <c r="J313" s="365"/>
      <c r="K313" s="365"/>
      <c r="L313" s="365"/>
      <c r="M313" s="365"/>
      <c r="N313" s="1">
        <v>7</v>
      </c>
    </row>
    <row r="315" spans="1:14" x14ac:dyDescent="0.15">
      <c r="A315" s="346" t="s">
        <v>252</v>
      </c>
      <c r="B315" s="346"/>
      <c r="C315" s="346"/>
      <c r="D315" s="346"/>
      <c r="E315" s="346"/>
      <c r="F315" s="346"/>
      <c r="G315" s="23" t="str">
        <f>VLOOKUP($N313,[128]Base_02!$A$5:$AD$24,2,0)</f>
        <v>000007</v>
      </c>
    </row>
    <row r="316" spans="1:14" x14ac:dyDescent="0.15">
      <c r="A316" s="346" t="s">
        <v>253</v>
      </c>
      <c r="B316" s="346"/>
      <c r="C316" s="346"/>
      <c r="D316" s="346"/>
      <c r="E316" s="346"/>
      <c r="F316" s="346"/>
      <c r="G316" s="23" t="str">
        <f>VLOOKUP($N313,[128]Base_02!$A$5:$AD$24,3,0)</f>
        <v>Nama PB 7</v>
      </c>
    </row>
    <row r="317" spans="1:14" x14ac:dyDescent="0.15">
      <c r="A317" s="346" t="s">
        <v>13</v>
      </c>
      <c r="B317" s="346"/>
      <c r="C317" s="346"/>
      <c r="D317" s="346"/>
      <c r="E317" s="346"/>
      <c r="F317" s="346"/>
      <c r="G317" s="23" t="str">
        <f>VLOOKUP($N313,[128]Base_02!$A$5:$AD$24,14,0)</f>
        <v>3304160101860004</v>
      </c>
    </row>
    <row r="318" spans="1:14" x14ac:dyDescent="0.15">
      <c r="A318" s="346" t="s">
        <v>4</v>
      </c>
      <c r="B318" s="346"/>
      <c r="C318" s="346"/>
      <c r="D318" s="346"/>
      <c r="E318" s="346"/>
      <c r="F318" s="346"/>
      <c r="G318" s="23" t="str">
        <f>VLOOKUP(N313,[128]Base_02!$A$5:$Z$24,11,FALSE)&amp;", RT "&amp;VLOOKUP(N313,[128]Base_02!$A$5:$Z$24,12,FALSE)&amp;", RW "&amp;VLOOKUP(N313,[128]Base_02!$A$5:$Z$24,13,FALSE)</f>
        <v>Jalan Kanal Victory, RT 1, RW 1</v>
      </c>
    </row>
    <row r="319" spans="1:14" x14ac:dyDescent="0.15">
      <c r="A319" s="346" t="str">
        <f>[128]Base_01!$B$2</f>
        <v>Kelurahan</v>
      </c>
      <c r="B319" s="346"/>
      <c r="C319" s="346"/>
      <c r="D319" s="346"/>
      <c r="E319" s="346"/>
      <c r="F319" s="346"/>
      <c r="G319" s="23" t="str">
        <f>[128]Base_01!$C$2</f>
        <v>Klasabi</v>
      </c>
    </row>
    <row r="320" spans="1:14" x14ac:dyDescent="0.15">
      <c r="A320" s="346" t="s">
        <v>9</v>
      </c>
      <c r="B320" s="346"/>
      <c r="C320" s="346"/>
      <c r="D320" s="346"/>
      <c r="E320" s="346"/>
      <c r="F320" s="346"/>
      <c r="G320" s="23" t="str">
        <f>[128]Base_01!$C$3</f>
        <v>Sorong Manoi</v>
      </c>
    </row>
    <row r="321" spans="1:15" x14ac:dyDescent="0.15">
      <c r="A321" s="346" t="str">
        <f>[128]Base_01!$B$4</f>
        <v>Kota</v>
      </c>
      <c r="B321" s="346"/>
      <c r="C321" s="346"/>
      <c r="D321" s="346"/>
      <c r="E321" s="346"/>
      <c r="F321" s="346"/>
      <c r="G321" s="23" t="str">
        <f>[128]Base_01!$C$4</f>
        <v>Sorong</v>
      </c>
    </row>
    <row r="322" spans="1:15" x14ac:dyDescent="0.15">
      <c r="A322" s="346" t="s">
        <v>324</v>
      </c>
      <c r="B322" s="346"/>
      <c r="C322" s="346"/>
      <c r="D322" s="346"/>
      <c r="E322" s="346"/>
      <c r="F322" s="346"/>
      <c r="G322" s="21" t="str">
        <f>[128]Base_01!$C$5</f>
        <v>Papua Barat Daya</v>
      </c>
    </row>
    <row r="324" spans="1:15" x14ac:dyDescent="0.15">
      <c r="A324" s="347" t="s">
        <v>19</v>
      </c>
      <c r="B324" s="361" t="s">
        <v>325</v>
      </c>
      <c r="C324" s="362"/>
      <c r="D324" s="362"/>
      <c r="E324" s="44"/>
      <c r="F324" s="39"/>
      <c r="H324" s="347" t="s">
        <v>20</v>
      </c>
      <c r="I324" s="361" t="s">
        <v>325</v>
      </c>
      <c r="J324" s="362"/>
      <c r="K324" s="362"/>
      <c r="L324" s="41"/>
      <c r="M324" s="42"/>
    </row>
    <row r="325" spans="1:15" x14ac:dyDescent="0.15">
      <c r="A325" s="348"/>
      <c r="B325" s="358" t="s">
        <v>327</v>
      </c>
      <c r="C325" s="359"/>
      <c r="D325" s="359"/>
      <c r="E325" s="359"/>
      <c r="F325" s="360"/>
      <c r="H325" s="348"/>
      <c r="I325" s="358" t="s">
        <v>327</v>
      </c>
      <c r="J325" s="359"/>
      <c r="K325" s="359"/>
      <c r="L325" s="359"/>
      <c r="M325" s="360"/>
    </row>
    <row r="326" spans="1:15" x14ac:dyDescent="0.15">
      <c r="A326" s="348"/>
      <c r="B326" s="363" t="s">
        <v>326</v>
      </c>
      <c r="C326" s="346"/>
      <c r="D326" s="346"/>
      <c r="F326" s="40"/>
      <c r="H326" s="348"/>
      <c r="I326" s="363" t="s">
        <v>326</v>
      </c>
      <c r="J326" s="346"/>
      <c r="K326" s="346"/>
      <c r="M326" s="40"/>
    </row>
    <row r="327" spans="1:15" x14ac:dyDescent="0.15">
      <c r="A327" s="348"/>
      <c r="B327" s="364" t="s">
        <v>327</v>
      </c>
      <c r="C327" s="353"/>
      <c r="D327" s="353"/>
      <c r="E327" s="353"/>
      <c r="F327" s="354"/>
      <c r="H327" s="348"/>
      <c r="I327" s="364" t="s">
        <v>327</v>
      </c>
      <c r="J327" s="353"/>
      <c r="K327" s="353"/>
      <c r="L327" s="353"/>
      <c r="M327" s="354"/>
    </row>
    <row r="328" spans="1:15" x14ac:dyDescent="0.15">
      <c r="A328" s="348"/>
      <c r="B328" s="357"/>
      <c r="C328" s="355"/>
      <c r="D328" s="355"/>
      <c r="E328" s="355"/>
      <c r="F328" s="356"/>
      <c r="H328" s="348"/>
      <c r="I328" s="357"/>
      <c r="J328" s="355"/>
      <c r="K328" s="355"/>
      <c r="L328" s="355"/>
      <c r="M328" s="356"/>
      <c r="O328" s="1" t="s">
        <v>337</v>
      </c>
    </row>
    <row r="329" spans="1:15" x14ac:dyDescent="0.15">
      <c r="A329" s="348"/>
      <c r="B329" s="358"/>
      <c r="C329" s="359"/>
      <c r="D329" s="359"/>
      <c r="E329" s="359"/>
      <c r="F329" s="360"/>
      <c r="H329" s="348"/>
      <c r="I329" s="358"/>
      <c r="J329" s="359"/>
      <c r="K329" s="359"/>
      <c r="L329" s="359"/>
      <c r="M329" s="360"/>
    </row>
    <row r="330" spans="1:15" x14ac:dyDescent="0.15">
      <c r="A330" s="348"/>
      <c r="B330" s="358"/>
      <c r="C330" s="359"/>
      <c r="D330" s="359"/>
      <c r="E330" s="359"/>
      <c r="F330" s="360"/>
      <c r="H330" s="348"/>
      <c r="I330" s="358"/>
      <c r="J330" s="359"/>
      <c r="K330" s="359"/>
      <c r="L330" s="359"/>
      <c r="M330" s="360"/>
    </row>
    <row r="331" spans="1:15" x14ac:dyDescent="0.15">
      <c r="A331" s="348"/>
      <c r="B331" s="358"/>
      <c r="C331" s="359"/>
      <c r="D331" s="359"/>
      <c r="E331" s="359"/>
      <c r="F331" s="360"/>
      <c r="H331" s="348"/>
      <c r="I331" s="358"/>
      <c r="J331" s="359"/>
      <c r="K331" s="359"/>
      <c r="L331" s="359"/>
      <c r="M331" s="360"/>
    </row>
    <row r="332" spans="1:15" x14ac:dyDescent="0.15">
      <c r="A332" s="348"/>
      <c r="B332" s="358"/>
      <c r="C332" s="359"/>
      <c r="D332" s="359"/>
      <c r="E332" s="359"/>
      <c r="F332" s="360"/>
      <c r="H332" s="348"/>
      <c r="I332" s="358"/>
      <c r="J332" s="359"/>
      <c r="K332" s="359"/>
      <c r="L332" s="359"/>
      <c r="M332" s="360"/>
    </row>
    <row r="333" spans="1:15" x14ac:dyDescent="0.15">
      <c r="A333" s="348"/>
      <c r="B333" s="358"/>
      <c r="C333" s="359"/>
      <c r="D333" s="359"/>
      <c r="E333" s="359"/>
      <c r="F333" s="360"/>
      <c r="H333" s="348"/>
      <c r="I333" s="358"/>
      <c r="J333" s="359"/>
      <c r="K333" s="359"/>
      <c r="L333" s="359"/>
      <c r="M333" s="360"/>
    </row>
    <row r="334" spans="1:15" x14ac:dyDescent="0.15">
      <c r="A334" s="348"/>
      <c r="B334" s="358"/>
      <c r="C334" s="359"/>
      <c r="D334" s="359"/>
      <c r="E334" s="359"/>
      <c r="F334" s="360"/>
      <c r="H334" s="348"/>
      <c r="I334" s="358"/>
      <c r="J334" s="359"/>
      <c r="K334" s="359"/>
      <c r="L334" s="359"/>
      <c r="M334" s="360"/>
    </row>
    <row r="335" spans="1:15" x14ac:dyDescent="0.15">
      <c r="A335" s="349"/>
      <c r="B335" s="364"/>
      <c r="C335" s="353"/>
      <c r="D335" s="353"/>
      <c r="E335" s="353"/>
      <c r="F335" s="354"/>
      <c r="H335" s="349"/>
      <c r="I335" s="364"/>
      <c r="J335" s="353"/>
      <c r="K335" s="353"/>
      <c r="L335" s="353"/>
      <c r="M335" s="354"/>
    </row>
    <row r="337" spans="1:13" x14ac:dyDescent="0.15">
      <c r="A337" s="347" t="s">
        <v>21</v>
      </c>
      <c r="B337" s="350" t="s">
        <v>328</v>
      </c>
      <c r="C337" s="351"/>
      <c r="D337" s="351"/>
      <c r="E337" s="351"/>
      <c r="F337" s="351"/>
      <c r="G337" s="351"/>
      <c r="H337" s="351"/>
      <c r="I337" s="351"/>
      <c r="J337" s="351"/>
      <c r="K337" s="351"/>
      <c r="L337" s="351"/>
      <c r="M337" s="352"/>
    </row>
    <row r="338" spans="1:13" x14ac:dyDescent="0.15">
      <c r="A338" s="348"/>
      <c r="B338" s="355" t="s">
        <v>329</v>
      </c>
      <c r="C338" s="355"/>
      <c r="D338" s="356"/>
      <c r="E338" s="357" t="s">
        <v>330</v>
      </c>
      <c r="F338" s="355"/>
      <c r="G338" s="356"/>
      <c r="H338" s="357" t="s">
        <v>330</v>
      </c>
      <c r="I338" s="355"/>
      <c r="J338" s="356"/>
      <c r="K338" s="357" t="s">
        <v>334</v>
      </c>
      <c r="L338" s="355"/>
      <c r="M338" s="356"/>
    </row>
    <row r="339" spans="1:13" x14ac:dyDescent="0.15">
      <c r="A339" s="348"/>
      <c r="D339" s="40"/>
      <c r="E339" s="358" t="s">
        <v>331</v>
      </c>
      <c r="F339" s="359"/>
      <c r="G339" s="360"/>
      <c r="H339" s="358" t="s">
        <v>333</v>
      </c>
      <c r="I339" s="359"/>
      <c r="J339" s="360"/>
      <c r="K339" s="43"/>
      <c r="M339" s="40"/>
    </row>
    <row r="340" spans="1:13" x14ac:dyDescent="0.15">
      <c r="A340" s="348"/>
      <c r="D340" s="40"/>
      <c r="E340" s="358" t="s">
        <v>332</v>
      </c>
      <c r="F340" s="359"/>
      <c r="G340" s="360"/>
      <c r="H340" s="43"/>
      <c r="J340" s="40"/>
      <c r="K340" s="43"/>
      <c r="M340" s="40"/>
    </row>
    <row r="341" spans="1:13" x14ac:dyDescent="0.15">
      <c r="A341" s="348"/>
      <c r="D341" s="40"/>
      <c r="E341" s="43"/>
      <c r="G341" s="40"/>
      <c r="H341" s="43"/>
      <c r="J341" s="40"/>
      <c r="K341" s="43"/>
      <c r="M341" s="40"/>
    </row>
    <row r="342" spans="1:13" x14ac:dyDescent="0.15">
      <c r="A342" s="348"/>
      <c r="D342" s="40"/>
      <c r="E342" s="43"/>
      <c r="G342" s="40"/>
      <c r="H342" s="43"/>
      <c r="J342" s="40"/>
      <c r="K342" s="43"/>
      <c r="M342" s="40"/>
    </row>
    <row r="343" spans="1:13" x14ac:dyDescent="0.15">
      <c r="A343" s="348"/>
      <c r="D343" s="40"/>
      <c r="E343" s="43"/>
      <c r="G343" s="40"/>
      <c r="H343" s="43"/>
      <c r="J343" s="40"/>
      <c r="K343" s="43"/>
      <c r="M343" s="40"/>
    </row>
    <row r="344" spans="1:13" x14ac:dyDescent="0.15">
      <c r="A344" s="348"/>
      <c r="D344" s="40"/>
      <c r="E344" s="43"/>
      <c r="G344" s="40"/>
      <c r="H344" s="43"/>
      <c r="J344" s="40"/>
      <c r="K344" s="43"/>
      <c r="M344" s="40"/>
    </row>
    <row r="345" spans="1:13" x14ac:dyDescent="0.15">
      <c r="A345" s="348"/>
      <c r="B345" s="358" t="s">
        <v>338</v>
      </c>
      <c r="C345" s="359"/>
      <c r="D345" s="360"/>
      <c r="E345" s="358" t="s">
        <v>338</v>
      </c>
      <c r="F345" s="359"/>
      <c r="G345" s="360"/>
      <c r="H345" s="358" t="s">
        <v>338</v>
      </c>
      <c r="I345" s="359"/>
      <c r="J345" s="360"/>
      <c r="K345" s="358" t="s">
        <v>338</v>
      </c>
      <c r="L345" s="359"/>
      <c r="M345" s="360"/>
    </row>
    <row r="346" spans="1:13" x14ac:dyDescent="0.15">
      <c r="A346" s="349"/>
      <c r="B346" s="353"/>
      <c r="C346" s="353"/>
      <c r="D346" s="354"/>
      <c r="E346" s="353"/>
      <c r="F346" s="353"/>
      <c r="G346" s="354"/>
      <c r="H346" s="353"/>
      <c r="I346" s="353"/>
      <c r="J346" s="354"/>
      <c r="K346" s="353"/>
      <c r="L346" s="353"/>
      <c r="M346" s="354"/>
    </row>
    <row r="348" spans="1:13" x14ac:dyDescent="0.15">
      <c r="H348" s="359" t="str">
        <f>[128]Base_01!$C$4&amp;", "&amp;[128]Base_01!$C$28</f>
        <v>Sorong, …..  …........................  2026</v>
      </c>
      <c r="I348" s="359"/>
      <c r="J348" s="359"/>
      <c r="K348" s="359"/>
      <c r="L348" s="359"/>
      <c r="M348" s="359"/>
    </row>
    <row r="349" spans="1:13" x14ac:dyDescent="0.15">
      <c r="A349" s="359" t="s">
        <v>303</v>
      </c>
      <c r="B349" s="359"/>
      <c r="C349" s="359"/>
      <c r="D349" s="359"/>
      <c r="E349" s="359"/>
      <c r="F349" s="359"/>
      <c r="H349" s="359" t="s">
        <v>335</v>
      </c>
      <c r="I349" s="359"/>
      <c r="J349" s="359"/>
      <c r="K349" s="359"/>
      <c r="L349" s="359"/>
      <c r="M349" s="359"/>
    </row>
    <row r="350" spans="1:13" x14ac:dyDescent="0.15">
      <c r="A350" s="359" t="s">
        <v>322</v>
      </c>
      <c r="B350" s="359"/>
      <c r="C350" s="359"/>
      <c r="D350" s="359"/>
      <c r="E350" s="359"/>
      <c r="F350" s="359"/>
      <c r="H350" s="359" t="s">
        <v>305</v>
      </c>
      <c r="I350" s="359"/>
      <c r="J350" s="359"/>
      <c r="K350" s="359"/>
      <c r="L350" s="359"/>
      <c r="M350" s="359"/>
    </row>
    <row r="355" spans="1:14" x14ac:dyDescent="0.15">
      <c r="A355" s="359" t="str">
        <f>[128]Base_01!$C$20</f>
        <v>…...............         …...............</v>
      </c>
      <c r="B355" s="359"/>
      <c r="C355" s="359"/>
      <c r="D355" s="359"/>
      <c r="E355" s="359"/>
      <c r="F355" s="359"/>
      <c r="H355" s="359" t="str">
        <f>G316</f>
        <v>Nama PB 7</v>
      </c>
      <c r="I355" s="359"/>
      <c r="J355" s="359"/>
      <c r="K355" s="359"/>
      <c r="L355" s="359"/>
      <c r="M355" s="359"/>
    </row>
    <row r="357" spans="1:14" x14ac:dyDescent="0.15">
      <c r="A357" s="359" t="s">
        <v>516</v>
      </c>
      <c r="B357" s="359"/>
      <c r="C357" s="359"/>
      <c r="D357" s="359"/>
      <c r="E357" s="359"/>
      <c r="F357" s="359"/>
      <c r="G357" s="359"/>
      <c r="H357" s="359"/>
      <c r="I357" s="359"/>
      <c r="J357" s="359"/>
      <c r="K357" s="359"/>
      <c r="L357" s="359"/>
      <c r="M357" s="359"/>
    </row>
    <row r="358" spans="1:14" x14ac:dyDescent="0.15">
      <c r="A358" s="359" t="str">
        <f>"Kepala "&amp;[128]Base_01!$B$2&amp;" "&amp;[128]Base_01!$C$2</f>
        <v>Kepala Kelurahan Klasabi</v>
      </c>
      <c r="B358" s="359"/>
      <c r="C358" s="359"/>
      <c r="D358" s="359"/>
      <c r="E358" s="359"/>
      <c r="F358" s="359"/>
      <c r="G358" s="359"/>
      <c r="H358" s="359"/>
      <c r="I358" s="359"/>
      <c r="J358" s="359"/>
      <c r="K358" s="359"/>
      <c r="L358" s="359"/>
      <c r="M358" s="359"/>
    </row>
    <row r="363" spans="1:14" x14ac:dyDescent="0.15">
      <c r="A363" s="359" t="str">
        <f>[128]Base_01!$C$9</f>
        <v>Arnold Howay</v>
      </c>
      <c r="B363" s="359"/>
      <c r="C363" s="359"/>
      <c r="D363" s="359"/>
      <c r="E363" s="359"/>
      <c r="F363" s="359"/>
      <c r="G363" s="359"/>
      <c r="H363" s="359"/>
      <c r="I363" s="359"/>
      <c r="J363" s="359"/>
      <c r="K363" s="359"/>
      <c r="L363" s="359"/>
      <c r="M363" s="359"/>
    </row>
    <row r="364" spans="1:14" x14ac:dyDescent="0.15">
      <c r="A364" s="359" t="str">
        <f>[128]Base_01!$C$10</f>
        <v>NIP ….......................................</v>
      </c>
      <c r="B364" s="359"/>
      <c r="C364" s="359"/>
      <c r="D364" s="359"/>
      <c r="E364" s="359"/>
      <c r="F364" s="359"/>
      <c r="G364" s="359"/>
      <c r="H364" s="359"/>
      <c r="I364" s="359"/>
      <c r="J364" s="359"/>
      <c r="K364" s="359"/>
      <c r="L364" s="359"/>
      <c r="M364" s="359"/>
    </row>
    <row r="365" spans="1:14" x14ac:dyDescent="0.15">
      <c r="A365" s="365" t="s">
        <v>336</v>
      </c>
      <c r="B365" s="365"/>
      <c r="C365" s="365"/>
      <c r="D365" s="365"/>
      <c r="E365" s="365"/>
      <c r="F365" s="365"/>
      <c r="G365" s="365"/>
      <c r="H365" s="365"/>
      <c r="I365" s="365"/>
      <c r="J365" s="365"/>
      <c r="K365" s="365"/>
      <c r="L365" s="365"/>
      <c r="M365" s="365"/>
      <c r="N365" s="1">
        <v>8</v>
      </c>
    </row>
    <row r="367" spans="1:14" x14ac:dyDescent="0.15">
      <c r="A367" s="346" t="s">
        <v>252</v>
      </c>
      <c r="B367" s="346"/>
      <c r="C367" s="346"/>
      <c r="D367" s="346"/>
      <c r="E367" s="346"/>
      <c r="F367" s="346"/>
      <c r="G367" s="23" t="str">
        <f>VLOOKUP($N365,[128]Base_02!$A$5:$AD$24,2,0)</f>
        <v>000008</v>
      </c>
    </row>
    <row r="368" spans="1:14" x14ac:dyDescent="0.15">
      <c r="A368" s="346" t="s">
        <v>253</v>
      </c>
      <c r="B368" s="346"/>
      <c r="C368" s="346"/>
      <c r="D368" s="346"/>
      <c r="E368" s="346"/>
      <c r="F368" s="346"/>
      <c r="G368" s="23" t="str">
        <f>VLOOKUP($N365,[128]Base_02!$A$5:$AD$24,3,0)</f>
        <v>Nama PB 8</v>
      </c>
    </row>
    <row r="369" spans="1:15" x14ac:dyDescent="0.15">
      <c r="A369" s="346" t="s">
        <v>13</v>
      </c>
      <c r="B369" s="346"/>
      <c r="C369" s="346"/>
      <c r="D369" s="346"/>
      <c r="E369" s="346"/>
      <c r="F369" s="346"/>
      <c r="G369" s="23">
        <f>VLOOKUP($N365,[128]Base_02!$A$5:$AD$24,14,0)</f>
        <v>0</v>
      </c>
    </row>
    <row r="370" spans="1:15" x14ac:dyDescent="0.15">
      <c r="A370" s="346" t="s">
        <v>4</v>
      </c>
      <c r="B370" s="346"/>
      <c r="C370" s="346"/>
      <c r="D370" s="346"/>
      <c r="E370" s="346"/>
      <c r="F370" s="346"/>
      <c r="G370" s="23" t="str">
        <f>VLOOKUP(N365,[128]Base_02!$A$5:$Z$24,11,FALSE)&amp;", RT "&amp;VLOOKUP(N365,[128]Base_02!$A$5:$Z$24,12,FALSE)&amp;", RW "&amp;VLOOKUP(N365,[128]Base_02!$A$5:$Z$24,13,FALSE)</f>
        <v>Jalan Kanal Victory, RT 2, RW 1</v>
      </c>
    </row>
    <row r="371" spans="1:15" x14ac:dyDescent="0.15">
      <c r="A371" s="346" t="str">
        <f>[128]Base_01!$B$2</f>
        <v>Kelurahan</v>
      </c>
      <c r="B371" s="346"/>
      <c r="C371" s="346"/>
      <c r="D371" s="346"/>
      <c r="E371" s="346"/>
      <c r="F371" s="346"/>
      <c r="G371" s="23" t="str">
        <f>[128]Base_01!$C$2</f>
        <v>Klasabi</v>
      </c>
    </row>
    <row r="372" spans="1:15" x14ac:dyDescent="0.15">
      <c r="A372" s="346" t="s">
        <v>9</v>
      </c>
      <c r="B372" s="346"/>
      <c r="C372" s="346"/>
      <c r="D372" s="346"/>
      <c r="E372" s="346"/>
      <c r="F372" s="346"/>
      <c r="G372" s="23" t="str">
        <f>[128]Base_01!$C$3</f>
        <v>Sorong Manoi</v>
      </c>
    </row>
    <row r="373" spans="1:15" x14ac:dyDescent="0.15">
      <c r="A373" s="346" t="str">
        <f>[128]Base_01!$B$4</f>
        <v>Kota</v>
      </c>
      <c r="B373" s="346"/>
      <c r="C373" s="346"/>
      <c r="D373" s="346"/>
      <c r="E373" s="346"/>
      <c r="F373" s="346"/>
      <c r="G373" s="23" t="str">
        <f>[128]Base_01!$C$4</f>
        <v>Sorong</v>
      </c>
    </row>
    <row r="374" spans="1:15" x14ac:dyDescent="0.15">
      <c r="A374" s="346" t="s">
        <v>324</v>
      </c>
      <c r="B374" s="346"/>
      <c r="C374" s="346"/>
      <c r="D374" s="346"/>
      <c r="E374" s="346"/>
      <c r="F374" s="346"/>
      <c r="G374" s="21" t="str">
        <f>[128]Base_01!$C$5</f>
        <v>Papua Barat Daya</v>
      </c>
    </row>
    <row r="376" spans="1:15" x14ac:dyDescent="0.15">
      <c r="A376" s="347" t="s">
        <v>19</v>
      </c>
      <c r="B376" s="361" t="s">
        <v>325</v>
      </c>
      <c r="C376" s="362"/>
      <c r="D376" s="362"/>
      <c r="E376" s="44"/>
      <c r="F376" s="39"/>
      <c r="H376" s="347" t="s">
        <v>20</v>
      </c>
      <c r="I376" s="361" t="s">
        <v>325</v>
      </c>
      <c r="J376" s="362"/>
      <c r="K376" s="362"/>
      <c r="L376" s="41"/>
      <c r="M376" s="42"/>
    </row>
    <row r="377" spans="1:15" x14ac:dyDescent="0.15">
      <c r="A377" s="348"/>
      <c r="B377" s="358" t="s">
        <v>327</v>
      </c>
      <c r="C377" s="359"/>
      <c r="D377" s="359"/>
      <c r="E377" s="359"/>
      <c r="F377" s="360"/>
      <c r="H377" s="348"/>
      <c r="I377" s="358" t="s">
        <v>327</v>
      </c>
      <c r="J377" s="359"/>
      <c r="K377" s="359"/>
      <c r="L377" s="359"/>
      <c r="M377" s="360"/>
    </row>
    <row r="378" spans="1:15" x14ac:dyDescent="0.15">
      <c r="A378" s="348"/>
      <c r="B378" s="363" t="s">
        <v>326</v>
      </c>
      <c r="C378" s="346"/>
      <c r="D378" s="346"/>
      <c r="F378" s="40"/>
      <c r="H378" s="348"/>
      <c r="I378" s="363" t="s">
        <v>326</v>
      </c>
      <c r="J378" s="346"/>
      <c r="K378" s="346"/>
      <c r="M378" s="40"/>
    </row>
    <row r="379" spans="1:15" x14ac:dyDescent="0.15">
      <c r="A379" s="348"/>
      <c r="B379" s="364" t="s">
        <v>327</v>
      </c>
      <c r="C379" s="353"/>
      <c r="D379" s="353"/>
      <c r="E379" s="353"/>
      <c r="F379" s="354"/>
      <c r="H379" s="348"/>
      <c r="I379" s="364" t="s">
        <v>327</v>
      </c>
      <c r="J379" s="353"/>
      <c r="K379" s="353"/>
      <c r="L379" s="353"/>
      <c r="M379" s="354"/>
    </row>
    <row r="380" spans="1:15" x14ac:dyDescent="0.15">
      <c r="A380" s="348"/>
      <c r="B380" s="357"/>
      <c r="C380" s="355"/>
      <c r="D380" s="355"/>
      <c r="E380" s="355"/>
      <c r="F380" s="356"/>
      <c r="H380" s="348"/>
      <c r="I380" s="357"/>
      <c r="J380" s="355"/>
      <c r="K380" s="355"/>
      <c r="L380" s="355"/>
      <c r="M380" s="356"/>
      <c r="O380" s="1" t="s">
        <v>337</v>
      </c>
    </row>
    <row r="381" spans="1:15" x14ac:dyDescent="0.15">
      <c r="A381" s="348"/>
      <c r="B381" s="358"/>
      <c r="C381" s="359"/>
      <c r="D381" s="359"/>
      <c r="E381" s="359"/>
      <c r="F381" s="360"/>
      <c r="H381" s="348"/>
      <c r="I381" s="358"/>
      <c r="J381" s="359"/>
      <c r="K381" s="359"/>
      <c r="L381" s="359"/>
      <c r="M381" s="360"/>
    </row>
    <row r="382" spans="1:15" x14ac:dyDescent="0.15">
      <c r="A382" s="348"/>
      <c r="B382" s="358"/>
      <c r="C382" s="359"/>
      <c r="D382" s="359"/>
      <c r="E382" s="359"/>
      <c r="F382" s="360"/>
      <c r="H382" s="348"/>
      <c r="I382" s="358"/>
      <c r="J382" s="359"/>
      <c r="K382" s="359"/>
      <c r="L382" s="359"/>
      <c r="M382" s="360"/>
    </row>
    <row r="383" spans="1:15" x14ac:dyDescent="0.15">
      <c r="A383" s="348"/>
      <c r="B383" s="358"/>
      <c r="C383" s="359"/>
      <c r="D383" s="359"/>
      <c r="E383" s="359"/>
      <c r="F383" s="360"/>
      <c r="H383" s="348"/>
      <c r="I383" s="358"/>
      <c r="J383" s="359"/>
      <c r="K383" s="359"/>
      <c r="L383" s="359"/>
      <c r="M383" s="360"/>
    </row>
    <row r="384" spans="1:15" x14ac:dyDescent="0.15">
      <c r="A384" s="348"/>
      <c r="B384" s="358"/>
      <c r="C384" s="359"/>
      <c r="D384" s="359"/>
      <c r="E384" s="359"/>
      <c r="F384" s="360"/>
      <c r="H384" s="348"/>
      <c r="I384" s="358"/>
      <c r="J384" s="359"/>
      <c r="K384" s="359"/>
      <c r="L384" s="359"/>
      <c r="M384" s="360"/>
    </row>
    <row r="385" spans="1:13" x14ac:dyDescent="0.15">
      <c r="A385" s="348"/>
      <c r="B385" s="358"/>
      <c r="C385" s="359"/>
      <c r="D385" s="359"/>
      <c r="E385" s="359"/>
      <c r="F385" s="360"/>
      <c r="H385" s="348"/>
      <c r="I385" s="358"/>
      <c r="J385" s="359"/>
      <c r="K385" s="359"/>
      <c r="L385" s="359"/>
      <c r="M385" s="360"/>
    </row>
    <row r="386" spans="1:13" x14ac:dyDescent="0.15">
      <c r="A386" s="348"/>
      <c r="B386" s="358"/>
      <c r="C386" s="359"/>
      <c r="D386" s="359"/>
      <c r="E386" s="359"/>
      <c r="F386" s="360"/>
      <c r="H386" s="348"/>
      <c r="I386" s="358"/>
      <c r="J386" s="359"/>
      <c r="K386" s="359"/>
      <c r="L386" s="359"/>
      <c r="M386" s="360"/>
    </row>
    <row r="387" spans="1:13" x14ac:dyDescent="0.15">
      <c r="A387" s="349"/>
      <c r="B387" s="364"/>
      <c r="C387" s="353"/>
      <c r="D387" s="353"/>
      <c r="E387" s="353"/>
      <c r="F387" s="354"/>
      <c r="H387" s="349"/>
      <c r="I387" s="364"/>
      <c r="J387" s="353"/>
      <c r="K387" s="353"/>
      <c r="L387" s="353"/>
      <c r="M387" s="354"/>
    </row>
    <row r="389" spans="1:13" x14ac:dyDescent="0.15">
      <c r="A389" s="347" t="s">
        <v>21</v>
      </c>
      <c r="B389" s="350" t="s">
        <v>328</v>
      </c>
      <c r="C389" s="351"/>
      <c r="D389" s="351"/>
      <c r="E389" s="351"/>
      <c r="F389" s="351"/>
      <c r="G389" s="351"/>
      <c r="H389" s="351"/>
      <c r="I389" s="351"/>
      <c r="J389" s="351"/>
      <c r="K389" s="351"/>
      <c r="L389" s="351"/>
      <c r="M389" s="352"/>
    </row>
    <row r="390" spans="1:13" x14ac:dyDescent="0.15">
      <c r="A390" s="348"/>
      <c r="B390" s="355" t="s">
        <v>329</v>
      </c>
      <c r="C390" s="355"/>
      <c r="D390" s="356"/>
      <c r="E390" s="357" t="s">
        <v>330</v>
      </c>
      <c r="F390" s="355"/>
      <c r="G390" s="356"/>
      <c r="H390" s="357" t="s">
        <v>330</v>
      </c>
      <c r="I390" s="355"/>
      <c r="J390" s="356"/>
      <c r="K390" s="357" t="s">
        <v>334</v>
      </c>
      <c r="L390" s="355"/>
      <c r="M390" s="356"/>
    </row>
    <row r="391" spans="1:13" x14ac:dyDescent="0.15">
      <c r="A391" s="348"/>
      <c r="D391" s="40"/>
      <c r="E391" s="358" t="s">
        <v>331</v>
      </c>
      <c r="F391" s="359"/>
      <c r="G391" s="360"/>
      <c r="H391" s="358" t="s">
        <v>333</v>
      </c>
      <c r="I391" s="359"/>
      <c r="J391" s="360"/>
      <c r="K391" s="43"/>
      <c r="M391" s="40"/>
    </row>
    <row r="392" spans="1:13" x14ac:dyDescent="0.15">
      <c r="A392" s="348"/>
      <c r="D392" s="40"/>
      <c r="E392" s="358" t="s">
        <v>332</v>
      </c>
      <c r="F392" s="359"/>
      <c r="G392" s="360"/>
      <c r="H392" s="43"/>
      <c r="J392" s="40"/>
      <c r="K392" s="43"/>
      <c r="M392" s="40"/>
    </row>
    <row r="393" spans="1:13" x14ac:dyDescent="0.15">
      <c r="A393" s="348"/>
      <c r="D393" s="40"/>
      <c r="E393" s="43"/>
      <c r="G393" s="40"/>
      <c r="H393" s="43"/>
      <c r="J393" s="40"/>
      <c r="K393" s="43"/>
      <c r="M393" s="40"/>
    </row>
    <row r="394" spans="1:13" x14ac:dyDescent="0.15">
      <c r="A394" s="348"/>
      <c r="D394" s="40"/>
      <c r="E394" s="43"/>
      <c r="G394" s="40"/>
      <c r="H394" s="43"/>
      <c r="J394" s="40"/>
      <c r="K394" s="43"/>
      <c r="M394" s="40"/>
    </row>
    <row r="395" spans="1:13" x14ac:dyDescent="0.15">
      <c r="A395" s="348"/>
      <c r="D395" s="40"/>
      <c r="E395" s="43"/>
      <c r="G395" s="40"/>
      <c r="H395" s="43"/>
      <c r="J395" s="40"/>
      <c r="K395" s="43"/>
      <c r="M395" s="40"/>
    </row>
    <row r="396" spans="1:13" x14ac:dyDescent="0.15">
      <c r="A396" s="348"/>
      <c r="D396" s="40"/>
      <c r="E396" s="43"/>
      <c r="G396" s="40"/>
      <c r="H396" s="43"/>
      <c r="J396" s="40"/>
      <c r="K396" s="43"/>
      <c r="M396" s="40"/>
    </row>
    <row r="397" spans="1:13" x14ac:dyDescent="0.15">
      <c r="A397" s="348"/>
      <c r="B397" s="358" t="s">
        <v>338</v>
      </c>
      <c r="C397" s="359"/>
      <c r="D397" s="360"/>
      <c r="E397" s="358" t="s">
        <v>338</v>
      </c>
      <c r="F397" s="359"/>
      <c r="G397" s="360"/>
      <c r="H397" s="358" t="s">
        <v>338</v>
      </c>
      <c r="I397" s="359"/>
      <c r="J397" s="360"/>
      <c r="K397" s="358" t="s">
        <v>338</v>
      </c>
      <c r="L397" s="359"/>
      <c r="M397" s="360"/>
    </row>
    <row r="398" spans="1:13" x14ac:dyDescent="0.15">
      <c r="A398" s="349"/>
      <c r="B398" s="353"/>
      <c r="C398" s="353"/>
      <c r="D398" s="354"/>
      <c r="E398" s="353"/>
      <c r="F398" s="353"/>
      <c r="G398" s="354"/>
      <c r="H398" s="353"/>
      <c r="I398" s="353"/>
      <c r="J398" s="354"/>
      <c r="K398" s="353"/>
      <c r="L398" s="353"/>
      <c r="M398" s="354"/>
    </row>
    <row r="400" spans="1:13" x14ac:dyDescent="0.15">
      <c r="H400" s="359" t="str">
        <f>[128]Base_01!$C$4&amp;", "&amp;[128]Base_01!$C$28</f>
        <v>Sorong, …..  …........................  2026</v>
      </c>
      <c r="I400" s="359"/>
      <c r="J400" s="359"/>
      <c r="K400" s="359"/>
      <c r="L400" s="359"/>
      <c r="M400" s="359"/>
    </row>
    <row r="401" spans="1:13" x14ac:dyDescent="0.15">
      <c r="A401" s="359" t="s">
        <v>303</v>
      </c>
      <c r="B401" s="359"/>
      <c r="C401" s="359"/>
      <c r="D401" s="359"/>
      <c r="E401" s="359"/>
      <c r="F401" s="359"/>
      <c r="H401" s="359" t="s">
        <v>335</v>
      </c>
      <c r="I401" s="359"/>
      <c r="J401" s="359"/>
      <c r="K401" s="359"/>
      <c r="L401" s="359"/>
      <c r="M401" s="359"/>
    </row>
    <row r="402" spans="1:13" x14ac:dyDescent="0.15">
      <c r="A402" s="359" t="s">
        <v>322</v>
      </c>
      <c r="B402" s="359"/>
      <c r="C402" s="359"/>
      <c r="D402" s="359"/>
      <c r="E402" s="359"/>
      <c r="F402" s="359"/>
      <c r="H402" s="359" t="s">
        <v>305</v>
      </c>
      <c r="I402" s="359"/>
      <c r="J402" s="359"/>
      <c r="K402" s="359"/>
      <c r="L402" s="359"/>
      <c r="M402" s="359"/>
    </row>
    <row r="407" spans="1:13" x14ac:dyDescent="0.15">
      <c r="A407" s="359" t="str">
        <f>[128]Base_01!$C$20</f>
        <v>…...............         …...............</v>
      </c>
      <c r="B407" s="359"/>
      <c r="C407" s="359"/>
      <c r="D407" s="359"/>
      <c r="E407" s="359"/>
      <c r="F407" s="359"/>
      <c r="H407" s="359" t="str">
        <f>G368</f>
        <v>Nama PB 8</v>
      </c>
      <c r="I407" s="359"/>
      <c r="J407" s="359"/>
      <c r="K407" s="359"/>
      <c r="L407" s="359"/>
      <c r="M407" s="359"/>
    </row>
    <row r="409" spans="1:13" x14ac:dyDescent="0.15">
      <c r="A409" s="359" t="s">
        <v>516</v>
      </c>
      <c r="B409" s="359"/>
      <c r="C409" s="359"/>
      <c r="D409" s="359"/>
      <c r="E409" s="359"/>
      <c r="F409" s="359"/>
      <c r="G409" s="359"/>
      <c r="H409" s="359"/>
      <c r="I409" s="359"/>
      <c r="J409" s="359"/>
      <c r="K409" s="359"/>
      <c r="L409" s="359"/>
      <c r="M409" s="359"/>
    </row>
    <row r="410" spans="1:13" x14ac:dyDescent="0.15">
      <c r="A410" s="359" t="str">
        <f>"Kepala "&amp;[128]Base_01!$B$2&amp;" "&amp;[128]Base_01!$C$2</f>
        <v>Kepala Kelurahan Klasabi</v>
      </c>
      <c r="B410" s="359"/>
      <c r="C410" s="359"/>
      <c r="D410" s="359"/>
      <c r="E410" s="359"/>
      <c r="F410" s="359"/>
      <c r="G410" s="359"/>
      <c r="H410" s="359"/>
      <c r="I410" s="359"/>
      <c r="J410" s="359"/>
      <c r="K410" s="359"/>
      <c r="L410" s="359"/>
      <c r="M410" s="359"/>
    </row>
    <row r="415" spans="1:13" x14ac:dyDescent="0.15">
      <c r="A415" s="359" t="str">
        <f>[128]Base_01!$C$9</f>
        <v>Arnold Howay</v>
      </c>
      <c r="B415" s="359"/>
      <c r="C415" s="359"/>
      <c r="D415" s="359"/>
      <c r="E415" s="359"/>
      <c r="F415" s="359"/>
      <c r="G415" s="359"/>
      <c r="H415" s="359"/>
      <c r="I415" s="359"/>
      <c r="J415" s="359"/>
      <c r="K415" s="359"/>
      <c r="L415" s="359"/>
      <c r="M415" s="359"/>
    </row>
    <row r="416" spans="1:13" x14ac:dyDescent="0.15">
      <c r="A416" s="359" t="str">
        <f>[128]Base_01!$C$10</f>
        <v>NIP ….......................................</v>
      </c>
      <c r="B416" s="359"/>
      <c r="C416" s="359"/>
      <c r="D416" s="359"/>
      <c r="E416" s="359"/>
      <c r="F416" s="359"/>
      <c r="G416" s="359"/>
      <c r="H416" s="359"/>
      <c r="I416" s="359"/>
      <c r="J416" s="359"/>
      <c r="K416" s="359"/>
      <c r="L416" s="359"/>
      <c r="M416" s="359"/>
    </row>
    <row r="417" spans="1:15" x14ac:dyDescent="0.15">
      <c r="A417" s="365" t="s">
        <v>336</v>
      </c>
      <c r="B417" s="365"/>
      <c r="C417" s="365"/>
      <c r="D417" s="365"/>
      <c r="E417" s="365"/>
      <c r="F417" s="365"/>
      <c r="G417" s="365"/>
      <c r="H417" s="365"/>
      <c r="I417" s="365"/>
      <c r="J417" s="365"/>
      <c r="K417" s="365"/>
      <c r="L417" s="365"/>
      <c r="M417" s="365"/>
      <c r="N417" s="1">
        <v>9</v>
      </c>
    </row>
    <row r="419" spans="1:15" x14ac:dyDescent="0.15">
      <c r="A419" s="346" t="s">
        <v>252</v>
      </c>
      <c r="B419" s="346"/>
      <c r="C419" s="346"/>
      <c r="D419" s="346"/>
      <c r="E419" s="346"/>
      <c r="F419" s="346"/>
      <c r="G419" s="23" t="str">
        <f>VLOOKUP($N417,[128]Base_02!$A$5:$AD$24,2,0)</f>
        <v>000009</v>
      </c>
    </row>
    <row r="420" spans="1:15" x14ac:dyDescent="0.15">
      <c r="A420" s="346" t="s">
        <v>253</v>
      </c>
      <c r="B420" s="346"/>
      <c r="C420" s="346"/>
      <c r="D420" s="346"/>
      <c r="E420" s="346"/>
      <c r="F420" s="346"/>
      <c r="G420" s="23" t="str">
        <f>VLOOKUP($N417,[128]Base_02!$A$5:$AD$24,3,0)</f>
        <v>Nama PB 9</v>
      </c>
    </row>
    <row r="421" spans="1:15" x14ac:dyDescent="0.15">
      <c r="A421" s="346" t="s">
        <v>13</v>
      </c>
      <c r="B421" s="346"/>
      <c r="C421" s="346"/>
      <c r="D421" s="346"/>
      <c r="E421" s="346"/>
      <c r="F421" s="346"/>
      <c r="G421" s="23">
        <f>VLOOKUP($N417,[128]Base_02!$A$5:$AD$24,14,0)</f>
        <v>0</v>
      </c>
    </row>
    <row r="422" spans="1:15" x14ac:dyDescent="0.15">
      <c r="A422" s="346" t="s">
        <v>4</v>
      </c>
      <c r="B422" s="346"/>
      <c r="C422" s="346"/>
      <c r="D422" s="346"/>
      <c r="E422" s="346"/>
      <c r="F422" s="346"/>
      <c r="G422" s="23" t="str">
        <f>VLOOKUP(N417,[128]Base_02!$A$5:$Z$24,11,FALSE)&amp;", RT "&amp;VLOOKUP(N417,[128]Base_02!$A$5:$Z$24,12,FALSE)&amp;", RW "&amp;VLOOKUP(N417,[128]Base_02!$A$5:$Z$24,13,FALSE)</f>
        <v>Jalan Kanal Victory, RT 2, RW 1</v>
      </c>
    </row>
    <row r="423" spans="1:15" x14ac:dyDescent="0.15">
      <c r="A423" s="346" t="str">
        <f>[128]Base_01!$B$2</f>
        <v>Kelurahan</v>
      </c>
      <c r="B423" s="346"/>
      <c r="C423" s="346"/>
      <c r="D423" s="346"/>
      <c r="E423" s="346"/>
      <c r="F423" s="346"/>
      <c r="G423" s="23" t="str">
        <f>[128]Base_01!$C$2</f>
        <v>Klasabi</v>
      </c>
    </row>
    <row r="424" spans="1:15" x14ac:dyDescent="0.15">
      <c r="A424" s="346" t="s">
        <v>9</v>
      </c>
      <c r="B424" s="346"/>
      <c r="C424" s="346"/>
      <c r="D424" s="346"/>
      <c r="E424" s="346"/>
      <c r="F424" s="346"/>
      <c r="G424" s="23" t="str">
        <f>[128]Base_01!$C$3</f>
        <v>Sorong Manoi</v>
      </c>
    </row>
    <row r="425" spans="1:15" x14ac:dyDescent="0.15">
      <c r="A425" s="346" t="str">
        <f>[128]Base_01!$B$4</f>
        <v>Kota</v>
      </c>
      <c r="B425" s="346"/>
      <c r="C425" s="346"/>
      <c r="D425" s="346"/>
      <c r="E425" s="346"/>
      <c r="F425" s="346"/>
      <c r="G425" s="23" t="str">
        <f>[128]Base_01!$C$4</f>
        <v>Sorong</v>
      </c>
    </row>
    <row r="426" spans="1:15" x14ac:dyDescent="0.15">
      <c r="A426" s="346" t="s">
        <v>324</v>
      </c>
      <c r="B426" s="346"/>
      <c r="C426" s="346"/>
      <c r="D426" s="346"/>
      <c r="E426" s="346"/>
      <c r="F426" s="346"/>
      <c r="G426" s="21" t="str">
        <f>[128]Base_01!$C$5</f>
        <v>Papua Barat Daya</v>
      </c>
    </row>
    <row r="428" spans="1:15" x14ac:dyDescent="0.15">
      <c r="A428" s="347" t="s">
        <v>19</v>
      </c>
      <c r="B428" s="361" t="s">
        <v>325</v>
      </c>
      <c r="C428" s="362"/>
      <c r="D428" s="362"/>
      <c r="E428" s="44"/>
      <c r="F428" s="39"/>
      <c r="H428" s="347" t="s">
        <v>20</v>
      </c>
      <c r="I428" s="361" t="s">
        <v>325</v>
      </c>
      <c r="J428" s="362"/>
      <c r="K428" s="362"/>
      <c r="L428" s="41"/>
      <c r="M428" s="42"/>
    </row>
    <row r="429" spans="1:15" x14ac:dyDescent="0.15">
      <c r="A429" s="348"/>
      <c r="B429" s="358" t="s">
        <v>327</v>
      </c>
      <c r="C429" s="359"/>
      <c r="D429" s="359"/>
      <c r="E429" s="359"/>
      <c r="F429" s="360"/>
      <c r="H429" s="348"/>
      <c r="I429" s="358" t="s">
        <v>327</v>
      </c>
      <c r="J429" s="359"/>
      <c r="K429" s="359"/>
      <c r="L429" s="359"/>
      <c r="M429" s="360"/>
    </row>
    <row r="430" spans="1:15" x14ac:dyDescent="0.15">
      <c r="A430" s="348"/>
      <c r="B430" s="363" t="s">
        <v>326</v>
      </c>
      <c r="C430" s="346"/>
      <c r="D430" s="346"/>
      <c r="F430" s="40"/>
      <c r="H430" s="348"/>
      <c r="I430" s="363" t="s">
        <v>326</v>
      </c>
      <c r="J430" s="346"/>
      <c r="K430" s="346"/>
      <c r="M430" s="40"/>
    </row>
    <row r="431" spans="1:15" x14ac:dyDescent="0.15">
      <c r="A431" s="348"/>
      <c r="B431" s="364" t="s">
        <v>327</v>
      </c>
      <c r="C431" s="353"/>
      <c r="D431" s="353"/>
      <c r="E431" s="353"/>
      <c r="F431" s="354"/>
      <c r="H431" s="348"/>
      <c r="I431" s="364" t="s">
        <v>327</v>
      </c>
      <c r="J431" s="353"/>
      <c r="K431" s="353"/>
      <c r="L431" s="353"/>
      <c r="M431" s="354"/>
    </row>
    <row r="432" spans="1:15" x14ac:dyDescent="0.15">
      <c r="A432" s="348"/>
      <c r="B432" s="357"/>
      <c r="C432" s="355"/>
      <c r="D432" s="355"/>
      <c r="E432" s="355"/>
      <c r="F432" s="356"/>
      <c r="H432" s="348"/>
      <c r="I432" s="357"/>
      <c r="J432" s="355"/>
      <c r="K432" s="355"/>
      <c r="L432" s="355"/>
      <c r="M432" s="356"/>
      <c r="O432" s="1" t="s">
        <v>337</v>
      </c>
    </row>
    <row r="433" spans="1:13" x14ac:dyDescent="0.15">
      <c r="A433" s="348"/>
      <c r="B433" s="358"/>
      <c r="C433" s="359"/>
      <c r="D433" s="359"/>
      <c r="E433" s="359"/>
      <c r="F433" s="360"/>
      <c r="H433" s="348"/>
      <c r="I433" s="358"/>
      <c r="J433" s="359"/>
      <c r="K433" s="359"/>
      <c r="L433" s="359"/>
      <c r="M433" s="360"/>
    </row>
    <row r="434" spans="1:13" x14ac:dyDescent="0.15">
      <c r="A434" s="348"/>
      <c r="B434" s="358"/>
      <c r="C434" s="359"/>
      <c r="D434" s="359"/>
      <c r="E434" s="359"/>
      <c r="F434" s="360"/>
      <c r="H434" s="348"/>
      <c r="I434" s="358"/>
      <c r="J434" s="359"/>
      <c r="K434" s="359"/>
      <c r="L434" s="359"/>
      <c r="M434" s="360"/>
    </row>
    <row r="435" spans="1:13" x14ac:dyDescent="0.15">
      <c r="A435" s="348"/>
      <c r="B435" s="358"/>
      <c r="C435" s="359"/>
      <c r="D435" s="359"/>
      <c r="E435" s="359"/>
      <c r="F435" s="360"/>
      <c r="H435" s="348"/>
      <c r="I435" s="358"/>
      <c r="J435" s="359"/>
      <c r="K435" s="359"/>
      <c r="L435" s="359"/>
      <c r="M435" s="360"/>
    </row>
    <row r="436" spans="1:13" x14ac:dyDescent="0.15">
      <c r="A436" s="348"/>
      <c r="B436" s="358"/>
      <c r="C436" s="359"/>
      <c r="D436" s="359"/>
      <c r="E436" s="359"/>
      <c r="F436" s="360"/>
      <c r="H436" s="348"/>
      <c r="I436" s="358"/>
      <c r="J436" s="359"/>
      <c r="K436" s="359"/>
      <c r="L436" s="359"/>
      <c r="M436" s="360"/>
    </row>
    <row r="437" spans="1:13" x14ac:dyDescent="0.15">
      <c r="A437" s="348"/>
      <c r="B437" s="358"/>
      <c r="C437" s="359"/>
      <c r="D437" s="359"/>
      <c r="E437" s="359"/>
      <c r="F437" s="360"/>
      <c r="H437" s="348"/>
      <c r="I437" s="358"/>
      <c r="J437" s="359"/>
      <c r="K437" s="359"/>
      <c r="L437" s="359"/>
      <c r="M437" s="360"/>
    </row>
    <row r="438" spans="1:13" x14ac:dyDescent="0.15">
      <c r="A438" s="348"/>
      <c r="B438" s="358"/>
      <c r="C438" s="359"/>
      <c r="D438" s="359"/>
      <c r="E438" s="359"/>
      <c r="F438" s="360"/>
      <c r="H438" s="348"/>
      <c r="I438" s="358"/>
      <c r="J438" s="359"/>
      <c r="K438" s="359"/>
      <c r="L438" s="359"/>
      <c r="M438" s="360"/>
    </row>
    <row r="439" spans="1:13" x14ac:dyDescent="0.15">
      <c r="A439" s="349"/>
      <c r="B439" s="364"/>
      <c r="C439" s="353"/>
      <c r="D439" s="353"/>
      <c r="E439" s="353"/>
      <c r="F439" s="354"/>
      <c r="H439" s="349"/>
      <c r="I439" s="364"/>
      <c r="J439" s="353"/>
      <c r="K439" s="353"/>
      <c r="L439" s="353"/>
      <c r="M439" s="354"/>
    </row>
    <row r="441" spans="1:13" x14ac:dyDescent="0.15">
      <c r="A441" s="347" t="s">
        <v>21</v>
      </c>
      <c r="B441" s="350" t="s">
        <v>328</v>
      </c>
      <c r="C441" s="351"/>
      <c r="D441" s="351"/>
      <c r="E441" s="351"/>
      <c r="F441" s="351"/>
      <c r="G441" s="351"/>
      <c r="H441" s="351"/>
      <c r="I441" s="351"/>
      <c r="J441" s="351"/>
      <c r="K441" s="351"/>
      <c r="L441" s="351"/>
      <c r="M441" s="352"/>
    </row>
    <row r="442" spans="1:13" x14ac:dyDescent="0.15">
      <c r="A442" s="348"/>
      <c r="B442" s="355" t="s">
        <v>329</v>
      </c>
      <c r="C442" s="355"/>
      <c r="D442" s="356"/>
      <c r="E442" s="357" t="s">
        <v>330</v>
      </c>
      <c r="F442" s="355"/>
      <c r="G442" s="356"/>
      <c r="H442" s="357" t="s">
        <v>330</v>
      </c>
      <c r="I442" s="355"/>
      <c r="J442" s="356"/>
      <c r="K442" s="357" t="s">
        <v>334</v>
      </c>
      <c r="L442" s="355"/>
      <c r="M442" s="356"/>
    </row>
    <row r="443" spans="1:13" x14ac:dyDescent="0.15">
      <c r="A443" s="348"/>
      <c r="D443" s="40"/>
      <c r="E443" s="358" t="s">
        <v>331</v>
      </c>
      <c r="F443" s="359"/>
      <c r="G443" s="360"/>
      <c r="H443" s="358" t="s">
        <v>333</v>
      </c>
      <c r="I443" s="359"/>
      <c r="J443" s="360"/>
      <c r="K443" s="43"/>
      <c r="M443" s="40"/>
    </row>
    <row r="444" spans="1:13" x14ac:dyDescent="0.15">
      <c r="A444" s="348"/>
      <c r="D444" s="40"/>
      <c r="E444" s="358" t="s">
        <v>332</v>
      </c>
      <c r="F444" s="359"/>
      <c r="G444" s="360"/>
      <c r="H444" s="43"/>
      <c r="J444" s="40"/>
      <c r="K444" s="43"/>
      <c r="M444" s="40"/>
    </row>
    <row r="445" spans="1:13" x14ac:dyDescent="0.15">
      <c r="A445" s="348"/>
      <c r="D445" s="40"/>
      <c r="E445" s="43"/>
      <c r="G445" s="40"/>
      <c r="H445" s="43"/>
      <c r="J445" s="40"/>
      <c r="K445" s="43"/>
      <c r="M445" s="40"/>
    </row>
    <row r="446" spans="1:13" x14ac:dyDescent="0.15">
      <c r="A446" s="348"/>
      <c r="D446" s="40"/>
      <c r="E446" s="43"/>
      <c r="G446" s="40"/>
      <c r="H446" s="43"/>
      <c r="J446" s="40"/>
      <c r="K446" s="43"/>
      <c r="M446" s="40"/>
    </row>
    <row r="447" spans="1:13" x14ac:dyDescent="0.15">
      <c r="A447" s="348"/>
      <c r="D447" s="40"/>
      <c r="E447" s="43"/>
      <c r="G447" s="40"/>
      <c r="H447" s="43"/>
      <c r="J447" s="40"/>
      <c r="K447" s="43"/>
      <c r="M447" s="40"/>
    </row>
    <row r="448" spans="1:13" x14ac:dyDescent="0.15">
      <c r="A448" s="348"/>
      <c r="D448" s="40"/>
      <c r="E448" s="43"/>
      <c r="G448" s="40"/>
      <c r="H448" s="43"/>
      <c r="J448" s="40"/>
      <c r="K448" s="43"/>
      <c r="M448" s="40"/>
    </row>
    <row r="449" spans="1:13" x14ac:dyDescent="0.15">
      <c r="A449" s="348"/>
      <c r="B449" s="358" t="s">
        <v>338</v>
      </c>
      <c r="C449" s="359"/>
      <c r="D449" s="360"/>
      <c r="E449" s="358" t="s">
        <v>338</v>
      </c>
      <c r="F449" s="359"/>
      <c r="G449" s="360"/>
      <c r="H449" s="358" t="s">
        <v>338</v>
      </c>
      <c r="I449" s="359"/>
      <c r="J449" s="360"/>
      <c r="K449" s="358" t="s">
        <v>338</v>
      </c>
      <c r="L449" s="359"/>
      <c r="M449" s="360"/>
    </row>
    <row r="450" spans="1:13" x14ac:dyDescent="0.15">
      <c r="A450" s="349"/>
      <c r="B450" s="353"/>
      <c r="C450" s="353"/>
      <c r="D450" s="354"/>
      <c r="E450" s="353"/>
      <c r="F450" s="353"/>
      <c r="G450" s="354"/>
      <c r="H450" s="353"/>
      <c r="I450" s="353"/>
      <c r="J450" s="354"/>
      <c r="K450" s="353"/>
      <c r="L450" s="353"/>
      <c r="M450" s="354"/>
    </row>
    <row r="452" spans="1:13" x14ac:dyDescent="0.15">
      <c r="H452" s="359" t="str">
        <f>[128]Base_01!$C$4&amp;", "&amp;[128]Base_01!$C$28</f>
        <v>Sorong, …..  …........................  2026</v>
      </c>
      <c r="I452" s="359"/>
      <c r="J452" s="359"/>
      <c r="K452" s="359"/>
      <c r="L452" s="359"/>
      <c r="M452" s="359"/>
    </row>
    <row r="453" spans="1:13" x14ac:dyDescent="0.15">
      <c r="A453" s="359" t="s">
        <v>303</v>
      </c>
      <c r="B453" s="359"/>
      <c r="C453" s="359"/>
      <c r="D453" s="359"/>
      <c r="E453" s="359"/>
      <c r="F453" s="359"/>
      <c r="H453" s="359" t="s">
        <v>335</v>
      </c>
      <c r="I453" s="359"/>
      <c r="J453" s="359"/>
      <c r="K453" s="359"/>
      <c r="L453" s="359"/>
      <c r="M453" s="359"/>
    </row>
    <row r="454" spans="1:13" x14ac:dyDescent="0.15">
      <c r="A454" s="359" t="s">
        <v>322</v>
      </c>
      <c r="B454" s="359"/>
      <c r="C454" s="359"/>
      <c r="D454" s="359"/>
      <c r="E454" s="359"/>
      <c r="F454" s="359"/>
      <c r="H454" s="359" t="s">
        <v>305</v>
      </c>
      <c r="I454" s="359"/>
      <c r="J454" s="359"/>
      <c r="K454" s="359"/>
      <c r="L454" s="359"/>
      <c r="M454" s="359"/>
    </row>
    <row r="459" spans="1:13" x14ac:dyDescent="0.15">
      <c r="A459" s="359" t="str">
        <f>[128]Base_01!$C$20</f>
        <v>…...............         …...............</v>
      </c>
      <c r="B459" s="359"/>
      <c r="C459" s="359"/>
      <c r="D459" s="359"/>
      <c r="E459" s="359"/>
      <c r="F459" s="359"/>
      <c r="H459" s="359" t="str">
        <f>G420</f>
        <v>Nama PB 9</v>
      </c>
      <c r="I459" s="359"/>
      <c r="J459" s="359"/>
      <c r="K459" s="359"/>
      <c r="L459" s="359"/>
      <c r="M459" s="359"/>
    </row>
    <row r="461" spans="1:13" x14ac:dyDescent="0.15">
      <c r="A461" s="359" t="s">
        <v>516</v>
      </c>
      <c r="B461" s="359"/>
      <c r="C461" s="359"/>
      <c r="D461" s="359"/>
      <c r="E461" s="359"/>
      <c r="F461" s="359"/>
      <c r="G461" s="359"/>
      <c r="H461" s="359"/>
      <c r="I461" s="359"/>
      <c r="J461" s="359"/>
      <c r="K461" s="359"/>
      <c r="L461" s="359"/>
      <c r="M461" s="359"/>
    </row>
    <row r="462" spans="1:13" x14ac:dyDescent="0.15">
      <c r="A462" s="359" t="str">
        <f>"Kepala "&amp;[128]Base_01!$B$2&amp;" "&amp;[128]Base_01!$C$2</f>
        <v>Kepala Kelurahan Klasabi</v>
      </c>
      <c r="B462" s="359"/>
      <c r="C462" s="359"/>
      <c r="D462" s="359"/>
      <c r="E462" s="359"/>
      <c r="F462" s="359"/>
      <c r="G462" s="359"/>
      <c r="H462" s="359"/>
      <c r="I462" s="359"/>
      <c r="J462" s="359"/>
      <c r="K462" s="359"/>
      <c r="L462" s="359"/>
      <c r="M462" s="359"/>
    </row>
    <row r="467" spans="1:14" x14ac:dyDescent="0.15">
      <c r="A467" s="359" t="str">
        <f>[128]Base_01!$C$9</f>
        <v>Arnold Howay</v>
      </c>
      <c r="B467" s="359"/>
      <c r="C467" s="359"/>
      <c r="D467" s="359"/>
      <c r="E467" s="359"/>
      <c r="F467" s="359"/>
      <c r="G467" s="359"/>
      <c r="H467" s="359"/>
      <c r="I467" s="359"/>
      <c r="J467" s="359"/>
      <c r="K467" s="359"/>
      <c r="L467" s="359"/>
      <c r="M467" s="359"/>
    </row>
    <row r="468" spans="1:14" x14ac:dyDescent="0.15">
      <c r="A468" s="359" t="str">
        <f>[128]Base_01!$C$10</f>
        <v>NIP ….......................................</v>
      </c>
      <c r="B468" s="359"/>
      <c r="C468" s="359"/>
      <c r="D468" s="359"/>
      <c r="E468" s="359"/>
      <c r="F468" s="359"/>
      <c r="G468" s="359"/>
      <c r="H468" s="359"/>
      <c r="I468" s="359"/>
      <c r="J468" s="359"/>
      <c r="K468" s="359"/>
      <c r="L468" s="359"/>
      <c r="M468" s="359"/>
    </row>
    <row r="469" spans="1:14" x14ac:dyDescent="0.15">
      <c r="A469" s="365" t="s">
        <v>336</v>
      </c>
      <c r="B469" s="365"/>
      <c r="C469" s="365"/>
      <c r="D469" s="365"/>
      <c r="E469" s="365"/>
      <c r="F469" s="365"/>
      <c r="G469" s="365"/>
      <c r="H469" s="365"/>
      <c r="I469" s="365"/>
      <c r="J469" s="365"/>
      <c r="K469" s="365"/>
      <c r="L469" s="365"/>
      <c r="M469" s="365"/>
      <c r="N469" s="1">
        <v>10</v>
      </c>
    </row>
    <row r="471" spans="1:14" x14ac:dyDescent="0.15">
      <c r="A471" s="346" t="s">
        <v>252</v>
      </c>
      <c r="B471" s="346"/>
      <c r="C471" s="346"/>
      <c r="D471" s="346"/>
      <c r="E471" s="346"/>
      <c r="F471" s="346"/>
      <c r="G471" s="23" t="str">
        <f>VLOOKUP($N469,[128]Base_02!$A$5:$AD$24,2,0)</f>
        <v>000010</v>
      </c>
    </row>
    <row r="472" spans="1:14" x14ac:dyDescent="0.15">
      <c r="A472" s="346" t="s">
        <v>253</v>
      </c>
      <c r="B472" s="346"/>
      <c r="C472" s="346"/>
      <c r="D472" s="346"/>
      <c r="E472" s="346"/>
      <c r="F472" s="346"/>
      <c r="G472" s="23" t="str">
        <f>VLOOKUP($N469,[128]Base_02!$A$5:$AD$24,3,0)</f>
        <v>Nama PB 10</v>
      </c>
    </row>
    <row r="473" spans="1:14" x14ac:dyDescent="0.15">
      <c r="A473" s="346" t="s">
        <v>13</v>
      </c>
      <c r="B473" s="346"/>
      <c r="C473" s="346"/>
      <c r="D473" s="346"/>
      <c r="E473" s="346"/>
      <c r="F473" s="346"/>
      <c r="G473" s="23">
        <f>VLOOKUP($N469,[128]Base_02!$A$5:$AD$24,14,0)</f>
        <v>0</v>
      </c>
    </row>
    <row r="474" spans="1:14" x14ac:dyDescent="0.15">
      <c r="A474" s="346" t="s">
        <v>4</v>
      </c>
      <c r="B474" s="346"/>
      <c r="C474" s="346"/>
      <c r="D474" s="346"/>
      <c r="E474" s="346"/>
      <c r="F474" s="346"/>
      <c r="G474" s="23" t="str">
        <f>VLOOKUP(N469,[128]Base_02!$A$5:$Z$24,11,FALSE)&amp;", RT "&amp;VLOOKUP(N469,[128]Base_02!$A$5:$Z$24,12,FALSE)&amp;", RW "&amp;VLOOKUP(N469,[128]Base_02!$A$5:$Z$24,13,FALSE)</f>
        <v>Jalan Kanal Victory, RT 2, RW 1</v>
      </c>
    </row>
    <row r="475" spans="1:14" x14ac:dyDescent="0.15">
      <c r="A475" s="346" t="str">
        <f>[128]Base_01!$B$2</f>
        <v>Kelurahan</v>
      </c>
      <c r="B475" s="346"/>
      <c r="C475" s="346"/>
      <c r="D475" s="346"/>
      <c r="E475" s="346"/>
      <c r="F475" s="346"/>
      <c r="G475" s="23" t="str">
        <f>[128]Base_01!$C$2</f>
        <v>Klasabi</v>
      </c>
    </row>
    <row r="476" spans="1:14" x14ac:dyDescent="0.15">
      <c r="A476" s="346" t="s">
        <v>9</v>
      </c>
      <c r="B476" s="346"/>
      <c r="C476" s="346"/>
      <c r="D476" s="346"/>
      <c r="E476" s="346"/>
      <c r="F476" s="346"/>
      <c r="G476" s="23" t="str">
        <f>[128]Base_01!$C$3</f>
        <v>Sorong Manoi</v>
      </c>
    </row>
    <row r="477" spans="1:14" x14ac:dyDescent="0.15">
      <c r="A477" s="346" t="str">
        <f>[128]Base_01!$B$4</f>
        <v>Kota</v>
      </c>
      <c r="B477" s="346"/>
      <c r="C477" s="346"/>
      <c r="D477" s="346"/>
      <c r="E477" s="346"/>
      <c r="F477" s="346"/>
      <c r="G477" s="23" t="str">
        <f>[128]Base_01!$C$4</f>
        <v>Sorong</v>
      </c>
    </row>
    <row r="478" spans="1:14" x14ac:dyDescent="0.15">
      <c r="A478" s="346" t="s">
        <v>324</v>
      </c>
      <c r="B478" s="346"/>
      <c r="C478" s="346"/>
      <c r="D478" s="346"/>
      <c r="E478" s="346"/>
      <c r="F478" s="346"/>
      <c r="G478" s="21" t="str">
        <f>[128]Base_01!$C$5</f>
        <v>Papua Barat Daya</v>
      </c>
    </row>
    <row r="480" spans="1:14" x14ac:dyDescent="0.15">
      <c r="A480" s="347" t="s">
        <v>19</v>
      </c>
      <c r="B480" s="361" t="s">
        <v>325</v>
      </c>
      <c r="C480" s="362"/>
      <c r="D480" s="362"/>
      <c r="E480" s="44"/>
      <c r="F480" s="39"/>
      <c r="H480" s="347" t="s">
        <v>20</v>
      </c>
      <c r="I480" s="361" t="s">
        <v>325</v>
      </c>
      <c r="J480" s="362"/>
      <c r="K480" s="362"/>
      <c r="L480" s="41"/>
      <c r="M480" s="42"/>
    </row>
    <row r="481" spans="1:15" x14ac:dyDescent="0.15">
      <c r="A481" s="348"/>
      <c r="B481" s="358" t="s">
        <v>327</v>
      </c>
      <c r="C481" s="359"/>
      <c r="D481" s="359"/>
      <c r="E481" s="359"/>
      <c r="F481" s="360"/>
      <c r="H481" s="348"/>
      <c r="I481" s="358" t="s">
        <v>327</v>
      </c>
      <c r="J481" s="359"/>
      <c r="K481" s="359"/>
      <c r="L481" s="359"/>
      <c r="M481" s="360"/>
    </row>
    <row r="482" spans="1:15" x14ac:dyDescent="0.15">
      <c r="A482" s="348"/>
      <c r="B482" s="363" t="s">
        <v>326</v>
      </c>
      <c r="C482" s="346"/>
      <c r="D482" s="346"/>
      <c r="F482" s="40"/>
      <c r="H482" s="348"/>
      <c r="I482" s="363" t="s">
        <v>326</v>
      </c>
      <c r="J482" s="346"/>
      <c r="K482" s="346"/>
      <c r="M482" s="40"/>
    </row>
    <row r="483" spans="1:15" x14ac:dyDescent="0.15">
      <c r="A483" s="348"/>
      <c r="B483" s="364" t="s">
        <v>327</v>
      </c>
      <c r="C483" s="353"/>
      <c r="D483" s="353"/>
      <c r="E483" s="353"/>
      <c r="F483" s="354"/>
      <c r="H483" s="348"/>
      <c r="I483" s="364" t="s">
        <v>327</v>
      </c>
      <c r="J483" s="353"/>
      <c r="K483" s="353"/>
      <c r="L483" s="353"/>
      <c r="M483" s="354"/>
    </row>
    <row r="484" spans="1:15" x14ac:dyDescent="0.15">
      <c r="A484" s="348"/>
      <c r="B484" s="357"/>
      <c r="C484" s="355"/>
      <c r="D484" s="355"/>
      <c r="E484" s="355"/>
      <c r="F484" s="356"/>
      <c r="H484" s="348"/>
      <c r="I484" s="357"/>
      <c r="J484" s="355"/>
      <c r="K484" s="355"/>
      <c r="L484" s="355"/>
      <c r="M484" s="356"/>
      <c r="O484" s="1" t="s">
        <v>337</v>
      </c>
    </row>
    <row r="485" spans="1:15" x14ac:dyDescent="0.15">
      <c r="A485" s="348"/>
      <c r="B485" s="358"/>
      <c r="C485" s="359"/>
      <c r="D485" s="359"/>
      <c r="E485" s="359"/>
      <c r="F485" s="360"/>
      <c r="H485" s="348"/>
      <c r="I485" s="358"/>
      <c r="J485" s="359"/>
      <c r="K485" s="359"/>
      <c r="L485" s="359"/>
      <c r="M485" s="360"/>
    </row>
    <row r="486" spans="1:15" x14ac:dyDescent="0.15">
      <c r="A486" s="348"/>
      <c r="B486" s="358"/>
      <c r="C486" s="359"/>
      <c r="D486" s="359"/>
      <c r="E486" s="359"/>
      <c r="F486" s="360"/>
      <c r="H486" s="348"/>
      <c r="I486" s="358"/>
      <c r="J486" s="359"/>
      <c r="K486" s="359"/>
      <c r="L486" s="359"/>
      <c r="M486" s="360"/>
    </row>
    <row r="487" spans="1:15" x14ac:dyDescent="0.15">
      <c r="A487" s="348"/>
      <c r="B487" s="358"/>
      <c r="C487" s="359"/>
      <c r="D487" s="359"/>
      <c r="E487" s="359"/>
      <c r="F487" s="360"/>
      <c r="H487" s="348"/>
      <c r="I487" s="358"/>
      <c r="J487" s="359"/>
      <c r="K487" s="359"/>
      <c r="L487" s="359"/>
      <c r="M487" s="360"/>
    </row>
    <row r="488" spans="1:15" x14ac:dyDescent="0.15">
      <c r="A488" s="348"/>
      <c r="B488" s="358"/>
      <c r="C488" s="359"/>
      <c r="D488" s="359"/>
      <c r="E488" s="359"/>
      <c r="F488" s="360"/>
      <c r="H488" s="348"/>
      <c r="I488" s="358"/>
      <c r="J488" s="359"/>
      <c r="K488" s="359"/>
      <c r="L488" s="359"/>
      <c r="M488" s="360"/>
    </row>
    <row r="489" spans="1:15" x14ac:dyDescent="0.15">
      <c r="A489" s="348"/>
      <c r="B489" s="358"/>
      <c r="C489" s="359"/>
      <c r="D489" s="359"/>
      <c r="E489" s="359"/>
      <c r="F489" s="360"/>
      <c r="H489" s="348"/>
      <c r="I489" s="358"/>
      <c r="J489" s="359"/>
      <c r="K489" s="359"/>
      <c r="L489" s="359"/>
      <c r="M489" s="360"/>
    </row>
    <row r="490" spans="1:15" x14ac:dyDescent="0.15">
      <c r="A490" s="348"/>
      <c r="B490" s="358"/>
      <c r="C490" s="359"/>
      <c r="D490" s="359"/>
      <c r="E490" s="359"/>
      <c r="F490" s="360"/>
      <c r="H490" s="348"/>
      <c r="I490" s="358"/>
      <c r="J490" s="359"/>
      <c r="K490" s="359"/>
      <c r="L490" s="359"/>
      <c r="M490" s="360"/>
    </row>
    <row r="491" spans="1:15" x14ac:dyDescent="0.15">
      <c r="A491" s="349"/>
      <c r="B491" s="364"/>
      <c r="C491" s="353"/>
      <c r="D491" s="353"/>
      <c r="E491" s="353"/>
      <c r="F491" s="354"/>
      <c r="H491" s="349"/>
      <c r="I491" s="364"/>
      <c r="J491" s="353"/>
      <c r="K491" s="353"/>
      <c r="L491" s="353"/>
      <c r="M491" s="354"/>
    </row>
    <row r="493" spans="1:15" x14ac:dyDescent="0.15">
      <c r="A493" s="347" t="s">
        <v>21</v>
      </c>
      <c r="B493" s="350" t="s">
        <v>328</v>
      </c>
      <c r="C493" s="351"/>
      <c r="D493" s="351"/>
      <c r="E493" s="351"/>
      <c r="F493" s="351"/>
      <c r="G493" s="351"/>
      <c r="H493" s="351"/>
      <c r="I493" s="351"/>
      <c r="J493" s="351"/>
      <c r="K493" s="351"/>
      <c r="L493" s="351"/>
      <c r="M493" s="352"/>
    </row>
    <row r="494" spans="1:15" x14ac:dyDescent="0.15">
      <c r="A494" s="348"/>
      <c r="B494" s="355" t="s">
        <v>329</v>
      </c>
      <c r="C494" s="355"/>
      <c r="D494" s="356"/>
      <c r="E494" s="357" t="s">
        <v>330</v>
      </c>
      <c r="F494" s="355"/>
      <c r="G494" s="356"/>
      <c r="H494" s="357" t="s">
        <v>330</v>
      </c>
      <c r="I494" s="355"/>
      <c r="J494" s="356"/>
      <c r="K494" s="357" t="s">
        <v>334</v>
      </c>
      <c r="L494" s="355"/>
      <c r="M494" s="356"/>
    </row>
    <row r="495" spans="1:15" x14ac:dyDescent="0.15">
      <c r="A495" s="348"/>
      <c r="D495" s="40"/>
      <c r="E495" s="358" t="s">
        <v>331</v>
      </c>
      <c r="F495" s="359"/>
      <c r="G495" s="360"/>
      <c r="H495" s="358" t="s">
        <v>333</v>
      </c>
      <c r="I495" s="359"/>
      <c r="J495" s="360"/>
      <c r="K495" s="43"/>
      <c r="M495" s="40"/>
    </row>
    <row r="496" spans="1:15" x14ac:dyDescent="0.15">
      <c r="A496" s="348"/>
      <c r="D496" s="40"/>
      <c r="E496" s="358" t="s">
        <v>332</v>
      </c>
      <c r="F496" s="359"/>
      <c r="G496" s="360"/>
      <c r="H496" s="43"/>
      <c r="J496" s="40"/>
      <c r="K496" s="43"/>
      <c r="M496" s="40"/>
    </row>
    <row r="497" spans="1:13" x14ac:dyDescent="0.15">
      <c r="A497" s="348"/>
      <c r="D497" s="40"/>
      <c r="E497" s="43"/>
      <c r="G497" s="40"/>
      <c r="H497" s="43"/>
      <c r="J497" s="40"/>
      <c r="K497" s="43"/>
      <c r="M497" s="40"/>
    </row>
    <row r="498" spans="1:13" x14ac:dyDescent="0.15">
      <c r="A498" s="348"/>
      <c r="D498" s="40"/>
      <c r="E498" s="43"/>
      <c r="G498" s="40"/>
      <c r="H498" s="43"/>
      <c r="J498" s="40"/>
      <c r="K498" s="43"/>
      <c r="M498" s="40"/>
    </row>
    <row r="499" spans="1:13" x14ac:dyDescent="0.15">
      <c r="A499" s="348"/>
      <c r="D499" s="40"/>
      <c r="E499" s="43"/>
      <c r="G499" s="40"/>
      <c r="H499" s="43"/>
      <c r="J499" s="40"/>
      <c r="K499" s="43"/>
      <c r="M499" s="40"/>
    </row>
    <row r="500" spans="1:13" x14ac:dyDescent="0.15">
      <c r="A500" s="348"/>
      <c r="D500" s="40"/>
      <c r="E500" s="43"/>
      <c r="G500" s="40"/>
      <c r="H500" s="43"/>
      <c r="J500" s="40"/>
      <c r="K500" s="43"/>
      <c r="M500" s="40"/>
    </row>
    <row r="501" spans="1:13" x14ac:dyDescent="0.15">
      <c r="A501" s="348"/>
      <c r="B501" s="358" t="s">
        <v>338</v>
      </c>
      <c r="C501" s="359"/>
      <c r="D501" s="360"/>
      <c r="E501" s="358" t="s">
        <v>338</v>
      </c>
      <c r="F501" s="359"/>
      <c r="G501" s="360"/>
      <c r="H501" s="358" t="s">
        <v>338</v>
      </c>
      <c r="I501" s="359"/>
      <c r="J501" s="360"/>
      <c r="K501" s="358" t="s">
        <v>338</v>
      </c>
      <c r="L501" s="359"/>
      <c r="M501" s="360"/>
    </row>
    <row r="502" spans="1:13" x14ac:dyDescent="0.15">
      <c r="A502" s="349"/>
      <c r="B502" s="353"/>
      <c r="C502" s="353"/>
      <c r="D502" s="354"/>
      <c r="E502" s="353"/>
      <c r="F502" s="353"/>
      <c r="G502" s="354"/>
      <c r="H502" s="353"/>
      <c r="I502" s="353"/>
      <c r="J502" s="354"/>
      <c r="K502" s="353"/>
      <c r="L502" s="353"/>
      <c r="M502" s="354"/>
    </row>
    <row r="504" spans="1:13" x14ac:dyDescent="0.15">
      <c r="H504" s="359" t="str">
        <f>[128]Base_01!$C$4&amp;", "&amp;[128]Base_01!$C$28</f>
        <v>Sorong, …..  …........................  2026</v>
      </c>
      <c r="I504" s="359"/>
      <c r="J504" s="359"/>
      <c r="K504" s="359"/>
      <c r="L504" s="359"/>
      <c r="M504" s="359"/>
    </row>
    <row r="505" spans="1:13" x14ac:dyDescent="0.15">
      <c r="A505" s="359" t="s">
        <v>303</v>
      </c>
      <c r="B505" s="359"/>
      <c r="C505" s="359"/>
      <c r="D505" s="359"/>
      <c r="E505" s="359"/>
      <c r="F505" s="359"/>
      <c r="H505" s="359" t="s">
        <v>335</v>
      </c>
      <c r="I505" s="359"/>
      <c r="J505" s="359"/>
      <c r="K505" s="359"/>
      <c r="L505" s="359"/>
      <c r="M505" s="359"/>
    </row>
    <row r="506" spans="1:13" x14ac:dyDescent="0.15">
      <c r="A506" s="359" t="s">
        <v>322</v>
      </c>
      <c r="B506" s="359"/>
      <c r="C506" s="359"/>
      <c r="D506" s="359"/>
      <c r="E506" s="359"/>
      <c r="F506" s="359"/>
      <c r="H506" s="359" t="s">
        <v>305</v>
      </c>
      <c r="I506" s="359"/>
      <c r="J506" s="359"/>
      <c r="K506" s="359"/>
      <c r="L506" s="359"/>
      <c r="M506" s="359"/>
    </row>
    <row r="511" spans="1:13" x14ac:dyDescent="0.15">
      <c r="A511" s="359" t="str">
        <f>[128]Base_01!$C$20</f>
        <v>…...............         …...............</v>
      </c>
      <c r="B511" s="359"/>
      <c r="C511" s="359"/>
      <c r="D511" s="359"/>
      <c r="E511" s="359"/>
      <c r="F511" s="359"/>
      <c r="H511" s="359" t="str">
        <f>G472</f>
        <v>Nama PB 10</v>
      </c>
      <c r="I511" s="359"/>
      <c r="J511" s="359"/>
      <c r="K511" s="359"/>
      <c r="L511" s="359"/>
      <c r="M511" s="359"/>
    </row>
    <row r="513" spans="1:14" x14ac:dyDescent="0.15">
      <c r="A513" s="359" t="s">
        <v>516</v>
      </c>
      <c r="B513" s="359"/>
      <c r="C513" s="359"/>
      <c r="D513" s="359"/>
      <c r="E513" s="359"/>
      <c r="F513" s="359"/>
      <c r="G513" s="359"/>
      <c r="H513" s="359"/>
      <c r="I513" s="359"/>
      <c r="J513" s="359"/>
      <c r="K513" s="359"/>
      <c r="L513" s="359"/>
      <c r="M513" s="359"/>
    </row>
    <row r="514" spans="1:14" x14ac:dyDescent="0.15">
      <c r="A514" s="359" t="str">
        <f>"Kepala "&amp;[128]Base_01!$B$2&amp;" "&amp;[128]Base_01!$C$2</f>
        <v>Kepala Kelurahan Klasabi</v>
      </c>
      <c r="B514" s="359"/>
      <c r="C514" s="359"/>
      <c r="D514" s="359"/>
      <c r="E514" s="359"/>
      <c r="F514" s="359"/>
      <c r="G514" s="359"/>
      <c r="H514" s="359"/>
      <c r="I514" s="359"/>
      <c r="J514" s="359"/>
      <c r="K514" s="359"/>
      <c r="L514" s="359"/>
      <c r="M514" s="359"/>
    </row>
    <row r="519" spans="1:14" x14ac:dyDescent="0.15">
      <c r="A519" s="359" t="str">
        <f>[128]Base_01!$C$9</f>
        <v>Arnold Howay</v>
      </c>
      <c r="B519" s="359"/>
      <c r="C519" s="359"/>
      <c r="D519" s="359"/>
      <c r="E519" s="359"/>
      <c r="F519" s="359"/>
      <c r="G519" s="359"/>
      <c r="H519" s="359"/>
      <c r="I519" s="359"/>
      <c r="J519" s="359"/>
      <c r="K519" s="359"/>
      <c r="L519" s="359"/>
      <c r="M519" s="359"/>
    </row>
    <row r="520" spans="1:14" x14ac:dyDescent="0.15">
      <c r="A520" s="359" t="str">
        <f>[128]Base_01!$C$10</f>
        <v>NIP ….......................................</v>
      </c>
      <c r="B520" s="359"/>
      <c r="C520" s="359"/>
      <c r="D520" s="359"/>
      <c r="E520" s="359"/>
      <c r="F520" s="359"/>
      <c r="G520" s="359"/>
      <c r="H520" s="359"/>
      <c r="I520" s="359"/>
      <c r="J520" s="359"/>
      <c r="K520" s="359"/>
      <c r="L520" s="359"/>
      <c r="M520" s="359"/>
    </row>
    <row r="521" spans="1:14" x14ac:dyDescent="0.15">
      <c r="A521" s="365" t="s">
        <v>336</v>
      </c>
      <c r="B521" s="365"/>
      <c r="C521" s="365"/>
      <c r="D521" s="365"/>
      <c r="E521" s="365"/>
      <c r="F521" s="365"/>
      <c r="G521" s="365"/>
      <c r="H521" s="365"/>
      <c r="I521" s="365"/>
      <c r="J521" s="365"/>
      <c r="K521" s="365"/>
      <c r="L521" s="365"/>
      <c r="M521" s="365"/>
      <c r="N521" s="1">
        <v>11</v>
      </c>
    </row>
    <row r="523" spans="1:14" x14ac:dyDescent="0.15">
      <c r="A523" s="346" t="s">
        <v>252</v>
      </c>
      <c r="B523" s="346"/>
      <c r="C523" s="346"/>
      <c r="D523" s="346"/>
      <c r="E523" s="346"/>
      <c r="F523" s="346"/>
      <c r="G523" s="23" t="str">
        <f>VLOOKUP($N521,[128]Base_02!$A$5:$AD$24,2,0)</f>
        <v>000011</v>
      </c>
    </row>
    <row r="524" spans="1:14" x14ac:dyDescent="0.15">
      <c r="A524" s="346" t="s">
        <v>253</v>
      </c>
      <c r="B524" s="346"/>
      <c r="C524" s="346"/>
      <c r="D524" s="346"/>
      <c r="E524" s="346"/>
      <c r="F524" s="346"/>
      <c r="G524" s="23" t="str">
        <f>VLOOKUP($N521,[128]Base_02!$A$5:$AD$24,3,0)</f>
        <v>Nama PB 11</v>
      </c>
    </row>
    <row r="525" spans="1:14" x14ac:dyDescent="0.15">
      <c r="A525" s="346" t="s">
        <v>13</v>
      </c>
      <c r="B525" s="346"/>
      <c r="C525" s="346"/>
      <c r="D525" s="346"/>
      <c r="E525" s="346"/>
      <c r="F525" s="346"/>
      <c r="G525" s="23">
        <f>VLOOKUP($N521,[128]Base_02!$A$5:$AD$24,14,0)</f>
        <v>0</v>
      </c>
    </row>
    <row r="526" spans="1:14" x14ac:dyDescent="0.15">
      <c r="A526" s="346" t="s">
        <v>4</v>
      </c>
      <c r="B526" s="346"/>
      <c r="C526" s="346"/>
      <c r="D526" s="346"/>
      <c r="E526" s="346"/>
      <c r="F526" s="346"/>
      <c r="G526" s="23" t="str">
        <f>VLOOKUP(N521,[128]Base_02!$A$5:$Z$24,11,FALSE)&amp;", RT "&amp;VLOOKUP(N521,[128]Base_02!$A$5:$Z$24,12,FALSE)&amp;", RW "&amp;VLOOKUP(N521,[128]Base_02!$A$5:$Z$24,13,FALSE)</f>
        <v>Jalan Kanal Victory, RT 2, RW 1</v>
      </c>
    </row>
    <row r="527" spans="1:14" x14ac:dyDescent="0.15">
      <c r="A527" s="346" t="str">
        <f>[128]Base_01!$B$2</f>
        <v>Kelurahan</v>
      </c>
      <c r="B527" s="346"/>
      <c r="C527" s="346"/>
      <c r="D527" s="346"/>
      <c r="E527" s="346"/>
      <c r="F527" s="346"/>
      <c r="G527" s="23" t="str">
        <f>[128]Base_01!$C$2</f>
        <v>Klasabi</v>
      </c>
    </row>
    <row r="528" spans="1:14" x14ac:dyDescent="0.15">
      <c r="A528" s="346" t="s">
        <v>9</v>
      </c>
      <c r="B528" s="346"/>
      <c r="C528" s="346"/>
      <c r="D528" s="346"/>
      <c r="E528" s="346"/>
      <c r="F528" s="346"/>
      <c r="G528" s="23" t="str">
        <f>[128]Base_01!$C$3</f>
        <v>Sorong Manoi</v>
      </c>
    </row>
    <row r="529" spans="1:15" x14ac:dyDescent="0.15">
      <c r="A529" s="346" t="str">
        <f>[128]Base_01!$B$4</f>
        <v>Kota</v>
      </c>
      <c r="B529" s="346"/>
      <c r="C529" s="346"/>
      <c r="D529" s="346"/>
      <c r="E529" s="346"/>
      <c r="F529" s="346"/>
      <c r="G529" s="23" t="str">
        <f>[128]Base_01!$C$4</f>
        <v>Sorong</v>
      </c>
    </row>
    <row r="530" spans="1:15" x14ac:dyDescent="0.15">
      <c r="A530" s="346" t="s">
        <v>324</v>
      </c>
      <c r="B530" s="346"/>
      <c r="C530" s="346"/>
      <c r="D530" s="346"/>
      <c r="E530" s="346"/>
      <c r="F530" s="346"/>
      <c r="G530" s="21" t="str">
        <f>[128]Base_01!$C$5</f>
        <v>Papua Barat Daya</v>
      </c>
    </row>
    <row r="532" spans="1:15" x14ac:dyDescent="0.15">
      <c r="A532" s="347" t="s">
        <v>19</v>
      </c>
      <c r="B532" s="361" t="s">
        <v>325</v>
      </c>
      <c r="C532" s="362"/>
      <c r="D532" s="362"/>
      <c r="E532" s="44"/>
      <c r="F532" s="39"/>
      <c r="H532" s="347" t="s">
        <v>20</v>
      </c>
      <c r="I532" s="361" t="s">
        <v>325</v>
      </c>
      <c r="J532" s="362"/>
      <c r="K532" s="362"/>
      <c r="L532" s="41"/>
      <c r="M532" s="42"/>
    </row>
    <row r="533" spans="1:15" x14ac:dyDescent="0.15">
      <c r="A533" s="348"/>
      <c r="B533" s="358" t="s">
        <v>327</v>
      </c>
      <c r="C533" s="359"/>
      <c r="D533" s="359"/>
      <c r="E533" s="359"/>
      <c r="F533" s="360"/>
      <c r="H533" s="348"/>
      <c r="I533" s="358" t="s">
        <v>327</v>
      </c>
      <c r="J533" s="359"/>
      <c r="K533" s="359"/>
      <c r="L533" s="359"/>
      <c r="M533" s="360"/>
    </row>
    <row r="534" spans="1:15" x14ac:dyDescent="0.15">
      <c r="A534" s="348"/>
      <c r="B534" s="363" t="s">
        <v>326</v>
      </c>
      <c r="C534" s="346"/>
      <c r="D534" s="346"/>
      <c r="F534" s="40"/>
      <c r="H534" s="348"/>
      <c r="I534" s="363" t="s">
        <v>326</v>
      </c>
      <c r="J534" s="346"/>
      <c r="K534" s="346"/>
      <c r="M534" s="40"/>
    </row>
    <row r="535" spans="1:15" x14ac:dyDescent="0.15">
      <c r="A535" s="348"/>
      <c r="B535" s="364" t="s">
        <v>327</v>
      </c>
      <c r="C535" s="353"/>
      <c r="D535" s="353"/>
      <c r="E535" s="353"/>
      <c r="F535" s="354"/>
      <c r="H535" s="348"/>
      <c r="I535" s="364" t="s">
        <v>327</v>
      </c>
      <c r="J535" s="353"/>
      <c r="K535" s="353"/>
      <c r="L535" s="353"/>
      <c r="M535" s="354"/>
    </row>
    <row r="536" spans="1:15" x14ac:dyDescent="0.15">
      <c r="A536" s="348"/>
      <c r="B536" s="357"/>
      <c r="C536" s="355"/>
      <c r="D536" s="355"/>
      <c r="E536" s="355"/>
      <c r="F536" s="356"/>
      <c r="H536" s="348"/>
      <c r="I536" s="357"/>
      <c r="J536" s="355"/>
      <c r="K536" s="355"/>
      <c r="L536" s="355"/>
      <c r="M536" s="356"/>
      <c r="O536" s="1" t="s">
        <v>337</v>
      </c>
    </row>
    <row r="537" spans="1:15" x14ac:dyDescent="0.15">
      <c r="A537" s="348"/>
      <c r="B537" s="358"/>
      <c r="C537" s="359"/>
      <c r="D537" s="359"/>
      <c r="E537" s="359"/>
      <c r="F537" s="360"/>
      <c r="H537" s="348"/>
      <c r="I537" s="358"/>
      <c r="J537" s="359"/>
      <c r="K537" s="359"/>
      <c r="L537" s="359"/>
      <c r="M537" s="360"/>
    </row>
    <row r="538" spans="1:15" x14ac:dyDescent="0.15">
      <c r="A538" s="348"/>
      <c r="B538" s="358"/>
      <c r="C538" s="359"/>
      <c r="D538" s="359"/>
      <c r="E538" s="359"/>
      <c r="F538" s="360"/>
      <c r="H538" s="348"/>
      <c r="I538" s="358"/>
      <c r="J538" s="359"/>
      <c r="K538" s="359"/>
      <c r="L538" s="359"/>
      <c r="M538" s="360"/>
    </row>
    <row r="539" spans="1:15" x14ac:dyDescent="0.15">
      <c r="A539" s="348"/>
      <c r="B539" s="358"/>
      <c r="C539" s="359"/>
      <c r="D539" s="359"/>
      <c r="E539" s="359"/>
      <c r="F539" s="360"/>
      <c r="H539" s="348"/>
      <c r="I539" s="358"/>
      <c r="J539" s="359"/>
      <c r="K539" s="359"/>
      <c r="L539" s="359"/>
      <c r="M539" s="360"/>
    </row>
    <row r="540" spans="1:15" x14ac:dyDescent="0.15">
      <c r="A540" s="348"/>
      <c r="B540" s="358"/>
      <c r="C540" s="359"/>
      <c r="D540" s="359"/>
      <c r="E540" s="359"/>
      <c r="F540" s="360"/>
      <c r="H540" s="348"/>
      <c r="I540" s="358"/>
      <c r="J540" s="359"/>
      <c r="K540" s="359"/>
      <c r="L540" s="359"/>
      <c r="M540" s="360"/>
    </row>
    <row r="541" spans="1:15" x14ac:dyDescent="0.15">
      <c r="A541" s="348"/>
      <c r="B541" s="358"/>
      <c r="C541" s="359"/>
      <c r="D541" s="359"/>
      <c r="E541" s="359"/>
      <c r="F541" s="360"/>
      <c r="H541" s="348"/>
      <c r="I541" s="358"/>
      <c r="J541" s="359"/>
      <c r="K541" s="359"/>
      <c r="L541" s="359"/>
      <c r="M541" s="360"/>
    </row>
    <row r="542" spans="1:15" x14ac:dyDescent="0.15">
      <c r="A542" s="348"/>
      <c r="B542" s="358"/>
      <c r="C542" s="359"/>
      <c r="D542" s="359"/>
      <c r="E542" s="359"/>
      <c r="F542" s="360"/>
      <c r="H542" s="348"/>
      <c r="I542" s="358"/>
      <c r="J542" s="359"/>
      <c r="K542" s="359"/>
      <c r="L542" s="359"/>
      <c r="M542" s="360"/>
    </row>
    <row r="543" spans="1:15" x14ac:dyDescent="0.15">
      <c r="A543" s="349"/>
      <c r="B543" s="364"/>
      <c r="C543" s="353"/>
      <c r="D543" s="353"/>
      <c r="E543" s="353"/>
      <c r="F543" s="354"/>
      <c r="H543" s="349"/>
      <c r="I543" s="364"/>
      <c r="J543" s="353"/>
      <c r="K543" s="353"/>
      <c r="L543" s="353"/>
      <c r="M543" s="354"/>
    </row>
    <row r="545" spans="1:13" x14ac:dyDescent="0.15">
      <c r="A545" s="347" t="s">
        <v>21</v>
      </c>
      <c r="B545" s="350" t="s">
        <v>328</v>
      </c>
      <c r="C545" s="351"/>
      <c r="D545" s="351"/>
      <c r="E545" s="351"/>
      <c r="F545" s="351"/>
      <c r="G545" s="351"/>
      <c r="H545" s="351"/>
      <c r="I545" s="351"/>
      <c r="J545" s="351"/>
      <c r="K545" s="351"/>
      <c r="L545" s="351"/>
      <c r="M545" s="352"/>
    </row>
    <row r="546" spans="1:13" x14ac:dyDescent="0.15">
      <c r="A546" s="348"/>
      <c r="B546" s="355" t="s">
        <v>329</v>
      </c>
      <c r="C546" s="355"/>
      <c r="D546" s="356"/>
      <c r="E546" s="357" t="s">
        <v>330</v>
      </c>
      <c r="F546" s="355"/>
      <c r="G546" s="356"/>
      <c r="H546" s="357" t="s">
        <v>330</v>
      </c>
      <c r="I546" s="355"/>
      <c r="J546" s="356"/>
      <c r="K546" s="357" t="s">
        <v>334</v>
      </c>
      <c r="L546" s="355"/>
      <c r="M546" s="356"/>
    </row>
    <row r="547" spans="1:13" x14ac:dyDescent="0.15">
      <c r="A547" s="348"/>
      <c r="D547" s="40"/>
      <c r="E547" s="358" t="s">
        <v>331</v>
      </c>
      <c r="F547" s="359"/>
      <c r="G547" s="360"/>
      <c r="H547" s="358" t="s">
        <v>333</v>
      </c>
      <c r="I547" s="359"/>
      <c r="J547" s="360"/>
      <c r="K547" s="43"/>
      <c r="M547" s="40"/>
    </row>
    <row r="548" spans="1:13" x14ac:dyDescent="0.15">
      <c r="A548" s="348"/>
      <c r="D548" s="40"/>
      <c r="E548" s="358" t="s">
        <v>332</v>
      </c>
      <c r="F548" s="359"/>
      <c r="G548" s="360"/>
      <c r="H548" s="43"/>
      <c r="J548" s="40"/>
      <c r="K548" s="43"/>
      <c r="M548" s="40"/>
    </row>
    <row r="549" spans="1:13" x14ac:dyDescent="0.15">
      <c r="A549" s="348"/>
      <c r="D549" s="40"/>
      <c r="E549" s="43"/>
      <c r="G549" s="40"/>
      <c r="H549" s="43"/>
      <c r="J549" s="40"/>
      <c r="K549" s="43"/>
      <c r="M549" s="40"/>
    </row>
    <row r="550" spans="1:13" x14ac:dyDescent="0.15">
      <c r="A550" s="348"/>
      <c r="D550" s="40"/>
      <c r="E550" s="43"/>
      <c r="G550" s="40"/>
      <c r="H550" s="43"/>
      <c r="J550" s="40"/>
      <c r="K550" s="43"/>
      <c r="M550" s="40"/>
    </row>
    <row r="551" spans="1:13" x14ac:dyDescent="0.15">
      <c r="A551" s="348"/>
      <c r="D551" s="40"/>
      <c r="E551" s="43"/>
      <c r="G551" s="40"/>
      <c r="H551" s="43"/>
      <c r="J551" s="40"/>
      <c r="K551" s="43"/>
      <c r="M551" s="40"/>
    </row>
    <row r="552" spans="1:13" x14ac:dyDescent="0.15">
      <c r="A552" s="348"/>
      <c r="D552" s="40"/>
      <c r="E552" s="43"/>
      <c r="G552" s="40"/>
      <c r="H552" s="43"/>
      <c r="J552" s="40"/>
      <c r="K552" s="43"/>
      <c r="M552" s="40"/>
    </row>
    <row r="553" spans="1:13" x14ac:dyDescent="0.15">
      <c r="A553" s="348"/>
      <c r="B553" s="358" t="s">
        <v>338</v>
      </c>
      <c r="C553" s="359"/>
      <c r="D553" s="360"/>
      <c r="E553" s="358" t="s">
        <v>338</v>
      </c>
      <c r="F553" s="359"/>
      <c r="G553" s="360"/>
      <c r="H553" s="358" t="s">
        <v>338</v>
      </c>
      <c r="I553" s="359"/>
      <c r="J553" s="360"/>
      <c r="K553" s="358" t="s">
        <v>338</v>
      </c>
      <c r="L553" s="359"/>
      <c r="M553" s="360"/>
    </row>
    <row r="554" spans="1:13" x14ac:dyDescent="0.15">
      <c r="A554" s="349"/>
      <c r="B554" s="353"/>
      <c r="C554" s="353"/>
      <c r="D554" s="354"/>
      <c r="E554" s="353"/>
      <c r="F554" s="353"/>
      <c r="G554" s="354"/>
      <c r="H554" s="353"/>
      <c r="I554" s="353"/>
      <c r="J554" s="354"/>
      <c r="K554" s="353"/>
      <c r="L554" s="353"/>
      <c r="M554" s="354"/>
    </row>
    <row r="556" spans="1:13" x14ac:dyDescent="0.15">
      <c r="H556" s="359" t="str">
        <f>[128]Base_01!$C$4&amp;", "&amp;[128]Base_01!$C$28</f>
        <v>Sorong, …..  …........................  2026</v>
      </c>
      <c r="I556" s="359"/>
      <c r="J556" s="359"/>
      <c r="K556" s="359"/>
      <c r="L556" s="359"/>
      <c r="M556" s="359"/>
    </row>
    <row r="557" spans="1:13" x14ac:dyDescent="0.15">
      <c r="A557" s="359" t="s">
        <v>303</v>
      </c>
      <c r="B557" s="359"/>
      <c r="C557" s="359"/>
      <c r="D557" s="359"/>
      <c r="E557" s="359"/>
      <c r="F557" s="359"/>
      <c r="H557" s="359" t="s">
        <v>335</v>
      </c>
      <c r="I557" s="359"/>
      <c r="J557" s="359"/>
      <c r="K557" s="359"/>
      <c r="L557" s="359"/>
      <c r="M557" s="359"/>
    </row>
    <row r="558" spans="1:13" x14ac:dyDescent="0.15">
      <c r="A558" s="359" t="s">
        <v>322</v>
      </c>
      <c r="B558" s="359"/>
      <c r="C558" s="359"/>
      <c r="D558" s="359"/>
      <c r="E558" s="359"/>
      <c r="F558" s="359"/>
      <c r="H558" s="359" t="s">
        <v>305</v>
      </c>
      <c r="I558" s="359"/>
      <c r="J558" s="359"/>
      <c r="K558" s="359"/>
      <c r="L558" s="359"/>
      <c r="M558" s="359"/>
    </row>
    <row r="563" spans="1:14" x14ac:dyDescent="0.15">
      <c r="A563" s="359" t="str">
        <f>[128]Base_01!$C$20</f>
        <v>…...............         …...............</v>
      </c>
      <c r="B563" s="359"/>
      <c r="C563" s="359"/>
      <c r="D563" s="359"/>
      <c r="E563" s="359"/>
      <c r="F563" s="359"/>
      <c r="H563" s="359" t="str">
        <f>G524</f>
        <v>Nama PB 11</v>
      </c>
      <c r="I563" s="359"/>
      <c r="J563" s="359"/>
      <c r="K563" s="359"/>
      <c r="L563" s="359"/>
      <c r="M563" s="359"/>
    </row>
    <row r="565" spans="1:14" x14ac:dyDescent="0.15">
      <c r="A565" s="359" t="s">
        <v>516</v>
      </c>
      <c r="B565" s="359"/>
      <c r="C565" s="359"/>
      <c r="D565" s="359"/>
      <c r="E565" s="359"/>
      <c r="F565" s="359"/>
      <c r="G565" s="359"/>
      <c r="H565" s="359"/>
      <c r="I565" s="359"/>
      <c r="J565" s="359"/>
      <c r="K565" s="359"/>
      <c r="L565" s="359"/>
      <c r="M565" s="359"/>
    </row>
    <row r="566" spans="1:14" x14ac:dyDescent="0.15">
      <c r="A566" s="359" t="str">
        <f>"Kepala "&amp;[128]Base_01!$B$2&amp;" "&amp;[128]Base_01!$C$2</f>
        <v>Kepala Kelurahan Klasabi</v>
      </c>
      <c r="B566" s="359"/>
      <c r="C566" s="359"/>
      <c r="D566" s="359"/>
      <c r="E566" s="359"/>
      <c r="F566" s="359"/>
      <c r="G566" s="359"/>
      <c r="H566" s="359"/>
      <c r="I566" s="359"/>
      <c r="J566" s="359"/>
      <c r="K566" s="359"/>
      <c r="L566" s="359"/>
      <c r="M566" s="359"/>
    </row>
    <row r="571" spans="1:14" x14ac:dyDescent="0.15">
      <c r="A571" s="359" t="str">
        <f>[128]Base_01!$C$9</f>
        <v>Arnold Howay</v>
      </c>
      <c r="B571" s="359"/>
      <c r="C571" s="359"/>
      <c r="D571" s="359"/>
      <c r="E571" s="359"/>
      <c r="F571" s="359"/>
      <c r="G571" s="359"/>
      <c r="H571" s="359"/>
      <c r="I571" s="359"/>
      <c r="J571" s="359"/>
      <c r="K571" s="359"/>
      <c r="L571" s="359"/>
      <c r="M571" s="359"/>
    </row>
    <row r="572" spans="1:14" x14ac:dyDescent="0.15">
      <c r="A572" s="359" t="str">
        <f>[128]Base_01!$C$10</f>
        <v>NIP ….......................................</v>
      </c>
      <c r="B572" s="359"/>
      <c r="C572" s="359"/>
      <c r="D572" s="359"/>
      <c r="E572" s="359"/>
      <c r="F572" s="359"/>
      <c r="G572" s="359"/>
      <c r="H572" s="359"/>
      <c r="I572" s="359"/>
      <c r="J572" s="359"/>
      <c r="K572" s="359"/>
      <c r="L572" s="359"/>
      <c r="M572" s="359"/>
    </row>
    <row r="573" spans="1:14" x14ac:dyDescent="0.15">
      <c r="A573" s="365" t="s">
        <v>336</v>
      </c>
      <c r="B573" s="365"/>
      <c r="C573" s="365"/>
      <c r="D573" s="365"/>
      <c r="E573" s="365"/>
      <c r="F573" s="365"/>
      <c r="G573" s="365"/>
      <c r="H573" s="365"/>
      <c r="I573" s="365"/>
      <c r="J573" s="365"/>
      <c r="K573" s="365"/>
      <c r="L573" s="365"/>
      <c r="M573" s="365"/>
      <c r="N573" s="1">
        <v>12</v>
      </c>
    </row>
    <row r="575" spans="1:14" x14ac:dyDescent="0.15">
      <c r="A575" s="346" t="s">
        <v>252</v>
      </c>
      <c r="B575" s="346"/>
      <c r="C575" s="346"/>
      <c r="D575" s="346"/>
      <c r="E575" s="346"/>
      <c r="F575" s="346"/>
      <c r="G575" s="23" t="str">
        <f>VLOOKUP($N573,[128]Base_02!$A$5:$AD$24,2,0)</f>
        <v>000012</v>
      </c>
    </row>
    <row r="576" spans="1:14" x14ac:dyDescent="0.15">
      <c r="A576" s="346" t="s">
        <v>253</v>
      </c>
      <c r="B576" s="346"/>
      <c r="C576" s="346"/>
      <c r="D576" s="346"/>
      <c r="E576" s="346"/>
      <c r="F576" s="346"/>
      <c r="G576" s="23" t="str">
        <f>VLOOKUP($N573,[128]Base_02!$A$5:$AD$24,3,0)</f>
        <v>Nama PB 12</v>
      </c>
    </row>
    <row r="577" spans="1:15" x14ac:dyDescent="0.15">
      <c r="A577" s="346" t="s">
        <v>13</v>
      </c>
      <c r="B577" s="346"/>
      <c r="C577" s="346"/>
      <c r="D577" s="346"/>
      <c r="E577" s="346"/>
      <c r="F577" s="346"/>
      <c r="G577" s="23">
        <f>VLOOKUP($N573,[128]Base_02!$A$5:$AD$24,14,0)</f>
        <v>0</v>
      </c>
    </row>
    <row r="578" spans="1:15" x14ac:dyDescent="0.15">
      <c r="A578" s="346" t="s">
        <v>4</v>
      </c>
      <c r="B578" s="346"/>
      <c r="C578" s="346"/>
      <c r="D578" s="346"/>
      <c r="E578" s="346"/>
      <c r="F578" s="346"/>
      <c r="G578" s="23" t="str">
        <f>VLOOKUP(N573,[128]Base_02!$A$5:$Z$24,11,FALSE)&amp;", RT "&amp;VLOOKUP(N573,[128]Base_02!$A$5:$Z$24,12,FALSE)&amp;", RW "&amp;VLOOKUP(N573,[128]Base_02!$A$5:$Z$24,13,FALSE)</f>
        <v>Jalan Kanal Victory, RT 2, RW 1</v>
      </c>
    </row>
    <row r="579" spans="1:15" x14ac:dyDescent="0.15">
      <c r="A579" s="346" t="str">
        <f>[128]Base_01!$B$2</f>
        <v>Kelurahan</v>
      </c>
      <c r="B579" s="346"/>
      <c r="C579" s="346"/>
      <c r="D579" s="346"/>
      <c r="E579" s="346"/>
      <c r="F579" s="346"/>
      <c r="G579" s="23" t="str">
        <f>[128]Base_01!$C$2</f>
        <v>Klasabi</v>
      </c>
    </row>
    <row r="580" spans="1:15" x14ac:dyDescent="0.15">
      <c r="A580" s="346" t="s">
        <v>9</v>
      </c>
      <c r="B580" s="346"/>
      <c r="C580" s="346"/>
      <c r="D580" s="346"/>
      <c r="E580" s="346"/>
      <c r="F580" s="346"/>
      <c r="G580" s="23" t="str">
        <f>[128]Base_01!$C$3</f>
        <v>Sorong Manoi</v>
      </c>
    </row>
    <row r="581" spans="1:15" x14ac:dyDescent="0.15">
      <c r="A581" s="346" t="str">
        <f>[128]Base_01!$B$4</f>
        <v>Kota</v>
      </c>
      <c r="B581" s="346"/>
      <c r="C581" s="346"/>
      <c r="D581" s="346"/>
      <c r="E581" s="346"/>
      <c r="F581" s="346"/>
      <c r="G581" s="23" t="str">
        <f>[128]Base_01!$C$4</f>
        <v>Sorong</v>
      </c>
    </row>
    <row r="582" spans="1:15" x14ac:dyDescent="0.15">
      <c r="A582" s="346" t="s">
        <v>324</v>
      </c>
      <c r="B582" s="346"/>
      <c r="C582" s="346"/>
      <c r="D582" s="346"/>
      <c r="E582" s="346"/>
      <c r="F582" s="346"/>
      <c r="G582" s="21" t="str">
        <f>[128]Base_01!$C$5</f>
        <v>Papua Barat Daya</v>
      </c>
    </row>
    <row r="584" spans="1:15" x14ac:dyDescent="0.15">
      <c r="A584" s="347" t="s">
        <v>19</v>
      </c>
      <c r="B584" s="361" t="s">
        <v>325</v>
      </c>
      <c r="C584" s="362"/>
      <c r="D584" s="362"/>
      <c r="E584" s="44"/>
      <c r="F584" s="39"/>
      <c r="H584" s="347" t="s">
        <v>20</v>
      </c>
      <c r="I584" s="361" t="s">
        <v>325</v>
      </c>
      <c r="J584" s="362"/>
      <c r="K584" s="362"/>
      <c r="L584" s="41"/>
      <c r="M584" s="42"/>
    </row>
    <row r="585" spans="1:15" x14ac:dyDescent="0.15">
      <c r="A585" s="348"/>
      <c r="B585" s="358" t="s">
        <v>327</v>
      </c>
      <c r="C585" s="359"/>
      <c r="D585" s="359"/>
      <c r="E585" s="359"/>
      <c r="F585" s="360"/>
      <c r="H585" s="348"/>
      <c r="I585" s="358" t="s">
        <v>327</v>
      </c>
      <c r="J585" s="359"/>
      <c r="K585" s="359"/>
      <c r="L585" s="359"/>
      <c r="M585" s="360"/>
    </row>
    <row r="586" spans="1:15" x14ac:dyDescent="0.15">
      <c r="A586" s="348"/>
      <c r="B586" s="363" t="s">
        <v>326</v>
      </c>
      <c r="C586" s="346"/>
      <c r="D586" s="346"/>
      <c r="F586" s="40"/>
      <c r="H586" s="348"/>
      <c r="I586" s="363" t="s">
        <v>326</v>
      </c>
      <c r="J586" s="346"/>
      <c r="K586" s="346"/>
      <c r="M586" s="40"/>
    </row>
    <row r="587" spans="1:15" x14ac:dyDescent="0.15">
      <c r="A587" s="348"/>
      <c r="B587" s="364" t="s">
        <v>327</v>
      </c>
      <c r="C587" s="353"/>
      <c r="D587" s="353"/>
      <c r="E587" s="353"/>
      <c r="F587" s="354"/>
      <c r="H587" s="348"/>
      <c r="I587" s="364" t="s">
        <v>327</v>
      </c>
      <c r="J587" s="353"/>
      <c r="K587" s="353"/>
      <c r="L587" s="353"/>
      <c r="M587" s="354"/>
    </row>
    <row r="588" spans="1:15" x14ac:dyDescent="0.15">
      <c r="A588" s="348"/>
      <c r="B588" s="357"/>
      <c r="C588" s="355"/>
      <c r="D588" s="355"/>
      <c r="E588" s="355"/>
      <c r="F588" s="356"/>
      <c r="H588" s="348"/>
      <c r="I588" s="357"/>
      <c r="J588" s="355"/>
      <c r="K588" s="355"/>
      <c r="L588" s="355"/>
      <c r="M588" s="356"/>
      <c r="O588" s="1" t="s">
        <v>337</v>
      </c>
    </row>
    <row r="589" spans="1:15" x14ac:dyDescent="0.15">
      <c r="A589" s="348"/>
      <c r="B589" s="358"/>
      <c r="C589" s="359"/>
      <c r="D589" s="359"/>
      <c r="E589" s="359"/>
      <c r="F589" s="360"/>
      <c r="H589" s="348"/>
      <c r="I589" s="358"/>
      <c r="J589" s="359"/>
      <c r="K589" s="359"/>
      <c r="L589" s="359"/>
      <c r="M589" s="360"/>
    </row>
    <row r="590" spans="1:15" x14ac:dyDescent="0.15">
      <c r="A590" s="348"/>
      <c r="B590" s="358"/>
      <c r="C590" s="359"/>
      <c r="D590" s="359"/>
      <c r="E590" s="359"/>
      <c r="F590" s="360"/>
      <c r="H590" s="348"/>
      <c r="I590" s="358"/>
      <c r="J590" s="359"/>
      <c r="K590" s="359"/>
      <c r="L590" s="359"/>
      <c r="M590" s="360"/>
    </row>
    <row r="591" spans="1:15" x14ac:dyDescent="0.15">
      <c r="A591" s="348"/>
      <c r="B591" s="358"/>
      <c r="C591" s="359"/>
      <c r="D591" s="359"/>
      <c r="E591" s="359"/>
      <c r="F591" s="360"/>
      <c r="H591" s="348"/>
      <c r="I591" s="358"/>
      <c r="J591" s="359"/>
      <c r="K591" s="359"/>
      <c r="L591" s="359"/>
      <c r="M591" s="360"/>
    </row>
    <row r="592" spans="1:15" x14ac:dyDescent="0.15">
      <c r="A592" s="348"/>
      <c r="B592" s="358"/>
      <c r="C592" s="359"/>
      <c r="D592" s="359"/>
      <c r="E592" s="359"/>
      <c r="F592" s="360"/>
      <c r="H592" s="348"/>
      <c r="I592" s="358"/>
      <c r="J592" s="359"/>
      <c r="K592" s="359"/>
      <c r="L592" s="359"/>
      <c r="M592" s="360"/>
    </row>
    <row r="593" spans="1:13" x14ac:dyDescent="0.15">
      <c r="A593" s="348"/>
      <c r="B593" s="358"/>
      <c r="C593" s="359"/>
      <c r="D593" s="359"/>
      <c r="E593" s="359"/>
      <c r="F593" s="360"/>
      <c r="H593" s="348"/>
      <c r="I593" s="358"/>
      <c r="J593" s="359"/>
      <c r="K593" s="359"/>
      <c r="L593" s="359"/>
      <c r="M593" s="360"/>
    </row>
    <row r="594" spans="1:13" x14ac:dyDescent="0.15">
      <c r="A594" s="348"/>
      <c r="B594" s="358"/>
      <c r="C594" s="359"/>
      <c r="D594" s="359"/>
      <c r="E594" s="359"/>
      <c r="F594" s="360"/>
      <c r="H594" s="348"/>
      <c r="I594" s="358"/>
      <c r="J594" s="359"/>
      <c r="K594" s="359"/>
      <c r="L594" s="359"/>
      <c r="M594" s="360"/>
    </row>
    <row r="595" spans="1:13" x14ac:dyDescent="0.15">
      <c r="A595" s="349"/>
      <c r="B595" s="364"/>
      <c r="C595" s="353"/>
      <c r="D595" s="353"/>
      <c r="E595" s="353"/>
      <c r="F595" s="354"/>
      <c r="H595" s="349"/>
      <c r="I595" s="364"/>
      <c r="J595" s="353"/>
      <c r="K595" s="353"/>
      <c r="L595" s="353"/>
      <c r="M595" s="354"/>
    </row>
    <row r="597" spans="1:13" x14ac:dyDescent="0.15">
      <c r="A597" s="347" t="s">
        <v>21</v>
      </c>
      <c r="B597" s="350" t="s">
        <v>328</v>
      </c>
      <c r="C597" s="351"/>
      <c r="D597" s="351"/>
      <c r="E597" s="351"/>
      <c r="F597" s="351"/>
      <c r="G597" s="351"/>
      <c r="H597" s="351"/>
      <c r="I597" s="351"/>
      <c r="J597" s="351"/>
      <c r="K597" s="351"/>
      <c r="L597" s="351"/>
      <c r="M597" s="352"/>
    </row>
    <row r="598" spans="1:13" x14ac:dyDescent="0.15">
      <c r="A598" s="348"/>
      <c r="B598" s="355" t="s">
        <v>329</v>
      </c>
      <c r="C598" s="355"/>
      <c r="D598" s="356"/>
      <c r="E598" s="357" t="s">
        <v>330</v>
      </c>
      <c r="F598" s="355"/>
      <c r="G598" s="356"/>
      <c r="H598" s="357" t="s">
        <v>330</v>
      </c>
      <c r="I598" s="355"/>
      <c r="J598" s="356"/>
      <c r="K598" s="357" t="s">
        <v>334</v>
      </c>
      <c r="L598" s="355"/>
      <c r="M598" s="356"/>
    </row>
    <row r="599" spans="1:13" x14ac:dyDescent="0.15">
      <c r="A599" s="348"/>
      <c r="D599" s="40"/>
      <c r="E599" s="358" t="s">
        <v>331</v>
      </c>
      <c r="F599" s="359"/>
      <c r="G599" s="360"/>
      <c r="H599" s="358" t="s">
        <v>333</v>
      </c>
      <c r="I599" s="359"/>
      <c r="J599" s="360"/>
      <c r="K599" s="43"/>
      <c r="M599" s="40"/>
    </row>
    <row r="600" spans="1:13" x14ac:dyDescent="0.15">
      <c r="A600" s="348"/>
      <c r="D600" s="40"/>
      <c r="E600" s="358" t="s">
        <v>332</v>
      </c>
      <c r="F600" s="359"/>
      <c r="G600" s="360"/>
      <c r="H600" s="43"/>
      <c r="J600" s="40"/>
      <c r="K600" s="43"/>
      <c r="M600" s="40"/>
    </row>
    <row r="601" spans="1:13" x14ac:dyDescent="0.15">
      <c r="A601" s="348"/>
      <c r="D601" s="40"/>
      <c r="E601" s="43"/>
      <c r="G601" s="40"/>
      <c r="H601" s="43"/>
      <c r="J601" s="40"/>
      <c r="K601" s="43"/>
      <c r="M601" s="40"/>
    </row>
    <row r="602" spans="1:13" x14ac:dyDescent="0.15">
      <c r="A602" s="348"/>
      <c r="D602" s="40"/>
      <c r="E602" s="43"/>
      <c r="G602" s="40"/>
      <c r="H602" s="43"/>
      <c r="J602" s="40"/>
      <c r="K602" s="43"/>
      <c r="M602" s="40"/>
    </row>
    <row r="603" spans="1:13" x14ac:dyDescent="0.15">
      <c r="A603" s="348"/>
      <c r="D603" s="40"/>
      <c r="E603" s="43"/>
      <c r="G603" s="40"/>
      <c r="H603" s="43"/>
      <c r="J603" s="40"/>
      <c r="K603" s="43"/>
      <c r="M603" s="40"/>
    </row>
    <row r="604" spans="1:13" x14ac:dyDescent="0.15">
      <c r="A604" s="348"/>
      <c r="D604" s="40"/>
      <c r="E604" s="43"/>
      <c r="G604" s="40"/>
      <c r="H604" s="43"/>
      <c r="J604" s="40"/>
      <c r="K604" s="43"/>
      <c r="M604" s="40"/>
    </row>
    <row r="605" spans="1:13" x14ac:dyDescent="0.15">
      <c r="A605" s="348"/>
      <c r="B605" s="358" t="s">
        <v>338</v>
      </c>
      <c r="C605" s="359"/>
      <c r="D605" s="360"/>
      <c r="E605" s="358" t="s">
        <v>338</v>
      </c>
      <c r="F605" s="359"/>
      <c r="G605" s="360"/>
      <c r="H605" s="358" t="s">
        <v>338</v>
      </c>
      <c r="I605" s="359"/>
      <c r="J605" s="360"/>
      <c r="K605" s="358" t="s">
        <v>338</v>
      </c>
      <c r="L605" s="359"/>
      <c r="M605" s="360"/>
    </row>
    <row r="606" spans="1:13" x14ac:dyDescent="0.15">
      <c r="A606" s="349"/>
      <c r="B606" s="353"/>
      <c r="C606" s="353"/>
      <c r="D606" s="354"/>
      <c r="E606" s="353"/>
      <c r="F606" s="353"/>
      <c r="G606" s="354"/>
      <c r="H606" s="353"/>
      <c r="I606" s="353"/>
      <c r="J606" s="354"/>
      <c r="K606" s="353"/>
      <c r="L606" s="353"/>
      <c r="M606" s="354"/>
    </row>
    <row r="608" spans="1:13" x14ac:dyDescent="0.15">
      <c r="H608" s="359" t="str">
        <f>[128]Base_01!$C$4&amp;", "&amp;[128]Base_01!$C$28</f>
        <v>Sorong, …..  …........................  2026</v>
      </c>
      <c r="I608" s="359"/>
      <c r="J608" s="359"/>
      <c r="K608" s="359"/>
      <c r="L608" s="359"/>
      <c r="M608" s="359"/>
    </row>
    <row r="609" spans="1:13" x14ac:dyDescent="0.15">
      <c r="A609" s="359" t="s">
        <v>303</v>
      </c>
      <c r="B609" s="359"/>
      <c r="C609" s="359"/>
      <c r="D609" s="359"/>
      <c r="E609" s="359"/>
      <c r="F609" s="359"/>
      <c r="H609" s="359" t="s">
        <v>335</v>
      </c>
      <c r="I609" s="359"/>
      <c r="J609" s="359"/>
      <c r="K609" s="359"/>
      <c r="L609" s="359"/>
      <c r="M609" s="359"/>
    </row>
    <row r="610" spans="1:13" x14ac:dyDescent="0.15">
      <c r="A610" s="359" t="s">
        <v>322</v>
      </c>
      <c r="B610" s="359"/>
      <c r="C610" s="359"/>
      <c r="D610" s="359"/>
      <c r="E610" s="359"/>
      <c r="F610" s="359"/>
      <c r="H610" s="359" t="s">
        <v>305</v>
      </c>
      <c r="I610" s="359"/>
      <c r="J610" s="359"/>
      <c r="K610" s="359"/>
      <c r="L610" s="359"/>
      <c r="M610" s="359"/>
    </row>
    <row r="615" spans="1:13" x14ac:dyDescent="0.15">
      <c r="A615" s="359" t="str">
        <f>[128]Base_01!$C$20</f>
        <v>…...............         …...............</v>
      </c>
      <c r="B615" s="359"/>
      <c r="C615" s="359"/>
      <c r="D615" s="359"/>
      <c r="E615" s="359"/>
      <c r="F615" s="359"/>
      <c r="H615" s="359" t="str">
        <f>G576</f>
        <v>Nama PB 12</v>
      </c>
      <c r="I615" s="359"/>
      <c r="J615" s="359"/>
      <c r="K615" s="359"/>
      <c r="L615" s="359"/>
      <c r="M615" s="359"/>
    </row>
    <row r="617" spans="1:13" x14ac:dyDescent="0.15">
      <c r="A617" s="359" t="s">
        <v>516</v>
      </c>
      <c r="B617" s="359"/>
      <c r="C617" s="359"/>
      <c r="D617" s="359"/>
      <c r="E617" s="359"/>
      <c r="F617" s="359"/>
      <c r="G617" s="359"/>
      <c r="H617" s="359"/>
      <c r="I617" s="359"/>
      <c r="J617" s="359"/>
      <c r="K617" s="359"/>
      <c r="L617" s="359"/>
      <c r="M617" s="359"/>
    </row>
    <row r="618" spans="1:13" x14ac:dyDescent="0.15">
      <c r="A618" s="359" t="str">
        <f>"Kepala "&amp;[128]Base_01!$B$2&amp;" "&amp;[128]Base_01!$C$2</f>
        <v>Kepala Kelurahan Klasabi</v>
      </c>
      <c r="B618" s="359"/>
      <c r="C618" s="359"/>
      <c r="D618" s="359"/>
      <c r="E618" s="359"/>
      <c r="F618" s="359"/>
      <c r="G618" s="359"/>
      <c r="H618" s="359"/>
      <c r="I618" s="359"/>
      <c r="J618" s="359"/>
      <c r="K618" s="359"/>
      <c r="L618" s="359"/>
      <c r="M618" s="359"/>
    </row>
    <row r="623" spans="1:13" x14ac:dyDescent="0.15">
      <c r="A623" s="359" t="str">
        <f>[128]Base_01!$C$9</f>
        <v>Arnold Howay</v>
      </c>
      <c r="B623" s="359"/>
      <c r="C623" s="359"/>
      <c r="D623" s="359"/>
      <c r="E623" s="359"/>
      <c r="F623" s="359"/>
      <c r="G623" s="359"/>
      <c r="H623" s="359"/>
      <c r="I623" s="359"/>
      <c r="J623" s="359"/>
      <c r="K623" s="359"/>
      <c r="L623" s="359"/>
      <c r="M623" s="359"/>
    </row>
    <row r="624" spans="1:13" x14ac:dyDescent="0.15">
      <c r="A624" s="359" t="str">
        <f>[128]Base_01!$C$10</f>
        <v>NIP ….......................................</v>
      </c>
      <c r="B624" s="359"/>
      <c r="C624" s="359"/>
      <c r="D624" s="359"/>
      <c r="E624" s="359"/>
      <c r="F624" s="359"/>
      <c r="G624" s="359"/>
      <c r="H624" s="359"/>
      <c r="I624" s="359"/>
      <c r="J624" s="359"/>
      <c r="K624" s="359"/>
      <c r="L624" s="359"/>
      <c r="M624" s="359"/>
    </row>
    <row r="625" spans="1:15" x14ac:dyDescent="0.15">
      <c r="A625" s="365" t="s">
        <v>336</v>
      </c>
      <c r="B625" s="365"/>
      <c r="C625" s="365"/>
      <c r="D625" s="365"/>
      <c r="E625" s="365"/>
      <c r="F625" s="365"/>
      <c r="G625" s="365"/>
      <c r="H625" s="365"/>
      <c r="I625" s="365"/>
      <c r="J625" s="365"/>
      <c r="K625" s="365"/>
      <c r="L625" s="365"/>
      <c r="M625" s="365"/>
      <c r="N625" s="1">
        <v>13</v>
      </c>
    </row>
    <row r="627" spans="1:15" x14ac:dyDescent="0.15">
      <c r="A627" s="346" t="s">
        <v>252</v>
      </c>
      <c r="B627" s="346"/>
      <c r="C627" s="346"/>
      <c r="D627" s="346"/>
      <c r="E627" s="346"/>
      <c r="F627" s="346"/>
      <c r="G627" s="23" t="str">
        <f>VLOOKUP($N625,[128]Base_02!$A$5:$AD$24,2,0)</f>
        <v>000013</v>
      </c>
    </row>
    <row r="628" spans="1:15" x14ac:dyDescent="0.15">
      <c r="A628" s="346" t="s">
        <v>253</v>
      </c>
      <c r="B628" s="346"/>
      <c r="C628" s="346"/>
      <c r="D628" s="346"/>
      <c r="E628" s="346"/>
      <c r="F628" s="346"/>
      <c r="G628" s="23" t="str">
        <f>VLOOKUP($N625,[128]Base_02!$A$5:$AD$24,3,0)</f>
        <v>Nama PB 13</v>
      </c>
    </row>
    <row r="629" spans="1:15" x14ac:dyDescent="0.15">
      <c r="A629" s="346" t="s">
        <v>13</v>
      </c>
      <c r="B629" s="346"/>
      <c r="C629" s="346"/>
      <c r="D629" s="346"/>
      <c r="E629" s="346"/>
      <c r="F629" s="346"/>
      <c r="G629" s="23">
        <f>VLOOKUP($N625,[128]Base_02!$A$5:$AD$24,14,0)</f>
        <v>0</v>
      </c>
    </row>
    <row r="630" spans="1:15" x14ac:dyDescent="0.15">
      <c r="A630" s="346" t="s">
        <v>4</v>
      </c>
      <c r="B630" s="346"/>
      <c r="C630" s="346"/>
      <c r="D630" s="346"/>
      <c r="E630" s="346"/>
      <c r="F630" s="346"/>
      <c r="G630" s="23" t="str">
        <f>VLOOKUP(N625,[128]Base_02!$A$5:$Z$24,11,FALSE)&amp;", RT "&amp;VLOOKUP(N625,[128]Base_02!$A$5:$Z$24,12,FALSE)&amp;", RW "&amp;VLOOKUP(N625,[128]Base_02!$A$5:$Z$24,13,FALSE)</f>
        <v>Jalan Kanal Victory, RT 2, RW 1</v>
      </c>
    </row>
    <row r="631" spans="1:15" x14ac:dyDescent="0.15">
      <c r="A631" s="346" t="str">
        <f>[128]Base_01!$B$2</f>
        <v>Kelurahan</v>
      </c>
      <c r="B631" s="346"/>
      <c r="C631" s="346"/>
      <c r="D631" s="346"/>
      <c r="E631" s="346"/>
      <c r="F631" s="346"/>
      <c r="G631" s="23" t="str">
        <f>[128]Base_01!$C$2</f>
        <v>Klasabi</v>
      </c>
    </row>
    <row r="632" spans="1:15" x14ac:dyDescent="0.15">
      <c r="A632" s="346" t="s">
        <v>9</v>
      </c>
      <c r="B632" s="346"/>
      <c r="C632" s="346"/>
      <c r="D632" s="346"/>
      <c r="E632" s="346"/>
      <c r="F632" s="346"/>
      <c r="G632" s="23" t="str">
        <f>[128]Base_01!$C$3</f>
        <v>Sorong Manoi</v>
      </c>
    </row>
    <row r="633" spans="1:15" x14ac:dyDescent="0.15">
      <c r="A633" s="346" t="str">
        <f>[128]Base_01!$B$4</f>
        <v>Kota</v>
      </c>
      <c r="B633" s="346"/>
      <c r="C633" s="346"/>
      <c r="D633" s="346"/>
      <c r="E633" s="346"/>
      <c r="F633" s="346"/>
      <c r="G633" s="23" t="str">
        <f>[128]Base_01!$C$4</f>
        <v>Sorong</v>
      </c>
    </row>
    <row r="634" spans="1:15" x14ac:dyDescent="0.15">
      <c r="A634" s="346" t="s">
        <v>324</v>
      </c>
      <c r="B634" s="346"/>
      <c r="C634" s="346"/>
      <c r="D634" s="346"/>
      <c r="E634" s="346"/>
      <c r="F634" s="346"/>
      <c r="G634" s="21" t="str">
        <f>[128]Base_01!$C$5</f>
        <v>Papua Barat Daya</v>
      </c>
    </row>
    <row r="636" spans="1:15" x14ac:dyDescent="0.15">
      <c r="A636" s="347" t="s">
        <v>19</v>
      </c>
      <c r="B636" s="361" t="s">
        <v>325</v>
      </c>
      <c r="C636" s="362"/>
      <c r="D636" s="362"/>
      <c r="E636" s="44"/>
      <c r="F636" s="39"/>
      <c r="H636" s="347" t="s">
        <v>20</v>
      </c>
      <c r="I636" s="361" t="s">
        <v>325</v>
      </c>
      <c r="J636" s="362"/>
      <c r="K636" s="362"/>
      <c r="L636" s="41"/>
      <c r="M636" s="42"/>
    </row>
    <row r="637" spans="1:15" x14ac:dyDescent="0.15">
      <c r="A637" s="348"/>
      <c r="B637" s="358" t="s">
        <v>327</v>
      </c>
      <c r="C637" s="359"/>
      <c r="D637" s="359"/>
      <c r="E637" s="359"/>
      <c r="F637" s="360"/>
      <c r="H637" s="348"/>
      <c r="I637" s="358" t="s">
        <v>327</v>
      </c>
      <c r="J637" s="359"/>
      <c r="K637" s="359"/>
      <c r="L637" s="359"/>
      <c r="M637" s="360"/>
    </row>
    <row r="638" spans="1:15" x14ac:dyDescent="0.15">
      <c r="A638" s="348"/>
      <c r="B638" s="363" t="s">
        <v>326</v>
      </c>
      <c r="C638" s="346"/>
      <c r="D638" s="346"/>
      <c r="F638" s="40"/>
      <c r="H638" s="348"/>
      <c r="I638" s="363" t="s">
        <v>326</v>
      </c>
      <c r="J638" s="346"/>
      <c r="K638" s="346"/>
      <c r="M638" s="40"/>
    </row>
    <row r="639" spans="1:15" x14ac:dyDescent="0.15">
      <c r="A639" s="348"/>
      <c r="B639" s="364" t="s">
        <v>327</v>
      </c>
      <c r="C639" s="353"/>
      <c r="D639" s="353"/>
      <c r="E639" s="353"/>
      <c r="F639" s="354"/>
      <c r="H639" s="348"/>
      <c r="I639" s="364" t="s">
        <v>327</v>
      </c>
      <c r="J639" s="353"/>
      <c r="K639" s="353"/>
      <c r="L639" s="353"/>
      <c r="M639" s="354"/>
    </row>
    <row r="640" spans="1:15" x14ac:dyDescent="0.15">
      <c r="A640" s="348"/>
      <c r="B640" s="357"/>
      <c r="C640" s="355"/>
      <c r="D640" s="355"/>
      <c r="E640" s="355"/>
      <c r="F640" s="356"/>
      <c r="H640" s="348"/>
      <c r="I640" s="357"/>
      <c r="J640" s="355"/>
      <c r="K640" s="355"/>
      <c r="L640" s="355"/>
      <c r="M640" s="356"/>
      <c r="O640" s="1" t="s">
        <v>337</v>
      </c>
    </row>
    <row r="641" spans="1:13" x14ac:dyDescent="0.15">
      <c r="A641" s="348"/>
      <c r="B641" s="358"/>
      <c r="C641" s="359"/>
      <c r="D641" s="359"/>
      <c r="E641" s="359"/>
      <c r="F641" s="360"/>
      <c r="H641" s="348"/>
      <c r="I641" s="358"/>
      <c r="J641" s="359"/>
      <c r="K641" s="359"/>
      <c r="L641" s="359"/>
      <c r="M641" s="360"/>
    </row>
    <row r="642" spans="1:13" x14ac:dyDescent="0.15">
      <c r="A642" s="348"/>
      <c r="B642" s="358"/>
      <c r="C642" s="359"/>
      <c r="D642" s="359"/>
      <c r="E642" s="359"/>
      <c r="F642" s="360"/>
      <c r="H642" s="348"/>
      <c r="I642" s="358"/>
      <c r="J642" s="359"/>
      <c r="K642" s="359"/>
      <c r="L642" s="359"/>
      <c r="M642" s="360"/>
    </row>
    <row r="643" spans="1:13" x14ac:dyDescent="0.15">
      <c r="A643" s="348"/>
      <c r="B643" s="358"/>
      <c r="C643" s="359"/>
      <c r="D643" s="359"/>
      <c r="E643" s="359"/>
      <c r="F643" s="360"/>
      <c r="H643" s="348"/>
      <c r="I643" s="358"/>
      <c r="J643" s="359"/>
      <c r="K643" s="359"/>
      <c r="L643" s="359"/>
      <c r="M643" s="360"/>
    </row>
    <row r="644" spans="1:13" x14ac:dyDescent="0.15">
      <c r="A644" s="348"/>
      <c r="B644" s="358"/>
      <c r="C644" s="359"/>
      <c r="D644" s="359"/>
      <c r="E644" s="359"/>
      <c r="F644" s="360"/>
      <c r="H644" s="348"/>
      <c r="I644" s="358"/>
      <c r="J644" s="359"/>
      <c r="K644" s="359"/>
      <c r="L644" s="359"/>
      <c r="M644" s="360"/>
    </row>
    <row r="645" spans="1:13" x14ac:dyDescent="0.15">
      <c r="A645" s="348"/>
      <c r="B645" s="358"/>
      <c r="C645" s="359"/>
      <c r="D645" s="359"/>
      <c r="E645" s="359"/>
      <c r="F645" s="360"/>
      <c r="H645" s="348"/>
      <c r="I645" s="358"/>
      <c r="J645" s="359"/>
      <c r="K645" s="359"/>
      <c r="L645" s="359"/>
      <c r="M645" s="360"/>
    </row>
    <row r="646" spans="1:13" x14ac:dyDescent="0.15">
      <c r="A646" s="348"/>
      <c r="B646" s="358"/>
      <c r="C646" s="359"/>
      <c r="D646" s="359"/>
      <c r="E646" s="359"/>
      <c r="F646" s="360"/>
      <c r="H646" s="348"/>
      <c r="I646" s="358"/>
      <c r="J646" s="359"/>
      <c r="K646" s="359"/>
      <c r="L646" s="359"/>
      <c r="M646" s="360"/>
    </row>
    <row r="647" spans="1:13" x14ac:dyDescent="0.15">
      <c r="A647" s="349"/>
      <c r="B647" s="364"/>
      <c r="C647" s="353"/>
      <c r="D647" s="353"/>
      <c r="E647" s="353"/>
      <c r="F647" s="354"/>
      <c r="H647" s="349"/>
      <c r="I647" s="364"/>
      <c r="J647" s="353"/>
      <c r="K647" s="353"/>
      <c r="L647" s="353"/>
      <c r="M647" s="354"/>
    </row>
    <row r="649" spans="1:13" x14ac:dyDescent="0.15">
      <c r="A649" s="347" t="s">
        <v>21</v>
      </c>
      <c r="B649" s="350" t="s">
        <v>328</v>
      </c>
      <c r="C649" s="351"/>
      <c r="D649" s="351"/>
      <c r="E649" s="351"/>
      <c r="F649" s="351"/>
      <c r="G649" s="351"/>
      <c r="H649" s="351"/>
      <c r="I649" s="351"/>
      <c r="J649" s="351"/>
      <c r="K649" s="351"/>
      <c r="L649" s="351"/>
      <c r="M649" s="352"/>
    </row>
    <row r="650" spans="1:13" x14ac:dyDescent="0.15">
      <c r="A650" s="348"/>
      <c r="B650" s="355" t="s">
        <v>329</v>
      </c>
      <c r="C650" s="355"/>
      <c r="D650" s="356"/>
      <c r="E650" s="357" t="s">
        <v>330</v>
      </c>
      <c r="F650" s="355"/>
      <c r="G650" s="356"/>
      <c r="H650" s="357" t="s">
        <v>330</v>
      </c>
      <c r="I650" s="355"/>
      <c r="J650" s="356"/>
      <c r="K650" s="357" t="s">
        <v>334</v>
      </c>
      <c r="L650" s="355"/>
      <c r="M650" s="356"/>
    </row>
    <row r="651" spans="1:13" x14ac:dyDescent="0.15">
      <c r="A651" s="348"/>
      <c r="D651" s="40"/>
      <c r="E651" s="358" t="s">
        <v>331</v>
      </c>
      <c r="F651" s="359"/>
      <c r="G651" s="360"/>
      <c r="H651" s="358" t="s">
        <v>333</v>
      </c>
      <c r="I651" s="359"/>
      <c r="J651" s="360"/>
      <c r="K651" s="43"/>
      <c r="M651" s="40"/>
    </row>
    <row r="652" spans="1:13" x14ac:dyDescent="0.15">
      <c r="A652" s="348"/>
      <c r="D652" s="40"/>
      <c r="E652" s="358" t="s">
        <v>332</v>
      </c>
      <c r="F652" s="359"/>
      <c r="G652" s="360"/>
      <c r="H652" s="43"/>
      <c r="J652" s="40"/>
      <c r="K652" s="43"/>
      <c r="M652" s="40"/>
    </row>
    <row r="653" spans="1:13" x14ac:dyDescent="0.15">
      <c r="A653" s="348"/>
      <c r="D653" s="40"/>
      <c r="E653" s="43"/>
      <c r="G653" s="40"/>
      <c r="H653" s="43"/>
      <c r="J653" s="40"/>
      <c r="K653" s="43"/>
      <c r="M653" s="40"/>
    </row>
    <row r="654" spans="1:13" x14ac:dyDescent="0.15">
      <c r="A654" s="348"/>
      <c r="D654" s="40"/>
      <c r="E654" s="43"/>
      <c r="G654" s="40"/>
      <c r="H654" s="43"/>
      <c r="J654" s="40"/>
      <c r="K654" s="43"/>
      <c r="M654" s="40"/>
    </row>
    <row r="655" spans="1:13" x14ac:dyDescent="0.15">
      <c r="A655" s="348"/>
      <c r="D655" s="40"/>
      <c r="E655" s="43"/>
      <c r="G655" s="40"/>
      <c r="H655" s="43"/>
      <c r="J655" s="40"/>
      <c r="K655" s="43"/>
      <c r="M655" s="40"/>
    </row>
    <row r="656" spans="1:13" x14ac:dyDescent="0.15">
      <c r="A656" s="348"/>
      <c r="D656" s="40"/>
      <c r="E656" s="43"/>
      <c r="G656" s="40"/>
      <c r="H656" s="43"/>
      <c r="J656" s="40"/>
      <c r="K656" s="43"/>
      <c r="M656" s="40"/>
    </row>
    <row r="657" spans="1:13" x14ac:dyDescent="0.15">
      <c r="A657" s="348"/>
      <c r="B657" s="358" t="s">
        <v>338</v>
      </c>
      <c r="C657" s="359"/>
      <c r="D657" s="360"/>
      <c r="E657" s="358" t="s">
        <v>338</v>
      </c>
      <c r="F657" s="359"/>
      <c r="G657" s="360"/>
      <c r="H657" s="358" t="s">
        <v>338</v>
      </c>
      <c r="I657" s="359"/>
      <c r="J657" s="360"/>
      <c r="K657" s="358" t="s">
        <v>338</v>
      </c>
      <c r="L657" s="359"/>
      <c r="M657" s="360"/>
    </row>
    <row r="658" spans="1:13" x14ac:dyDescent="0.15">
      <c r="A658" s="349"/>
      <c r="B658" s="353"/>
      <c r="C658" s="353"/>
      <c r="D658" s="354"/>
      <c r="E658" s="353"/>
      <c r="F658" s="353"/>
      <c r="G658" s="354"/>
      <c r="H658" s="353"/>
      <c r="I658" s="353"/>
      <c r="J658" s="354"/>
      <c r="K658" s="353"/>
      <c r="L658" s="353"/>
      <c r="M658" s="354"/>
    </row>
    <row r="660" spans="1:13" x14ac:dyDescent="0.15">
      <c r="H660" s="359" t="str">
        <f>[128]Base_01!$C$4&amp;", "&amp;[128]Base_01!$C$28</f>
        <v>Sorong, …..  …........................  2026</v>
      </c>
      <c r="I660" s="359"/>
      <c r="J660" s="359"/>
      <c r="K660" s="359"/>
      <c r="L660" s="359"/>
      <c r="M660" s="359"/>
    </row>
    <row r="661" spans="1:13" x14ac:dyDescent="0.15">
      <c r="A661" s="359" t="s">
        <v>303</v>
      </c>
      <c r="B661" s="359"/>
      <c r="C661" s="359"/>
      <c r="D661" s="359"/>
      <c r="E661" s="359"/>
      <c r="F661" s="359"/>
      <c r="H661" s="359" t="s">
        <v>335</v>
      </c>
      <c r="I661" s="359"/>
      <c r="J661" s="359"/>
      <c r="K661" s="359"/>
      <c r="L661" s="359"/>
      <c r="M661" s="359"/>
    </row>
    <row r="662" spans="1:13" x14ac:dyDescent="0.15">
      <c r="A662" s="359" t="s">
        <v>322</v>
      </c>
      <c r="B662" s="359"/>
      <c r="C662" s="359"/>
      <c r="D662" s="359"/>
      <c r="E662" s="359"/>
      <c r="F662" s="359"/>
      <c r="H662" s="359" t="s">
        <v>305</v>
      </c>
      <c r="I662" s="359"/>
      <c r="J662" s="359"/>
      <c r="K662" s="359"/>
      <c r="L662" s="359"/>
      <c r="M662" s="359"/>
    </row>
    <row r="667" spans="1:13" x14ac:dyDescent="0.15">
      <c r="A667" s="359" t="str">
        <f>[128]Base_01!$C$20</f>
        <v>…...............         …...............</v>
      </c>
      <c r="B667" s="359"/>
      <c r="C667" s="359"/>
      <c r="D667" s="359"/>
      <c r="E667" s="359"/>
      <c r="F667" s="359"/>
      <c r="H667" s="359" t="str">
        <f>G628</f>
        <v>Nama PB 13</v>
      </c>
      <c r="I667" s="359"/>
      <c r="J667" s="359"/>
      <c r="K667" s="359"/>
      <c r="L667" s="359"/>
      <c r="M667" s="359"/>
    </row>
    <row r="669" spans="1:13" x14ac:dyDescent="0.15">
      <c r="A669" s="359" t="s">
        <v>516</v>
      </c>
      <c r="B669" s="359"/>
      <c r="C669" s="359"/>
      <c r="D669" s="359"/>
      <c r="E669" s="359"/>
      <c r="F669" s="359"/>
      <c r="G669" s="359"/>
      <c r="H669" s="359"/>
      <c r="I669" s="359"/>
      <c r="J669" s="359"/>
      <c r="K669" s="359"/>
      <c r="L669" s="359"/>
      <c r="M669" s="359"/>
    </row>
    <row r="670" spans="1:13" x14ac:dyDescent="0.15">
      <c r="A670" s="359" t="str">
        <f>"Kepala "&amp;[128]Base_01!$B$2&amp;" "&amp;[128]Base_01!$C$2</f>
        <v>Kepala Kelurahan Klasabi</v>
      </c>
      <c r="B670" s="359"/>
      <c r="C670" s="359"/>
      <c r="D670" s="359"/>
      <c r="E670" s="359"/>
      <c r="F670" s="359"/>
      <c r="G670" s="359"/>
      <c r="H670" s="359"/>
      <c r="I670" s="359"/>
      <c r="J670" s="359"/>
      <c r="K670" s="359"/>
      <c r="L670" s="359"/>
      <c r="M670" s="359"/>
    </row>
    <row r="675" spans="1:14" x14ac:dyDescent="0.15">
      <c r="A675" s="359" t="str">
        <f>[128]Base_01!$C$9</f>
        <v>Arnold Howay</v>
      </c>
      <c r="B675" s="359"/>
      <c r="C675" s="359"/>
      <c r="D675" s="359"/>
      <c r="E675" s="359"/>
      <c r="F675" s="359"/>
      <c r="G675" s="359"/>
      <c r="H675" s="359"/>
      <c r="I675" s="359"/>
      <c r="J675" s="359"/>
      <c r="K675" s="359"/>
      <c r="L675" s="359"/>
      <c r="M675" s="359"/>
    </row>
    <row r="676" spans="1:14" x14ac:dyDescent="0.15">
      <c r="A676" s="359" t="str">
        <f>[128]Base_01!$C$10</f>
        <v>NIP ….......................................</v>
      </c>
      <c r="B676" s="359"/>
      <c r="C676" s="359"/>
      <c r="D676" s="359"/>
      <c r="E676" s="359"/>
      <c r="F676" s="359"/>
      <c r="G676" s="359"/>
      <c r="H676" s="359"/>
      <c r="I676" s="359"/>
      <c r="J676" s="359"/>
      <c r="K676" s="359"/>
      <c r="L676" s="359"/>
      <c r="M676" s="359"/>
    </row>
    <row r="677" spans="1:14" x14ac:dyDescent="0.15">
      <c r="A677" s="365" t="s">
        <v>336</v>
      </c>
      <c r="B677" s="365"/>
      <c r="C677" s="365"/>
      <c r="D677" s="365"/>
      <c r="E677" s="365"/>
      <c r="F677" s="365"/>
      <c r="G677" s="365"/>
      <c r="H677" s="365"/>
      <c r="I677" s="365"/>
      <c r="J677" s="365"/>
      <c r="K677" s="365"/>
      <c r="L677" s="365"/>
      <c r="M677" s="365"/>
      <c r="N677" s="1">
        <v>14</v>
      </c>
    </row>
    <row r="679" spans="1:14" x14ac:dyDescent="0.15">
      <c r="A679" s="346" t="s">
        <v>252</v>
      </c>
      <c r="B679" s="346"/>
      <c r="C679" s="346"/>
      <c r="D679" s="346"/>
      <c r="E679" s="346"/>
      <c r="F679" s="346"/>
      <c r="G679" s="23" t="str">
        <f>VLOOKUP($N677,[128]Base_02!$A$5:$AD$24,2,0)</f>
        <v>000014</v>
      </c>
    </row>
    <row r="680" spans="1:14" x14ac:dyDescent="0.15">
      <c r="A680" s="346" t="s">
        <v>253</v>
      </c>
      <c r="B680" s="346"/>
      <c r="C680" s="346"/>
      <c r="D680" s="346"/>
      <c r="E680" s="346"/>
      <c r="F680" s="346"/>
      <c r="G680" s="23" t="str">
        <f>VLOOKUP($N677,[128]Base_02!$A$5:$AD$24,3,0)</f>
        <v>Nama PB 14</v>
      </c>
    </row>
    <row r="681" spans="1:14" x14ac:dyDescent="0.15">
      <c r="A681" s="346" t="s">
        <v>13</v>
      </c>
      <c r="B681" s="346"/>
      <c r="C681" s="346"/>
      <c r="D681" s="346"/>
      <c r="E681" s="346"/>
      <c r="F681" s="346"/>
      <c r="G681" s="23">
        <f>VLOOKUP($N677,[128]Base_02!$A$5:$AD$24,14,0)</f>
        <v>0</v>
      </c>
    </row>
    <row r="682" spans="1:14" x14ac:dyDescent="0.15">
      <c r="A682" s="346" t="s">
        <v>4</v>
      </c>
      <c r="B682" s="346"/>
      <c r="C682" s="346"/>
      <c r="D682" s="346"/>
      <c r="E682" s="346"/>
      <c r="F682" s="346"/>
      <c r="G682" s="23" t="str">
        <f>VLOOKUP(N677,[128]Base_02!$A$5:$Z$24,11,FALSE)&amp;", RT "&amp;VLOOKUP(N677,[128]Base_02!$A$5:$Z$24,12,FALSE)&amp;", RW "&amp;VLOOKUP(N677,[128]Base_02!$A$5:$Z$24,13,FALSE)</f>
        <v>Jalan Kanal Victory, RT 2, RW 1</v>
      </c>
    </row>
    <row r="683" spans="1:14" x14ac:dyDescent="0.15">
      <c r="A683" s="346" t="str">
        <f>[128]Base_01!$B$2</f>
        <v>Kelurahan</v>
      </c>
      <c r="B683" s="346"/>
      <c r="C683" s="346"/>
      <c r="D683" s="346"/>
      <c r="E683" s="346"/>
      <c r="F683" s="346"/>
      <c r="G683" s="23" t="str">
        <f>[128]Base_01!$C$2</f>
        <v>Klasabi</v>
      </c>
    </row>
    <row r="684" spans="1:14" x14ac:dyDescent="0.15">
      <c r="A684" s="346" t="s">
        <v>9</v>
      </c>
      <c r="B684" s="346"/>
      <c r="C684" s="346"/>
      <c r="D684" s="346"/>
      <c r="E684" s="346"/>
      <c r="F684" s="346"/>
      <c r="G684" s="23" t="str">
        <f>[128]Base_01!$C$3</f>
        <v>Sorong Manoi</v>
      </c>
    </row>
    <row r="685" spans="1:14" x14ac:dyDescent="0.15">
      <c r="A685" s="346" t="str">
        <f>[128]Base_01!$B$4</f>
        <v>Kota</v>
      </c>
      <c r="B685" s="346"/>
      <c r="C685" s="346"/>
      <c r="D685" s="346"/>
      <c r="E685" s="346"/>
      <c r="F685" s="346"/>
      <c r="G685" s="23" t="str">
        <f>[128]Base_01!$C$4</f>
        <v>Sorong</v>
      </c>
    </row>
    <row r="686" spans="1:14" x14ac:dyDescent="0.15">
      <c r="A686" s="346" t="s">
        <v>324</v>
      </c>
      <c r="B686" s="346"/>
      <c r="C686" s="346"/>
      <c r="D686" s="346"/>
      <c r="E686" s="346"/>
      <c r="F686" s="346"/>
      <c r="G686" s="21" t="str">
        <f>[128]Base_01!$C$5</f>
        <v>Papua Barat Daya</v>
      </c>
    </row>
    <row r="688" spans="1:14" x14ac:dyDescent="0.15">
      <c r="A688" s="347" t="s">
        <v>19</v>
      </c>
      <c r="B688" s="361" t="s">
        <v>325</v>
      </c>
      <c r="C688" s="362"/>
      <c r="D688" s="362"/>
      <c r="E688" s="44"/>
      <c r="F688" s="39"/>
      <c r="H688" s="347" t="s">
        <v>20</v>
      </c>
      <c r="I688" s="361" t="s">
        <v>325</v>
      </c>
      <c r="J688" s="362"/>
      <c r="K688" s="362"/>
      <c r="L688" s="41"/>
      <c r="M688" s="42"/>
    </row>
    <row r="689" spans="1:15" x14ac:dyDescent="0.15">
      <c r="A689" s="348"/>
      <c r="B689" s="358" t="s">
        <v>327</v>
      </c>
      <c r="C689" s="359"/>
      <c r="D689" s="359"/>
      <c r="E689" s="359"/>
      <c r="F689" s="360"/>
      <c r="H689" s="348"/>
      <c r="I689" s="358" t="s">
        <v>327</v>
      </c>
      <c r="J689" s="359"/>
      <c r="K689" s="359"/>
      <c r="L689" s="359"/>
      <c r="M689" s="360"/>
    </row>
    <row r="690" spans="1:15" x14ac:dyDescent="0.15">
      <c r="A690" s="348"/>
      <c r="B690" s="363" t="s">
        <v>326</v>
      </c>
      <c r="C690" s="346"/>
      <c r="D690" s="346"/>
      <c r="F690" s="40"/>
      <c r="H690" s="348"/>
      <c r="I690" s="363" t="s">
        <v>326</v>
      </c>
      <c r="J690" s="346"/>
      <c r="K690" s="346"/>
      <c r="M690" s="40"/>
    </row>
    <row r="691" spans="1:15" x14ac:dyDescent="0.15">
      <c r="A691" s="348"/>
      <c r="B691" s="364" t="s">
        <v>327</v>
      </c>
      <c r="C691" s="353"/>
      <c r="D691" s="353"/>
      <c r="E691" s="353"/>
      <c r="F691" s="354"/>
      <c r="H691" s="348"/>
      <c r="I691" s="364" t="s">
        <v>327</v>
      </c>
      <c r="J691" s="353"/>
      <c r="K691" s="353"/>
      <c r="L691" s="353"/>
      <c r="M691" s="354"/>
    </row>
    <row r="692" spans="1:15" x14ac:dyDescent="0.15">
      <c r="A692" s="348"/>
      <c r="B692" s="357"/>
      <c r="C692" s="355"/>
      <c r="D692" s="355"/>
      <c r="E692" s="355"/>
      <c r="F692" s="356"/>
      <c r="H692" s="348"/>
      <c r="I692" s="357"/>
      <c r="J692" s="355"/>
      <c r="K692" s="355"/>
      <c r="L692" s="355"/>
      <c r="M692" s="356"/>
      <c r="O692" s="1" t="s">
        <v>337</v>
      </c>
    </row>
    <row r="693" spans="1:15" x14ac:dyDescent="0.15">
      <c r="A693" s="348"/>
      <c r="B693" s="358"/>
      <c r="C693" s="359"/>
      <c r="D693" s="359"/>
      <c r="E693" s="359"/>
      <c r="F693" s="360"/>
      <c r="H693" s="348"/>
      <c r="I693" s="358"/>
      <c r="J693" s="359"/>
      <c r="K693" s="359"/>
      <c r="L693" s="359"/>
      <c r="M693" s="360"/>
    </row>
    <row r="694" spans="1:15" x14ac:dyDescent="0.15">
      <c r="A694" s="348"/>
      <c r="B694" s="358"/>
      <c r="C694" s="359"/>
      <c r="D694" s="359"/>
      <c r="E694" s="359"/>
      <c r="F694" s="360"/>
      <c r="H694" s="348"/>
      <c r="I694" s="358"/>
      <c r="J694" s="359"/>
      <c r="K694" s="359"/>
      <c r="L694" s="359"/>
      <c r="M694" s="360"/>
    </row>
    <row r="695" spans="1:15" x14ac:dyDescent="0.15">
      <c r="A695" s="348"/>
      <c r="B695" s="358"/>
      <c r="C695" s="359"/>
      <c r="D695" s="359"/>
      <c r="E695" s="359"/>
      <c r="F695" s="360"/>
      <c r="H695" s="348"/>
      <c r="I695" s="358"/>
      <c r="J695" s="359"/>
      <c r="K695" s="359"/>
      <c r="L695" s="359"/>
      <c r="M695" s="360"/>
    </row>
    <row r="696" spans="1:15" x14ac:dyDescent="0.15">
      <c r="A696" s="348"/>
      <c r="B696" s="358"/>
      <c r="C696" s="359"/>
      <c r="D696" s="359"/>
      <c r="E696" s="359"/>
      <c r="F696" s="360"/>
      <c r="H696" s="348"/>
      <c r="I696" s="358"/>
      <c r="J696" s="359"/>
      <c r="K696" s="359"/>
      <c r="L696" s="359"/>
      <c r="M696" s="360"/>
    </row>
    <row r="697" spans="1:15" x14ac:dyDescent="0.15">
      <c r="A697" s="348"/>
      <c r="B697" s="358"/>
      <c r="C697" s="359"/>
      <c r="D697" s="359"/>
      <c r="E697" s="359"/>
      <c r="F697" s="360"/>
      <c r="H697" s="348"/>
      <c r="I697" s="358"/>
      <c r="J697" s="359"/>
      <c r="K697" s="359"/>
      <c r="L697" s="359"/>
      <c r="M697" s="360"/>
    </row>
    <row r="698" spans="1:15" x14ac:dyDescent="0.15">
      <c r="A698" s="348"/>
      <c r="B698" s="358"/>
      <c r="C698" s="359"/>
      <c r="D698" s="359"/>
      <c r="E698" s="359"/>
      <c r="F698" s="360"/>
      <c r="H698" s="348"/>
      <c r="I698" s="358"/>
      <c r="J698" s="359"/>
      <c r="K698" s="359"/>
      <c r="L698" s="359"/>
      <c r="M698" s="360"/>
    </row>
    <row r="699" spans="1:15" x14ac:dyDescent="0.15">
      <c r="A699" s="349"/>
      <c r="B699" s="364"/>
      <c r="C699" s="353"/>
      <c r="D699" s="353"/>
      <c r="E699" s="353"/>
      <c r="F699" s="354"/>
      <c r="H699" s="349"/>
      <c r="I699" s="364"/>
      <c r="J699" s="353"/>
      <c r="K699" s="353"/>
      <c r="L699" s="353"/>
      <c r="M699" s="354"/>
    </row>
    <row r="701" spans="1:15" x14ac:dyDescent="0.15">
      <c r="A701" s="347" t="s">
        <v>21</v>
      </c>
      <c r="B701" s="350" t="s">
        <v>328</v>
      </c>
      <c r="C701" s="351"/>
      <c r="D701" s="351"/>
      <c r="E701" s="351"/>
      <c r="F701" s="351"/>
      <c r="G701" s="351"/>
      <c r="H701" s="351"/>
      <c r="I701" s="351"/>
      <c r="J701" s="351"/>
      <c r="K701" s="351"/>
      <c r="L701" s="351"/>
      <c r="M701" s="352"/>
    </row>
    <row r="702" spans="1:15" x14ac:dyDescent="0.15">
      <c r="A702" s="348"/>
      <c r="B702" s="355" t="s">
        <v>329</v>
      </c>
      <c r="C702" s="355"/>
      <c r="D702" s="356"/>
      <c r="E702" s="357" t="s">
        <v>330</v>
      </c>
      <c r="F702" s="355"/>
      <c r="G702" s="356"/>
      <c r="H702" s="357" t="s">
        <v>330</v>
      </c>
      <c r="I702" s="355"/>
      <c r="J702" s="356"/>
      <c r="K702" s="357" t="s">
        <v>334</v>
      </c>
      <c r="L702" s="355"/>
      <c r="M702" s="356"/>
    </row>
    <row r="703" spans="1:15" x14ac:dyDescent="0.15">
      <c r="A703" s="348"/>
      <c r="D703" s="40"/>
      <c r="E703" s="358" t="s">
        <v>331</v>
      </c>
      <c r="F703" s="359"/>
      <c r="G703" s="360"/>
      <c r="H703" s="358" t="s">
        <v>333</v>
      </c>
      <c r="I703" s="359"/>
      <c r="J703" s="360"/>
      <c r="K703" s="43"/>
      <c r="M703" s="40"/>
    </row>
    <row r="704" spans="1:15" x14ac:dyDescent="0.15">
      <c r="A704" s="348"/>
      <c r="D704" s="40"/>
      <c r="E704" s="358" t="s">
        <v>332</v>
      </c>
      <c r="F704" s="359"/>
      <c r="G704" s="360"/>
      <c r="H704" s="43"/>
      <c r="J704" s="40"/>
      <c r="K704" s="43"/>
      <c r="M704" s="40"/>
    </row>
    <row r="705" spans="1:13" x14ac:dyDescent="0.15">
      <c r="A705" s="348"/>
      <c r="D705" s="40"/>
      <c r="E705" s="43"/>
      <c r="G705" s="40"/>
      <c r="H705" s="43"/>
      <c r="J705" s="40"/>
      <c r="K705" s="43"/>
      <c r="M705" s="40"/>
    </row>
    <row r="706" spans="1:13" x14ac:dyDescent="0.15">
      <c r="A706" s="348"/>
      <c r="D706" s="40"/>
      <c r="E706" s="43"/>
      <c r="G706" s="40"/>
      <c r="H706" s="43"/>
      <c r="J706" s="40"/>
      <c r="K706" s="43"/>
      <c r="M706" s="40"/>
    </row>
    <row r="707" spans="1:13" x14ac:dyDescent="0.15">
      <c r="A707" s="348"/>
      <c r="D707" s="40"/>
      <c r="E707" s="43"/>
      <c r="G707" s="40"/>
      <c r="H707" s="43"/>
      <c r="J707" s="40"/>
      <c r="K707" s="43"/>
      <c r="M707" s="40"/>
    </row>
    <row r="708" spans="1:13" x14ac:dyDescent="0.15">
      <c r="A708" s="348"/>
      <c r="D708" s="40"/>
      <c r="E708" s="43"/>
      <c r="G708" s="40"/>
      <c r="H708" s="43"/>
      <c r="J708" s="40"/>
      <c r="K708" s="43"/>
      <c r="M708" s="40"/>
    </row>
    <row r="709" spans="1:13" x14ac:dyDescent="0.15">
      <c r="A709" s="348"/>
      <c r="B709" s="358" t="s">
        <v>338</v>
      </c>
      <c r="C709" s="359"/>
      <c r="D709" s="360"/>
      <c r="E709" s="358" t="s">
        <v>338</v>
      </c>
      <c r="F709" s="359"/>
      <c r="G709" s="360"/>
      <c r="H709" s="358" t="s">
        <v>338</v>
      </c>
      <c r="I709" s="359"/>
      <c r="J709" s="360"/>
      <c r="K709" s="358" t="s">
        <v>338</v>
      </c>
      <c r="L709" s="359"/>
      <c r="M709" s="360"/>
    </row>
    <row r="710" spans="1:13" x14ac:dyDescent="0.15">
      <c r="A710" s="349"/>
      <c r="B710" s="353"/>
      <c r="C710" s="353"/>
      <c r="D710" s="354"/>
      <c r="E710" s="353"/>
      <c r="F710" s="353"/>
      <c r="G710" s="354"/>
      <c r="H710" s="353"/>
      <c r="I710" s="353"/>
      <c r="J710" s="354"/>
      <c r="K710" s="353"/>
      <c r="L710" s="353"/>
      <c r="M710" s="354"/>
    </row>
    <row r="712" spans="1:13" x14ac:dyDescent="0.15">
      <c r="H712" s="359" t="str">
        <f>[128]Base_01!$C$4&amp;", "&amp;[128]Base_01!$C$28</f>
        <v>Sorong, …..  …........................  2026</v>
      </c>
      <c r="I712" s="359"/>
      <c r="J712" s="359"/>
      <c r="K712" s="359"/>
      <c r="L712" s="359"/>
      <c r="M712" s="359"/>
    </row>
    <row r="713" spans="1:13" x14ac:dyDescent="0.15">
      <c r="A713" s="359" t="s">
        <v>303</v>
      </c>
      <c r="B713" s="359"/>
      <c r="C713" s="359"/>
      <c r="D713" s="359"/>
      <c r="E713" s="359"/>
      <c r="F713" s="359"/>
      <c r="H713" s="359" t="s">
        <v>335</v>
      </c>
      <c r="I713" s="359"/>
      <c r="J713" s="359"/>
      <c r="K713" s="359"/>
      <c r="L713" s="359"/>
      <c r="M713" s="359"/>
    </row>
    <row r="714" spans="1:13" x14ac:dyDescent="0.15">
      <c r="A714" s="359" t="s">
        <v>322</v>
      </c>
      <c r="B714" s="359"/>
      <c r="C714" s="359"/>
      <c r="D714" s="359"/>
      <c r="E714" s="359"/>
      <c r="F714" s="359"/>
      <c r="H714" s="359" t="s">
        <v>305</v>
      </c>
      <c r="I714" s="359"/>
      <c r="J714" s="359"/>
      <c r="K714" s="359"/>
      <c r="L714" s="359"/>
      <c r="M714" s="359"/>
    </row>
    <row r="719" spans="1:13" x14ac:dyDescent="0.15">
      <c r="A719" s="359" t="str">
        <f>[128]Base_01!$C$20</f>
        <v>…...............         …...............</v>
      </c>
      <c r="B719" s="359"/>
      <c r="C719" s="359"/>
      <c r="D719" s="359"/>
      <c r="E719" s="359"/>
      <c r="F719" s="359"/>
      <c r="H719" s="359" t="str">
        <f>G680</f>
        <v>Nama PB 14</v>
      </c>
      <c r="I719" s="359"/>
      <c r="J719" s="359"/>
      <c r="K719" s="359"/>
      <c r="L719" s="359"/>
      <c r="M719" s="359"/>
    </row>
    <row r="721" spans="1:14" x14ac:dyDescent="0.15">
      <c r="A721" s="359" t="s">
        <v>516</v>
      </c>
      <c r="B721" s="359"/>
      <c r="C721" s="359"/>
      <c r="D721" s="359"/>
      <c r="E721" s="359"/>
      <c r="F721" s="359"/>
      <c r="G721" s="359"/>
      <c r="H721" s="359"/>
      <c r="I721" s="359"/>
      <c r="J721" s="359"/>
      <c r="K721" s="359"/>
      <c r="L721" s="359"/>
      <c r="M721" s="359"/>
    </row>
    <row r="722" spans="1:14" x14ac:dyDescent="0.15">
      <c r="A722" s="359" t="str">
        <f>"Kepala "&amp;[128]Base_01!$B$2&amp;" "&amp;[128]Base_01!$C$2</f>
        <v>Kepala Kelurahan Klasabi</v>
      </c>
      <c r="B722" s="359"/>
      <c r="C722" s="359"/>
      <c r="D722" s="359"/>
      <c r="E722" s="359"/>
      <c r="F722" s="359"/>
      <c r="G722" s="359"/>
      <c r="H722" s="359"/>
      <c r="I722" s="359"/>
      <c r="J722" s="359"/>
      <c r="K722" s="359"/>
      <c r="L722" s="359"/>
      <c r="M722" s="359"/>
    </row>
    <row r="727" spans="1:14" x14ac:dyDescent="0.15">
      <c r="A727" s="359" t="str">
        <f>[128]Base_01!$C$9</f>
        <v>Arnold Howay</v>
      </c>
      <c r="B727" s="359"/>
      <c r="C727" s="359"/>
      <c r="D727" s="359"/>
      <c r="E727" s="359"/>
      <c r="F727" s="359"/>
      <c r="G727" s="359"/>
      <c r="H727" s="359"/>
      <c r="I727" s="359"/>
      <c r="J727" s="359"/>
      <c r="K727" s="359"/>
      <c r="L727" s="359"/>
      <c r="M727" s="359"/>
    </row>
    <row r="728" spans="1:14" x14ac:dyDescent="0.15">
      <c r="A728" s="359" t="str">
        <f>[128]Base_01!$C$10</f>
        <v>NIP ….......................................</v>
      </c>
      <c r="B728" s="359"/>
      <c r="C728" s="359"/>
      <c r="D728" s="359"/>
      <c r="E728" s="359"/>
      <c r="F728" s="359"/>
      <c r="G728" s="359"/>
      <c r="H728" s="359"/>
      <c r="I728" s="359"/>
      <c r="J728" s="359"/>
      <c r="K728" s="359"/>
      <c r="L728" s="359"/>
      <c r="M728" s="359"/>
    </row>
    <row r="729" spans="1:14" x14ac:dyDescent="0.15">
      <c r="A729" s="365" t="s">
        <v>336</v>
      </c>
      <c r="B729" s="365"/>
      <c r="C729" s="365"/>
      <c r="D729" s="365"/>
      <c r="E729" s="365"/>
      <c r="F729" s="365"/>
      <c r="G729" s="365"/>
      <c r="H729" s="365"/>
      <c r="I729" s="365"/>
      <c r="J729" s="365"/>
      <c r="K729" s="365"/>
      <c r="L729" s="365"/>
      <c r="M729" s="365"/>
      <c r="N729" s="1">
        <v>15</v>
      </c>
    </row>
    <row r="731" spans="1:14" x14ac:dyDescent="0.15">
      <c r="A731" s="346" t="s">
        <v>252</v>
      </c>
      <c r="B731" s="346"/>
      <c r="C731" s="346"/>
      <c r="D731" s="346"/>
      <c r="E731" s="346"/>
      <c r="F731" s="346"/>
      <c r="G731" s="23" t="str">
        <f>VLOOKUP($N729,[128]Base_02!$A$5:$AD$24,2,0)</f>
        <v>000015</v>
      </c>
    </row>
    <row r="732" spans="1:14" x14ac:dyDescent="0.15">
      <c r="A732" s="346" t="s">
        <v>253</v>
      </c>
      <c r="B732" s="346"/>
      <c r="C732" s="346"/>
      <c r="D732" s="346"/>
      <c r="E732" s="346"/>
      <c r="F732" s="346"/>
      <c r="G732" s="23" t="str">
        <f>VLOOKUP($N729,[128]Base_02!$A$5:$AD$24,3,0)</f>
        <v>Nama PB 15</v>
      </c>
    </row>
    <row r="733" spans="1:14" x14ac:dyDescent="0.15">
      <c r="A733" s="346" t="s">
        <v>13</v>
      </c>
      <c r="B733" s="346"/>
      <c r="C733" s="346"/>
      <c r="D733" s="346"/>
      <c r="E733" s="346"/>
      <c r="F733" s="346"/>
      <c r="G733" s="23">
        <f>VLOOKUP($N729,[128]Base_02!$A$5:$AD$24,14,0)</f>
        <v>0</v>
      </c>
    </row>
    <row r="734" spans="1:14" x14ac:dyDescent="0.15">
      <c r="A734" s="346" t="s">
        <v>4</v>
      </c>
      <c r="B734" s="346"/>
      <c r="C734" s="346"/>
      <c r="D734" s="346"/>
      <c r="E734" s="346"/>
      <c r="F734" s="346"/>
      <c r="G734" s="23" t="str">
        <f>VLOOKUP(N729,[128]Base_02!$A$5:$Z$24,11,FALSE)&amp;", RT "&amp;VLOOKUP(N729,[128]Base_02!$A$5:$Z$24,12,FALSE)&amp;", RW "&amp;VLOOKUP(N729,[128]Base_02!$A$5:$Z$24,13,FALSE)</f>
        <v>Jalan Kanal Victory, RT 2, RW 1</v>
      </c>
    </row>
    <row r="735" spans="1:14" x14ac:dyDescent="0.15">
      <c r="A735" s="346" t="str">
        <f>[128]Base_01!$B$2</f>
        <v>Kelurahan</v>
      </c>
      <c r="B735" s="346"/>
      <c r="C735" s="346"/>
      <c r="D735" s="346"/>
      <c r="E735" s="346"/>
      <c r="F735" s="346"/>
      <c r="G735" s="23" t="str">
        <f>[128]Base_01!$C$2</f>
        <v>Klasabi</v>
      </c>
    </row>
    <row r="736" spans="1:14" x14ac:dyDescent="0.15">
      <c r="A736" s="346" t="s">
        <v>9</v>
      </c>
      <c r="B736" s="346"/>
      <c r="C736" s="346"/>
      <c r="D736" s="346"/>
      <c r="E736" s="346"/>
      <c r="F736" s="346"/>
      <c r="G736" s="23" t="str">
        <f>[128]Base_01!$C$3</f>
        <v>Sorong Manoi</v>
      </c>
    </row>
    <row r="737" spans="1:15" x14ac:dyDescent="0.15">
      <c r="A737" s="346" t="str">
        <f>[128]Base_01!$B$4</f>
        <v>Kota</v>
      </c>
      <c r="B737" s="346"/>
      <c r="C737" s="346"/>
      <c r="D737" s="346"/>
      <c r="E737" s="346"/>
      <c r="F737" s="346"/>
      <c r="G737" s="23" t="str">
        <f>[128]Base_01!$C$4</f>
        <v>Sorong</v>
      </c>
    </row>
    <row r="738" spans="1:15" x14ac:dyDescent="0.15">
      <c r="A738" s="346" t="s">
        <v>324</v>
      </c>
      <c r="B738" s="346"/>
      <c r="C738" s="346"/>
      <c r="D738" s="346"/>
      <c r="E738" s="346"/>
      <c r="F738" s="346"/>
      <c r="G738" s="21" t="str">
        <f>[128]Base_01!$C$5</f>
        <v>Papua Barat Daya</v>
      </c>
    </row>
    <row r="740" spans="1:15" x14ac:dyDescent="0.15">
      <c r="A740" s="347" t="s">
        <v>19</v>
      </c>
      <c r="B740" s="361" t="s">
        <v>325</v>
      </c>
      <c r="C740" s="362"/>
      <c r="D740" s="362"/>
      <c r="E740" s="44"/>
      <c r="F740" s="39"/>
      <c r="H740" s="347" t="s">
        <v>20</v>
      </c>
      <c r="I740" s="361" t="s">
        <v>325</v>
      </c>
      <c r="J740" s="362"/>
      <c r="K740" s="362"/>
      <c r="L740" s="41"/>
      <c r="M740" s="42"/>
    </row>
    <row r="741" spans="1:15" x14ac:dyDescent="0.15">
      <c r="A741" s="348"/>
      <c r="B741" s="358" t="s">
        <v>327</v>
      </c>
      <c r="C741" s="359"/>
      <c r="D741" s="359"/>
      <c r="E741" s="359"/>
      <c r="F741" s="360"/>
      <c r="H741" s="348"/>
      <c r="I741" s="358" t="s">
        <v>327</v>
      </c>
      <c r="J741" s="359"/>
      <c r="K741" s="359"/>
      <c r="L741" s="359"/>
      <c r="M741" s="360"/>
    </row>
    <row r="742" spans="1:15" x14ac:dyDescent="0.15">
      <c r="A742" s="348"/>
      <c r="B742" s="363" t="s">
        <v>326</v>
      </c>
      <c r="C742" s="346"/>
      <c r="D742" s="346"/>
      <c r="F742" s="40"/>
      <c r="H742" s="348"/>
      <c r="I742" s="363" t="s">
        <v>326</v>
      </c>
      <c r="J742" s="346"/>
      <c r="K742" s="346"/>
      <c r="M742" s="40"/>
    </row>
    <row r="743" spans="1:15" x14ac:dyDescent="0.15">
      <c r="A743" s="348"/>
      <c r="B743" s="364" t="s">
        <v>327</v>
      </c>
      <c r="C743" s="353"/>
      <c r="D743" s="353"/>
      <c r="E743" s="353"/>
      <c r="F743" s="354"/>
      <c r="H743" s="348"/>
      <c r="I743" s="364" t="s">
        <v>327</v>
      </c>
      <c r="J743" s="353"/>
      <c r="K743" s="353"/>
      <c r="L743" s="353"/>
      <c r="M743" s="354"/>
    </row>
    <row r="744" spans="1:15" x14ac:dyDescent="0.15">
      <c r="A744" s="348"/>
      <c r="B744" s="357"/>
      <c r="C744" s="355"/>
      <c r="D744" s="355"/>
      <c r="E744" s="355"/>
      <c r="F744" s="356"/>
      <c r="H744" s="348"/>
      <c r="I744" s="357"/>
      <c r="J744" s="355"/>
      <c r="K744" s="355"/>
      <c r="L744" s="355"/>
      <c r="M744" s="356"/>
      <c r="O744" s="1" t="s">
        <v>337</v>
      </c>
    </row>
    <row r="745" spans="1:15" x14ac:dyDescent="0.15">
      <c r="A745" s="348"/>
      <c r="B745" s="358"/>
      <c r="C745" s="359"/>
      <c r="D745" s="359"/>
      <c r="E745" s="359"/>
      <c r="F745" s="360"/>
      <c r="H745" s="348"/>
      <c r="I745" s="358"/>
      <c r="J745" s="359"/>
      <c r="K745" s="359"/>
      <c r="L745" s="359"/>
      <c r="M745" s="360"/>
    </row>
    <row r="746" spans="1:15" x14ac:dyDescent="0.15">
      <c r="A746" s="348"/>
      <c r="B746" s="358"/>
      <c r="C746" s="359"/>
      <c r="D746" s="359"/>
      <c r="E746" s="359"/>
      <c r="F746" s="360"/>
      <c r="H746" s="348"/>
      <c r="I746" s="358"/>
      <c r="J746" s="359"/>
      <c r="K746" s="359"/>
      <c r="L746" s="359"/>
      <c r="M746" s="360"/>
    </row>
    <row r="747" spans="1:15" x14ac:dyDescent="0.15">
      <c r="A747" s="348"/>
      <c r="B747" s="358"/>
      <c r="C747" s="359"/>
      <c r="D747" s="359"/>
      <c r="E747" s="359"/>
      <c r="F747" s="360"/>
      <c r="H747" s="348"/>
      <c r="I747" s="358"/>
      <c r="J747" s="359"/>
      <c r="K747" s="359"/>
      <c r="L747" s="359"/>
      <c r="M747" s="360"/>
    </row>
    <row r="748" spans="1:15" x14ac:dyDescent="0.15">
      <c r="A748" s="348"/>
      <c r="B748" s="358"/>
      <c r="C748" s="359"/>
      <c r="D748" s="359"/>
      <c r="E748" s="359"/>
      <c r="F748" s="360"/>
      <c r="H748" s="348"/>
      <c r="I748" s="358"/>
      <c r="J748" s="359"/>
      <c r="K748" s="359"/>
      <c r="L748" s="359"/>
      <c r="M748" s="360"/>
    </row>
    <row r="749" spans="1:15" x14ac:dyDescent="0.15">
      <c r="A749" s="348"/>
      <c r="B749" s="358"/>
      <c r="C749" s="359"/>
      <c r="D749" s="359"/>
      <c r="E749" s="359"/>
      <c r="F749" s="360"/>
      <c r="H749" s="348"/>
      <c r="I749" s="358"/>
      <c r="J749" s="359"/>
      <c r="K749" s="359"/>
      <c r="L749" s="359"/>
      <c r="M749" s="360"/>
    </row>
    <row r="750" spans="1:15" x14ac:dyDescent="0.15">
      <c r="A750" s="348"/>
      <c r="B750" s="358"/>
      <c r="C750" s="359"/>
      <c r="D750" s="359"/>
      <c r="E750" s="359"/>
      <c r="F750" s="360"/>
      <c r="H750" s="348"/>
      <c r="I750" s="358"/>
      <c r="J750" s="359"/>
      <c r="K750" s="359"/>
      <c r="L750" s="359"/>
      <c r="M750" s="360"/>
    </row>
    <row r="751" spans="1:15" x14ac:dyDescent="0.15">
      <c r="A751" s="349"/>
      <c r="B751" s="364"/>
      <c r="C751" s="353"/>
      <c r="D751" s="353"/>
      <c r="E751" s="353"/>
      <c r="F751" s="354"/>
      <c r="H751" s="349"/>
      <c r="I751" s="364"/>
      <c r="J751" s="353"/>
      <c r="K751" s="353"/>
      <c r="L751" s="353"/>
      <c r="M751" s="354"/>
    </row>
    <row r="753" spans="1:13" x14ac:dyDescent="0.15">
      <c r="A753" s="347" t="s">
        <v>21</v>
      </c>
      <c r="B753" s="350" t="s">
        <v>328</v>
      </c>
      <c r="C753" s="351"/>
      <c r="D753" s="351"/>
      <c r="E753" s="351"/>
      <c r="F753" s="351"/>
      <c r="G753" s="351"/>
      <c r="H753" s="351"/>
      <c r="I753" s="351"/>
      <c r="J753" s="351"/>
      <c r="K753" s="351"/>
      <c r="L753" s="351"/>
      <c r="M753" s="352"/>
    </row>
    <row r="754" spans="1:13" x14ac:dyDescent="0.15">
      <c r="A754" s="348"/>
      <c r="B754" s="355" t="s">
        <v>329</v>
      </c>
      <c r="C754" s="355"/>
      <c r="D754" s="356"/>
      <c r="E754" s="357" t="s">
        <v>330</v>
      </c>
      <c r="F754" s="355"/>
      <c r="G754" s="356"/>
      <c r="H754" s="357" t="s">
        <v>330</v>
      </c>
      <c r="I754" s="355"/>
      <c r="J754" s="356"/>
      <c r="K754" s="357" t="s">
        <v>334</v>
      </c>
      <c r="L754" s="355"/>
      <c r="M754" s="356"/>
    </row>
    <row r="755" spans="1:13" x14ac:dyDescent="0.15">
      <c r="A755" s="348"/>
      <c r="D755" s="40"/>
      <c r="E755" s="358" t="s">
        <v>331</v>
      </c>
      <c r="F755" s="359"/>
      <c r="G755" s="360"/>
      <c r="H755" s="358" t="s">
        <v>333</v>
      </c>
      <c r="I755" s="359"/>
      <c r="J755" s="360"/>
      <c r="K755" s="43"/>
      <c r="M755" s="40"/>
    </row>
    <row r="756" spans="1:13" x14ac:dyDescent="0.15">
      <c r="A756" s="348"/>
      <c r="D756" s="40"/>
      <c r="E756" s="358" t="s">
        <v>332</v>
      </c>
      <c r="F756" s="359"/>
      <c r="G756" s="360"/>
      <c r="H756" s="43"/>
      <c r="J756" s="40"/>
      <c r="K756" s="43"/>
      <c r="M756" s="40"/>
    </row>
    <row r="757" spans="1:13" x14ac:dyDescent="0.15">
      <c r="A757" s="348"/>
      <c r="D757" s="40"/>
      <c r="E757" s="43"/>
      <c r="G757" s="40"/>
      <c r="H757" s="43"/>
      <c r="J757" s="40"/>
      <c r="K757" s="43"/>
      <c r="M757" s="40"/>
    </row>
    <row r="758" spans="1:13" x14ac:dyDescent="0.15">
      <c r="A758" s="348"/>
      <c r="D758" s="40"/>
      <c r="E758" s="43"/>
      <c r="G758" s="40"/>
      <c r="H758" s="43"/>
      <c r="J758" s="40"/>
      <c r="K758" s="43"/>
      <c r="M758" s="40"/>
    </row>
    <row r="759" spans="1:13" x14ac:dyDescent="0.15">
      <c r="A759" s="348"/>
      <c r="D759" s="40"/>
      <c r="E759" s="43"/>
      <c r="G759" s="40"/>
      <c r="H759" s="43"/>
      <c r="J759" s="40"/>
      <c r="K759" s="43"/>
      <c r="M759" s="40"/>
    </row>
    <row r="760" spans="1:13" x14ac:dyDescent="0.15">
      <c r="A760" s="348"/>
      <c r="D760" s="40"/>
      <c r="E760" s="43"/>
      <c r="G760" s="40"/>
      <c r="H760" s="43"/>
      <c r="J760" s="40"/>
      <c r="K760" s="43"/>
      <c r="M760" s="40"/>
    </row>
    <row r="761" spans="1:13" x14ac:dyDescent="0.15">
      <c r="A761" s="348"/>
      <c r="B761" s="358" t="s">
        <v>338</v>
      </c>
      <c r="C761" s="359"/>
      <c r="D761" s="360"/>
      <c r="E761" s="358" t="s">
        <v>338</v>
      </c>
      <c r="F761" s="359"/>
      <c r="G761" s="360"/>
      <c r="H761" s="358" t="s">
        <v>338</v>
      </c>
      <c r="I761" s="359"/>
      <c r="J761" s="360"/>
      <c r="K761" s="358" t="s">
        <v>338</v>
      </c>
      <c r="L761" s="359"/>
      <c r="M761" s="360"/>
    </row>
    <row r="762" spans="1:13" x14ac:dyDescent="0.15">
      <c r="A762" s="349"/>
      <c r="B762" s="353"/>
      <c r="C762" s="353"/>
      <c r="D762" s="354"/>
      <c r="E762" s="353"/>
      <c r="F762" s="353"/>
      <c r="G762" s="354"/>
      <c r="H762" s="353"/>
      <c r="I762" s="353"/>
      <c r="J762" s="354"/>
      <c r="K762" s="353"/>
      <c r="L762" s="353"/>
      <c r="M762" s="354"/>
    </row>
    <row r="764" spans="1:13" x14ac:dyDescent="0.15">
      <c r="H764" s="359" t="str">
        <f>[128]Base_01!$C$4&amp;", "&amp;[128]Base_01!$C$28</f>
        <v>Sorong, …..  …........................  2026</v>
      </c>
      <c r="I764" s="359"/>
      <c r="J764" s="359"/>
      <c r="K764" s="359"/>
      <c r="L764" s="359"/>
      <c r="M764" s="359"/>
    </row>
    <row r="765" spans="1:13" x14ac:dyDescent="0.15">
      <c r="A765" s="359" t="s">
        <v>303</v>
      </c>
      <c r="B765" s="359"/>
      <c r="C765" s="359"/>
      <c r="D765" s="359"/>
      <c r="E765" s="359"/>
      <c r="F765" s="359"/>
      <c r="H765" s="359" t="s">
        <v>335</v>
      </c>
      <c r="I765" s="359"/>
      <c r="J765" s="359"/>
      <c r="K765" s="359"/>
      <c r="L765" s="359"/>
      <c r="M765" s="359"/>
    </row>
    <row r="766" spans="1:13" x14ac:dyDescent="0.15">
      <c r="A766" s="359" t="s">
        <v>322</v>
      </c>
      <c r="B766" s="359"/>
      <c r="C766" s="359"/>
      <c r="D766" s="359"/>
      <c r="E766" s="359"/>
      <c r="F766" s="359"/>
      <c r="H766" s="359" t="s">
        <v>305</v>
      </c>
      <c r="I766" s="359"/>
      <c r="J766" s="359"/>
      <c r="K766" s="359"/>
      <c r="L766" s="359"/>
      <c r="M766" s="359"/>
    </row>
    <row r="771" spans="1:14" x14ac:dyDescent="0.15">
      <c r="A771" s="359" t="str">
        <f>[128]Base_01!$C$20</f>
        <v>…...............         …...............</v>
      </c>
      <c r="B771" s="359"/>
      <c r="C771" s="359"/>
      <c r="D771" s="359"/>
      <c r="E771" s="359"/>
      <c r="F771" s="359"/>
      <c r="H771" s="359" t="str">
        <f>G732</f>
        <v>Nama PB 15</v>
      </c>
      <c r="I771" s="359"/>
      <c r="J771" s="359"/>
      <c r="K771" s="359"/>
      <c r="L771" s="359"/>
      <c r="M771" s="359"/>
    </row>
    <row r="773" spans="1:14" x14ac:dyDescent="0.15">
      <c r="A773" s="359" t="s">
        <v>516</v>
      </c>
      <c r="B773" s="359"/>
      <c r="C773" s="359"/>
      <c r="D773" s="359"/>
      <c r="E773" s="359"/>
      <c r="F773" s="359"/>
      <c r="G773" s="359"/>
      <c r="H773" s="359"/>
      <c r="I773" s="359"/>
      <c r="J773" s="359"/>
      <c r="K773" s="359"/>
      <c r="L773" s="359"/>
      <c r="M773" s="359"/>
    </row>
    <row r="774" spans="1:14" x14ac:dyDescent="0.15">
      <c r="A774" s="359" t="str">
        <f>"Kepala "&amp;[128]Base_01!$B$2&amp;" "&amp;[128]Base_01!$C$2</f>
        <v>Kepala Kelurahan Klasabi</v>
      </c>
      <c r="B774" s="359"/>
      <c r="C774" s="359"/>
      <c r="D774" s="359"/>
      <c r="E774" s="359"/>
      <c r="F774" s="359"/>
      <c r="G774" s="359"/>
      <c r="H774" s="359"/>
      <c r="I774" s="359"/>
      <c r="J774" s="359"/>
      <c r="K774" s="359"/>
      <c r="L774" s="359"/>
      <c r="M774" s="359"/>
    </row>
    <row r="779" spans="1:14" x14ac:dyDescent="0.15">
      <c r="A779" s="359" t="str">
        <f>[128]Base_01!$C$9</f>
        <v>Arnold Howay</v>
      </c>
      <c r="B779" s="359"/>
      <c r="C779" s="359"/>
      <c r="D779" s="359"/>
      <c r="E779" s="359"/>
      <c r="F779" s="359"/>
      <c r="G779" s="359"/>
      <c r="H779" s="359"/>
      <c r="I779" s="359"/>
      <c r="J779" s="359"/>
      <c r="K779" s="359"/>
      <c r="L779" s="359"/>
      <c r="M779" s="359"/>
    </row>
    <row r="780" spans="1:14" x14ac:dyDescent="0.15">
      <c r="A780" s="359" t="str">
        <f>[128]Base_01!$C$10</f>
        <v>NIP ….......................................</v>
      </c>
      <c r="B780" s="359"/>
      <c r="C780" s="359"/>
      <c r="D780" s="359"/>
      <c r="E780" s="359"/>
      <c r="F780" s="359"/>
      <c r="G780" s="359"/>
      <c r="H780" s="359"/>
      <c r="I780" s="359"/>
      <c r="J780" s="359"/>
      <c r="K780" s="359"/>
      <c r="L780" s="359"/>
      <c r="M780" s="359"/>
    </row>
    <row r="781" spans="1:14" x14ac:dyDescent="0.15">
      <c r="A781" s="365" t="s">
        <v>336</v>
      </c>
      <c r="B781" s="365"/>
      <c r="C781" s="365"/>
      <c r="D781" s="365"/>
      <c r="E781" s="365"/>
      <c r="F781" s="365"/>
      <c r="G781" s="365"/>
      <c r="H781" s="365"/>
      <c r="I781" s="365"/>
      <c r="J781" s="365"/>
      <c r="K781" s="365"/>
      <c r="L781" s="365"/>
      <c r="M781" s="365"/>
      <c r="N781" s="1">
        <v>16</v>
      </c>
    </row>
    <row r="783" spans="1:14" x14ac:dyDescent="0.15">
      <c r="A783" s="346" t="s">
        <v>252</v>
      </c>
      <c r="B783" s="346"/>
      <c r="C783" s="346"/>
      <c r="D783" s="346"/>
      <c r="E783" s="346"/>
      <c r="F783" s="346"/>
      <c r="G783" s="23" t="str">
        <f>VLOOKUP($N781,[128]Base_02!$A$5:$AD$24,2,0)</f>
        <v>000016</v>
      </c>
    </row>
    <row r="784" spans="1:14" x14ac:dyDescent="0.15">
      <c r="A784" s="346" t="s">
        <v>253</v>
      </c>
      <c r="B784" s="346"/>
      <c r="C784" s="346"/>
      <c r="D784" s="346"/>
      <c r="E784" s="346"/>
      <c r="F784" s="346"/>
      <c r="G784" s="23" t="str">
        <f>VLOOKUP($N781,[128]Base_02!$A$5:$AD$24,3,0)</f>
        <v>Nama PB 16</v>
      </c>
    </row>
    <row r="785" spans="1:15" x14ac:dyDescent="0.15">
      <c r="A785" s="346" t="s">
        <v>13</v>
      </c>
      <c r="B785" s="346"/>
      <c r="C785" s="346"/>
      <c r="D785" s="346"/>
      <c r="E785" s="346"/>
      <c r="F785" s="346"/>
      <c r="G785" s="23">
        <f>VLOOKUP($N781,[128]Base_02!$A$5:$AD$24,14,0)</f>
        <v>0</v>
      </c>
    </row>
    <row r="786" spans="1:15" x14ac:dyDescent="0.15">
      <c r="A786" s="346" t="s">
        <v>4</v>
      </c>
      <c r="B786" s="346"/>
      <c r="C786" s="346"/>
      <c r="D786" s="346"/>
      <c r="E786" s="346"/>
      <c r="F786" s="346"/>
      <c r="G786" s="23" t="str">
        <f>VLOOKUP(N781,[128]Base_02!$A$5:$Z$24,11,FALSE)&amp;", RT "&amp;VLOOKUP(N781,[128]Base_02!$A$5:$Z$24,12,FALSE)&amp;", RW "&amp;VLOOKUP(N781,[128]Base_02!$A$5:$Z$24,13,FALSE)</f>
        <v>Jalan Kanal Victory, RT 2, RW 1</v>
      </c>
    </row>
    <row r="787" spans="1:15" x14ac:dyDescent="0.15">
      <c r="A787" s="346" t="str">
        <f>[128]Base_01!$B$2</f>
        <v>Kelurahan</v>
      </c>
      <c r="B787" s="346"/>
      <c r="C787" s="346"/>
      <c r="D787" s="346"/>
      <c r="E787" s="346"/>
      <c r="F787" s="346"/>
      <c r="G787" s="23" t="str">
        <f>[128]Base_01!$C$2</f>
        <v>Klasabi</v>
      </c>
    </row>
    <row r="788" spans="1:15" x14ac:dyDescent="0.15">
      <c r="A788" s="346" t="s">
        <v>9</v>
      </c>
      <c r="B788" s="346"/>
      <c r="C788" s="346"/>
      <c r="D788" s="346"/>
      <c r="E788" s="346"/>
      <c r="F788" s="346"/>
      <c r="G788" s="23" t="str">
        <f>[128]Base_01!$C$3</f>
        <v>Sorong Manoi</v>
      </c>
    </row>
    <row r="789" spans="1:15" x14ac:dyDescent="0.15">
      <c r="A789" s="346" t="str">
        <f>[128]Base_01!$B$4</f>
        <v>Kota</v>
      </c>
      <c r="B789" s="346"/>
      <c r="C789" s="346"/>
      <c r="D789" s="346"/>
      <c r="E789" s="346"/>
      <c r="F789" s="346"/>
      <c r="G789" s="23" t="str">
        <f>[128]Base_01!$C$4</f>
        <v>Sorong</v>
      </c>
    </row>
    <row r="790" spans="1:15" x14ac:dyDescent="0.15">
      <c r="A790" s="346" t="s">
        <v>324</v>
      </c>
      <c r="B790" s="346"/>
      <c r="C790" s="346"/>
      <c r="D790" s="346"/>
      <c r="E790" s="346"/>
      <c r="F790" s="346"/>
      <c r="G790" s="21" t="str">
        <f>[128]Base_01!$C$5</f>
        <v>Papua Barat Daya</v>
      </c>
    </row>
    <row r="792" spans="1:15" x14ac:dyDescent="0.15">
      <c r="A792" s="347" t="s">
        <v>19</v>
      </c>
      <c r="B792" s="361" t="s">
        <v>325</v>
      </c>
      <c r="C792" s="362"/>
      <c r="D792" s="362"/>
      <c r="E792" s="44"/>
      <c r="F792" s="39"/>
      <c r="H792" s="347" t="s">
        <v>20</v>
      </c>
      <c r="I792" s="361" t="s">
        <v>325</v>
      </c>
      <c r="J792" s="362"/>
      <c r="K792" s="362"/>
      <c r="L792" s="41"/>
      <c r="M792" s="42"/>
    </row>
    <row r="793" spans="1:15" x14ac:dyDescent="0.15">
      <c r="A793" s="348"/>
      <c r="B793" s="358" t="s">
        <v>327</v>
      </c>
      <c r="C793" s="359"/>
      <c r="D793" s="359"/>
      <c r="E793" s="359"/>
      <c r="F793" s="360"/>
      <c r="H793" s="348"/>
      <c r="I793" s="358" t="s">
        <v>327</v>
      </c>
      <c r="J793" s="359"/>
      <c r="K793" s="359"/>
      <c r="L793" s="359"/>
      <c r="M793" s="360"/>
    </row>
    <row r="794" spans="1:15" x14ac:dyDescent="0.15">
      <c r="A794" s="348"/>
      <c r="B794" s="363" t="s">
        <v>326</v>
      </c>
      <c r="C794" s="346"/>
      <c r="D794" s="346"/>
      <c r="F794" s="40"/>
      <c r="H794" s="348"/>
      <c r="I794" s="363" t="s">
        <v>326</v>
      </c>
      <c r="J794" s="346"/>
      <c r="K794" s="346"/>
      <c r="M794" s="40"/>
    </row>
    <row r="795" spans="1:15" x14ac:dyDescent="0.15">
      <c r="A795" s="348"/>
      <c r="B795" s="364" t="s">
        <v>327</v>
      </c>
      <c r="C795" s="353"/>
      <c r="D795" s="353"/>
      <c r="E795" s="353"/>
      <c r="F795" s="354"/>
      <c r="H795" s="348"/>
      <c r="I795" s="364" t="s">
        <v>327</v>
      </c>
      <c r="J795" s="353"/>
      <c r="K795" s="353"/>
      <c r="L795" s="353"/>
      <c r="M795" s="354"/>
    </row>
    <row r="796" spans="1:15" x14ac:dyDescent="0.15">
      <c r="A796" s="348"/>
      <c r="B796" s="357"/>
      <c r="C796" s="355"/>
      <c r="D796" s="355"/>
      <c r="E796" s="355"/>
      <c r="F796" s="356"/>
      <c r="H796" s="348"/>
      <c r="I796" s="357"/>
      <c r="J796" s="355"/>
      <c r="K796" s="355"/>
      <c r="L796" s="355"/>
      <c r="M796" s="356"/>
      <c r="O796" s="1" t="s">
        <v>337</v>
      </c>
    </row>
    <row r="797" spans="1:15" x14ac:dyDescent="0.15">
      <c r="A797" s="348"/>
      <c r="B797" s="358"/>
      <c r="C797" s="359"/>
      <c r="D797" s="359"/>
      <c r="E797" s="359"/>
      <c r="F797" s="360"/>
      <c r="H797" s="348"/>
      <c r="I797" s="358"/>
      <c r="J797" s="359"/>
      <c r="K797" s="359"/>
      <c r="L797" s="359"/>
      <c r="M797" s="360"/>
    </row>
    <row r="798" spans="1:15" x14ac:dyDescent="0.15">
      <c r="A798" s="348"/>
      <c r="B798" s="358"/>
      <c r="C798" s="359"/>
      <c r="D798" s="359"/>
      <c r="E798" s="359"/>
      <c r="F798" s="360"/>
      <c r="H798" s="348"/>
      <c r="I798" s="358"/>
      <c r="J798" s="359"/>
      <c r="K798" s="359"/>
      <c r="L798" s="359"/>
      <c r="M798" s="360"/>
    </row>
    <row r="799" spans="1:15" x14ac:dyDescent="0.15">
      <c r="A799" s="348"/>
      <c r="B799" s="358"/>
      <c r="C799" s="359"/>
      <c r="D799" s="359"/>
      <c r="E799" s="359"/>
      <c r="F799" s="360"/>
      <c r="H799" s="348"/>
      <c r="I799" s="358"/>
      <c r="J799" s="359"/>
      <c r="K799" s="359"/>
      <c r="L799" s="359"/>
      <c r="M799" s="360"/>
    </row>
    <row r="800" spans="1:15" x14ac:dyDescent="0.15">
      <c r="A800" s="348"/>
      <c r="B800" s="358"/>
      <c r="C800" s="359"/>
      <c r="D800" s="359"/>
      <c r="E800" s="359"/>
      <c r="F800" s="360"/>
      <c r="H800" s="348"/>
      <c r="I800" s="358"/>
      <c r="J800" s="359"/>
      <c r="K800" s="359"/>
      <c r="L800" s="359"/>
      <c r="M800" s="360"/>
    </row>
    <row r="801" spans="1:13" x14ac:dyDescent="0.15">
      <c r="A801" s="348"/>
      <c r="B801" s="358"/>
      <c r="C801" s="359"/>
      <c r="D801" s="359"/>
      <c r="E801" s="359"/>
      <c r="F801" s="360"/>
      <c r="H801" s="348"/>
      <c r="I801" s="358"/>
      <c r="J801" s="359"/>
      <c r="K801" s="359"/>
      <c r="L801" s="359"/>
      <c r="M801" s="360"/>
    </row>
    <row r="802" spans="1:13" x14ac:dyDescent="0.15">
      <c r="A802" s="348"/>
      <c r="B802" s="358"/>
      <c r="C802" s="359"/>
      <c r="D802" s="359"/>
      <c r="E802" s="359"/>
      <c r="F802" s="360"/>
      <c r="H802" s="348"/>
      <c r="I802" s="358"/>
      <c r="J802" s="359"/>
      <c r="K802" s="359"/>
      <c r="L802" s="359"/>
      <c r="M802" s="360"/>
    </row>
    <row r="803" spans="1:13" x14ac:dyDescent="0.15">
      <c r="A803" s="349"/>
      <c r="B803" s="364"/>
      <c r="C803" s="353"/>
      <c r="D803" s="353"/>
      <c r="E803" s="353"/>
      <c r="F803" s="354"/>
      <c r="H803" s="349"/>
      <c r="I803" s="364"/>
      <c r="J803" s="353"/>
      <c r="K803" s="353"/>
      <c r="L803" s="353"/>
      <c r="M803" s="354"/>
    </row>
    <row r="805" spans="1:13" x14ac:dyDescent="0.15">
      <c r="A805" s="347" t="s">
        <v>21</v>
      </c>
      <c r="B805" s="350" t="s">
        <v>328</v>
      </c>
      <c r="C805" s="351"/>
      <c r="D805" s="351"/>
      <c r="E805" s="351"/>
      <c r="F805" s="351"/>
      <c r="G805" s="351"/>
      <c r="H805" s="351"/>
      <c r="I805" s="351"/>
      <c r="J805" s="351"/>
      <c r="K805" s="351"/>
      <c r="L805" s="351"/>
      <c r="M805" s="352"/>
    </row>
    <row r="806" spans="1:13" x14ac:dyDescent="0.15">
      <c r="A806" s="348"/>
      <c r="B806" s="355" t="s">
        <v>329</v>
      </c>
      <c r="C806" s="355"/>
      <c r="D806" s="356"/>
      <c r="E806" s="357" t="s">
        <v>330</v>
      </c>
      <c r="F806" s="355"/>
      <c r="G806" s="356"/>
      <c r="H806" s="357" t="s">
        <v>330</v>
      </c>
      <c r="I806" s="355"/>
      <c r="J806" s="356"/>
      <c r="K806" s="357" t="s">
        <v>334</v>
      </c>
      <c r="L806" s="355"/>
      <c r="M806" s="356"/>
    </row>
    <row r="807" spans="1:13" x14ac:dyDescent="0.15">
      <c r="A807" s="348"/>
      <c r="D807" s="40"/>
      <c r="E807" s="358" t="s">
        <v>331</v>
      </c>
      <c r="F807" s="359"/>
      <c r="G807" s="360"/>
      <c r="H807" s="358" t="s">
        <v>333</v>
      </c>
      <c r="I807" s="359"/>
      <c r="J807" s="360"/>
      <c r="K807" s="43"/>
      <c r="M807" s="40"/>
    </row>
    <row r="808" spans="1:13" x14ac:dyDescent="0.15">
      <c r="A808" s="348"/>
      <c r="D808" s="40"/>
      <c r="E808" s="358" t="s">
        <v>332</v>
      </c>
      <c r="F808" s="359"/>
      <c r="G808" s="360"/>
      <c r="H808" s="43"/>
      <c r="J808" s="40"/>
      <c r="K808" s="43"/>
      <c r="M808" s="40"/>
    </row>
    <row r="809" spans="1:13" x14ac:dyDescent="0.15">
      <c r="A809" s="348"/>
      <c r="D809" s="40"/>
      <c r="E809" s="43"/>
      <c r="G809" s="40"/>
      <c r="H809" s="43"/>
      <c r="J809" s="40"/>
      <c r="K809" s="43"/>
      <c r="M809" s="40"/>
    </row>
    <row r="810" spans="1:13" x14ac:dyDescent="0.15">
      <c r="A810" s="348"/>
      <c r="D810" s="40"/>
      <c r="E810" s="43"/>
      <c r="G810" s="40"/>
      <c r="H810" s="43"/>
      <c r="J810" s="40"/>
      <c r="K810" s="43"/>
      <c r="M810" s="40"/>
    </row>
    <row r="811" spans="1:13" x14ac:dyDescent="0.15">
      <c r="A811" s="348"/>
      <c r="D811" s="40"/>
      <c r="E811" s="43"/>
      <c r="G811" s="40"/>
      <c r="H811" s="43"/>
      <c r="J811" s="40"/>
      <c r="K811" s="43"/>
      <c r="M811" s="40"/>
    </row>
    <row r="812" spans="1:13" x14ac:dyDescent="0.15">
      <c r="A812" s="348"/>
      <c r="D812" s="40"/>
      <c r="E812" s="43"/>
      <c r="G812" s="40"/>
      <c r="H812" s="43"/>
      <c r="J812" s="40"/>
      <c r="K812" s="43"/>
      <c r="M812" s="40"/>
    </row>
    <row r="813" spans="1:13" x14ac:dyDescent="0.15">
      <c r="A813" s="348"/>
      <c r="B813" s="358" t="s">
        <v>338</v>
      </c>
      <c r="C813" s="359"/>
      <c r="D813" s="360"/>
      <c r="E813" s="358" t="s">
        <v>338</v>
      </c>
      <c r="F813" s="359"/>
      <c r="G813" s="360"/>
      <c r="H813" s="358" t="s">
        <v>338</v>
      </c>
      <c r="I813" s="359"/>
      <c r="J813" s="360"/>
      <c r="K813" s="358" t="s">
        <v>338</v>
      </c>
      <c r="L813" s="359"/>
      <c r="M813" s="360"/>
    </row>
    <row r="814" spans="1:13" x14ac:dyDescent="0.15">
      <c r="A814" s="349"/>
      <c r="B814" s="353"/>
      <c r="C814" s="353"/>
      <c r="D814" s="354"/>
      <c r="E814" s="353"/>
      <c r="F814" s="353"/>
      <c r="G814" s="354"/>
      <c r="H814" s="353"/>
      <c r="I814" s="353"/>
      <c r="J814" s="354"/>
      <c r="K814" s="353"/>
      <c r="L814" s="353"/>
      <c r="M814" s="354"/>
    </row>
    <row r="816" spans="1:13" x14ac:dyDescent="0.15">
      <c r="H816" s="359" t="str">
        <f>[128]Base_01!$C$4&amp;", "&amp;[128]Base_01!$C$28</f>
        <v>Sorong, …..  …........................  2026</v>
      </c>
      <c r="I816" s="359"/>
      <c r="J816" s="359"/>
      <c r="K816" s="359"/>
      <c r="L816" s="359"/>
      <c r="M816" s="359"/>
    </row>
    <row r="817" spans="1:13" x14ac:dyDescent="0.15">
      <c r="A817" s="359" t="s">
        <v>303</v>
      </c>
      <c r="B817" s="359"/>
      <c r="C817" s="359"/>
      <c r="D817" s="359"/>
      <c r="E817" s="359"/>
      <c r="F817" s="359"/>
      <c r="H817" s="359" t="s">
        <v>335</v>
      </c>
      <c r="I817" s="359"/>
      <c r="J817" s="359"/>
      <c r="K817" s="359"/>
      <c r="L817" s="359"/>
      <c r="M817" s="359"/>
    </row>
    <row r="818" spans="1:13" x14ac:dyDescent="0.15">
      <c r="A818" s="359" t="s">
        <v>322</v>
      </c>
      <c r="B818" s="359"/>
      <c r="C818" s="359"/>
      <c r="D818" s="359"/>
      <c r="E818" s="359"/>
      <c r="F818" s="359"/>
      <c r="H818" s="359" t="s">
        <v>305</v>
      </c>
      <c r="I818" s="359"/>
      <c r="J818" s="359"/>
      <c r="K818" s="359"/>
      <c r="L818" s="359"/>
      <c r="M818" s="359"/>
    </row>
    <row r="823" spans="1:13" x14ac:dyDescent="0.15">
      <c r="A823" s="359" t="str">
        <f>[128]Base_01!$C$20</f>
        <v>…...............         …...............</v>
      </c>
      <c r="B823" s="359"/>
      <c r="C823" s="359"/>
      <c r="D823" s="359"/>
      <c r="E823" s="359"/>
      <c r="F823" s="359"/>
      <c r="H823" s="359" t="str">
        <f>G784</f>
        <v>Nama PB 16</v>
      </c>
      <c r="I823" s="359"/>
      <c r="J823" s="359"/>
      <c r="K823" s="359"/>
      <c r="L823" s="359"/>
      <c r="M823" s="359"/>
    </row>
    <row r="825" spans="1:13" x14ac:dyDescent="0.15">
      <c r="A825" s="359" t="s">
        <v>516</v>
      </c>
      <c r="B825" s="359"/>
      <c r="C825" s="359"/>
      <c r="D825" s="359"/>
      <c r="E825" s="359"/>
      <c r="F825" s="359"/>
      <c r="G825" s="359"/>
      <c r="H825" s="359"/>
      <c r="I825" s="359"/>
      <c r="J825" s="359"/>
      <c r="K825" s="359"/>
      <c r="L825" s="359"/>
      <c r="M825" s="359"/>
    </row>
    <row r="826" spans="1:13" x14ac:dyDescent="0.15">
      <c r="A826" s="359" t="str">
        <f>"Kepala "&amp;[128]Base_01!$B$2&amp;" "&amp;[128]Base_01!$C$2</f>
        <v>Kepala Kelurahan Klasabi</v>
      </c>
      <c r="B826" s="359"/>
      <c r="C826" s="359"/>
      <c r="D826" s="359"/>
      <c r="E826" s="359"/>
      <c r="F826" s="359"/>
      <c r="G826" s="359"/>
      <c r="H826" s="359"/>
      <c r="I826" s="359"/>
      <c r="J826" s="359"/>
      <c r="K826" s="359"/>
      <c r="L826" s="359"/>
      <c r="M826" s="359"/>
    </row>
    <row r="831" spans="1:13" x14ac:dyDescent="0.15">
      <c r="A831" s="359" t="str">
        <f>[128]Base_01!$C$9</f>
        <v>Arnold Howay</v>
      </c>
      <c r="B831" s="359"/>
      <c r="C831" s="359"/>
      <c r="D831" s="359"/>
      <c r="E831" s="359"/>
      <c r="F831" s="359"/>
      <c r="G831" s="359"/>
      <c r="H831" s="359"/>
      <c r="I831" s="359"/>
      <c r="J831" s="359"/>
      <c r="K831" s="359"/>
      <c r="L831" s="359"/>
      <c r="M831" s="359"/>
    </row>
    <row r="832" spans="1:13" x14ac:dyDescent="0.15">
      <c r="A832" s="359" t="str">
        <f>[128]Base_01!$C$10</f>
        <v>NIP ….......................................</v>
      </c>
      <c r="B832" s="359"/>
      <c r="C832" s="359"/>
      <c r="D832" s="359"/>
      <c r="E832" s="359"/>
      <c r="F832" s="359"/>
      <c r="G832" s="359"/>
      <c r="H832" s="359"/>
      <c r="I832" s="359"/>
      <c r="J832" s="359"/>
      <c r="K832" s="359"/>
      <c r="L832" s="359"/>
      <c r="M832" s="359"/>
    </row>
    <row r="833" spans="1:15" x14ac:dyDescent="0.15">
      <c r="A833" s="365" t="s">
        <v>336</v>
      </c>
      <c r="B833" s="365"/>
      <c r="C833" s="365"/>
      <c r="D833" s="365"/>
      <c r="E833" s="365"/>
      <c r="F833" s="365"/>
      <c r="G833" s="365"/>
      <c r="H833" s="365"/>
      <c r="I833" s="365"/>
      <c r="J833" s="365"/>
      <c r="K833" s="365"/>
      <c r="L833" s="365"/>
      <c r="M833" s="365"/>
      <c r="N833" s="1">
        <v>17</v>
      </c>
    </row>
    <row r="835" spans="1:15" x14ac:dyDescent="0.15">
      <c r="A835" s="346" t="s">
        <v>252</v>
      </c>
      <c r="B835" s="346"/>
      <c r="C835" s="346"/>
      <c r="D835" s="346"/>
      <c r="E835" s="346"/>
      <c r="F835" s="346"/>
      <c r="G835" s="23" t="str">
        <f>VLOOKUP($N833,[128]Base_02!$A$5:$AD$24,2,0)</f>
        <v>000017</v>
      </c>
    </row>
    <row r="836" spans="1:15" x14ac:dyDescent="0.15">
      <c r="A836" s="346" t="s">
        <v>253</v>
      </c>
      <c r="B836" s="346"/>
      <c r="C836" s="346"/>
      <c r="D836" s="346"/>
      <c r="E836" s="346"/>
      <c r="F836" s="346"/>
      <c r="G836" s="23" t="str">
        <f>VLOOKUP($N833,[128]Base_02!$A$5:$AD$24,3,0)</f>
        <v>Nama PB 17</v>
      </c>
    </row>
    <row r="837" spans="1:15" x14ac:dyDescent="0.15">
      <c r="A837" s="346" t="s">
        <v>13</v>
      </c>
      <c r="B837" s="346"/>
      <c r="C837" s="346"/>
      <c r="D837" s="346"/>
      <c r="E837" s="346"/>
      <c r="F837" s="346"/>
      <c r="G837" s="23">
        <f>VLOOKUP($N833,[128]Base_02!$A$5:$AD$24,14,0)</f>
        <v>0</v>
      </c>
    </row>
    <row r="838" spans="1:15" x14ac:dyDescent="0.15">
      <c r="A838" s="346" t="s">
        <v>4</v>
      </c>
      <c r="B838" s="346"/>
      <c r="C838" s="346"/>
      <c r="D838" s="346"/>
      <c r="E838" s="346"/>
      <c r="F838" s="346"/>
      <c r="G838" s="23" t="str">
        <f>VLOOKUP(N833,[128]Base_02!$A$5:$Z$24,11,FALSE)&amp;", RT "&amp;VLOOKUP(N833,[128]Base_02!$A$5:$Z$24,12,FALSE)&amp;", RW "&amp;VLOOKUP(N833,[128]Base_02!$A$5:$Z$24,13,FALSE)</f>
        <v>Jalan Kanal Victory, RT 1, RW 2</v>
      </c>
    </row>
    <row r="839" spans="1:15" x14ac:dyDescent="0.15">
      <c r="A839" s="346" t="str">
        <f>[128]Base_01!$B$2</f>
        <v>Kelurahan</v>
      </c>
      <c r="B839" s="346"/>
      <c r="C839" s="346"/>
      <c r="D839" s="346"/>
      <c r="E839" s="346"/>
      <c r="F839" s="346"/>
      <c r="G839" s="23" t="str">
        <f>[128]Base_01!$C$2</f>
        <v>Klasabi</v>
      </c>
    </row>
    <row r="840" spans="1:15" x14ac:dyDescent="0.15">
      <c r="A840" s="346" t="s">
        <v>9</v>
      </c>
      <c r="B840" s="346"/>
      <c r="C840" s="346"/>
      <c r="D840" s="346"/>
      <c r="E840" s="346"/>
      <c r="F840" s="346"/>
      <c r="G840" s="23" t="str">
        <f>[128]Base_01!$C$3</f>
        <v>Sorong Manoi</v>
      </c>
    </row>
    <row r="841" spans="1:15" x14ac:dyDescent="0.15">
      <c r="A841" s="346" t="str">
        <f>[128]Base_01!$B$4</f>
        <v>Kota</v>
      </c>
      <c r="B841" s="346"/>
      <c r="C841" s="346"/>
      <c r="D841" s="346"/>
      <c r="E841" s="346"/>
      <c r="F841" s="346"/>
      <c r="G841" s="23" t="str">
        <f>[128]Base_01!$C$4</f>
        <v>Sorong</v>
      </c>
    </row>
    <row r="842" spans="1:15" x14ac:dyDescent="0.15">
      <c r="A842" s="346" t="s">
        <v>324</v>
      </c>
      <c r="B842" s="346"/>
      <c r="C842" s="346"/>
      <c r="D842" s="346"/>
      <c r="E842" s="346"/>
      <c r="F842" s="346"/>
      <c r="G842" s="21" t="str">
        <f>[128]Base_01!$C$5</f>
        <v>Papua Barat Daya</v>
      </c>
    </row>
    <row r="844" spans="1:15" x14ac:dyDescent="0.15">
      <c r="A844" s="347" t="s">
        <v>19</v>
      </c>
      <c r="B844" s="361" t="s">
        <v>325</v>
      </c>
      <c r="C844" s="362"/>
      <c r="D844" s="362"/>
      <c r="E844" s="44"/>
      <c r="F844" s="39"/>
      <c r="H844" s="347" t="s">
        <v>20</v>
      </c>
      <c r="I844" s="361" t="s">
        <v>325</v>
      </c>
      <c r="J844" s="362"/>
      <c r="K844" s="362"/>
      <c r="L844" s="41"/>
      <c r="M844" s="42"/>
    </row>
    <row r="845" spans="1:15" x14ac:dyDescent="0.15">
      <c r="A845" s="348"/>
      <c r="B845" s="358" t="s">
        <v>327</v>
      </c>
      <c r="C845" s="359"/>
      <c r="D845" s="359"/>
      <c r="E845" s="359"/>
      <c r="F845" s="360"/>
      <c r="H845" s="348"/>
      <c r="I845" s="358" t="s">
        <v>327</v>
      </c>
      <c r="J845" s="359"/>
      <c r="K845" s="359"/>
      <c r="L845" s="359"/>
      <c r="M845" s="360"/>
    </row>
    <row r="846" spans="1:15" x14ac:dyDescent="0.15">
      <c r="A846" s="348"/>
      <c r="B846" s="363" t="s">
        <v>326</v>
      </c>
      <c r="C846" s="346"/>
      <c r="D846" s="346"/>
      <c r="F846" s="40"/>
      <c r="H846" s="348"/>
      <c r="I846" s="363" t="s">
        <v>326</v>
      </c>
      <c r="J846" s="346"/>
      <c r="K846" s="346"/>
      <c r="M846" s="40"/>
    </row>
    <row r="847" spans="1:15" x14ac:dyDescent="0.15">
      <c r="A847" s="348"/>
      <c r="B847" s="364" t="s">
        <v>327</v>
      </c>
      <c r="C847" s="353"/>
      <c r="D847" s="353"/>
      <c r="E847" s="353"/>
      <c r="F847" s="354"/>
      <c r="H847" s="348"/>
      <c r="I847" s="364" t="s">
        <v>327</v>
      </c>
      <c r="J847" s="353"/>
      <c r="K847" s="353"/>
      <c r="L847" s="353"/>
      <c r="M847" s="354"/>
    </row>
    <row r="848" spans="1:15" x14ac:dyDescent="0.15">
      <c r="A848" s="348"/>
      <c r="B848" s="357"/>
      <c r="C848" s="355"/>
      <c r="D848" s="355"/>
      <c r="E848" s="355"/>
      <c r="F848" s="356"/>
      <c r="H848" s="348"/>
      <c r="I848" s="357"/>
      <c r="J848" s="355"/>
      <c r="K848" s="355"/>
      <c r="L848" s="355"/>
      <c r="M848" s="356"/>
      <c r="O848" s="1" t="s">
        <v>337</v>
      </c>
    </row>
    <row r="849" spans="1:13" x14ac:dyDescent="0.15">
      <c r="A849" s="348"/>
      <c r="B849" s="358"/>
      <c r="C849" s="359"/>
      <c r="D849" s="359"/>
      <c r="E849" s="359"/>
      <c r="F849" s="360"/>
      <c r="H849" s="348"/>
      <c r="I849" s="358"/>
      <c r="J849" s="359"/>
      <c r="K849" s="359"/>
      <c r="L849" s="359"/>
      <c r="M849" s="360"/>
    </row>
    <row r="850" spans="1:13" x14ac:dyDescent="0.15">
      <c r="A850" s="348"/>
      <c r="B850" s="358"/>
      <c r="C850" s="359"/>
      <c r="D850" s="359"/>
      <c r="E850" s="359"/>
      <c r="F850" s="360"/>
      <c r="H850" s="348"/>
      <c r="I850" s="358"/>
      <c r="J850" s="359"/>
      <c r="K850" s="359"/>
      <c r="L850" s="359"/>
      <c r="M850" s="360"/>
    </row>
    <row r="851" spans="1:13" x14ac:dyDescent="0.15">
      <c r="A851" s="348"/>
      <c r="B851" s="358"/>
      <c r="C851" s="359"/>
      <c r="D851" s="359"/>
      <c r="E851" s="359"/>
      <c r="F851" s="360"/>
      <c r="H851" s="348"/>
      <c r="I851" s="358"/>
      <c r="J851" s="359"/>
      <c r="K851" s="359"/>
      <c r="L851" s="359"/>
      <c r="M851" s="360"/>
    </row>
    <row r="852" spans="1:13" x14ac:dyDescent="0.15">
      <c r="A852" s="348"/>
      <c r="B852" s="358"/>
      <c r="C852" s="359"/>
      <c r="D852" s="359"/>
      <c r="E852" s="359"/>
      <c r="F852" s="360"/>
      <c r="H852" s="348"/>
      <c r="I852" s="358"/>
      <c r="J852" s="359"/>
      <c r="K852" s="359"/>
      <c r="L852" s="359"/>
      <c r="M852" s="360"/>
    </row>
    <row r="853" spans="1:13" x14ac:dyDescent="0.15">
      <c r="A853" s="348"/>
      <c r="B853" s="358"/>
      <c r="C853" s="359"/>
      <c r="D853" s="359"/>
      <c r="E853" s="359"/>
      <c r="F853" s="360"/>
      <c r="H853" s="348"/>
      <c r="I853" s="358"/>
      <c r="J853" s="359"/>
      <c r="K853" s="359"/>
      <c r="L853" s="359"/>
      <c r="M853" s="360"/>
    </row>
    <row r="854" spans="1:13" x14ac:dyDescent="0.15">
      <c r="A854" s="348"/>
      <c r="B854" s="358"/>
      <c r="C854" s="359"/>
      <c r="D854" s="359"/>
      <c r="E854" s="359"/>
      <c r="F854" s="360"/>
      <c r="H854" s="348"/>
      <c r="I854" s="358"/>
      <c r="J854" s="359"/>
      <c r="K854" s="359"/>
      <c r="L854" s="359"/>
      <c r="M854" s="360"/>
    </row>
    <row r="855" spans="1:13" x14ac:dyDescent="0.15">
      <c r="A855" s="349"/>
      <c r="B855" s="364"/>
      <c r="C855" s="353"/>
      <c r="D855" s="353"/>
      <c r="E855" s="353"/>
      <c r="F855" s="354"/>
      <c r="H855" s="349"/>
      <c r="I855" s="364"/>
      <c r="J855" s="353"/>
      <c r="K855" s="353"/>
      <c r="L855" s="353"/>
      <c r="M855" s="354"/>
    </row>
    <row r="857" spans="1:13" x14ac:dyDescent="0.15">
      <c r="A857" s="347" t="s">
        <v>21</v>
      </c>
      <c r="B857" s="350" t="s">
        <v>328</v>
      </c>
      <c r="C857" s="351"/>
      <c r="D857" s="351"/>
      <c r="E857" s="351"/>
      <c r="F857" s="351"/>
      <c r="G857" s="351"/>
      <c r="H857" s="351"/>
      <c r="I857" s="351"/>
      <c r="J857" s="351"/>
      <c r="K857" s="351"/>
      <c r="L857" s="351"/>
      <c r="M857" s="352"/>
    </row>
    <row r="858" spans="1:13" x14ac:dyDescent="0.15">
      <c r="A858" s="348"/>
      <c r="B858" s="355" t="s">
        <v>329</v>
      </c>
      <c r="C858" s="355"/>
      <c r="D858" s="356"/>
      <c r="E858" s="357" t="s">
        <v>330</v>
      </c>
      <c r="F858" s="355"/>
      <c r="G858" s="356"/>
      <c r="H858" s="357" t="s">
        <v>330</v>
      </c>
      <c r="I858" s="355"/>
      <c r="J858" s="356"/>
      <c r="K858" s="357" t="s">
        <v>334</v>
      </c>
      <c r="L858" s="355"/>
      <c r="M858" s="356"/>
    </row>
    <row r="859" spans="1:13" x14ac:dyDescent="0.15">
      <c r="A859" s="348"/>
      <c r="D859" s="40"/>
      <c r="E859" s="358" t="s">
        <v>331</v>
      </c>
      <c r="F859" s="359"/>
      <c r="G859" s="360"/>
      <c r="H859" s="358" t="s">
        <v>333</v>
      </c>
      <c r="I859" s="359"/>
      <c r="J859" s="360"/>
      <c r="K859" s="43"/>
      <c r="M859" s="40"/>
    </row>
    <row r="860" spans="1:13" x14ac:dyDescent="0.15">
      <c r="A860" s="348"/>
      <c r="D860" s="40"/>
      <c r="E860" s="358" t="s">
        <v>332</v>
      </c>
      <c r="F860" s="359"/>
      <c r="G860" s="360"/>
      <c r="H860" s="43"/>
      <c r="J860" s="40"/>
      <c r="K860" s="43"/>
      <c r="M860" s="40"/>
    </row>
    <row r="861" spans="1:13" x14ac:dyDescent="0.15">
      <c r="A861" s="348"/>
      <c r="D861" s="40"/>
      <c r="E861" s="43"/>
      <c r="G861" s="40"/>
      <c r="H861" s="43"/>
      <c r="J861" s="40"/>
      <c r="K861" s="43"/>
      <c r="M861" s="40"/>
    </row>
    <row r="862" spans="1:13" x14ac:dyDescent="0.15">
      <c r="A862" s="348"/>
      <c r="D862" s="40"/>
      <c r="E862" s="43"/>
      <c r="G862" s="40"/>
      <c r="H862" s="43"/>
      <c r="J862" s="40"/>
      <c r="K862" s="43"/>
      <c r="M862" s="40"/>
    </row>
    <row r="863" spans="1:13" x14ac:dyDescent="0.15">
      <c r="A863" s="348"/>
      <c r="D863" s="40"/>
      <c r="E863" s="43"/>
      <c r="G863" s="40"/>
      <c r="H863" s="43"/>
      <c r="J863" s="40"/>
      <c r="K863" s="43"/>
      <c r="M863" s="40"/>
    </row>
    <row r="864" spans="1:13" x14ac:dyDescent="0.15">
      <c r="A864" s="348"/>
      <c r="D864" s="40"/>
      <c r="E864" s="43"/>
      <c r="G864" s="40"/>
      <c r="H864" s="43"/>
      <c r="J864" s="40"/>
      <c r="K864" s="43"/>
      <c r="M864" s="40"/>
    </row>
    <row r="865" spans="1:13" x14ac:dyDescent="0.15">
      <c r="A865" s="348"/>
      <c r="B865" s="358" t="s">
        <v>338</v>
      </c>
      <c r="C865" s="359"/>
      <c r="D865" s="360"/>
      <c r="E865" s="358" t="s">
        <v>338</v>
      </c>
      <c r="F865" s="359"/>
      <c r="G865" s="360"/>
      <c r="H865" s="358" t="s">
        <v>338</v>
      </c>
      <c r="I865" s="359"/>
      <c r="J865" s="360"/>
      <c r="K865" s="358" t="s">
        <v>338</v>
      </c>
      <c r="L865" s="359"/>
      <c r="M865" s="360"/>
    </row>
    <row r="866" spans="1:13" x14ac:dyDescent="0.15">
      <c r="A866" s="349"/>
      <c r="B866" s="353"/>
      <c r="C866" s="353"/>
      <c r="D866" s="354"/>
      <c r="E866" s="353"/>
      <c r="F866" s="353"/>
      <c r="G866" s="354"/>
      <c r="H866" s="353"/>
      <c r="I866" s="353"/>
      <c r="J866" s="354"/>
      <c r="K866" s="353"/>
      <c r="L866" s="353"/>
      <c r="M866" s="354"/>
    </row>
    <row r="868" spans="1:13" x14ac:dyDescent="0.15">
      <c r="H868" s="359" t="str">
        <f>[128]Base_01!$C$4&amp;", "&amp;[128]Base_01!$C$28</f>
        <v>Sorong, …..  …........................  2026</v>
      </c>
      <c r="I868" s="359"/>
      <c r="J868" s="359"/>
      <c r="K868" s="359"/>
      <c r="L868" s="359"/>
      <c r="M868" s="359"/>
    </row>
    <row r="869" spans="1:13" x14ac:dyDescent="0.15">
      <c r="A869" s="359" t="s">
        <v>303</v>
      </c>
      <c r="B869" s="359"/>
      <c r="C869" s="359"/>
      <c r="D869" s="359"/>
      <c r="E869" s="359"/>
      <c r="F869" s="359"/>
      <c r="H869" s="359" t="s">
        <v>335</v>
      </c>
      <c r="I869" s="359"/>
      <c r="J869" s="359"/>
      <c r="K869" s="359"/>
      <c r="L869" s="359"/>
      <c r="M869" s="359"/>
    </row>
    <row r="870" spans="1:13" x14ac:dyDescent="0.15">
      <c r="A870" s="359" t="s">
        <v>322</v>
      </c>
      <c r="B870" s="359"/>
      <c r="C870" s="359"/>
      <c r="D870" s="359"/>
      <c r="E870" s="359"/>
      <c r="F870" s="359"/>
      <c r="H870" s="359" t="s">
        <v>305</v>
      </c>
      <c r="I870" s="359"/>
      <c r="J870" s="359"/>
      <c r="K870" s="359"/>
      <c r="L870" s="359"/>
      <c r="M870" s="359"/>
    </row>
    <row r="875" spans="1:13" x14ac:dyDescent="0.15">
      <c r="A875" s="359" t="str">
        <f>[128]Base_01!$C$20</f>
        <v>…...............         …...............</v>
      </c>
      <c r="B875" s="359"/>
      <c r="C875" s="359"/>
      <c r="D875" s="359"/>
      <c r="E875" s="359"/>
      <c r="F875" s="359"/>
      <c r="H875" s="359" t="str">
        <f>G836</f>
        <v>Nama PB 17</v>
      </c>
      <c r="I875" s="359"/>
      <c r="J875" s="359"/>
      <c r="K875" s="359"/>
      <c r="L875" s="359"/>
      <c r="M875" s="359"/>
    </row>
    <row r="877" spans="1:13" x14ac:dyDescent="0.15">
      <c r="A877" s="359" t="s">
        <v>516</v>
      </c>
      <c r="B877" s="359"/>
      <c r="C877" s="359"/>
      <c r="D877" s="359"/>
      <c r="E877" s="359"/>
      <c r="F877" s="359"/>
      <c r="G877" s="359"/>
      <c r="H877" s="359"/>
      <c r="I877" s="359"/>
      <c r="J877" s="359"/>
      <c r="K877" s="359"/>
      <c r="L877" s="359"/>
      <c r="M877" s="359"/>
    </row>
    <row r="878" spans="1:13" x14ac:dyDescent="0.15">
      <c r="A878" s="359" t="str">
        <f>"Kepala "&amp;[128]Base_01!$B$2&amp;" "&amp;[128]Base_01!$C$2</f>
        <v>Kepala Kelurahan Klasabi</v>
      </c>
      <c r="B878" s="359"/>
      <c r="C878" s="359"/>
      <c r="D878" s="359"/>
      <c r="E878" s="359"/>
      <c r="F878" s="359"/>
      <c r="G878" s="359"/>
      <c r="H878" s="359"/>
      <c r="I878" s="359"/>
      <c r="J878" s="359"/>
      <c r="K878" s="359"/>
      <c r="L878" s="359"/>
      <c r="M878" s="359"/>
    </row>
    <row r="883" spans="1:14" x14ac:dyDescent="0.15">
      <c r="A883" s="359" t="str">
        <f>[128]Base_01!$C$9</f>
        <v>Arnold Howay</v>
      </c>
      <c r="B883" s="359"/>
      <c r="C883" s="359"/>
      <c r="D883" s="359"/>
      <c r="E883" s="359"/>
      <c r="F883" s="359"/>
      <c r="G883" s="359"/>
      <c r="H883" s="359"/>
      <c r="I883" s="359"/>
      <c r="J883" s="359"/>
      <c r="K883" s="359"/>
      <c r="L883" s="359"/>
      <c r="M883" s="359"/>
    </row>
    <row r="884" spans="1:14" x14ac:dyDescent="0.15">
      <c r="A884" s="359" t="str">
        <f>[128]Base_01!$C$10</f>
        <v>NIP ….......................................</v>
      </c>
      <c r="B884" s="359"/>
      <c r="C884" s="359"/>
      <c r="D884" s="359"/>
      <c r="E884" s="359"/>
      <c r="F884" s="359"/>
      <c r="G884" s="359"/>
      <c r="H884" s="359"/>
      <c r="I884" s="359"/>
      <c r="J884" s="359"/>
      <c r="K884" s="359"/>
      <c r="L884" s="359"/>
      <c r="M884" s="359"/>
    </row>
    <row r="885" spans="1:14" x14ac:dyDescent="0.15">
      <c r="A885" s="365" t="s">
        <v>336</v>
      </c>
      <c r="B885" s="365"/>
      <c r="C885" s="365"/>
      <c r="D885" s="365"/>
      <c r="E885" s="365"/>
      <c r="F885" s="365"/>
      <c r="G885" s="365"/>
      <c r="H885" s="365"/>
      <c r="I885" s="365"/>
      <c r="J885" s="365"/>
      <c r="K885" s="365"/>
      <c r="L885" s="365"/>
      <c r="M885" s="365"/>
      <c r="N885" s="1">
        <v>18</v>
      </c>
    </row>
    <row r="887" spans="1:14" x14ac:dyDescent="0.15">
      <c r="A887" s="346" t="s">
        <v>252</v>
      </c>
      <c r="B887" s="346"/>
      <c r="C887" s="346"/>
      <c r="D887" s="346"/>
      <c r="E887" s="346"/>
      <c r="F887" s="346"/>
      <c r="G887" s="23" t="str">
        <f>VLOOKUP($N885,[128]Base_02!$A$5:$AD$24,2,0)</f>
        <v>000018</v>
      </c>
    </row>
    <row r="888" spans="1:14" x14ac:dyDescent="0.15">
      <c r="A888" s="346" t="s">
        <v>253</v>
      </c>
      <c r="B888" s="346"/>
      <c r="C888" s="346"/>
      <c r="D888" s="346"/>
      <c r="E888" s="346"/>
      <c r="F888" s="346"/>
      <c r="G888" s="23" t="str">
        <f>VLOOKUP($N885,[128]Base_02!$A$5:$AD$24,3,0)</f>
        <v>Nama PB 18</v>
      </c>
    </row>
    <row r="889" spans="1:14" x14ac:dyDescent="0.15">
      <c r="A889" s="346" t="s">
        <v>13</v>
      </c>
      <c r="B889" s="346"/>
      <c r="C889" s="346"/>
      <c r="D889" s="346"/>
      <c r="E889" s="346"/>
      <c r="F889" s="346"/>
      <c r="G889" s="23">
        <f>VLOOKUP($N885,[128]Base_02!$A$5:$AD$24,14,0)</f>
        <v>0</v>
      </c>
    </row>
    <row r="890" spans="1:14" x14ac:dyDescent="0.15">
      <c r="A890" s="346" t="s">
        <v>4</v>
      </c>
      <c r="B890" s="346"/>
      <c r="C890" s="346"/>
      <c r="D890" s="346"/>
      <c r="E890" s="346"/>
      <c r="F890" s="346"/>
      <c r="G890" s="23" t="str">
        <f>VLOOKUP(N885,[128]Base_02!$A$5:$Z$24,11,FALSE)&amp;", RT "&amp;VLOOKUP(N885,[128]Base_02!$A$5:$Z$24,12,FALSE)&amp;", RW "&amp;VLOOKUP(N885,[128]Base_02!$A$5:$Z$24,13,FALSE)</f>
        <v>Jalan Kanal Victory, RT 1, RW 2</v>
      </c>
    </row>
    <row r="891" spans="1:14" x14ac:dyDescent="0.15">
      <c r="A891" s="346" t="str">
        <f>[128]Base_01!$B$2</f>
        <v>Kelurahan</v>
      </c>
      <c r="B891" s="346"/>
      <c r="C891" s="346"/>
      <c r="D891" s="346"/>
      <c r="E891" s="346"/>
      <c r="F891" s="346"/>
      <c r="G891" s="23" t="str">
        <f>[128]Base_01!$C$2</f>
        <v>Klasabi</v>
      </c>
    </row>
    <row r="892" spans="1:14" x14ac:dyDescent="0.15">
      <c r="A892" s="346" t="s">
        <v>9</v>
      </c>
      <c r="B892" s="346"/>
      <c r="C892" s="346"/>
      <c r="D892" s="346"/>
      <c r="E892" s="346"/>
      <c r="F892" s="346"/>
      <c r="G892" s="23" t="str">
        <f>[128]Base_01!$C$3</f>
        <v>Sorong Manoi</v>
      </c>
    </row>
    <row r="893" spans="1:14" x14ac:dyDescent="0.15">
      <c r="A893" s="346" t="str">
        <f>[128]Base_01!$B$4</f>
        <v>Kota</v>
      </c>
      <c r="B893" s="346"/>
      <c r="C893" s="346"/>
      <c r="D893" s="346"/>
      <c r="E893" s="346"/>
      <c r="F893" s="346"/>
      <c r="G893" s="23" t="str">
        <f>[128]Base_01!$C$4</f>
        <v>Sorong</v>
      </c>
    </row>
    <row r="894" spans="1:14" x14ac:dyDescent="0.15">
      <c r="A894" s="346" t="s">
        <v>324</v>
      </c>
      <c r="B894" s="346"/>
      <c r="C894" s="346"/>
      <c r="D894" s="346"/>
      <c r="E894" s="346"/>
      <c r="F894" s="346"/>
      <c r="G894" s="21" t="str">
        <f>[128]Base_01!$C$5</f>
        <v>Papua Barat Daya</v>
      </c>
    </row>
    <row r="896" spans="1:14" x14ac:dyDescent="0.15">
      <c r="A896" s="347" t="s">
        <v>19</v>
      </c>
      <c r="B896" s="361" t="s">
        <v>325</v>
      </c>
      <c r="C896" s="362"/>
      <c r="D896" s="362"/>
      <c r="E896" s="44"/>
      <c r="F896" s="39"/>
      <c r="H896" s="347" t="s">
        <v>20</v>
      </c>
      <c r="I896" s="361" t="s">
        <v>325</v>
      </c>
      <c r="J896" s="362"/>
      <c r="K896" s="362"/>
      <c r="L896" s="41"/>
      <c r="M896" s="42"/>
    </row>
    <row r="897" spans="1:15" x14ac:dyDescent="0.15">
      <c r="A897" s="348"/>
      <c r="B897" s="358" t="s">
        <v>327</v>
      </c>
      <c r="C897" s="359"/>
      <c r="D897" s="359"/>
      <c r="E897" s="359"/>
      <c r="F897" s="360"/>
      <c r="H897" s="348"/>
      <c r="I897" s="358" t="s">
        <v>327</v>
      </c>
      <c r="J897" s="359"/>
      <c r="K897" s="359"/>
      <c r="L897" s="359"/>
      <c r="M897" s="360"/>
    </row>
    <row r="898" spans="1:15" x14ac:dyDescent="0.15">
      <c r="A898" s="348"/>
      <c r="B898" s="363" t="s">
        <v>326</v>
      </c>
      <c r="C898" s="346"/>
      <c r="D898" s="346"/>
      <c r="F898" s="40"/>
      <c r="H898" s="348"/>
      <c r="I898" s="363" t="s">
        <v>326</v>
      </c>
      <c r="J898" s="346"/>
      <c r="K898" s="346"/>
      <c r="M898" s="40"/>
    </row>
    <row r="899" spans="1:15" x14ac:dyDescent="0.15">
      <c r="A899" s="348"/>
      <c r="B899" s="364" t="s">
        <v>327</v>
      </c>
      <c r="C899" s="353"/>
      <c r="D899" s="353"/>
      <c r="E899" s="353"/>
      <c r="F899" s="354"/>
      <c r="H899" s="348"/>
      <c r="I899" s="364" t="s">
        <v>327</v>
      </c>
      <c r="J899" s="353"/>
      <c r="K899" s="353"/>
      <c r="L899" s="353"/>
      <c r="M899" s="354"/>
    </row>
    <row r="900" spans="1:15" x14ac:dyDescent="0.15">
      <c r="A900" s="348"/>
      <c r="B900" s="357"/>
      <c r="C900" s="355"/>
      <c r="D900" s="355"/>
      <c r="E900" s="355"/>
      <c r="F900" s="356"/>
      <c r="H900" s="348"/>
      <c r="I900" s="357"/>
      <c r="J900" s="355"/>
      <c r="K900" s="355"/>
      <c r="L900" s="355"/>
      <c r="M900" s="356"/>
      <c r="O900" s="1" t="s">
        <v>337</v>
      </c>
    </row>
    <row r="901" spans="1:15" x14ac:dyDescent="0.15">
      <c r="A901" s="348"/>
      <c r="B901" s="358"/>
      <c r="C901" s="359"/>
      <c r="D901" s="359"/>
      <c r="E901" s="359"/>
      <c r="F901" s="360"/>
      <c r="H901" s="348"/>
      <c r="I901" s="358"/>
      <c r="J901" s="359"/>
      <c r="K901" s="359"/>
      <c r="L901" s="359"/>
      <c r="M901" s="360"/>
    </row>
    <row r="902" spans="1:15" x14ac:dyDescent="0.15">
      <c r="A902" s="348"/>
      <c r="B902" s="358"/>
      <c r="C902" s="359"/>
      <c r="D902" s="359"/>
      <c r="E902" s="359"/>
      <c r="F902" s="360"/>
      <c r="H902" s="348"/>
      <c r="I902" s="358"/>
      <c r="J902" s="359"/>
      <c r="K902" s="359"/>
      <c r="L902" s="359"/>
      <c r="M902" s="360"/>
    </row>
    <row r="903" spans="1:15" x14ac:dyDescent="0.15">
      <c r="A903" s="348"/>
      <c r="B903" s="358"/>
      <c r="C903" s="359"/>
      <c r="D903" s="359"/>
      <c r="E903" s="359"/>
      <c r="F903" s="360"/>
      <c r="H903" s="348"/>
      <c r="I903" s="358"/>
      <c r="J903" s="359"/>
      <c r="K903" s="359"/>
      <c r="L903" s="359"/>
      <c r="M903" s="360"/>
    </row>
    <row r="904" spans="1:15" x14ac:dyDescent="0.15">
      <c r="A904" s="348"/>
      <c r="B904" s="358"/>
      <c r="C904" s="359"/>
      <c r="D904" s="359"/>
      <c r="E904" s="359"/>
      <c r="F904" s="360"/>
      <c r="H904" s="348"/>
      <c r="I904" s="358"/>
      <c r="J904" s="359"/>
      <c r="K904" s="359"/>
      <c r="L904" s="359"/>
      <c r="M904" s="360"/>
    </row>
    <row r="905" spans="1:15" x14ac:dyDescent="0.15">
      <c r="A905" s="348"/>
      <c r="B905" s="358"/>
      <c r="C905" s="359"/>
      <c r="D905" s="359"/>
      <c r="E905" s="359"/>
      <c r="F905" s="360"/>
      <c r="H905" s="348"/>
      <c r="I905" s="358"/>
      <c r="J905" s="359"/>
      <c r="K905" s="359"/>
      <c r="L905" s="359"/>
      <c r="M905" s="360"/>
    </row>
    <row r="906" spans="1:15" x14ac:dyDescent="0.15">
      <c r="A906" s="348"/>
      <c r="B906" s="358"/>
      <c r="C906" s="359"/>
      <c r="D906" s="359"/>
      <c r="E906" s="359"/>
      <c r="F906" s="360"/>
      <c r="H906" s="348"/>
      <c r="I906" s="358"/>
      <c r="J906" s="359"/>
      <c r="K906" s="359"/>
      <c r="L906" s="359"/>
      <c r="M906" s="360"/>
    </row>
    <row r="907" spans="1:15" x14ac:dyDescent="0.15">
      <c r="A907" s="349"/>
      <c r="B907" s="364"/>
      <c r="C907" s="353"/>
      <c r="D907" s="353"/>
      <c r="E907" s="353"/>
      <c r="F907" s="354"/>
      <c r="H907" s="349"/>
      <c r="I907" s="364"/>
      <c r="J907" s="353"/>
      <c r="K907" s="353"/>
      <c r="L907" s="353"/>
      <c r="M907" s="354"/>
    </row>
    <row r="909" spans="1:15" x14ac:dyDescent="0.15">
      <c r="A909" s="347" t="s">
        <v>21</v>
      </c>
      <c r="B909" s="350" t="s">
        <v>328</v>
      </c>
      <c r="C909" s="351"/>
      <c r="D909" s="351"/>
      <c r="E909" s="351"/>
      <c r="F909" s="351"/>
      <c r="G909" s="351"/>
      <c r="H909" s="351"/>
      <c r="I909" s="351"/>
      <c r="J909" s="351"/>
      <c r="K909" s="351"/>
      <c r="L909" s="351"/>
      <c r="M909" s="352"/>
    </row>
    <row r="910" spans="1:15" x14ac:dyDescent="0.15">
      <c r="A910" s="348"/>
      <c r="B910" s="355" t="s">
        <v>329</v>
      </c>
      <c r="C910" s="355"/>
      <c r="D910" s="356"/>
      <c r="E910" s="357" t="s">
        <v>330</v>
      </c>
      <c r="F910" s="355"/>
      <c r="G910" s="356"/>
      <c r="H910" s="357" t="s">
        <v>330</v>
      </c>
      <c r="I910" s="355"/>
      <c r="J910" s="356"/>
      <c r="K910" s="357" t="s">
        <v>334</v>
      </c>
      <c r="L910" s="355"/>
      <c r="M910" s="356"/>
    </row>
    <row r="911" spans="1:15" x14ac:dyDescent="0.15">
      <c r="A911" s="348"/>
      <c r="D911" s="40"/>
      <c r="E911" s="358" t="s">
        <v>331</v>
      </c>
      <c r="F911" s="359"/>
      <c r="G911" s="360"/>
      <c r="H911" s="358" t="s">
        <v>333</v>
      </c>
      <c r="I911" s="359"/>
      <c r="J911" s="360"/>
      <c r="K911" s="43"/>
      <c r="M911" s="40"/>
    </row>
    <row r="912" spans="1:15" x14ac:dyDescent="0.15">
      <c r="A912" s="348"/>
      <c r="D912" s="40"/>
      <c r="E912" s="358" t="s">
        <v>332</v>
      </c>
      <c r="F912" s="359"/>
      <c r="G912" s="360"/>
      <c r="H912" s="43"/>
      <c r="J912" s="40"/>
      <c r="K912" s="43"/>
      <c r="M912" s="40"/>
    </row>
    <row r="913" spans="1:13" x14ac:dyDescent="0.15">
      <c r="A913" s="348"/>
      <c r="D913" s="40"/>
      <c r="E913" s="43"/>
      <c r="G913" s="40"/>
      <c r="H913" s="43"/>
      <c r="J913" s="40"/>
      <c r="K913" s="43"/>
      <c r="M913" s="40"/>
    </row>
    <row r="914" spans="1:13" x14ac:dyDescent="0.15">
      <c r="A914" s="348"/>
      <c r="D914" s="40"/>
      <c r="E914" s="43"/>
      <c r="G914" s="40"/>
      <c r="H914" s="43"/>
      <c r="J914" s="40"/>
      <c r="K914" s="43"/>
      <c r="M914" s="40"/>
    </row>
    <row r="915" spans="1:13" x14ac:dyDescent="0.15">
      <c r="A915" s="348"/>
      <c r="D915" s="40"/>
      <c r="E915" s="43"/>
      <c r="G915" s="40"/>
      <c r="H915" s="43"/>
      <c r="J915" s="40"/>
      <c r="K915" s="43"/>
      <c r="M915" s="40"/>
    </row>
    <row r="916" spans="1:13" x14ac:dyDescent="0.15">
      <c r="A916" s="348"/>
      <c r="D916" s="40"/>
      <c r="E916" s="43"/>
      <c r="G916" s="40"/>
      <c r="H916" s="43"/>
      <c r="J916" s="40"/>
      <c r="K916" s="43"/>
      <c r="M916" s="40"/>
    </row>
    <row r="917" spans="1:13" x14ac:dyDescent="0.15">
      <c r="A917" s="348"/>
      <c r="B917" s="358" t="s">
        <v>338</v>
      </c>
      <c r="C917" s="359"/>
      <c r="D917" s="360"/>
      <c r="E917" s="358" t="s">
        <v>338</v>
      </c>
      <c r="F917" s="359"/>
      <c r="G917" s="360"/>
      <c r="H917" s="358" t="s">
        <v>338</v>
      </c>
      <c r="I917" s="359"/>
      <c r="J917" s="360"/>
      <c r="K917" s="358" t="s">
        <v>338</v>
      </c>
      <c r="L917" s="359"/>
      <c r="M917" s="360"/>
    </row>
    <row r="918" spans="1:13" x14ac:dyDescent="0.15">
      <c r="A918" s="349"/>
      <c r="B918" s="353"/>
      <c r="C918" s="353"/>
      <c r="D918" s="354"/>
      <c r="E918" s="353"/>
      <c r="F918" s="353"/>
      <c r="G918" s="354"/>
      <c r="H918" s="353"/>
      <c r="I918" s="353"/>
      <c r="J918" s="354"/>
      <c r="K918" s="353"/>
      <c r="L918" s="353"/>
      <c r="M918" s="354"/>
    </row>
    <row r="920" spans="1:13" x14ac:dyDescent="0.15">
      <c r="H920" s="359" t="str">
        <f>[128]Base_01!$C$4&amp;", "&amp;[128]Base_01!$C$28</f>
        <v>Sorong, …..  …........................  2026</v>
      </c>
      <c r="I920" s="359"/>
      <c r="J920" s="359"/>
      <c r="K920" s="359"/>
      <c r="L920" s="359"/>
      <c r="M920" s="359"/>
    </row>
    <row r="921" spans="1:13" x14ac:dyDescent="0.15">
      <c r="A921" s="359" t="s">
        <v>303</v>
      </c>
      <c r="B921" s="359"/>
      <c r="C921" s="359"/>
      <c r="D921" s="359"/>
      <c r="E921" s="359"/>
      <c r="F921" s="359"/>
      <c r="H921" s="359" t="s">
        <v>335</v>
      </c>
      <c r="I921" s="359"/>
      <c r="J921" s="359"/>
      <c r="K921" s="359"/>
      <c r="L921" s="359"/>
      <c r="M921" s="359"/>
    </row>
    <row r="922" spans="1:13" x14ac:dyDescent="0.15">
      <c r="A922" s="359" t="s">
        <v>322</v>
      </c>
      <c r="B922" s="359"/>
      <c r="C922" s="359"/>
      <c r="D922" s="359"/>
      <c r="E922" s="359"/>
      <c r="F922" s="359"/>
      <c r="H922" s="359" t="s">
        <v>305</v>
      </c>
      <c r="I922" s="359"/>
      <c r="J922" s="359"/>
      <c r="K922" s="359"/>
      <c r="L922" s="359"/>
      <c r="M922" s="359"/>
    </row>
    <row r="927" spans="1:13" x14ac:dyDescent="0.15">
      <c r="A927" s="359" t="str">
        <f>[128]Base_01!$C$20</f>
        <v>…...............         …...............</v>
      </c>
      <c r="B927" s="359"/>
      <c r="C927" s="359"/>
      <c r="D927" s="359"/>
      <c r="E927" s="359"/>
      <c r="F927" s="359"/>
      <c r="H927" s="359" t="str">
        <f>G888</f>
        <v>Nama PB 18</v>
      </c>
      <c r="I927" s="359"/>
      <c r="J927" s="359"/>
      <c r="K927" s="359"/>
      <c r="L927" s="359"/>
      <c r="M927" s="359"/>
    </row>
    <row r="929" spans="1:14" x14ac:dyDescent="0.15">
      <c r="A929" s="359" t="s">
        <v>516</v>
      </c>
      <c r="B929" s="359"/>
      <c r="C929" s="359"/>
      <c r="D929" s="359"/>
      <c r="E929" s="359"/>
      <c r="F929" s="359"/>
      <c r="G929" s="359"/>
      <c r="H929" s="359"/>
      <c r="I929" s="359"/>
      <c r="J929" s="359"/>
      <c r="K929" s="359"/>
      <c r="L929" s="359"/>
      <c r="M929" s="359"/>
    </row>
    <row r="930" spans="1:14" x14ac:dyDescent="0.15">
      <c r="A930" s="359" t="str">
        <f>"Kepala "&amp;[128]Base_01!$B$2&amp;" "&amp;[128]Base_01!$C$2</f>
        <v>Kepala Kelurahan Klasabi</v>
      </c>
      <c r="B930" s="359"/>
      <c r="C930" s="359"/>
      <c r="D930" s="359"/>
      <c r="E930" s="359"/>
      <c r="F930" s="359"/>
      <c r="G930" s="359"/>
      <c r="H930" s="359"/>
      <c r="I930" s="359"/>
      <c r="J930" s="359"/>
      <c r="K930" s="359"/>
      <c r="L930" s="359"/>
      <c r="M930" s="359"/>
    </row>
    <row r="935" spans="1:14" x14ac:dyDescent="0.15">
      <c r="A935" s="359" t="str">
        <f>[128]Base_01!$C$9</f>
        <v>Arnold Howay</v>
      </c>
      <c r="B935" s="359"/>
      <c r="C935" s="359"/>
      <c r="D935" s="359"/>
      <c r="E935" s="359"/>
      <c r="F935" s="359"/>
      <c r="G935" s="359"/>
      <c r="H935" s="359"/>
      <c r="I935" s="359"/>
      <c r="J935" s="359"/>
      <c r="K935" s="359"/>
      <c r="L935" s="359"/>
      <c r="M935" s="359"/>
    </row>
    <row r="936" spans="1:14" x14ac:dyDescent="0.15">
      <c r="A936" s="359" t="str">
        <f>[128]Base_01!$C$10</f>
        <v>NIP ….......................................</v>
      </c>
      <c r="B936" s="359"/>
      <c r="C936" s="359"/>
      <c r="D936" s="359"/>
      <c r="E936" s="359"/>
      <c r="F936" s="359"/>
      <c r="G936" s="359"/>
      <c r="H936" s="359"/>
      <c r="I936" s="359"/>
      <c r="J936" s="359"/>
      <c r="K936" s="359"/>
      <c r="L936" s="359"/>
      <c r="M936" s="359"/>
    </row>
    <row r="937" spans="1:14" x14ac:dyDescent="0.15">
      <c r="A937" s="365" t="s">
        <v>336</v>
      </c>
      <c r="B937" s="365"/>
      <c r="C937" s="365"/>
      <c r="D937" s="365"/>
      <c r="E937" s="365"/>
      <c r="F937" s="365"/>
      <c r="G937" s="365"/>
      <c r="H937" s="365"/>
      <c r="I937" s="365"/>
      <c r="J937" s="365"/>
      <c r="K937" s="365"/>
      <c r="L937" s="365"/>
      <c r="M937" s="365"/>
      <c r="N937" s="1">
        <v>19</v>
      </c>
    </row>
    <row r="939" spans="1:14" x14ac:dyDescent="0.15">
      <c r="A939" s="346" t="s">
        <v>252</v>
      </c>
      <c r="B939" s="346"/>
      <c r="C939" s="346"/>
      <c r="D939" s="346"/>
      <c r="E939" s="346"/>
      <c r="F939" s="346"/>
      <c r="G939" s="23" t="str">
        <f>VLOOKUP($N937,[128]Base_02!$A$5:$AD$24,2,0)</f>
        <v>000019</v>
      </c>
    </row>
    <row r="940" spans="1:14" x14ac:dyDescent="0.15">
      <c r="A940" s="346" t="s">
        <v>253</v>
      </c>
      <c r="B940" s="346"/>
      <c r="C940" s="346"/>
      <c r="D940" s="346"/>
      <c r="E940" s="346"/>
      <c r="F940" s="346"/>
      <c r="G940" s="23" t="str">
        <f>VLOOKUP($N937,[128]Base_02!$A$5:$AD$24,3,0)</f>
        <v>Nama PB 19</v>
      </c>
    </row>
    <row r="941" spans="1:14" x14ac:dyDescent="0.15">
      <c r="A941" s="346" t="s">
        <v>13</v>
      </c>
      <c r="B941" s="346"/>
      <c r="C941" s="346"/>
      <c r="D941" s="346"/>
      <c r="E941" s="346"/>
      <c r="F941" s="346"/>
      <c r="G941" s="23">
        <f>VLOOKUP($N937,[128]Base_02!$A$5:$AD$24,14,0)</f>
        <v>0</v>
      </c>
    </row>
    <row r="942" spans="1:14" x14ac:dyDescent="0.15">
      <c r="A942" s="346" t="s">
        <v>4</v>
      </c>
      <c r="B942" s="346"/>
      <c r="C942" s="346"/>
      <c r="D942" s="346"/>
      <c r="E942" s="346"/>
      <c r="F942" s="346"/>
      <c r="G942" s="23" t="str">
        <f>VLOOKUP(N937,[128]Base_02!$A$5:$Z$24,11,FALSE)&amp;", RT "&amp;VLOOKUP(N937,[128]Base_02!$A$5:$Z$24,12,FALSE)&amp;", RW "&amp;VLOOKUP(N937,[128]Base_02!$A$5:$Z$24,13,FALSE)</f>
        <v>Jalan Kanal Victory, RT 1, RW 2</v>
      </c>
    </row>
    <row r="943" spans="1:14" x14ac:dyDescent="0.15">
      <c r="A943" s="346" t="str">
        <f>[128]Base_01!$B$2</f>
        <v>Kelurahan</v>
      </c>
      <c r="B943" s="346"/>
      <c r="C943" s="346"/>
      <c r="D943" s="346"/>
      <c r="E943" s="346"/>
      <c r="F943" s="346"/>
      <c r="G943" s="23" t="str">
        <f>[128]Base_01!$C$2</f>
        <v>Klasabi</v>
      </c>
    </row>
    <row r="944" spans="1:14" x14ac:dyDescent="0.15">
      <c r="A944" s="346" t="s">
        <v>9</v>
      </c>
      <c r="B944" s="346"/>
      <c r="C944" s="346"/>
      <c r="D944" s="346"/>
      <c r="E944" s="346"/>
      <c r="F944" s="346"/>
      <c r="G944" s="23" t="str">
        <f>[128]Base_01!$C$3</f>
        <v>Sorong Manoi</v>
      </c>
    </row>
    <row r="945" spans="1:15" x14ac:dyDescent="0.15">
      <c r="A945" s="346" t="str">
        <f>[128]Base_01!$B$4</f>
        <v>Kota</v>
      </c>
      <c r="B945" s="346"/>
      <c r="C945" s="346"/>
      <c r="D945" s="346"/>
      <c r="E945" s="346"/>
      <c r="F945" s="346"/>
      <c r="G945" s="23" t="str">
        <f>[128]Base_01!$C$4</f>
        <v>Sorong</v>
      </c>
    </row>
    <row r="946" spans="1:15" x14ac:dyDescent="0.15">
      <c r="A946" s="346" t="s">
        <v>324</v>
      </c>
      <c r="B946" s="346"/>
      <c r="C946" s="346"/>
      <c r="D946" s="346"/>
      <c r="E946" s="346"/>
      <c r="F946" s="346"/>
      <c r="G946" s="21" t="str">
        <f>[128]Base_01!$C$5</f>
        <v>Papua Barat Daya</v>
      </c>
    </row>
    <row r="948" spans="1:15" x14ac:dyDescent="0.15">
      <c r="A948" s="347" t="s">
        <v>19</v>
      </c>
      <c r="B948" s="361" t="s">
        <v>325</v>
      </c>
      <c r="C948" s="362"/>
      <c r="D948" s="362"/>
      <c r="E948" s="44"/>
      <c r="F948" s="39"/>
      <c r="H948" s="347" t="s">
        <v>20</v>
      </c>
      <c r="I948" s="361" t="s">
        <v>325</v>
      </c>
      <c r="J948" s="362"/>
      <c r="K948" s="362"/>
      <c r="L948" s="41"/>
      <c r="M948" s="42"/>
    </row>
    <row r="949" spans="1:15" x14ac:dyDescent="0.15">
      <c r="A949" s="348"/>
      <c r="B949" s="358" t="s">
        <v>327</v>
      </c>
      <c r="C949" s="359"/>
      <c r="D949" s="359"/>
      <c r="E949" s="359"/>
      <c r="F949" s="360"/>
      <c r="H949" s="348"/>
      <c r="I949" s="358" t="s">
        <v>327</v>
      </c>
      <c r="J949" s="359"/>
      <c r="K949" s="359"/>
      <c r="L949" s="359"/>
      <c r="M949" s="360"/>
    </row>
    <row r="950" spans="1:15" x14ac:dyDescent="0.15">
      <c r="A950" s="348"/>
      <c r="B950" s="363" t="s">
        <v>326</v>
      </c>
      <c r="C950" s="346"/>
      <c r="D950" s="346"/>
      <c r="F950" s="40"/>
      <c r="H950" s="348"/>
      <c r="I950" s="363" t="s">
        <v>326</v>
      </c>
      <c r="J950" s="346"/>
      <c r="K950" s="346"/>
      <c r="M950" s="40"/>
    </row>
    <row r="951" spans="1:15" x14ac:dyDescent="0.15">
      <c r="A951" s="348"/>
      <c r="B951" s="364" t="s">
        <v>327</v>
      </c>
      <c r="C951" s="353"/>
      <c r="D951" s="353"/>
      <c r="E951" s="353"/>
      <c r="F951" s="354"/>
      <c r="H951" s="348"/>
      <c r="I951" s="364" t="s">
        <v>327</v>
      </c>
      <c r="J951" s="353"/>
      <c r="K951" s="353"/>
      <c r="L951" s="353"/>
      <c r="M951" s="354"/>
    </row>
    <row r="952" spans="1:15" x14ac:dyDescent="0.15">
      <c r="A952" s="348"/>
      <c r="B952" s="357"/>
      <c r="C952" s="355"/>
      <c r="D952" s="355"/>
      <c r="E952" s="355"/>
      <c r="F952" s="356"/>
      <c r="H952" s="348"/>
      <c r="I952" s="357"/>
      <c r="J952" s="355"/>
      <c r="K952" s="355"/>
      <c r="L952" s="355"/>
      <c r="M952" s="356"/>
      <c r="O952" s="1" t="s">
        <v>337</v>
      </c>
    </row>
    <row r="953" spans="1:15" x14ac:dyDescent="0.15">
      <c r="A953" s="348"/>
      <c r="B953" s="358"/>
      <c r="C953" s="359"/>
      <c r="D953" s="359"/>
      <c r="E953" s="359"/>
      <c r="F953" s="360"/>
      <c r="H953" s="348"/>
      <c r="I953" s="358"/>
      <c r="J953" s="359"/>
      <c r="K953" s="359"/>
      <c r="L953" s="359"/>
      <c r="M953" s="360"/>
    </row>
    <row r="954" spans="1:15" x14ac:dyDescent="0.15">
      <c r="A954" s="348"/>
      <c r="B954" s="358"/>
      <c r="C954" s="359"/>
      <c r="D954" s="359"/>
      <c r="E954" s="359"/>
      <c r="F954" s="360"/>
      <c r="H954" s="348"/>
      <c r="I954" s="358"/>
      <c r="J954" s="359"/>
      <c r="K954" s="359"/>
      <c r="L954" s="359"/>
      <c r="M954" s="360"/>
    </row>
    <row r="955" spans="1:15" x14ac:dyDescent="0.15">
      <c r="A955" s="348"/>
      <c r="B955" s="358"/>
      <c r="C955" s="359"/>
      <c r="D955" s="359"/>
      <c r="E955" s="359"/>
      <c r="F955" s="360"/>
      <c r="H955" s="348"/>
      <c r="I955" s="358"/>
      <c r="J955" s="359"/>
      <c r="K955" s="359"/>
      <c r="L955" s="359"/>
      <c r="M955" s="360"/>
    </row>
    <row r="956" spans="1:15" x14ac:dyDescent="0.15">
      <c r="A956" s="348"/>
      <c r="B956" s="358"/>
      <c r="C956" s="359"/>
      <c r="D956" s="359"/>
      <c r="E956" s="359"/>
      <c r="F956" s="360"/>
      <c r="H956" s="348"/>
      <c r="I956" s="358"/>
      <c r="J956" s="359"/>
      <c r="K956" s="359"/>
      <c r="L956" s="359"/>
      <c r="M956" s="360"/>
    </row>
    <row r="957" spans="1:15" x14ac:dyDescent="0.15">
      <c r="A957" s="348"/>
      <c r="B957" s="358"/>
      <c r="C957" s="359"/>
      <c r="D957" s="359"/>
      <c r="E957" s="359"/>
      <c r="F957" s="360"/>
      <c r="H957" s="348"/>
      <c r="I957" s="358"/>
      <c r="J957" s="359"/>
      <c r="K957" s="359"/>
      <c r="L957" s="359"/>
      <c r="M957" s="360"/>
    </row>
    <row r="958" spans="1:15" x14ac:dyDescent="0.15">
      <c r="A958" s="348"/>
      <c r="B958" s="358"/>
      <c r="C958" s="359"/>
      <c r="D958" s="359"/>
      <c r="E958" s="359"/>
      <c r="F958" s="360"/>
      <c r="H958" s="348"/>
      <c r="I958" s="358"/>
      <c r="J958" s="359"/>
      <c r="K958" s="359"/>
      <c r="L958" s="359"/>
      <c r="M958" s="360"/>
    </row>
    <row r="959" spans="1:15" x14ac:dyDescent="0.15">
      <c r="A959" s="349"/>
      <c r="B959" s="364"/>
      <c r="C959" s="353"/>
      <c r="D959" s="353"/>
      <c r="E959" s="353"/>
      <c r="F959" s="354"/>
      <c r="H959" s="349"/>
      <c r="I959" s="364"/>
      <c r="J959" s="353"/>
      <c r="K959" s="353"/>
      <c r="L959" s="353"/>
      <c r="M959" s="354"/>
    </row>
    <row r="961" spans="1:13" x14ac:dyDescent="0.15">
      <c r="A961" s="347" t="s">
        <v>21</v>
      </c>
      <c r="B961" s="350" t="s">
        <v>328</v>
      </c>
      <c r="C961" s="351"/>
      <c r="D961" s="351"/>
      <c r="E961" s="351"/>
      <c r="F961" s="351"/>
      <c r="G961" s="351"/>
      <c r="H961" s="351"/>
      <c r="I961" s="351"/>
      <c r="J961" s="351"/>
      <c r="K961" s="351"/>
      <c r="L961" s="351"/>
      <c r="M961" s="352"/>
    </row>
    <row r="962" spans="1:13" x14ac:dyDescent="0.15">
      <c r="A962" s="348"/>
      <c r="B962" s="355" t="s">
        <v>329</v>
      </c>
      <c r="C962" s="355"/>
      <c r="D962" s="356"/>
      <c r="E962" s="357" t="s">
        <v>330</v>
      </c>
      <c r="F962" s="355"/>
      <c r="G962" s="356"/>
      <c r="H962" s="357" t="s">
        <v>330</v>
      </c>
      <c r="I962" s="355"/>
      <c r="J962" s="356"/>
      <c r="K962" s="357" t="s">
        <v>334</v>
      </c>
      <c r="L962" s="355"/>
      <c r="M962" s="356"/>
    </row>
    <row r="963" spans="1:13" x14ac:dyDescent="0.15">
      <c r="A963" s="348"/>
      <c r="D963" s="40"/>
      <c r="E963" s="358" t="s">
        <v>331</v>
      </c>
      <c r="F963" s="359"/>
      <c r="G963" s="360"/>
      <c r="H963" s="358" t="s">
        <v>333</v>
      </c>
      <c r="I963" s="359"/>
      <c r="J963" s="360"/>
      <c r="K963" s="43"/>
      <c r="M963" s="40"/>
    </row>
    <row r="964" spans="1:13" x14ac:dyDescent="0.15">
      <c r="A964" s="348"/>
      <c r="D964" s="40"/>
      <c r="E964" s="358" t="s">
        <v>332</v>
      </c>
      <c r="F964" s="359"/>
      <c r="G964" s="360"/>
      <c r="H964" s="43"/>
      <c r="J964" s="40"/>
      <c r="K964" s="43"/>
      <c r="M964" s="40"/>
    </row>
    <row r="965" spans="1:13" x14ac:dyDescent="0.15">
      <c r="A965" s="348"/>
      <c r="D965" s="40"/>
      <c r="E965" s="43"/>
      <c r="G965" s="40"/>
      <c r="H965" s="43"/>
      <c r="J965" s="40"/>
      <c r="K965" s="43"/>
      <c r="M965" s="40"/>
    </row>
    <row r="966" spans="1:13" x14ac:dyDescent="0.15">
      <c r="A966" s="348"/>
      <c r="D966" s="40"/>
      <c r="E966" s="43"/>
      <c r="G966" s="40"/>
      <c r="H966" s="43"/>
      <c r="J966" s="40"/>
      <c r="K966" s="43"/>
      <c r="M966" s="40"/>
    </row>
    <row r="967" spans="1:13" x14ac:dyDescent="0.15">
      <c r="A967" s="348"/>
      <c r="D967" s="40"/>
      <c r="E967" s="43"/>
      <c r="G967" s="40"/>
      <c r="H967" s="43"/>
      <c r="J967" s="40"/>
      <c r="K967" s="43"/>
      <c r="M967" s="40"/>
    </row>
    <row r="968" spans="1:13" x14ac:dyDescent="0.15">
      <c r="A968" s="348"/>
      <c r="D968" s="40"/>
      <c r="E968" s="43"/>
      <c r="G968" s="40"/>
      <c r="H968" s="43"/>
      <c r="J968" s="40"/>
      <c r="K968" s="43"/>
      <c r="M968" s="40"/>
    </row>
    <row r="969" spans="1:13" x14ac:dyDescent="0.15">
      <c r="A969" s="348"/>
      <c r="B969" s="358" t="s">
        <v>338</v>
      </c>
      <c r="C969" s="359"/>
      <c r="D969" s="360"/>
      <c r="E969" s="358" t="s">
        <v>338</v>
      </c>
      <c r="F969" s="359"/>
      <c r="G969" s="360"/>
      <c r="H969" s="358" t="s">
        <v>338</v>
      </c>
      <c r="I969" s="359"/>
      <c r="J969" s="360"/>
      <c r="K969" s="358" t="s">
        <v>338</v>
      </c>
      <c r="L969" s="359"/>
      <c r="M969" s="360"/>
    </row>
    <row r="970" spans="1:13" x14ac:dyDescent="0.15">
      <c r="A970" s="349"/>
      <c r="B970" s="353"/>
      <c r="C970" s="353"/>
      <c r="D970" s="354"/>
      <c r="E970" s="353"/>
      <c r="F970" s="353"/>
      <c r="G970" s="354"/>
      <c r="H970" s="353"/>
      <c r="I970" s="353"/>
      <c r="J970" s="354"/>
      <c r="K970" s="353"/>
      <c r="L970" s="353"/>
      <c r="M970" s="354"/>
    </row>
    <row r="972" spans="1:13" x14ac:dyDescent="0.15">
      <c r="H972" s="359" t="str">
        <f>[128]Base_01!$C$4&amp;", "&amp;[128]Base_01!$C$28</f>
        <v>Sorong, …..  …........................  2026</v>
      </c>
      <c r="I972" s="359"/>
      <c r="J972" s="359"/>
      <c r="K972" s="359"/>
      <c r="L972" s="359"/>
      <c r="M972" s="359"/>
    </row>
    <row r="973" spans="1:13" x14ac:dyDescent="0.15">
      <c r="A973" s="359" t="s">
        <v>303</v>
      </c>
      <c r="B973" s="359"/>
      <c r="C973" s="359"/>
      <c r="D973" s="359"/>
      <c r="E973" s="359"/>
      <c r="F973" s="359"/>
      <c r="H973" s="359" t="s">
        <v>335</v>
      </c>
      <c r="I973" s="359"/>
      <c r="J973" s="359"/>
      <c r="K973" s="359"/>
      <c r="L973" s="359"/>
      <c r="M973" s="359"/>
    </row>
    <row r="974" spans="1:13" x14ac:dyDescent="0.15">
      <c r="A974" s="359" t="s">
        <v>322</v>
      </c>
      <c r="B974" s="359"/>
      <c r="C974" s="359"/>
      <c r="D974" s="359"/>
      <c r="E974" s="359"/>
      <c r="F974" s="359"/>
      <c r="H974" s="359" t="s">
        <v>305</v>
      </c>
      <c r="I974" s="359"/>
      <c r="J974" s="359"/>
      <c r="K974" s="359"/>
      <c r="L974" s="359"/>
      <c r="M974" s="359"/>
    </row>
    <row r="979" spans="1:14" x14ac:dyDescent="0.15">
      <c r="A979" s="359" t="str">
        <f>[128]Base_01!$C$20</f>
        <v>…...............         …...............</v>
      </c>
      <c r="B979" s="359"/>
      <c r="C979" s="359"/>
      <c r="D979" s="359"/>
      <c r="E979" s="359"/>
      <c r="F979" s="359"/>
      <c r="H979" s="359" t="str">
        <f>G940</f>
        <v>Nama PB 19</v>
      </c>
      <c r="I979" s="359"/>
      <c r="J979" s="359"/>
      <c r="K979" s="359"/>
      <c r="L979" s="359"/>
      <c r="M979" s="359"/>
    </row>
    <row r="981" spans="1:14" x14ac:dyDescent="0.15">
      <c r="A981" s="359" t="s">
        <v>516</v>
      </c>
      <c r="B981" s="359"/>
      <c r="C981" s="359"/>
      <c r="D981" s="359"/>
      <c r="E981" s="359"/>
      <c r="F981" s="359"/>
      <c r="G981" s="359"/>
      <c r="H981" s="359"/>
      <c r="I981" s="359"/>
      <c r="J981" s="359"/>
      <c r="K981" s="359"/>
      <c r="L981" s="359"/>
      <c r="M981" s="359"/>
    </row>
    <row r="982" spans="1:14" x14ac:dyDescent="0.15">
      <c r="A982" s="359" t="str">
        <f>"Kepala "&amp;[128]Base_01!$B$2&amp;" "&amp;[128]Base_01!$C$2</f>
        <v>Kepala Kelurahan Klasabi</v>
      </c>
      <c r="B982" s="359"/>
      <c r="C982" s="359"/>
      <c r="D982" s="359"/>
      <c r="E982" s="359"/>
      <c r="F982" s="359"/>
      <c r="G982" s="359"/>
      <c r="H982" s="359"/>
      <c r="I982" s="359"/>
      <c r="J982" s="359"/>
      <c r="K982" s="359"/>
      <c r="L982" s="359"/>
      <c r="M982" s="359"/>
    </row>
    <row r="987" spans="1:14" x14ac:dyDescent="0.15">
      <c r="A987" s="359" t="str">
        <f>[128]Base_01!$C$9</f>
        <v>Arnold Howay</v>
      </c>
      <c r="B987" s="359"/>
      <c r="C987" s="359"/>
      <c r="D987" s="359"/>
      <c r="E987" s="359"/>
      <c r="F987" s="359"/>
      <c r="G987" s="359"/>
      <c r="H987" s="359"/>
      <c r="I987" s="359"/>
      <c r="J987" s="359"/>
      <c r="K987" s="359"/>
      <c r="L987" s="359"/>
      <c r="M987" s="359"/>
    </row>
    <row r="988" spans="1:14" x14ac:dyDescent="0.15">
      <c r="A988" s="359" t="str">
        <f>[128]Base_01!$C$10</f>
        <v>NIP ….......................................</v>
      </c>
      <c r="B988" s="359"/>
      <c r="C988" s="359"/>
      <c r="D988" s="359"/>
      <c r="E988" s="359"/>
      <c r="F988" s="359"/>
      <c r="G988" s="359"/>
      <c r="H988" s="359"/>
      <c r="I988" s="359"/>
      <c r="J988" s="359"/>
      <c r="K988" s="359"/>
      <c r="L988" s="359"/>
      <c r="M988" s="359"/>
    </row>
    <row r="989" spans="1:14" x14ac:dyDescent="0.15">
      <c r="A989" s="365" t="s">
        <v>336</v>
      </c>
      <c r="B989" s="365"/>
      <c r="C989" s="365"/>
      <c r="D989" s="365"/>
      <c r="E989" s="365"/>
      <c r="F989" s="365"/>
      <c r="G989" s="365"/>
      <c r="H989" s="365"/>
      <c r="I989" s="365"/>
      <c r="J989" s="365"/>
      <c r="K989" s="365"/>
      <c r="L989" s="365"/>
      <c r="M989" s="365"/>
      <c r="N989" s="1">
        <v>20</v>
      </c>
    </row>
    <row r="991" spans="1:14" x14ac:dyDescent="0.15">
      <c r="A991" s="346" t="s">
        <v>252</v>
      </c>
      <c r="B991" s="346"/>
      <c r="C991" s="346"/>
      <c r="D991" s="346"/>
      <c r="E991" s="346"/>
      <c r="F991" s="346"/>
      <c r="G991" s="23" t="str">
        <f>VLOOKUP($N989,[128]Base_02!$A$5:$AD$24,2,0)</f>
        <v>000020</v>
      </c>
    </row>
    <row r="992" spans="1:14" x14ac:dyDescent="0.15">
      <c r="A992" s="346" t="s">
        <v>253</v>
      </c>
      <c r="B992" s="346"/>
      <c r="C992" s="346"/>
      <c r="D992" s="346"/>
      <c r="E992" s="346"/>
      <c r="F992" s="346"/>
      <c r="G992" s="23" t="str">
        <f>VLOOKUP($N989,[128]Base_02!$A$5:$AD$24,3,0)</f>
        <v>Nama PB 20</v>
      </c>
    </row>
    <row r="993" spans="1:15" x14ac:dyDescent="0.15">
      <c r="A993" s="346" t="s">
        <v>13</v>
      </c>
      <c r="B993" s="346"/>
      <c r="C993" s="346"/>
      <c r="D993" s="346"/>
      <c r="E993" s="346"/>
      <c r="F993" s="346"/>
      <c r="G993" s="23">
        <f>VLOOKUP($N989,[128]Base_02!$A$5:$AD$24,14,0)</f>
        <v>0</v>
      </c>
    </row>
    <row r="994" spans="1:15" x14ac:dyDescent="0.15">
      <c r="A994" s="346" t="s">
        <v>4</v>
      </c>
      <c r="B994" s="346"/>
      <c r="C994" s="346"/>
      <c r="D994" s="346"/>
      <c r="E994" s="346"/>
      <c r="F994" s="346"/>
      <c r="G994" s="23" t="str">
        <f>VLOOKUP(N989,[128]Base_02!$A$5:$Z$24,11,FALSE)&amp;", RT "&amp;VLOOKUP(N989,[128]Base_02!$A$5:$Z$24,12,FALSE)&amp;", RW "&amp;VLOOKUP(N989,[128]Base_02!$A$5:$Z$24,13,FALSE)</f>
        <v>Jalan Kanal Victory, RT 1, RW 2</v>
      </c>
    </row>
    <row r="995" spans="1:15" x14ac:dyDescent="0.15">
      <c r="A995" s="346" t="str">
        <f>[128]Base_01!$B$2</f>
        <v>Kelurahan</v>
      </c>
      <c r="B995" s="346"/>
      <c r="C995" s="346"/>
      <c r="D995" s="346"/>
      <c r="E995" s="346"/>
      <c r="F995" s="346"/>
      <c r="G995" s="23" t="str">
        <f>[128]Base_01!$C$2</f>
        <v>Klasabi</v>
      </c>
    </row>
    <row r="996" spans="1:15" x14ac:dyDescent="0.15">
      <c r="A996" s="346" t="s">
        <v>9</v>
      </c>
      <c r="B996" s="346"/>
      <c r="C996" s="346"/>
      <c r="D996" s="346"/>
      <c r="E996" s="346"/>
      <c r="F996" s="346"/>
      <c r="G996" s="23" t="str">
        <f>[128]Base_01!$C$3</f>
        <v>Sorong Manoi</v>
      </c>
    </row>
    <row r="997" spans="1:15" x14ac:dyDescent="0.15">
      <c r="A997" s="346" t="str">
        <f>[128]Base_01!$B$4</f>
        <v>Kota</v>
      </c>
      <c r="B997" s="346"/>
      <c r="C997" s="346"/>
      <c r="D997" s="346"/>
      <c r="E997" s="346"/>
      <c r="F997" s="346"/>
      <c r="G997" s="23" t="str">
        <f>[128]Base_01!$C$4</f>
        <v>Sorong</v>
      </c>
    </row>
    <row r="998" spans="1:15" x14ac:dyDescent="0.15">
      <c r="A998" s="346" t="s">
        <v>324</v>
      </c>
      <c r="B998" s="346"/>
      <c r="C998" s="346"/>
      <c r="D998" s="346"/>
      <c r="E998" s="346"/>
      <c r="F998" s="346"/>
      <c r="G998" s="21" t="str">
        <f>[128]Base_01!$C$5</f>
        <v>Papua Barat Daya</v>
      </c>
    </row>
    <row r="1000" spans="1:15" x14ac:dyDescent="0.15">
      <c r="A1000" s="347" t="s">
        <v>19</v>
      </c>
      <c r="B1000" s="361" t="s">
        <v>325</v>
      </c>
      <c r="C1000" s="362"/>
      <c r="D1000" s="362"/>
      <c r="E1000" s="44"/>
      <c r="F1000" s="39"/>
      <c r="H1000" s="347" t="s">
        <v>20</v>
      </c>
      <c r="I1000" s="361" t="s">
        <v>325</v>
      </c>
      <c r="J1000" s="362"/>
      <c r="K1000" s="362"/>
      <c r="L1000" s="41"/>
      <c r="M1000" s="42"/>
    </row>
    <row r="1001" spans="1:15" x14ac:dyDescent="0.15">
      <c r="A1001" s="348"/>
      <c r="B1001" s="358" t="s">
        <v>327</v>
      </c>
      <c r="C1001" s="359"/>
      <c r="D1001" s="359"/>
      <c r="E1001" s="359"/>
      <c r="F1001" s="360"/>
      <c r="H1001" s="348"/>
      <c r="I1001" s="358" t="s">
        <v>327</v>
      </c>
      <c r="J1001" s="359"/>
      <c r="K1001" s="359"/>
      <c r="L1001" s="359"/>
      <c r="M1001" s="360"/>
    </row>
    <row r="1002" spans="1:15" x14ac:dyDescent="0.15">
      <c r="A1002" s="348"/>
      <c r="B1002" s="363" t="s">
        <v>326</v>
      </c>
      <c r="C1002" s="346"/>
      <c r="D1002" s="346"/>
      <c r="F1002" s="40"/>
      <c r="H1002" s="348"/>
      <c r="I1002" s="363" t="s">
        <v>326</v>
      </c>
      <c r="J1002" s="346"/>
      <c r="K1002" s="346"/>
      <c r="M1002" s="40"/>
    </row>
    <row r="1003" spans="1:15" x14ac:dyDescent="0.15">
      <c r="A1003" s="348"/>
      <c r="B1003" s="364" t="s">
        <v>327</v>
      </c>
      <c r="C1003" s="353"/>
      <c r="D1003" s="353"/>
      <c r="E1003" s="353"/>
      <c r="F1003" s="354"/>
      <c r="H1003" s="348"/>
      <c r="I1003" s="364" t="s">
        <v>327</v>
      </c>
      <c r="J1003" s="353"/>
      <c r="K1003" s="353"/>
      <c r="L1003" s="353"/>
      <c r="M1003" s="354"/>
    </row>
    <row r="1004" spans="1:15" x14ac:dyDescent="0.15">
      <c r="A1004" s="348"/>
      <c r="B1004" s="357"/>
      <c r="C1004" s="355"/>
      <c r="D1004" s="355"/>
      <c r="E1004" s="355"/>
      <c r="F1004" s="356"/>
      <c r="H1004" s="348"/>
      <c r="I1004" s="357"/>
      <c r="J1004" s="355"/>
      <c r="K1004" s="355"/>
      <c r="L1004" s="355"/>
      <c r="M1004" s="356"/>
      <c r="O1004" s="1" t="s">
        <v>337</v>
      </c>
    </row>
    <row r="1005" spans="1:15" x14ac:dyDescent="0.15">
      <c r="A1005" s="348"/>
      <c r="B1005" s="358"/>
      <c r="C1005" s="359"/>
      <c r="D1005" s="359"/>
      <c r="E1005" s="359"/>
      <c r="F1005" s="360"/>
      <c r="H1005" s="348"/>
      <c r="I1005" s="358"/>
      <c r="J1005" s="359"/>
      <c r="K1005" s="359"/>
      <c r="L1005" s="359"/>
      <c r="M1005" s="360"/>
    </row>
    <row r="1006" spans="1:15" x14ac:dyDescent="0.15">
      <c r="A1006" s="348"/>
      <c r="B1006" s="358"/>
      <c r="C1006" s="359"/>
      <c r="D1006" s="359"/>
      <c r="E1006" s="359"/>
      <c r="F1006" s="360"/>
      <c r="H1006" s="348"/>
      <c r="I1006" s="358"/>
      <c r="J1006" s="359"/>
      <c r="K1006" s="359"/>
      <c r="L1006" s="359"/>
      <c r="M1006" s="360"/>
    </row>
    <row r="1007" spans="1:15" x14ac:dyDescent="0.15">
      <c r="A1007" s="348"/>
      <c r="B1007" s="358"/>
      <c r="C1007" s="359"/>
      <c r="D1007" s="359"/>
      <c r="E1007" s="359"/>
      <c r="F1007" s="360"/>
      <c r="H1007" s="348"/>
      <c r="I1007" s="358"/>
      <c r="J1007" s="359"/>
      <c r="K1007" s="359"/>
      <c r="L1007" s="359"/>
      <c r="M1007" s="360"/>
    </row>
    <row r="1008" spans="1:15" x14ac:dyDescent="0.15">
      <c r="A1008" s="348"/>
      <c r="B1008" s="358"/>
      <c r="C1008" s="359"/>
      <c r="D1008" s="359"/>
      <c r="E1008" s="359"/>
      <c r="F1008" s="360"/>
      <c r="H1008" s="348"/>
      <c r="I1008" s="358"/>
      <c r="J1008" s="359"/>
      <c r="K1008" s="359"/>
      <c r="L1008" s="359"/>
      <c r="M1008" s="360"/>
    </row>
    <row r="1009" spans="1:13" x14ac:dyDescent="0.15">
      <c r="A1009" s="348"/>
      <c r="B1009" s="358"/>
      <c r="C1009" s="359"/>
      <c r="D1009" s="359"/>
      <c r="E1009" s="359"/>
      <c r="F1009" s="360"/>
      <c r="H1009" s="348"/>
      <c r="I1009" s="358"/>
      <c r="J1009" s="359"/>
      <c r="K1009" s="359"/>
      <c r="L1009" s="359"/>
      <c r="M1009" s="360"/>
    </row>
    <row r="1010" spans="1:13" x14ac:dyDescent="0.15">
      <c r="A1010" s="348"/>
      <c r="B1010" s="358"/>
      <c r="C1010" s="359"/>
      <c r="D1010" s="359"/>
      <c r="E1010" s="359"/>
      <c r="F1010" s="360"/>
      <c r="H1010" s="348"/>
      <c r="I1010" s="358"/>
      <c r="J1010" s="359"/>
      <c r="K1010" s="359"/>
      <c r="L1010" s="359"/>
      <c r="M1010" s="360"/>
    </row>
    <row r="1011" spans="1:13" x14ac:dyDescent="0.15">
      <c r="A1011" s="349"/>
      <c r="B1011" s="364"/>
      <c r="C1011" s="353"/>
      <c r="D1011" s="353"/>
      <c r="E1011" s="353"/>
      <c r="F1011" s="354"/>
      <c r="H1011" s="349"/>
      <c r="I1011" s="364"/>
      <c r="J1011" s="353"/>
      <c r="K1011" s="353"/>
      <c r="L1011" s="353"/>
      <c r="M1011" s="354"/>
    </row>
    <row r="1013" spans="1:13" x14ac:dyDescent="0.15">
      <c r="A1013" s="347" t="s">
        <v>21</v>
      </c>
      <c r="B1013" s="350" t="s">
        <v>328</v>
      </c>
      <c r="C1013" s="351"/>
      <c r="D1013" s="351"/>
      <c r="E1013" s="351"/>
      <c r="F1013" s="351"/>
      <c r="G1013" s="351"/>
      <c r="H1013" s="351"/>
      <c r="I1013" s="351"/>
      <c r="J1013" s="351"/>
      <c r="K1013" s="351"/>
      <c r="L1013" s="351"/>
      <c r="M1013" s="352"/>
    </row>
    <row r="1014" spans="1:13" x14ac:dyDescent="0.15">
      <c r="A1014" s="348"/>
      <c r="B1014" s="355" t="s">
        <v>329</v>
      </c>
      <c r="C1014" s="355"/>
      <c r="D1014" s="356"/>
      <c r="E1014" s="357" t="s">
        <v>330</v>
      </c>
      <c r="F1014" s="355"/>
      <c r="G1014" s="356"/>
      <c r="H1014" s="357" t="s">
        <v>330</v>
      </c>
      <c r="I1014" s="355"/>
      <c r="J1014" s="356"/>
      <c r="K1014" s="357" t="s">
        <v>334</v>
      </c>
      <c r="L1014" s="355"/>
      <c r="M1014" s="356"/>
    </row>
    <row r="1015" spans="1:13" x14ac:dyDescent="0.15">
      <c r="A1015" s="348"/>
      <c r="D1015" s="40"/>
      <c r="E1015" s="358" t="s">
        <v>331</v>
      </c>
      <c r="F1015" s="359"/>
      <c r="G1015" s="360"/>
      <c r="H1015" s="358" t="s">
        <v>333</v>
      </c>
      <c r="I1015" s="359"/>
      <c r="J1015" s="360"/>
      <c r="K1015" s="43"/>
      <c r="M1015" s="40"/>
    </row>
    <row r="1016" spans="1:13" x14ac:dyDescent="0.15">
      <c r="A1016" s="348"/>
      <c r="D1016" s="40"/>
      <c r="E1016" s="358" t="s">
        <v>332</v>
      </c>
      <c r="F1016" s="359"/>
      <c r="G1016" s="360"/>
      <c r="H1016" s="43"/>
      <c r="J1016" s="40"/>
      <c r="K1016" s="43"/>
      <c r="M1016" s="40"/>
    </row>
    <row r="1017" spans="1:13" x14ac:dyDescent="0.15">
      <c r="A1017" s="348"/>
      <c r="D1017" s="40"/>
      <c r="E1017" s="43"/>
      <c r="G1017" s="40"/>
      <c r="H1017" s="43"/>
      <c r="J1017" s="40"/>
      <c r="K1017" s="43"/>
      <c r="M1017" s="40"/>
    </row>
    <row r="1018" spans="1:13" x14ac:dyDescent="0.15">
      <c r="A1018" s="348"/>
      <c r="D1018" s="40"/>
      <c r="E1018" s="43"/>
      <c r="G1018" s="40"/>
      <c r="H1018" s="43"/>
      <c r="J1018" s="40"/>
      <c r="K1018" s="43"/>
      <c r="M1018" s="40"/>
    </row>
    <row r="1019" spans="1:13" x14ac:dyDescent="0.15">
      <c r="A1019" s="348"/>
      <c r="D1019" s="40"/>
      <c r="E1019" s="43"/>
      <c r="G1019" s="40"/>
      <c r="H1019" s="43"/>
      <c r="J1019" s="40"/>
      <c r="K1019" s="43"/>
      <c r="M1019" s="40"/>
    </row>
    <row r="1020" spans="1:13" x14ac:dyDescent="0.15">
      <c r="A1020" s="348"/>
      <c r="D1020" s="40"/>
      <c r="E1020" s="43"/>
      <c r="G1020" s="40"/>
      <c r="H1020" s="43"/>
      <c r="J1020" s="40"/>
      <c r="K1020" s="43"/>
      <c r="M1020" s="40"/>
    </row>
    <row r="1021" spans="1:13" x14ac:dyDescent="0.15">
      <c r="A1021" s="348"/>
      <c r="B1021" s="358" t="s">
        <v>338</v>
      </c>
      <c r="C1021" s="359"/>
      <c r="D1021" s="360"/>
      <c r="E1021" s="358" t="s">
        <v>338</v>
      </c>
      <c r="F1021" s="359"/>
      <c r="G1021" s="360"/>
      <c r="H1021" s="358" t="s">
        <v>338</v>
      </c>
      <c r="I1021" s="359"/>
      <c r="J1021" s="360"/>
      <c r="K1021" s="358" t="s">
        <v>338</v>
      </c>
      <c r="L1021" s="359"/>
      <c r="M1021" s="360"/>
    </row>
    <row r="1022" spans="1:13" x14ac:dyDescent="0.15">
      <c r="A1022" s="349"/>
      <c r="B1022" s="353"/>
      <c r="C1022" s="353"/>
      <c r="D1022" s="354"/>
      <c r="E1022" s="353"/>
      <c r="F1022" s="353"/>
      <c r="G1022" s="354"/>
      <c r="H1022" s="353"/>
      <c r="I1022" s="353"/>
      <c r="J1022" s="354"/>
      <c r="K1022" s="353"/>
      <c r="L1022" s="353"/>
      <c r="M1022" s="354"/>
    </row>
    <row r="1024" spans="1:13" x14ac:dyDescent="0.15">
      <c r="H1024" s="359" t="str">
        <f>[128]Base_01!$C$4&amp;", "&amp;[128]Base_01!$C$28</f>
        <v>Sorong, …..  …........................  2026</v>
      </c>
      <c r="I1024" s="359"/>
      <c r="J1024" s="359"/>
      <c r="K1024" s="359"/>
      <c r="L1024" s="359"/>
      <c r="M1024" s="359"/>
    </row>
    <row r="1025" spans="1:13" x14ac:dyDescent="0.15">
      <c r="A1025" s="359" t="s">
        <v>303</v>
      </c>
      <c r="B1025" s="359"/>
      <c r="C1025" s="359"/>
      <c r="D1025" s="359"/>
      <c r="E1025" s="359"/>
      <c r="F1025" s="359"/>
      <c r="H1025" s="359" t="s">
        <v>335</v>
      </c>
      <c r="I1025" s="359"/>
      <c r="J1025" s="359"/>
      <c r="K1025" s="359"/>
      <c r="L1025" s="359"/>
      <c r="M1025" s="359"/>
    </row>
    <row r="1026" spans="1:13" x14ac:dyDescent="0.15">
      <c r="A1026" s="359" t="s">
        <v>322</v>
      </c>
      <c r="B1026" s="359"/>
      <c r="C1026" s="359"/>
      <c r="D1026" s="359"/>
      <c r="E1026" s="359"/>
      <c r="F1026" s="359"/>
      <c r="H1026" s="359" t="s">
        <v>305</v>
      </c>
      <c r="I1026" s="359"/>
      <c r="J1026" s="359"/>
      <c r="K1026" s="359"/>
      <c r="L1026" s="359"/>
      <c r="M1026" s="359"/>
    </row>
    <row r="1031" spans="1:13" x14ac:dyDescent="0.15">
      <c r="A1031" s="359" t="str">
        <f>[128]Base_01!$C$20</f>
        <v>…...............         …...............</v>
      </c>
      <c r="B1031" s="359"/>
      <c r="C1031" s="359"/>
      <c r="D1031" s="359"/>
      <c r="E1031" s="359"/>
      <c r="F1031" s="359"/>
      <c r="H1031" s="359" t="str">
        <f>G992</f>
        <v>Nama PB 20</v>
      </c>
      <c r="I1031" s="359"/>
      <c r="J1031" s="359"/>
      <c r="K1031" s="359"/>
      <c r="L1031" s="359"/>
      <c r="M1031" s="359"/>
    </row>
    <row r="1033" spans="1:13" x14ac:dyDescent="0.15">
      <c r="A1033" s="359" t="s">
        <v>516</v>
      </c>
      <c r="B1033" s="359"/>
      <c r="C1033" s="359"/>
      <c r="D1033" s="359"/>
      <c r="E1033" s="359"/>
      <c r="F1033" s="359"/>
      <c r="G1033" s="359"/>
      <c r="H1033" s="359"/>
      <c r="I1033" s="359"/>
      <c r="J1033" s="359"/>
      <c r="K1033" s="359"/>
      <c r="L1033" s="359"/>
      <c r="M1033" s="359"/>
    </row>
    <row r="1034" spans="1:13" x14ac:dyDescent="0.15">
      <c r="A1034" s="359" t="str">
        <f>"Kepala "&amp;[128]Base_01!$B$2&amp;" "&amp;[128]Base_01!$C$2</f>
        <v>Kepala Kelurahan Klasabi</v>
      </c>
      <c r="B1034" s="359"/>
      <c r="C1034" s="359"/>
      <c r="D1034" s="359"/>
      <c r="E1034" s="359"/>
      <c r="F1034" s="359"/>
      <c r="G1034" s="359"/>
      <c r="H1034" s="359"/>
      <c r="I1034" s="359"/>
      <c r="J1034" s="359"/>
      <c r="K1034" s="359"/>
      <c r="L1034" s="359"/>
      <c r="M1034" s="359"/>
    </row>
    <row r="1039" spans="1:13" x14ac:dyDescent="0.15">
      <c r="A1039" s="359" t="str">
        <f>[128]Base_01!$C$9</f>
        <v>Arnold Howay</v>
      </c>
      <c r="B1039" s="359"/>
      <c r="C1039" s="359"/>
      <c r="D1039" s="359"/>
      <c r="E1039" s="359"/>
      <c r="F1039" s="359"/>
      <c r="G1039" s="359"/>
      <c r="H1039" s="359"/>
      <c r="I1039" s="359"/>
      <c r="J1039" s="359"/>
      <c r="K1039" s="359"/>
      <c r="L1039" s="359"/>
      <c r="M1039" s="359"/>
    </row>
    <row r="1040" spans="1:13" x14ac:dyDescent="0.15">
      <c r="A1040" s="359" t="str">
        <f>[128]Base_01!$C$10</f>
        <v>NIP ….......................................</v>
      </c>
      <c r="B1040" s="359"/>
      <c r="C1040" s="359"/>
      <c r="D1040" s="359"/>
      <c r="E1040" s="359"/>
      <c r="F1040" s="359"/>
      <c r="G1040" s="359"/>
      <c r="H1040" s="359"/>
      <c r="I1040" s="359"/>
      <c r="J1040" s="359"/>
      <c r="K1040" s="359"/>
      <c r="L1040" s="359"/>
      <c r="M1040" s="359"/>
    </row>
  </sheetData>
  <mergeCells count="980">
    <mergeCell ref="H969:J969"/>
    <mergeCell ref="K969:M969"/>
    <mergeCell ref="B1021:D1021"/>
    <mergeCell ref="E1021:G1021"/>
    <mergeCell ref="H1021:J1021"/>
    <mergeCell ref="K1021:M1021"/>
    <mergeCell ref="B865:D865"/>
    <mergeCell ref="E865:G865"/>
    <mergeCell ref="H865:J865"/>
    <mergeCell ref="K865:M865"/>
    <mergeCell ref="B917:D917"/>
    <mergeCell ref="E917:G917"/>
    <mergeCell ref="H917:J917"/>
    <mergeCell ref="K917:M917"/>
    <mergeCell ref="B1014:D1014"/>
    <mergeCell ref="E1014:G1014"/>
    <mergeCell ref="H1014:J1014"/>
    <mergeCell ref="K1014:M1014"/>
    <mergeCell ref="E1015:G1015"/>
    <mergeCell ref="H1015:J1015"/>
    <mergeCell ref="E1016:G1016"/>
    <mergeCell ref="A994:F994"/>
    <mergeCell ref="A995:F995"/>
    <mergeCell ref="A996:F996"/>
    <mergeCell ref="H813:J813"/>
    <mergeCell ref="K813:M813"/>
    <mergeCell ref="B657:D657"/>
    <mergeCell ref="E657:G657"/>
    <mergeCell ref="H657:J657"/>
    <mergeCell ref="K657:M657"/>
    <mergeCell ref="B709:D709"/>
    <mergeCell ref="E709:G709"/>
    <mergeCell ref="H709:J709"/>
    <mergeCell ref="K709:M709"/>
    <mergeCell ref="H792:H803"/>
    <mergeCell ref="I792:K792"/>
    <mergeCell ref="B793:F793"/>
    <mergeCell ref="I793:M793"/>
    <mergeCell ref="B794:D794"/>
    <mergeCell ref="I794:K794"/>
    <mergeCell ref="B795:F795"/>
    <mergeCell ref="I795:M795"/>
    <mergeCell ref="B796:F803"/>
    <mergeCell ref="I796:M803"/>
    <mergeCell ref="A786:F786"/>
    <mergeCell ref="A787:F787"/>
    <mergeCell ref="A788:F788"/>
    <mergeCell ref="A789:F789"/>
    <mergeCell ref="H605:J605"/>
    <mergeCell ref="K605:M605"/>
    <mergeCell ref="B449:D449"/>
    <mergeCell ref="E449:G449"/>
    <mergeCell ref="H449:J449"/>
    <mergeCell ref="K449:M449"/>
    <mergeCell ref="B501:D501"/>
    <mergeCell ref="E501:G501"/>
    <mergeCell ref="H501:J501"/>
    <mergeCell ref="K501:M501"/>
    <mergeCell ref="H584:H595"/>
    <mergeCell ref="I584:K584"/>
    <mergeCell ref="B585:F585"/>
    <mergeCell ref="I585:M585"/>
    <mergeCell ref="B586:D586"/>
    <mergeCell ref="I586:K586"/>
    <mergeCell ref="B587:F587"/>
    <mergeCell ref="I587:M587"/>
    <mergeCell ref="B588:F595"/>
    <mergeCell ref="I588:M595"/>
    <mergeCell ref="A578:F578"/>
    <mergeCell ref="A579:F579"/>
    <mergeCell ref="A580:F580"/>
    <mergeCell ref="A581:F581"/>
    <mergeCell ref="H397:J397"/>
    <mergeCell ref="K397:M397"/>
    <mergeCell ref="B241:D241"/>
    <mergeCell ref="E241:G241"/>
    <mergeCell ref="H241:J241"/>
    <mergeCell ref="K241:M241"/>
    <mergeCell ref="B293:D293"/>
    <mergeCell ref="E293:G293"/>
    <mergeCell ref="H293:J293"/>
    <mergeCell ref="K293:M293"/>
    <mergeCell ref="H376:H387"/>
    <mergeCell ref="I376:K376"/>
    <mergeCell ref="B377:F377"/>
    <mergeCell ref="I377:M377"/>
    <mergeCell ref="B378:D378"/>
    <mergeCell ref="I378:K378"/>
    <mergeCell ref="B379:F379"/>
    <mergeCell ref="I379:M379"/>
    <mergeCell ref="B380:F387"/>
    <mergeCell ref="I380:M387"/>
    <mergeCell ref="A370:F370"/>
    <mergeCell ref="A371:F371"/>
    <mergeCell ref="A372:F372"/>
    <mergeCell ref="A373:F373"/>
    <mergeCell ref="H189:J189"/>
    <mergeCell ref="K189:M189"/>
    <mergeCell ref="B33:D33"/>
    <mergeCell ref="E33:G33"/>
    <mergeCell ref="H33:J33"/>
    <mergeCell ref="K33:M33"/>
    <mergeCell ref="B85:D85"/>
    <mergeCell ref="E85:G85"/>
    <mergeCell ref="H85:J85"/>
    <mergeCell ref="K85:M85"/>
    <mergeCell ref="H168:H179"/>
    <mergeCell ref="I168:K168"/>
    <mergeCell ref="B169:F169"/>
    <mergeCell ref="I169:M169"/>
    <mergeCell ref="B170:D170"/>
    <mergeCell ref="I170:K170"/>
    <mergeCell ref="B171:F171"/>
    <mergeCell ref="I171:M171"/>
    <mergeCell ref="B172:F179"/>
    <mergeCell ref="I172:M179"/>
    <mergeCell ref="A162:F162"/>
    <mergeCell ref="A163:F163"/>
    <mergeCell ref="A164:F164"/>
    <mergeCell ref="A165:F165"/>
    <mergeCell ref="A1039:M1039"/>
    <mergeCell ref="A1040:M1040"/>
    <mergeCell ref="A53:M53"/>
    <mergeCell ref="A55:F55"/>
    <mergeCell ref="A56:F56"/>
    <mergeCell ref="A57:F57"/>
    <mergeCell ref="A58:F58"/>
    <mergeCell ref="A89:F89"/>
    <mergeCell ref="A90:F90"/>
    <mergeCell ref="A95:F95"/>
    <mergeCell ref="H1026:M1026"/>
    <mergeCell ref="H1031:M1031"/>
    <mergeCell ref="A1033:M1033"/>
    <mergeCell ref="A1034:M1034"/>
    <mergeCell ref="A1026:F1026"/>
    <mergeCell ref="A1031:F1031"/>
    <mergeCell ref="E1022:G1022"/>
    <mergeCell ref="H1022:J1022"/>
    <mergeCell ref="K1022:M1022"/>
    <mergeCell ref="H1024:M1024"/>
    <mergeCell ref="H1025:M1025"/>
    <mergeCell ref="A1025:F1025"/>
    <mergeCell ref="A1013:A1022"/>
    <mergeCell ref="B1013:M1013"/>
    <mergeCell ref="B1022:D1022"/>
    <mergeCell ref="H1000:H1011"/>
    <mergeCell ref="I1000:K1000"/>
    <mergeCell ref="B1001:F1001"/>
    <mergeCell ref="I1001:M1001"/>
    <mergeCell ref="B1002:D1002"/>
    <mergeCell ref="I1002:K1002"/>
    <mergeCell ref="B1003:F1003"/>
    <mergeCell ref="I1003:M1003"/>
    <mergeCell ref="B1004:F1011"/>
    <mergeCell ref="I1004:M1011"/>
    <mergeCell ref="A997:F997"/>
    <mergeCell ref="A998:F998"/>
    <mergeCell ref="A1000:A1011"/>
    <mergeCell ref="B1000:D1000"/>
    <mergeCell ref="A987:M987"/>
    <mergeCell ref="A988:M988"/>
    <mergeCell ref="A989:M989"/>
    <mergeCell ref="A991:F991"/>
    <mergeCell ref="A992:F992"/>
    <mergeCell ref="A993:F993"/>
    <mergeCell ref="H974:M974"/>
    <mergeCell ref="H979:M979"/>
    <mergeCell ref="A981:M981"/>
    <mergeCell ref="A982:M982"/>
    <mergeCell ref="A974:F974"/>
    <mergeCell ref="A979:F979"/>
    <mergeCell ref="E970:G970"/>
    <mergeCell ref="H970:J970"/>
    <mergeCell ref="K970:M970"/>
    <mergeCell ref="H972:M972"/>
    <mergeCell ref="H973:M973"/>
    <mergeCell ref="A973:F973"/>
    <mergeCell ref="A961:A970"/>
    <mergeCell ref="B961:M961"/>
    <mergeCell ref="B962:D962"/>
    <mergeCell ref="E962:G962"/>
    <mergeCell ref="H962:J962"/>
    <mergeCell ref="K962:M962"/>
    <mergeCell ref="E963:G963"/>
    <mergeCell ref="H963:J963"/>
    <mergeCell ref="E964:G964"/>
    <mergeCell ref="B970:D970"/>
    <mergeCell ref="B969:D969"/>
    <mergeCell ref="E969:G969"/>
    <mergeCell ref="A942:F942"/>
    <mergeCell ref="A943:F943"/>
    <mergeCell ref="A944:F944"/>
    <mergeCell ref="A945:F945"/>
    <mergeCell ref="A946:F946"/>
    <mergeCell ref="A948:A959"/>
    <mergeCell ref="B948:D948"/>
    <mergeCell ref="A935:M935"/>
    <mergeCell ref="A936:M936"/>
    <mergeCell ref="A937:M937"/>
    <mergeCell ref="A939:F939"/>
    <mergeCell ref="A940:F940"/>
    <mergeCell ref="A941:F941"/>
    <mergeCell ref="H948:H959"/>
    <mergeCell ref="I948:K948"/>
    <mergeCell ref="B949:F949"/>
    <mergeCell ref="I949:M949"/>
    <mergeCell ref="B950:D950"/>
    <mergeCell ref="I950:K950"/>
    <mergeCell ref="B951:F951"/>
    <mergeCell ref="I951:M951"/>
    <mergeCell ref="B952:F959"/>
    <mergeCell ref="I952:M959"/>
    <mergeCell ref="H922:M922"/>
    <mergeCell ref="H927:M927"/>
    <mergeCell ref="A929:M929"/>
    <mergeCell ref="A930:M930"/>
    <mergeCell ref="A922:F922"/>
    <mergeCell ref="A927:F927"/>
    <mergeCell ref="E918:G918"/>
    <mergeCell ref="H918:J918"/>
    <mergeCell ref="K918:M918"/>
    <mergeCell ref="H920:M920"/>
    <mergeCell ref="H921:M921"/>
    <mergeCell ref="A921:F921"/>
    <mergeCell ref="A909:A918"/>
    <mergeCell ref="B909:M909"/>
    <mergeCell ref="B910:D910"/>
    <mergeCell ref="E910:G910"/>
    <mergeCell ref="H910:J910"/>
    <mergeCell ref="K910:M910"/>
    <mergeCell ref="E911:G911"/>
    <mergeCell ref="H911:J911"/>
    <mergeCell ref="E912:G912"/>
    <mergeCell ref="B918:D918"/>
    <mergeCell ref="A890:F890"/>
    <mergeCell ref="A891:F891"/>
    <mergeCell ref="A892:F892"/>
    <mergeCell ref="A893:F893"/>
    <mergeCell ref="A894:F894"/>
    <mergeCell ref="A896:A907"/>
    <mergeCell ref="B896:D896"/>
    <mergeCell ref="A883:M883"/>
    <mergeCell ref="A884:M884"/>
    <mergeCell ref="A885:M885"/>
    <mergeCell ref="A887:F887"/>
    <mergeCell ref="A888:F888"/>
    <mergeCell ref="A889:F889"/>
    <mergeCell ref="H896:H907"/>
    <mergeCell ref="I896:K896"/>
    <mergeCell ref="B897:F897"/>
    <mergeCell ref="I897:M897"/>
    <mergeCell ref="B898:D898"/>
    <mergeCell ref="I898:K898"/>
    <mergeCell ref="B899:F899"/>
    <mergeCell ref="I899:M899"/>
    <mergeCell ref="B900:F907"/>
    <mergeCell ref="I900:M907"/>
    <mergeCell ref="H870:M870"/>
    <mergeCell ref="H875:M875"/>
    <mergeCell ref="A877:M877"/>
    <mergeCell ref="A878:M878"/>
    <mergeCell ref="A870:F870"/>
    <mergeCell ref="A875:F875"/>
    <mergeCell ref="E866:G866"/>
    <mergeCell ref="H866:J866"/>
    <mergeCell ref="K866:M866"/>
    <mergeCell ref="H868:M868"/>
    <mergeCell ref="H869:M869"/>
    <mergeCell ref="A869:F869"/>
    <mergeCell ref="A857:A866"/>
    <mergeCell ref="B857:M857"/>
    <mergeCell ref="B858:D858"/>
    <mergeCell ref="E858:G858"/>
    <mergeCell ref="H858:J858"/>
    <mergeCell ref="K858:M858"/>
    <mergeCell ref="E859:G859"/>
    <mergeCell ref="H859:J859"/>
    <mergeCell ref="E860:G860"/>
    <mergeCell ref="B866:D866"/>
    <mergeCell ref="A838:F838"/>
    <mergeCell ref="A839:F839"/>
    <mergeCell ref="A840:F840"/>
    <mergeCell ref="A841:F841"/>
    <mergeCell ref="A842:F842"/>
    <mergeCell ref="A844:A855"/>
    <mergeCell ref="B844:D844"/>
    <mergeCell ref="A831:M831"/>
    <mergeCell ref="A832:M832"/>
    <mergeCell ref="A833:M833"/>
    <mergeCell ref="A835:F835"/>
    <mergeCell ref="A836:F836"/>
    <mergeCell ref="A837:F837"/>
    <mergeCell ref="H844:H855"/>
    <mergeCell ref="I844:K844"/>
    <mergeCell ref="B845:F845"/>
    <mergeCell ref="I845:M845"/>
    <mergeCell ref="B846:D846"/>
    <mergeCell ref="I846:K846"/>
    <mergeCell ref="B847:F847"/>
    <mergeCell ref="I847:M847"/>
    <mergeCell ref="B848:F855"/>
    <mergeCell ref="I848:M855"/>
    <mergeCell ref="H818:M818"/>
    <mergeCell ref="H823:M823"/>
    <mergeCell ref="A825:M825"/>
    <mergeCell ref="A826:M826"/>
    <mergeCell ref="A818:F818"/>
    <mergeCell ref="A823:F823"/>
    <mergeCell ref="E814:G814"/>
    <mergeCell ref="H814:J814"/>
    <mergeCell ref="K814:M814"/>
    <mergeCell ref="H816:M816"/>
    <mergeCell ref="H817:M817"/>
    <mergeCell ref="A817:F817"/>
    <mergeCell ref="A805:A814"/>
    <mergeCell ref="B805:M805"/>
    <mergeCell ref="B806:D806"/>
    <mergeCell ref="E806:G806"/>
    <mergeCell ref="H806:J806"/>
    <mergeCell ref="K806:M806"/>
    <mergeCell ref="E807:G807"/>
    <mergeCell ref="H807:J807"/>
    <mergeCell ref="E808:G808"/>
    <mergeCell ref="B814:D814"/>
    <mergeCell ref="B813:D813"/>
    <mergeCell ref="E813:G813"/>
    <mergeCell ref="A790:F790"/>
    <mergeCell ref="A792:A803"/>
    <mergeCell ref="B792:D792"/>
    <mergeCell ref="A779:M779"/>
    <mergeCell ref="A780:M780"/>
    <mergeCell ref="A781:M781"/>
    <mergeCell ref="A783:F783"/>
    <mergeCell ref="A784:F784"/>
    <mergeCell ref="A785:F785"/>
    <mergeCell ref="H766:M766"/>
    <mergeCell ref="H771:M771"/>
    <mergeCell ref="A773:M773"/>
    <mergeCell ref="A774:M774"/>
    <mergeCell ref="A766:F766"/>
    <mergeCell ref="A771:F771"/>
    <mergeCell ref="E762:G762"/>
    <mergeCell ref="H762:J762"/>
    <mergeCell ref="K762:M762"/>
    <mergeCell ref="H764:M764"/>
    <mergeCell ref="H765:M765"/>
    <mergeCell ref="A765:F765"/>
    <mergeCell ref="A753:A762"/>
    <mergeCell ref="B753:M753"/>
    <mergeCell ref="B754:D754"/>
    <mergeCell ref="E754:G754"/>
    <mergeCell ref="H754:J754"/>
    <mergeCell ref="K754:M754"/>
    <mergeCell ref="E755:G755"/>
    <mergeCell ref="H755:J755"/>
    <mergeCell ref="E756:G756"/>
    <mergeCell ref="B762:D762"/>
    <mergeCell ref="B761:D761"/>
    <mergeCell ref="E761:G761"/>
    <mergeCell ref="H761:J761"/>
    <mergeCell ref="K761:M761"/>
    <mergeCell ref="A734:F734"/>
    <mergeCell ref="A735:F735"/>
    <mergeCell ref="A736:F736"/>
    <mergeCell ref="A737:F737"/>
    <mergeCell ref="A738:F738"/>
    <mergeCell ref="A740:A751"/>
    <mergeCell ref="B740:D740"/>
    <mergeCell ref="A727:M727"/>
    <mergeCell ref="A728:M728"/>
    <mergeCell ref="A729:M729"/>
    <mergeCell ref="A731:F731"/>
    <mergeCell ref="A732:F732"/>
    <mergeCell ref="A733:F733"/>
    <mergeCell ref="H740:H751"/>
    <mergeCell ref="I740:K740"/>
    <mergeCell ref="B741:F741"/>
    <mergeCell ref="I741:M741"/>
    <mergeCell ref="B742:D742"/>
    <mergeCell ref="I742:K742"/>
    <mergeCell ref="B743:F743"/>
    <mergeCell ref="I743:M743"/>
    <mergeCell ref="B744:F751"/>
    <mergeCell ref="I744:M751"/>
    <mergeCell ref="H714:M714"/>
    <mergeCell ref="H719:M719"/>
    <mergeCell ref="A721:M721"/>
    <mergeCell ref="A722:M722"/>
    <mergeCell ref="A714:F714"/>
    <mergeCell ref="A719:F719"/>
    <mergeCell ref="E710:G710"/>
    <mergeCell ref="H710:J710"/>
    <mergeCell ref="K710:M710"/>
    <mergeCell ref="H712:M712"/>
    <mergeCell ref="H713:M713"/>
    <mergeCell ref="A713:F713"/>
    <mergeCell ref="A701:A710"/>
    <mergeCell ref="B701:M701"/>
    <mergeCell ref="B702:D702"/>
    <mergeCell ref="E702:G702"/>
    <mergeCell ref="H702:J702"/>
    <mergeCell ref="K702:M702"/>
    <mergeCell ref="E703:G703"/>
    <mergeCell ref="H703:J703"/>
    <mergeCell ref="E704:G704"/>
    <mergeCell ref="B710:D710"/>
    <mergeCell ref="A682:F682"/>
    <mergeCell ref="A683:F683"/>
    <mergeCell ref="A684:F684"/>
    <mergeCell ref="A685:F685"/>
    <mergeCell ref="A686:F686"/>
    <mergeCell ref="A688:A699"/>
    <mergeCell ref="B688:D688"/>
    <mergeCell ref="A675:M675"/>
    <mergeCell ref="A676:M676"/>
    <mergeCell ref="A677:M677"/>
    <mergeCell ref="A679:F679"/>
    <mergeCell ref="A680:F680"/>
    <mergeCell ref="A681:F681"/>
    <mergeCell ref="H688:H699"/>
    <mergeCell ref="I688:K688"/>
    <mergeCell ref="B689:F689"/>
    <mergeCell ref="I689:M689"/>
    <mergeCell ref="B690:D690"/>
    <mergeCell ref="I690:K690"/>
    <mergeCell ref="B691:F691"/>
    <mergeCell ref="I691:M691"/>
    <mergeCell ref="B692:F699"/>
    <mergeCell ref="I692:M699"/>
    <mergeCell ref="H662:M662"/>
    <mergeCell ref="H667:M667"/>
    <mergeCell ref="A669:M669"/>
    <mergeCell ref="A670:M670"/>
    <mergeCell ref="A662:F662"/>
    <mergeCell ref="A667:F667"/>
    <mergeCell ref="E658:G658"/>
    <mergeCell ref="H658:J658"/>
    <mergeCell ref="K658:M658"/>
    <mergeCell ref="H660:M660"/>
    <mergeCell ref="H661:M661"/>
    <mergeCell ref="A661:F661"/>
    <mergeCell ref="A649:A658"/>
    <mergeCell ref="B649:M649"/>
    <mergeCell ref="B650:D650"/>
    <mergeCell ref="E650:G650"/>
    <mergeCell ref="H650:J650"/>
    <mergeCell ref="K650:M650"/>
    <mergeCell ref="E651:G651"/>
    <mergeCell ref="H651:J651"/>
    <mergeCell ref="E652:G652"/>
    <mergeCell ref="B658:D658"/>
    <mergeCell ref="A630:F630"/>
    <mergeCell ref="A631:F631"/>
    <mergeCell ref="A632:F632"/>
    <mergeCell ref="A633:F633"/>
    <mergeCell ref="A634:F634"/>
    <mergeCell ref="A636:A647"/>
    <mergeCell ref="B636:D636"/>
    <mergeCell ref="A623:M623"/>
    <mergeCell ref="A624:M624"/>
    <mergeCell ref="A625:M625"/>
    <mergeCell ref="A627:F627"/>
    <mergeCell ref="A628:F628"/>
    <mergeCell ref="A629:F629"/>
    <mergeCell ref="H636:H647"/>
    <mergeCell ref="I636:K636"/>
    <mergeCell ref="B637:F637"/>
    <mergeCell ref="I637:M637"/>
    <mergeCell ref="B638:D638"/>
    <mergeCell ref="I638:K638"/>
    <mergeCell ref="B639:F639"/>
    <mergeCell ref="I639:M639"/>
    <mergeCell ref="B640:F647"/>
    <mergeCell ref="I640:M647"/>
    <mergeCell ref="H610:M610"/>
    <mergeCell ref="H615:M615"/>
    <mergeCell ref="A617:M617"/>
    <mergeCell ref="A618:M618"/>
    <mergeCell ref="A610:F610"/>
    <mergeCell ref="A615:F615"/>
    <mergeCell ref="E606:G606"/>
    <mergeCell ref="H606:J606"/>
    <mergeCell ref="K606:M606"/>
    <mergeCell ref="H608:M608"/>
    <mergeCell ref="H609:M609"/>
    <mergeCell ref="A609:F609"/>
    <mergeCell ref="A597:A606"/>
    <mergeCell ref="B597:M597"/>
    <mergeCell ref="B598:D598"/>
    <mergeCell ref="E598:G598"/>
    <mergeCell ref="H598:J598"/>
    <mergeCell ref="K598:M598"/>
    <mergeCell ref="E599:G599"/>
    <mergeCell ref="H599:J599"/>
    <mergeCell ref="E600:G600"/>
    <mergeCell ref="B606:D606"/>
    <mergeCell ref="B605:D605"/>
    <mergeCell ref="E605:G605"/>
    <mergeCell ref="A582:F582"/>
    <mergeCell ref="A584:A595"/>
    <mergeCell ref="B584:D584"/>
    <mergeCell ref="A571:M571"/>
    <mergeCell ref="A572:M572"/>
    <mergeCell ref="A573:M573"/>
    <mergeCell ref="A575:F575"/>
    <mergeCell ref="A576:F576"/>
    <mergeCell ref="A577:F577"/>
    <mergeCell ref="H558:M558"/>
    <mergeCell ref="H563:M563"/>
    <mergeCell ref="A565:M565"/>
    <mergeCell ref="A566:M566"/>
    <mergeCell ref="A558:F558"/>
    <mergeCell ref="A563:F563"/>
    <mergeCell ref="E554:G554"/>
    <mergeCell ref="H554:J554"/>
    <mergeCell ref="K554:M554"/>
    <mergeCell ref="H556:M556"/>
    <mergeCell ref="H557:M557"/>
    <mergeCell ref="A557:F557"/>
    <mergeCell ref="A545:A554"/>
    <mergeCell ref="B545:M545"/>
    <mergeCell ref="B546:D546"/>
    <mergeCell ref="E546:G546"/>
    <mergeCell ref="H546:J546"/>
    <mergeCell ref="K546:M546"/>
    <mergeCell ref="E547:G547"/>
    <mergeCell ref="H547:J547"/>
    <mergeCell ref="E548:G548"/>
    <mergeCell ref="B554:D554"/>
    <mergeCell ref="B553:D553"/>
    <mergeCell ref="E553:G553"/>
    <mergeCell ref="H553:J553"/>
    <mergeCell ref="K553:M553"/>
    <mergeCell ref="A526:F526"/>
    <mergeCell ref="A527:F527"/>
    <mergeCell ref="A528:F528"/>
    <mergeCell ref="A529:F529"/>
    <mergeCell ref="A530:F530"/>
    <mergeCell ref="A532:A543"/>
    <mergeCell ref="B532:D532"/>
    <mergeCell ref="A519:M519"/>
    <mergeCell ref="A520:M520"/>
    <mergeCell ref="A521:M521"/>
    <mergeCell ref="A523:F523"/>
    <mergeCell ref="A524:F524"/>
    <mergeCell ref="A525:F525"/>
    <mergeCell ref="H532:H543"/>
    <mergeCell ref="I532:K532"/>
    <mergeCell ref="B533:F533"/>
    <mergeCell ref="I533:M533"/>
    <mergeCell ref="B534:D534"/>
    <mergeCell ref="I534:K534"/>
    <mergeCell ref="B535:F535"/>
    <mergeCell ref="I535:M535"/>
    <mergeCell ref="B536:F543"/>
    <mergeCell ref="I536:M543"/>
    <mergeCell ref="H506:M506"/>
    <mergeCell ref="H511:M511"/>
    <mergeCell ref="A513:M513"/>
    <mergeCell ref="A514:M514"/>
    <mergeCell ref="A506:F506"/>
    <mergeCell ref="A511:F511"/>
    <mergeCell ref="E502:G502"/>
    <mergeCell ref="H502:J502"/>
    <mergeCell ref="K502:M502"/>
    <mergeCell ref="H504:M504"/>
    <mergeCell ref="H505:M505"/>
    <mergeCell ref="A505:F505"/>
    <mergeCell ref="A493:A502"/>
    <mergeCell ref="B493:M493"/>
    <mergeCell ref="B494:D494"/>
    <mergeCell ref="E494:G494"/>
    <mergeCell ref="H494:J494"/>
    <mergeCell ref="K494:M494"/>
    <mergeCell ref="E495:G495"/>
    <mergeCell ref="H495:J495"/>
    <mergeCell ref="E496:G496"/>
    <mergeCell ref="B502:D502"/>
    <mergeCell ref="A474:F474"/>
    <mergeCell ref="A475:F475"/>
    <mergeCell ref="A476:F476"/>
    <mergeCell ref="A477:F477"/>
    <mergeCell ref="A478:F478"/>
    <mergeCell ref="A480:A491"/>
    <mergeCell ref="B480:D480"/>
    <mergeCell ref="A467:M467"/>
    <mergeCell ref="A468:M468"/>
    <mergeCell ref="A469:M469"/>
    <mergeCell ref="A471:F471"/>
    <mergeCell ref="A472:F472"/>
    <mergeCell ref="A473:F473"/>
    <mergeCell ref="H480:H491"/>
    <mergeCell ref="I480:K480"/>
    <mergeCell ref="B481:F481"/>
    <mergeCell ref="I481:M481"/>
    <mergeCell ref="B482:D482"/>
    <mergeCell ref="I482:K482"/>
    <mergeCell ref="B483:F483"/>
    <mergeCell ref="I483:M483"/>
    <mergeCell ref="B484:F491"/>
    <mergeCell ref="I484:M491"/>
    <mergeCell ref="H454:M454"/>
    <mergeCell ref="H459:M459"/>
    <mergeCell ref="A461:M461"/>
    <mergeCell ref="A462:M462"/>
    <mergeCell ref="A454:F454"/>
    <mergeCell ref="A459:F459"/>
    <mergeCell ref="E450:G450"/>
    <mergeCell ref="H450:J450"/>
    <mergeCell ref="K450:M450"/>
    <mergeCell ref="H452:M452"/>
    <mergeCell ref="H453:M453"/>
    <mergeCell ref="A453:F453"/>
    <mergeCell ref="A441:A450"/>
    <mergeCell ref="B441:M441"/>
    <mergeCell ref="B442:D442"/>
    <mergeCell ref="E442:G442"/>
    <mergeCell ref="H442:J442"/>
    <mergeCell ref="K442:M442"/>
    <mergeCell ref="E443:G443"/>
    <mergeCell ref="H443:J443"/>
    <mergeCell ref="E444:G444"/>
    <mergeCell ref="B450:D450"/>
    <mergeCell ref="A422:F422"/>
    <mergeCell ref="A423:F423"/>
    <mergeCell ref="A424:F424"/>
    <mergeCell ref="A425:F425"/>
    <mergeCell ref="A426:F426"/>
    <mergeCell ref="A428:A439"/>
    <mergeCell ref="B428:D428"/>
    <mergeCell ref="A415:M415"/>
    <mergeCell ref="A416:M416"/>
    <mergeCell ref="A417:M417"/>
    <mergeCell ref="A419:F419"/>
    <mergeCell ref="A420:F420"/>
    <mergeCell ref="A421:F421"/>
    <mergeCell ref="H428:H439"/>
    <mergeCell ref="I428:K428"/>
    <mergeCell ref="B429:F429"/>
    <mergeCell ref="I429:M429"/>
    <mergeCell ref="B430:D430"/>
    <mergeCell ref="I430:K430"/>
    <mergeCell ref="B431:F431"/>
    <mergeCell ref="I431:M431"/>
    <mergeCell ref="B432:F439"/>
    <mergeCell ref="I432:M439"/>
    <mergeCell ref="H402:M402"/>
    <mergeCell ref="H407:M407"/>
    <mergeCell ref="A409:M409"/>
    <mergeCell ref="A410:M410"/>
    <mergeCell ref="A402:F402"/>
    <mergeCell ref="A407:F407"/>
    <mergeCell ref="E398:G398"/>
    <mergeCell ref="H398:J398"/>
    <mergeCell ref="K398:M398"/>
    <mergeCell ref="H400:M400"/>
    <mergeCell ref="H401:M401"/>
    <mergeCell ref="A401:F401"/>
    <mergeCell ref="A389:A398"/>
    <mergeCell ref="B389:M389"/>
    <mergeCell ref="B390:D390"/>
    <mergeCell ref="E390:G390"/>
    <mergeCell ref="H390:J390"/>
    <mergeCell ref="K390:M390"/>
    <mergeCell ref="E391:G391"/>
    <mergeCell ref="H391:J391"/>
    <mergeCell ref="E392:G392"/>
    <mergeCell ref="B398:D398"/>
    <mergeCell ref="B397:D397"/>
    <mergeCell ref="E397:G397"/>
    <mergeCell ref="A374:F374"/>
    <mergeCell ref="A376:A387"/>
    <mergeCell ref="B376:D376"/>
    <mergeCell ref="A363:M363"/>
    <mergeCell ref="A364:M364"/>
    <mergeCell ref="A365:M365"/>
    <mergeCell ref="A367:F367"/>
    <mergeCell ref="A368:F368"/>
    <mergeCell ref="A369:F369"/>
    <mergeCell ref="H350:M350"/>
    <mergeCell ref="H355:M355"/>
    <mergeCell ref="A357:M357"/>
    <mergeCell ref="A358:M358"/>
    <mergeCell ref="A350:F350"/>
    <mergeCell ref="A355:F355"/>
    <mergeCell ref="E346:G346"/>
    <mergeCell ref="H346:J346"/>
    <mergeCell ref="K346:M346"/>
    <mergeCell ref="H348:M348"/>
    <mergeCell ref="H349:M349"/>
    <mergeCell ref="A349:F349"/>
    <mergeCell ref="A337:A346"/>
    <mergeCell ref="B337:M337"/>
    <mergeCell ref="B338:D338"/>
    <mergeCell ref="E338:G338"/>
    <mergeCell ref="H338:J338"/>
    <mergeCell ref="K338:M338"/>
    <mergeCell ref="E339:G339"/>
    <mergeCell ref="H339:J339"/>
    <mergeCell ref="E340:G340"/>
    <mergeCell ref="B346:D346"/>
    <mergeCell ref="B345:D345"/>
    <mergeCell ref="E345:G345"/>
    <mergeCell ref="H345:J345"/>
    <mergeCell ref="K345:M345"/>
    <mergeCell ref="A318:F318"/>
    <mergeCell ref="A319:F319"/>
    <mergeCell ref="A320:F320"/>
    <mergeCell ref="A321:F321"/>
    <mergeCell ref="A322:F322"/>
    <mergeCell ref="A324:A335"/>
    <mergeCell ref="B324:D324"/>
    <mergeCell ref="A311:M311"/>
    <mergeCell ref="A312:M312"/>
    <mergeCell ref="A313:M313"/>
    <mergeCell ref="A315:F315"/>
    <mergeCell ref="A316:F316"/>
    <mergeCell ref="A317:F317"/>
    <mergeCell ref="H324:H335"/>
    <mergeCell ref="I324:K324"/>
    <mergeCell ref="B325:F325"/>
    <mergeCell ref="I325:M325"/>
    <mergeCell ref="B326:D326"/>
    <mergeCell ref="I326:K326"/>
    <mergeCell ref="B327:F327"/>
    <mergeCell ref="I327:M327"/>
    <mergeCell ref="B328:F335"/>
    <mergeCell ref="I328:M335"/>
    <mergeCell ref="H298:M298"/>
    <mergeCell ref="H303:M303"/>
    <mergeCell ref="A305:M305"/>
    <mergeCell ref="A306:M306"/>
    <mergeCell ref="A298:F298"/>
    <mergeCell ref="A303:F303"/>
    <mergeCell ref="E294:G294"/>
    <mergeCell ref="H294:J294"/>
    <mergeCell ref="K294:M294"/>
    <mergeCell ref="H296:M296"/>
    <mergeCell ref="H297:M297"/>
    <mergeCell ref="A297:F297"/>
    <mergeCell ref="A285:A294"/>
    <mergeCell ref="B285:M285"/>
    <mergeCell ref="B286:D286"/>
    <mergeCell ref="E286:G286"/>
    <mergeCell ref="H286:J286"/>
    <mergeCell ref="K286:M286"/>
    <mergeCell ref="E287:G287"/>
    <mergeCell ref="H287:J287"/>
    <mergeCell ref="E288:G288"/>
    <mergeCell ref="B294:D294"/>
    <mergeCell ref="A266:F266"/>
    <mergeCell ref="A267:F267"/>
    <mergeCell ref="A268:F268"/>
    <mergeCell ref="A269:F269"/>
    <mergeCell ref="A270:F270"/>
    <mergeCell ref="A272:A283"/>
    <mergeCell ref="B272:D272"/>
    <mergeCell ref="A259:M259"/>
    <mergeCell ref="A260:M260"/>
    <mergeCell ref="A261:M261"/>
    <mergeCell ref="A263:F263"/>
    <mergeCell ref="A264:F264"/>
    <mergeCell ref="A265:F265"/>
    <mergeCell ref="H272:H283"/>
    <mergeCell ref="I272:K272"/>
    <mergeCell ref="B273:F273"/>
    <mergeCell ref="I273:M273"/>
    <mergeCell ref="B274:D274"/>
    <mergeCell ref="I274:K274"/>
    <mergeCell ref="B275:F275"/>
    <mergeCell ref="I275:M275"/>
    <mergeCell ref="B276:F283"/>
    <mergeCell ref="I276:M283"/>
    <mergeCell ref="H246:M246"/>
    <mergeCell ref="H251:M251"/>
    <mergeCell ref="A253:M253"/>
    <mergeCell ref="A254:M254"/>
    <mergeCell ref="A246:F246"/>
    <mergeCell ref="A251:F251"/>
    <mergeCell ref="E242:G242"/>
    <mergeCell ref="H242:J242"/>
    <mergeCell ref="K242:M242"/>
    <mergeCell ref="H244:M244"/>
    <mergeCell ref="H245:M245"/>
    <mergeCell ref="A245:F245"/>
    <mergeCell ref="A233:A242"/>
    <mergeCell ref="B233:M233"/>
    <mergeCell ref="B234:D234"/>
    <mergeCell ref="E234:G234"/>
    <mergeCell ref="H234:J234"/>
    <mergeCell ref="K234:M234"/>
    <mergeCell ref="E235:G235"/>
    <mergeCell ref="H235:J235"/>
    <mergeCell ref="E236:G236"/>
    <mergeCell ref="B242:D242"/>
    <mergeCell ref="A214:F214"/>
    <mergeCell ref="A215:F215"/>
    <mergeCell ref="A216:F216"/>
    <mergeCell ref="A217:F217"/>
    <mergeCell ref="A218:F218"/>
    <mergeCell ref="A220:A231"/>
    <mergeCell ref="B220:D220"/>
    <mergeCell ref="A207:M207"/>
    <mergeCell ref="A208:M208"/>
    <mergeCell ref="A209:M209"/>
    <mergeCell ref="A211:F211"/>
    <mergeCell ref="A212:F212"/>
    <mergeCell ref="A213:F213"/>
    <mergeCell ref="H220:H231"/>
    <mergeCell ref="I220:K220"/>
    <mergeCell ref="B221:F221"/>
    <mergeCell ref="I221:M221"/>
    <mergeCell ref="B222:D222"/>
    <mergeCell ref="I222:K222"/>
    <mergeCell ref="B223:F223"/>
    <mergeCell ref="I223:M223"/>
    <mergeCell ref="B224:F231"/>
    <mergeCell ref="I224:M231"/>
    <mergeCell ref="H194:M194"/>
    <mergeCell ref="H199:M199"/>
    <mergeCell ref="A201:M201"/>
    <mergeCell ref="A202:M202"/>
    <mergeCell ref="A194:F194"/>
    <mergeCell ref="A199:F199"/>
    <mergeCell ref="E190:G190"/>
    <mergeCell ref="H190:J190"/>
    <mergeCell ref="K190:M190"/>
    <mergeCell ref="H192:M192"/>
    <mergeCell ref="H193:M193"/>
    <mergeCell ref="A193:F193"/>
    <mergeCell ref="A181:A190"/>
    <mergeCell ref="B181:M181"/>
    <mergeCell ref="B182:D182"/>
    <mergeCell ref="E182:G182"/>
    <mergeCell ref="H182:J182"/>
    <mergeCell ref="K182:M182"/>
    <mergeCell ref="E183:G183"/>
    <mergeCell ref="H183:J183"/>
    <mergeCell ref="E184:G184"/>
    <mergeCell ref="B190:D190"/>
    <mergeCell ref="B189:D189"/>
    <mergeCell ref="E189:G189"/>
    <mergeCell ref="A166:F166"/>
    <mergeCell ref="A168:A179"/>
    <mergeCell ref="B168:D168"/>
    <mergeCell ref="A155:M155"/>
    <mergeCell ref="A156:M156"/>
    <mergeCell ref="A157:M157"/>
    <mergeCell ref="A159:F159"/>
    <mergeCell ref="A160:F160"/>
    <mergeCell ref="A161:F161"/>
    <mergeCell ref="H142:M142"/>
    <mergeCell ref="H147:M147"/>
    <mergeCell ref="A149:M149"/>
    <mergeCell ref="A150:M150"/>
    <mergeCell ref="A142:F142"/>
    <mergeCell ref="A147:F147"/>
    <mergeCell ref="E138:G138"/>
    <mergeCell ref="H138:J138"/>
    <mergeCell ref="K138:M138"/>
    <mergeCell ref="H140:M140"/>
    <mergeCell ref="H141:M141"/>
    <mergeCell ref="A141:F141"/>
    <mergeCell ref="A129:A138"/>
    <mergeCell ref="B129:M129"/>
    <mergeCell ref="B130:D130"/>
    <mergeCell ref="E130:G130"/>
    <mergeCell ref="H130:J130"/>
    <mergeCell ref="K130:M130"/>
    <mergeCell ref="E131:G131"/>
    <mergeCell ref="H131:J131"/>
    <mergeCell ref="E132:G132"/>
    <mergeCell ref="B138:D138"/>
    <mergeCell ref="B137:D137"/>
    <mergeCell ref="E137:G137"/>
    <mergeCell ref="H137:J137"/>
    <mergeCell ref="K137:M137"/>
    <mergeCell ref="A110:F110"/>
    <mergeCell ref="A111:F111"/>
    <mergeCell ref="A112:F112"/>
    <mergeCell ref="A113:F113"/>
    <mergeCell ref="A114:F114"/>
    <mergeCell ref="A116:A127"/>
    <mergeCell ref="B116:D116"/>
    <mergeCell ref="A103:M103"/>
    <mergeCell ref="A104:M104"/>
    <mergeCell ref="A105:M105"/>
    <mergeCell ref="A107:F107"/>
    <mergeCell ref="A108:F108"/>
    <mergeCell ref="A109:F109"/>
    <mergeCell ref="H116:H127"/>
    <mergeCell ref="I116:K116"/>
    <mergeCell ref="B117:F117"/>
    <mergeCell ref="I117:M117"/>
    <mergeCell ref="B118:D118"/>
    <mergeCell ref="I118:K118"/>
    <mergeCell ref="B119:F119"/>
    <mergeCell ref="I119:M119"/>
    <mergeCell ref="B120:F127"/>
    <mergeCell ref="I120:M127"/>
    <mergeCell ref="H90:M90"/>
    <mergeCell ref="H95:M95"/>
    <mergeCell ref="A97:M97"/>
    <mergeCell ref="A98:M98"/>
    <mergeCell ref="E86:G86"/>
    <mergeCell ref="H86:J86"/>
    <mergeCell ref="K86:M86"/>
    <mergeCell ref="H88:M88"/>
    <mergeCell ref="H89:M89"/>
    <mergeCell ref="A77:A86"/>
    <mergeCell ref="B77:M77"/>
    <mergeCell ref="B78:D78"/>
    <mergeCell ref="E78:G78"/>
    <mergeCell ref="H78:J78"/>
    <mergeCell ref="K78:M78"/>
    <mergeCell ref="E79:G79"/>
    <mergeCell ref="H79:J79"/>
    <mergeCell ref="E80:G80"/>
    <mergeCell ref="B86:D86"/>
    <mergeCell ref="A1:M1"/>
    <mergeCell ref="A45:M45"/>
    <mergeCell ref="A46:M46"/>
    <mergeCell ref="A51:M51"/>
    <mergeCell ref="A52:M52"/>
    <mergeCell ref="A37:F37"/>
    <mergeCell ref="A38:F38"/>
    <mergeCell ref="A43:F43"/>
    <mergeCell ref="H36:M36"/>
    <mergeCell ref="H37:M37"/>
    <mergeCell ref="H38:M38"/>
    <mergeCell ref="H43:M43"/>
    <mergeCell ref="H26:J26"/>
    <mergeCell ref="H27:J27"/>
    <mergeCell ref="K26:M26"/>
    <mergeCell ref="A3:F3"/>
    <mergeCell ref="A5:F5"/>
    <mergeCell ref="A4:F4"/>
    <mergeCell ref="B16:F23"/>
    <mergeCell ref="I16:M23"/>
    <mergeCell ref="B12:D12"/>
    <mergeCell ref="B14:D14"/>
    <mergeCell ref="A12:A23"/>
    <mergeCell ref="A10:F10"/>
    <mergeCell ref="A59:F59"/>
    <mergeCell ref="A60:F60"/>
    <mergeCell ref="A61:F61"/>
    <mergeCell ref="A62:F62"/>
    <mergeCell ref="A64:A75"/>
    <mergeCell ref="B64:D64"/>
    <mergeCell ref="H64:H75"/>
    <mergeCell ref="I64:K64"/>
    <mergeCell ref="B65:F65"/>
    <mergeCell ref="I65:M65"/>
    <mergeCell ref="B66:D66"/>
    <mergeCell ref="I66:K66"/>
    <mergeCell ref="B67:F67"/>
    <mergeCell ref="I67:M67"/>
    <mergeCell ref="B68:F75"/>
    <mergeCell ref="I68:M75"/>
    <mergeCell ref="A6:F6"/>
    <mergeCell ref="A7:F7"/>
    <mergeCell ref="A8:F8"/>
    <mergeCell ref="A9:F9"/>
    <mergeCell ref="A25:A34"/>
    <mergeCell ref="B25:M25"/>
    <mergeCell ref="B34:D34"/>
    <mergeCell ref="E34:G34"/>
    <mergeCell ref="H34:J34"/>
    <mergeCell ref="K34:M34"/>
    <mergeCell ref="B26:D26"/>
    <mergeCell ref="E26:G26"/>
    <mergeCell ref="E27:G27"/>
    <mergeCell ref="E28:G28"/>
    <mergeCell ref="I12:K12"/>
    <mergeCell ref="I14:K14"/>
    <mergeCell ref="I15:M15"/>
    <mergeCell ref="I13:M13"/>
    <mergeCell ref="B13:F13"/>
    <mergeCell ref="B15:F15"/>
    <mergeCell ref="H12:H23"/>
  </mergeCells>
  <printOptions horizontalCentered="1"/>
  <pageMargins left="0.59055118110236227" right="0.59055118110236227" top="0.59055118110236227" bottom="0.59055118110236227" header="0.31496062992125984" footer="0.31496062992125984"/>
  <pageSetup paperSize="9" scale="97" orientation="portrait" horizontalDpi="0" verticalDpi="0"/>
  <rowBreaks count="19" manualBreakCount="19">
    <brk id="52" max="12" man="1"/>
    <brk id="104" max="12" man="1"/>
    <brk id="156" max="12" man="1"/>
    <brk id="208" max="12" man="1"/>
    <brk id="260" max="12" man="1"/>
    <brk id="312" max="12" man="1"/>
    <brk id="364" max="12" man="1"/>
    <brk id="416" max="12" man="1"/>
    <brk id="468" max="12" man="1"/>
    <brk id="520" max="12" man="1"/>
    <brk id="572" max="12" man="1"/>
    <brk id="624" max="12" man="1"/>
    <brk id="676" max="12" man="1"/>
    <brk id="728" max="12" man="1"/>
    <brk id="780" max="12" man="1"/>
    <brk id="832" max="12" man="1"/>
    <brk id="884" max="12" man="1"/>
    <brk id="936" max="12" man="1"/>
    <brk id="988" max="12" man="1"/>
  </rowBreaks>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InsertFotoDiCellAktif">
                <anchor moveWithCells="1" sizeWithCells="1">
                  <from>
                    <xdr:col>1</xdr:col>
                    <xdr:colOff>25400</xdr:colOff>
                    <xdr:row>15</xdr:row>
                    <xdr:rowOff>38100</xdr:rowOff>
                  </from>
                  <to>
                    <xdr:col>1</xdr:col>
                    <xdr:colOff>165100</xdr:colOff>
                    <xdr:row>16</xdr:row>
                    <xdr:rowOff>12700</xdr:rowOff>
                  </to>
                </anchor>
              </controlPr>
            </control>
          </mc:Choice>
        </mc:AlternateContent>
        <mc:AlternateContent xmlns:mc="http://schemas.openxmlformats.org/markup-compatibility/2006">
          <mc:Choice Requires="x14">
            <control shapeId="7170" r:id="rId4" name="Button 2">
              <controlPr defaultSize="0" print="0" autoFill="0" autoPict="0" macro="[0]!InsertFotoDiCellAktif">
                <anchor moveWithCells="1" sizeWithCells="1">
                  <from>
                    <xdr:col>8</xdr:col>
                    <xdr:colOff>25400</xdr:colOff>
                    <xdr:row>15</xdr:row>
                    <xdr:rowOff>38100</xdr:rowOff>
                  </from>
                  <to>
                    <xdr:col>8</xdr:col>
                    <xdr:colOff>165100</xdr:colOff>
                    <xdr:row>16</xdr:row>
                    <xdr:rowOff>12700</xdr:rowOff>
                  </to>
                </anchor>
              </controlPr>
            </control>
          </mc:Choice>
        </mc:AlternateContent>
        <mc:AlternateContent xmlns:mc="http://schemas.openxmlformats.org/markup-compatibility/2006">
          <mc:Choice Requires="x14">
            <control shapeId="7171" r:id="rId5" name="Button 3">
              <controlPr defaultSize="0" print="0" autoFill="0" autoPict="0" macro="[0]!InsertFotoDiCellAktif">
                <anchor moveWithCells="1" sizeWithCells="1">
                  <from>
                    <xdr:col>13</xdr:col>
                    <xdr:colOff>673100</xdr:colOff>
                    <xdr:row>15</xdr:row>
                    <xdr:rowOff>25400</xdr:rowOff>
                  </from>
                  <to>
                    <xdr:col>13</xdr:col>
                    <xdr:colOff>812800</xdr:colOff>
                    <xdr:row>15</xdr:row>
                    <xdr:rowOff>177800</xdr:rowOff>
                  </to>
                </anchor>
              </controlPr>
            </control>
          </mc:Choice>
        </mc:AlternateContent>
        <mc:AlternateContent xmlns:mc="http://schemas.openxmlformats.org/markup-compatibility/2006">
          <mc:Choice Requires="x14">
            <control shapeId="7172" r:id="rId6" name="Button 4">
              <controlPr defaultSize="0" print="0" autoFill="0" autoPict="0" macro="[0]!InsertFotoDiCellAktif">
                <anchor moveWithCells="1" sizeWithCells="1">
                  <from>
                    <xdr:col>1</xdr:col>
                    <xdr:colOff>25400</xdr:colOff>
                    <xdr:row>67</xdr:row>
                    <xdr:rowOff>38100</xdr:rowOff>
                  </from>
                  <to>
                    <xdr:col>1</xdr:col>
                    <xdr:colOff>165100</xdr:colOff>
                    <xdr:row>68</xdr:row>
                    <xdr:rowOff>12700</xdr:rowOff>
                  </to>
                </anchor>
              </controlPr>
            </control>
          </mc:Choice>
        </mc:AlternateContent>
        <mc:AlternateContent xmlns:mc="http://schemas.openxmlformats.org/markup-compatibility/2006">
          <mc:Choice Requires="x14">
            <control shapeId="7173" r:id="rId7" name="Button 5">
              <controlPr defaultSize="0" print="0" autoFill="0" autoPict="0" macro="[0]!InsertFotoDiCellAktif">
                <anchor moveWithCells="1" sizeWithCells="1">
                  <from>
                    <xdr:col>8</xdr:col>
                    <xdr:colOff>25400</xdr:colOff>
                    <xdr:row>67</xdr:row>
                    <xdr:rowOff>38100</xdr:rowOff>
                  </from>
                  <to>
                    <xdr:col>8</xdr:col>
                    <xdr:colOff>165100</xdr:colOff>
                    <xdr:row>68</xdr:row>
                    <xdr:rowOff>12700</xdr:rowOff>
                  </to>
                </anchor>
              </controlPr>
            </control>
          </mc:Choice>
        </mc:AlternateContent>
        <mc:AlternateContent xmlns:mc="http://schemas.openxmlformats.org/markup-compatibility/2006">
          <mc:Choice Requires="x14">
            <control shapeId="7174" r:id="rId8" name="Button 6">
              <controlPr defaultSize="0" print="0" autoFill="0" autoPict="0" macro="[0]!InsertFotoDiCellAktif">
                <anchor moveWithCells="1" sizeWithCells="1">
                  <from>
                    <xdr:col>13</xdr:col>
                    <xdr:colOff>673100</xdr:colOff>
                    <xdr:row>67</xdr:row>
                    <xdr:rowOff>25400</xdr:rowOff>
                  </from>
                  <to>
                    <xdr:col>13</xdr:col>
                    <xdr:colOff>812800</xdr:colOff>
                    <xdr:row>67</xdr:row>
                    <xdr:rowOff>177800</xdr:rowOff>
                  </to>
                </anchor>
              </controlPr>
            </control>
          </mc:Choice>
        </mc:AlternateContent>
        <mc:AlternateContent xmlns:mc="http://schemas.openxmlformats.org/markup-compatibility/2006">
          <mc:Choice Requires="x14">
            <control shapeId="7175" r:id="rId9" name="Button 7">
              <controlPr defaultSize="0" print="0" autoFill="0" autoPict="0" macro="[0]!InsertFotoDiCellAktif">
                <anchor moveWithCells="1" sizeWithCells="1">
                  <from>
                    <xdr:col>1</xdr:col>
                    <xdr:colOff>25400</xdr:colOff>
                    <xdr:row>119</xdr:row>
                    <xdr:rowOff>38100</xdr:rowOff>
                  </from>
                  <to>
                    <xdr:col>1</xdr:col>
                    <xdr:colOff>165100</xdr:colOff>
                    <xdr:row>120</xdr:row>
                    <xdr:rowOff>12700</xdr:rowOff>
                  </to>
                </anchor>
              </controlPr>
            </control>
          </mc:Choice>
        </mc:AlternateContent>
        <mc:AlternateContent xmlns:mc="http://schemas.openxmlformats.org/markup-compatibility/2006">
          <mc:Choice Requires="x14">
            <control shapeId="7176" r:id="rId10" name="Button 8">
              <controlPr defaultSize="0" print="0" autoFill="0" autoPict="0" macro="[0]!InsertFotoDiCellAktif">
                <anchor moveWithCells="1" sizeWithCells="1">
                  <from>
                    <xdr:col>8</xdr:col>
                    <xdr:colOff>25400</xdr:colOff>
                    <xdr:row>119</xdr:row>
                    <xdr:rowOff>38100</xdr:rowOff>
                  </from>
                  <to>
                    <xdr:col>8</xdr:col>
                    <xdr:colOff>165100</xdr:colOff>
                    <xdr:row>120</xdr:row>
                    <xdr:rowOff>12700</xdr:rowOff>
                  </to>
                </anchor>
              </controlPr>
            </control>
          </mc:Choice>
        </mc:AlternateContent>
        <mc:AlternateContent xmlns:mc="http://schemas.openxmlformats.org/markup-compatibility/2006">
          <mc:Choice Requires="x14">
            <control shapeId="7177" r:id="rId11" name="Button 9">
              <controlPr defaultSize="0" print="0" autoFill="0" autoPict="0" macro="[0]!InsertFotoDiCellAktif">
                <anchor moveWithCells="1" sizeWithCells="1">
                  <from>
                    <xdr:col>13</xdr:col>
                    <xdr:colOff>673100</xdr:colOff>
                    <xdr:row>119</xdr:row>
                    <xdr:rowOff>25400</xdr:rowOff>
                  </from>
                  <to>
                    <xdr:col>13</xdr:col>
                    <xdr:colOff>812800</xdr:colOff>
                    <xdr:row>119</xdr:row>
                    <xdr:rowOff>177800</xdr:rowOff>
                  </to>
                </anchor>
              </controlPr>
            </control>
          </mc:Choice>
        </mc:AlternateContent>
        <mc:AlternateContent xmlns:mc="http://schemas.openxmlformats.org/markup-compatibility/2006">
          <mc:Choice Requires="x14">
            <control shapeId="7178" r:id="rId12" name="Button 10">
              <controlPr defaultSize="0" print="0" autoFill="0" autoPict="0" macro="[0]!InsertFotoDiCellAktif">
                <anchor moveWithCells="1" sizeWithCells="1">
                  <from>
                    <xdr:col>1</xdr:col>
                    <xdr:colOff>25400</xdr:colOff>
                    <xdr:row>171</xdr:row>
                    <xdr:rowOff>38100</xdr:rowOff>
                  </from>
                  <to>
                    <xdr:col>1</xdr:col>
                    <xdr:colOff>165100</xdr:colOff>
                    <xdr:row>172</xdr:row>
                    <xdr:rowOff>12700</xdr:rowOff>
                  </to>
                </anchor>
              </controlPr>
            </control>
          </mc:Choice>
        </mc:AlternateContent>
        <mc:AlternateContent xmlns:mc="http://schemas.openxmlformats.org/markup-compatibility/2006">
          <mc:Choice Requires="x14">
            <control shapeId="7179" r:id="rId13" name="Button 11">
              <controlPr defaultSize="0" print="0" autoFill="0" autoPict="0" macro="[0]!InsertFotoDiCellAktif">
                <anchor moveWithCells="1" sizeWithCells="1">
                  <from>
                    <xdr:col>8</xdr:col>
                    <xdr:colOff>25400</xdr:colOff>
                    <xdr:row>171</xdr:row>
                    <xdr:rowOff>38100</xdr:rowOff>
                  </from>
                  <to>
                    <xdr:col>8</xdr:col>
                    <xdr:colOff>165100</xdr:colOff>
                    <xdr:row>172</xdr:row>
                    <xdr:rowOff>12700</xdr:rowOff>
                  </to>
                </anchor>
              </controlPr>
            </control>
          </mc:Choice>
        </mc:AlternateContent>
        <mc:AlternateContent xmlns:mc="http://schemas.openxmlformats.org/markup-compatibility/2006">
          <mc:Choice Requires="x14">
            <control shapeId="7180" r:id="rId14" name="Button 12">
              <controlPr defaultSize="0" print="0" autoFill="0" autoPict="0" macro="[0]!InsertFotoDiCellAktif">
                <anchor moveWithCells="1" sizeWithCells="1">
                  <from>
                    <xdr:col>13</xdr:col>
                    <xdr:colOff>673100</xdr:colOff>
                    <xdr:row>171</xdr:row>
                    <xdr:rowOff>25400</xdr:rowOff>
                  </from>
                  <to>
                    <xdr:col>13</xdr:col>
                    <xdr:colOff>812800</xdr:colOff>
                    <xdr:row>171</xdr:row>
                    <xdr:rowOff>177800</xdr:rowOff>
                  </to>
                </anchor>
              </controlPr>
            </control>
          </mc:Choice>
        </mc:AlternateContent>
        <mc:AlternateContent xmlns:mc="http://schemas.openxmlformats.org/markup-compatibility/2006">
          <mc:Choice Requires="x14">
            <control shapeId="7181" r:id="rId15" name="Button 13">
              <controlPr defaultSize="0" print="0" autoFill="0" autoPict="0" macro="[0]!InsertFotoDiCellAktif">
                <anchor moveWithCells="1" sizeWithCells="1">
                  <from>
                    <xdr:col>1</xdr:col>
                    <xdr:colOff>25400</xdr:colOff>
                    <xdr:row>223</xdr:row>
                    <xdr:rowOff>38100</xdr:rowOff>
                  </from>
                  <to>
                    <xdr:col>1</xdr:col>
                    <xdr:colOff>165100</xdr:colOff>
                    <xdr:row>224</xdr:row>
                    <xdr:rowOff>12700</xdr:rowOff>
                  </to>
                </anchor>
              </controlPr>
            </control>
          </mc:Choice>
        </mc:AlternateContent>
        <mc:AlternateContent xmlns:mc="http://schemas.openxmlformats.org/markup-compatibility/2006">
          <mc:Choice Requires="x14">
            <control shapeId="7182" r:id="rId16" name="Button 14">
              <controlPr defaultSize="0" print="0" autoFill="0" autoPict="0" macro="[0]!InsertFotoDiCellAktif">
                <anchor moveWithCells="1" sizeWithCells="1">
                  <from>
                    <xdr:col>8</xdr:col>
                    <xdr:colOff>25400</xdr:colOff>
                    <xdr:row>223</xdr:row>
                    <xdr:rowOff>38100</xdr:rowOff>
                  </from>
                  <to>
                    <xdr:col>8</xdr:col>
                    <xdr:colOff>165100</xdr:colOff>
                    <xdr:row>224</xdr:row>
                    <xdr:rowOff>12700</xdr:rowOff>
                  </to>
                </anchor>
              </controlPr>
            </control>
          </mc:Choice>
        </mc:AlternateContent>
        <mc:AlternateContent xmlns:mc="http://schemas.openxmlformats.org/markup-compatibility/2006">
          <mc:Choice Requires="x14">
            <control shapeId="7183" r:id="rId17" name="Button 15">
              <controlPr defaultSize="0" print="0" autoFill="0" autoPict="0" macro="[0]!InsertFotoDiCellAktif">
                <anchor moveWithCells="1" sizeWithCells="1">
                  <from>
                    <xdr:col>13</xdr:col>
                    <xdr:colOff>673100</xdr:colOff>
                    <xdr:row>223</xdr:row>
                    <xdr:rowOff>25400</xdr:rowOff>
                  </from>
                  <to>
                    <xdr:col>13</xdr:col>
                    <xdr:colOff>812800</xdr:colOff>
                    <xdr:row>223</xdr:row>
                    <xdr:rowOff>177800</xdr:rowOff>
                  </to>
                </anchor>
              </controlPr>
            </control>
          </mc:Choice>
        </mc:AlternateContent>
        <mc:AlternateContent xmlns:mc="http://schemas.openxmlformats.org/markup-compatibility/2006">
          <mc:Choice Requires="x14">
            <control shapeId="7184" r:id="rId18" name="Button 16">
              <controlPr defaultSize="0" print="0" autoFill="0" autoPict="0" macro="[0]!InsertFotoDiCellAktif">
                <anchor moveWithCells="1" sizeWithCells="1">
                  <from>
                    <xdr:col>1</xdr:col>
                    <xdr:colOff>25400</xdr:colOff>
                    <xdr:row>275</xdr:row>
                    <xdr:rowOff>38100</xdr:rowOff>
                  </from>
                  <to>
                    <xdr:col>1</xdr:col>
                    <xdr:colOff>165100</xdr:colOff>
                    <xdr:row>276</xdr:row>
                    <xdr:rowOff>12700</xdr:rowOff>
                  </to>
                </anchor>
              </controlPr>
            </control>
          </mc:Choice>
        </mc:AlternateContent>
        <mc:AlternateContent xmlns:mc="http://schemas.openxmlformats.org/markup-compatibility/2006">
          <mc:Choice Requires="x14">
            <control shapeId="7185" r:id="rId19" name="Button 17">
              <controlPr defaultSize="0" print="0" autoFill="0" autoPict="0" macro="[0]!InsertFotoDiCellAktif">
                <anchor moveWithCells="1" sizeWithCells="1">
                  <from>
                    <xdr:col>8</xdr:col>
                    <xdr:colOff>25400</xdr:colOff>
                    <xdr:row>275</xdr:row>
                    <xdr:rowOff>38100</xdr:rowOff>
                  </from>
                  <to>
                    <xdr:col>8</xdr:col>
                    <xdr:colOff>165100</xdr:colOff>
                    <xdr:row>276</xdr:row>
                    <xdr:rowOff>12700</xdr:rowOff>
                  </to>
                </anchor>
              </controlPr>
            </control>
          </mc:Choice>
        </mc:AlternateContent>
        <mc:AlternateContent xmlns:mc="http://schemas.openxmlformats.org/markup-compatibility/2006">
          <mc:Choice Requires="x14">
            <control shapeId="7186" r:id="rId20" name="Button 18">
              <controlPr defaultSize="0" print="0" autoFill="0" autoPict="0" macro="[0]!InsertFotoDiCellAktif">
                <anchor moveWithCells="1" sizeWithCells="1">
                  <from>
                    <xdr:col>13</xdr:col>
                    <xdr:colOff>673100</xdr:colOff>
                    <xdr:row>275</xdr:row>
                    <xdr:rowOff>25400</xdr:rowOff>
                  </from>
                  <to>
                    <xdr:col>13</xdr:col>
                    <xdr:colOff>812800</xdr:colOff>
                    <xdr:row>275</xdr:row>
                    <xdr:rowOff>177800</xdr:rowOff>
                  </to>
                </anchor>
              </controlPr>
            </control>
          </mc:Choice>
        </mc:AlternateContent>
        <mc:AlternateContent xmlns:mc="http://schemas.openxmlformats.org/markup-compatibility/2006">
          <mc:Choice Requires="x14">
            <control shapeId="7187" r:id="rId21" name="Button 19">
              <controlPr defaultSize="0" print="0" autoFill="0" autoPict="0" macro="[0]!InsertFotoDiCellAktif">
                <anchor moveWithCells="1" sizeWithCells="1">
                  <from>
                    <xdr:col>1</xdr:col>
                    <xdr:colOff>25400</xdr:colOff>
                    <xdr:row>327</xdr:row>
                    <xdr:rowOff>38100</xdr:rowOff>
                  </from>
                  <to>
                    <xdr:col>1</xdr:col>
                    <xdr:colOff>165100</xdr:colOff>
                    <xdr:row>328</xdr:row>
                    <xdr:rowOff>12700</xdr:rowOff>
                  </to>
                </anchor>
              </controlPr>
            </control>
          </mc:Choice>
        </mc:AlternateContent>
        <mc:AlternateContent xmlns:mc="http://schemas.openxmlformats.org/markup-compatibility/2006">
          <mc:Choice Requires="x14">
            <control shapeId="7188" r:id="rId22" name="Button 20">
              <controlPr defaultSize="0" print="0" autoFill="0" autoPict="0" macro="[0]!InsertFotoDiCellAktif">
                <anchor moveWithCells="1" sizeWithCells="1">
                  <from>
                    <xdr:col>8</xdr:col>
                    <xdr:colOff>25400</xdr:colOff>
                    <xdr:row>327</xdr:row>
                    <xdr:rowOff>38100</xdr:rowOff>
                  </from>
                  <to>
                    <xdr:col>8</xdr:col>
                    <xdr:colOff>165100</xdr:colOff>
                    <xdr:row>328</xdr:row>
                    <xdr:rowOff>12700</xdr:rowOff>
                  </to>
                </anchor>
              </controlPr>
            </control>
          </mc:Choice>
        </mc:AlternateContent>
        <mc:AlternateContent xmlns:mc="http://schemas.openxmlformats.org/markup-compatibility/2006">
          <mc:Choice Requires="x14">
            <control shapeId="7189" r:id="rId23" name="Button 21">
              <controlPr defaultSize="0" print="0" autoFill="0" autoPict="0" macro="[0]!InsertFotoDiCellAktif">
                <anchor moveWithCells="1" sizeWithCells="1">
                  <from>
                    <xdr:col>13</xdr:col>
                    <xdr:colOff>673100</xdr:colOff>
                    <xdr:row>327</xdr:row>
                    <xdr:rowOff>25400</xdr:rowOff>
                  </from>
                  <to>
                    <xdr:col>13</xdr:col>
                    <xdr:colOff>812800</xdr:colOff>
                    <xdr:row>327</xdr:row>
                    <xdr:rowOff>177800</xdr:rowOff>
                  </to>
                </anchor>
              </controlPr>
            </control>
          </mc:Choice>
        </mc:AlternateContent>
        <mc:AlternateContent xmlns:mc="http://schemas.openxmlformats.org/markup-compatibility/2006">
          <mc:Choice Requires="x14">
            <control shapeId="7190" r:id="rId24" name="Button 22">
              <controlPr defaultSize="0" print="0" autoFill="0" autoPict="0" macro="[0]!InsertFotoDiCellAktif">
                <anchor moveWithCells="1" sizeWithCells="1">
                  <from>
                    <xdr:col>1</xdr:col>
                    <xdr:colOff>25400</xdr:colOff>
                    <xdr:row>379</xdr:row>
                    <xdr:rowOff>38100</xdr:rowOff>
                  </from>
                  <to>
                    <xdr:col>1</xdr:col>
                    <xdr:colOff>165100</xdr:colOff>
                    <xdr:row>380</xdr:row>
                    <xdr:rowOff>12700</xdr:rowOff>
                  </to>
                </anchor>
              </controlPr>
            </control>
          </mc:Choice>
        </mc:AlternateContent>
        <mc:AlternateContent xmlns:mc="http://schemas.openxmlformats.org/markup-compatibility/2006">
          <mc:Choice Requires="x14">
            <control shapeId="7191" r:id="rId25" name="Button 23">
              <controlPr defaultSize="0" print="0" autoFill="0" autoPict="0" macro="[0]!InsertFotoDiCellAktif">
                <anchor moveWithCells="1" sizeWithCells="1">
                  <from>
                    <xdr:col>8</xdr:col>
                    <xdr:colOff>25400</xdr:colOff>
                    <xdr:row>379</xdr:row>
                    <xdr:rowOff>38100</xdr:rowOff>
                  </from>
                  <to>
                    <xdr:col>8</xdr:col>
                    <xdr:colOff>165100</xdr:colOff>
                    <xdr:row>380</xdr:row>
                    <xdr:rowOff>12700</xdr:rowOff>
                  </to>
                </anchor>
              </controlPr>
            </control>
          </mc:Choice>
        </mc:AlternateContent>
        <mc:AlternateContent xmlns:mc="http://schemas.openxmlformats.org/markup-compatibility/2006">
          <mc:Choice Requires="x14">
            <control shapeId="7192" r:id="rId26" name="Button 24">
              <controlPr defaultSize="0" print="0" autoFill="0" autoPict="0" macro="[0]!InsertFotoDiCellAktif">
                <anchor moveWithCells="1" sizeWithCells="1">
                  <from>
                    <xdr:col>13</xdr:col>
                    <xdr:colOff>673100</xdr:colOff>
                    <xdr:row>379</xdr:row>
                    <xdr:rowOff>25400</xdr:rowOff>
                  </from>
                  <to>
                    <xdr:col>13</xdr:col>
                    <xdr:colOff>812800</xdr:colOff>
                    <xdr:row>379</xdr:row>
                    <xdr:rowOff>177800</xdr:rowOff>
                  </to>
                </anchor>
              </controlPr>
            </control>
          </mc:Choice>
        </mc:AlternateContent>
        <mc:AlternateContent xmlns:mc="http://schemas.openxmlformats.org/markup-compatibility/2006">
          <mc:Choice Requires="x14">
            <control shapeId="7193" r:id="rId27" name="Button 25">
              <controlPr defaultSize="0" print="0" autoFill="0" autoPict="0" macro="[0]!InsertFotoDiCellAktif">
                <anchor moveWithCells="1" sizeWithCells="1">
                  <from>
                    <xdr:col>1</xdr:col>
                    <xdr:colOff>25400</xdr:colOff>
                    <xdr:row>431</xdr:row>
                    <xdr:rowOff>38100</xdr:rowOff>
                  </from>
                  <to>
                    <xdr:col>1</xdr:col>
                    <xdr:colOff>165100</xdr:colOff>
                    <xdr:row>432</xdr:row>
                    <xdr:rowOff>12700</xdr:rowOff>
                  </to>
                </anchor>
              </controlPr>
            </control>
          </mc:Choice>
        </mc:AlternateContent>
        <mc:AlternateContent xmlns:mc="http://schemas.openxmlformats.org/markup-compatibility/2006">
          <mc:Choice Requires="x14">
            <control shapeId="7194" r:id="rId28" name="Button 26">
              <controlPr defaultSize="0" print="0" autoFill="0" autoPict="0" macro="[0]!InsertFotoDiCellAktif">
                <anchor moveWithCells="1" sizeWithCells="1">
                  <from>
                    <xdr:col>8</xdr:col>
                    <xdr:colOff>25400</xdr:colOff>
                    <xdr:row>431</xdr:row>
                    <xdr:rowOff>38100</xdr:rowOff>
                  </from>
                  <to>
                    <xdr:col>8</xdr:col>
                    <xdr:colOff>165100</xdr:colOff>
                    <xdr:row>432</xdr:row>
                    <xdr:rowOff>12700</xdr:rowOff>
                  </to>
                </anchor>
              </controlPr>
            </control>
          </mc:Choice>
        </mc:AlternateContent>
        <mc:AlternateContent xmlns:mc="http://schemas.openxmlformats.org/markup-compatibility/2006">
          <mc:Choice Requires="x14">
            <control shapeId="7195" r:id="rId29" name="Button 27">
              <controlPr defaultSize="0" print="0" autoFill="0" autoPict="0" macro="[0]!InsertFotoDiCellAktif">
                <anchor moveWithCells="1" sizeWithCells="1">
                  <from>
                    <xdr:col>13</xdr:col>
                    <xdr:colOff>673100</xdr:colOff>
                    <xdr:row>431</xdr:row>
                    <xdr:rowOff>25400</xdr:rowOff>
                  </from>
                  <to>
                    <xdr:col>13</xdr:col>
                    <xdr:colOff>812800</xdr:colOff>
                    <xdr:row>431</xdr:row>
                    <xdr:rowOff>177800</xdr:rowOff>
                  </to>
                </anchor>
              </controlPr>
            </control>
          </mc:Choice>
        </mc:AlternateContent>
        <mc:AlternateContent xmlns:mc="http://schemas.openxmlformats.org/markup-compatibility/2006">
          <mc:Choice Requires="x14">
            <control shapeId="7196" r:id="rId30" name="Button 28">
              <controlPr defaultSize="0" print="0" autoFill="0" autoPict="0" macro="[0]!InsertFotoDiCellAktif">
                <anchor moveWithCells="1" sizeWithCells="1">
                  <from>
                    <xdr:col>1</xdr:col>
                    <xdr:colOff>25400</xdr:colOff>
                    <xdr:row>483</xdr:row>
                    <xdr:rowOff>38100</xdr:rowOff>
                  </from>
                  <to>
                    <xdr:col>1</xdr:col>
                    <xdr:colOff>165100</xdr:colOff>
                    <xdr:row>484</xdr:row>
                    <xdr:rowOff>12700</xdr:rowOff>
                  </to>
                </anchor>
              </controlPr>
            </control>
          </mc:Choice>
        </mc:AlternateContent>
        <mc:AlternateContent xmlns:mc="http://schemas.openxmlformats.org/markup-compatibility/2006">
          <mc:Choice Requires="x14">
            <control shapeId="7197" r:id="rId31" name="Button 29">
              <controlPr defaultSize="0" print="0" autoFill="0" autoPict="0" macro="[0]!InsertFotoDiCellAktif">
                <anchor moveWithCells="1" sizeWithCells="1">
                  <from>
                    <xdr:col>8</xdr:col>
                    <xdr:colOff>25400</xdr:colOff>
                    <xdr:row>483</xdr:row>
                    <xdr:rowOff>38100</xdr:rowOff>
                  </from>
                  <to>
                    <xdr:col>8</xdr:col>
                    <xdr:colOff>165100</xdr:colOff>
                    <xdr:row>484</xdr:row>
                    <xdr:rowOff>12700</xdr:rowOff>
                  </to>
                </anchor>
              </controlPr>
            </control>
          </mc:Choice>
        </mc:AlternateContent>
        <mc:AlternateContent xmlns:mc="http://schemas.openxmlformats.org/markup-compatibility/2006">
          <mc:Choice Requires="x14">
            <control shapeId="7198" r:id="rId32" name="Button 30">
              <controlPr defaultSize="0" print="0" autoFill="0" autoPict="0" macro="[0]!InsertFotoDiCellAktif">
                <anchor moveWithCells="1" sizeWithCells="1">
                  <from>
                    <xdr:col>13</xdr:col>
                    <xdr:colOff>673100</xdr:colOff>
                    <xdr:row>483</xdr:row>
                    <xdr:rowOff>25400</xdr:rowOff>
                  </from>
                  <to>
                    <xdr:col>13</xdr:col>
                    <xdr:colOff>812800</xdr:colOff>
                    <xdr:row>483</xdr:row>
                    <xdr:rowOff>177800</xdr:rowOff>
                  </to>
                </anchor>
              </controlPr>
            </control>
          </mc:Choice>
        </mc:AlternateContent>
        <mc:AlternateContent xmlns:mc="http://schemas.openxmlformats.org/markup-compatibility/2006">
          <mc:Choice Requires="x14">
            <control shapeId="7199" r:id="rId33" name="Button 31">
              <controlPr defaultSize="0" print="0" autoFill="0" autoPict="0" macro="[0]!InsertFotoDiCellAktif">
                <anchor moveWithCells="1" sizeWithCells="1">
                  <from>
                    <xdr:col>1</xdr:col>
                    <xdr:colOff>25400</xdr:colOff>
                    <xdr:row>535</xdr:row>
                    <xdr:rowOff>38100</xdr:rowOff>
                  </from>
                  <to>
                    <xdr:col>1</xdr:col>
                    <xdr:colOff>165100</xdr:colOff>
                    <xdr:row>536</xdr:row>
                    <xdr:rowOff>12700</xdr:rowOff>
                  </to>
                </anchor>
              </controlPr>
            </control>
          </mc:Choice>
        </mc:AlternateContent>
        <mc:AlternateContent xmlns:mc="http://schemas.openxmlformats.org/markup-compatibility/2006">
          <mc:Choice Requires="x14">
            <control shapeId="7200" r:id="rId34" name="Button 32">
              <controlPr defaultSize="0" print="0" autoFill="0" autoPict="0" macro="[0]!InsertFotoDiCellAktif">
                <anchor moveWithCells="1" sizeWithCells="1">
                  <from>
                    <xdr:col>8</xdr:col>
                    <xdr:colOff>25400</xdr:colOff>
                    <xdr:row>535</xdr:row>
                    <xdr:rowOff>38100</xdr:rowOff>
                  </from>
                  <to>
                    <xdr:col>8</xdr:col>
                    <xdr:colOff>165100</xdr:colOff>
                    <xdr:row>536</xdr:row>
                    <xdr:rowOff>12700</xdr:rowOff>
                  </to>
                </anchor>
              </controlPr>
            </control>
          </mc:Choice>
        </mc:AlternateContent>
        <mc:AlternateContent xmlns:mc="http://schemas.openxmlformats.org/markup-compatibility/2006">
          <mc:Choice Requires="x14">
            <control shapeId="7201" r:id="rId35" name="Button 33">
              <controlPr defaultSize="0" print="0" autoFill="0" autoPict="0" macro="[0]!InsertFotoDiCellAktif">
                <anchor moveWithCells="1" sizeWithCells="1">
                  <from>
                    <xdr:col>13</xdr:col>
                    <xdr:colOff>673100</xdr:colOff>
                    <xdr:row>535</xdr:row>
                    <xdr:rowOff>25400</xdr:rowOff>
                  </from>
                  <to>
                    <xdr:col>13</xdr:col>
                    <xdr:colOff>812800</xdr:colOff>
                    <xdr:row>535</xdr:row>
                    <xdr:rowOff>177800</xdr:rowOff>
                  </to>
                </anchor>
              </controlPr>
            </control>
          </mc:Choice>
        </mc:AlternateContent>
        <mc:AlternateContent xmlns:mc="http://schemas.openxmlformats.org/markup-compatibility/2006">
          <mc:Choice Requires="x14">
            <control shapeId="7202" r:id="rId36" name="Button 34">
              <controlPr defaultSize="0" print="0" autoFill="0" autoPict="0" macro="[0]!InsertFotoDiCellAktif">
                <anchor moveWithCells="1" sizeWithCells="1">
                  <from>
                    <xdr:col>1</xdr:col>
                    <xdr:colOff>25400</xdr:colOff>
                    <xdr:row>587</xdr:row>
                    <xdr:rowOff>38100</xdr:rowOff>
                  </from>
                  <to>
                    <xdr:col>1</xdr:col>
                    <xdr:colOff>165100</xdr:colOff>
                    <xdr:row>588</xdr:row>
                    <xdr:rowOff>12700</xdr:rowOff>
                  </to>
                </anchor>
              </controlPr>
            </control>
          </mc:Choice>
        </mc:AlternateContent>
        <mc:AlternateContent xmlns:mc="http://schemas.openxmlformats.org/markup-compatibility/2006">
          <mc:Choice Requires="x14">
            <control shapeId="7203" r:id="rId37" name="Button 35">
              <controlPr defaultSize="0" print="0" autoFill="0" autoPict="0" macro="[0]!InsertFotoDiCellAktif">
                <anchor moveWithCells="1" sizeWithCells="1">
                  <from>
                    <xdr:col>8</xdr:col>
                    <xdr:colOff>25400</xdr:colOff>
                    <xdr:row>587</xdr:row>
                    <xdr:rowOff>38100</xdr:rowOff>
                  </from>
                  <to>
                    <xdr:col>8</xdr:col>
                    <xdr:colOff>165100</xdr:colOff>
                    <xdr:row>588</xdr:row>
                    <xdr:rowOff>12700</xdr:rowOff>
                  </to>
                </anchor>
              </controlPr>
            </control>
          </mc:Choice>
        </mc:AlternateContent>
        <mc:AlternateContent xmlns:mc="http://schemas.openxmlformats.org/markup-compatibility/2006">
          <mc:Choice Requires="x14">
            <control shapeId="7204" r:id="rId38" name="Button 36">
              <controlPr defaultSize="0" print="0" autoFill="0" autoPict="0" macro="[0]!InsertFotoDiCellAktif">
                <anchor moveWithCells="1" sizeWithCells="1">
                  <from>
                    <xdr:col>13</xdr:col>
                    <xdr:colOff>673100</xdr:colOff>
                    <xdr:row>587</xdr:row>
                    <xdr:rowOff>25400</xdr:rowOff>
                  </from>
                  <to>
                    <xdr:col>13</xdr:col>
                    <xdr:colOff>812800</xdr:colOff>
                    <xdr:row>587</xdr:row>
                    <xdr:rowOff>177800</xdr:rowOff>
                  </to>
                </anchor>
              </controlPr>
            </control>
          </mc:Choice>
        </mc:AlternateContent>
        <mc:AlternateContent xmlns:mc="http://schemas.openxmlformats.org/markup-compatibility/2006">
          <mc:Choice Requires="x14">
            <control shapeId="7205" r:id="rId39" name="Button 37">
              <controlPr defaultSize="0" print="0" autoFill="0" autoPict="0" macro="[0]!InsertFotoDiCellAktif">
                <anchor moveWithCells="1" sizeWithCells="1">
                  <from>
                    <xdr:col>1</xdr:col>
                    <xdr:colOff>25400</xdr:colOff>
                    <xdr:row>639</xdr:row>
                    <xdr:rowOff>38100</xdr:rowOff>
                  </from>
                  <to>
                    <xdr:col>1</xdr:col>
                    <xdr:colOff>165100</xdr:colOff>
                    <xdr:row>640</xdr:row>
                    <xdr:rowOff>12700</xdr:rowOff>
                  </to>
                </anchor>
              </controlPr>
            </control>
          </mc:Choice>
        </mc:AlternateContent>
        <mc:AlternateContent xmlns:mc="http://schemas.openxmlformats.org/markup-compatibility/2006">
          <mc:Choice Requires="x14">
            <control shapeId="7206" r:id="rId40" name="Button 38">
              <controlPr defaultSize="0" print="0" autoFill="0" autoPict="0" macro="[0]!InsertFotoDiCellAktif">
                <anchor moveWithCells="1" sizeWithCells="1">
                  <from>
                    <xdr:col>8</xdr:col>
                    <xdr:colOff>25400</xdr:colOff>
                    <xdr:row>639</xdr:row>
                    <xdr:rowOff>38100</xdr:rowOff>
                  </from>
                  <to>
                    <xdr:col>8</xdr:col>
                    <xdr:colOff>165100</xdr:colOff>
                    <xdr:row>640</xdr:row>
                    <xdr:rowOff>12700</xdr:rowOff>
                  </to>
                </anchor>
              </controlPr>
            </control>
          </mc:Choice>
        </mc:AlternateContent>
        <mc:AlternateContent xmlns:mc="http://schemas.openxmlformats.org/markup-compatibility/2006">
          <mc:Choice Requires="x14">
            <control shapeId="7207" r:id="rId41" name="Button 39">
              <controlPr defaultSize="0" print="0" autoFill="0" autoPict="0" macro="[0]!InsertFotoDiCellAktif">
                <anchor moveWithCells="1" sizeWithCells="1">
                  <from>
                    <xdr:col>13</xdr:col>
                    <xdr:colOff>673100</xdr:colOff>
                    <xdr:row>639</xdr:row>
                    <xdr:rowOff>25400</xdr:rowOff>
                  </from>
                  <to>
                    <xdr:col>13</xdr:col>
                    <xdr:colOff>812800</xdr:colOff>
                    <xdr:row>639</xdr:row>
                    <xdr:rowOff>177800</xdr:rowOff>
                  </to>
                </anchor>
              </controlPr>
            </control>
          </mc:Choice>
        </mc:AlternateContent>
        <mc:AlternateContent xmlns:mc="http://schemas.openxmlformats.org/markup-compatibility/2006">
          <mc:Choice Requires="x14">
            <control shapeId="7208" r:id="rId42" name="Button 40">
              <controlPr defaultSize="0" print="0" autoFill="0" autoPict="0" macro="[0]!InsertFotoDiCellAktif">
                <anchor moveWithCells="1" sizeWithCells="1">
                  <from>
                    <xdr:col>1</xdr:col>
                    <xdr:colOff>25400</xdr:colOff>
                    <xdr:row>691</xdr:row>
                    <xdr:rowOff>38100</xdr:rowOff>
                  </from>
                  <to>
                    <xdr:col>1</xdr:col>
                    <xdr:colOff>165100</xdr:colOff>
                    <xdr:row>692</xdr:row>
                    <xdr:rowOff>12700</xdr:rowOff>
                  </to>
                </anchor>
              </controlPr>
            </control>
          </mc:Choice>
        </mc:AlternateContent>
        <mc:AlternateContent xmlns:mc="http://schemas.openxmlformats.org/markup-compatibility/2006">
          <mc:Choice Requires="x14">
            <control shapeId="7209" r:id="rId43" name="Button 41">
              <controlPr defaultSize="0" print="0" autoFill="0" autoPict="0" macro="[0]!InsertFotoDiCellAktif">
                <anchor moveWithCells="1" sizeWithCells="1">
                  <from>
                    <xdr:col>8</xdr:col>
                    <xdr:colOff>25400</xdr:colOff>
                    <xdr:row>691</xdr:row>
                    <xdr:rowOff>38100</xdr:rowOff>
                  </from>
                  <to>
                    <xdr:col>8</xdr:col>
                    <xdr:colOff>165100</xdr:colOff>
                    <xdr:row>692</xdr:row>
                    <xdr:rowOff>12700</xdr:rowOff>
                  </to>
                </anchor>
              </controlPr>
            </control>
          </mc:Choice>
        </mc:AlternateContent>
        <mc:AlternateContent xmlns:mc="http://schemas.openxmlformats.org/markup-compatibility/2006">
          <mc:Choice Requires="x14">
            <control shapeId="7210" r:id="rId44" name="Button 42">
              <controlPr defaultSize="0" print="0" autoFill="0" autoPict="0" macro="[0]!InsertFotoDiCellAktif">
                <anchor moveWithCells="1" sizeWithCells="1">
                  <from>
                    <xdr:col>13</xdr:col>
                    <xdr:colOff>673100</xdr:colOff>
                    <xdr:row>691</xdr:row>
                    <xdr:rowOff>25400</xdr:rowOff>
                  </from>
                  <to>
                    <xdr:col>13</xdr:col>
                    <xdr:colOff>812800</xdr:colOff>
                    <xdr:row>691</xdr:row>
                    <xdr:rowOff>177800</xdr:rowOff>
                  </to>
                </anchor>
              </controlPr>
            </control>
          </mc:Choice>
        </mc:AlternateContent>
        <mc:AlternateContent xmlns:mc="http://schemas.openxmlformats.org/markup-compatibility/2006">
          <mc:Choice Requires="x14">
            <control shapeId="7211" r:id="rId45" name="Button 43">
              <controlPr defaultSize="0" print="0" autoFill="0" autoPict="0" macro="[0]!InsertFotoDiCellAktif">
                <anchor moveWithCells="1" sizeWithCells="1">
                  <from>
                    <xdr:col>1</xdr:col>
                    <xdr:colOff>25400</xdr:colOff>
                    <xdr:row>743</xdr:row>
                    <xdr:rowOff>38100</xdr:rowOff>
                  </from>
                  <to>
                    <xdr:col>1</xdr:col>
                    <xdr:colOff>165100</xdr:colOff>
                    <xdr:row>744</xdr:row>
                    <xdr:rowOff>12700</xdr:rowOff>
                  </to>
                </anchor>
              </controlPr>
            </control>
          </mc:Choice>
        </mc:AlternateContent>
        <mc:AlternateContent xmlns:mc="http://schemas.openxmlformats.org/markup-compatibility/2006">
          <mc:Choice Requires="x14">
            <control shapeId="7212" r:id="rId46" name="Button 44">
              <controlPr defaultSize="0" print="0" autoFill="0" autoPict="0" macro="[0]!InsertFotoDiCellAktif">
                <anchor moveWithCells="1" sizeWithCells="1">
                  <from>
                    <xdr:col>8</xdr:col>
                    <xdr:colOff>25400</xdr:colOff>
                    <xdr:row>743</xdr:row>
                    <xdr:rowOff>38100</xdr:rowOff>
                  </from>
                  <to>
                    <xdr:col>8</xdr:col>
                    <xdr:colOff>165100</xdr:colOff>
                    <xdr:row>744</xdr:row>
                    <xdr:rowOff>12700</xdr:rowOff>
                  </to>
                </anchor>
              </controlPr>
            </control>
          </mc:Choice>
        </mc:AlternateContent>
        <mc:AlternateContent xmlns:mc="http://schemas.openxmlformats.org/markup-compatibility/2006">
          <mc:Choice Requires="x14">
            <control shapeId="7213" r:id="rId47" name="Button 45">
              <controlPr defaultSize="0" print="0" autoFill="0" autoPict="0" macro="[0]!InsertFotoDiCellAktif">
                <anchor moveWithCells="1" sizeWithCells="1">
                  <from>
                    <xdr:col>13</xdr:col>
                    <xdr:colOff>673100</xdr:colOff>
                    <xdr:row>743</xdr:row>
                    <xdr:rowOff>25400</xdr:rowOff>
                  </from>
                  <to>
                    <xdr:col>13</xdr:col>
                    <xdr:colOff>812800</xdr:colOff>
                    <xdr:row>743</xdr:row>
                    <xdr:rowOff>177800</xdr:rowOff>
                  </to>
                </anchor>
              </controlPr>
            </control>
          </mc:Choice>
        </mc:AlternateContent>
        <mc:AlternateContent xmlns:mc="http://schemas.openxmlformats.org/markup-compatibility/2006">
          <mc:Choice Requires="x14">
            <control shapeId="7214" r:id="rId48" name="Button 46">
              <controlPr defaultSize="0" print="0" autoFill="0" autoPict="0" macro="[0]!InsertFotoDiCellAktif">
                <anchor moveWithCells="1" sizeWithCells="1">
                  <from>
                    <xdr:col>1</xdr:col>
                    <xdr:colOff>25400</xdr:colOff>
                    <xdr:row>795</xdr:row>
                    <xdr:rowOff>38100</xdr:rowOff>
                  </from>
                  <to>
                    <xdr:col>1</xdr:col>
                    <xdr:colOff>165100</xdr:colOff>
                    <xdr:row>796</xdr:row>
                    <xdr:rowOff>12700</xdr:rowOff>
                  </to>
                </anchor>
              </controlPr>
            </control>
          </mc:Choice>
        </mc:AlternateContent>
        <mc:AlternateContent xmlns:mc="http://schemas.openxmlformats.org/markup-compatibility/2006">
          <mc:Choice Requires="x14">
            <control shapeId="7215" r:id="rId49" name="Button 47">
              <controlPr defaultSize="0" print="0" autoFill="0" autoPict="0" macro="[0]!InsertFotoDiCellAktif">
                <anchor moveWithCells="1" sizeWithCells="1">
                  <from>
                    <xdr:col>8</xdr:col>
                    <xdr:colOff>25400</xdr:colOff>
                    <xdr:row>795</xdr:row>
                    <xdr:rowOff>38100</xdr:rowOff>
                  </from>
                  <to>
                    <xdr:col>8</xdr:col>
                    <xdr:colOff>165100</xdr:colOff>
                    <xdr:row>796</xdr:row>
                    <xdr:rowOff>12700</xdr:rowOff>
                  </to>
                </anchor>
              </controlPr>
            </control>
          </mc:Choice>
        </mc:AlternateContent>
        <mc:AlternateContent xmlns:mc="http://schemas.openxmlformats.org/markup-compatibility/2006">
          <mc:Choice Requires="x14">
            <control shapeId="7216" r:id="rId50" name="Button 48">
              <controlPr defaultSize="0" print="0" autoFill="0" autoPict="0" macro="[0]!InsertFotoDiCellAktif">
                <anchor moveWithCells="1" sizeWithCells="1">
                  <from>
                    <xdr:col>13</xdr:col>
                    <xdr:colOff>673100</xdr:colOff>
                    <xdr:row>795</xdr:row>
                    <xdr:rowOff>25400</xdr:rowOff>
                  </from>
                  <to>
                    <xdr:col>13</xdr:col>
                    <xdr:colOff>812800</xdr:colOff>
                    <xdr:row>795</xdr:row>
                    <xdr:rowOff>177800</xdr:rowOff>
                  </to>
                </anchor>
              </controlPr>
            </control>
          </mc:Choice>
        </mc:AlternateContent>
        <mc:AlternateContent xmlns:mc="http://schemas.openxmlformats.org/markup-compatibility/2006">
          <mc:Choice Requires="x14">
            <control shapeId="7217" r:id="rId51" name="Button 49">
              <controlPr defaultSize="0" print="0" autoFill="0" autoPict="0" macro="[0]!InsertFotoDiCellAktif">
                <anchor moveWithCells="1" sizeWithCells="1">
                  <from>
                    <xdr:col>1</xdr:col>
                    <xdr:colOff>25400</xdr:colOff>
                    <xdr:row>847</xdr:row>
                    <xdr:rowOff>38100</xdr:rowOff>
                  </from>
                  <to>
                    <xdr:col>1</xdr:col>
                    <xdr:colOff>165100</xdr:colOff>
                    <xdr:row>848</xdr:row>
                    <xdr:rowOff>12700</xdr:rowOff>
                  </to>
                </anchor>
              </controlPr>
            </control>
          </mc:Choice>
        </mc:AlternateContent>
        <mc:AlternateContent xmlns:mc="http://schemas.openxmlformats.org/markup-compatibility/2006">
          <mc:Choice Requires="x14">
            <control shapeId="7218" r:id="rId52" name="Button 50">
              <controlPr defaultSize="0" print="0" autoFill="0" autoPict="0" macro="[0]!InsertFotoDiCellAktif">
                <anchor moveWithCells="1" sizeWithCells="1">
                  <from>
                    <xdr:col>8</xdr:col>
                    <xdr:colOff>25400</xdr:colOff>
                    <xdr:row>847</xdr:row>
                    <xdr:rowOff>38100</xdr:rowOff>
                  </from>
                  <to>
                    <xdr:col>8</xdr:col>
                    <xdr:colOff>165100</xdr:colOff>
                    <xdr:row>848</xdr:row>
                    <xdr:rowOff>12700</xdr:rowOff>
                  </to>
                </anchor>
              </controlPr>
            </control>
          </mc:Choice>
        </mc:AlternateContent>
        <mc:AlternateContent xmlns:mc="http://schemas.openxmlformats.org/markup-compatibility/2006">
          <mc:Choice Requires="x14">
            <control shapeId="7219" r:id="rId53" name="Button 51">
              <controlPr defaultSize="0" print="0" autoFill="0" autoPict="0" macro="[0]!InsertFotoDiCellAktif">
                <anchor moveWithCells="1" sizeWithCells="1">
                  <from>
                    <xdr:col>13</xdr:col>
                    <xdr:colOff>673100</xdr:colOff>
                    <xdr:row>847</xdr:row>
                    <xdr:rowOff>25400</xdr:rowOff>
                  </from>
                  <to>
                    <xdr:col>13</xdr:col>
                    <xdr:colOff>812800</xdr:colOff>
                    <xdr:row>847</xdr:row>
                    <xdr:rowOff>177800</xdr:rowOff>
                  </to>
                </anchor>
              </controlPr>
            </control>
          </mc:Choice>
        </mc:AlternateContent>
        <mc:AlternateContent xmlns:mc="http://schemas.openxmlformats.org/markup-compatibility/2006">
          <mc:Choice Requires="x14">
            <control shapeId="7220" r:id="rId54" name="Button 52">
              <controlPr defaultSize="0" print="0" autoFill="0" autoPict="0" macro="[0]!InsertFotoDiCellAktif">
                <anchor moveWithCells="1" sizeWithCells="1">
                  <from>
                    <xdr:col>1</xdr:col>
                    <xdr:colOff>25400</xdr:colOff>
                    <xdr:row>899</xdr:row>
                    <xdr:rowOff>38100</xdr:rowOff>
                  </from>
                  <to>
                    <xdr:col>1</xdr:col>
                    <xdr:colOff>165100</xdr:colOff>
                    <xdr:row>900</xdr:row>
                    <xdr:rowOff>12700</xdr:rowOff>
                  </to>
                </anchor>
              </controlPr>
            </control>
          </mc:Choice>
        </mc:AlternateContent>
        <mc:AlternateContent xmlns:mc="http://schemas.openxmlformats.org/markup-compatibility/2006">
          <mc:Choice Requires="x14">
            <control shapeId="7221" r:id="rId55" name="Button 53">
              <controlPr defaultSize="0" print="0" autoFill="0" autoPict="0" macro="[0]!InsertFotoDiCellAktif">
                <anchor moveWithCells="1" sizeWithCells="1">
                  <from>
                    <xdr:col>8</xdr:col>
                    <xdr:colOff>25400</xdr:colOff>
                    <xdr:row>899</xdr:row>
                    <xdr:rowOff>38100</xdr:rowOff>
                  </from>
                  <to>
                    <xdr:col>8</xdr:col>
                    <xdr:colOff>165100</xdr:colOff>
                    <xdr:row>900</xdr:row>
                    <xdr:rowOff>12700</xdr:rowOff>
                  </to>
                </anchor>
              </controlPr>
            </control>
          </mc:Choice>
        </mc:AlternateContent>
        <mc:AlternateContent xmlns:mc="http://schemas.openxmlformats.org/markup-compatibility/2006">
          <mc:Choice Requires="x14">
            <control shapeId="7222" r:id="rId56" name="Button 54">
              <controlPr defaultSize="0" print="0" autoFill="0" autoPict="0" macro="[0]!InsertFotoDiCellAktif">
                <anchor moveWithCells="1" sizeWithCells="1">
                  <from>
                    <xdr:col>13</xdr:col>
                    <xdr:colOff>673100</xdr:colOff>
                    <xdr:row>899</xdr:row>
                    <xdr:rowOff>25400</xdr:rowOff>
                  </from>
                  <to>
                    <xdr:col>13</xdr:col>
                    <xdr:colOff>812800</xdr:colOff>
                    <xdr:row>899</xdr:row>
                    <xdr:rowOff>177800</xdr:rowOff>
                  </to>
                </anchor>
              </controlPr>
            </control>
          </mc:Choice>
        </mc:AlternateContent>
        <mc:AlternateContent xmlns:mc="http://schemas.openxmlformats.org/markup-compatibility/2006">
          <mc:Choice Requires="x14">
            <control shapeId="7223" r:id="rId57" name="Button 55">
              <controlPr defaultSize="0" print="0" autoFill="0" autoPict="0" macro="[0]!InsertFotoDiCellAktif">
                <anchor moveWithCells="1" sizeWithCells="1">
                  <from>
                    <xdr:col>1</xdr:col>
                    <xdr:colOff>25400</xdr:colOff>
                    <xdr:row>951</xdr:row>
                    <xdr:rowOff>38100</xdr:rowOff>
                  </from>
                  <to>
                    <xdr:col>1</xdr:col>
                    <xdr:colOff>165100</xdr:colOff>
                    <xdr:row>952</xdr:row>
                    <xdr:rowOff>12700</xdr:rowOff>
                  </to>
                </anchor>
              </controlPr>
            </control>
          </mc:Choice>
        </mc:AlternateContent>
        <mc:AlternateContent xmlns:mc="http://schemas.openxmlformats.org/markup-compatibility/2006">
          <mc:Choice Requires="x14">
            <control shapeId="7224" r:id="rId58" name="Button 56">
              <controlPr defaultSize="0" print="0" autoFill="0" autoPict="0" macro="[0]!InsertFotoDiCellAktif">
                <anchor moveWithCells="1" sizeWithCells="1">
                  <from>
                    <xdr:col>8</xdr:col>
                    <xdr:colOff>25400</xdr:colOff>
                    <xdr:row>951</xdr:row>
                    <xdr:rowOff>38100</xdr:rowOff>
                  </from>
                  <to>
                    <xdr:col>8</xdr:col>
                    <xdr:colOff>165100</xdr:colOff>
                    <xdr:row>952</xdr:row>
                    <xdr:rowOff>12700</xdr:rowOff>
                  </to>
                </anchor>
              </controlPr>
            </control>
          </mc:Choice>
        </mc:AlternateContent>
        <mc:AlternateContent xmlns:mc="http://schemas.openxmlformats.org/markup-compatibility/2006">
          <mc:Choice Requires="x14">
            <control shapeId="7225" r:id="rId59" name="Button 57">
              <controlPr defaultSize="0" print="0" autoFill="0" autoPict="0" macro="[0]!InsertFotoDiCellAktif">
                <anchor moveWithCells="1" sizeWithCells="1">
                  <from>
                    <xdr:col>13</xdr:col>
                    <xdr:colOff>673100</xdr:colOff>
                    <xdr:row>951</xdr:row>
                    <xdr:rowOff>25400</xdr:rowOff>
                  </from>
                  <to>
                    <xdr:col>13</xdr:col>
                    <xdr:colOff>812800</xdr:colOff>
                    <xdr:row>951</xdr:row>
                    <xdr:rowOff>177800</xdr:rowOff>
                  </to>
                </anchor>
              </controlPr>
            </control>
          </mc:Choice>
        </mc:AlternateContent>
        <mc:AlternateContent xmlns:mc="http://schemas.openxmlformats.org/markup-compatibility/2006">
          <mc:Choice Requires="x14">
            <control shapeId="7226" r:id="rId60" name="Button 58">
              <controlPr defaultSize="0" print="0" autoFill="0" autoPict="0" macro="[0]!InsertFotoDiCellAktif">
                <anchor moveWithCells="1" sizeWithCells="1">
                  <from>
                    <xdr:col>1</xdr:col>
                    <xdr:colOff>25400</xdr:colOff>
                    <xdr:row>1003</xdr:row>
                    <xdr:rowOff>38100</xdr:rowOff>
                  </from>
                  <to>
                    <xdr:col>1</xdr:col>
                    <xdr:colOff>165100</xdr:colOff>
                    <xdr:row>1004</xdr:row>
                    <xdr:rowOff>12700</xdr:rowOff>
                  </to>
                </anchor>
              </controlPr>
            </control>
          </mc:Choice>
        </mc:AlternateContent>
        <mc:AlternateContent xmlns:mc="http://schemas.openxmlformats.org/markup-compatibility/2006">
          <mc:Choice Requires="x14">
            <control shapeId="7227" r:id="rId61" name="Button 59">
              <controlPr defaultSize="0" print="0" autoFill="0" autoPict="0" macro="[0]!InsertFotoDiCellAktif">
                <anchor moveWithCells="1" sizeWithCells="1">
                  <from>
                    <xdr:col>8</xdr:col>
                    <xdr:colOff>25400</xdr:colOff>
                    <xdr:row>1003</xdr:row>
                    <xdr:rowOff>38100</xdr:rowOff>
                  </from>
                  <to>
                    <xdr:col>8</xdr:col>
                    <xdr:colOff>165100</xdr:colOff>
                    <xdr:row>1004</xdr:row>
                    <xdr:rowOff>12700</xdr:rowOff>
                  </to>
                </anchor>
              </controlPr>
            </control>
          </mc:Choice>
        </mc:AlternateContent>
        <mc:AlternateContent xmlns:mc="http://schemas.openxmlformats.org/markup-compatibility/2006">
          <mc:Choice Requires="x14">
            <control shapeId="7228" r:id="rId62" name="Button 60">
              <controlPr defaultSize="0" print="0" autoFill="0" autoPict="0" macro="[0]!InsertFotoDiCellAktif">
                <anchor moveWithCells="1" sizeWithCells="1">
                  <from>
                    <xdr:col>13</xdr:col>
                    <xdr:colOff>673100</xdr:colOff>
                    <xdr:row>1003</xdr:row>
                    <xdr:rowOff>25400</xdr:rowOff>
                  </from>
                  <to>
                    <xdr:col>13</xdr:col>
                    <xdr:colOff>812800</xdr:colOff>
                    <xdr:row>1003</xdr:row>
                    <xdr:rowOff>177800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76E26-40A4-7A4A-9600-EFD2EEDE63EF}">
  <sheetPr codeName="Sheet3">
    <tabColor theme="7" tint="0.59999389629810485"/>
  </sheetPr>
  <dimension ref="A1:AA3300"/>
  <sheetViews>
    <sheetView view="pageBreakPreview" topLeftCell="A113" zoomScale="64" zoomScaleNormal="100" workbookViewId="0">
      <selection activeCell="M136" sqref="M136:R136"/>
    </sheetView>
  </sheetViews>
  <sheetFormatPr baseColWidth="10" defaultColWidth="10.83203125" defaultRowHeight="15" x14ac:dyDescent="0.2"/>
  <cols>
    <col min="1" max="18" width="7" style="1" customWidth="1"/>
    <col min="19" max="27" width="10.83203125" style="1"/>
  </cols>
  <sheetData>
    <row r="1" spans="1:27" x14ac:dyDescent="0.2">
      <c r="A1" s="400" t="s">
        <v>307</v>
      </c>
      <c r="B1" s="400"/>
      <c r="C1" s="400"/>
      <c r="D1" s="400"/>
      <c r="E1" s="400"/>
      <c r="F1" s="400"/>
      <c r="G1" s="400"/>
      <c r="H1" s="400"/>
      <c r="I1" s="400"/>
      <c r="J1" s="400"/>
      <c r="K1" s="400"/>
      <c r="L1" s="400"/>
      <c r="M1" s="400"/>
      <c r="N1" s="400"/>
      <c r="O1" s="400"/>
      <c r="P1" s="400"/>
      <c r="Q1" s="400"/>
      <c r="R1" s="400"/>
      <c r="S1" s="19">
        <v>1</v>
      </c>
      <c r="T1" s="19"/>
      <c r="U1" s="19"/>
      <c r="V1" s="19"/>
      <c r="W1" s="19"/>
      <c r="X1" s="19"/>
      <c r="Y1" s="19"/>
      <c r="Z1" s="19"/>
      <c r="AA1" s="19"/>
    </row>
    <row r="2" spans="1:27" x14ac:dyDescent="0.2">
      <c r="A2" s="367" t="s">
        <v>741</v>
      </c>
      <c r="B2" s="367"/>
      <c r="C2" s="367"/>
      <c r="D2" s="367"/>
      <c r="E2" s="367"/>
      <c r="F2" s="367"/>
      <c r="G2" s="367"/>
      <c r="H2" s="367"/>
      <c r="I2" s="367"/>
      <c r="J2" s="367"/>
      <c r="K2" s="367"/>
      <c r="L2" s="367"/>
      <c r="M2" s="367"/>
      <c r="N2" s="367"/>
      <c r="O2" s="367"/>
      <c r="P2" s="367"/>
      <c r="Q2" s="367"/>
      <c r="R2" s="367"/>
      <c r="S2" s="19"/>
      <c r="T2" s="19"/>
      <c r="U2" s="19"/>
      <c r="V2" s="19"/>
      <c r="W2" s="19"/>
      <c r="X2" s="19"/>
      <c r="Y2" s="19"/>
      <c r="Z2" s="19"/>
      <c r="AA2" s="19"/>
    </row>
    <row r="3" spans="1:27" ht="16" thickBot="1" x14ac:dyDescent="0.25">
      <c r="A3" s="20"/>
      <c r="B3" s="20"/>
      <c r="C3" s="20"/>
      <c r="D3" s="20"/>
      <c r="E3" s="20"/>
      <c r="F3" s="20"/>
      <c r="G3" s="20"/>
      <c r="H3" s="20"/>
      <c r="I3" s="20"/>
      <c r="J3" s="19"/>
      <c r="K3" s="21"/>
      <c r="L3" s="21"/>
      <c r="M3" s="21"/>
      <c r="N3" s="21"/>
      <c r="O3" s="21"/>
      <c r="P3" s="21"/>
      <c r="Q3" s="21"/>
      <c r="R3" s="21"/>
      <c r="S3" s="19"/>
      <c r="T3" s="19"/>
      <c r="U3" s="19"/>
      <c r="V3" s="19"/>
      <c r="W3" s="19"/>
      <c r="X3" s="19"/>
      <c r="Y3" s="19"/>
      <c r="Z3" s="19"/>
      <c r="AA3" s="19"/>
    </row>
    <row r="4" spans="1:27" x14ac:dyDescent="0.2">
      <c r="A4" s="346" t="s">
        <v>252</v>
      </c>
      <c r="B4" s="346"/>
      <c r="C4" s="346"/>
      <c r="D4" s="346"/>
      <c r="E4" s="23" t="str">
        <f>VLOOKUP(S1,[128]Base_02!$A$5:$AD$24,2,0)</f>
        <v>000001</v>
      </c>
      <c r="F4" s="19"/>
      <c r="G4" s="19"/>
      <c r="H4" s="21"/>
      <c r="I4" s="21"/>
      <c r="J4" s="19"/>
      <c r="K4" s="401" t="s">
        <v>251</v>
      </c>
      <c r="L4" s="402"/>
      <c r="M4" s="402"/>
      <c r="N4" s="402"/>
      <c r="O4" s="402"/>
      <c r="P4" s="402"/>
      <c r="Q4" s="402"/>
      <c r="R4" s="403"/>
      <c r="S4" s="19"/>
      <c r="T4" s="19"/>
      <c r="U4" s="19"/>
      <c r="V4" s="19"/>
      <c r="W4" s="19"/>
      <c r="X4" s="19"/>
      <c r="Y4" s="19"/>
      <c r="Z4" s="19"/>
      <c r="AA4" s="19"/>
    </row>
    <row r="5" spans="1:27" x14ac:dyDescent="0.2">
      <c r="A5" s="346" t="s">
        <v>253</v>
      </c>
      <c r="B5" s="346"/>
      <c r="C5" s="346"/>
      <c r="D5" s="346"/>
      <c r="E5" s="23" t="str">
        <f>VLOOKUP(S1,[128]Base_02!$A$5:$AD$24,3,0)</f>
        <v>Nama PB 1</v>
      </c>
      <c r="F5" s="19"/>
      <c r="G5" s="19"/>
      <c r="H5" s="21"/>
      <c r="I5" s="21"/>
      <c r="J5" s="19"/>
      <c r="K5" s="404"/>
      <c r="L5" s="368"/>
      <c r="M5" s="368"/>
      <c r="N5" s="368"/>
      <c r="O5" s="368"/>
      <c r="P5" s="368"/>
      <c r="Q5" s="368"/>
      <c r="R5" s="405"/>
      <c r="S5" s="19"/>
      <c r="T5" s="19"/>
      <c r="U5" s="19"/>
      <c r="V5" s="19"/>
      <c r="W5" s="19"/>
      <c r="X5" s="19"/>
      <c r="Y5" s="19"/>
      <c r="Z5" s="19"/>
      <c r="AA5" s="19"/>
    </row>
    <row r="6" spans="1:27" x14ac:dyDescent="0.2">
      <c r="A6" s="346" t="s">
        <v>3</v>
      </c>
      <c r="B6" s="346"/>
      <c r="C6" s="346"/>
      <c r="D6" s="346"/>
      <c r="E6" s="23" t="str">
        <f>VLOOKUP(S1,[128]Base_02!$A$5:$AD$24,14,0)</f>
        <v>3310080902970001</v>
      </c>
      <c r="F6" s="19"/>
      <c r="G6" s="19"/>
      <c r="H6" s="21"/>
      <c r="I6" s="21"/>
      <c r="J6" s="19"/>
      <c r="K6" s="404"/>
      <c r="L6" s="368"/>
      <c r="M6" s="368"/>
      <c r="N6" s="368"/>
      <c r="O6" s="368"/>
      <c r="P6" s="368"/>
      <c r="Q6" s="368"/>
      <c r="R6" s="405"/>
      <c r="S6" s="19"/>
      <c r="T6" s="19"/>
      <c r="U6" s="19"/>
      <c r="V6" s="19"/>
      <c r="W6" s="19"/>
      <c r="X6" s="19"/>
      <c r="Y6" s="19"/>
      <c r="Z6" s="19"/>
      <c r="AA6" s="19"/>
    </row>
    <row r="7" spans="1:27" x14ac:dyDescent="0.2">
      <c r="A7" s="346" t="s">
        <v>4</v>
      </c>
      <c r="B7" s="346"/>
      <c r="C7" s="346"/>
      <c r="D7" s="346"/>
      <c r="E7" s="23" t="str">
        <f>VLOOKUP(S1,[128]Base_02!$A$5:$Z$24,11,FALSE)&amp;", RT "&amp;VLOOKUP(S1,[128]Base_02!$A$5:$Z$24,12,FALSE)&amp;", RW "&amp;VLOOKUP(S1,[128]Base_02!$A$5:$Z$24,13,FALSE)</f>
        <v>Jalan Kanal Victory, RT 1, RW 1</v>
      </c>
      <c r="F7" s="19"/>
      <c r="G7" s="19"/>
      <c r="H7" s="23"/>
      <c r="I7" s="21"/>
      <c r="J7" s="19"/>
      <c r="K7" s="404"/>
      <c r="L7" s="368"/>
      <c r="M7" s="368"/>
      <c r="N7" s="368"/>
      <c r="O7" s="368"/>
      <c r="P7" s="368"/>
      <c r="Q7" s="368"/>
      <c r="R7" s="405"/>
      <c r="S7" s="19"/>
      <c r="T7" s="19"/>
      <c r="U7" s="19"/>
      <c r="V7" s="19"/>
      <c r="W7" s="19"/>
      <c r="X7" s="19"/>
      <c r="Y7" s="19"/>
      <c r="Z7" s="19"/>
      <c r="AA7" s="19"/>
    </row>
    <row r="8" spans="1:27" x14ac:dyDescent="0.2">
      <c r="A8" s="346" t="str">
        <f>[128]Base_01!$B$2</f>
        <v>Kelurahan</v>
      </c>
      <c r="B8" s="346"/>
      <c r="C8" s="346"/>
      <c r="D8" s="346"/>
      <c r="E8" s="23" t="str">
        <f>[128]Base_01!$C$2</f>
        <v>Klasabi</v>
      </c>
      <c r="F8" s="19"/>
      <c r="G8" s="19"/>
      <c r="H8" s="21"/>
      <c r="I8" s="21"/>
      <c r="J8" s="19"/>
      <c r="K8" s="404"/>
      <c r="L8" s="368"/>
      <c r="M8" s="368"/>
      <c r="N8" s="368"/>
      <c r="O8" s="368"/>
      <c r="P8" s="368"/>
      <c r="Q8" s="368"/>
      <c r="R8" s="405"/>
      <c r="S8" s="19" t="s">
        <v>254</v>
      </c>
      <c r="T8" s="19"/>
      <c r="U8" s="19"/>
      <c r="V8" s="19"/>
      <c r="W8" s="19"/>
      <c r="X8" s="19"/>
      <c r="Y8" s="19"/>
      <c r="Z8" s="19"/>
      <c r="AA8" s="19"/>
    </row>
    <row r="9" spans="1:27" x14ac:dyDescent="0.2">
      <c r="A9" s="346" t="s">
        <v>9</v>
      </c>
      <c r="B9" s="346"/>
      <c r="C9" s="346"/>
      <c r="D9" s="346"/>
      <c r="E9" s="23" t="str">
        <f>[128]Base_01!$C$3</f>
        <v>Sorong Manoi</v>
      </c>
      <c r="F9" s="19"/>
      <c r="G9" s="19"/>
      <c r="H9" s="21"/>
      <c r="I9" s="21"/>
      <c r="J9" s="19"/>
      <c r="K9" s="404"/>
      <c r="L9" s="368"/>
      <c r="M9" s="368"/>
      <c r="N9" s="368"/>
      <c r="O9" s="368"/>
      <c r="P9" s="368"/>
      <c r="Q9" s="368"/>
      <c r="R9" s="405"/>
      <c r="S9" s="19" t="s">
        <v>255</v>
      </c>
      <c r="T9" s="19"/>
      <c r="U9" s="19"/>
      <c r="V9" s="19"/>
      <c r="W9" s="19"/>
      <c r="X9" s="19"/>
      <c r="Y9" s="19"/>
      <c r="Z9" s="19"/>
      <c r="AA9" s="19"/>
    </row>
    <row r="10" spans="1:27" x14ac:dyDescent="0.2">
      <c r="A10" s="346" t="str">
        <f>[128]Base_01!$B$4</f>
        <v>Kota</v>
      </c>
      <c r="B10" s="346"/>
      <c r="C10" s="346"/>
      <c r="D10" s="346"/>
      <c r="E10" s="23" t="str">
        <f>[128]Base_01!$C$4</f>
        <v>Sorong</v>
      </c>
      <c r="F10" s="19"/>
      <c r="G10" s="19"/>
      <c r="H10" s="21"/>
      <c r="I10" s="21"/>
      <c r="J10" s="19"/>
      <c r="K10" s="404"/>
      <c r="L10" s="368"/>
      <c r="M10" s="368"/>
      <c r="N10" s="368"/>
      <c r="O10" s="368"/>
      <c r="P10" s="368"/>
      <c r="Q10" s="368"/>
      <c r="R10" s="405"/>
      <c r="S10" s="19" t="s">
        <v>257</v>
      </c>
      <c r="T10" s="19"/>
      <c r="U10" s="19"/>
      <c r="V10" s="19"/>
      <c r="W10" s="19"/>
      <c r="X10" s="19"/>
      <c r="Y10" s="19"/>
      <c r="Z10" s="19"/>
      <c r="AA10" s="19"/>
    </row>
    <row r="11" spans="1:27" x14ac:dyDescent="0.2">
      <c r="A11" s="346" t="str">
        <f>[128]Base_01!$B$5</f>
        <v>Provinsi</v>
      </c>
      <c r="B11" s="346"/>
      <c r="C11" s="346"/>
      <c r="D11" s="346"/>
      <c r="E11" s="19" t="str">
        <f>[128]Base_01!$C$5</f>
        <v>Papua Barat Daya</v>
      </c>
      <c r="F11" s="19"/>
      <c r="G11" s="21"/>
      <c r="H11" s="21"/>
      <c r="I11" s="21"/>
      <c r="J11" s="19"/>
      <c r="K11" s="404"/>
      <c r="L11" s="368"/>
      <c r="M11" s="368"/>
      <c r="N11" s="368"/>
      <c r="O11" s="368"/>
      <c r="P11" s="368"/>
      <c r="Q11" s="368"/>
      <c r="R11" s="405"/>
      <c r="S11" s="19" t="s">
        <v>258</v>
      </c>
      <c r="T11" s="19"/>
      <c r="U11" s="19"/>
      <c r="V11" s="19"/>
      <c r="W11" s="19"/>
      <c r="X11" s="19"/>
      <c r="Y11" s="19"/>
      <c r="Z11" s="19"/>
      <c r="AA11" s="19"/>
    </row>
    <row r="12" spans="1:27" x14ac:dyDescent="0.2">
      <c r="A12" s="19"/>
      <c r="B12" s="19"/>
      <c r="C12" s="19"/>
      <c r="D12" s="21"/>
      <c r="E12" s="21"/>
      <c r="F12" s="21"/>
      <c r="G12" s="21"/>
      <c r="H12" s="21"/>
      <c r="I12" s="21"/>
      <c r="J12" s="21"/>
      <c r="K12" s="404"/>
      <c r="L12" s="368"/>
      <c r="M12" s="368"/>
      <c r="N12" s="368"/>
      <c r="O12" s="368"/>
      <c r="P12" s="368"/>
      <c r="Q12" s="368"/>
      <c r="R12" s="405"/>
      <c r="S12" s="19"/>
      <c r="T12" s="19"/>
      <c r="U12" s="19"/>
      <c r="V12" s="19"/>
      <c r="W12" s="19"/>
      <c r="X12" s="19"/>
      <c r="Y12" s="19"/>
      <c r="Z12" s="19"/>
      <c r="AA12" s="19"/>
    </row>
    <row r="13" spans="1:27" x14ac:dyDescent="0.2">
      <c r="A13" s="19"/>
      <c r="B13" s="19"/>
      <c r="C13" s="19"/>
      <c r="D13" s="21"/>
      <c r="E13" s="21"/>
      <c r="F13" s="21"/>
      <c r="G13" s="21"/>
      <c r="H13" s="21"/>
      <c r="I13" s="21"/>
      <c r="J13" s="21"/>
      <c r="K13" s="404"/>
      <c r="L13" s="368"/>
      <c r="M13" s="368"/>
      <c r="N13" s="368"/>
      <c r="O13" s="368"/>
      <c r="P13" s="368"/>
      <c r="Q13" s="368"/>
      <c r="R13" s="405"/>
      <c r="S13" s="19"/>
      <c r="T13" s="19"/>
      <c r="U13" s="19"/>
      <c r="V13" s="19"/>
      <c r="W13" s="19"/>
      <c r="X13" s="19"/>
      <c r="Y13" s="19"/>
      <c r="Z13" s="19"/>
      <c r="AA13" s="19"/>
    </row>
    <row r="14" spans="1:27" x14ac:dyDescent="0.2">
      <c r="A14" s="19"/>
      <c r="B14" s="19"/>
      <c r="C14" s="19"/>
      <c r="D14" s="21"/>
      <c r="E14" s="21"/>
      <c r="F14" s="21"/>
      <c r="G14" s="21"/>
      <c r="H14" s="21"/>
      <c r="I14" s="21"/>
      <c r="J14" s="21"/>
      <c r="K14" s="404"/>
      <c r="L14" s="368"/>
      <c r="M14" s="368"/>
      <c r="N14" s="368"/>
      <c r="O14" s="368"/>
      <c r="P14" s="368"/>
      <c r="Q14" s="368"/>
      <c r="R14" s="405"/>
      <c r="S14" s="19"/>
      <c r="T14" s="19"/>
      <c r="U14" s="19"/>
      <c r="V14" s="19"/>
      <c r="W14" s="19"/>
      <c r="X14" s="19"/>
      <c r="Y14" s="19"/>
      <c r="Z14" s="19"/>
      <c r="AA14" s="19"/>
    </row>
    <row r="15" spans="1:27" ht="16" thickBot="1" x14ac:dyDescent="0.25">
      <c r="A15" s="19"/>
      <c r="B15" s="19"/>
      <c r="C15" s="19"/>
      <c r="D15" s="21"/>
      <c r="E15" s="21"/>
      <c r="F15" s="21"/>
      <c r="G15" s="21"/>
      <c r="H15" s="21"/>
      <c r="I15" s="21"/>
      <c r="J15" s="21"/>
      <c r="K15" s="406"/>
      <c r="L15" s="407"/>
      <c r="M15" s="407"/>
      <c r="N15" s="407"/>
      <c r="O15" s="407"/>
      <c r="P15" s="407"/>
      <c r="Q15" s="407"/>
      <c r="R15" s="408"/>
      <c r="S15" s="19"/>
      <c r="T15" s="19"/>
      <c r="U15" s="19"/>
      <c r="V15" s="19"/>
      <c r="W15" s="19"/>
      <c r="X15" s="19"/>
      <c r="Y15" s="19"/>
      <c r="Z15" s="19"/>
      <c r="AA15" s="19"/>
    </row>
    <row r="16" spans="1:27" x14ac:dyDescent="0.2">
      <c r="A16" s="19"/>
      <c r="B16" s="19"/>
      <c r="C16" s="19"/>
      <c r="D16" s="21"/>
      <c r="E16" s="21"/>
      <c r="F16" s="21"/>
      <c r="G16" s="21"/>
      <c r="H16" s="21"/>
      <c r="I16" s="21"/>
      <c r="J16" s="21"/>
      <c r="K16" s="28"/>
      <c r="L16" s="28"/>
      <c r="M16" s="28"/>
      <c r="N16" s="28"/>
      <c r="O16" s="28"/>
      <c r="P16" s="28"/>
      <c r="Q16" s="28"/>
      <c r="R16" s="28"/>
      <c r="S16" s="19"/>
      <c r="T16" s="19"/>
      <c r="U16" s="19"/>
      <c r="V16" s="19"/>
      <c r="W16" s="19"/>
      <c r="X16" s="19"/>
      <c r="Y16" s="19"/>
      <c r="Z16" s="19"/>
      <c r="AA16" s="19"/>
    </row>
    <row r="17" spans="1:27" x14ac:dyDescent="0.2">
      <c r="A17" s="19"/>
      <c r="B17" s="19"/>
      <c r="C17" s="19"/>
      <c r="D17" s="19"/>
      <c r="E17" s="19"/>
      <c r="F17" s="19"/>
      <c r="G17" s="19"/>
      <c r="H17" s="19"/>
      <c r="I17" s="21"/>
      <c r="J17" s="21"/>
      <c r="K17" s="21"/>
      <c r="L17" s="21"/>
      <c r="M17" s="21"/>
      <c r="N17" s="21"/>
      <c r="O17" s="21"/>
      <c r="P17" s="21"/>
      <c r="Q17" s="21"/>
      <c r="R17" s="21"/>
      <c r="S17" s="19"/>
      <c r="T17" s="19"/>
      <c r="U17" s="19"/>
      <c r="V17" s="19"/>
      <c r="W17" s="19"/>
      <c r="X17" s="19"/>
      <c r="Y17" s="19"/>
      <c r="Z17" s="19"/>
      <c r="AA17" s="19"/>
    </row>
    <row r="18" spans="1:27" ht="16" thickBot="1" x14ac:dyDescent="0.25">
      <c r="A18" s="24" t="s">
        <v>310</v>
      </c>
      <c r="B18" s="19"/>
      <c r="C18" s="19"/>
      <c r="D18" s="19"/>
      <c r="E18" s="19"/>
      <c r="F18" s="19"/>
      <c r="G18" s="19"/>
      <c r="H18" s="19"/>
      <c r="I18" s="21"/>
      <c r="J18" s="21"/>
      <c r="K18" s="21"/>
      <c r="L18" s="21"/>
      <c r="M18" s="21"/>
      <c r="N18" s="25"/>
      <c r="O18" s="21"/>
      <c r="P18" s="21"/>
      <c r="Q18" s="21"/>
      <c r="R18" s="21"/>
      <c r="S18" s="19"/>
      <c r="T18" s="19"/>
      <c r="U18" s="19"/>
      <c r="V18" s="19"/>
      <c r="W18" s="19"/>
      <c r="X18" s="19"/>
      <c r="Y18" s="19"/>
      <c r="Z18" s="19"/>
      <c r="AA18" s="19"/>
    </row>
    <row r="19" spans="1:27" x14ac:dyDescent="0.2">
      <c r="A19" s="383" t="s">
        <v>259</v>
      </c>
      <c r="B19" s="384"/>
      <c r="C19" s="384"/>
      <c r="D19" s="384"/>
      <c r="E19" s="384"/>
      <c r="F19" s="389" t="s">
        <v>323</v>
      </c>
      <c r="G19" s="390"/>
      <c r="H19" s="390"/>
      <c r="I19" s="390"/>
      <c r="J19" s="390"/>
      <c r="K19" s="390"/>
      <c r="L19" s="390"/>
      <c r="M19" s="391"/>
      <c r="N19" s="384" t="s">
        <v>259</v>
      </c>
      <c r="O19" s="384"/>
      <c r="P19" s="384"/>
      <c r="Q19" s="384"/>
      <c r="R19" s="397"/>
      <c r="S19" s="19"/>
      <c r="T19" s="19"/>
      <c r="U19" s="19"/>
      <c r="V19" s="19"/>
      <c r="W19" s="19"/>
      <c r="X19" s="19"/>
      <c r="Y19" s="19"/>
      <c r="Z19" s="19"/>
      <c r="AA19" s="19"/>
    </row>
    <row r="20" spans="1:27" x14ac:dyDescent="0.2">
      <c r="A20" s="385"/>
      <c r="B20" s="386"/>
      <c r="C20" s="386"/>
      <c r="D20" s="386"/>
      <c r="E20" s="386"/>
      <c r="F20" s="392"/>
      <c r="G20" s="379"/>
      <c r="H20" s="379"/>
      <c r="I20" s="379"/>
      <c r="J20" s="379"/>
      <c r="K20" s="379"/>
      <c r="L20" s="379"/>
      <c r="M20" s="393"/>
      <c r="N20" s="386"/>
      <c r="O20" s="386"/>
      <c r="P20" s="386"/>
      <c r="Q20" s="386"/>
      <c r="R20" s="398"/>
      <c r="S20" s="19" t="s">
        <v>260</v>
      </c>
      <c r="T20" s="19"/>
      <c r="U20" s="19"/>
      <c r="V20" s="19"/>
      <c r="W20" s="19"/>
      <c r="X20" s="19"/>
      <c r="Y20" s="19"/>
      <c r="Z20" s="19"/>
      <c r="AA20" s="19"/>
    </row>
    <row r="21" spans="1:27" x14ac:dyDescent="0.2">
      <c r="A21" s="385"/>
      <c r="B21" s="386"/>
      <c r="C21" s="386"/>
      <c r="D21" s="386"/>
      <c r="E21" s="386"/>
      <c r="F21" s="392"/>
      <c r="G21" s="379"/>
      <c r="H21" s="379"/>
      <c r="I21" s="379"/>
      <c r="J21" s="379"/>
      <c r="K21" s="379"/>
      <c r="L21" s="379"/>
      <c r="M21" s="393"/>
      <c r="N21" s="386"/>
      <c r="O21" s="386"/>
      <c r="P21" s="386"/>
      <c r="Q21" s="386"/>
      <c r="R21" s="398"/>
      <c r="S21" s="19" t="s">
        <v>261</v>
      </c>
      <c r="T21" s="19"/>
      <c r="U21" s="19"/>
      <c r="V21" s="19"/>
      <c r="W21" s="19"/>
      <c r="X21" s="19"/>
      <c r="Y21" s="19"/>
      <c r="Z21" s="19"/>
      <c r="AA21" s="19"/>
    </row>
    <row r="22" spans="1:27" x14ac:dyDescent="0.2">
      <c r="A22" s="385"/>
      <c r="B22" s="386"/>
      <c r="C22" s="386"/>
      <c r="D22" s="386"/>
      <c r="E22" s="386"/>
      <c r="F22" s="392"/>
      <c r="G22" s="379"/>
      <c r="H22" s="379"/>
      <c r="I22" s="379"/>
      <c r="J22" s="379"/>
      <c r="K22" s="379"/>
      <c r="L22" s="379"/>
      <c r="M22" s="393"/>
      <c r="N22" s="386"/>
      <c r="O22" s="386"/>
      <c r="P22" s="386"/>
      <c r="Q22" s="386"/>
      <c r="R22" s="398"/>
      <c r="S22" s="19"/>
      <c r="T22" s="19"/>
      <c r="U22" s="19"/>
      <c r="V22" s="19"/>
      <c r="W22" s="19"/>
      <c r="X22" s="19"/>
      <c r="Y22" s="19"/>
      <c r="Z22" s="19"/>
      <c r="AA22" s="19"/>
    </row>
    <row r="23" spans="1:27" x14ac:dyDescent="0.2">
      <c r="A23" s="385"/>
      <c r="B23" s="386"/>
      <c r="C23" s="386"/>
      <c r="D23" s="386"/>
      <c r="E23" s="386"/>
      <c r="F23" s="392"/>
      <c r="G23" s="379"/>
      <c r="H23" s="379"/>
      <c r="I23" s="379"/>
      <c r="J23" s="379"/>
      <c r="K23" s="379"/>
      <c r="L23" s="379"/>
      <c r="M23" s="393"/>
      <c r="N23" s="386"/>
      <c r="O23" s="386"/>
      <c r="P23" s="386"/>
      <c r="Q23" s="386"/>
      <c r="R23" s="398"/>
      <c r="S23" s="19"/>
      <c r="T23" s="19"/>
      <c r="U23" s="19"/>
      <c r="V23" s="19"/>
      <c r="W23" s="19"/>
      <c r="X23" s="19"/>
      <c r="Y23" s="19"/>
      <c r="Z23" s="19"/>
      <c r="AA23" s="19"/>
    </row>
    <row r="24" spans="1:27" x14ac:dyDescent="0.2">
      <c r="A24" s="385"/>
      <c r="B24" s="386"/>
      <c r="C24" s="386"/>
      <c r="D24" s="386"/>
      <c r="E24" s="386"/>
      <c r="F24" s="392"/>
      <c r="G24" s="379"/>
      <c r="H24" s="379"/>
      <c r="I24" s="379"/>
      <c r="J24" s="379"/>
      <c r="K24" s="379"/>
      <c r="L24" s="379"/>
      <c r="M24" s="393"/>
      <c r="N24" s="386"/>
      <c r="O24" s="386"/>
      <c r="P24" s="386"/>
      <c r="Q24" s="386"/>
      <c r="R24" s="398"/>
      <c r="S24" s="19"/>
      <c r="T24" s="19"/>
      <c r="U24" s="19"/>
      <c r="V24" s="19"/>
      <c r="W24" s="19"/>
      <c r="X24" s="19"/>
      <c r="Y24" s="19"/>
      <c r="Z24" s="19"/>
      <c r="AA24" s="19"/>
    </row>
    <row r="25" spans="1:27" x14ac:dyDescent="0.2">
      <c r="A25" s="385"/>
      <c r="B25" s="386"/>
      <c r="C25" s="386"/>
      <c r="D25" s="386"/>
      <c r="E25" s="386"/>
      <c r="F25" s="392"/>
      <c r="G25" s="379"/>
      <c r="H25" s="379"/>
      <c r="I25" s="379"/>
      <c r="J25" s="379"/>
      <c r="K25" s="379"/>
      <c r="L25" s="379"/>
      <c r="M25" s="393"/>
      <c r="N25" s="386"/>
      <c r="O25" s="386"/>
      <c r="P25" s="386"/>
      <c r="Q25" s="386"/>
      <c r="R25" s="398"/>
      <c r="S25" s="19"/>
      <c r="T25" s="19"/>
      <c r="U25" s="19"/>
      <c r="V25" s="19"/>
      <c r="W25" s="19"/>
      <c r="X25" s="19"/>
      <c r="Y25" s="19"/>
      <c r="Z25" s="19"/>
      <c r="AA25" s="19"/>
    </row>
    <row r="26" spans="1:27" x14ac:dyDescent="0.2">
      <c r="A26" s="385"/>
      <c r="B26" s="386"/>
      <c r="C26" s="386"/>
      <c r="D26" s="386"/>
      <c r="E26" s="386"/>
      <c r="F26" s="392"/>
      <c r="G26" s="379"/>
      <c r="H26" s="379"/>
      <c r="I26" s="379"/>
      <c r="J26" s="379"/>
      <c r="K26" s="379"/>
      <c r="L26" s="379"/>
      <c r="M26" s="393"/>
      <c r="N26" s="386"/>
      <c r="O26" s="386"/>
      <c r="P26" s="386"/>
      <c r="Q26" s="386"/>
      <c r="R26" s="398"/>
      <c r="S26" s="19" t="s">
        <v>262</v>
      </c>
      <c r="T26" s="19"/>
      <c r="U26" s="19"/>
      <c r="V26" s="19"/>
      <c r="W26" s="19"/>
      <c r="X26" s="19"/>
      <c r="Y26" s="19"/>
      <c r="Z26" s="19"/>
      <c r="AA26" s="19"/>
    </row>
    <row r="27" spans="1:27" x14ac:dyDescent="0.2">
      <c r="A27" s="385"/>
      <c r="B27" s="386"/>
      <c r="C27" s="386"/>
      <c r="D27" s="386"/>
      <c r="E27" s="386"/>
      <c r="F27" s="392"/>
      <c r="G27" s="379"/>
      <c r="H27" s="379"/>
      <c r="I27" s="379"/>
      <c r="J27" s="379"/>
      <c r="K27" s="379"/>
      <c r="L27" s="379"/>
      <c r="M27" s="393"/>
      <c r="N27" s="386"/>
      <c r="O27" s="386"/>
      <c r="P27" s="386"/>
      <c r="Q27" s="386"/>
      <c r="R27" s="398"/>
      <c r="S27" s="19" t="s">
        <v>263</v>
      </c>
      <c r="T27" s="19"/>
      <c r="U27" s="19"/>
      <c r="V27" s="19"/>
      <c r="W27" s="19"/>
      <c r="X27" s="19"/>
      <c r="Y27" s="19"/>
      <c r="Z27" s="19"/>
      <c r="AA27" s="19"/>
    </row>
    <row r="28" spans="1:27" ht="16" thickBot="1" x14ac:dyDescent="0.25">
      <c r="A28" s="387"/>
      <c r="B28" s="388"/>
      <c r="C28" s="388"/>
      <c r="D28" s="388"/>
      <c r="E28" s="388"/>
      <c r="F28" s="392"/>
      <c r="G28" s="379"/>
      <c r="H28" s="379"/>
      <c r="I28" s="379"/>
      <c r="J28" s="379"/>
      <c r="K28" s="379"/>
      <c r="L28" s="379"/>
      <c r="M28" s="393"/>
      <c r="N28" s="388"/>
      <c r="O28" s="388"/>
      <c r="P28" s="388"/>
      <c r="Q28" s="388"/>
      <c r="R28" s="399"/>
      <c r="S28" s="19" t="s">
        <v>258</v>
      </c>
      <c r="T28" s="19"/>
      <c r="U28" s="19"/>
      <c r="V28" s="19"/>
      <c r="W28" s="19"/>
      <c r="X28" s="19"/>
      <c r="Y28" s="19"/>
      <c r="Z28" s="19"/>
      <c r="AA28" s="19"/>
    </row>
    <row r="29" spans="1:27" x14ac:dyDescent="0.2">
      <c r="A29" s="383" t="s">
        <v>259</v>
      </c>
      <c r="B29" s="384"/>
      <c r="C29" s="384"/>
      <c r="D29" s="384"/>
      <c r="E29" s="384"/>
      <c r="F29" s="392"/>
      <c r="G29" s="379"/>
      <c r="H29" s="379"/>
      <c r="I29" s="379"/>
      <c r="J29" s="379"/>
      <c r="K29" s="379"/>
      <c r="L29" s="379"/>
      <c r="M29" s="393"/>
      <c r="N29" s="384" t="s">
        <v>259</v>
      </c>
      <c r="O29" s="384"/>
      <c r="P29" s="384"/>
      <c r="Q29" s="384"/>
      <c r="R29" s="397"/>
      <c r="S29" s="19" t="s">
        <v>264</v>
      </c>
      <c r="T29" s="19"/>
      <c r="U29" s="19"/>
      <c r="V29" s="19"/>
      <c r="W29" s="19"/>
      <c r="X29" s="19"/>
      <c r="Y29" s="19"/>
      <c r="Z29" s="19"/>
      <c r="AA29" s="19"/>
    </row>
    <row r="30" spans="1:27" x14ac:dyDescent="0.2">
      <c r="A30" s="385"/>
      <c r="B30" s="386"/>
      <c r="C30" s="386"/>
      <c r="D30" s="386"/>
      <c r="E30" s="386"/>
      <c r="F30" s="392"/>
      <c r="G30" s="379"/>
      <c r="H30" s="379"/>
      <c r="I30" s="379"/>
      <c r="J30" s="379"/>
      <c r="K30" s="379"/>
      <c r="L30" s="379"/>
      <c r="M30" s="393"/>
      <c r="N30" s="386"/>
      <c r="O30" s="386"/>
      <c r="P30" s="386"/>
      <c r="Q30" s="386"/>
      <c r="R30" s="398"/>
      <c r="S30" s="19" t="s">
        <v>265</v>
      </c>
      <c r="T30" s="19"/>
      <c r="U30" s="19"/>
      <c r="V30" s="19"/>
      <c r="W30" s="19"/>
      <c r="X30" s="19"/>
      <c r="Y30" s="19"/>
      <c r="Z30" s="19"/>
      <c r="AA30" s="19"/>
    </row>
    <row r="31" spans="1:27" x14ac:dyDescent="0.2">
      <c r="A31" s="385"/>
      <c r="B31" s="386"/>
      <c r="C31" s="386"/>
      <c r="D31" s="386"/>
      <c r="E31" s="386"/>
      <c r="F31" s="392"/>
      <c r="G31" s="379"/>
      <c r="H31" s="379"/>
      <c r="I31" s="379"/>
      <c r="J31" s="379"/>
      <c r="K31" s="379"/>
      <c r="L31" s="379"/>
      <c r="M31" s="393"/>
      <c r="N31" s="386"/>
      <c r="O31" s="386"/>
      <c r="P31" s="386"/>
      <c r="Q31" s="386"/>
      <c r="R31" s="398"/>
      <c r="S31" s="19"/>
      <c r="T31" s="19"/>
      <c r="U31" s="19"/>
      <c r="V31" s="19"/>
      <c r="W31" s="19"/>
      <c r="X31" s="19"/>
      <c r="Y31" s="19"/>
      <c r="Z31" s="19"/>
      <c r="AA31" s="19"/>
    </row>
    <row r="32" spans="1:27" x14ac:dyDescent="0.2">
      <c r="A32" s="385"/>
      <c r="B32" s="386"/>
      <c r="C32" s="386"/>
      <c r="D32" s="386"/>
      <c r="E32" s="386"/>
      <c r="F32" s="392"/>
      <c r="G32" s="379"/>
      <c r="H32" s="379"/>
      <c r="I32" s="379"/>
      <c r="J32" s="379"/>
      <c r="K32" s="379"/>
      <c r="L32" s="379"/>
      <c r="M32" s="393"/>
      <c r="N32" s="386"/>
      <c r="O32" s="386"/>
      <c r="P32" s="386"/>
      <c r="Q32" s="386"/>
      <c r="R32" s="398"/>
      <c r="S32" s="19"/>
      <c r="T32" s="19"/>
      <c r="U32" s="19"/>
      <c r="V32" s="19"/>
      <c r="W32" s="19"/>
      <c r="X32" s="19"/>
      <c r="Y32" s="19"/>
      <c r="Z32" s="19"/>
      <c r="AA32" s="19"/>
    </row>
    <row r="33" spans="1:27" x14ac:dyDescent="0.2">
      <c r="A33" s="385"/>
      <c r="B33" s="386"/>
      <c r="C33" s="386"/>
      <c r="D33" s="386"/>
      <c r="E33" s="386"/>
      <c r="F33" s="392"/>
      <c r="G33" s="379"/>
      <c r="H33" s="379"/>
      <c r="I33" s="379"/>
      <c r="J33" s="379"/>
      <c r="K33" s="379"/>
      <c r="L33" s="379"/>
      <c r="M33" s="393"/>
      <c r="N33" s="386"/>
      <c r="O33" s="386"/>
      <c r="P33" s="386"/>
      <c r="Q33" s="386"/>
      <c r="R33" s="398"/>
      <c r="S33" s="19"/>
      <c r="T33" s="19"/>
      <c r="U33" s="19"/>
      <c r="V33" s="19"/>
      <c r="W33" s="19"/>
      <c r="X33" s="19"/>
      <c r="Y33" s="19"/>
      <c r="Z33" s="19"/>
      <c r="AA33" s="19"/>
    </row>
    <row r="34" spans="1:27" x14ac:dyDescent="0.2">
      <c r="A34" s="385"/>
      <c r="B34" s="386"/>
      <c r="C34" s="386"/>
      <c r="D34" s="386"/>
      <c r="E34" s="386"/>
      <c r="F34" s="392"/>
      <c r="G34" s="379"/>
      <c r="H34" s="379"/>
      <c r="I34" s="379"/>
      <c r="J34" s="379"/>
      <c r="K34" s="379"/>
      <c r="L34" s="379"/>
      <c r="M34" s="393"/>
      <c r="N34" s="386"/>
      <c r="O34" s="386"/>
      <c r="P34" s="386"/>
      <c r="Q34" s="386"/>
      <c r="R34" s="398"/>
      <c r="S34" s="19"/>
      <c r="T34" s="19"/>
      <c r="U34" s="19"/>
      <c r="V34" s="19"/>
      <c r="W34" s="19"/>
      <c r="X34" s="19"/>
      <c r="Y34" s="19"/>
      <c r="Z34" s="19"/>
      <c r="AA34" s="19"/>
    </row>
    <row r="35" spans="1:27" x14ac:dyDescent="0.2">
      <c r="A35" s="385"/>
      <c r="B35" s="386"/>
      <c r="C35" s="386"/>
      <c r="D35" s="386"/>
      <c r="E35" s="386"/>
      <c r="F35" s="392"/>
      <c r="G35" s="379"/>
      <c r="H35" s="379"/>
      <c r="I35" s="379"/>
      <c r="J35" s="379"/>
      <c r="K35" s="379"/>
      <c r="L35" s="379"/>
      <c r="M35" s="393"/>
      <c r="N35" s="386"/>
      <c r="O35" s="386"/>
      <c r="P35" s="386"/>
      <c r="Q35" s="386"/>
      <c r="R35" s="398"/>
      <c r="S35" s="19"/>
      <c r="T35" s="19"/>
      <c r="U35" s="19"/>
      <c r="V35" s="19"/>
      <c r="W35" s="19"/>
      <c r="X35" s="19"/>
      <c r="Y35" s="19"/>
      <c r="Z35" s="19"/>
      <c r="AA35" s="19"/>
    </row>
    <row r="36" spans="1:27" x14ac:dyDescent="0.2">
      <c r="A36" s="385"/>
      <c r="B36" s="386"/>
      <c r="C36" s="386"/>
      <c r="D36" s="386"/>
      <c r="E36" s="386"/>
      <c r="F36" s="392"/>
      <c r="G36" s="379"/>
      <c r="H36" s="379"/>
      <c r="I36" s="379"/>
      <c r="J36" s="379"/>
      <c r="K36" s="379"/>
      <c r="L36" s="379"/>
      <c r="M36" s="393"/>
      <c r="N36" s="386"/>
      <c r="O36" s="386"/>
      <c r="P36" s="386"/>
      <c r="Q36" s="386"/>
      <c r="R36" s="398"/>
      <c r="S36" s="19"/>
      <c r="T36" s="19"/>
      <c r="U36" s="19"/>
      <c r="V36" s="19"/>
      <c r="W36" s="19"/>
      <c r="X36" s="19"/>
      <c r="Y36" s="19"/>
      <c r="Z36" s="19"/>
      <c r="AA36" s="19"/>
    </row>
    <row r="37" spans="1:27" x14ac:dyDescent="0.2">
      <c r="A37" s="385"/>
      <c r="B37" s="386"/>
      <c r="C37" s="386"/>
      <c r="D37" s="386"/>
      <c r="E37" s="386"/>
      <c r="F37" s="392"/>
      <c r="G37" s="379"/>
      <c r="H37" s="379"/>
      <c r="I37" s="379"/>
      <c r="J37" s="379"/>
      <c r="K37" s="379"/>
      <c r="L37" s="379"/>
      <c r="M37" s="393"/>
      <c r="N37" s="386"/>
      <c r="O37" s="386"/>
      <c r="P37" s="386"/>
      <c r="Q37" s="386"/>
      <c r="R37" s="398"/>
      <c r="S37" s="19"/>
      <c r="T37" s="19"/>
      <c r="U37" s="19"/>
      <c r="V37" s="19"/>
      <c r="W37" s="19"/>
      <c r="X37" s="19"/>
      <c r="Y37" s="19"/>
      <c r="Z37" s="19"/>
      <c r="AA37" s="19"/>
    </row>
    <row r="38" spans="1:27" ht="16" thickBot="1" x14ac:dyDescent="0.25">
      <c r="A38" s="387"/>
      <c r="B38" s="388"/>
      <c r="C38" s="388"/>
      <c r="D38" s="388"/>
      <c r="E38" s="388"/>
      <c r="F38" s="392"/>
      <c r="G38" s="379"/>
      <c r="H38" s="379"/>
      <c r="I38" s="379"/>
      <c r="J38" s="379"/>
      <c r="K38" s="379"/>
      <c r="L38" s="379"/>
      <c r="M38" s="393"/>
      <c r="N38" s="388"/>
      <c r="O38" s="388"/>
      <c r="P38" s="388"/>
      <c r="Q38" s="388"/>
      <c r="R38" s="399"/>
      <c r="S38" s="19"/>
      <c r="T38" s="19"/>
      <c r="U38" s="19"/>
      <c r="V38" s="19"/>
      <c r="W38" s="19"/>
      <c r="X38" s="19"/>
      <c r="Y38" s="19"/>
      <c r="Z38" s="19"/>
      <c r="AA38" s="19"/>
    </row>
    <row r="39" spans="1:27" x14ac:dyDescent="0.2">
      <c r="A39" s="383" t="s">
        <v>259</v>
      </c>
      <c r="B39" s="384"/>
      <c r="C39" s="384"/>
      <c r="D39" s="384"/>
      <c r="E39" s="384"/>
      <c r="F39" s="392"/>
      <c r="G39" s="379"/>
      <c r="H39" s="379"/>
      <c r="I39" s="379"/>
      <c r="J39" s="379"/>
      <c r="K39" s="379"/>
      <c r="L39" s="379"/>
      <c r="M39" s="393"/>
      <c r="N39" s="384" t="s">
        <v>259</v>
      </c>
      <c r="O39" s="384"/>
      <c r="P39" s="384"/>
      <c r="Q39" s="384"/>
      <c r="R39" s="397"/>
      <c r="S39" s="19"/>
      <c r="T39" s="19"/>
      <c r="U39" s="19"/>
      <c r="V39" s="19"/>
      <c r="W39" s="19"/>
      <c r="X39" s="19"/>
      <c r="Y39" s="19"/>
      <c r="Z39" s="19"/>
      <c r="AA39" s="19"/>
    </row>
    <row r="40" spans="1:27" x14ac:dyDescent="0.2">
      <c r="A40" s="385"/>
      <c r="B40" s="386"/>
      <c r="C40" s="386"/>
      <c r="D40" s="386"/>
      <c r="E40" s="386"/>
      <c r="F40" s="392"/>
      <c r="G40" s="379"/>
      <c r="H40" s="379"/>
      <c r="I40" s="379"/>
      <c r="J40" s="379"/>
      <c r="K40" s="379"/>
      <c r="L40" s="379"/>
      <c r="M40" s="393"/>
      <c r="N40" s="386"/>
      <c r="O40" s="386"/>
      <c r="P40" s="386"/>
      <c r="Q40" s="386"/>
      <c r="R40" s="398"/>
      <c r="S40" s="19"/>
      <c r="T40" s="19"/>
      <c r="U40" s="19"/>
      <c r="V40" s="19"/>
      <c r="W40" s="19"/>
      <c r="X40" s="19"/>
      <c r="Y40" s="19"/>
      <c r="Z40" s="19"/>
      <c r="AA40" s="19"/>
    </row>
    <row r="41" spans="1:27" x14ac:dyDescent="0.2">
      <c r="A41" s="385"/>
      <c r="B41" s="386"/>
      <c r="C41" s="386"/>
      <c r="D41" s="386"/>
      <c r="E41" s="386"/>
      <c r="F41" s="392"/>
      <c r="G41" s="379"/>
      <c r="H41" s="379"/>
      <c r="I41" s="379"/>
      <c r="J41" s="379"/>
      <c r="K41" s="379"/>
      <c r="L41" s="379"/>
      <c r="M41" s="393"/>
      <c r="N41" s="386"/>
      <c r="O41" s="386"/>
      <c r="P41" s="386"/>
      <c r="Q41" s="386"/>
      <c r="R41" s="398"/>
      <c r="S41" s="19"/>
      <c r="T41" s="19"/>
      <c r="U41" s="19"/>
      <c r="V41" s="19"/>
      <c r="W41" s="19"/>
      <c r="X41" s="19"/>
      <c r="Y41" s="19"/>
      <c r="Z41" s="19"/>
      <c r="AA41" s="19"/>
    </row>
    <row r="42" spans="1:27" x14ac:dyDescent="0.2">
      <c r="A42" s="385"/>
      <c r="B42" s="386"/>
      <c r="C42" s="386"/>
      <c r="D42" s="386"/>
      <c r="E42" s="386"/>
      <c r="F42" s="392"/>
      <c r="G42" s="379"/>
      <c r="H42" s="379"/>
      <c r="I42" s="379"/>
      <c r="J42" s="379"/>
      <c r="K42" s="379"/>
      <c r="L42" s="379"/>
      <c r="M42" s="393"/>
      <c r="N42" s="386"/>
      <c r="O42" s="386"/>
      <c r="P42" s="386"/>
      <c r="Q42" s="386"/>
      <c r="R42" s="398"/>
      <c r="S42" s="19"/>
      <c r="T42" s="19"/>
      <c r="U42" s="19"/>
      <c r="V42" s="19"/>
      <c r="W42" s="19"/>
      <c r="X42" s="19"/>
      <c r="Y42" s="19"/>
      <c r="Z42" s="19"/>
      <c r="AA42" s="19"/>
    </row>
    <row r="43" spans="1:27" x14ac:dyDescent="0.2">
      <c r="A43" s="385"/>
      <c r="B43" s="386"/>
      <c r="C43" s="386"/>
      <c r="D43" s="386"/>
      <c r="E43" s="386"/>
      <c r="F43" s="392"/>
      <c r="G43" s="379"/>
      <c r="H43" s="379"/>
      <c r="I43" s="379"/>
      <c r="J43" s="379"/>
      <c r="K43" s="379"/>
      <c r="L43" s="379"/>
      <c r="M43" s="393"/>
      <c r="N43" s="386"/>
      <c r="O43" s="386"/>
      <c r="P43" s="386"/>
      <c r="Q43" s="386"/>
      <c r="R43" s="398"/>
      <c r="S43" s="19"/>
      <c r="T43" s="19"/>
      <c r="U43" s="19"/>
      <c r="V43" s="19"/>
      <c r="W43" s="19"/>
      <c r="X43" s="19"/>
      <c r="Y43" s="19"/>
      <c r="Z43" s="19"/>
      <c r="AA43" s="19"/>
    </row>
    <row r="44" spans="1:27" x14ac:dyDescent="0.2">
      <c r="A44" s="385"/>
      <c r="B44" s="386"/>
      <c r="C44" s="386"/>
      <c r="D44" s="386"/>
      <c r="E44" s="386"/>
      <c r="F44" s="392"/>
      <c r="G44" s="379"/>
      <c r="H44" s="379"/>
      <c r="I44" s="379"/>
      <c r="J44" s="379"/>
      <c r="K44" s="379"/>
      <c r="L44" s="379"/>
      <c r="M44" s="393"/>
      <c r="N44" s="386"/>
      <c r="O44" s="386"/>
      <c r="P44" s="386"/>
      <c r="Q44" s="386"/>
      <c r="R44" s="398"/>
      <c r="S44" s="19"/>
      <c r="T44" s="19"/>
      <c r="U44" s="19"/>
      <c r="V44" s="19"/>
      <c r="W44" s="19"/>
      <c r="X44" s="19"/>
      <c r="Y44" s="19"/>
      <c r="Z44" s="19"/>
      <c r="AA44" s="19"/>
    </row>
    <row r="45" spans="1:27" x14ac:dyDescent="0.2">
      <c r="A45" s="385"/>
      <c r="B45" s="386"/>
      <c r="C45" s="386"/>
      <c r="D45" s="386"/>
      <c r="E45" s="386"/>
      <c r="F45" s="392"/>
      <c r="G45" s="379"/>
      <c r="H45" s="379"/>
      <c r="I45" s="379"/>
      <c r="J45" s="379"/>
      <c r="K45" s="379"/>
      <c r="L45" s="379"/>
      <c r="M45" s="393"/>
      <c r="N45" s="386"/>
      <c r="O45" s="386"/>
      <c r="P45" s="386"/>
      <c r="Q45" s="386"/>
      <c r="R45" s="398"/>
      <c r="S45" s="19"/>
      <c r="T45" s="19"/>
      <c r="U45" s="19"/>
      <c r="V45" s="19"/>
      <c r="W45" s="19"/>
      <c r="X45" s="19"/>
      <c r="Y45" s="19"/>
      <c r="Z45" s="19"/>
      <c r="AA45" s="19"/>
    </row>
    <row r="46" spans="1:27" x14ac:dyDescent="0.2">
      <c r="A46" s="385"/>
      <c r="B46" s="386"/>
      <c r="C46" s="386"/>
      <c r="D46" s="386"/>
      <c r="E46" s="386"/>
      <c r="F46" s="392"/>
      <c r="G46" s="379"/>
      <c r="H46" s="379"/>
      <c r="I46" s="379"/>
      <c r="J46" s="379"/>
      <c r="K46" s="379"/>
      <c r="L46" s="379"/>
      <c r="M46" s="393"/>
      <c r="N46" s="386"/>
      <c r="O46" s="386"/>
      <c r="P46" s="386"/>
      <c r="Q46" s="386"/>
      <c r="R46" s="398"/>
      <c r="S46" s="19"/>
      <c r="T46" s="19"/>
      <c r="U46" s="19"/>
      <c r="V46" s="19"/>
      <c r="W46" s="19"/>
      <c r="X46" s="19"/>
      <c r="Y46" s="19"/>
      <c r="Z46" s="19"/>
      <c r="AA46" s="19"/>
    </row>
    <row r="47" spans="1:27" x14ac:dyDescent="0.2">
      <c r="A47" s="385"/>
      <c r="B47" s="386"/>
      <c r="C47" s="386"/>
      <c r="D47" s="386"/>
      <c r="E47" s="386"/>
      <c r="F47" s="392"/>
      <c r="G47" s="379"/>
      <c r="H47" s="379"/>
      <c r="I47" s="379"/>
      <c r="J47" s="379"/>
      <c r="K47" s="379"/>
      <c r="L47" s="379"/>
      <c r="M47" s="393"/>
      <c r="N47" s="386"/>
      <c r="O47" s="386"/>
      <c r="P47" s="386"/>
      <c r="Q47" s="386"/>
      <c r="R47" s="398"/>
      <c r="S47" s="19"/>
      <c r="T47" s="19"/>
      <c r="U47" s="19"/>
      <c r="V47" s="19"/>
      <c r="W47" s="19"/>
      <c r="X47" s="19"/>
      <c r="Y47" s="19"/>
      <c r="Z47" s="19"/>
      <c r="AA47" s="19"/>
    </row>
    <row r="48" spans="1:27" ht="16" thickBot="1" x14ac:dyDescent="0.25">
      <c r="A48" s="387"/>
      <c r="B48" s="388"/>
      <c r="C48" s="388"/>
      <c r="D48" s="388"/>
      <c r="E48" s="388"/>
      <c r="F48" s="394"/>
      <c r="G48" s="395"/>
      <c r="H48" s="395"/>
      <c r="I48" s="395"/>
      <c r="J48" s="395"/>
      <c r="K48" s="395"/>
      <c r="L48" s="395"/>
      <c r="M48" s="396"/>
      <c r="N48" s="388"/>
      <c r="O48" s="388"/>
      <c r="P48" s="388"/>
      <c r="Q48" s="388"/>
      <c r="R48" s="399"/>
      <c r="S48" s="19"/>
      <c r="T48" s="19"/>
      <c r="U48" s="19"/>
      <c r="V48" s="19"/>
      <c r="W48" s="19"/>
      <c r="X48" s="19"/>
      <c r="Y48" s="19"/>
      <c r="Z48" s="19"/>
      <c r="AA48" s="19"/>
    </row>
    <row r="49" spans="1:27" x14ac:dyDescent="0.2">
      <c r="A49" s="26"/>
      <c r="B49" s="26"/>
      <c r="C49" s="26"/>
      <c r="D49" s="26"/>
      <c r="E49" s="26"/>
      <c r="F49" s="26"/>
      <c r="G49" s="26"/>
      <c r="H49" s="26"/>
      <c r="I49" s="26"/>
      <c r="J49" s="26"/>
      <c r="K49" s="26"/>
      <c r="L49" s="26"/>
      <c r="M49" s="26"/>
      <c r="N49" s="27"/>
      <c r="O49" s="26"/>
      <c r="P49" s="26"/>
      <c r="Q49" s="26"/>
      <c r="R49" s="26"/>
      <c r="S49" s="19"/>
      <c r="T49" s="19"/>
      <c r="U49" s="19"/>
      <c r="V49" s="19"/>
      <c r="W49" s="19"/>
      <c r="X49" s="19"/>
      <c r="Y49" s="19"/>
      <c r="Z49" s="19"/>
      <c r="AA49" s="19"/>
    </row>
    <row r="50" spans="1:27" x14ac:dyDescent="0.2">
      <c r="A50" s="380" t="s">
        <v>266</v>
      </c>
      <c r="B50" s="380"/>
      <c r="C50" s="380"/>
      <c r="D50" s="380"/>
      <c r="E50" s="380"/>
      <c r="F50" s="380"/>
      <c r="G50" s="380"/>
      <c r="H50" s="380"/>
      <c r="I50" s="19"/>
      <c r="J50" s="19"/>
      <c r="K50" s="380" t="s">
        <v>267</v>
      </c>
      <c r="L50" s="380"/>
      <c r="M50" s="380"/>
      <c r="N50" s="380"/>
      <c r="O50" s="380"/>
      <c r="P50" s="380"/>
      <c r="Q50" s="380"/>
      <c r="R50" s="380"/>
      <c r="S50" s="19"/>
      <c r="T50" s="19"/>
      <c r="U50" s="19"/>
      <c r="V50" s="19"/>
      <c r="W50" s="19"/>
      <c r="X50" s="19"/>
      <c r="Y50" s="19"/>
      <c r="Z50" s="19"/>
      <c r="AA50" s="19"/>
    </row>
    <row r="51" spans="1:27" ht="16" x14ac:dyDescent="0.2">
      <c r="A51" s="35" t="s">
        <v>268</v>
      </c>
      <c r="B51" s="19"/>
      <c r="C51" s="28" t="s">
        <v>256</v>
      </c>
      <c r="D51" s="381">
        <f>VLOOKUP(S1,Base_03!$A$5:$AS$24,5,0)</f>
        <v>36</v>
      </c>
      <c r="E51" s="382"/>
      <c r="F51" s="19" t="s">
        <v>308</v>
      </c>
      <c r="G51" s="19"/>
      <c r="H51" s="19"/>
      <c r="I51" s="19"/>
      <c r="J51" s="19"/>
      <c r="K51" s="35" t="s">
        <v>268</v>
      </c>
      <c r="L51" s="28"/>
      <c r="M51" s="28" t="s">
        <v>2</v>
      </c>
      <c r="N51" s="375">
        <f>VLOOKUP(S1,Base_04!$A$5:$AS$24,5,0)</f>
        <v>49</v>
      </c>
      <c r="O51" s="375"/>
      <c r="P51" s="29" t="s">
        <v>308</v>
      </c>
      <c r="Q51" s="19"/>
      <c r="R51" s="19"/>
      <c r="S51" s="19"/>
      <c r="T51" s="19"/>
      <c r="U51" s="19"/>
      <c r="V51" s="19"/>
      <c r="W51" s="19"/>
      <c r="X51" s="19"/>
      <c r="Y51" s="19"/>
      <c r="Z51" s="19"/>
      <c r="AA51" s="19"/>
    </row>
    <row r="52" spans="1:27" x14ac:dyDescent="0.2">
      <c r="A52" s="36" t="s">
        <v>269</v>
      </c>
      <c r="B52" s="19"/>
      <c r="C52" s="28"/>
      <c r="D52" s="379" t="s">
        <v>313</v>
      </c>
      <c r="E52" s="379"/>
      <c r="F52" s="379" t="s">
        <v>314</v>
      </c>
      <c r="G52" s="379"/>
      <c r="H52" s="19"/>
      <c r="I52" s="19"/>
      <c r="J52" s="19"/>
      <c r="K52" s="36" t="s">
        <v>269</v>
      </c>
      <c r="L52" s="19"/>
      <c r="M52" s="28"/>
      <c r="N52" s="379" t="s">
        <v>313</v>
      </c>
      <c r="O52" s="379"/>
      <c r="P52" s="379" t="s">
        <v>314</v>
      </c>
      <c r="Q52" s="379"/>
      <c r="R52" s="34"/>
      <c r="S52" s="19"/>
      <c r="T52" s="19"/>
      <c r="U52" s="19"/>
      <c r="V52" s="19"/>
      <c r="W52" s="19"/>
      <c r="X52" s="19"/>
      <c r="Y52" s="19"/>
      <c r="Z52" s="19"/>
      <c r="AA52" s="19"/>
    </row>
    <row r="53" spans="1:27" x14ac:dyDescent="0.2">
      <c r="A53" s="19"/>
      <c r="B53" s="19"/>
      <c r="C53" s="28"/>
      <c r="D53" s="379"/>
      <c r="E53" s="379"/>
      <c r="F53" s="379"/>
      <c r="G53" s="379"/>
      <c r="H53" s="19"/>
      <c r="I53" s="19"/>
      <c r="J53" s="19"/>
      <c r="K53" s="19"/>
      <c r="L53" s="19"/>
      <c r="M53" s="28"/>
      <c r="N53" s="379"/>
      <c r="O53" s="379"/>
      <c r="P53" s="379"/>
      <c r="Q53" s="379"/>
      <c r="R53" s="34"/>
      <c r="S53" s="19"/>
      <c r="T53" s="19"/>
      <c r="U53" s="19"/>
      <c r="V53" s="19"/>
      <c r="W53" s="19"/>
      <c r="X53" s="19"/>
      <c r="Y53" s="19"/>
      <c r="Z53" s="19"/>
      <c r="AA53" s="19"/>
    </row>
    <row r="54" spans="1:27" x14ac:dyDescent="0.2">
      <c r="A54" s="346" t="s">
        <v>270</v>
      </c>
      <c r="B54" s="346"/>
      <c r="C54" s="346" t="s">
        <v>256</v>
      </c>
      <c r="D54" s="374" t="str">
        <f>VLOOKUP(S1,Base_03!$A$5:$AS$24,6,0)</f>
        <v>Pondasi Titik</v>
      </c>
      <c r="E54" s="374"/>
      <c r="F54" s="375">
        <f>VLOOKUP(S1,Base_03!$A$5:$AS$24,12,0)</f>
        <v>0.108</v>
      </c>
      <c r="G54" s="375"/>
      <c r="H54" s="19" t="s">
        <v>271</v>
      </c>
      <c r="I54" s="19"/>
      <c r="J54" s="19"/>
      <c r="K54" s="346" t="s">
        <v>270</v>
      </c>
      <c r="L54" s="346"/>
      <c r="M54" s="346"/>
      <c r="N54" s="374" t="str">
        <f>VLOOKUP(S1,Base_04!$A$5:$AS$24,6,0)</f>
        <v>Pondasi Titik</v>
      </c>
      <c r="O54" s="374"/>
      <c r="P54" s="375">
        <f>VLOOKUP(S1,Base_04!$A$5:$AS$24,12,0)</f>
        <v>0.108</v>
      </c>
      <c r="Q54" s="375"/>
      <c r="R54" s="19" t="s">
        <v>271</v>
      </c>
      <c r="S54" s="19" t="s">
        <v>272</v>
      </c>
      <c r="T54" s="19"/>
      <c r="U54" s="19"/>
      <c r="V54" s="19"/>
      <c r="W54" s="19"/>
      <c r="X54" s="19"/>
      <c r="Y54" s="19"/>
      <c r="Z54" s="19"/>
      <c r="AA54" s="19"/>
    </row>
    <row r="55" spans="1:27" x14ac:dyDescent="0.2">
      <c r="A55" s="346" t="s">
        <v>273</v>
      </c>
      <c r="B55" s="346"/>
      <c r="C55" s="346" t="s">
        <v>256</v>
      </c>
      <c r="D55" s="374" t="str">
        <f>VLOOKUP(S1,Base_03!$A$5:$AS$24,13,0)</f>
        <v>Tidak Ada</v>
      </c>
      <c r="E55" s="374"/>
      <c r="F55" s="375">
        <f>VLOOKUP(S1,Base_03!$A$5:$AS$24,15,0)</f>
        <v>0</v>
      </c>
      <c r="G55" s="375"/>
      <c r="H55" s="19" t="s">
        <v>271</v>
      </c>
      <c r="I55" s="19"/>
      <c r="J55" s="19"/>
      <c r="K55" s="346" t="s">
        <v>273</v>
      </c>
      <c r="L55" s="346"/>
      <c r="M55" s="346"/>
      <c r="N55" s="374" t="str">
        <f>VLOOKUP(S1,Base_04!$A$5:$AS$24,13,0)</f>
        <v>Kayu</v>
      </c>
      <c r="O55" s="374"/>
      <c r="P55" s="375">
        <f>VLOOKUP(S1,Base_04!$A$5:$AS$24,15,0)</f>
        <v>0.30000000000000004</v>
      </c>
      <c r="Q55" s="375"/>
      <c r="R55" s="19" t="s">
        <v>271</v>
      </c>
      <c r="S55" s="19" t="s">
        <v>272</v>
      </c>
      <c r="T55" s="19"/>
      <c r="U55" s="19"/>
      <c r="V55" s="19"/>
      <c r="W55" s="19"/>
      <c r="X55" s="19"/>
      <c r="Y55" s="19"/>
      <c r="Z55" s="19"/>
      <c r="AA55" s="19"/>
    </row>
    <row r="56" spans="1:27" x14ac:dyDescent="0.2">
      <c r="A56" s="346" t="s">
        <v>274</v>
      </c>
      <c r="B56" s="346"/>
      <c r="C56" s="346" t="s">
        <v>256</v>
      </c>
      <c r="D56" s="374" t="str">
        <f>VLOOKUP(S1,Base_03!$A$5:$AS$24,16,0)</f>
        <v>Kayu</v>
      </c>
      <c r="E56" s="374"/>
      <c r="F56" s="375">
        <f>VLOOKUP(S1,Base_03!$A$5:$AS$24,22,0)</f>
        <v>0.20000000000000004</v>
      </c>
      <c r="G56" s="375"/>
      <c r="H56" s="19" t="s">
        <v>271</v>
      </c>
      <c r="I56" s="19"/>
      <c r="J56" s="19"/>
      <c r="K56" s="346" t="s">
        <v>274</v>
      </c>
      <c r="L56" s="346"/>
      <c r="M56" s="346"/>
      <c r="N56" s="374" t="str">
        <f>VLOOKUP(S1,Base_04!$A$5:$AS$24,16,0)</f>
        <v>Kayu</v>
      </c>
      <c r="O56" s="374"/>
      <c r="P56" s="375">
        <f>VLOOKUP(S1,Base_04!$A$5:$AS$24,22,0)</f>
        <v>0.20000000000000004</v>
      </c>
      <c r="Q56" s="375"/>
      <c r="R56" s="19" t="s">
        <v>271</v>
      </c>
      <c r="S56" s="19" t="s">
        <v>272</v>
      </c>
      <c r="T56" s="19"/>
      <c r="U56" s="19"/>
      <c r="V56" s="19"/>
      <c r="W56" s="19"/>
      <c r="X56" s="19"/>
      <c r="Y56" s="19"/>
      <c r="Z56" s="19"/>
      <c r="AA56" s="19"/>
    </row>
    <row r="57" spans="1:27" x14ac:dyDescent="0.2">
      <c r="A57" s="346" t="s">
        <v>275</v>
      </c>
      <c r="B57" s="346"/>
      <c r="C57" s="346" t="s">
        <v>256</v>
      </c>
      <c r="D57" s="374" t="str">
        <f>VLOOKUP(S1,Base_03!$A$5:$AS$24,23,0)</f>
        <v>Beton</v>
      </c>
      <c r="E57" s="374"/>
      <c r="F57" s="375">
        <f>VLOOKUP(S1,Base_03!$A$5:$AS$24,24,0)</f>
        <v>0</v>
      </c>
      <c r="G57" s="375"/>
      <c r="H57" s="19" t="s">
        <v>271</v>
      </c>
      <c r="I57" s="19"/>
      <c r="J57" s="19"/>
      <c r="K57" s="346" t="s">
        <v>275</v>
      </c>
      <c r="L57" s="346"/>
      <c r="M57" s="346"/>
      <c r="N57" s="374" t="str">
        <f>VLOOKUP(S1,Base_04!$A$5:$AS$24,23,0)</f>
        <v>Beton</v>
      </c>
      <c r="O57" s="374"/>
      <c r="P57" s="375">
        <f>VLOOKUP(S1,Base_04!$A$5:$AS$24,24,0)</f>
        <v>0.30000000000000004</v>
      </c>
      <c r="Q57" s="375"/>
      <c r="R57" s="19" t="s">
        <v>271</v>
      </c>
      <c r="S57" s="19" t="s">
        <v>272</v>
      </c>
      <c r="T57" s="19"/>
      <c r="U57" s="19"/>
      <c r="V57" s="19"/>
      <c r="W57" s="19"/>
      <c r="X57" s="19"/>
      <c r="Y57" s="19"/>
      <c r="Z57" s="19"/>
      <c r="AA57" s="19"/>
    </row>
    <row r="58" spans="1:27" x14ac:dyDescent="0.2">
      <c r="A58" s="346" t="s">
        <v>276</v>
      </c>
      <c r="B58" s="346"/>
      <c r="C58" s="346" t="s">
        <v>256</v>
      </c>
      <c r="D58" s="374" t="str">
        <f>VLOOKUP(S1,Base_03!$A$5:$AS$24,25,0)</f>
        <v>Kayu</v>
      </c>
      <c r="E58" s="374"/>
      <c r="F58" s="375">
        <f>VLOOKUP(S1,Base_03!$A$5:$AS$24,26,0)</f>
        <v>73.900834456272094</v>
      </c>
      <c r="G58" s="375"/>
      <c r="H58" s="19" t="s">
        <v>309</v>
      </c>
      <c r="I58" s="19"/>
      <c r="J58" s="19"/>
      <c r="K58" s="346" t="s">
        <v>276</v>
      </c>
      <c r="L58" s="346"/>
      <c r="M58" s="346"/>
      <c r="N58" s="374" t="str">
        <f>VLOOKUP(S1,Base_04!$A$5:$AS$24,25,0)</f>
        <v>Kayu</v>
      </c>
      <c r="O58" s="374"/>
      <c r="P58" s="375">
        <f>VLOOKUP(S1,Base_04!$A$5:$AS$24,26,0)</f>
        <v>93.530743608719362</v>
      </c>
      <c r="Q58" s="375"/>
      <c r="R58" s="19" t="s">
        <v>309</v>
      </c>
      <c r="S58" s="19" t="s">
        <v>272</v>
      </c>
      <c r="T58" s="19"/>
      <c r="U58" s="19"/>
      <c r="V58" s="19"/>
      <c r="W58" s="19"/>
      <c r="X58" s="19"/>
      <c r="Y58" s="19"/>
      <c r="Z58" s="19"/>
      <c r="AA58" s="19"/>
    </row>
    <row r="59" spans="1:27" x14ac:dyDescent="0.2">
      <c r="A59" s="22"/>
      <c r="B59" s="22"/>
      <c r="C59" s="22"/>
      <c r="D59" s="18"/>
      <c r="E59" s="18"/>
      <c r="F59" s="29"/>
      <c r="G59" s="19"/>
      <c r="H59" s="19"/>
      <c r="I59" s="19"/>
      <c r="J59" s="19"/>
      <c r="K59" s="22"/>
      <c r="L59" s="22"/>
      <c r="M59" s="22"/>
      <c r="N59" s="18"/>
      <c r="O59" s="18"/>
      <c r="P59" s="29"/>
      <c r="Q59" s="19"/>
      <c r="R59" s="19"/>
      <c r="S59" s="19"/>
      <c r="T59" s="19"/>
      <c r="U59" s="19"/>
      <c r="V59" s="19"/>
      <c r="W59" s="19"/>
      <c r="X59" s="19"/>
      <c r="Y59" s="19"/>
      <c r="Z59" s="19"/>
      <c r="AA59" s="19"/>
    </row>
    <row r="60" spans="1:27" x14ac:dyDescent="0.2">
      <c r="A60" s="36" t="s">
        <v>277</v>
      </c>
      <c r="B60" s="19"/>
      <c r="C60" s="28"/>
      <c r="D60" s="379" t="s">
        <v>313</v>
      </c>
      <c r="E60" s="379"/>
      <c r="F60" s="379" t="s">
        <v>314</v>
      </c>
      <c r="G60" s="379"/>
      <c r="H60" s="19"/>
      <c r="I60" s="19"/>
      <c r="J60" s="19"/>
      <c r="K60" s="36" t="s">
        <v>277</v>
      </c>
      <c r="L60" s="19"/>
      <c r="M60" s="28"/>
      <c r="N60" s="379" t="s">
        <v>313</v>
      </c>
      <c r="O60" s="379"/>
      <c r="P60" s="379" t="s">
        <v>314</v>
      </c>
      <c r="Q60" s="379"/>
      <c r="R60" s="34"/>
      <c r="S60" s="19"/>
      <c r="T60" s="19"/>
      <c r="U60" s="19"/>
      <c r="V60" s="19"/>
      <c r="W60" s="19"/>
      <c r="X60" s="19"/>
      <c r="Y60" s="19"/>
      <c r="Z60" s="19"/>
      <c r="AA60" s="19"/>
    </row>
    <row r="61" spans="1:27" x14ac:dyDescent="0.2">
      <c r="A61" s="19"/>
      <c r="B61" s="19"/>
      <c r="C61" s="28"/>
      <c r="D61" s="379"/>
      <c r="E61" s="379"/>
      <c r="F61" s="379"/>
      <c r="G61" s="379"/>
      <c r="H61" s="19"/>
      <c r="I61" s="19"/>
      <c r="J61" s="19"/>
      <c r="K61" s="19"/>
      <c r="L61" s="19"/>
      <c r="M61" s="28"/>
      <c r="N61" s="379"/>
      <c r="O61" s="379"/>
      <c r="P61" s="379"/>
      <c r="Q61" s="379"/>
      <c r="R61" s="34"/>
      <c r="S61" s="19"/>
      <c r="T61" s="19"/>
      <c r="U61" s="19"/>
      <c r="V61" s="19"/>
      <c r="W61" s="19"/>
      <c r="X61" s="19"/>
      <c r="Y61" s="19"/>
      <c r="Z61" s="19"/>
      <c r="AA61" s="19"/>
    </row>
    <row r="62" spans="1:27" x14ac:dyDescent="0.2">
      <c r="A62" s="346" t="s">
        <v>278</v>
      </c>
      <c r="B62" s="346"/>
      <c r="C62" s="346" t="s">
        <v>2</v>
      </c>
      <c r="D62" s="374" t="str">
        <f>VLOOKUP(S1,Base_03!$A$5:$AS$24,28,0)</f>
        <v>Seng</v>
      </c>
      <c r="E62" s="374"/>
      <c r="F62" s="375">
        <f>VLOOKUP(S1,Base_03!$A$5:$AS$24,30,0)</f>
        <v>99.2</v>
      </c>
      <c r="G62" s="375"/>
      <c r="H62" s="19" t="s">
        <v>309</v>
      </c>
      <c r="I62" s="19"/>
      <c r="J62" s="19"/>
      <c r="K62" s="346" t="s">
        <v>278</v>
      </c>
      <c r="L62" s="346"/>
      <c r="M62" s="346" t="s">
        <v>2</v>
      </c>
      <c r="N62" s="374" t="str">
        <f>VLOOKUP(S1,Base_04!$A$5:$AS$24,28,0)</f>
        <v>Seng</v>
      </c>
      <c r="O62" s="374"/>
      <c r="P62" s="375">
        <f>VLOOKUP(S1,Base_04!$A$5:$AS$24,30,0)</f>
        <v>125.55000000000001</v>
      </c>
      <c r="Q62" s="375"/>
      <c r="R62" s="19" t="s">
        <v>309</v>
      </c>
      <c r="S62" s="19" t="s">
        <v>272</v>
      </c>
      <c r="T62" s="19"/>
      <c r="U62" s="19"/>
      <c r="V62" s="19"/>
      <c r="W62" s="19"/>
      <c r="X62" s="19"/>
      <c r="Y62" s="19"/>
      <c r="Z62" s="19"/>
      <c r="AA62" s="19"/>
    </row>
    <row r="63" spans="1:27" x14ac:dyDescent="0.2">
      <c r="A63" s="346" t="s">
        <v>279</v>
      </c>
      <c r="B63" s="346"/>
      <c r="C63" s="346" t="s">
        <v>2</v>
      </c>
      <c r="D63" s="374" t="str">
        <f>VLOOKUP(S1,Base_03!$A$5:$AS$24,31,0)</f>
        <v>Bata Ringan</v>
      </c>
      <c r="E63" s="374"/>
      <c r="F63" s="375">
        <f>VLOOKUP(S1,Base_03!$A$5:$AS$24,34,0)</f>
        <v>114.24</v>
      </c>
      <c r="G63" s="375"/>
      <c r="H63" s="19" t="s">
        <v>309</v>
      </c>
      <c r="I63" s="19"/>
      <c r="J63" s="19"/>
      <c r="K63" s="346" t="s">
        <v>279</v>
      </c>
      <c r="L63" s="346"/>
      <c r="M63" s="346" t="s">
        <v>2</v>
      </c>
      <c r="N63" s="374" t="str">
        <f>VLOOKUP(S1,Base_04!$A$5:$AS$24,31,0)</f>
        <v>Bata Ringan</v>
      </c>
      <c r="O63" s="374"/>
      <c r="P63" s="375">
        <f>VLOOKUP(S1,Base_04!$A$5:$AS$24,34,0)</f>
        <v>114.24</v>
      </c>
      <c r="Q63" s="375"/>
      <c r="R63" s="19" t="s">
        <v>309</v>
      </c>
      <c r="S63" s="19" t="s">
        <v>272</v>
      </c>
      <c r="T63" s="19"/>
      <c r="U63" s="19"/>
      <c r="V63" s="19"/>
      <c r="W63" s="19"/>
      <c r="X63" s="19"/>
      <c r="Y63" s="19"/>
      <c r="Z63" s="19"/>
      <c r="AA63" s="19"/>
    </row>
    <row r="64" spans="1:27" x14ac:dyDescent="0.2">
      <c r="A64" s="376" t="s">
        <v>311</v>
      </c>
      <c r="B64" s="376"/>
      <c r="C64" s="376" t="s">
        <v>2</v>
      </c>
      <c r="D64" s="377" t="str">
        <f>VLOOKUP(S1,Base_03!$A$5:$AS$24,35,0)</f>
        <v>Kayu</v>
      </c>
      <c r="E64" s="377"/>
      <c r="F64" s="378">
        <f>VLOOKUP(S1,Base_03!$A$5:$AS$24,36,0)</f>
        <v>5.76</v>
      </c>
      <c r="G64" s="378"/>
      <c r="H64" s="19" t="s">
        <v>309</v>
      </c>
      <c r="I64" s="19"/>
      <c r="J64" s="19"/>
      <c r="K64" s="376" t="s">
        <v>311</v>
      </c>
      <c r="L64" s="376"/>
      <c r="M64" s="376" t="s">
        <v>2</v>
      </c>
      <c r="N64" s="377" t="str">
        <f>VLOOKUP(S1,Base_04!$A$5:$AS$24,35,0)</f>
        <v>Kayu</v>
      </c>
      <c r="O64" s="377"/>
      <c r="P64" s="378">
        <f>VLOOKUP(S1,Base_04!$A$5:$AS$24,36,0)</f>
        <v>5.76</v>
      </c>
      <c r="Q64" s="378"/>
      <c r="R64" s="19" t="s">
        <v>309</v>
      </c>
      <c r="S64" s="19" t="s">
        <v>272</v>
      </c>
      <c r="T64" s="19"/>
      <c r="U64" s="19"/>
      <c r="V64" s="19"/>
      <c r="W64" s="19"/>
      <c r="X64" s="19"/>
      <c r="Y64" s="19"/>
      <c r="Z64" s="19"/>
      <c r="AA64" s="19"/>
    </row>
    <row r="65" spans="1:27" x14ac:dyDescent="0.2">
      <c r="A65" s="372" t="s">
        <v>312</v>
      </c>
      <c r="B65" s="372"/>
      <c r="C65" s="372"/>
      <c r="D65" s="377"/>
      <c r="E65" s="377"/>
      <c r="F65" s="378"/>
      <c r="G65" s="378"/>
      <c r="H65" s="19"/>
      <c r="I65" s="19"/>
      <c r="J65" s="19"/>
      <c r="K65" s="372" t="s">
        <v>312</v>
      </c>
      <c r="L65" s="372"/>
      <c r="M65" s="372"/>
      <c r="N65" s="377"/>
      <c r="O65" s="377"/>
      <c r="P65" s="378"/>
      <c r="Q65" s="378"/>
      <c r="R65" s="19"/>
      <c r="S65" s="19"/>
      <c r="T65" s="19"/>
      <c r="U65" s="19"/>
      <c r="V65" s="19"/>
      <c r="W65" s="19"/>
      <c r="X65" s="19"/>
      <c r="Y65" s="19"/>
      <c r="Z65" s="19"/>
      <c r="AA65" s="19"/>
    </row>
    <row r="66" spans="1:27" x14ac:dyDescent="0.2">
      <c r="A66" s="346" t="s">
        <v>280</v>
      </c>
      <c r="B66" s="346"/>
      <c r="C66" s="346" t="s">
        <v>2</v>
      </c>
      <c r="D66" s="374" t="str">
        <f>VLOOKUP(S1,Base_03!$A$5:$AS$24,39,0)</f>
        <v>Rabat</v>
      </c>
      <c r="E66" s="374"/>
      <c r="F66" s="375">
        <f>VLOOKUP(S1,Base_03!$A$5:$AS$24,40,0)</f>
        <v>36</v>
      </c>
      <c r="G66" s="375"/>
      <c r="H66" s="19" t="s">
        <v>309</v>
      </c>
      <c r="I66" s="19"/>
      <c r="J66" s="19"/>
      <c r="K66" s="346" t="s">
        <v>280</v>
      </c>
      <c r="L66" s="346"/>
      <c r="M66" s="346" t="s">
        <v>2</v>
      </c>
      <c r="N66" s="374" t="str">
        <f>VLOOKUP(S1,Base_04!$A$5:$AS$24,39,0)</f>
        <v>Rabat</v>
      </c>
      <c r="O66" s="374"/>
      <c r="P66" s="375">
        <f>VLOOKUP(S1,Base_04!$A$5:$AS$24,40,0)</f>
        <v>49</v>
      </c>
      <c r="Q66" s="375"/>
      <c r="R66" s="19" t="s">
        <v>309</v>
      </c>
      <c r="S66" s="19" t="s">
        <v>272</v>
      </c>
      <c r="T66" s="19"/>
      <c r="U66" s="19"/>
      <c r="V66" s="19"/>
      <c r="W66" s="19"/>
      <c r="X66" s="19"/>
      <c r="Y66" s="19"/>
      <c r="Z66" s="19"/>
      <c r="AA66" s="19"/>
    </row>
    <row r="67" spans="1:27" x14ac:dyDescent="0.2">
      <c r="A67" s="19"/>
      <c r="B67" s="19"/>
      <c r="C67" s="19"/>
      <c r="D67" s="19"/>
      <c r="E67" s="19"/>
      <c r="F67" s="19"/>
      <c r="G67" s="19"/>
      <c r="H67" s="19"/>
      <c r="I67" s="19"/>
      <c r="J67" s="19"/>
      <c r="K67" s="19"/>
      <c r="L67" s="37"/>
      <c r="M67" s="37"/>
      <c r="N67" s="37"/>
      <c r="O67" s="19"/>
      <c r="P67" s="29"/>
      <c r="Q67" s="19"/>
      <c r="R67" s="19"/>
      <c r="S67" s="19"/>
      <c r="T67" s="19"/>
      <c r="U67" s="19"/>
      <c r="V67" s="19"/>
      <c r="W67" s="19"/>
      <c r="X67" s="19"/>
      <c r="Y67" s="19"/>
      <c r="Z67" s="19"/>
      <c r="AA67" s="19"/>
    </row>
    <row r="68" spans="1:27" x14ac:dyDescent="0.2">
      <c r="A68" s="346" t="s">
        <v>315</v>
      </c>
      <c r="B68" s="346"/>
      <c r="C68" s="346" t="s">
        <v>256</v>
      </c>
      <c r="D68" s="373">
        <f>VLOOKUP(S1,Base_03!$A$5:$AS$24,42,0)</f>
        <v>6.666666666666667</v>
      </c>
      <c r="E68" s="373"/>
      <c r="F68" s="20" t="s">
        <v>281</v>
      </c>
      <c r="G68" s="19"/>
      <c r="H68" s="19"/>
      <c r="I68" s="19"/>
      <c r="J68" s="19"/>
      <c r="K68" s="346" t="s">
        <v>315</v>
      </c>
      <c r="L68" s="346"/>
      <c r="M68" s="346" t="s">
        <v>256</v>
      </c>
      <c r="N68" s="373">
        <f>VLOOKUP(S1,Base_04!$A$5:$AS$24,42,0)</f>
        <v>4.8979591836734695</v>
      </c>
      <c r="O68" s="373"/>
      <c r="P68" s="38" t="s">
        <v>281</v>
      </c>
      <c r="Q68" s="19"/>
      <c r="R68" s="19"/>
      <c r="S68" s="30" t="s">
        <v>282</v>
      </c>
      <c r="T68" s="19"/>
      <c r="U68" s="19"/>
      <c r="V68" s="19"/>
      <c r="W68" s="19"/>
      <c r="X68" s="19"/>
      <c r="Y68" s="19"/>
      <c r="Z68" s="19"/>
      <c r="AA68" s="19"/>
    </row>
    <row r="69" spans="1:27" x14ac:dyDescent="0.2">
      <c r="A69" s="346" t="s">
        <v>316</v>
      </c>
      <c r="B69" s="346"/>
      <c r="C69" s="346" t="s">
        <v>2</v>
      </c>
      <c r="D69" s="373">
        <f>VLOOKUP(S1,Base_03!$A$5:$AS$24,43,0)</f>
        <v>9.6666666666666661</v>
      </c>
      <c r="E69" s="373"/>
      <c r="F69" s="20" t="s">
        <v>281</v>
      </c>
      <c r="G69" s="19"/>
      <c r="H69" s="19"/>
      <c r="I69" s="19"/>
      <c r="J69" s="19"/>
      <c r="K69" s="346" t="s">
        <v>316</v>
      </c>
      <c r="L69" s="346"/>
      <c r="M69" s="346" t="s">
        <v>2</v>
      </c>
      <c r="N69" s="373">
        <f>VLOOKUP(S1,Base_04!$A$5:$AS$24,43,0)</f>
        <v>7.1020408163265314</v>
      </c>
      <c r="O69" s="373"/>
      <c r="P69" s="38" t="s">
        <v>281</v>
      </c>
      <c r="Q69" s="19"/>
      <c r="R69" s="19"/>
      <c r="S69" s="30" t="s">
        <v>283</v>
      </c>
      <c r="T69" s="19"/>
      <c r="U69" s="19"/>
      <c r="V69" s="19"/>
      <c r="W69" s="19"/>
      <c r="X69" s="19"/>
      <c r="Y69" s="19"/>
      <c r="Z69" s="19"/>
      <c r="AA69" s="19"/>
    </row>
    <row r="70" spans="1:27" x14ac:dyDescent="0.2">
      <c r="A70" s="346" t="s">
        <v>317</v>
      </c>
      <c r="B70" s="346"/>
      <c r="C70" s="346"/>
      <c r="D70" s="367" t="str">
        <f>VLOOKUP(S1,Base_03!$A$5:$AS$24,44,0)</f>
        <v>(Ada) Baik</v>
      </c>
      <c r="E70" s="367"/>
      <c r="F70" s="19"/>
      <c r="G70" s="19"/>
      <c r="H70" s="19"/>
      <c r="I70" s="19"/>
      <c r="J70" s="19"/>
      <c r="K70" s="346" t="s">
        <v>317</v>
      </c>
      <c r="L70" s="346"/>
      <c r="M70" s="346"/>
      <c r="N70" s="367" t="str">
        <f>VLOOKUP(S1,Base_04!$A$5:$AS$24,44,0)</f>
        <v>(Ada) Baik</v>
      </c>
      <c r="O70" s="367"/>
      <c r="P70" s="29"/>
      <c r="Q70" s="19"/>
      <c r="R70" s="19"/>
      <c r="S70" s="19"/>
      <c r="T70" s="19"/>
      <c r="U70" s="19"/>
      <c r="V70" s="19"/>
      <c r="W70" s="19"/>
      <c r="X70" s="19"/>
      <c r="Y70" s="19"/>
      <c r="Z70" s="19"/>
      <c r="AA70" s="19"/>
    </row>
    <row r="71" spans="1:27" x14ac:dyDescent="0.2">
      <c r="A71" s="372" t="s">
        <v>318</v>
      </c>
      <c r="B71" s="372"/>
      <c r="C71" s="28"/>
      <c r="D71" s="20"/>
      <c r="E71" s="20"/>
      <c r="F71" s="19"/>
      <c r="G71" s="19"/>
      <c r="H71" s="19"/>
      <c r="I71" s="19"/>
      <c r="J71" s="19"/>
      <c r="K71" s="372" t="s">
        <v>318</v>
      </c>
      <c r="L71" s="372"/>
      <c r="M71" s="28"/>
      <c r="N71" s="20"/>
      <c r="O71" s="20"/>
      <c r="P71" s="29"/>
      <c r="Q71" s="19"/>
      <c r="R71" s="19"/>
      <c r="S71" s="19"/>
      <c r="T71" s="19"/>
      <c r="U71" s="19"/>
      <c r="V71" s="19"/>
      <c r="W71" s="19"/>
      <c r="X71" s="19"/>
      <c r="Y71" s="19"/>
      <c r="Z71" s="19"/>
      <c r="AA71" s="19"/>
    </row>
    <row r="72" spans="1:27" x14ac:dyDescent="0.2">
      <c r="A72" s="346" t="s">
        <v>317</v>
      </c>
      <c r="B72" s="346"/>
      <c r="C72" s="346"/>
      <c r="D72" s="367" t="str">
        <f>VLOOKUP(S1,Base_03!$A$5:$AS$24,45,0)</f>
        <v>Air Pam (Baik)</v>
      </c>
      <c r="E72" s="367"/>
      <c r="F72" s="19"/>
      <c r="G72" s="19"/>
      <c r="H72" s="19"/>
      <c r="I72" s="19"/>
      <c r="J72" s="19"/>
      <c r="K72" s="346" t="s">
        <v>317</v>
      </c>
      <c r="L72" s="346"/>
      <c r="M72" s="346"/>
      <c r="N72" s="367" t="str">
        <f>VLOOKUP(S1,Base_04!$A$5:$AS$24,45,0)</f>
        <v>Air Pam (Baik)</v>
      </c>
      <c r="O72" s="367"/>
      <c r="P72" s="29"/>
      <c r="Q72" s="19"/>
      <c r="R72" s="19"/>
      <c r="S72" s="19"/>
      <c r="T72" s="19"/>
      <c r="U72" s="19"/>
      <c r="V72" s="19"/>
      <c r="W72" s="19"/>
      <c r="X72" s="19"/>
      <c r="Y72" s="19"/>
      <c r="Z72" s="19"/>
      <c r="AA72" s="19"/>
    </row>
    <row r="73" spans="1:27" x14ac:dyDescent="0.2">
      <c r="A73" s="372" t="s">
        <v>319</v>
      </c>
      <c r="B73" s="372"/>
      <c r="C73" s="28"/>
      <c r="D73" s="20"/>
      <c r="E73" s="20"/>
      <c r="F73" s="19"/>
      <c r="G73" s="19"/>
      <c r="H73" s="19"/>
      <c r="I73" s="19"/>
      <c r="J73" s="19"/>
      <c r="K73" s="372" t="s">
        <v>319</v>
      </c>
      <c r="L73" s="372"/>
      <c r="M73" s="28"/>
      <c r="N73" s="20"/>
      <c r="O73" s="20"/>
      <c r="P73" s="29"/>
      <c r="Q73" s="19"/>
      <c r="R73" s="19"/>
      <c r="S73" s="19"/>
      <c r="T73" s="19"/>
      <c r="U73" s="19"/>
      <c r="V73" s="19"/>
      <c r="W73" s="19"/>
      <c r="X73" s="19"/>
      <c r="Y73" s="19"/>
      <c r="Z73" s="19"/>
      <c r="AA73" s="19"/>
    </row>
    <row r="74" spans="1:27" x14ac:dyDescent="0.2">
      <c r="A74" s="35" t="s">
        <v>284</v>
      </c>
      <c r="B74" s="19"/>
      <c r="C74" s="28" t="s">
        <v>256</v>
      </c>
      <c r="D74" s="367">
        <f>VLOOKUP(S1,[128]Base_02!$A$5:$S$24,18,0)</f>
        <v>-7.4668999999999999</v>
      </c>
      <c r="E74" s="367"/>
      <c r="F74" s="19" t="str">
        <f>IF(D74&gt;0,"LU","LS")</f>
        <v>LS</v>
      </c>
      <c r="G74" s="19"/>
      <c r="H74" s="19"/>
      <c r="I74" s="19"/>
      <c r="J74" s="19"/>
      <c r="K74" s="35" t="s">
        <v>284</v>
      </c>
      <c r="L74" s="28"/>
      <c r="M74" s="28" t="s">
        <v>256</v>
      </c>
      <c r="N74" s="367">
        <f>D74</f>
        <v>-7.4668999999999999</v>
      </c>
      <c r="O74" s="367"/>
      <c r="P74" s="19" t="str">
        <f>IF(N74&gt;0,"LU","LS")</f>
        <v>LS</v>
      </c>
      <c r="Q74" s="19"/>
      <c r="R74" s="19"/>
      <c r="S74" s="19"/>
      <c r="T74" s="19"/>
      <c r="U74" s="19"/>
      <c r="V74" s="19"/>
      <c r="W74" s="19"/>
      <c r="X74" s="19"/>
      <c r="Y74" s="19"/>
      <c r="Z74" s="19"/>
      <c r="AA74" s="19"/>
    </row>
    <row r="75" spans="1:27" x14ac:dyDescent="0.2">
      <c r="A75" s="19"/>
      <c r="B75" s="19"/>
      <c r="C75" s="28" t="s">
        <v>285</v>
      </c>
      <c r="D75" s="367">
        <f>VLOOKUP(S1,[128]Base_02!$A$5:$S$24,19,0)</f>
        <v>109.5536</v>
      </c>
      <c r="E75" s="367"/>
      <c r="F75" s="19" t="s">
        <v>286</v>
      </c>
      <c r="G75" s="19"/>
      <c r="H75" s="19"/>
      <c r="I75" s="19"/>
      <c r="J75" s="19"/>
      <c r="K75" s="19"/>
      <c r="L75" s="19"/>
      <c r="M75" s="19"/>
      <c r="N75" s="367">
        <f>D75</f>
        <v>109.5536</v>
      </c>
      <c r="O75" s="367"/>
      <c r="P75" s="29" t="s">
        <v>286</v>
      </c>
      <c r="Q75" s="28" t="s">
        <v>287</v>
      </c>
      <c r="R75" s="28"/>
      <c r="S75" s="19"/>
      <c r="T75" s="19"/>
      <c r="U75" s="19"/>
      <c r="V75" s="19"/>
      <c r="W75" s="19"/>
      <c r="X75" s="19"/>
      <c r="Y75" s="19"/>
      <c r="Z75" s="19"/>
      <c r="AA75" s="19"/>
    </row>
    <row r="76" spans="1:27" x14ac:dyDescent="0.2">
      <c r="A76" s="19"/>
      <c r="B76" s="19"/>
      <c r="C76" s="28"/>
      <c r="D76" s="19"/>
      <c r="E76" s="19"/>
      <c r="F76" s="19"/>
      <c r="G76" s="19"/>
      <c r="H76" s="19"/>
      <c r="I76" s="19"/>
      <c r="J76" s="19"/>
      <c r="K76" s="19"/>
      <c r="L76" s="20"/>
      <c r="M76" s="20"/>
      <c r="N76" s="29"/>
      <c r="O76" s="19"/>
      <c r="P76" s="19"/>
      <c r="Q76" s="19"/>
      <c r="R76" s="19"/>
      <c r="S76" s="19"/>
      <c r="T76" s="19"/>
      <c r="U76" s="19"/>
      <c r="V76" s="19"/>
      <c r="W76" s="19"/>
      <c r="X76" s="19"/>
      <c r="Y76" s="19"/>
      <c r="Z76" s="19"/>
      <c r="AA76" s="19"/>
    </row>
    <row r="77" spans="1:27" x14ac:dyDescent="0.2">
      <c r="A77" s="19"/>
      <c r="B77" s="19"/>
      <c r="C77" s="28"/>
      <c r="D77" s="19"/>
      <c r="E77" s="19"/>
      <c r="F77" s="19"/>
      <c r="G77" s="19"/>
      <c r="H77" s="19"/>
      <c r="I77" s="19"/>
      <c r="J77" s="19"/>
      <c r="K77" s="19"/>
      <c r="L77" s="20"/>
      <c r="M77" s="20"/>
      <c r="N77" s="29"/>
      <c r="O77" s="19"/>
      <c r="P77" s="19"/>
      <c r="Q77" s="19"/>
      <c r="R77" s="19"/>
      <c r="S77" s="19"/>
      <c r="T77" s="19"/>
      <c r="U77" s="19"/>
      <c r="V77" s="19"/>
      <c r="W77" s="19"/>
      <c r="X77" s="19"/>
      <c r="Y77" s="19"/>
      <c r="Z77" s="19"/>
      <c r="AA77" s="19"/>
    </row>
    <row r="78" spans="1:27" x14ac:dyDescent="0.2">
      <c r="A78" s="19"/>
      <c r="B78" s="19"/>
      <c r="C78" s="28"/>
      <c r="D78" s="19"/>
      <c r="E78" s="19"/>
      <c r="F78" s="19"/>
      <c r="G78" s="19"/>
      <c r="H78" s="19"/>
      <c r="I78" s="19"/>
      <c r="J78" s="19"/>
      <c r="K78" s="19"/>
      <c r="L78" s="20"/>
      <c r="M78" s="20"/>
      <c r="N78" s="29"/>
      <c r="O78" s="19"/>
      <c r="P78" s="19"/>
      <c r="Q78" s="19"/>
      <c r="R78" s="19"/>
      <c r="S78" s="19"/>
      <c r="T78" s="19"/>
      <c r="U78" s="19"/>
      <c r="V78" s="19"/>
      <c r="W78" s="19"/>
      <c r="X78" s="19"/>
      <c r="Y78" s="19"/>
      <c r="Z78" s="19"/>
      <c r="AA78" s="19"/>
    </row>
    <row r="79" spans="1:27" x14ac:dyDescent="0.2">
      <c r="A79" s="19"/>
      <c r="B79" s="19"/>
      <c r="C79" s="28"/>
      <c r="D79" s="19"/>
      <c r="E79" s="19"/>
      <c r="F79" s="19"/>
      <c r="G79" s="19"/>
      <c r="H79" s="19"/>
      <c r="I79" s="19"/>
      <c r="J79" s="19"/>
      <c r="K79" s="19"/>
      <c r="L79" s="20"/>
      <c r="M79" s="20"/>
      <c r="N79" s="29"/>
      <c r="O79" s="19"/>
      <c r="P79" s="19"/>
      <c r="Q79" s="19"/>
      <c r="R79" s="19"/>
      <c r="S79" s="19"/>
      <c r="T79" s="19"/>
      <c r="U79" s="19"/>
      <c r="V79" s="19"/>
      <c r="W79" s="19"/>
      <c r="X79" s="19"/>
      <c r="Y79" s="19"/>
      <c r="Z79" s="19"/>
      <c r="AA79" s="19"/>
    </row>
    <row r="80" spans="1:27" x14ac:dyDescent="0.2">
      <c r="A80" s="19"/>
      <c r="B80" s="19"/>
      <c r="C80" s="28"/>
      <c r="D80" s="19"/>
      <c r="E80" s="19"/>
      <c r="F80" s="19"/>
      <c r="G80" s="19"/>
      <c r="H80" s="19"/>
      <c r="I80" s="19"/>
      <c r="J80" s="19"/>
      <c r="K80" s="19"/>
      <c r="L80" s="20"/>
      <c r="M80" s="20"/>
      <c r="N80" s="29"/>
      <c r="O80" s="19"/>
      <c r="P80" s="19"/>
      <c r="Q80" s="19"/>
      <c r="R80" s="19"/>
      <c r="S80" s="19"/>
      <c r="T80" s="19"/>
      <c r="U80" s="19"/>
      <c r="V80" s="19"/>
      <c r="W80" s="19"/>
      <c r="X80" s="19"/>
      <c r="Y80" s="19"/>
      <c r="Z80" s="19"/>
      <c r="AA80" s="19"/>
    </row>
    <row r="81" spans="1:27" x14ac:dyDescent="0.2">
      <c r="A81" s="19"/>
      <c r="B81" s="19"/>
      <c r="C81" s="28"/>
      <c r="D81" s="19"/>
      <c r="E81" s="19"/>
      <c r="F81" s="19"/>
      <c r="G81" s="19"/>
      <c r="H81" s="19"/>
      <c r="I81" s="19"/>
      <c r="J81" s="19"/>
      <c r="K81" s="19"/>
      <c r="L81" s="20"/>
      <c r="M81" s="20"/>
      <c r="N81" s="29"/>
      <c r="O81" s="19"/>
      <c r="P81" s="19"/>
      <c r="Q81" s="19"/>
      <c r="R81" s="19"/>
      <c r="S81" s="19"/>
      <c r="T81" s="19"/>
      <c r="U81" s="19"/>
      <c r="V81" s="19"/>
      <c r="W81" s="19"/>
      <c r="X81" s="19"/>
      <c r="Y81" s="19"/>
      <c r="Z81" s="19"/>
      <c r="AA81" s="19"/>
    </row>
    <row r="82" spans="1:27" x14ac:dyDescent="0.2">
      <c r="A82" s="19"/>
      <c r="B82" s="19"/>
      <c r="C82" s="28"/>
      <c r="D82" s="19"/>
      <c r="E82" s="19"/>
      <c r="F82" s="19"/>
      <c r="G82" s="19"/>
      <c r="H82" s="19"/>
      <c r="I82" s="19"/>
      <c r="J82" s="19"/>
      <c r="K82" s="19"/>
      <c r="L82" s="20"/>
      <c r="M82" s="20"/>
      <c r="N82" s="29"/>
      <c r="O82" s="19"/>
      <c r="P82" s="19"/>
      <c r="Q82" s="19"/>
      <c r="R82" s="19"/>
      <c r="S82" s="19"/>
      <c r="T82" s="19"/>
      <c r="U82" s="19"/>
      <c r="V82" s="19"/>
      <c r="W82" s="19"/>
      <c r="X82" s="19"/>
      <c r="Y82" s="19"/>
      <c r="Z82" s="19"/>
      <c r="AA82" s="19"/>
    </row>
    <row r="83" spans="1:27" x14ac:dyDescent="0.2">
      <c r="A83" s="24" t="s">
        <v>288</v>
      </c>
      <c r="B83" s="19"/>
      <c r="C83" s="19"/>
      <c r="D83" s="19"/>
      <c r="E83" s="19"/>
      <c r="F83" s="19"/>
      <c r="G83" s="19"/>
      <c r="H83" s="19"/>
      <c r="I83" s="19"/>
      <c r="J83" s="19"/>
      <c r="K83" s="19"/>
      <c r="L83" s="19"/>
      <c r="M83" s="19"/>
      <c r="N83" s="29"/>
      <c r="O83" s="19"/>
      <c r="P83" s="19"/>
      <c r="Q83" s="19"/>
      <c r="R83" s="19"/>
      <c r="S83" s="19"/>
      <c r="T83" s="19"/>
      <c r="U83" s="19"/>
      <c r="V83" s="19"/>
      <c r="W83" s="19"/>
      <c r="X83" s="19"/>
      <c r="Y83" s="19"/>
      <c r="Z83" s="19"/>
      <c r="AA83" s="19"/>
    </row>
    <row r="84" spans="1:27" x14ac:dyDescent="0.2">
      <c r="A84" s="371" t="s">
        <v>289</v>
      </c>
      <c r="B84" s="371"/>
      <c r="C84" s="371"/>
      <c r="D84" s="371"/>
      <c r="E84" s="371"/>
      <c r="F84" s="371"/>
      <c r="G84" s="371"/>
      <c r="H84" s="371"/>
      <c r="I84" s="371"/>
      <c r="J84" s="371" t="s">
        <v>290</v>
      </c>
      <c r="K84" s="371"/>
      <c r="L84" s="371"/>
      <c r="M84" s="371"/>
      <c r="N84" s="371"/>
      <c r="O84" s="371"/>
      <c r="P84" s="371"/>
      <c r="Q84" s="371"/>
      <c r="R84" s="371"/>
      <c r="S84" s="19"/>
      <c r="T84" s="19"/>
      <c r="U84" s="19"/>
      <c r="V84" s="19"/>
      <c r="W84" s="19"/>
      <c r="X84" s="19"/>
      <c r="Y84" s="19"/>
      <c r="Z84" s="19"/>
      <c r="AA84" s="19"/>
    </row>
    <row r="85" spans="1:27" x14ac:dyDescent="0.2">
      <c r="A85" s="370"/>
      <c r="B85" s="370"/>
      <c r="C85" s="370"/>
      <c r="D85" s="370"/>
      <c r="E85" s="370"/>
      <c r="F85" s="370"/>
      <c r="G85" s="370"/>
      <c r="H85" s="370"/>
      <c r="I85" s="370"/>
      <c r="J85" s="370"/>
      <c r="K85" s="370"/>
      <c r="L85" s="370"/>
      <c r="M85" s="370"/>
      <c r="N85" s="370"/>
      <c r="O85" s="370"/>
      <c r="P85" s="370"/>
      <c r="Q85" s="370"/>
      <c r="R85" s="370"/>
      <c r="S85" s="19"/>
      <c r="T85" s="19"/>
      <c r="U85" s="19"/>
      <c r="V85" s="19"/>
      <c r="W85" s="19"/>
      <c r="X85" s="19"/>
      <c r="Y85" s="19"/>
      <c r="Z85" s="19"/>
      <c r="AA85" s="19"/>
    </row>
    <row r="86" spans="1:27" x14ac:dyDescent="0.2">
      <c r="A86" s="370"/>
      <c r="B86" s="370"/>
      <c r="C86" s="370"/>
      <c r="D86" s="370"/>
      <c r="E86" s="370"/>
      <c r="F86" s="370"/>
      <c r="G86" s="370"/>
      <c r="H86" s="370"/>
      <c r="I86" s="370"/>
      <c r="J86" s="370"/>
      <c r="K86" s="370"/>
      <c r="L86" s="370"/>
      <c r="M86" s="370"/>
      <c r="N86" s="370"/>
      <c r="O86" s="370"/>
      <c r="P86" s="370"/>
      <c r="Q86" s="370"/>
      <c r="R86" s="370"/>
      <c r="S86" s="19" t="s">
        <v>291</v>
      </c>
      <c r="T86" s="19"/>
      <c r="U86" s="19"/>
      <c r="V86" s="19"/>
      <c r="W86" s="19"/>
      <c r="X86" s="19"/>
      <c r="Y86" s="19"/>
      <c r="Z86" s="19"/>
      <c r="AA86" s="19"/>
    </row>
    <row r="87" spans="1:27" x14ac:dyDescent="0.2">
      <c r="A87" s="370"/>
      <c r="B87" s="370"/>
      <c r="C87" s="370"/>
      <c r="D87" s="370"/>
      <c r="E87" s="370"/>
      <c r="F87" s="370"/>
      <c r="G87" s="370"/>
      <c r="H87" s="370"/>
      <c r="I87" s="370"/>
      <c r="J87" s="370"/>
      <c r="K87" s="370"/>
      <c r="L87" s="370"/>
      <c r="M87" s="370"/>
      <c r="N87" s="370"/>
      <c r="O87" s="370"/>
      <c r="P87" s="370"/>
      <c r="Q87" s="370"/>
      <c r="R87" s="370"/>
      <c r="S87" s="19"/>
      <c r="T87" s="19"/>
      <c r="U87" s="19"/>
      <c r="V87" s="19"/>
      <c r="W87" s="19"/>
      <c r="X87" s="19"/>
      <c r="Y87" s="19"/>
      <c r="Z87" s="19"/>
      <c r="AA87" s="19"/>
    </row>
    <row r="88" spans="1:27" x14ac:dyDescent="0.2">
      <c r="A88" s="370"/>
      <c r="B88" s="370"/>
      <c r="C88" s="370"/>
      <c r="D88" s="370"/>
      <c r="E88" s="370"/>
      <c r="F88" s="370"/>
      <c r="G88" s="370"/>
      <c r="H88" s="370"/>
      <c r="I88" s="370"/>
      <c r="J88" s="370"/>
      <c r="K88" s="370"/>
      <c r="L88" s="370"/>
      <c r="M88" s="370"/>
      <c r="N88" s="370"/>
      <c r="O88" s="370"/>
      <c r="P88" s="370"/>
      <c r="Q88" s="370"/>
      <c r="R88" s="370"/>
      <c r="S88" s="19"/>
      <c r="T88" s="19"/>
      <c r="U88" s="19"/>
      <c r="V88" s="19"/>
      <c r="W88" s="19"/>
      <c r="X88" s="19"/>
      <c r="Y88" s="19"/>
      <c r="Z88" s="19"/>
      <c r="AA88" s="19"/>
    </row>
    <row r="89" spans="1:27" x14ac:dyDescent="0.2">
      <c r="A89" s="370"/>
      <c r="B89" s="370"/>
      <c r="C89" s="370"/>
      <c r="D89" s="370"/>
      <c r="E89" s="370"/>
      <c r="F89" s="370"/>
      <c r="G89" s="370"/>
      <c r="H89" s="370"/>
      <c r="I89" s="370"/>
      <c r="J89" s="370"/>
      <c r="K89" s="370"/>
      <c r="L89" s="370"/>
      <c r="M89" s="370"/>
      <c r="N89" s="370"/>
      <c r="O89" s="370"/>
      <c r="P89" s="370"/>
      <c r="Q89" s="370"/>
      <c r="R89" s="370"/>
      <c r="S89" s="19" t="s">
        <v>292</v>
      </c>
      <c r="T89" s="19"/>
      <c r="U89" s="19"/>
      <c r="V89" s="19"/>
      <c r="W89" s="19"/>
      <c r="X89" s="19"/>
      <c r="Y89" s="19"/>
      <c r="Z89" s="19"/>
      <c r="AA89" s="19"/>
    </row>
    <row r="90" spans="1:27" x14ac:dyDescent="0.2">
      <c r="A90" s="370"/>
      <c r="B90" s="370"/>
      <c r="C90" s="370"/>
      <c r="D90" s="370"/>
      <c r="E90" s="370"/>
      <c r="F90" s="370"/>
      <c r="G90" s="370"/>
      <c r="H90" s="370"/>
      <c r="I90" s="370"/>
      <c r="J90" s="370"/>
      <c r="K90" s="370"/>
      <c r="L90" s="370"/>
      <c r="M90" s="370"/>
      <c r="N90" s="370"/>
      <c r="O90" s="370"/>
      <c r="P90" s="370"/>
      <c r="Q90" s="370"/>
      <c r="R90" s="370"/>
      <c r="S90" s="19" t="s">
        <v>293</v>
      </c>
      <c r="T90" s="19"/>
      <c r="U90" s="19"/>
      <c r="V90" s="19"/>
      <c r="W90" s="19"/>
      <c r="X90" s="19"/>
      <c r="Y90" s="19"/>
      <c r="Z90" s="19"/>
      <c r="AA90" s="19"/>
    </row>
    <row r="91" spans="1:27" x14ac:dyDescent="0.2">
      <c r="A91" s="370"/>
      <c r="B91" s="370"/>
      <c r="C91" s="370"/>
      <c r="D91" s="370"/>
      <c r="E91" s="370"/>
      <c r="F91" s="370"/>
      <c r="G91" s="370"/>
      <c r="H91" s="370"/>
      <c r="I91" s="370"/>
      <c r="J91" s="370"/>
      <c r="K91" s="370"/>
      <c r="L91" s="370"/>
      <c r="M91" s="370"/>
      <c r="N91" s="370"/>
      <c r="O91" s="370"/>
      <c r="P91" s="370"/>
      <c r="Q91" s="370"/>
      <c r="R91" s="370"/>
      <c r="S91" s="19"/>
      <c r="T91" s="19"/>
      <c r="U91" s="19"/>
      <c r="V91" s="19"/>
      <c r="W91" s="19"/>
      <c r="X91" s="19"/>
      <c r="Y91" s="19"/>
      <c r="Z91" s="19"/>
      <c r="AA91" s="19"/>
    </row>
    <row r="92" spans="1:27" x14ac:dyDescent="0.2">
      <c r="A92" s="370"/>
      <c r="B92" s="370"/>
      <c r="C92" s="370"/>
      <c r="D92" s="370"/>
      <c r="E92" s="370"/>
      <c r="F92" s="370"/>
      <c r="G92" s="370"/>
      <c r="H92" s="370"/>
      <c r="I92" s="370"/>
      <c r="J92" s="370"/>
      <c r="K92" s="370"/>
      <c r="L92" s="370"/>
      <c r="M92" s="370"/>
      <c r="N92" s="370"/>
      <c r="O92" s="370"/>
      <c r="P92" s="370"/>
      <c r="Q92" s="370"/>
      <c r="R92" s="370"/>
      <c r="S92" s="19"/>
      <c r="T92" s="19"/>
      <c r="U92" s="19"/>
      <c r="V92" s="19"/>
      <c r="W92" s="19"/>
      <c r="X92" s="19"/>
      <c r="Y92" s="19"/>
      <c r="Z92" s="19"/>
      <c r="AA92" s="19"/>
    </row>
    <row r="93" spans="1:27" x14ac:dyDescent="0.2">
      <c r="A93" s="370"/>
      <c r="B93" s="370"/>
      <c r="C93" s="370"/>
      <c r="D93" s="370"/>
      <c r="E93" s="370"/>
      <c r="F93" s="370"/>
      <c r="G93" s="370"/>
      <c r="H93" s="370"/>
      <c r="I93" s="370"/>
      <c r="J93" s="370"/>
      <c r="K93" s="370"/>
      <c r="L93" s="370"/>
      <c r="M93" s="370"/>
      <c r="N93" s="370"/>
      <c r="O93" s="370"/>
      <c r="P93" s="370"/>
      <c r="Q93" s="370"/>
      <c r="R93" s="370"/>
      <c r="S93" s="19"/>
      <c r="T93" s="19"/>
      <c r="U93" s="19"/>
      <c r="V93" s="19"/>
      <c r="W93" s="19"/>
      <c r="X93" s="19"/>
      <c r="Y93" s="19"/>
      <c r="Z93" s="19"/>
      <c r="AA93" s="19"/>
    </row>
    <row r="94" spans="1:27" x14ac:dyDescent="0.2">
      <c r="A94" s="370"/>
      <c r="B94" s="370"/>
      <c r="C94" s="370"/>
      <c r="D94" s="370"/>
      <c r="E94" s="370"/>
      <c r="F94" s="370"/>
      <c r="G94" s="370"/>
      <c r="H94" s="370"/>
      <c r="I94" s="370"/>
      <c r="J94" s="370"/>
      <c r="K94" s="370"/>
      <c r="L94" s="370"/>
      <c r="M94" s="370"/>
      <c r="N94" s="370"/>
      <c r="O94" s="370"/>
      <c r="P94" s="370"/>
      <c r="Q94" s="370"/>
      <c r="R94" s="370"/>
      <c r="S94" s="19"/>
      <c r="T94" s="19"/>
      <c r="U94" s="19"/>
      <c r="V94" s="19"/>
      <c r="W94" s="19"/>
      <c r="X94" s="19"/>
      <c r="Y94" s="19"/>
      <c r="Z94" s="19"/>
      <c r="AA94" s="19"/>
    </row>
    <row r="95" spans="1:27" x14ac:dyDescent="0.2">
      <c r="A95" s="370"/>
      <c r="B95" s="370"/>
      <c r="C95" s="370"/>
      <c r="D95" s="370"/>
      <c r="E95" s="370"/>
      <c r="F95" s="370"/>
      <c r="G95" s="370"/>
      <c r="H95" s="370"/>
      <c r="I95" s="370"/>
      <c r="J95" s="370"/>
      <c r="K95" s="370"/>
      <c r="L95" s="370"/>
      <c r="M95" s="370"/>
      <c r="N95" s="370"/>
      <c r="O95" s="370"/>
      <c r="P95" s="370"/>
      <c r="Q95" s="370"/>
      <c r="R95" s="370"/>
      <c r="S95" s="19"/>
      <c r="T95" s="19"/>
      <c r="U95" s="19"/>
      <c r="V95" s="19"/>
      <c r="W95" s="19"/>
      <c r="X95" s="19"/>
      <c r="Y95" s="19"/>
      <c r="Z95" s="19"/>
      <c r="AA95" s="19"/>
    </row>
    <row r="96" spans="1:27" x14ac:dyDescent="0.2">
      <c r="A96" s="19"/>
      <c r="B96" s="19"/>
      <c r="C96" s="19"/>
      <c r="D96" s="19"/>
      <c r="E96" s="19"/>
      <c r="F96" s="19"/>
      <c r="G96" s="19"/>
      <c r="H96" s="19"/>
      <c r="I96" s="19"/>
      <c r="J96" s="19"/>
      <c r="K96" s="19"/>
      <c r="L96" s="19"/>
      <c r="M96" s="19"/>
      <c r="N96" s="19"/>
      <c r="O96" s="19"/>
      <c r="P96" s="29"/>
      <c r="Q96" s="19"/>
      <c r="R96" s="19"/>
      <c r="S96" s="19"/>
      <c r="T96" s="19"/>
      <c r="U96" s="19"/>
      <c r="V96" s="19"/>
      <c r="W96" s="19"/>
      <c r="X96" s="19"/>
      <c r="Y96" s="19"/>
      <c r="Z96" s="19"/>
      <c r="AA96" s="19"/>
    </row>
    <row r="97" spans="1:27" x14ac:dyDescent="0.2">
      <c r="A97" s="371" t="s">
        <v>294</v>
      </c>
      <c r="B97" s="371"/>
      <c r="C97" s="371"/>
      <c r="D97" s="371"/>
      <c r="E97" s="371"/>
      <c r="F97" s="371"/>
      <c r="G97" s="371"/>
      <c r="H97" s="371"/>
      <c r="I97" s="371"/>
      <c r="J97" s="371" t="s">
        <v>295</v>
      </c>
      <c r="K97" s="371"/>
      <c r="L97" s="371"/>
      <c r="M97" s="371"/>
      <c r="N97" s="371"/>
      <c r="O97" s="371"/>
      <c r="P97" s="371"/>
      <c r="Q97" s="371"/>
      <c r="R97" s="371"/>
      <c r="S97" s="19"/>
      <c r="T97" s="19"/>
      <c r="U97" s="19"/>
      <c r="V97" s="19"/>
      <c r="W97" s="19"/>
      <c r="X97" s="19"/>
      <c r="Y97" s="19"/>
      <c r="Z97" s="19"/>
      <c r="AA97" s="19"/>
    </row>
    <row r="98" spans="1:27" x14ac:dyDescent="0.2">
      <c r="A98" s="370"/>
      <c r="B98" s="370"/>
      <c r="C98" s="370"/>
      <c r="D98" s="370"/>
      <c r="E98" s="370"/>
      <c r="F98" s="370"/>
      <c r="G98" s="370"/>
      <c r="H98" s="370"/>
      <c r="I98" s="370"/>
      <c r="J98" s="370"/>
      <c r="K98" s="370"/>
      <c r="L98" s="370"/>
      <c r="M98" s="370"/>
      <c r="N98" s="370"/>
      <c r="O98" s="370"/>
      <c r="P98" s="370"/>
      <c r="Q98" s="370"/>
      <c r="R98" s="370"/>
      <c r="S98" s="19" t="s">
        <v>296</v>
      </c>
      <c r="T98" s="19"/>
      <c r="U98" s="19"/>
      <c r="V98" s="19"/>
      <c r="W98" s="19"/>
      <c r="X98" s="19"/>
      <c r="Y98" s="19"/>
      <c r="Z98" s="19"/>
      <c r="AA98" s="19"/>
    </row>
    <row r="99" spans="1:27" x14ac:dyDescent="0.2">
      <c r="A99" s="370"/>
      <c r="B99" s="370"/>
      <c r="C99" s="370"/>
      <c r="D99" s="370"/>
      <c r="E99" s="370"/>
      <c r="F99" s="370"/>
      <c r="G99" s="370"/>
      <c r="H99" s="370"/>
      <c r="I99" s="370"/>
      <c r="J99" s="370"/>
      <c r="K99" s="370"/>
      <c r="L99" s="370"/>
      <c r="M99" s="370"/>
      <c r="N99" s="370"/>
      <c r="O99" s="370"/>
      <c r="P99" s="370"/>
      <c r="Q99" s="370"/>
      <c r="R99" s="370"/>
      <c r="S99" s="19" t="s">
        <v>297</v>
      </c>
      <c r="T99" s="19"/>
      <c r="U99" s="19"/>
      <c r="V99" s="19"/>
      <c r="W99" s="19"/>
      <c r="X99" s="19"/>
      <c r="Y99" s="19"/>
      <c r="Z99" s="19"/>
      <c r="AA99" s="19"/>
    </row>
    <row r="100" spans="1:27" x14ac:dyDescent="0.2">
      <c r="A100" s="370"/>
      <c r="B100" s="370"/>
      <c r="C100" s="370"/>
      <c r="D100" s="370"/>
      <c r="E100" s="370"/>
      <c r="F100" s="370"/>
      <c r="G100" s="370"/>
      <c r="H100" s="370"/>
      <c r="I100" s="370"/>
      <c r="J100" s="370"/>
      <c r="K100" s="370"/>
      <c r="L100" s="370"/>
      <c r="M100" s="370"/>
      <c r="N100" s="370"/>
      <c r="O100" s="370"/>
      <c r="P100" s="370"/>
      <c r="Q100" s="370"/>
      <c r="R100" s="370"/>
      <c r="S100" s="19"/>
      <c r="T100" s="19"/>
      <c r="U100" s="19"/>
      <c r="V100" s="19"/>
      <c r="W100" s="19"/>
      <c r="X100" s="19"/>
      <c r="Y100" s="19"/>
      <c r="Z100" s="19"/>
      <c r="AA100" s="19"/>
    </row>
    <row r="101" spans="1:27" x14ac:dyDescent="0.2">
      <c r="A101" s="370"/>
      <c r="B101" s="370"/>
      <c r="C101" s="370"/>
      <c r="D101" s="370"/>
      <c r="E101" s="370"/>
      <c r="F101" s="370"/>
      <c r="G101" s="370"/>
      <c r="H101" s="370"/>
      <c r="I101" s="370"/>
      <c r="J101" s="370"/>
      <c r="K101" s="370"/>
      <c r="L101" s="370"/>
      <c r="M101" s="370"/>
      <c r="N101" s="370"/>
      <c r="O101" s="370"/>
      <c r="P101" s="370"/>
      <c r="Q101" s="370"/>
      <c r="R101" s="370"/>
      <c r="S101" s="19"/>
      <c r="T101" s="19"/>
      <c r="U101" s="19"/>
      <c r="V101" s="19"/>
      <c r="W101" s="19"/>
      <c r="X101" s="19"/>
      <c r="Y101" s="19"/>
      <c r="Z101" s="19"/>
      <c r="AA101" s="19"/>
    </row>
    <row r="102" spans="1:27" x14ac:dyDescent="0.2">
      <c r="A102" s="370"/>
      <c r="B102" s="370"/>
      <c r="C102" s="370"/>
      <c r="D102" s="370"/>
      <c r="E102" s="370"/>
      <c r="F102" s="370"/>
      <c r="G102" s="370"/>
      <c r="H102" s="370"/>
      <c r="I102" s="370"/>
      <c r="J102" s="370"/>
      <c r="K102" s="370"/>
      <c r="L102" s="370"/>
      <c r="M102" s="370"/>
      <c r="N102" s="370"/>
      <c r="O102" s="370"/>
      <c r="P102" s="370"/>
      <c r="Q102" s="370"/>
      <c r="R102" s="370"/>
      <c r="S102" s="19"/>
      <c r="T102" s="19"/>
      <c r="U102" s="19"/>
      <c r="V102" s="19"/>
      <c r="W102" s="19"/>
      <c r="X102" s="19"/>
      <c r="Y102" s="19"/>
      <c r="Z102" s="19"/>
      <c r="AA102" s="19"/>
    </row>
    <row r="103" spans="1:27" x14ac:dyDescent="0.2">
      <c r="A103" s="370"/>
      <c r="B103" s="370"/>
      <c r="C103" s="370"/>
      <c r="D103" s="370"/>
      <c r="E103" s="370"/>
      <c r="F103" s="370"/>
      <c r="G103" s="370"/>
      <c r="H103" s="370"/>
      <c r="I103" s="370"/>
      <c r="J103" s="370"/>
      <c r="K103" s="370"/>
      <c r="L103" s="370"/>
      <c r="M103" s="370"/>
      <c r="N103" s="370"/>
      <c r="O103" s="370"/>
      <c r="P103" s="370"/>
      <c r="Q103" s="370"/>
      <c r="R103" s="370"/>
      <c r="S103" s="19"/>
      <c r="T103" s="19"/>
      <c r="U103" s="19"/>
      <c r="V103" s="19"/>
      <c r="W103" s="19"/>
      <c r="X103" s="19"/>
      <c r="Y103" s="19"/>
      <c r="Z103" s="19"/>
      <c r="AA103" s="19"/>
    </row>
    <row r="104" spans="1:27" x14ac:dyDescent="0.2">
      <c r="A104" s="370"/>
      <c r="B104" s="370"/>
      <c r="C104" s="370"/>
      <c r="D104" s="370"/>
      <c r="E104" s="370"/>
      <c r="F104" s="370"/>
      <c r="G104" s="370"/>
      <c r="H104" s="370"/>
      <c r="I104" s="370"/>
      <c r="J104" s="370"/>
      <c r="K104" s="370"/>
      <c r="L104" s="370"/>
      <c r="M104" s="370"/>
      <c r="N104" s="370"/>
      <c r="O104" s="370"/>
      <c r="P104" s="370"/>
      <c r="Q104" s="370"/>
      <c r="R104" s="370"/>
      <c r="S104" s="19"/>
      <c r="T104" s="19"/>
      <c r="U104" s="19"/>
      <c r="V104" s="19"/>
      <c r="W104" s="19"/>
      <c r="X104" s="19"/>
      <c r="Y104" s="19"/>
      <c r="Z104" s="19"/>
      <c r="AA104" s="19"/>
    </row>
    <row r="105" spans="1:27" x14ac:dyDescent="0.2">
      <c r="A105" s="370"/>
      <c r="B105" s="370"/>
      <c r="C105" s="370"/>
      <c r="D105" s="370"/>
      <c r="E105" s="370"/>
      <c r="F105" s="370"/>
      <c r="G105" s="370"/>
      <c r="H105" s="370"/>
      <c r="I105" s="370"/>
      <c r="J105" s="370"/>
      <c r="K105" s="370"/>
      <c r="L105" s="370"/>
      <c r="M105" s="370"/>
      <c r="N105" s="370"/>
      <c r="O105" s="370"/>
      <c r="P105" s="370"/>
      <c r="Q105" s="370"/>
      <c r="R105" s="370"/>
      <c r="S105" s="19"/>
      <c r="T105" s="19"/>
      <c r="U105" s="19"/>
      <c r="V105" s="19"/>
      <c r="W105" s="19"/>
      <c r="X105" s="19"/>
      <c r="Y105" s="19"/>
      <c r="Z105" s="19"/>
      <c r="AA105" s="19"/>
    </row>
    <row r="106" spans="1:27" x14ac:dyDescent="0.2">
      <c r="A106" s="370"/>
      <c r="B106" s="370"/>
      <c r="C106" s="370"/>
      <c r="D106" s="370"/>
      <c r="E106" s="370"/>
      <c r="F106" s="370"/>
      <c r="G106" s="370"/>
      <c r="H106" s="370"/>
      <c r="I106" s="370"/>
      <c r="J106" s="370"/>
      <c r="K106" s="370"/>
      <c r="L106" s="370"/>
      <c r="M106" s="370"/>
      <c r="N106" s="370"/>
      <c r="O106" s="370"/>
      <c r="P106" s="370"/>
      <c r="Q106" s="370"/>
      <c r="R106" s="370"/>
      <c r="S106" s="19"/>
      <c r="T106" s="19"/>
      <c r="U106" s="19"/>
      <c r="V106" s="19"/>
      <c r="W106" s="19"/>
      <c r="X106" s="19"/>
      <c r="Y106" s="19"/>
      <c r="Z106" s="19"/>
      <c r="AA106" s="19"/>
    </row>
    <row r="107" spans="1:27" x14ac:dyDescent="0.2">
      <c r="A107" s="370"/>
      <c r="B107" s="370"/>
      <c r="C107" s="370"/>
      <c r="D107" s="370"/>
      <c r="E107" s="370"/>
      <c r="F107" s="370"/>
      <c r="G107" s="370"/>
      <c r="H107" s="370"/>
      <c r="I107" s="370"/>
      <c r="J107" s="370"/>
      <c r="K107" s="370"/>
      <c r="L107" s="370"/>
      <c r="M107" s="370"/>
      <c r="N107" s="370"/>
      <c r="O107" s="370"/>
      <c r="P107" s="370"/>
      <c r="Q107" s="370"/>
      <c r="R107" s="370"/>
      <c r="S107" s="19"/>
      <c r="T107" s="19"/>
      <c r="U107" s="19"/>
      <c r="V107" s="19"/>
      <c r="W107" s="19"/>
      <c r="X107" s="19"/>
      <c r="Y107" s="19"/>
      <c r="Z107" s="19"/>
      <c r="AA107" s="19"/>
    </row>
    <row r="108" spans="1:27" x14ac:dyDescent="0.2">
      <c r="A108" s="370"/>
      <c r="B108" s="370"/>
      <c r="C108" s="370"/>
      <c r="D108" s="370"/>
      <c r="E108" s="370"/>
      <c r="F108" s="370"/>
      <c r="G108" s="370"/>
      <c r="H108" s="370"/>
      <c r="I108" s="370"/>
      <c r="J108" s="370"/>
      <c r="K108" s="370"/>
      <c r="L108" s="370"/>
      <c r="M108" s="370"/>
      <c r="N108" s="370"/>
      <c r="O108" s="370"/>
      <c r="P108" s="370"/>
      <c r="Q108" s="370"/>
      <c r="R108" s="370"/>
      <c r="S108" s="19"/>
      <c r="T108" s="19"/>
      <c r="U108" s="19"/>
      <c r="V108" s="19"/>
      <c r="W108" s="19"/>
      <c r="X108" s="19"/>
      <c r="Y108" s="19"/>
      <c r="Z108" s="19"/>
      <c r="AA108" s="19"/>
    </row>
    <row r="109" spans="1:27" x14ac:dyDescent="0.2">
      <c r="A109" s="19"/>
      <c r="B109" s="19"/>
      <c r="C109" s="19"/>
      <c r="D109" s="19"/>
      <c r="E109" s="19"/>
      <c r="F109" s="19"/>
      <c r="G109" s="19"/>
      <c r="H109" s="19"/>
      <c r="I109" s="19"/>
      <c r="J109" s="19"/>
      <c r="K109" s="19"/>
      <c r="L109" s="19"/>
      <c r="M109" s="19"/>
      <c r="N109" s="19"/>
      <c r="O109" s="19"/>
      <c r="P109" s="29"/>
      <c r="Q109" s="19"/>
      <c r="R109" s="19"/>
      <c r="S109" s="19"/>
      <c r="T109" s="19"/>
      <c r="U109" s="19"/>
      <c r="V109" s="19"/>
      <c r="W109" s="19"/>
      <c r="X109" s="19"/>
      <c r="Y109" s="19"/>
      <c r="Z109" s="19"/>
      <c r="AA109" s="19"/>
    </row>
    <row r="110" spans="1:27" x14ac:dyDescent="0.2">
      <c r="A110" s="371" t="s">
        <v>298</v>
      </c>
      <c r="B110" s="371"/>
      <c r="C110" s="371"/>
      <c r="D110" s="371"/>
      <c r="E110" s="371"/>
      <c r="F110" s="371"/>
      <c r="G110" s="371"/>
      <c r="H110" s="371"/>
      <c r="I110" s="371"/>
      <c r="J110" s="371" t="s">
        <v>299</v>
      </c>
      <c r="K110" s="371"/>
      <c r="L110" s="371"/>
      <c r="M110" s="371"/>
      <c r="N110" s="371"/>
      <c r="O110" s="371"/>
      <c r="P110" s="371"/>
      <c r="Q110" s="371"/>
      <c r="R110" s="371"/>
      <c r="S110" s="19"/>
      <c r="T110" s="19"/>
      <c r="U110" s="19"/>
      <c r="V110" s="19"/>
      <c r="W110" s="19"/>
      <c r="X110" s="19"/>
      <c r="Y110" s="19"/>
      <c r="Z110" s="19"/>
      <c r="AA110" s="19"/>
    </row>
    <row r="111" spans="1:27" x14ac:dyDescent="0.2">
      <c r="A111" s="370"/>
      <c r="B111" s="370"/>
      <c r="C111" s="370"/>
      <c r="D111" s="370"/>
      <c r="E111" s="370"/>
      <c r="F111" s="370"/>
      <c r="G111" s="370"/>
      <c r="H111" s="370"/>
      <c r="I111" s="370"/>
      <c r="J111" s="370"/>
      <c r="K111" s="370"/>
      <c r="L111" s="370"/>
      <c r="M111" s="370"/>
      <c r="N111" s="370"/>
      <c r="O111" s="370"/>
      <c r="P111" s="370"/>
      <c r="Q111" s="370"/>
      <c r="R111" s="370"/>
      <c r="S111" s="19" t="s">
        <v>300</v>
      </c>
      <c r="T111" s="19"/>
      <c r="U111" s="19"/>
      <c r="V111" s="19"/>
      <c r="W111" s="19"/>
      <c r="X111" s="19"/>
      <c r="Y111" s="19"/>
      <c r="Z111" s="19"/>
      <c r="AA111" s="19"/>
    </row>
    <row r="112" spans="1:27" x14ac:dyDescent="0.2">
      <c r="A112" s="370"/>
      <c r="B112" s="370"/>
      <c r="C112" s="370"/>
      <c r="D112" s="370"/>
      <c r="E112" s="370"/>
      <c r="F112" s="370"/>
      <c r="G112" s="370"/>
      <c r="H112" s="370"/>
      <c r="I112" s="370"/>
      <c r="J112" s="370"/>
      <c r="K112" s="370"/>
      <c r="L112" s="370"/>
      <c r="M112" s="370"/>
      <c r="N112" s="370"/>
      <c r="O112" s="370"/>
      <c r="P112" s="370"/>
      <c r="Q112" s="370"/>
      <c r="R112" s="370"/>
      <c r="S112" s="19"/>
      <c r="T112" s="19"/>
      <c r="U112" s="19"/>
      <c r="V112" s="19"/>
      <c r="W112" s="19"/>
      <c r="X112" s="19"/>
      <c r="Y112" s="19"/>
      <c r="Z112" s="19"/>
      <c r="AA112" s="19"/>
    </row>
    <row r="113" spans="1:27" x14ac:dyDescent="0.2">
      <c r="A113" s="370"/>
      <c r="B113" s="370"/>
      <c r="C113" s="370"/>
      <c r="D113" s="370"/>
      <c r="E113" s="370"/>
      <c r="F113" s="370"/>
      <c r="G113" s="370"/>
      <c r="H113" s="370"/>
      <c r="I113" s="370"/>
      <c r="J113" s="370"/>
      <c r="K113" s="370"/>
      <c r="L113" s="370"/>
      <c r="M113" s="370"/>
      <c r="N113" s="370"/>
      <c r="O113" s="370"/>
      <c r="P113" s="370"/>
      <c r="Q113" s="370"/>
      <c r="R113" s="370"/>
      <c r="S113" s="19"/>
      <c r="T113" s="19"/>
      <c r="U113" s="19"/>
      <c r="V113" s="19"/>
      <c r="W113" s="19"/>
      <c r="X113" s="19"/>
      <c r="Y113" s="19"/>
      <c r="Z113" s="19"/>
      <c r="AA113" s="19"/>
    </row>
    <row r="114" spans="1:27" x14ac:dyDescent="0.2">
      <c r="A114" s="370"/>
      <c r="B114" s="370"/>
      <c r="C114" s="370"/>
      <c r="D114" s="370"/>
      <c r="E114" s="370"/>
      <c r="F114" s="370"/>
      <c r="G114" s="370"/>
      <c r="H114" s="370"/>
      <c r="I114" s="370"/>
      <c r="J114" s="370"/>
      <c r="K114" s="370"/>
      <c r="L114" s="370"/>
      <c r="M114" s="370"/>
      <c r="N114" s="370"/>
      <c r="O114" s="370"/>
      <c r="P114" s="370"/>
      <c r="Q114" s="370"/>
      <c r="R114" s="370"/>
      <c r="S114" s="19"/>
      <c r="T114" s="19"/>
      <c r="U114" s="19"/>
      <c r="V114" s="19"/>
      <c r="W114" s="19"/>
      <c r="X114" s="19"/>
      <c r="Y114" s="19"/>
      <c r="Z114" s="19"/>
      <c r="AA114" s="19"/>
    </row>
    <row r="115" spans="1:27" x14ac:dyDescent="0.2">
      <c r="A115" s="370"/>
      <c r="B115" s="370"/>
      <c r="C115" s="370"/>
      <c r="D115" s="370"/>
      <c r="E115" s="370"/>
      <c r="F115" s="370"/>
      <c r="G115" s="370"/>
      <c r="H115" s="370"/>
      <c r="I115" s="370"/>
      <c r="J115" s="370"/>
      <c r="K115" s="370"/>
      <c r="L115" s="370"/>
      <c r="M115" s="370"/>
      <c r="N115" s="370"/>
      <c r="O115" s="370"/>
      <c r="P115" s="370"/>
      <c r="Q115" s="370"/>
      <c r="R115" s="370"/>
      <c r="S115" s="19"/>
      <c r="T115" s="19"/>
      <c r="U115" s="19"/>
      <c r="V115" s="19"/>
      <c r="W115" s="19"/>
      <c r="X115" s="19"/>
      <c r="Y115" s="19"/>
      <c r="Z115" s="19"/>
      <c r="AA115" s="19"/>
    </row>
    <row r="116" spans="1:27" x14ac:dyDescent="0.2">
      <c r="A116" s="370"/>
      <c r="B116" s="370"/>
      <c r="C116" s="370"/>
      <c r="D116" s="370"/>
      <c r="E116" s="370"/>
      <c r="F116" s="370"/>
      <c r="G116" s="370"/>
      <c r="H116" s="370"/>
      <c r="I116" s="370"/>
      <c r="J116" s="370"/>
      <c r="K116" s="370"/>
      <c r="L116" s="370"/>
      <c r="M116" s="370"/>
      <c r="N116" s="370"/>
      <c r="O116" s="370"/>
      <c r="P116" s="370"/>
      <c r="Q116" s="370"/>
      <c r="R116" s="370"/>
      <c r="S116" s="19"/>
      <c r="T116" s="19"/>
      <c r="U116" s="19"/>
      <c r="V116" s="19"/>
      <c r="W116" s="19"/>
      <c r="X116" s="19"/>
      <c r="Y116" s="19"/>
      <c r="Z116" s="19"/>
      <c r="AA116" s="19"/>
    </row>
    <row r="117" spans="1:27" x14ac:dyDescent="0.2">
      <c r="A117" s="370"/>
      <c r="B117" s="370"/>
      <c r="C117" s="370"/>
      <c r="D117" s="370"/>
      <c r="E117" s="370"/>
      <c r="F117" s="370"/>
      <c r="G117" s="370"/>
      <c r="H117" s="370"/>
      <c r="I117" s="370"/>
      <c r="J117" s="370"/>
      <c r="K117" s="370"/>
      <c r="L117" s="370"/>
      <c r="M117" s="370"/>
      <c r="N117" s="370"/>
      <c r="O117" s="370"/>
      <c r="P117" s="370"/>
      <c r="Q117" s="370"/>
      <c r="R117" s="370"/>
      <c r="S117" s="19"/>
      <c r="T117" s="19"/>
      <c r="U117" s="19"/>
      <c r="V117" s="19"/>
      <c r="W117" s="19"/>
      <c r="X117" s="19"/>
      <c r="Y117" s="19"/>
      <c r="Z117" s="19"/>
      <c r="AA117" s="19"/>
    </row>
    <row r="118" spans="1:27" x14ac:dyDescent="0.2">
      <c r="A118" s="370"/>
      <c r="B118" s="370"/>
      <c r="C118" s="370"/>
      <c r="D118" s="370"/>
      <c r="E118" s="370"/>
      <c r="F118" s="370"/>
      <c r="G118" s="370"/>
      <c r="H118" s="370"/>
      <c r="I118" s="370"/>
      <c r="J118" s="370"/>
      <c r="K118" s="370"/>
      <c r="L118" s="370"/>
      <c r="M118" s="370"/>
      <c r="N118" s="370"/>
      <c r="O118" s="370"/>
      <c r="P118" s="370"/>
      <c r="Q118" s="370"/>
      <c r="R118" s="370"/>
      <c r="S118" s="19"/>
      <c r="T118" s="19"/>
      <c r="U118" s="19"/>
      <c r="V118" s="19"/>
      <c r="W118" s="19"/>
      <c r="X118" s="19"/>
      <c r="Y118" s="19"/>
      <c r="Z118" s="19"/>
      <c r="AA118" s="19"/>
    </row>
    <row r="119" spans="1:27" x14ac:dyDescent="0.2">
      <c r="A119" s="370"/>
      <c r="B119" s="370"/>
      <c r="C119" s="370"/>
      <c r="D119" s="370"/>
      <c r="E119" s="370"/>
      <c r="F119" s="370"/>
      <c r="G119" s="370"/>
      <c r="H119" s="370"/>
      <c r="I119" s="370"/>
      <c r="J119" s="370"/>
      <c r="K119" s="370"/>
      <c r="L119" s="370"/>
      <c r="M119" s="370"/>
      <c r="N119" s="370"/>
      <c r="O119" s="370"/>
      <c r="P119" s="370"/>
      <c r="Q119" s="370"/>
      <c r="R119" s="370"/>
      <c r="S119" s="19"/>
      <c r="T119" s="19"/>
      <c r="U119" s="19"/>
      <c r="V119" s="19"/>
      <c r="W119" s="19"/>
      <c r="X119" s="19"/>
      <c r="Y119" s="19"/>
      <c r="Z119" s="19"/>
      <c r="AA119" s="19"/>
    </row>
    <row r="120" spans="1:27" x14ac:dyDescent="0.2">
      <c r="A120" s="370"/>
      <c r="B120" s="370"/>
      <c r="C120" s="370"/>
      <c r="D120" s="370"/>
      <c r="E120" s="370"/>
      <c r="F120" s="370"/>
      <c r="G120" s="370"/>
      <c r="H120" s="370"/>
      <c r="I120" s="370"/>
      <c r="J120" s="370"/>
      <c r="K120" s="370"/>
      <c r="L120" s="370"/>
      <c r="M120" s="370"/>
      <c r="N120" s="370"/>
      <c r="O120" s="370"/>
      <c r="P120" s="370"/>
      <c r="Q120" s="370"/>
      <c r="R120" s="370"/>
      <c r="S120" s="19"/>
      <c r="T120" s="19"/>
      <c r="U120" s="19"/>
      <c r="V120" s="19"/>
      <c r="W120" s="19"/>
      <c r="X120" s="19"/>
      <c r="Y120" s="19"/>
      <c r="Z120" s="19"/>
      <c r="AA120" s="19"/>
    </row>
    <row r="121" spans="1:27" x14ac:dyDescent="0.2">
      <c r="A121" s="370"/>
      <c r="B121" s="370"/>
      <c r="C121" s="370"/>
      <c r="D121" s="370"/>
      <c r="E121" s="370"/>
      <c r="F121" s="370"/>
      <c r="G121" s="370"/>
      <c r="H121" s="370"/>
      <c r="I121" s="370"/>
      <c r="J121" s="370"/>
      <c r="K121" s="370"/>
      <c r="L121" s="370"/>
      <c r="M121" s="370"/>
      <c r="N121" s="370"/>
      <c r="O121" s="370"/>
      <c r="P121" s="370"/>
      <c r="Q121" s="370"/>
      <c r="R121" s="370"/>
      <c r="S121" s="19"/>
      <c r="T121" s="19"/>
      <c r="U121" s="19"/>
      <c r="V121" s="19"/>
      <c r="W121" s="19"/>
      <c r="X121" s="19"/>
      <c r="Y121" s="19"/>
      <c r="Z121" s="19"/>
      <c r="AA121" s="19"/>
    </row>
    <row r="122" spans="1:27" x14ac:dyDescent="0.2">
      <c r="A122" s="19"/>
      <c r="B122" s="19"/>
      <c r="C122" s="19"/>
      <c r="D122" s="19"/>
      <c r="E122" s="19"/>
      <c r="F122" s="19"/>
      <c r="G122" s="19"/>
      <c r="H122" s="19"/>
      <c r="I122" s="19"/>
      <c r="J122" s="19"/>
      <c r="K122" s="19"/>
      <c r="L122" s="19"/>
      <c r="M122" s="19"/>
      <c r="N122" s="19"/>
      <c r="O122" s="19"/>
      <c r="P122" s="29"/>
      <c r="Q122" s="19"/>
      <c r="R122" s="19"/>
      <c r="S122" s="19"/>
      <c r="T122" s="19"/>
      <c r="U122" s="19"/>
      <c r="V122" s="19"/>
      <c r="W122" s="19"/>
      <c r="X122" s="19"/>
      <c r="Y122" s="19"/>
      <c r="Z122" s="19"/>
      <c r="AA122" s="19"/>
    </row>
    <row r="123" spans="1:27" x14ac:dyDescent="0.2">
      <c r="A123" s="371" t="s">
        <v>742</v>
      </c>
      <c r="B123" s="371"/>
      <c r="C123" s="371"/>
      <c r="D123" s="371"/>
      <c r="E123" s="371"/>
      <c r="F123" s="371"/>
      <c r="G123" s="371"/>
      <c r="H123" s="371"/>
      <c r="I123" s="371"/>
      <c r="J123" s="371" t="s">
        <v>743</v>
      </c>
      <c r="K123" s="371"/>
      <c r="L123" s="371"/>
      <c r="M123" s="371"/>
      <c r="N123" s="371"/>
      <c r="O123" s="371"/>
      <c r="P123" s="371"/>
      <c r="Q123" s="371"/>
      <c r="R123" s="371"/>
      <c r="S123" s="19"/>
      <c r="T123" s="19"/>
      <c r="U123" s="19"/>
      <c r="V123" s="19"/>
      <c r="W123" s="19"/>
      <c r="X123" s="19"/>
      <c r="Y123" s="19"/>
      <c r="Z123" s="19"/>
      <c r="AA123" s="19"/>
    </row>
    <row r="124" spans="1:27" x14ac:dyDescent="0.2">
      <c r="A124" s="370"/>
      <c r="B124" s="370"/>
      <c r="C124" s="370"/>
      <c r="D124" s="370"/>
      <c r="E124" s="370"/>
      <c r="F124" s="370"/>
      <c r="G124" s="370"/>
      <c r="H124" s="370"/>
      <c r="I124" s="370"/>
      <c r="J124" s="370"/>
      <c r="K124" s="370"/>
      <c r="L124" s="370"/>
      <c r="M124" s="370"/>
      <c r="N124" s="370"/>
      <c r="O124" s="370"/>
      <c r="P124" s="370"/>
      <c r="Q124" s="370"/>
      <c r="R124" s="370"/>
      <c r="S124" s="19" t="s">
        <v>301</v>
      </c>
      <c r="T124" s="19"/>
      <c r="U124" s="19"/>
      <c r="V124" s="19"/>
      <c r="W124" s="19"/>
      <c r="X124" s="19"/>
      <c r="Y124" s="19"/>
      <c r="Z124" s="19"/>
      <c r="AA124" s="19"/>
    </row>
    <row r="125" spans="1:27" x14ac:dyDescent="0.2">
      <c r="A125" s="370"/>
      <c r="B125" s="370"/>
      <c r="C125" s="370"/>
      <c r="D125" s="370"/>
      <c r="E125" s="370"/>
      <c r="F125" s="370"/>
      <c r="G125" s="370"/>
      <c r="H125" s="370"/>
      <c r="I125" s="370"/>
      <c r="J125" s="370"/>
      <c r="K125" s="370"/>
      <c r="L125" s="370"/>
      <c r="M125" s="370"/>
      <c r="N125" s="370"/>
      <c r="O125" s="370"/>
      <c r="P125" s="370"/>
      <c r="Q125" s="370"/>
      <c r="R125" s="370"/>
      <c r="S125" s="19"/>
      <c r="T125" s="19"/>
      <c r="U125" s="19"/>
      <c r="V125" s="19"/>
      <c r="W125" s="19"/>
      <c r="X125" s="19"/>
      <c r="Y125" s="19"/>
      <c r="Z125" s="19"/>
      <c r="AA125" s="19"/>
    </row>
    <row r="126" spans="1:27" x14ac:dyDescent="0.2">
      <c r="A126" s="370"/>
      <c r="B126" s="370"/>
      <c r="C126" s="370"/>
      <c r="D126" s="370"/>
      <c r="E126" s="370"/>
      <c r="F126" s="370"/>
      <c r="G126" s="370"/>
      <c r="H126" s="370"/>
      <c r="I126" s="370"/>
      <c r="J126" s="370"/>
      <c r="K126" s="370"/>
      <c r="L126" s="370"/>
      <c r="M126" s="370"/>
      <c r="N126" s="370"/>
      <c r="O126" s="370"/>
      <c r="P126" s="370"/>
      <c r="Q126" s="370"/>
      <c r="R126" s="370"/>
      <c r="S126" s="19"/>
      <c r="T126" s="19"/>
      <c r="U126" s="19"/>
      <c r="V126" s="19"/>
      <c r="W126" s="19"/>
      <c r="X126" s="19"/>
      <c r="Y126" s="19"/>
      <c r="Z126" s="19"/>
      <c r="AA126" s="19"/>
    </row>
    <row r="127" spans="1:27" x14ac:dyDescent="0.2">
      <c r="A127" s="370"/>
      <c r="B127" s="370"/>
      <c r="C127" s="370"/>
      <c r="D127" s="370"/>
      <c r="E127" s="370"/>
      <c r="F127" s="370"/>
      <c r="G127" s="370"/>
      <c r="H127" s="370"/>
      <c r="I127" s="370"/>
      <c r="J127" s="370"/>
      <c r="K127" s="370"/>
      <c r="L127" s="370"/>
      <c r="M127" s="370"/>
      <c r="N127" s="370"/>
      <c r="O127" s="370"/>
      <c r="P127" s="370"/>
      <c r="Q127" s="370"/>
      <c r="R127" s="370"/>
      <c r="S127" s="19" t="s">
        <v>302</v>
      </c>
      <c r="T127" s="19"/>
      <c r="U127" s="19"/>
      <c r="V127" s="19"/>
      <c r="W127" s="19"/>
      <c r="X127" s="19"/>
      <c r="Y127" s="19"/>
      <c r="Z127" s="19"/>
      <c r="AA127" s="19"/>
    </row>
    <row r="128" spans="1:27" x14ac:dyDescent="0.2">
      <c r="A128" s="370"/>
      <c r="B128" s="370"/>
      <c r="C128" s="370"/>
      <c r="D128" s="370"/>
      <c r="E128" s="370"/>
      <c r="F128" s="370"/>
      <c r="G128" s="370"/>
      <c r="H128" s="370"/>
      <c r="I128" s="370"/>
      <c r="J128" s="370"/>
      <c r="K128" s="370"/>
      <c r="L128" s="370"/>
      <c r="M128" s="370"/>
      <c r="N128" s="370"/>
      <c r="O128" s="370"/>
      <c r="P128" s="370"/>
      <c r="Q128" s="370"/>
      <c r="R128" s="370"/>
      <c r="S128" s="19" t="s">
        <v>339</v>
      </c>
      <c r="T128" s="19"/>
      <c r="U128" s="19"/>
      <c r="V128" s="19"/>
      <c r="W128" s="19"/>
      <c r="X128" s="19"/>
      <c r="Y128" s="19"/>
      <c r="Z128" s="19"/>
      <c r="AA128" s="19"/>
    </row>
    <row r="129" spans="1:27" x14ac:dyDescent="0.2">
      <c r="A129" s="370"/>
      <c r="B129" s="370"/>
      <c r="C129" s="370"/>
      <c r="D129" s="370"/>
      <c r="E129" s="370"/>
      <c r="F129" s="370"/>
      <c r="G129" s="370"/>
      <c r="H129" s="370"/>
      <c r="I129" s="370"/>
      <c r="J129" s="370"/>
      <c r="K129" s="370"/>
      <c r="L129" s="370"/>
      <c r="M129" s="370"/>
      <c r="N129" s="370"/>
      <c r="O129" s="370"/>
      <c r="P129" s="370"/>
      <c r="Q129" s="370"/>
      <c r="R129" s="370"/>
      <c r="S129" s="19"/>
      <c r="T129" s="19"/>
      <c r="U129" s="19"/>
      <c r="V129" s="19"/>
      <c r="W129" s="19"/>
      <c r="X129" s="19"/>
      <c r="Y129" s="19"/>
      <c r="Z129" s="19"/>
      <c r="AA129" s="19"/>
    </row>
    <row r="130" spans="1:27" x14ac:dyDescent="0.2">
      <c r="A130" s="370"/>
      <c r="B130" s="370"/>
      <c r="C130" s="370"/>
      <c r="D130" s="370"/>
      <c r="E130" s="370"/>
      <c r="F130" s="370"/>
      <c r="G130" s="370"/>
      <c r="H130" s="370"/>
      <c r="I130" s="370"/>
      <c r="J130" s="370"/>
      <c r="K130" s="370"/>
      <c r="L130" s="370"/>
      <c r="M130" s="370"/>
      <c r="N130" s="370"/>
      <c r="O130" s="370"/>
      <c r="P130" s="370"/>
      <c r="Q130" s="370"/>
      <c r="R130" s="370"/>
      <c r="S130" s="19"/>
      <c r="T130" s="19"/>
      <c r="U130" s="19"/>
      <c r="V130" s="19"/>
      <c r="W130" s="19"/>
      <c r="X130" s="19"/>
      <c r="Y130" s="19"/>
      <c r="Z130" s="19"/>
      <c r="AA130" s="19"/>
    </row>
    <row r="131" spans="1:27" x14ac:dyDescent="0.2">
      <c r="A131" s="370"/>
      <c r="B131" s="370"/>
      <c r="C131" s="370"/>
      <c r="D131" s="370"/>
      <c r="E131" s="370"/>
      <c r="F131" s="370"/>
      <c r="G131" s="370"/>
      <c r="H131" s="370"/>
      <c r="I131" s="370"/>
      <c r="J131" s="370"/>
      <c r="K131" s="370"/>
      <c r="L131" s="370"/>
      <c r="M131" s="370"/>
      <c r="N131" s="370"/>
      <c r="O131" s="370"/>
      <c r="P131" s="370"/>
      <c r="Q131" s="370"/>
      <c r="R131" s="370"/>
      <c r="S131" s="19"/>
      <c r="T131" s="19"/>
      <c r="U131" s="19"/>
      <c r="V131" s="19"/>
      <c r="W131" s="19"/>
      <c r="X131" s="19"/>
      <c r="Y131" s="19"/>
      <c r="Z131" s="19"/>
      <c r="AA131" s="19"/>
    </row>
    <row r="132" spans="1:27" x14ac:dyDescent="0.2">
      <c r="A132" s="370"/>
      <c r="B132" s="370"/>
      <c r="C132" s="370"/>
      <c r="D132" s="370"/>
      <c r="E132" s="370"/>
      <c r="F132" s="370"/>
      <c r="G132" s="370"/>
      <c r="H132" s="370"/>
      <c r="I132" s="370"/>
      <c r="J132" s="370"/>
      <c r="K132" s="370"/>
      <c r="L132" s="370"/>
      <c r="M132" s="370"/>
      <c r="N132" s="370"/>
      <c r="O132" s="370"/>
      <c r="P132" s="370"/>
      <c r="Q132" s="370"/>
      <c r="R132" s="370"/>
      <c r="S132" s="19"/>
      <c r="T132" s="19"/>
      <c r="U132" s="19"/>
      <c r="V132" s="19"/>
      <c r="W132" s="19"/>
      <c r="X132" s="19"/>
      <c r="Y132" s="19"/>
      <c r="Z132" s="19"/>
      <c r="AA132" s="19"/>
    </row>
    <row r="133" spans="1:27" x14ac:dyDescent="0.2">
      <c r="A133" s="370"/>
      <c r="B133" s="370"/>
      <c r="C133" s="370"/>
      <c r="D133" s="370"/>
      <c r="E133" s="370"/>
      <c r="F133" s="370"/>
      <c r="G133" s="370"/>
      <c r="H133" s="370"/>
      <c r="I133" s="370"/>
      <c r="J133" s="370"/>
      <c r="K133" s="370"/>
      <c r="L133" s="370"/>
      <c r="M133" s="370"/>
      <c r="N133" s="370"/>
      <c r="O133" s="370"/>
      <c r="P133" s="370"/>
      <c r="Q133" s="370"/>
      <c r="R133" s="370"/>
      <c r="S133" s="19"/>
      <c r="T133" s="19"/>
      <c r="U133" s="19"/>
      <c r="V133" s="19"/>
      <c r="W133" s="19"/>
      <c r="X133" s="19"/>
      <c r="Y133" s="19"/>
      <c r="Z133" s="19"/>
      <c r="AA133" s="19"/>
    </row>
    <row r="134" spans="1:27" x14ac:dyDescent="0.2">
      <c r="A134" s="370"/>
      <c r="B134" s="370"/>
      <c r="C134" s="370"/>
      <c r="D134" s="370"/>
      <c r="E134" s="370"/>
      <c r="F134" s="370"/>
      <c r="G134" s="370"/>
      <c r="H134" s="370"/>
      <c r="I134" s="370"/>
      <c r="J134" s="370"/>
      <c r="K134" s="370"/>
      <c r="L134" s="370"/>
      <c r="M134" s="370"/>
      <c r="N134" s="370"/>
      <c r="O134" s="370"/>
      <c r="P134" s="370"/>
      <c r="Q134" s="370"/>
      <c r="R134" s="370"/>
      <c r="S134" s="19"/>
      <c r="T134" s="19"/>
      <c r="U134" s="19"/>
      <c r="V134" s="19"/>
      <c r="W134" s="19"/>
      <c r="X134" s="19"/>
      <c r="Y134" s="19"/>
      <c r="Z134" s="19"/>
      <c r="AA134" s="19"/>
    </row>
    <row r="135" spans="1:27" x14ac:dyDescent="0.2">
      <c r="A135" s="19"/>
      <c r="B135" s="19"/>
      <c r="C135" s="19"/>
      <c r="D135" s="19"/>
      <c r="E135" s="19"/>
      <c r="F135" s="19"/>
      <c r="G135" s="19"/>
      <c r="H135" s="19"/>
      <c r="I135" s="19"/>
      <c r="J135" s="19"/>
      <c r="K135" s="19"/>
      <c r="L135" s="19"/>
      <c r="M135" s="19"/>
      <c r="N135" s="29"/>
      <c r="O135" s="19"/>
      <c r="P135" s="19"/>
      <c r="Q135" s="19"/>
      <c r="R135" s="19"/>
      <c r="S135" s="19"/>
      <c r="T135" s="19"/>
      <c r="U135" s="19"/>
      <c r="V135" s="19"/>
      <c r="W135" s="19"/>
      <c r="X135" s="19"/>
      <c r="Y135" s="19"/>
      <c r="Z135" s="19"/>
      <c r="AA135" s="19"/>
    </row>
    <row r="136" spans="1:27" x14ac:dyDescent="0.2">
      <c r="A136" s="19"/>
      <c r="B136" s="19"/>
      <c r="C136" s="19"/>
      <c r="D136" s="19"/>
      <c r="E136" s="19"/>
      <c r="F136" s="19"/>
      <c r="G136" s="19"/>
      <c r="H136" s="19"/>
      <c r="I136" s="19"/>
      <c r="J136" s="19"/>
      <c r="K136" s="19"/>
      <c r="L136" s="19"/>
      <c r="M136" s="367" t="str">
        <f>[128]Base_01!$C$4&amp;", "&amp;[128]Base_01!$C$28</f>
        <v>Sorong, …..  …........................  2026</v>
      </c>
      <c r="N136" s="367"/>
      <c r="O136" s="367"/>
      <c r="P136" s="367"/>
      <c r="Q136" s="367"/>
      <c r="R136" s="367"/>
      <c r="S136" s="19"/>
      <c r="T136" s="19"/>
      <c r="U136" s="19"/>
      <c r="V136" s="19"/>
      <c r="W136" s="19"/>
      <c r="X136" s="19"/>
      <c r="Y136" s="19"/>
      <c r="Z136" s="19"/>
      <c r="AA136" s="19"/>
    </row>
    <row r="137" spans="1:27" x14ac:dyDescent="0.2">
      <c r="A137" s="367" t="s">
        <v>320</v>
      </c>
      <c r="B137" s="367"/>
      <c r="C137" s="367"/>
      <c r="D137" s="367"/>
      <c r="E137" s="367"/>
      <c r="F137" s="367"/>
      <c r="G137" s="19"/>
      <c r="H137" s="19"/>
      <c r="I137" s="19"/>
      <c r="J137" s="19"/>
      <c r="K137" s="19"/>
      <c r="L137" s="19"/>
      <c r="M137" s="367" t="s">
        <v>304</v>
      </c>
      <c r="N137" s="367"/>
      <c r="O137" s="367"/>
      <c r="P137" s="367"/>
      <c r="Q137" s="367"/>
      <c r="R137" s="367"/>
      <c r="S137" s="19"/>
      <c r="T137" s="19"/>
      <c r="U137" s="19"/>
      <c r="V137" s="19"/>
      <c r="W137" s="19"/>
      <c r="X137" s="19"/>
      <c r="Y137" s="19"/>
      <c r="Z137" s="19"/>
      <c r="AA137" s="19"/>
    </row>
    <row r="138" spans="1:27" x14ac:dyDescent="0.2">
      <c r="A138" s="367" t="s">
        <v>321</v>
      </c>
      <c r="B138" s="367"/>
      <c r="C138" s="367"/>
      <c r="D138" s="367"/>
      <c r="E138" s="367"/>
      <c r="F138" s="367"/>
      <c r="G138" s="19"/>
      <c r="H138" s="19"/>
      <c r="I138" s="19"/>
      <c r="J138" s="19"/>
      <c r="K138" s="19"/>
      <c r="L138" s="19"/>
      <c r="M138" s="367" t="s">
        <v>305</v>
      </c>
      <c r="N138" s="367"/>
      <c r="O138" s="367"/>
      <c r="P138" s="367"/>
      <c r="Q138" s="367"/>
      <c r="R138" s="367"/>
      <c r="S138" s="19"/>
      <c r="T138" s="19"/>
      <c r="U138" s="19"/>
      <c r="V138" s="19"/>
      <c r="W138" s="19"/>
      <c r="X138" s="19"/>
      <c r="Y138" s="19"/>
      <c r="Z138" s="19"/>
      <c r="AA138" s="19"/>
    </row>
    <row r="139" spans="1:27" x14ac:dyDescent="0.2">
      <c r="A139" s="19"/>
      <c r="B139" s="19"/>
      <c r="C139" s="19"/>
      <c r="D139" s="19"/>
      <c r="E139" s="19"/>
      <c r="F139" s="19"/>
      <c r="G139" s="19"/>
      <c r="H139" s="19"/>
      <c r="I139" s="19"/>
      <c r="J139" s="19"/>
      <c r="K139" s="19"/>
      <c r="L139" s="19"/>
      <c r="M139" s="19"/>
      <c r="N139" s="29"/>
      <c r="O139" s="19"/>
      <c r="P139" s="19"/>
      <c r="Q139" s="19"/>
      <c r="R139" s="19"/>
      <c r="S139" s="19"/>
      <c r="T139" s="19"/>
      <c r="U139" s="19"/>
      <c r="V139" s="19"/>
      <c r="W139" s="19"/>
      <c r="X139" s="19"/>
      <c r="Y139" s="19"/>
      <c r="Z139" s="19"/>
      <c r="AA139" s="19"/>
    </row>
    <row r="140" spans="1:27" x14ac:dyDescent="0.2">
      <c r="A140" s="19"/>
      <c r="B140" s="19"/>
      <c r="C140" s="19"/>
      <c r="D140" s="19"/>
      <c r="E140" s="19"/>
      <c r="F140" s="19"/>
      <c r="G140" s="19"/>
      <c r="H140" s="19"/>
      <c r="I140" s="19"/>
      <c r="J140" s="19"/>
      <c r="K140" s="19"/>
      <c r="L140" s="19"/>
      <c r="M140" s="19"/>
      <c r="N140" s="29"/>
      <c r="O140" s="19"/>
      <c r="P140" s="19"/>
      <c r="Q140" s="19"/>
      <c r="R140" s="19"/>
      <c r="S140" s="19"/>
      <c r="T140" s="19"/>
      <c r="U140" s="19"/>
      <c r="V140" s="19"/>
      <c r="W140" s="19"/>
      <c r="X140" s="19"/>
      <c r="Y140" s="19"/>
      <c r="Z140" s="19"/>
      <c r="AA140" s="19"/>
    </row>
    <row r="141" spans="1:27" x14ac:dyDescent="0.2">
      <c r="A141" s="19"/>
      <c r="B141" s="19"/>
      <c r="C141" s="19"/>
      <c r="D141" s="19"/>
      <c r="E141" s="19"/>
      <c r="F141" s="19"/>
      <c r="G141" s="19"/>
      <c r="H141" s="19"/>
      <c r="I141" s="19"/>
      <c r="J141" s="19"/>
      <c r="K141" s="19"/>
      <c r="L141" s="19"/>
      <c r="M141" s="19"/>
      <c r="N141" s="29"/>
      <c r="O141" s="19"/>
      <c r="P141" s="19"/>
      <c r="Q141" s="19"/>
      <c r="R141" s="19"/>
      <c r="S141" s="19"/>
      <c r="T141" s="19"/>
      <c r="U141" s="19"/>
      <c r="V141" s="19"/>
      <c r="W141" s="19"/>
      <c r="X141" s="19"/>
      <c r="Y141" s="19"/>
      <c r="Z141" s="19"/>
      <c r="AA141" s="19"/>
    </row>
    <row r="142" spans="1:27" x14ac:dyDescent="0.2">
      <c r="A142" s="19"/>
      <c r="B142" s="19"/>
      <c r="C142" s="19"/>
      <c r="D142" s="19"/>
      <c r="E142" s="19"/>
      <c r="F142" s="19"/>
      <c r="G142" s="19"/>
      <c r="H142" s="19"/>
      <c r="I142" s="19"/>
      <c r="J142" s="19"/>
      <c r="K142" s="19"/>
      <c r="L142" s="19"/>
      <c r="M142" s="19"/>
      <c r="N142" s="29"/>
      <c r="O142" s="19"/>
      <c r="P142" s="19"/>
      <c r="Q142" s="19"/>
      <c r="R142" s="19"/>
      <c r="S142" s="19"/>
      <c r="T142" s="19"/>
      <c r="U142" s="19"/>
      <c r="V142" s="19"/>
      <c r="W142" s="19"/>
      <c r="X142" s="19"/>
      <c r="Y142" s="19"/>
      <c r="Z142" s="19"/>
      <c r="AA142" s="19"/>
    </row>
    <row r="143" spans="1:27" x14ac:dyDescent="0.2">
      <c r="A143" s="366" t="str">
        <f>[128]Base_02!$C$28</f>
        <v>Nama PB 1</v>
      </c>
      <c r="B143" s="366"/>
      <c r="C143" s="366"/>
      <c r="D143" s="366"/>
      <c r="E143" s="366"/>
      <c r="F143" s="366"/>
      <c r="G143" s="19"/>
      <c r="H143" s="19"/>
      <c r="I143" s="19"/>
      <c r="J143" s="19"/>
      <c r="K143" s="19"/>
      <c r="L143" s="19"/>
      <c r="M143" s="367" t="str">
        <f>E5</f>
        <v>Nama PB 1</v>
      </c>
      <c r="N143" s="367"/>
      <c r="O143" s="367"/>
      <c r="P143" s="367"/>
      <c r="Q143" s="367"/>
      <c r="R143" s="367"/>
      <c r="S143" s="19"/>
      <c r="T143" s="19"/>
      <c r="U143" s="19"/>
      <c r="V143" s="19"/>
      <c r="W143" s="19"/>
      <c r="X143" s="19"/>
      <c r="Y143" s="19"/>
      <c r="Z143" s="19"/>
      <c r="AA143" s="19"/>
    </row>
    <row r="144" spans="1:27" x14ac:dyDescent="0.2">
      <c r="A144" s="19"/>
      <c r="B144" s="19"/>
      <c r="C144" s="19"/>
      <c r="D144" s="19"/>
      <c r="E144" s="19"/>
      <c r="F144" s="19"/>
      <c r="G144" s="19"/>
      <c r="H144" s="19"/>
      <c r="I144" s="19"/>
      <c r="J144" s="19"/>
      <c r="K144" s="19"/>
      <c r="L144" s="19"/>
      <c r="M144" s="19"/>
      <c r="N144" s="29"/>
      <c r="O144" s="19"/>
      <c r="P144" s="19"/>
      <c r="Q144" s="19"/>
      <c r="R144" s="19"/>
      <c r="S144" s="19"/>
      <c r="T144" s="19"/>
      <c r="U144" s="19"/>
      <c r="V144" s="19"/>
      <c r="W144" s="19"/>
      <c r="X144" s="19"/>
      <c r="Y144" s="19"/>
      <c r="Z144" s="19"/>
      <c r="AA144" s="19"/>
    </row>
    <row r="145" spans="1:27" x14ac:dyDescent="0.2">
      <c r="A145" s="366" t="s">
        <v>303</v>
      </c>
      <c r="B145" s="366"/>
      <c r="C145" s="366"/>
      <c r="D145" s="366"/>
      <c r="E145" s="366"/>
      <c r="F145" s="366"/>
      <c r="G145" s="19"/>
      <c r="H145" s="19"/>
      <c r="I145" s="31"/>
      <c r="J145" s="31"/>
      <c r="K145" s="21"/>
      <c r="L145" s="21"/>
      <c r="M145" s="368" t="s">
        <v>306</v>
      </c>
      <c r="N145" s="368"/>
      <c r="O145" s="368"/>
      <c r="P145" s="368"/>
      <c r="Q145" s="368"/>
      <c r="R145" s="368"/>
      <c r="S145" s="19"/>
      <c r="T145" s="19"/>
      <c r="U145" s="19"/>
      <c r="V145" s="19"/>
      <c r="W145" s="19"/>
      <c r="X145" s="19"/>
      <c r="Y145" s="19"/>
      <c r="Z145" s="19"/>
      <c r="AA145" s="19"/>
    </row>
    <row r="146" spans="1:27" x14ac:dyDescent="0.2">
      <c r="A146" s="359" t="s">
        <v>322</v>
      </c>
      <c r="B146" s="359"/>
      <c r="C146" s="359"/>
      <c r="D146" s="359"/>
      <c r="E146" s="359"/>
      <c r="F146" s="359"/>
      <c r="I146" s="32"/>
      <c r="J146" s="32"/>
      <c r="K146" s="32"/>
      <c r="L146" s="32"/>
      <c r="M146" s="369" t="str">
        <f>[128]Base_01!$B$17&amp;" "&amp;[128]Base_01!$C$4</f>
        <v>Koordinator Kota Sorong</v>
      </c>
      <c r="N146" s="369"/>
      <c r="O146" s="369"/>
      <c r="P146" s="369"/>
      <c r="Q146" s="369"/>
      <c r="R146" s="369"/>
      <c r="S146" s="19"/>
      <c r="T146" s="19"/>
      <c r="U146" s="19"/>
      <c r="V146" s="19"/>
      <c r="W146" s="19"/>
      <c r="X146" s="19"/>
      <c r="Y146" s="19"/>
      <c r="Z146" s="19"/>
      <c r="AA146" s="19"/>
    </row>
    <row r="147" spans="1:27" x14ac:dyDescent="0.2">
      <c r="N147" s="33"/>
      <c r="S147" s="19"/>
      <c r="T147" s="19"/>
      <c r="U147" s="19"/>
      <c r="V147" s="19"/>
      <c r="W147" s="19"/>
      <c r="X147" s="19"/>
      <c r="Y147" s="19"/>
      <c r="Z147" s="19"/>
      <c r="AA147" s="19"/>
    </row>
    <row r="148" spans="1:27" x14ac:dyDescent="0.2">
      <c r="N148" s="33"/>
      <c r="S148" s="19"/>
      <c r="T148" s="19"/>
      <c r="U148" s="19"/>
      <c r="V148" s="19"/>
      <c r="W148" s="19"/>
      <c r="X148" s="19"/>
      <c r="Y148" s="19"/>
      <c r="Z148" s="19"/>
      <c r="AA148" s="19"/>
    </row>
    <row r="149" spans="1:27" x14ac:dyDescent="0.2">
      <c r="N149" s="33"/>
      <c r="S149" s="19"/>
      <c r="T149" s="19"/>
      <c r="U149" s="19"/>
      <c r="V149" s="19"/>
      <c r="W149" s="19"/>
      <c r="X149" s="19"/>
      <c r="Y149" s="19"/>
      <c r="Z149" s="19"/>
      <c r="AA149" s="19"/>
    </row>
    <row r="150" spans="1:27" x14ac:dyDescent="0.2">
      <c r="N150" s="33"/>
      <c r="S150" s="19"/>
      <c r="T150" s="19"/>
      <c r="U150" s="19"/>
      <c r="V150" s="19"/>
      <c r="W150" s="19"/>
      <c r="X150" s="19"/>
      <c r="Y150" s="19"/>
      <c r="Z150" s="19"/>
      <c r="AA150" s="19"/>
    </row>
    <row r="151" spans="1:27" x14ac:dyDescent="0.2">
      <c r="A151" s="359" t="str">
        <f>[128]Base_01!$C$20</f>
        <v>…...............         …...............</v>
      </c>
      <c r="B151" s="359"/>
      <c r="C151" s="359"/>
      <c r="D151" s="359"/>
      <c r="E151" s="359"/>
      <c r="F151" s="359"/>
      <c r="M151" s="359" t="str">
        <f>[128]Base_01!$C$17</f>
        <v>AfrIandi Yudhistira, S.T.</v>
      </c>
      <c r="N151" s="359"/>
      <c r="O151" s="359"/>
      <c r="P151" s="359"/>
      <c r="Q151" s="359"/>
      <c r="R151" s="359"/>
      <c r="S151" s="19"/>
      <c r="T151" s="19"/>
      <c r="U151" s="19"/>
      <c r="V151" s="19"/>
      <c r="W151" s="19"/>
      <c r="X151" s="19"/>
      <c r="Y151" s="19"/>
      <c r="Z151" s="19"/>
      <c r="AA151" s="19"/>
    </row>
    <row r="152" spans="1:27" x14ac:dyDescent="0.2">
      <c r="B152" s="20"/>
      <c r="C152" s="20"/>
      <c r="D152" s="20"/>
      <c r="E152" s="20"/>
      <c r="F152" s="19"/>
      <c r="G152" s="19"/>
      <c r="H152" s="19"/>
      <c r="I152" s="19"/>
      <c r="J152" s="19"/>
      <c r="K152" s="20"/>
      <c r="L152" s="20"/>
      <c r="M152" s="20"/>
      <c r="N152" s="20"/>
      <c r="O152" s="28"/>
      <c r="P152" s="28"/>
      <c r="Q152" s="28"/>
      <c r="R152" s="28"/>
      <c r="S152" s="19"/>
      <c r="T152" s="19"/>
      <c r="U152" s="19"/>
      <c r="V152" s="19"/>
      <c r="W152" s="19"/>
      <c r="X152" s="19"/>
      <c r="Y152" s="19"/>
      <c r="Z152" s="19"/>
      <c r="AA152" s="19"/>
    </row>
    <row r="153" spans="1:27" x14ac:dyDescent="0.2">
      <c r="B153" s="20"/>
      <c r="C153" s="20"/>
      <c r="D153" s="20"/>
      <c r="E153" s="20"/>
      <c r="F153" s="19"/>
      <c r="G153" s="19"/>
      <c r="H153" s="19"/>
      <c r="I153" s="19"/>
      <c r="J153" s="19"/>
      <c r="K153" s="20"/>
      <c r="L153" s="20"/>
      <c r="M153" s="20"/>
      <c r="N153" s="20"/>
      <c r="O153" s="28"/>
      <c r="P153" s="28"/>
      <c r="Q153" s="28"/>
      <c r="R153" s="28"/>
      <c r="S153" s="19"/>
      <c r="T153" s="19"/>
      <c r="U153" s="19"/>
      <c r="V153" s="19"/>
      <c r="W153" s="19"/>
      <c r="X153" s="19"/>
      <c r="Y153" s="19"/>
      <c r="Z153" s="19"/>
      <c r="AA153" s="19"/>
    </row>
    <row r="154" spans="1:27" x14ac:dyDescent="0.2">
      <c r="A154" s="18" t="s">
        <v>744</v>
      </c>
    </row>
    <row r="155" spans="1:27" x14ac:dyDescent="0.2">
      <c r="A155" s="1" t="s">
        <v>400</v>
      </c>
    </row>
    <row r="156" spans="1:27" x14ac:dyDescent="0.2">
      <c r="A156" s="1" t="s">
        <v>745</v>
      </c>
    </row>
    <row r="163" spans="1:27" x14ac:dyDescent="0.2">
      <c r="A163" s="297"/>
      <c r="B163" s="297"/>
      <c r="C163" s="297"/>
      <c r="D163" s="297"/>
      <c r="E163" s="297"/>
      <c r="F163" s="297"/>
      <c r="G163" s="297"/>
      <c r="H163" s="297"/>
      <c r="I163" s="297"/>
      <c r="J163" s="297"/>
      <c r="K163" s="297"/>
      <c r="L163" s="297"/>
      <c r="M163" s="297"/>
      <c r="N163" s="297"/>
      <c r="O163" s="297"/>
      <c r="P163" s="297"/>
      <c r="Q163" s="297"/>
      <c r="R163" s="297"/>
      <c r="S163" s="19"/>
      <c r="T163" s="19"/>
      <c r="U163" s="19"/>
      <c r="V163" s="19"/>
      <c r="W163" s="19"/>
      <c r="X163" s="19"/>
      <c r="Y163" s="19"/>
      <c r="Z163" s="19"/>
      <c r="AA163" s="19"/>
    </row>
    <row r="164" spans="1:27" x14ac:dyDescent="0.2">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c r="AA164" s="19"/>
    </row>
    <row r="165" spans="1:27" x14ac:dyDescent="0.2">
      <c r="A165" s="20"/>
      <c r="B165" s="20"/>
      <c r="C165" s="20"/>
      <c r="D165" s="20"/>
      <c r="E165" s="20"/>
      <c r="F165" s="20"/>
      <c r="G165" s="20"/>
      <c r="H165" s="20"/>
      <c r="I165" s="20"/>
      <c r="J165" s="19"/>
      <c r="K165" s="21"/>
      <c r="L165" s="21"/>
      <c r="M165" s="21"/>
      <c r="N165" s="21"/>
      <c r="O165" s="21"/>
      <c r="P165" s="21"/>
      <c r="Q165" s="21"/>
      <c r="R165" s="21"/>
      <c r="S165" s="19"/>
      <c r="T165" s="19"/>
      <c r="U165" s="19"/>
      <c r="V165" s="19"/>
      <c r="W165" s="19"/>
      <c r="X165" s="19"/>
      <c r="Y165" s="19"/>
      <c r="Z165" s="19"/>
      <c r="AA165" s="19"/>
    </row>
    <row r="166" spans="1:27" x14ac:dyDescent="0.2">
      <c r="A166" s="400" t="s">
        <v>307</v>
      </c>
      <c r="B166" s="400"/>
      <c r="C166" s="400"/>
      <c r="D166" s="400"/>
      <c r="E166" s="400"/>
      <c r="F166" s="400"/>
      <c r="G166" s="400"/>
      <c r="H166" s="400"/>
      <c r="I166" s="400"/>
      <c r="J166" s="400"/>
      <c r="K166" s="400"/>
      <c r="L166" s="400"/>
      <c r="M166" s="400"/>
      <c r="N166" s="400"/>
      <c r="O166" s="400"/>
      <c r="P166" s="400"/>
      <c r="Q166" s="400"/>
      <c r="R166" s="400"/>
      <c r="S166" s="19">
        <v>2</v>
      </c>
      <c r="T166" s="19"/>
      <c r="U166" s="19"/>
      <c r="V166" s="19"/>
      <c r="W166" s="19"/>
      <c r="X166" s="19"/>
      <c r="Y166" s="19"/>
      <c r="Z166" s="19"/>
      <c r="AA166" s="19"/>
    </row>
    <row r="167" spans="1:27" x14ac:dyDescent="0.2">
      <c r="A167" s="367" t="s">
        <v>741</v>
      </c>
      <c r="B167" s="367"/>
      <c r="C167" s="367"/>
      <c r="D167" s="367"/>
      <c r="E167" s="367"/>
      <c r="F167" s="367"/>
      <c r="G167" s="367"/>
      <c r="H167" s="367"/>
      <c r="I167" s="367"/>
      <c r="J167" s="367"/>
      <c r="K167" s="367"/>
      <c r="L167" s="367"/>
      <c r="M167" s="367"/>
      <c r="N167" s="367"/>
      <c r="O167" s="367"/>
      <c r="P167" s="367"/>
      <c r="Q167" s="367"/>
      <c r="R167" s="367"/>
      <c r="S167" s="19"/>
      <c r="T167" s="19"/>
      <c r="U167" s="19"/>
      <c r="V167" s="19"/>
      <c r="W167" s="19"/>
      <c r="X167" s="19"/>
      <c r="Y167" s="19"/>
      <c r="Z167" s="19"/>
      <c r="AA167" s="19"/>
    </row>
    <row r="168" spans="1:27" ht="16" thickBot="1" x14ac:dyDescent="0.25">
      <c r="A168" s="20"/>
      <c r="B168" s="20"/>
      <c r="C168" s="20"/>
      <c r="D168" s="20"/>
      <c r="E168" s="20"/>
      <c r="F168" s="20"/>
      <c r="G168" s="20"/>
      <c r="H168" s="20"/>
      <c r="I168" s="20"/>
      <c r="J168" s="19"/>
      <c r="K168" s="21"/>
      <c r="L168" s="21"/>
      <c r="M168" s="21"/>
      <c r="N168" s="21"/>
      <c r="O168" s="21"/>
      <c r="P168" s="21"/>
      <c r="Q168" s="21"/>
      <c r="R168" s="21"/>
      <c r="S168" s="19"/>
      <c r="T168" s="19"/>
      <c r="U168" s="19"/>
      <c r="V168" s="19"/>
      <c r="W168" s="19"/>
      <c r="X168" s="19"/>
      <c r="Y168" s="19"/>
      <c r="Z168" s="19"/>
      <c r="AA168" s="19"/>
    </row>
    <row r="169" spans="1:27" x14ac:dyDescent="0.2">
      <c r="A169" s="346" t="s">
        <v>252</v>
      </c>
      <c r="B169" s="346"/>
      <c r="C169" s="346"/>
      <c r="D169" s="346"/>
      <c r="E169" s="23" t="str">
        <f>VLOOKUP(S166,[128]Base_02!$A$5:$AD$24,2,0)</f>
        <v>000002</v>
      </c>
      <c r="F169" s="19"/>
      <c r="G169" s="19"/>
      <c r="H169" s="21"/>
      <c r="I169" s="21"/>
      <c r="J169" s="19"/>
      <c r="K169" s="401" t="s">
        <v>251</v>
      </c>
      <c r="L169" s="402"/>
      <c r="M169" s="402"/>
      <c r="N169" s="402"/>
      <c r="O169" s="402"/>
      <c r="P169" s="402"/>
      <c r="Q169" s="402"/>
      <c r="R169" s="403"/>
      <c r="S169" s="19"/>
      <c r="T169" s="19"/>
      <c r="U169" s="19"/>
      <c r="V169" s="19"/>
      <c r="W169" s="19"/>
      <c r="X169" s="19"/>
      <c r="Y169" s="19"/>
      <c r="Z169" s="19"/>
      <c r="AA169" s="19"/>
    </row>
    <row r="170" spans="1:27" x14ac:dyDescent="0.2">
      <c r="A170" s="346" t="s">
        <v>253</v>
      </c>
      <c r="B170" s="346"/>
      <c r="C170" s="346"/>
      <c r="D170" s="346"/>
      <c r="E170" s="23" t="str">
        <f>VLOOKUP(S166,[128]Base_02!$A$5:$AD$24,3,0)</f>
        <v>Nama PB 2</v>
      </c>
      <c r="F170" s="19"/>
      <c r="G170" s="19"/>
      <c r="H170" s="21"/>
      <c r="I170" s="21"/>
      <c r="J170" s="19"/>
      <c r="K170" s="404"/>
      <c r="L170" s="368"/>
      <c r="M170" s="368"/>
      <c r="N170" s="368"/>
      <c r="O170" s="368"/>
      <c r="P170" s="368"/>
      <c r="Q170" s="368"/>
      <c r="R170" s="405"/>
      <c r="S170" s="19"/>
      <c r="T170" s="19"/>
      <c r="U170" s="19"/>
      <c r="V170" s="19"/>
      <c r="W170" s="19"/>
      <c r="X170" s="19"/>
      <c r="Y170" s="19"/>
      <c r="Z170" s="19"/>
      <c r="AA170" s="19"/>
    </row>
    <row r="171" spans="1:27" x14ac:dyDescent="0.2">
      <c r="A171" s="346" t="s">
        <v>3</v>
      </c>
      <c r="B171" s="346"/>
      <c r="C171" s="346"/>
      <c r="D171" s="346"/>
      <c r="E171" s="23" t="str">
        <f>VLOOKUP(S166,[128]Base_02!$A$5:$AD$24,14,0)</f>
        <v>3304160101810004</v>
      </c>
      <c r="F171" s="19"/>
      <c r="G171" s="19"/>
      <c r="H171" s="21"/>
      <c r="I171" s="21"/>
      <c r="J171" s="19"/>
      <c r="K171" s="404"/>
      <c r="L171" s="368"/>
      <c r="M171" s="368"/>
      <c r="N171" s="368"/>
      <c r="O171" s="368"/>
      <c r="P171" s="368"/>
      <c r="Q171" s="368"/>
      <c r="R171" s="405"/>
      <c r="S171" s="19"/>
      <c r="T171" s="19"/>
      <c r="U171" s="19"/>
      <c r="V171" s="19"/>
      <c r="W171" s="19"/>
      <c r="X171" s="19"/>
      <c r="Y171" s="19"/>
      <c r="Z171" s="19"/>
      <c r="AA171" s="19"/>
    </row>
    <row r="172" spans="1:27" x14ac:dyDescent="0.2">
      <c r="A172" s="346" t="s">
        <v>4</v>
      </c>
      <c r="B172" s="346"/>
      <c r="C172" s="346"/>
      <c r="D172" s="346"/>
      <c r="E172" s="23" t="str">
        <f>VLOOKUP(S166,[128]Base_02!$A$5:$Z$24,11,FALSE)&amp;", RT "&amp;VLOOKUP(S166,[128]Base_02!$A$5:$Z$24,12,FALSE)&amp;", RW "&amp;VLOOKUP(S166,[128]Base_02!$A$5:$Z$24,13,FALSE)</f>
        <v>Jalan Kanal Victory, RT 1, RW 1</v>
      </c>
      <c r="F172" s="19"/>
      <c r="G172" s="19"/>
      <c r="H172" s="23"/>
      <c r="I172" s="21"/>
      <c r="J172" s="19"/>
      <c r="K172" s="404"/>
      <c r="L172" s="368"/>
      <c r="M172" s="368"/>
      <c r="N172" s="368"/>
      <c r="O172" s="368"/>
      <c r="P172" s="368"/>
      <c r="Q172" s="368"/>
      <c r="R172" s="405"/>
      <c r="S172" s="19"/>
      <c r="T172" s="19"/>
      <c r="U172" s="19"/>
      <c r="V172" s="19"/>
      <c r="W172" s="19"/>
      <c r="X172" s="19"/>
      <c r="Y172" s="19"/>
      <c r="Z172" s="19"/>
      <c r="AA172" s="19"/>
    </row>
    <row r="173" spans="1:27" x14ac:dyDescent="0.2">
      <c r="A173" s="346" t="str">
        <f>[128]Base_01!$B$2</f>
        <v>Kelurahan</v>
      </c>
      <c r="B173" s="346"/>
      <c r="C173" s="346"/>
      <c r="D173" s="346"/>
      <c r="E173" s="23" t="str">
        <f>[128]Base_01!$C$2</f>
        <v>Klasabi</v>
      </c>
      <c r="F173" s="19"/>
      <c r="G173" s="19"/>
      <c r="H173" s="21"/>
      <c r="I173" s="21"/>
      <c r="J173" s="19"/>
      <c r="K173" s="404"/>
      <c r="L173" s="368"/>
      <c r="M173" s="368"/>
      <c r="N173" s="368"/>
      <c r="O173" s="368"/>
      <c r="P173" s="368"/>
      <c r="Q173" s="368"/>
      <c r="R173" s="405"/>
      <c r="S173" s="19" t="s">
        <v>254</v>
      </c>
      <c r="T173" s="19"/>
      <c r="U173" s="19"/>
      <c r="V173" s="19"/>
      <c r="W173" s="19"/>
      <c r="X173" s="19"/>
      <c r="Y173" s="19"/>
      <c r="Z173" s="19"/>
      <c r="AA173" s="19"/>
    </row>
    <row r="174" spans="1:27" x14ac:dyDescent="0.2">
      <c r="A174" s="346" t="s">
        <v>9</v>
      </c>
      <c r="B174" s="346"/>
      <c r="C174" s="346"/>
      <c r="D174" s="346"/>
      <c r="E174" s="23" t="str">
        <f>[128]Base_01!$C$3</f>
        <v>Sorong Manoi</v>
      </c>
      <c r="F174" s="19"/>
      <c r="G174" s="19"/>
      <c r="H174" s="21"/>
      <c r="I174" s="21"/>
      <c r="J174" s="19"/>
      <c r="K174" s="404"/>
      <c r="L174" s="368"/>
      <c r="M174" s="368"/>
      <c r="N174" s="368"/>
      <c r="O174" s="368"/>
      <c r="P174" s="368"/>
      <c r="Q174" s="368"/>
      <c r="R174" s="405"/>
      <c r="S174" s="19" t="s">
        <v>255</v>
      </c>
      <c r="T174" s="19"/>
      <c r="U174" s="19"/>
      <c r="V174" s="19"/>
      <c r="W174" s="19"/>
      <c r="X174" s="19"/>
      <c r="Y174" s="19"/>
      <c r="Z174" s="19"/>
      <c r="AA174" s="19"/>
    </row>
    <row r="175" spans="1:27" x14ac:dyDescent="0.2">
      <c r="A175" s="346" t="str">
        <f>[128]Base_01!$B$4</f>
        <v>Kota</v>
      </c>
      <c r="B175" s="346"/>
      <c r="C175" s="346"/>
      <c r="D175" s="346"/>
      <c r="E175" s="23" t="str">
        <f>[128]Base_01!$C$4</f>
        <v>Sorong</v>
      </c>
      <c r="F175" s="19"/>
      <c r="G175" s="19"/>
      <c r="H175" s="21"/>
      <c r="I175" s="21"/>
      <c r="J175" s="19"/>
      <c r="K175" s="404"/>
      <c r="L175" s="368"/>
      <c r="M175" s="368"/>
      <c r="N175" s="368"/>
      <c r="O175" s="368"/>
      <c r="P175" s="368"/>
      <c r="Q175" s="368"/>
      <c r="R175" s="405"/>
      <c r="S175" s="19" t="s">
        <v>257</v>
      </c>
      <c r="T175" s="19"/>
      <c r="U175" s="19"/>
      <c r="V175" s="19"/>
      <c r="W175" s="19"/>
      <c r="X175" s="19"/>
      <c r="Y175" s="19"/>
      <c r="Z175" s="19"/>
      <c r="AA175" s="19"/>
    </row>
    <row r="176" spans="1:27" x14ac:dyDescent="0.2">
      <c r="A176" s="346" t="str">
        <f>[128]Base_01!$B$5</f>
        <v>Provinsi</v>
      </c>
      <c r="B176" s="346"/>
      <c r="C176" s="346"/>
      <c r="D176" s="346"/>
      <c r="E176" s="19" t="str">
        <f>[128]Base_01!$C$5</f>
        <v>Papua Barat Daya</v>
      </c>
      <c r="F176" s="19"/>
      <c r="G176" s="21"/>
      <c r="H176" s="21"/>
      <c r="I176" s="21"/>
      <c r="J176" s="19"/>
      <c r="K176" s="404"/>
      <c r="L176" s="368"/>
      <c r="M176" s="368"/>
      <c r="N176" s="368"/>
      <c r="O176" s="368"/>
      <c r="P176" s="368"/>
      <c r="Q176" s="368"/>
      <c r="R176" s="405"/>
      <c r="S176" s="19" t="s">
        <v>258</v>
      </c>
      <c r="T176" s="19"/>
      <c r="U176" s="19"/>
      <c r="V176" s="19"/>
      <c r="W176" s="19"/>
      <c r="X176" s="19"/>
      <c r="Y176" s="19"/>
      <c r="Z176" s="19"/>
      <c r="AA176" s="19"/>
    </row>
    <row r="177" spans="1:27" x14ac:dyDescent="0.2">
      <c r="A177" s="19"/>
      <c r="B177" s="19"/>
      <c r="C177" s="19"/>
      <c r="D177" s="21"/>
      <c r="E177" s="21"/>
      <c r="F177" s="21"/>
      <c r="G177" s="21"/>
      <c r="H177" s="21"/>
      <c r="I177" s="21"/>
      <c r="J177" s="21"/>
      <c r="K177" s="404"/>
      <c r="L177" s="368"/>
      <c r="M177" s="368"/>
      <c r="N177" s="368"/>
      <c r="O177" s="368"/>
      <c r="P177" s="368"/>
      <c r="Q177" s="368"/>
      <c r="R177" s="405"/>
      <c r="S177" s="19"/>
      <c r="T177" s="19"/>
      <c r="U177" s="19"/>
      <c r="V177" s="19"/>
      <c r="W177" s="19"/>
      <c r="X177" s="19"/>
      <c r="Y177" s="19"/>
      <c r="Z177" s="19"/>
      <c r="AA177" s="19"/>
    </row>
    <row r="178" spans="1:27" x14ac:dyDescent="0.2">
      <c r="A178" s="19"/>
      <c r="B178" s="19"/>
      <c r="C178" s="19"/>
      <c r="D178" s="21"/>
      <c r="E178" s="21"/>
      <c r="F178" s="21"/>
      <c r="G178" s="21"/>
      <c r="H178" s="21"/>
      <c r="I178" s="21"/>
      <c r="J178" s="21"/>
      <c r="K178" s="404"/>
      <c r="L178" s="368"/>
      <c r="M178" s="368"/>
      <c r="N178" s="368"/>
      <c r="O178" s="368"/>
      <c r="P178" s="368"/>
      <c r="Q178" s="368"/>
      <c r="R178" s="405"/>
      <c r="S178" s="19"/>
      <c r="T178" s="19"/>
      <c r="U178" s="19"/>
      <c r="V178" s="19"/>
      <c r="W178" s="19"/>
      <c r="X178" s="19"/>
      <c r="Y178" s="19"/>
      <c r="Z178" s="19"/>
      <c r="AA178" s="19"/>
    </row>
    <row r="179" spans="1:27" x14ac:dyDescent="0.2">
      <c r="A179" s="19"/>
      <c r="B179" s="19"/>
      <c r="C179" s="19"/>
      <c r="D179" s="21"/>
      <c r="E179" s="21"/>
      <c r="F179" s="21"/>
      <c r="G179" s="21"/>
      <c r="H179" s="21"/>
      <c r="I179" s="21"/>
      <c r="J179" s="21"/>
      <c r="K179" s="404"/>
      <c r="L179" s="368"/>
      <c r="M179" s="368"/>
      <c r="N179" s="368"/>
      <c r="O179" s="368"/>
      <c r="P179" s="368"/>
      <c r="Q179" s="368"/>
      <c r="R179" s="405"/>
      <c r="S179" s="19"/>
      <c r="T179" s="19"/>
      <c r="U179" s="19"/>
      <c r="V179" s="19"/>
      <c r="W179" s="19"/>
      <c r="X179" s="19"/>
      <c r="Y179" s="19"/>
      <c r="Z179" s="19"/>
      <c r="AA179" s="19"/>
    </row>
    <row r="180" spans="1:27" ht="16" thickBot="1" x14ac:dyDescent="0.25">
      <c r="A180" s="19"/>
      <c r="B180" s="19"/>
      <c r="C180" s="19"/>
      <c r="D180" s="21"/>
      <c r="E180" s="21"/>
      <c r="F180" s="21"/>
      <c r="G180" s="21"/>
      <c r="H180" s="21"/>
      <c r="I180" s="21"/>
      <c r="J180" s="21"/>
      <c r="K180" s="406"/>
      <c r="L180" s="407"/>
      <c r="M180" s="407"/>
      <c r="N180" s="407"/>
      <c r="O180" s="407"/>
      <c r="P180" s="407"/>
      <c r="Q180" s="407"/>
      <c r="R180" s="408"/>
      <c r="S180" s="19"/>
      <c r="T180" s="19"/>
      <c r="U180" s="19"/>
      <c r="V180" s="19"/>
      <c r="W180" s="19"/>
      <c r="X180" s="19"/>
      <c r="Y180" s="19"/>
      <c r="Z180" s="19"/>
      <c r="AA180" s="19"/>
    </row>
    <row r="181" spans="1:27" x14ac:dyDescent="0.2">
      <c r="A181" s="19"/>
      <c r="B181" s="19"/>
      <c r="C181" s="19"/>
      <c r="D181" s="21"/>
      <c r="E181" s="21"/>
      <c r="F181" s="21"/>
      <c r="G181" s="21"/>
      <c r="H181" s="21"/>
      <c r="I181" s="21"/>
      <c r="J181" s="21"/>
      <c r="K181" s="28"/>
      <c r="L181" s="28"/>
      <c r="M181" s="28"/>
      <c r="N181" s="28"/>
      <c r="O181" s="28"/>
      <c r="P181" s="28"/>
      <c r="Q181" s="28"/>
      <c r="R181" s="28"/>
      <c r="S181" s="19"/>
      <c r="T181" s="19"/>
      <c r="U181" s="19"/>
      <c r="V181" s="19"/>
      <c r="W181" s="19"/>
      <c r="X181" s="19"/>
      <c r="Y181" s="19"/>
      <c r="Z181" s="19"/>
      <c r="AA181" s="19"/>
    </row>
    <row r="182" spans="1:27" x14ac:dyDescent="0.2">
      <c r="A182" s="19"/>
      <c r="B182" s="19"/>
      <c r="C182" s="19"/>
      <c r="D182" s="19"/>
      <c r="E182" s="19"/>
      <c r="F182" s="19"/>
      <c r="G182" s="19"/>
      <c r="H182" s="19"/>
      <c r="I182" s="21"/>
      <c r="J182" s="21"/>
      <c r="K182" s="21"/>
      <c r="L182" s="21"/>
      <c r="M182" s="21"/>
      <c r="N182" s="21"/>
      <c r="O182" s="21"/>
      <c r="P182" s="21"/>
      <c r="Q182" s="21"/>
      <c r="R182" s="21"/>
      <c r="S182" s="19"/>
      <c r="T182" s="19"/>
      <c r="U182" s="19"/>
      <c r="V182" s="19"/>
      <c r="W182" s="19"/>
      <c r="X182" s="19"/>
      <c r="Y182" s="19"/>
      <c r="Z182" s="19"/>
      <c r="AA182" s="19"/>
    </row>
    <row r="183" spans="1:27" ht="16" thickBot="1" x14ac:dyDescent="0.25">
      <c r="A183" s="24" t="s">
        <v>310</v>
      </c>
      <c r="B183" s="19"/>
      <c r="C183" s="19"/>
      <c r="D183" s="19"/>
      <c r="E183" s="19"/>
      <c r="F183" s="19"/>
      <c r="G183" s="19"/>
      <c r="H183" s="19"/>
      <c r="I183" s="21"/>
      <c r="J183" s="21"/>
      <c r="K183" s="21"/>
      <c r="L183" s="21"/>
      <c r="M183" s="21"/>
      <c r="N183" s="25"/>
      <c r="O183" s="21"/>
      <c r="P183" s="21"/>
      <c r="Q183" s="21"/>
      <c r="R183" s="21"/>
      <c r="S183" s="19"/>
      <c r="T183" s="19"/>
      <c r="U183" s="19"/>
      <c r="V183" s="19"/>
      <c r="W183" s="19"/>
      <c r="X183" s="19"/>
      <c r="Y183" s="19"/>
      <c r="Z183" s="19"/>
      <c r="AA183" s="19"/>
    </row>
    <row r="184" spans="1:27" x14ac:dyDescent="0.2">
      <c r="A184" s="383" t="s">
        <v>259</v>
      </c>
      <c r="B184" s="384"/>
      <c r="C184" s="384"/>
      <c r="D184" s="384"/>
      <c r="E184" s="384"/>
      <c r="F184" s="389" t="s">
        <v>323</v>
      </c>
      <c r="G184" s="390"/>
      <c r="H184" s="390"/>
      <c r="I184" s="390"/>
      <c r="J184" s="390"/>
      <c r="K184" s="390"/>
      <c r="L184" s="390"/>
      <c r="M184" s="391"/>
      <c r="N184" s="384" t="s">
        <v>259</v>
      </c>
      <c r="O184" s="384"/>
      <c r="P184" s="384"/>
      <c r="Q184" s="384"/>
      <c r="R184" s="397"/>
      <c r="S184" s="19"/>
      <c r="T184" s="19"/>
      <c r="U184" s="19"/>
      <c r="V184" s="19"/>
      <c r="W184" s="19"/>
      <c r="X184" s="19"/>
      <c r="Y184" s="19"/>
      <c r="Z184" s="19"/>
      <c r="AA184" s="19"/>
    </row>
    <row r="185" spans="1:27" x14ac:dyDescent="0.2">
      <c r="A185" s="385"/>
      <c r="B185" s="386"/>
      <c r="C185" s="386"/>
      <c r="D185" s="386"/>
      <c r="E185" s="386"/>
      <c r="F185" s="392"/>
      <c r="G185" s="379"/>
      <c r="H185" s="379"/>
      <c r="I185" s="379"/>
      <c r="J185" s="379"/>
      <c r="K185" s="379"/>
      <c r="L185" s="379"/>
      <c r="M185" s="393"/>
      <c r="N185" s="386"/>
      <c r="O185" s="386"/>
      <c r="P185" s="386"/>
      <c r="Q185" s="386"/>
      <c r="R185" s="398"/>
      <c r="S185" s="19" t="s">
        <v>260</v>
      </c>
      <c r="T185" s="19"/>
      <c r="U185" s="19"/>
      <c r="V185" s="19"/>
      <c r="W185" s="19"/>
      <c r="X185" s="19"/>
      <c r="Y185" s="19"/>
      <c r="Z185" s="19"/>
      <c r="AA185" s="19"/>
    </row>
    <row r="186" spans="1:27" x14ac:dyDescent="0.2">
      <c r="A186" s="385"/>
      <c r="B186" s="386"/>
      <c r="C186" s="386"/>
      <c r="D186" s="386"/>
      <c r="E186" s="386"/>
      <c r="F186" s="392"/>
      <c r="G186" s="379"/>
      <c r="H186" s="379"/>
      <c r="I186" s="379"/>
      <c r="J186" s="379"/>
      <c r="K186" s="379"/>
      <c r="L186" s="379"/>
      <c r="M186" s="393"/>
      <c r="N186" s="386"/>
      <c r="O186" s="386"/>
      <c r="P186" s="386"/>
      <c r="Q186" s="386"/>
      <c r="R186" s="398"/>
      <c r="S186" s="19" t="s">
        <v>261</v>
      </c>
      <c r="T186" s="19"/>
      <c r="U186" s="19"/>
      <c r="V186" s="19"/>
      <c r="W186" s="19"/>
      <c r="X186" s="19"/>
      <c r="Y186" s="19"/>
      <c r="Z186" s="19"/>
      <c r="AA186" s="19"/>
    </row>
    <row r="187" spans="1:27" x14ac:dyDescent="0.2">
      <c r="A187" s="385"/>
      <c r="B187" s="386"/>
      <c r="C187" s="386"/>
      <c r="D187" s="386"/>
      <c r="E187" s="386"/>
      <c r="F187" s="392"/>
      <c r="G187" s="379"/>
      <c r="H187" s="379"/>
      <c r="I187" s="379"/>
      <c r="J187" s="379"/>
      <c r="K187" s="379"/>
      <c r="L187" s="379"/>
      <c r="M187" s="393"/>
      <c r="N187" s="386"/>
      <c r="O187" s="386"/>
      <c r="P187" s="386"/>
      <c r="Q187" s="386"/>
      <c r="R187" s="398"/>
      <c r="S187" s="19"/>
      <c r="T187" s="19"/>
      <c r="U187" s="19"/>
      <c r="V187" s="19"/>
      <c r="W187" s="19"/>
      <c r="X187" s="19"/>
      <c r="Y187" s="19"/>
      <c r="Z187" s="19"/>
      <c r="AA187" s="19"/>
    </row>
    <row r="188" spans="1:27" x14ac:dyDescent="0.2">
      <c r="A188" s="385"/>
      <c r="B188" s="386"/>
      <c r="C188" s="386"/>
      <c r="D188" s="386"/>
      <c r="E188" s="386"/>
      <c r="F188" s="392"/>
      <c r="G188" s="379"/>
      <c r="H188" s="379"/>
      <c r="I188" s="379"/>
      <c r="J188" s="379"/>
      <c r="K188" s="379"/>
      <c r="L188" s="379"/>
      <c r="M188" s="393"/>
      <c r="N188" s="386"/>
      <c r="O188" s="386"/>
      <c r="P188" s="386"/>
      <c r="Q188" s="386"/>
      <c r="R188" s="398"/>
      <c r="S188" s="19"/>
      <c r="T188" s="19"/>
      <c r="U188" s="19"/>
      <c r="V188" s="19"/>
      <c r="W188" s="19"/>
      <c r="X188" s="19"/>
      <c r="Y188" s="19"/>
      <c r="Z188" s="19"/>
      <c r="AA188" s="19"/>
    </row>
    <row r="189" spans="1:27" x14ac:dyDescent="0.2">
      <c r="A189" s="385"/>
      <c r="B189" s="386"/>
      <c r="C189" s="386"/>
      <c r="D189" s="386"/>
      <c r="E189" s="386"/>
      <c r="F189" s="392"/>
      <c r="G189" s="379"/>
      <c r="H189" s="379"/>
      <c r="I189" s="379"/>
      <c r="J189" s="379"/>
      <c r="K189" s="379"/>
      <c r="L189" s="379"/>
      <c r="M189" s="393"/>
      <c r="N189" s="386"/>
      <c r="O189" s="386"/>
      <c r="P189" s="386"/>
      <c r="Q189" s="386"/>
      <c r="R189" s="398"/>
      <c r="S189" s="19"/>
      <c r="T189" s="19"/>
      <c r="U189" s="19"/>
      <c r="V189" s="19"/>
      <c r="W189" s="19"/>
      <c r="X189" s="19"/>
      <c r="Y189" s="19"/>
      <c r="Z189" s="19"/>
      <c r="AA189" s="19"/>
    </row>
    <row r="190" spans="1:27" x14ac:dyDescent="0.2">
      <c r="A190" s="385"/>
      <c r="B190" s="386"/>
      <c r="C190" s="386"/>
      <c r="D190" s="386"/>
      <c r="E190" s="386"/>
      <c r="F190" s="392"/>
      <c r="G190" s="379"/>
      <c r="H190" s="379"/>
      <c r="I190" s="379"/>
      <c r="J190" s="379"/>
      <c r="K190" s="379"/>
      <c r="L190" s="379"/>
      <c r="M190" s="393"/>
      <c r="N190" s="386"/>
      <c r="O190" s="386"/>
      <c r="P190" s="386"/>
      <c r="Q190" s="386"/>
      <c r="R190" s="398"/>
      <c r="S190" s="19"/>
      <c r="T190" s="19"/>
      <c r="U190" s="19"/>
      <c r="V190" s="19"/>
      <c r="W190" s="19"/>
      <c r="X190" s="19"/>
      <c r="Y190" s="19"/>
      <c r="Z190" s="19"/>
      <c r="AA190" s="19"/>
    </row>
    <row r="191" spans="1:27" x14ac:dyDescent="0.2">
      <c r="A191" s="385"/>
      <c r="B191" s="386"/>
      <c r="C191" s="386"/>
      <c r="D191" s="386"/>
      <c r="E191" s="386"/>
      <c r="F191" s="392"/>
      <c r="G191" s="379"/>
      <c r="H191" s="379"/>
      <c r="I191" s="379"/>
      <c r="J191" s="379"/>
      <c r="K191" s="379"/>
      <c r="L191" s="379"/>
      <c r="M191" s="393"/>
      <c r="N191" s="386"/>
      <c r="O191" s="386"/>
      <c r="P191" s="386"/>
      <c r="Q191" s="386"/>
      <c r="R191" s="398"/>
      <c r="S191" s="19" t="s">
        <v>262</v>
      </c>
      <c r="T191" s="19"/>
      <c r="U191" s="19"/>
      <c r="V191" s="19"/>
      <c r="W191" s="19"/>
      <c r="X191" s="19"/>
      <c r="Y191" s="19"/>
      <c r="Z191" s="19"/>
      <c r="AA191" s="19"/>
    </row>
    <row r="192" spans="1:27" x14ac:dyDescent="0.2">
      <c r="A192" s="385"/>
      <c r="B192" s="386"/>
      <c r="C192" s="386"/>
      <c r="D192" s="386"/>
      <c r="E192" s="386"/>
      <c r="F192" s="392"/>
      <c r="G192" s="379"/>
      <c r="H192" s="379"/>
      <c r="I192" s="379"/>
      <c r="J192" s="379"/>
      <c r="K192" s="379"/>
      <c r="L192" s="379"/>
      <c r="M192" s="393"/>
      <c r="N192" s="386"/>
      <c r="O192" s="386"/>
      <c r="P192" s="386"/>
      <c r="Q192" s="386"/>
      <c r="R192" s="398"/>
      <c r="S192" s="19" t="s">
        <v>263</v>
      </c>
      <c r="T192" s="19"/>
      <c r="U192" s="19"/>
      <c r="V192" s="19"/>
      <c r="W192" s="19"/>
      <c r="X192" s="19"/>
      <c r="Y192" s="19"/>
      <c r="Z192" s="19"/>
      <c r="AA192" s="19"/>
    </row>
    <row r="193" spans="1:27" ht="16" thickBot="1" x14ac:dyDescent="0.25">
      <c r="A193" s="387"/>
      <c r="B193" s="388"/>
      <c r="C193" s="388"/>
      <c r="D193" s="388"/>
      <c r="E193" s="388"/>
      <c r="F193" s="392"/>
      <c r="G193" s="379"/>
      <c r="H193" s="379"/>
      <c r="I193" s="379"/>
      <c r="J193" s="379"/>
      <c r="K193" s="379"/>
      <c r="L193" s="379"/>
      <c r="M193" s="393"/>
      <c r="N193" s="388"/>
      <c r="O193" s="388"/>
      <c r="P193" s="388"/>
      <c r="Q193" s="388"/>
      <c r="R193" s="399"/>
      <c r="S193" s="19" t="s">
        <v>258</v>
      </c>
      <c r="T193" s="19"/>
      <c r="U193" s="19"/>
      <c r="V193" s="19"/>
      <c r="W193" s="19"/>
      <c r="X193" s="19"/>
      <c r="Y193" s="19"/>
      <c r="Z193" s="19"/>
      <c r="AA193" s="19"/>
    </row>
    <row r="194" spans="1:27" x14ac:dyDescent="0.2">
      <c r="A194" s="383" t="s">
        <v>259</v>
      </c>
      <c r="B194" s="384"/>
      <c r="C194" s="384"/>
      <c r="D194" s="384"/>
      <c r="E194" s="384"/>
      <c r="F194" s="392"/>
      <c r="G194" s="379"/>
      <c r="H194" s="379"/>
      <c r="I194" s="379"/>
      <c r="J194" s="379"/>
      <c r="K194" s="379"/>
      <c r="L194" s="379"/>
      <c r="M194" s="393"/>
      <c r="N194" s="384" t="s">
        <v>259</v>
      </c>
      <c r="O194" s="384"/>
      <c r="P194" s="384"/>
      <c r="Q194" s="384"/>
      <c r="R194" s="397"/>
      <c r="S194" s="19" t="s">
        <v>264</v>
      </c>
      <c r="T194" s="19"/>
      <c r="U194" s="19"/>
      <c r="V194" s="19"/>
      <c r="W194" s="19"/>
      <c r="X194" s="19"/>
      <c r="Y194" s="19"/>
      <c r="Z194" s="19"/>
      <c r="AA194" s="19"/>
    </row>
    <row r="195" spans="1:27" x14ac:dyDescent="0.2">
      <c r="A195" s="385"/>
      <c r="B195" s="386"/>
      <c r="C195" s="386"/>
      <c r="D195" s="386"/>
      <c r="E195" s="386"/>
      <c r="F195" s="392"/>
      <c r="G195" s="379"/>
      <c r="H195" s="379"/>
      <c r="I195" s="379"/>
      <c r="J195" s="379"/>
      <c r="K195" s="379"/>
      <c r="L195" s="379"/>
      <c r="M195" s="393"/>
      <c r="N195" s="386"/>
      <c r="O195" s="386"/>
      <c r="P195" s="386"/>
      <c r="Q195" s="386"/>
      <c r="R195" s="398"/>
      <c r="S195" s="19" t="s">
        <v>265</v>
      </c>
      <c r="T195" s="19"/>
      <c r="U195" s="19"/>
      <c r="V195" s="19"/>
      <c r="W195" s="19"/>
      <c r="X195" s="19"/>
      <c r="Y195" s="19"/>
      <c r="Z195" s="19"/>
      <c r="AA195" s="19"/>
    </row>
    <row r="196" spans="1:27" x14ac:dyDescent="0.2">
      <c r="A196" s="385"/>
      <c r="B196" s="386"/>
      <c r="C196" s="386"/>
      <c r="D196" s="386"/>
      <c r="E196" s="386"/>
      <c r="F196" s="392"/>
      <c r="G196" s="379"/>
      <c r="H196" s="379"/>
      <c r="I196" s="379"/>
      <c r="J196" s="379"/>
      <c r="K196" s="379"/>
      <c r="L196" s="379"/>
      <c r="M196" s="393"/>
      <c r="N196" s="386"/>
      <c r="O196" s="386"/>
      <c r="P196" s="386"/>
      <c r="Q196" s="386"/>
      <c r="R196" s="398"/>
      <c r="S196" s="19"/>
      <c r="T196" s="19"/>
      <c r="U196" s="19"/>
      <c r="V196" s="19"/>
      <c r="W196" s="19"/>
      <c r="X196" s="19"/>
      <c r="Y196" s="19"/>
      <c r="Z196" s="19"/>
      <c r="AA196" s="19"/>
    </row>
    <row r="197" spans="1:27" x14ac:dyDescent="0.2">
      <c r="A197" s="385"/>
      <c r="B197" s="386"/>
      <c r="C197" s="386"/>
      <c r="D197" s="386"/>
      <c r="E197" s="386"/>
      <c r="F197" s="392"/>
      <c r="G197" s="379"/>
      <c r="H197" s="379"/>
      <c r="I197" s="379"/>
      <c r="J197" s="379"/>
      <c r="K197" s="379"/>
      <c r="L197" s="379"/>
      <c r="M197" s="393"/>
      <c r="N197" s="386"/>
      <c r="O197" s="386"/>
      <c r="P197" s="386"/>
      <c r="Q197" s="386"/>
      <c r="R197" s="398"/>
      <c r="S197" s="19"/>
      <c r="T197" s="19"/>
      <c r="U197" s="19"/>
      <c r="V197" s="19"/>
      <c r="W197" s="19"/>
      <c r="X197" s="19"/>
      <c r="Y197" s="19"/>
      <c r="Z197" s="19"/>
      <c r="AA197" s="19"/>
    </row>
    <row r="198" spans="1:27" x14ac:dyDescent="0.2">
      <c r="A198" s="385"/>
      <c r="B198" s="386"/>
      <c r="C198" s="386"/>
      <c r="D198" s="386"/>
      <c r="E198" s="386"/>
      <c r="F198" s="392"/>
      <c r="G198" s="379"/>
      <c r="H198" s="379"/>
      <c r="I198" s="379"/>
      <c r="J198" s="379"/>
      <c r="K198" s="379"/>
      <c r="L198" s="379"/>
      <c r="M198" s="393"/>
      <c r="N198" s="386"/>
      <c r="O198" s="386"/>
      <c r="P198" s="386"/>
      <c r="Q198" s="386"/>
      <c r="R198" s="398"/>
      <c r="S198" s="19"/>
      <c r="T198" s="19"/>
      <c r="U198" s="19"/>
      <c r="V198" s="19"/>
      <c r="W198" s="19"/>
      <c r="X198" s="19"/>
      <c r="Y198" s="19"/>
      <c r="Z198" s="19"/>
      <c r="AA198" s="19"/>
    </row>
    <row r="199" spans="1:27" x14ac:dyDescent="0.2">
      <c r="A199" s="385"/>
      <c r="B199" s="386"/>
      <c r="C199" s="386"/>
      <c r="D199" s="386"/>
      <c r="E199" s="386"/>
      <c r="F199" s="392"/>
      <c r="G199" s="379"/>
      <c r="H199" s="379"/>
      <c r="I199" s="379"/>
      <c r="J199" s="379"/>
      <c r="K199" s="379"/>
      <c r="L199" s="379"/>
      <c r="M199" s="393"/>
      <c r="N199" s="386"/>
      <c r="O199" s="386"/>
      <c r="P199" s="386"/>
      <c r="Q199" s="386"/>
      <c r="R199" s="398"/>
      <c r="S199" s="19"/>
      <c r="T199" s="19"/>
      <c r="U199" s="19"/>
      <c r="V199" s="19"/>
      <c r="W199" s="19"/>
      <c r="X199" s="19"/>
      <c r="Y199" s="19"/>
      <c r="Z199" s="19"/>
      <c r="AA199" s="19"/>
    </row>
    <row r="200" spans="1:27" x14ac:dyDescent="0.2">
      <c r="A200" s="385"/>
      <c r="B200" s="386"/>
      <c r="C200" s="386"/>
      <c r="D200" s="386"/>
      <c r="E200" s="386"/>
      <c r="F200" s="392"/>
      <c r="G200" s="379"/>
      <c r="H200" s="379"/>
      <c r="I200" s="379"/>
      <c r="J200" s="379"/>
      <c r="K200" s="379"/>
      <c r="L200" s="379"/>
      <c r="M200" s="393"/>
      <c r="N200" s="386"/>
      <c r="O200" s="386"/>
      <c r="P200" s="386"/>
      <c r="Q200" s="386"/>
      <c r="R200" s="398"/>
      <c r="S200" s="19"/>
      <c r="T200" s="19"/>
      <c r="U200" s="19"/>
      <c r="V200" s="19"/>
      <c r="W200" s="19"/>
      <c r="X200" s="19"/>
      <c r="Y200" s="19"/>
      <c r="Z200" s="19"/>
      <c r="AA200" s="19"/>
    </row>
    <row r="201" spans="1:27" x14ac:dyDescent="0.2">
      <c r="A201" s="385"/>
      <c r="B201" s="386"/>
      <c r="C201" s="386"/>
      <c r="D201" s="386"/>
      <c r="E201" s="386"/>
      <c r="F201" s="392"/>
      <c r="G201" s="379"/>
      <c r="H201" s="379"/>
      <c r="I201" s="379"/>
      <c r="J201" s="379"/>
      <c r="K201" s="379"/>
      <c r="L201" s="379"/>
      <c r="M201" s="393"/>
      <c r="N201" s="386"/>
      <c r="O201" s="386"/>
      <c r="P201" s="386"/>
      <c r="Q201" s="386"/>
      <c r="R201" s="398"/>
      <c r="S201" s="19"/>
      <c r="T201" s="19"/>
      <c r="U201" s="19"/>
      <c r="V201" s="19"/>
      <c r="W201" s="19"/>
      <c r="X201" s="19"/>
      <c r="Y201" s="19"/>
      <c r="Z201" s="19"/>
      <c r="AA201" s="19"/>
    </row>
    <row r="202" spans="1:27" x14ac:dyDescent="0.2">
      <c r="A202" s="385"/>
      <c r="B202" s="386"/>
      <c r="C202" s="386"/>
      <c r="D202" s="386"/>
      <c r="E202" s="386"/>
      <c r="F202" s="392"/>
      <c r="G202" s="379"/>
      <c r="H202" s="379"/>
      <c r="I202" s="379"/>
      <c r="J202" s="379"/>
      <c r="K202" s="379"/>
      <c r="L202" s="379"/>
      <c r="M202" s="393"/>
      <c r="N202" s="386"/>
      <c r="O202" s="386"/>
      <c r="P202" s="386"/>
      <c r="Q202" s="386"/>
      <c r="R202" s="398"/>
      <c r="S202" s="19"/>
      <c r="T202" s="19"/>
      <c r="U202" s="19"/>
      <c r="V202" s="19"/>
      <c r="W202" s="19"/>
      <c r="X202" s="19"/>
      <c r="Y202" s="19"/>
      <c r="Z202" s="19"/>
      <c r="AA202" s="19"/>
    </row>
    <row r="203" spans="1:27" ht="16" thickBot="1" x14ac:dyDescent="0.25">
      <c r="A203" s="387"/>
      <c r="B203" s="388"/>
      <c r="C203" s="388"/>
      <c r="D203" s="388"/>
      <c r="E203" s="388"/>
      <c r="F203" s="392"/>
      <c r="G203" s="379"/>
      <c r="H203" s="379"/>
      <c r="I203" s="379"/>
      <c r="J203" s="379"/>
      <c r="K203" s="379"/>
      <c r="L203" s="379"/>
      <c r="M203" s="393"/>
      <c r="N203" s="388"/>
      <c r="O203" s="388"/>
      <c r="P203" s="388"/>
      <c r="Q203" s="388"/>
      <c r="R203" s="399"/>
      <c r="S203" s="19"/>
      <c r="T203" s="19"/>
      <c r="U203" s="19"/>
      <c r="V203" s="19"/>
      <c r="W203" s="19"/>
      <c r="X203" s="19"/>
      <c r="Y203" s="19"/>
      <c r="Z203" s="19"/>
      <c r="AA203" s="19"/>
    </row>
    <row r="204" spans="1:27" x14ac:dyDescent="0.2">
      <c r="A204" s="383" t="s">
        <v>259</v>
      </c>
      <c r="B204" s="384"/>
      <c r="C204" s="384"/>
      <c r="D204" s="384"/>
      <c r="E204" s="384"/>
      <c r="F204" s="392"/>
      <c r="G204" s="379"/>
      <c r="H204" s="379"/>
      <c r="I204" s="379"/>
      <c r="J204" s="379"/>
      <c r="K204" s="379"/>
      <c r="L204" s="379"/>
      <c r="M204" s="393"/>
      <c r="N204" s="384" t="s">
        <v>259</v>
      </c>
      <c r="O204" s="384"/>
      <c r="P204" s="384"/>
      <c r="Q204" s="384"/>
      <c r="R204" s="397"/>
      <c r="S204" s="19"/>
      <c r="T204" s="19"/>
      <c r="U204" s="19"/>
      <c r="V204" s="19"/>
      <c r="W204" s="19"/>
      <c r="X204" s="19"/>
      <c r="Y204" s="19"/>
      <c r="Z204" s="19"/>
      <c r="AA204" s="19"/>
    </row>
    <row r="205" spans="1:27" x14ac:dyDescent="0.2">
      <c r="A205" s="385"/>
      <c r="B205" s="386"/>
      <c r="C205" s="386"/>
      <c r="D205" s="386"/>
      <c r="E205" s="386"/>
      <c r="F205" s="392"/>
      <c r="G205" s="379"/>
      <c r="H205" s="379"/>
      <c r="I205" s="379"/>
      <c r="J205" s="379"/>
      <c r="K205" s="379"/>
      <c r="L205" s="379"/>
      <c r="M205" s="393"/>
      <c r="N205" s="386"/>
      <c r="O205" s="386"/>
      <c r="P205" s="386"/>
      <c r="Q205" s="386"/>
      <c r="R205" s="398"/>
      <c r="S205" s="19"/>
      <c r="T205" s="19"/>
      <c r="U205" s="19"/>
      <c r="V205" s="19"/>
      <c r="W205" s="19"/>
      <c r="X205" s="19"/>
      <c r="Y205" s="19"/>
      <c r="Z205" s="19"/>
      <c r="AA205" s="19"/>
    </row>
    <row r="206" spans="1:27" x14ac:dyDescent="0.2">
      <c r="A206" s="385"/>
      <c r="B206" s="386"/>
      <c r="C206" s="386"/>
      <c r="D206" s="386"/>
      <c r="E206" s="386"/>
      <c r="F206" s="392"/>
      <c r="G206" s="379"/>
      <c r="H206" s="379"/>
      <c r="I206" s="379"/>
      <c r="J206" s="379"/>
      <c r="K206" s="379"/>
      <c r="L206" s="379"/>
      <c r="M206" s="393"/>
      <c r="N206" s="386"/>
      <c r="O206" s="386"/>
      <c r="P206" s="386"/>
      <c r="Q206" s="386"/>
      <c r="R206" s="398"/>
      <c r="S206" s="19"/>
      <c r="T206" s="19"/>
      <c r="U206" s="19"/>
      <c r="V206" s="19"/>
      <c r="W206" s="19"/>
      <c r="X206" s="19"/>
      <c r="Y206" s="19"/>
      <c r="Z206" s="19"/>
      <c r="AA206" s="19"/>
    </row>
    <row r="207" spans="1:27" x14ac:dyDescent="0.2">
      <c r="A207" s="385"/>
      <c r="B207" s="386"/>
      <c r="C207" s="386"/>
      <c r="D207" s="386"/>
      <c r="E207" s="386"/>
      <c r="F207" s="392"/>
      <c r="G207" s="379"/>
      <c r="H207" s="379"/>
      <c r="I207" s="379"/>
      <c r="J207" s="379"/>
      <c r="K207" s="379"/>
      <c r="L207" s="379"/>
      <c r="M207" s="393"/>
      <c r="N207" s="386"/>
      <c r="O207" s="386"/>
      <c r="P207" s="386"/>
      <c r="Q207" s="386"/>
      <c r="R207" s="398"/>
      <c r="S207" s="19"/>
      <c r="T207" s="19"/>
      <c r="U207" s="19"/>
      <c r="V207" s="19"/>
      <c r="W207" s="19"/>
      <c r="X207" s="19"/>
      <c r="Y207" s="19"/>
      <c r="Z207" s="19"/>
      <c r="AA207" s="19"/>
    </row>
    <row r="208" spans="1:27" x14ac:dyDescent="0.2">
      <c r="A208" s="385"/>
      <c r="B208" s="386"/>
      <c r="C208" s="386"/>
      <c r="D208" s="386"/>
      <c r="E208" s="386"/>
      <c r="F208" s="392"/>
      <c r="G208" s="379"/>
      <c r="H208" s="379"/>
      <c r="I208" s="379"/>
      <c r="J208" s="379"/>
      <c r="K208" s="379"/>
      <c r="L208" s="379"/>
      <c r="M208" s="393"/>
      <c r="N208" s="386"/>
      <c r="O208" s="386"/>
      <c r="P208" s="386"/>
      <c r="Q208" s="386"/>
      <c r="R208" s="398"/>
      <c r="S208" s="19"/>
      <c r="T208" s="19"/>
      <c r="U208" s="19"/>
      <c r="V208" s="19"/>
      <c r="W208" s="19"/>
      <c r="X208" s="19"/>
      <c r="Y208" s="19"/>
      <c r="Z208" s="19"/>
      <c r="AA208" s="19"/>
    </row>
    <row r="209" spans="1:27" x14ac:dyDescent="0.2">
      <c r="A209" s="385"/>
      <c r="B209" s="386"/>
      <c r="C209" s="386"/>
      <c r="D209" s="386"/>
      <c r="E209" s="386"/>
      <c r="F209" s="392"/>
      <c r="G209" s="379"/>
      <c r="H209" s="379"/>
      <c r="I209" s="379"/>
      <c r="J209" s="379"/>
      <c r="K209" s="379"/>
      <c r="L209" s="379"/>
      <c r="M209" s="393"/>
      <c r="N209" s="386"/>
      <c r="O209" s="386"/>
      <c r="P209" s="386"/>
      <c r="Q209" s="386"/>
      <c r="R209" s="398"/>
      <c r="S209" s="19"/>
      <c r="T209" s="19"/>
      <c r="U209" s="19"/>
      <c r="V209" s="19"/>
      <c r="W209" s="19"/>
      <c r="X209" s="19"/>
      <c r="Y209" s="19"/>
      <c r="Z209" s="19"/>
      <c r="AA209" s="19"/>
    </row>
    <row r="210" spans="1:27" x14ac:dyDescent="0.2">
      <c r="A210" s="385"/>
      <c r="B210" s="386"/>
      <c r="C210" s="386"/>
      <c r="D210" s="386"/>
      <c r="E210" s="386"/>
      <c r="F210" s="392"/>
      <c r="G210" s="379"/>
      <c r="H210" s="379"/>
      <c r="I210" s="379"/>
      <c r="J210" s="379"/>
      <c r="K210" s="379"/>
      <c r="L210" s="379"/>
      <c r="M210" s="393"/>
      <c r="N210" s="386"/>
      <c r="O210" s="386"/>
      <c r="P210" s="386"/>
      <c r="Q210" s="386"/>
      <c r="R210" s="398"/>
      <c r="S210" s="19"/>
      <c r="T210" s="19"/>
      <c r="U210" s="19"/>
      <c r="V210" s="19"/>
      <c r="W210" s="19"/>
      <c r="X210" s="19"/>
      <c r="Y210" s="19"/>
      <c r="Z210" s="19"/>
      <c r="AA210" s="19"/>
    </row>
    <row r="211" spans="1:27" x14ac:dyDescent="0.2">
      <c r="A211" s="385"/>
      <c r="B211" s="386"/>
      <c r="C211" s="386"/>
      <c r="D211" s="386"/>
      <c r="E211" s="386"/>
      <c r="F211" s="392"/>
      <c r="G211" s="379"/>
      <c r="H211" s="379"/>
      <c r="I211" s="379"/>
      <c r="J211" s="379"/>
      <c r="K211" s="379"/>
      <c r="L211" s="379"/>
      <c r="M211" s="393"/>
      <c r="N211" s="386"/>
      <c r="O211" s="386"/>
      <c r="P211" s="386"/>
      <c r="Q211" s="386"/>
      <c r="R211" s="398"/>
      <c r="S211" s="19"/>
      <c r="T211" s="19"/>
      <c r="U211" s="19"/>
      <c r="V211" s="19"/>
      <c r="W211" s="19"/>
      <c r="X211" s="19"/>
      <c r="Y211" s="19"/>
      <c r="Z211" s="19"/>
      <c r="AA211" s="19"/>
    </row>
    <row r="212" spans="1:27" x14ac:dyDescent="0.2">
      <c r="A212" s="385"/>
      <c r="B212" s="386"/>
      <c r="C212" s="386"/>
      <c r="D212" s="386"/>
      <c r="E212" s="386"/>
      <c r="F212" s="392"/>
      <c r="G212" s="379"/>
      <c r="H212" s="379"/>
      <c r="I212" s="379"/>
      <c r="J212" s="379"/>
      <c r="K212" s="379"/>
      <c r="L212" s="379"/>
      <c r="M212" s="393"/>
      <c r="N212" s="386"/>
      <c r="O212" s="386"/>
      <c r="P212" s="386"/>
      <c r="Q212" s="386"/>
      <c r="R212" s="398"/>
      <c r="S212" s="19"/>
      <c r="T212" s="19"/>
      <c r="U212" s="19"/>
      <c r="V212" s="19"/>
      <c r="W212" s="19"/>
      <c r="X212" s="19"/>
      <c r="Y212" s="19"/>
      <c r="Z212" s="19"/>
      <c r="AA212" s="19"/>
    </row>
    <row r="213" spans="1:27" ht="16" thickBot="1" x14ac:dyDescent="0.25">
      <c r="A213" s="387"/>
      <c r="B213" s="388"/>
      <c r="C213" s="388"/>
      <c r="D213" s="388"/>
      <c r="E213" s="388"/>
      <c r="F213" s="394"/>
      <c r="G213" s="395"/>
      <c r="H213" s="395"/>
      <c r="I213" s="395"/>
      <c r="J213" s="395"/>
      <c r="K213" s="395"/>
      <c r="L213" s="395"/>
      <c r="M213" s="396"/>
      <c r="N213" s="388"/>
      <c r="O213" s="388"/>
      <c r="P213" s="388"/>
      <c r="Q213" s="388"/>
      <c r="R213" s="399"/>
      <c r="S213" s="19"/>
      <c r="T213" s="19"/>
      <c r="U213" s="19"/>
      <c r="V213" s="19"/>
      <c r="W213" s="19"/>
      <c r="X213" s="19"/>
      <c r="Y213" s="19"/>
      <c r="Z213" s="19"/>
      <c r="AA213" s="19"/>
    </row>
    <row r="214" spans="1:27" x14ac:dyDescent="0.2">
      <c r="A214" s="26"/>
      <c r="B214" s="26"/>
      <c r="C214" s="26"/>
      <c r="D214" s="26"/>
      <c r="E214" s="26"/>
      <c r="F214" s="26"/>
      <c r="G214" s="26"/>
      <c r="H214" s="26"/>
      <c r="I214" s="26"/>
      <c r="J214" s="26"/>
      <c r="K214" s="26"/>
      <c r="L214" s="26"/>
      <c r="M214" s="26"/>
      <c r="N214" s="27"/>
      <c r="O214" s="26"/>
      <c r="P214" s="26"/>
      <c r="Q214" s="26"/>
      <c r="R214" s="26"/>
      <c r="S214" s="19"/>
      <c r="T214" s="19"/>
      <c r="U214" s="19"/>
      <c r="V214" s="19"/>
      <c r="W214" s="19"/>
      <c r="X214" s="19"/>
      <c r="Y214" s="19"/>
      <c r="Z214" s="19"/>
      <c r="AA214" s="19"/>
    </row>
    <row r="215" spans="1:27" x14ac:dyDescent="0.2">
      <c r="A215" s="380" t="s">
        <v>266</v>
      </c>
      <c r="B215" s="380"/>
      <c r="C215" s="380"/>
      <c r="D215" s="380"/>
      <c r="E215" s="380"/>
      <c r="F215" s="380"/>
      <c r="G215" s="380"/>
      <c r="H215" s="380"/>
      <c r="I215" s="19"/>
      <c r="J215" s="19"/>
      <c r="K215" s="380" t="s">
        <v>267</v>
      </c>
      <c r="L215" s="380"/>
      <c r="M215" s="380"/>
      <c r="N215" s="380"/>
      <c r="O215" s="380"/>
      <c r="P215" s="380"/>
      <c r="Q215" s="380"/>
      <c r="R215" s="380"/>
      <c r="S215" s="19"/>
      <c r="T215" s="19"/>
      <c r="U215" s="19"/>
      <c r="V215" s="19"/>
      <c r="W215" s="19"/>
      <c r="X215" s="19"/>
      <c r="Y215" s="19"/>
      <c r="Z215" s="19"/>
      <c r="AA215" s="19"/>
    </row>
    <row r="216" spans="1:27" ht="16" x14ac:dyDescent="0.2">
      <c r="A216" s="35" t="s">
        <v>268</v>
      </c>
      <c r="B216" s="19"/>
      <c r="C216" s="28" t="s">
        <v>256</v>
      </c>
      <c r="D216" s="381">
        <f>VLOOKUP(S166,Base_03!$A$5:$AS$24,5,0)</f>
        <v>36</v>
      </c>
      <c r="E216" s="382"/>
      <c r="F216" s="19" t="s">
        <v>308</v>
      </c>
      <c r="G216" s="19"/>
      <c r="H216" s="19"/>
      <c r="I216" s="19"/>
      <c r="J216" s="19"/>
      <c r="K216" s="35" t="s">
        <v>268</v>
      </c>
      <c r="L216" s="28"/>
      <c r="M216" s="28" t="s">
        <v>2</v>
      </c>
      <c r="N216" s="375">
        <f>VLOOKUP(S166,Base_04!$A$5:$AS$24,5,0)</f>
        <v>49</v>
      </c>
      <c r="O216" s="375"/>
      <c r="P216" s="29" t="s">
        <v>308</v>
      </c>
      <c r="Q216" s="19"/>
      <c r="R216" s="19"/>
      <c r="S216" s="19"/>
      <c r="T216" s="19"/>
      <c r="U216" s="19"/>
      <c r="V216" s="19"/>
      <c r="W216" s="19"/>
      <c r="X216" s="19"/>
      <c r="Y216" s="19"/>
      <c r="Z216" s="19"/>
      <c r="AA216" s="19"/>
    </row>
    <row r="217" spans="1:27" x14ac:dyDescent="0.2">
      <c r="A217" s="36" t="s">
        <v>269</v>
      </c>
      <c r="B217" s="19"/>
      <c r="C217" s="28"/>
      <c r="D217" s="379" t="s">
        <v>313</v>
      </c>
      <c r="E217" s="379"/>
      <c r="F217" s="379" t="s">
        <v>314</v>
      </c>
      <c r="G217" s="379"/>
      <c r="H217" s="19"/>
      <c r="I217" s="19"/>
      <c r="J217" s="19"/>
      <c r="K217" s="36" t="s">
        <v>269</v>
      </c>
      <c r="L217" s="19"/>
      <c r="M217" s="28"/>
      <c r="N217" s="379" t="s">
        <v>313</v>
      </c>
      <c r="O217" s="379"/>
      <c r="P217" s="379" t="s">
        <v>314</v>
      </c>
      <c r="Q217" s="379"/>
      <c r="R217" s="34"/>
      <c r="S217" s="19"/>
      <c r="T217" s="19"/>
      <c r="U217" s="19"/>
      <c r="V217" s="19"/>
      <c r="W217" s="19"/>
      <c r="X217" s="19"/>
      <c r="Y217" s="19"/>
      <c r="Z217" s="19"/>
      <c r="AA217" s="19"/>
    </row>
    <row r="218" spans="1:27" x14ac:dyDescent="0.2">
      <c r="A218" s="19"/>
      <c r="B218" s="19"/>
      <c r="C218" s="28"/>
      <c r="D218" s="379"/>
      <c r="E218" s="379"/>
      <c r="F218" s="379"/>
      <c r="G218" s="379"/>
      <c r="H218" s="19"/>
      <c r="I218" s="19"/>
      <c r="J218" s="19"/>
      <c r="K218" s="19"/>
      <c r="L218" s="19"/>
      <c r="M218" s="28"/>
      <c r="N218" s="379"/>
      <c r="O218" s="379"/>
      <c r="P218" s="379"/>
      <c r="Q218" s="379"/>
      <c r="R218" s="34"/>
      <c r="S218" s="19"/>
      <c r="T218" s="19"/>
      <c r="U218" s="19"/>
      <c r="V218" s="19"/>
      <c r="W218" s="19"/>
      <c r="X218" s="19"/>
      <c r="Y218" s="19"/>
      <c r="Z218" s="19"/>
      <c r="AA218" s="19"/>
    </row>
    <row r="219" spans="1:27" x14ac:dyDescent="0.2">
      <c r="A219" s="346" t="s">
        <v>270</v>
      </c>
      <c r="B219" s="346"/>
      <c r="C219" s="346" t="s">
        <v>256</v>
      </c>
      <c r="D219" s="374" t="str">
        <f>VLOOKUP(S166,Base_03!$A$5:$AS$24,6,0)</f>
        <v>Batu Kali</v>
      </c>
      <c r="E219" s="374"/>
      <c r="F219" s="375">
        <f>VLOOKUP(S166,Base_03!$A$5:$AS$24,12,0)</f>
        <v>2.0249999999999999</v>
      </c>
      <c r="G219" s="375"/>
      <c r="H219" s="19" t="s">
        <v>271</v>
      </c>
      <c r="I219" s="19"/>
      <c r="J219" s="19"/>
      <c r="K219" s="346" t="s">
        <v>270</v>
      </c>
      <c r="L219" s="346"/>
      <c r="M219" s="346"/>
      <c r="N219" s="374" t="str">
        <f>VLOOKUP(S166,Base_04!$A$5:$AS$24,6,0)</f>
        <v>Batu Kali</v>
      </c>
      <c r="O219" s="374"/>
      <c r="P219" s="375">
        <f>VLOOKUP(S166,Base_04!$A$5:$AS$24,12,0)</f>
        <v>2.0249999999999999</v>
      </c>
      <c r="Q219" s="375"/>
      <c r="R219" s="19" t="s">
        <v>271</v>
      </c>
      <c r="S219" s="19" t="s">
        <v>272</v>
      </c>
      <c r="T219" s="19"/>
      <c r="U219" s="19"/>
      <c r="V219" s="19"/>
      <c r="W219" s="19"/>
      <c r="X219" s="19"/>
      <c r="Y219" s="19"/>
      <c r="Z219" s="19"/>
      <c r="AA219" s="19"/>
    </row>
    <row r="220" spans="1:27" x14ac:dyDescent="0.2">
      <c r="A220" s="346" t="s">
        <v>273</v>
      </c>
      <c r="B220" s="346"/>
      <c r="C220" s="346" t="s">
        <v>256</v>
      </c>
      <c r="D220" s="374" t="str">
        <f>VLOOKUP(S166,Base_03!$A$5:$AS$24,13,0)</f>
        <v>S 2</v>
      </c>
      <c r="E220" s="374"/>
      <c r="F220" s="375">
        <f>VLOOKUP(S166,Base_03!$A$5:$AS$24,15,0)</f>
        <v>0</v>
      </c>
      <c r="G220" s="375"/>
      <c r="H220" s="19" t="s">
        <v>271</v>
      </c>
      <c r="I220" s="19"/>
      <c r="J220" s="19"/>
      <c r="K220" s="346" t="s">
        <v>273</v>
      </c>
      <c r="L220" s="346"/>
      <c r="M220" s="346"/>
      <c r="N220" s="374" t="str">
        <f>VLOOKUP(S166,Base_04!$A$5:$AS$24,13,0)</f>
        <v>S 2</v>
      </c>
      <c r="O220" s="374"/>
      <c r="P220" s="375">
        <f>VLOOKUP(S166,Base_04!$A$5:$AS$24,15,0)</f>
        <v>0</v>
      </c>
      <c r="Q220" s="375"/>
      <c r="R220" s="19" t="s">
        <v>271</v>
      </c>
      <c r="S220" s="19" t="s">
        <v>272</v>
      </c>
      <c r="T220" s="19"/>
      <c r="U220" s="19"/>
      <c r="V220" s="19"/>
      <c r="W220" s="19"/>
      <c r="X220" s="19"/>
      <c r="Y220" s="19"/>
      <c r="Z220" s="19"/>
      <c r="AA220" s="19"/>
    </row>
    <row r="221" spans="1:27" x14ac:dyDescent="0.2">
      <c r="A221" s="346" t="s">
        <v>274</v>
      </c>
      <c r="B221" s="346"/>
      <c r="C221" s="346" t="s">
        <v>256</v>
      </c>
      <c r="D221" s="374" t="str">
        <f>VLOOKUP(S166,Base_03!$A$5:$AS$24,16,0)</f>
        <v>Beton</v>
      </c>
      <c r="E221" s="374"/>
      <c r="F221" s="375">
        <f>VLOOKUP(S166,Base_03!$A$5:$AS$24,22,0)</f>
        <v>0</v>
      </c>
      <c r="G221" s="375"/>
      <c r="H221" s="19" t="s">
        <v>271</v>
      </c>
      <c r="I221" s="19"/>
      <c r="J221" s="19"/>
      <c r="K221" s="346" t="s">
        <v>274</v>
      </c>
      <c r="L221" s="346"/>
      <c r="M221" s="346"/>
      <c r="N221" s="374" t="str">
        <f>VLOOKUP(S166,Base_04!$A$5:$AS$24,16,0)</f>
        <v>Beton</v>
      </c>
      <c r="O221" s="374"/>
      <c r="P221" s="375">
        <f>VLOOKUP(S166,Base_04!$A$5:$AS$24,22,0)</f>
        <v>0</v>
      </c>
      <c r="Q221" s="375"/>
      <c r="R221" s="19" t="s">
        <v>271</v>
      </c>
      <c r="S221" s="19" t="s">
        <v>272</v>
      </c>
      <c r="T221" s="19"/>
      <c r="U221" s="19"/>
      <c r="V221" s="19"/>
      <c r="W221" s="19"/>
      <c r="X221" s="19"/>
      <c r="Y221" s="19"/>
      <c r="Z221" s="19"/>
      <c r="AA221" s="19"/>
    </row>
    <row r="222" spans="1:27" x14ac:dyDescent="0.2">
      <c r="A222" s="346" t="s">
        <v>275</v>
      </c>
      <c r="B222" s="346"/>
      <c r="C222" s="346" t="s">
        <v>256</v>
      </c>
      <c r="D222" s="374" t="str">
        <f>VLOOKUP(S166,Base_03!$A$5:$AS$24,23,0)</f>
        <v>K 2</v>
      </c>
      <c r="E222" s="374"/>
      <c r="F222" s="375">
        <f>VLOOKUP(S166,Base_03!$A$5:$AS$24,24,0)</f>
        <v>0</v>
      </c>
      <c r="G222" s="375"/>
      <c r="H222" s="19" t="s">
        <v>271</v>
      </c>
      <c r="I222" s="19"/>
      <c r="J222" s="19"/>
      <c r="K222" s="346" t="s">
        <v>275</v>
      </c>
      <c r="L222" s="346"/>
      <c r="M222" s="346"/>
      <c r="N222" s="374" t="str">
        <f>VLOOKUP(S166,Base_04!$A$5:$AS$24,23,0)</f>
        <v>K 2</v>
      </c>
      <c r="O222" s="374"/>
      <c r="P222" s="375">
        <f>VLOOKUP(S166,Base_04!$A$5:$AS$24,24,0)</f>
        <v>0</v>
      </c>
      <c r="Q222" s="375"/>
      <c r="R222" s="19" t="s">
        <v>271</v>
      </c>
      <c r="S222" s="19" t="s">
        <v>272</v>
      </c>
      <c r="T222" s="19"/>
      <c r="U222" s="19"/>
      <c r="V222" s="19"/>
      <c r="W222" s="19"/>
      <c r="X222" s="19"/>
      <c r="Y222" s="19"/>
      <c r="Z222" s="19"/>
      <c r="AA222" s="19"/>
    </row>
    <row r="223" spans="1:27" x14ac:dyDescent="0.2">
      <c r="A223" s="346" t="s">
        <v>276</v>
      </c>
      <c r="B223" s="346"/>
      <c r="C223" s="346" t="s">
        <v>256</v>
      </c>
      <c r="D223" s="374" t="str">
        <f>VLOOKUP(S166,Base_03!$A$5:$AS$24,25,0)</f>
        <v>K 2</v>
      </c>
      <c r="E223" s="374"/>
      <c r="F223" s="375">
        <f>VLOOKUP(S166,Base_03!$A$5:$AS$24,26,0)</f>
        <v>73.900834456272094</v>
      </c>
      <c r="G223" s="375"/>
      <c r="H223" s="19" t="s">
        <v>309</v>
      </c>
      <c r="I223" s="19"/>
      <c r="J223" s="19"/>
      <c r="K223" s="346" t="s">
        <v>276</v>
      </c>
      <c r="L223" s="346"/>
      <c r="M223" s="346"/>
      <c r="N223" s="374" t="str">
        <f>VLOOKUP(S166,Base_04!$A$5:$AS$24,25,0)</f>
        <v>K 2</v>
      </c>
      <c r="O223" s="374"/>
      <c r="P223" s="375">
        <f>VLOOKUP(S166,Base_04!$A$5:$AS$24,26,0)</f>
        <v>93.530743608719362</v>
      </c>
      <c r="Q223" s="375"/>
      <c r="R223" s="19" t="s">
        <v>309</v>
      </c>
      <c r="S223" s="19" t="s">
        <v>272</v>
      </c>
      <c r="T223" s="19"/>
      <c r="U223" s="19"/>
      <c r="V223" s="19"/>
      <c r="W223" s="19"/>
      <c r="X223" s="19"/>
      <c r="Y223" s="19"/>
      <c r="Z223" s="19"/>
      <c r="AA223" s="19"/>
    </row>
    <row r="224" spans="1:27" x14ac:dyDescent="0.2">
      <c r="A224" s="22"/>
      <c r="B224" s="22"/>
      <c r="C224" s="22"/>
      <c r="D224" s="18"/>
      <c r="E224" s="18"/>
      <c r="F224" s="29"/>
      <c r="G224" s="19"/>
      <c r="H224" s="19"/>
      <c r="I224" s="19"/>
      <c r="J224" s="19"/>
      <c r="K224" s="22"/>
      <c r="L224" s="22"/>
      <c r="M224" s="22"/>
      <c r="N224" s="18"/>
      <c r="O224" s="18"/>
      <c r="P224" s="29"/>
      <c r="Q224" s="19"/>
      <c r="R224" s="19"/>
      <c r="S224" s="19"/>
      <c r="T224" s="19"/>
      <c r="U224" s="19"/>
      <c r="V224" s="19"/>
      <c r="W224" s="19"/>
      <c r="X224" s="19"/>
      <c r="Y224" s="19"/>
      <c r="Z224" s="19"/>
      <c r="AA224" s="19"/>
    </row>
    <row r="225" spans="1:27" x14ac:dyDescent="0.2">
      <c r="A225" s="36" t="s">
        <v>277</v>
      </c>
      <c r="B225" s="19"/>
      <c r="C225" s="28"/>
      <c r="D225" s="379" t="s">
        <v>313</v>
      </c>
      <c r="E225" s="379"/>
      <c r="F225" s="379" t="s">
        <v>314</v>
      </c>
      <c r="G225" s="379"/>
      <c r="H225" s="19"/>
      <c r="I225" s="19"/>
      <c r="J225" s="19"/>
      <c r="K225" s="36" t="s">
        <v>277</v>
      </c>
      <c r="L225" s="19"/>
      <c r="M225" s="28"/>
      <c r="N225" s="379" t="s">
        <v>313</v>
      </c>
      <c r="O225" s="379"/>
      <c r="P225" s="379" t="s">
        <v>314</v>
      </c>
      <c r="Q225" s="379"/>
      <c r="R225" s="34"/>
      <c r="S225" s="19"/>
      <c r="T225" s="19"/>
      <c r="U225" s="19"/>
      <c r="V225" s="19"/>
      <c r="W225" s="19"/>
      <c r="X225" s="19"/>
      <c r="Y225" s="19"/>
      <c r="Z225" s="19"/>
      <c r="AA225" s="19"/>
    </row>
    <row r="226" spans="1:27" x14ac:dyDescent="0.2">
      <c r="A226" s="19"/>
      <c r="B226" s="19"/>
      <c r="C226" s="28"/>
      <c r="D226" s="379"/>
      <c r="E226" s="379"/>
      <c r="F226" s="379"/>
      <c r="G226" s="379"/>
      <c r="H226" s="19"/>
      <c r="I226" s="19"/>
      <c r="J226" s="19"/>
      <c r="K226" s="19"/>
      <c r="L226" s="19"/>
      <c r="M226" s="28"/>
      <c r="N226" s="379"/>
      <c r="O226" s="379"/>
      <c r="P226" s="379"/>
      <c r="Q226" s="379"/>
      <c r="R226" s="34"/>
      <c r="S226" s="19"/>
      <c r="T226" s="19"/>
      <c r="U226" s="19"/>
      <c r="V226" s="19"/>
      <c r="W226" s="19"/>
      <c r="X226" s="19"/>
      <c r="Y226" s="19"/>
      <c r="Z226" s="19"/>
      <c r="AA226" s="19"/>
    </row>
    <row r="227" spans="1:27" x14ac:dyDescent="0.2">
      <c r="A227" s="346" t="s">
        <v>278</v>
      </c>
      <c r="B227" s="346"/>
      <c r="C227" s="346" t="s">
        <v>2</v>
      </c>
      <c r="D227" s="374" t="str">
        <f>VLOOKUP(S166,Base_03!$A$5:$AS$24,28,0)</f>
        <v xml:space="preserve"> G 2</v>
      </c>
      <c r="E227" s="374"/>
      <c r="F227" s="375">
        <f>VLOOKUP(S166,Base_03!$A$5:$AS$24,30,0)</f>
        <v>55</v>
      </c>
      <c r="G227" s="375"/>
      <c r="H227" s="19" t="s">
        <v>309</v>
      </c>
      <c r="I227" s="19"/>
      <c r="J227" s="19"/>
      <c r="K227" s="346" t="s">
        <v>278</v>
      </c>
      <c r="L227" s="346"/>
      <c r="M227" s="346" t="s">
        <v>2</v>
      </c>
      <c r="N227" s="374" t="str">
        <f>VLOOKUP(S166,Base_04!$A$5:$AS$24,28,0)</f>
        <v xml:space="preserve"> G 2</v>
      </c>
      <c r="O227" s="374"/>
      <c r="P227" s="375">
        <f>VLOOKUP(S166,Base_04!$A$5:$AS$24,30,0)</f>
        <v>55</v>
      </c>
      <c r="Q227" s="375"/>
      <c r="R227" s="19" t="s">
        <v>309</v>
      </c>
      <c r="S227" s="19" t="s">
        <v>272</v>
      </c>
      <c r="T227" s="19"/>
      <c r="U227" s="19"/>
      <c r="V227" s="19"/>
      <c r="W227" s="19"/>
      <c r="X227" s="19"/>
      <c r="Y227" s="19"/>
      <c r="Z227" s="19"/>
      <c r="AA227" s="19"/>
    </row>
    <row r="228" spans="1:27" x14ac:dyDescent="0.2">
      <c r="A228" s="346" t="s">
        <v>279</v>
      </c>
      <c r="B228" s="346"/>
      <c r="C228" s="346" t="s">
        <v>2</v>
      </c>
      <c r="D228" s="374" t="str">
        <f>VLOOKUP(S166,Base_03!$A$5:$AS$24,31,0)</f>
        <v>H 2</v>
      </c>
      <c r="E228" s="374"/>
      <c r="F228" s="375">
        <f>VLOOKUP(S166,Base_03!$A$5:$AS$24,34,0)</f>
        <v>-5.76</v>
      </c>
      <c r="G228" s="375"/>
      <c r="H228" s="19" t="s">
        <v>309</v>
      </c>
      <c r="I228" s="19"/>
      <c r="J228" s="19"/>
      <c r="K228" s="346" t="s">
        <v>279</v>
      </c>
      <c r="L228" s="346"/>
      <c r="M228" s="346" t="s">
        <v>2</v>
      </c>
      <c r="N228" s="374" t="str">
        <f>VLOOKUP(S166,Base_04!$A$5:$AS$24,31,0)</f>
        <v>H 2</v>
      </c>
      <c r="O228" s="374"/>
      <c r="P228" s="375">
        <f>VLOOKUP(S166,Base_04!$A$5:$AS$24,34,0)</f>
        <v>-5.76</v>
      </c>
      <c r="Q228" s="375"/>
      <c r="R228" s="19" t="s">
        <v>309</v>
      </c>
      <c r="S228" s="19" t="s">
        <v>272</v>
      </c>
      <c r="T228" s="19"/>
      <c r="U228" s="19"/>
      <c r="V228" s="19"/>
      <c r="W228" s="19"/>
      <c r="X228" s="19"/>
      <c r="Y228" s="19"/>
      <c r="Z228" s="19"/>
      <c r="AA228" s="19"/>
    </row>
    <row r="229" spans="1:27" x14ac:dyDescent="0.2">
      <c r="A229" s="376" t="s">
        <v>311</v>
      </c>
      <c r="B229" s="376"/>
      <c r="C229" s="376" t="s">
        <v>2</v>
      </c>
      <c r="D229" s="377" t="str">
        <f>VLOOKUP(S166,Base_03!$A$5:$AS$24,35,0)</f>
        <v>Kayu</v>
      </c>
      <c r="E229" s="377"/>
      <c r="F229" s="378">
        <f>VLOOKUP(S166,Base_03!$A$5:$AS$24,36,0)</f>
        <v>5.76</v>
      </c>
      <c r="G229" s="378"/>
      <c r="H229" s="19" t="s">
        <v>309</v>
      </c>
      <c r="I229" s="19"/>
      <c r="J229" s="19"/>
      <c r="K229" s="376" t="s">
        <v>311</v>
      </c>
      <c r="L229" s="376"/>
      <c r="M229" s="376" t="s">
        <v>2</v>
      </c>
      <c r="N229" s="377" t="str">
        <f>VLOOKUP(S166,Base_04!$A$5:$AS$24,35,0)</f>
        <v>Kayu</v>
      </c>
      <c r="O229" s="377"/>
      <c r="P229" s="378">
        <f>VLOOKUP(S166,Base_04!$A$5:$AS$24,36,0)</f>
        <v>5.76</v>
      </c>
      <c r="Q229" s="378"/>
      <c r="R229" s="19" t="s">
        <v>309</v>
      </c>
      <c r="S229" s="19" t="s">
        <v>272</v>
      </c>
      <c r="T229" s="19"/>
      <c r="U229" s="19"/>
      <c r="V229" s="19"/>
      <c r="W229" s="19"/>
      <c r="X229" s="19"/>
      <c r="Y229" s="19"/>
      <c r="Z229" s="19"/>
      <c r="AA229" s="19"/>
    </row>
    <row r="230" spans="1:27" x14ac:dyDescent="0.2">
      <c r="A230" s="372" t="s">
        <v>312</v>
      </c>
      <c r="B230" s="372"/>
      <c r="C230" s="372"/>
      <c r="D230" s="377"/>
      <c r="E230" s="377"/>
      <c r="F230" s="378"/>
      <c r="G230" s="378"/>
      <c r="H230" s="19"/>
      <c r="I230" s="19"/>
      <c r="J230" s="19"/>
      <c r="K230" s="372" t="s">
        <v>312</v>
      </c>
      <c r="L230" s="372"/>
      <c r="M230" s="372"/>
      <c r="N230" s="377"/>
      <c r="O230" s="377"/>
      <c r="P230" s="378"/>
      <c r="Q230" s="378"/>
      <c r="R230" s="19"/>
      <c r="S230" s="19"/>
      <c r="T230" s="19"/>
      <c r="U230" s="19"/>
      <c r="V230" s="19"/>
      <c r="W230" s="19"/>
      <c r="X230" s="19"/>
      <c r="Y230" s="19"/>
      <c r="Z230" s="19"/>
      <c r="AA230" s="19"/>
    </row>
    <row r="231" spans="1:27" x14ac:dyDescent="0.2">
      <c r="A231" s="346" t="s">
        <v>280</v>
      </c>
      <c r="B231" s="346"/>
      <c r="C231" s="346" t="s">
        <v>2</v>
      </c>
      <c r="D231" s="374" t="str">
        <f>VLOOKUP(S166,Base_03!$A$5:$AS$24,39,0)</f>
        <v>R 2</v>
      </c>
      <c r="E231" s="374"/>
      <c r="F231" s="375">
        <f>VLOOKUP(S166,Base_03!$A$5:$AS$24,40,0)</f>
        <v>36</v>
      </c>
      <c r="G231" s="375"/>
      <c r="H231" s="19" t="s">
        <v>309</v>
      </c>
      <c r="I231" s="19"/>
      <c r="J231" s="19"/>
      <c r="K231" s="346" t="s">
        <v>280</v>
      </c>
      <c r="L231" s="346"/>
      <c r="M231" s="346" t="s">
        <v>2</v>
      </c>
      <c r="N231" s="374" t="str">
        <f>VLOOKUP(S166,Base_04!$A$5:$AS$24,39,0)</f>
        <v>R 2</v>
      </c>
      <c r="O231" s="374"/>
      <c r="P231" s="375">
        <f>VLOOKUP(S166,Base_04!$A$5:$AS$24,40,0)</f>
        <v>49</v>
      </c>
      <c r="Q231" s="375"/>
      <c r="R231" s="19" t="s">
        <v>309</v>
      </c>
      <c r="S231" s="19" t="s">
        <v>272</v>
      </c>
      <c r="T231" s="19"/>
      <c r="U231" s="19"/>
      <c r="V231" s="19"/>
      <c r="W231" s="19"/>
      <c r="X231" s="19"/>
      <c r="Y231" s="19"/>
      <c r="Z231" s="19"/>
      <c r="AA231" s="19"/>
    </row>
    <row r="232" spans="1:27" x14ac:dyDescent="0.2">
      <c r="A232" s="19"/>
      <c r="B232" s="19"/>
      <c r="C232" s="19"/>
      <c r="D232" s="19"/>
      <c r="E232" s="19"/>
      <c r="F232" s="19"/>
      <c r="G232" s="19"/>
      <c r="H232" s="19"/>
      <c r="I232" s="19"/>
      <c r="J232" s="19"/>
      <c r="K232" s="19"/>
      <c r="L232" s="37"/>
      <c r="M232" s="37"/>
      <c r="N232" s="37"/>
      <c r="O232" s="19"/>
      <c r="P232" s="29"/>
      <c r="Q232" s="19"/>
      <c r="R232" s="19"/>
      <c r="S232" s="19"/>
      <c r="T232" s="19"/>
      <c r="U232" s="19"/>
      <c r="V232" s="19"/>
      <c r="W232" s="19"/>
      <c r="X232" s="19"/>
      <c r="Y232" s="19"/>
      <c r="Z232" s="19"/>
      <c r="AA232" s="19"/>
    </row>
    <row r="233" spans="1:27" x14ac:dyDescent="0.2">
      <c r="A233" s="346" t="s">
        <v>315</v>
      </c>
      <c r="B233" s="346"/>
      <c r="C233" s="346" t="s">
        <v>256</v>
      </c>
      <c r="D233" s="373">
        <f>VLOOKUP(S166,Base_03!$A$5:$AS$24,42,0)</f>
        <v>6.666666666666667</v>
      </c>
      <c r="E233" s="373"/>
      <c r="F233" s="20" t="s">
        <v>281</v>
      </c>
      <c r="G233" s="19"/>
      <c r="H233" s="19"/>
      <c r="I233" s="19"/>
      <c r="J233" s="19"/>
      <c r="K233" s="346" t="s">
        <v>315</v>
      </c>
      <c r="L233" s="346"/>
      <c r="M233" s="346" t="s">
        <v>256</v>
      </c>
      <c r="N233" s="373">
        <f>VLOOKUP(S166,Base_04!$A$5:$AS$24,42,0)</f>
        <v>4.8979591836734695</v>
      </c>
      <c r="O233" s="373"/>
      <c r="P233" s="38" t="s">
        <v>281</v>
      </c>
      <c r="Q233" s="19"/>
      <c r="R233" s="19"/>
      <c r="S233" s="30" t="s">
        <v>282</v>
      </c>
      <c r="T233" s="19"/>
      <c r="U233" s="19"/>
      <c r="V233" s="19"/>
      <c r="W233" s="19"/>
      <c r="X233" s="19"/>
      <c r="Y233" s="19"/>
      <c r="Z233" s="19"/>
      <c r="AA233" s="19"/>
    </row>
    <row r="234" spans="1:27" x14ac:dyDescent="0.2">
      <c r="A234" s="346" t="s">
        <v>316</v>
      </c>
      <c r="B234" s="346"/>
      <c r="C234" s="346" t="s">
        <v>2</v>
      </c>
      <c r="D234" s="373">
        <f>VLOOKUP(S166,Base_03!$A$5:$AS$24,43,0)</f>
        <v>9.6666666666666661</v>
      </c>
      <c r="E234" s="373"/>
      <c r="F234" s="20" t="s">
        <v>281</v>
      </c>
      <c r="G234" s="19"/>
      <c r="H234" s="19"/>
      <c r="I234" s="19"/>
      <c r="J234" s="19"/>
      <c r="K234" s="346" t="s">
        <v>316</v>
      </c>
      <c r="L234" s="346"/>
      <c r="M234" s="346" t="s">
        <v>2</v>
      </c>
      <c r="N234" s="373">
        <f>VLOOKUP(S166,Base_04!$A$5:$AS$24,43,0)</f>
        <v>7.1020408163265314</v>
      </c>
      <c r="O234" s="373"/>
      <c r="P234" s="38" t="s">
        <v>281</v>
      </c>
      <c r="Q234" s="19"/>
      <c r="R234" s="19"/>
      <c r="S234" s="30" t="s">
        <v>283</v>
      </c>
      <c r="T234" s="19"/>
      <c r="U234" s="19"/>
      <c r="V234" s="19"/>
      <c r="W234" s="19"/>
      <c r="X234" s="19"/>
      <c r="Y234" s="19"/>
      <c r="Z234" s="19"/>
      <c r="AA234" s="19"/>
    </row>
    <row r="235" spans="1:27" x14ac:dyDescent="0.2">
      <c r="A235" s="346" t="s">
        <v>317</v>
      </c>
      <c r="B235" s="346"/>
      <c r="C235" s="346"/>
      <c r="D235" s="367" t="str">
        <f>VLOOKUP(S166,Base_03!$A$5:$AS$24,44,0)</f>
        <v>(Ada) Baik</v>
      </c>
      <c r="E235" s="367"/>
      <c r="F235" s="19"/>
      <c r="G235" s="19"/>
      <c r="H235" s="19"/>
      <c r="I235" s="19"/>
      <c r="J235" s="19"/>
      <c r="K235" s="346" t="s">
        <v>317</v>
      </c>
      <c r="L235" s="346"/>
      <c r="M235" s="346"/>
      <c r="N235" s="367" t="str">
        <f>VLOOKUP(S166,Base_04!$A$5:$AS$24,44,0)</f>
        <v>(Ada) Baik</v>
      </c>
      <c r="O235" s="367"/>
      <c r="P235" s="29"/>
      <c r="Q235" s="19"/>
      <c r="R235" s="19"/>
      <c r="S235" s="19"/>
      <c r="T235" s="19"/>
      <c r="U235" s="19"/>
      <c r="V235" s="19"/>
      <c r="W235" s="19"/>
      <c r="X235" s="19"/>
      <c r="Y235" s="19"/>
      <c r="Z235" s="19"/>
      <c r="AA235" s="19"/>
    </row>
    <row r="236" spans="1:27" x14ac:dyDescent="0.2">
      <c r="A236" s="372" t="s">
        <v>318</v>
      </c>
      <c r="B236" s="372"/>
      <c r="C236" s="28"/>
      <c r="D236" s="20"/>
      <c r="E236" s="20"/>
      <c r="F236" s="19"/>
      <c r="G236" s="19"/>
      <c r="H236" s="19"/>
      <c r="I236" s="19"/>
      <c r="J236" s="19"/>
      <c r="K236" s="372" t="s">
        <v>318</v>
      </c>
      <c r="L236" s="372"/>
      <c r="M236" s="28"/>
      <c r="N236" s="20"/>
      <c r="O236" s="20"/>
      <c r="P236" s="29"/>
      <c r="Q236" s="19"/>
      <c r="R236" s="19"/>
      <c r="S236" s="19"/>
      <c r="T236" s="19"/>
      <c r="U236" s="19"/>
      <c r="V236" s="19"/>
      <c r="W236" s="19"/>
      <c r="X236" s="19"/>
      <c r="Y236" s="19"/>
      <c r="Z236" s="19"/>
      <c r="AA236" s="19"/>
    </row>
    <row r="237" spans="1:27" x14ac:dyDescent="0.2">
      <c r="A237" s="346" t="s">
        <v>317</v>
      </c>
      <c r="B237" s="346"/>
      <c r="C237" s="346"/>
      <c r="D237" s="367" t="str">
        <f>VLOOKUP(S166,Base_03!$A$5:$AS$24,45,0)</f>
        <v>Air Pam (Baik)</v>
      </c>
      <c r="E237" s="367"/>
      <c r="F237" s="19"/>
      <c r="G237" s="19"/>
      <c r="H237" s="19"/>
      <c r="I237" s="19"/>
      <c r="J237" s="19"/>
      <c r="K237" s="346" t="s">
        <v>317</v>
      </c>
      <c r="L237" s="346"/>
      <c r="M237" s="346"/>
      <c r="N237" s="367" t="str">
        <f>VLOOKUP(S166,Base_04!$A$5:$AS$24,45,0)</f>
        <v>Air Pam (Baik)</v>
      </c>
      <c r="O237" s="367"/>
      <c r="P237" s="29"/>
      <c r="Q237" s="19"/>
      <c r="R237" s="19"/>
      <c r="S237" s="19"/>
      <c r="T237" s="19"/>
      <c r="U237" s="19"/>
      <c r="V237" s="19"/>
      <c r="W237" s="19"/>
      <c r="X237" s="19"/>
      <c r="Y237" s="19"/>
      <c r="Z237" s="19"/>
      <c r="AA237" s="19"/>
    </row>
    <row r="238" spans="1:27" x14ac:dyDescent="0.2">
      <c r="A238" s="372" t="s">
        <v>319</v>
      </c>
      <c r="B238" s="372"/>
      <c r="C238" s="28"/>
      <c r="D238" s="20"/>
      <c r="E238" s="20"/>
      <c r="F238" s="19"/>
      <c r="G238" s="19"/>
      <c r="H238" s="19"/>
      <c r="I238" s="19"/>
      <c r="J238" s="19"/>
      <c r="K238" s="372" t="s">
        <v>319</v>
      </c>
      <c r="L238" s="372"/>
      <c r="M238" s="28"/>
      <c r="N238" s="20"/>
      <c r="O238" s="20"/>
      <c r="P238" s="29"/>
      <c r="Q238" s="19"/>
      <c r="R238" s="19"/>
      <c r="S238" s="19"/>
      <c r="T238" s="19"/>
      <c r="U238" s="19"/>
      <c r="V238" s="19"/>
      <c r="W238" s="19"/>
      <c r="X238" s="19"/>
      <c r="Y238" s="19"/>
      <c r="Z238" s="19"/>
      <c r="AA238" s="19"/>
    </row>
    <row r="239" spans="1:27" x14ac:dyDescent="0.2">
      <c r="A239" s="35" t="s">
        <v>284</v>
      </c>
      <c r="B239" s="19"/>
      <c r="C239" s="28" t="s">
        <v>256</v>
      </c>
      <c r="D239" s="367">
        <f>VLOOKUP(S166,[128]Base_02!$A$5:$S$24,18,0)</f>
        <v>-7.4669999999999996</v>
      </c>
      <c r="E239" s="367"/>
      <c r="F239" s="19" t="str">
        <f>IF(D239&gt;0,"LU","LS")</f>
        <v>LS</v>
      </c>
      <c r="G239" s="19"/>
      <c r="H239" s="19"/>
      <c r="I239" s="19"/>
      <c r="J239" s="19"/>
      <c r="K239" s="35" t="s">
        <v>284</v>
      </c>
      <c r="L239" s="28"/>
      <c r="M239" s="28" t="s">
        <v>256</v>
      </c>
      <c r="N239" s="367">
        <f>D239</f>
        <v>-7.4669999999999996</v>
      </c>
      <c r="O239" s="367"/>
      <c r="P239" s="19" t="str">
        <f>IF(N239&gt;0,"LU","LS")</f>
        <v>LS</v>
      </c>
      <c r="Q239" s="19"/>
      <c r="R239" s="19"/>
      <c r="S239" s="19"/>
      <c r="T239" s="19"/>
      <c r="U239" s="19"/>
      <c r="V239" s="19"/>
      <c r="W239" s="19"/>
      <c r="X239" s="19"/>
      <c r="Y239" s="19"/>
      <c r="Z239" s="19"/>
      <c r="AA239" s="19"/>
    </row>
    <row r="240" spans="1:27" x14ac:dyDescent="0.2">
      <c r="A240" s="19"/>
      <c r="B240" s="19"/>
      <c r="C240" s="28" t="s">
        <v>285</v>
      </c>
      <c r="D240" s="367">
        <f>VLOOKUP(S166,[128]Base_02!$A$5:$S$24,19,0)</f>
        <v>109.5594</v>
      </c>
      <c r="E240" s="367"/>
      <c r="F240" s="19" t="s">
        <v>286</v>
      </c>
      <c r="G240" s="19"/>
      <c r="H240" s="19"/>
      <c r="I240" s="19"/>
      <c r="J240" s="19"/>
      <c r="K240" s="19"/>
      <c r="L240" s="19"/>
      <c r="M240" s="19"/>
      <c r="N240" s="367">
        <f>D240</f>
        <v>109.5594</v>
      </c>
      <c r="O240" s="367"/>
      <c r="P240" s="29" t="s">
        <v>286</v>
      </c>
      <c r="Q240" s="28" t="s">
        <v>287</v>
      </c>
      <c r="R240" s="28"/>
      <c r="S240" s="19"/>
      <c r="T240" s="19"/>
      <c r="U240" s="19"/>
      <c r="V240" s="19"/>
      <c r="W240" s="19"/>
      <c r="X240" s="19"/>
      <c r="Y240" s="19"/>
      <c r="Z240" s="19"/>
      <c r="AA240" s="19"/>
    </row>
    <row r="241" spans="1:27" x14ac:dyDescent="0.2">
      <c r="A241" s="19"/>
      <c r="B241" s="19"/>
      <c r="C241" s="28"/>
      <c r="D241" s="19"/>
      <c r="E241" s="19"/>
      <c r="F241" s="19"/>
      <c r="G241" s="19"/>
      <c r="H241" s="19"/>
      <c r="I241" s="19"/>
      <c r="J241" s="19"/>
      <c r="K241" s="19"/>
      <c r="L241" s="20"/>
      <c r="M241" s="20"/>
      <c r="N241" s="29"/>
      <c r="O241" s="19"/>
      <c r="P241" s="19"/>
      <c r="Q241" s="19"/>
      <c r="R241" s="19"/>
      <c r="S241" s="19"/>
      <c r="T241" s="19"/>
      <c r="U241" s="19"/>
      <c r="V241" s="19"/>
      <c r="W241" s="19"/>
      <c r="X241" s="19"/>
      <c r="Y241" s="19"/>
      <c r="Z241" s="19"/>
      <c r="AA241" s="19"/>
    </row>
    <row r="242" spans="1:27" x14ac:dyDescent="0.2">
      <c r="A242" s="19"/>
      <c r="B242" s="19"/>
      <c r="C242" s="28"/>
      <c r="D242" s="19"/>
      <c r="E242" s="19"/>
      <c r="F242" s="19"/>
      <c r="G242" s="19"/>
      <c r="H242" s="19"/>
      <c r="I242" s="19"/>
      <c r="J242" s="19"/>
      <c r="K242" s="19"/>
      <c r="L242" s="20"/>
      <c r="M242" s="20"/>
      <c r="N242" s="29"/>
      <c r="O242" s="19"/>
      <c r="P242" s="19"/>
      <c r="Q242" s="19"/>
      <c r="R242" s="19"/>
      <c r="S242" s="19"/>
      <c r="T242" s="19"/>
      <c r="U242" s="19"/>
      <c r="V242" s="19"/>
      <c r="W242" s="19"/>
      <c r="X242" s="19"/>
      <c r="Y242" s="19"/>
      <c r="Z242" s="19"/>
      <c r="AA242" s="19"/>
    </row>
    <row r="243" spans="1:27" x14ac:dyDescent="0.2">
      <c r="A243" s="19"/>
      <c r="B243" s="19"/>
      <c r="C243" s="28"/>
      <c r="D243" s="19"/>
      <c r="E243" s="19"/>
      <c r="F243" s="19"/>
      <c r="G243" s="19"/>
      <c r="H243" s="19"/>
      <c r="I243" s="19"/>
      <c r="J243" s="19"/>
      <c r="K243" s="19"/>
      <c r="L243" s="20"/>
      <c r="M243" s="20"/>
      <c r="N243" s="29"/>
      <c r="O243" s="19"/>
      <c r="P243" s="19"/>
      <c r="Q243" s="19"/>
      <c r="R243" s="19"/>
      <c r="S243" s="19"/>
      <c r="T243" s="19"/>
      <c r="U243" s="19"/>
      <c r="V243" s="19"/>
      <c r="W243" s="19"/>
      <c r="X243" s="19"/>
      <c r="Y243" s="19"/>
      <c r="Z243" s="19"/>
      <c r="AA243" s="19"/>
    </row>
    <row r="244" spans="1:27" x14ac:dyDescent="0.2">
      <c r="A244" s="19"/>
      <c r="B244" s="19"/>
      <c r="C244" s="28"/>
      <c r="D244" s="19"/>
      <c r="E244" s="19"/>
      <c r="F244" s="19"/>
      <c r="G244" s="19"/>
      <c r="H244" s="19"/>
      <c r="I244" s="19"/>
      <c r="J244" s="19"/>
      <c r="K244" s="19"/>
      <c r="L244" s="20"/>
      <c r="M244" s="20"/>
      <c r="N244" s="29"/>
      <c r="O244" s="19"/>
      <c r="P244" s="19"/>
      <c r="Q244" s="19"/>
      <c r="R244" s="19"/>
      <c r="S244" s="19"/>
      <c r="T244" s="19"/>
      <c r="U244" s="19"/>
      <c r="V244" s="19"/>
      <c r="W244" s="19"/>
      <c r="X244" s="19"/>
      <c r="Y244" s="19"/>
      <c r="Z244" s="19"/>
      <c r="AA244" s="19"/>
    </row>
    <row r="245" spans="1:27" x14ac:dyDescent="0.2">
      <c r="A245" s="19"/>
      <c r="B245" s="19"/>
      <c r="C245" s="28"/>
      <c r="D245" s="19"/>
      <c r="E245" s="19"/>
      <c r="F245" s="19"/>
      <c r="G245" s="19"/>
      <c r="H245" s="19"/>
      <c r="I245" s="19"/>
      <c r="J245" s="19"/>
      <c r="K245" s="19"/>
      <c r="L245" s="20"/>
      <c r="M245" s="20"/>
      <c r="N245" s="29"/>
      <c r="O245" s="19"/>
      <c r="P245" s="19"/>
      <c r="Q245" s="19"/>
      <c r="R245" s="19"/>
      <c r="S245" s="19"/>
      <c r="T245" s="19"/>
      <c r="U245" s="19"/>
      <c r="V245" s="19"/>
      <c r="W245" s="19"/>
      <c r="X245" s="19"/>
      <c r="Y245" s="19"/>
      <c r="Z245" s="19"/>
      <c r="AA245" s="19"/>
    </row>
    <row r="246" spans="1:27" x14ac:dyDescent="0.2">
      <c r="A246" s="19"/>
      <c r="B246" s="19"/>
      <c r="C246" s="28"/>
      <c r="D246" s="19"/>
      <c r="E246" s="19"/>
      <c r="F246" s="19"/>
      <c r="G246" s="19"/>
      <c r="H246" s="19"/>
      <c r="I246" s="19"/>
      <c r="J246" s="19"/>
      <c r="K246" s="19"/>
      <c r="L246" s="20"/>
      <c r="M246" s="20"/>
      <c r="N246" s="29"/>
      <c r="O246" s="19"/>
      <c r="P246" s="19"/>
      <c r="Q246" s="19"/>
      <c r="R246" s="19"/>
      <c r="S246" s="19"/>
      <c r="T246" s="19"/>
      <c r="U246" s="19"/>
      <c r="V246" s="19"/>
      <c r="W246" s="19"/>
      <c r="X246" s="19"/>
      <c r="Y246" s="19"/>
      <c r="Z246" s="19"/>
      <c r="AA246" s="19"/>
    </row>
    <row r="247" spans="1:27" x14ac:dyDescent="0.2">
      <c r="A247" s="19"/>
      <c r="B247" s="19"/>
      <c r="C247" s="28"/>
      <c r="D247" s="19"/>
      <c r="E247" s="19"/>
      <c r="F247" s="19"/>
      <c r="G247" s="19"/>
      <c r="H247" s="19"/>
      <c r="I247" s="19"/>
      <c r="J247" s="19"/>
      <c r="K247" s="19"/>
      <c r="L247" s="20"/>
      <c r="M247" s="20"/>
      <c r="N247" s="29"/>
      <c r="O247" s="19"/>
      <c r="P247" s="19"/>
      <c r="Q247" s="19"/>
      <c r="R247" s="19"/>
      <c r="S247" s="19"/>
      <c r="T247" s="19"/>
      <c r="U247" s="19"/>
      <c r="V247" s="19"/>
      <c r="W247" s="19"/>
      <c r="X247" s="19"/>
      <c r="Y247" s="19"/>
      <c r="Z247" s="19"/>
      <c r="AA247" s="19"/>
    </row>
    <row r="248" spans="1:27" x14ac:dyDescent="0.2">
      <c r="A248" s="24" t="s">
        <v>288</v>
      </c>
      <c r="B248" s="19"/>
      <c r="C248" s="19"/>
      <c r="D248" s="19"/>
      <c r="E248" s="19"/>
      <c r="F248" s="19"/>
      <c r="G248" s="19"/>
      <c r="H248" s="19"/>
      <c r="I248" s="19"/>
      <c r="J248" s="19"/>
      <c r="K248" s="19"/>
      <c r="L248" s="19"/>
      <c r="M248" s="19"/>
      <c r="N248" s="29"/>
      <c r="O248" s="19"/>
      <c r="P248" s="19"/>
      <c r="Q248" s="19"/>
      <c r="R248" s="19"/>
      <c r="S248" s="19"/>
      <c r="T248" s="19"/>
      <c r="U248" s="19"/>
      <c r="V248" s="19"/>
      <c r="W248" s="19"/>
      <c r="X248" s="19"/>
      <c r="Y248" s="19"/>
      <c r="Z248" s="19"/>
      <c r="AA248" s="19"/>
    </row>
    <row r="249" spans="1:27" x14ac:dyDescent="0.2">
      <c r="A249" s="371" t="s">
        <v>289</v>
      </c>
      <c r="B249" s="371"/>
      <c r="C249" s="371"/>
      <c r="D249" s="371"/>
      <c r="E249" s="371"/>
      <c r="F249" s="371"/>
      <c r="G249" s="371"/>
      <c r="H249" s="371"/>
      <c r="I249" s="371"/>
      <c r="J249" s="371" t="s">
        <v>290</v>
      </c>
      <c r="K249" s="371"/>
      <c r="L249" s="371"/>
      <c r="M249" s="371"/>
      <c r="N249" s="371"/>
      <c r="O249" s="371"/>
      <c r="P249" s="371"/>
      <c r="Q249" s="371"/>
      <c r="R249" s="371"/>
      <c r="S249" s="19"/>
      <c r="T249" s="19"/>
      <c r="U249" s="19"/>
      <c r="V249" s="19"/>
      <c r="W249" s="19"/>
      <c r="X249" s="19"/>
      <c r="Y249" s="19"/>
      <c r="Z249" s="19"/>
      <c r="AA249" s="19"/>
    </row>
    <row r="250" spans="1:27" x14ac:dyDescent="0.2">
      <c r="A250" s="370"/>
      <c r="B250" s="370"/>
      <c r="C250" s="370"/>
      <c r="D250" s="370"/>
      <c r="E250" s="370"/>
      <c r="F250" s="370"/>
      <c r="G250" s="370"/>
      <c r="H250" s="370"/>
      <c r="I250" s="370"/>
      <c r="J250" s="370"/>
      <c r="K250" s="370"/>
      <c r="L250" s="370"/>
      <c r="M250" s="370"/>
      <c r="N250" s="370"/>
      <c r="O250" s="370"/>
      <c r="P250" s="370"/>
      <c r="Q250" s="370"/>
      <c r="R250" s="370"/>
      <c r="S250" s="19"/>
      <c r="T250" s="19"/>
      <c r="U250" s="19"/>
      <c r="V250" s="19"/>
      <c r="W250" s="19"/>
      <c r="X250" s="19"/>
      <c r="Y250" s="19"/>
      <c r="Z250" s="19"/>
      <c r="AA250" s="19"/>
    </row>
    <row r="251" spans="1:27" x14ac:dyDescent="0.2">
      <c r="A251" s="370"/>
      <c r="B251" s="370"/>
      <c r="C251" s="370"/>
      <c r="D251" s="370"/>
      <c r="E251" s="370"/>
      <c r="F251" s="370"/>
      <c r="G251" s="370"/>
      <c r="H251" s="370"/>
      <c r="I251" s="370"/>
      <c r="J251" s="370"/>
      <c r="K251" s="370"/>
      <c r="L251" s="370"/>
      <c r="M251" s="370"/>
      <c r="N251" s="370"/>
      <c r="O251" s="370"/>
      <c r="P251" s="370"/>
      <c r="Q251" s="370"/>
      <c r="R251" s="370"/>
      <c r="S251" s="19" t="s">
        <v>291</v>
      </c>
      <c r="T251" s="19"/>
      <c r="U251" s="19"/>
      <c r="V251" s="19"/>
      <c r="W251" s="19"/>
      <c r="X251" s="19"/>
      <c r="Y251" s="19"/>
      <c r="Z251" s="19"/>
      <c r="AA251" s="19"/>
    </row>
    <row r="252" spans="1:27" x14ac:dyDescent="0.2">
      <c r="A252" s="370"/>
      <c r="B252" s="370"/>
      <c r="C252" s="370"/>
      <c r="D252" s="370"/>
      <c r="E252" s="370"/>
      <c r="F252" s="370"/>
      <c r="G252" s="370"/>
      <c r="H252" s="370"/>
      <c r="I252" s="370"/>
      <c r="J252" s="370"/>
      <c r="K252" s="370"/>
      <c r="L252" s="370"/>
      <c r="M252" s="370"/>
      <c r="N252" s="370"/>
      <c r="O252" s="370"/>
      <c r="P252" s="370"/>
      <c r="Q252" s="370"/>
      <c r="R252" s="370"/>
      <c r="S252" s="19"/>
      <c r="T252" s="19"/>
      <c r="U252" s="19"/>
      <c r="V252" s="19"/>
      <c r="W252" s="19"/>
      <c r="X252" s="19"/>
      <c r="Y252" s="19"/>
      <c r="Z252" s="19"/>
      <c r="AA252" s="19"/>
    </row>
    <row r="253" spans="1:27" x14ac:dyDescent="0.2">
      <c r="A253" s="370"/>
      <c r="B253" s="370"/>
      <c r="C253" s="370"/>
      <c r="D253" s="370"/>
      <c r="E253" s="370"/>
      <c r="F253" s="370"/>
      <c r="G253" s="370"/>
      <c r="H253" s="370"/>
      <c r="I253" s="370"/>
      <c r="J253" s="370"/>
      <c r="K253" s="370"/>
      <c r="L253" s="370"/>
      <c r="M253" s="370"/>
      <c r="N253" s="370"/>
      <c r="O253" s="370"/>
      <c r="P253" s="370"/>
      <c r="Q253" s="370"/>
      <c r="R253" s="370"/>
      <c r="S253" s="19"/>
      <c r="T253" s="19"/>
      <c r="U253" s="19"/>
      <c r="V253" s="19"/>
      <c r="W253" s="19"/>
      <c r="X253" s="19"/>
      <c r="Y253" s="19"/>
      <c r="Z253" s="19"/>
      <c r="AA253" s="19"/>
    </row>
    <row r="254" spans="1:27" x14ac:dyDescent="0.2">
      <c r="A254" s="370"/>
      <c r="B254" s="370"/>
      <c r="C254" s="370"/>
      <c r="D254" s="370"/>
      <c r="E254" s="370"/>
      <c r="F254" s="370"/>
      <c r="G254" s="370"/>
      <c r="H254" s="370"/>
      <c r="I254" s="370"/>
      <c r="J254" s="370"/>
      <c r="K254" s="370"/>
      <c r="L254" s="370"/>
      <c r="M254" s="370"/>
      <c r="N254" s="370"/>
      <c r="O254" s="370"/>
      <c r="P254" s="370"/>
      <c r="Q254" s="370"/>
      <c r="R254" s="370"/>
      <c r="S254" s="19" t="s">
        <v>292</v>
      </c>
      <c r="T254" s="19"/>
      <c r="U254" s="19"/>
      <c r="V254" s="19"/>
      <c r="W254" s="19"/>
      <c r="X254" s="19"/>
      <c r="Y254" s="19"/>
      <c r="Z254" s="19"/>
      <c r="AA254" s="19"/>
    </row>
    <row r="255" spans="1:27" x14ac:dyDescent="0.2">
      <c r="A255" s="370"/>
      <c r="B255" s="370"/>
      <c r="C255" s="370"/>
      <c r="D255" s="370"/>
      <c r="E255" s="370"/>
      <c r="F255" s="370"/>
      <c r="G255" s="370"/>
      <c r="H255" s="370"/>
      <c r="I255" s="370"/>
      <c r="J255" s="370"/>
      <c r="K255" s="370"/>
      <c r="L255" s="370"/>
      <c r="M255" s="370"/>
      <c r="N255" s="370"/>
      <c r="O255" s="370"/>
      <c r="P255" s="370"/>
      <c r="Q255" s="370"/>
      <c r="R255" s="370"/>
      <c r="S255" s="19" t="s">
        <v>293</v>
      </c>
      <c r="T255" s="19"/>
      <c r="U255" s="19"/>
      <c r="V255" s="19"/>
      <c r="W255" s="19"/>
      <c r="X255" s="19"/>
      <c r="Y255" s="19"/>
      <c r="Z255" s="19"/>
      <c r="AA255" s="19"/>
    </row>
    <row r="256" spans="1:27" x14ac:dyDescent="0.2">
      <c r="A256" s="370"/>
      <c r="B256" s="370"/>
      <c r="C256" s="370"/>
      <c r="D256" s="370"/>
      <c r="E256" s="370"/>
      <c r="F256" s="370"/>
      <c r="G256" s="370"/>
      <c r="H256" s="370"/>
      <c r="I256" s="370"/>
      <c r="J256" s="370"/>
      <c r="K256" s="370"/>
      <c r="L256" s="370"/>
      <c r="M256" s="370"/>
      <c r="N256" s="370"/>
      <c r="O256" s="370"/>
      <c r="P256" s="370"/>
      <c r="Q256" s="370"/>
      <c r="R256" s="370"/>
      <c r="S256" s="19"/>
      <c r="T256" s="19"/>
      <c r="U256" s="19"/>
      <c r="V256" s="19"/>
      <c r="W256" s="19"/>
      <c r="X256" s="19"/>
      <c r="Y256" s="19"/>
      <c r="Z256" s="19"/>
      <c r="AA256" s="19"/>
    </row>
    <row r="257" spans="1:27" x14ac:dyDescent="0.2">
      <c r="A257" s="370"/>
      <c r="B257" s="370"/>
      <c r="C257" s="370"/>
      <c r="D257" s="370"/>
      <c r="E257" s="370"/>
      <c r="F257" s="370"/>
      <c r="G257" s="370"/>
      <c r="H257" s="370"/>
      <c r="I257" s="370"/>
      <c r="J257" s="370"/>
      <c r="K257" s="370"/>
      <c r="L257" s="370"/>
      <c r="M257" s="370"/>
      <c r="N257" s="370"/>
      <c r="O257" s="370"/>
      <c r="P257" s="370"/>
      <c r="Q257" s="370"/>
      <c r="R257" s="370"/>
      <c r="S257" s="19"/>
      <c r="T257" s="19"/>
      <c r="U257" s="19"/>
      <c r="V257" s="19"/>
      <c r="W257" s="19"/>
      <c r="X257" s="19"/>
      <c r="Y257" s="19"/>
      <c r="Z257" s="19"/>
      <c r="AA257" s="19"/>
    </row>
    <row r="258" spans="1:27" x14ac:dyDescent="0.2">
      <c r="A258" s="370"/>
      <c r="B258" s="370"/>
      <c r="C258" s="370"/>
      <c r="D258" s="370"/>
      <c r="E258" s="370"/>
      <c r="F258" s="370"/>
      <c r="G258" s="370"/>
      <c r="H258" s="370"/>
      <c r="I258" s="370"/>
      <c r="J258" s="370"/>
      <c r="K258" s="370"/>
      <c r="L258" s="370"/>
      <c r="M258" s="370"/>
      <c r="N258" s="370"/>
      <c r="O258" s="370"/>
      <c r="P258" s="370"/>
      <c r="Q258" s="370"/>
      <c r="R258" s="370"/>
      <c r="S258" s="19"/>
      <c r="T258" s="19"/>
      <c r="U258" s="19"/>
      <c r="V258" s="19"/>
      <c r="W258" s="19"/>
      <c r="X258" s="19"/>
      <c r="Y258" s="19"/>
      <c r="Z258" s="19"/>
      <c r="AA258" s="19"/>
    </row>
    <row r="259" spans="1:27" x14ac:dyDescent="0.2">
      <c r="A259" s="370"/>
      <c r="B259" s="370"/>
      <c r="C259" s="370"/>
      <c r="D259" s="370"/>
      <c r="E259" s="370"/>
      <c r="F259" s="370"/>
      <c r="G259" s="370"/>
      <c r="H259" s="370"/>
      <c r="I259" s="370"/>
      <c r="J259" s="370"/>
      <c r="K259" s="370"/>
      <c r="L259" s="370"/>
      <c r="M259" s="370"/>
      <c r="N259" s="370"/>
      <c r="O259" s="370"/>
      <c r="P259" s="370"/>
      <c r="Q259" s="370"/>
      <c r="R259" s="370"/>
      <c r="S259" s="19"/>
      <c r="T259" s="19"/>
      <c r="U259" s="19"/>
      <c r="V259" s="19"/>
      <c r="W259" s="19"/>
      <c r="X259" s="19"/>
      <c r="Y259" s="19"/>
      <c r="Z259" s="19"/>
      <c r="AA259" s="19"/>
    </row>
    <row r="260" spans="1:27" x14ac:dyDescent="0.2">
      <c r="A260" s="370"/>
      <c r="B260" s="370"/>
      <c r="C260" s="370"/>
      <c r="D260" s="370"/>
      <c r="E260" s="370"/>
      <c r="F260" s="370"/>
      <c r="G260" s="370"/>
      <c r="H260" s="370"/>
      <c r="I260" s="370"/>
      <c r="J260" s="370"/>
      <c r="K260" s="370"/>
      <c r="L260" s="370"/>
      <c r="M260" s="370"/>
      <c r="N260" s="370"/>
      <c r="O260" s="370"/>
      <c r="P260" s="370"/>
      <c r="Q260" s="370"/>
      <c r="R260" s="370"/>
      <c r="S260" s="19"/>
      <c r="T260" s="19"/>
      <c r="U260" s="19"/>
      <c r="V260" s="19"/>
      <c r="W260" s="19"/>
      <c r="X260" s="19"/>
      <c r="Y260" s="19"/>
      <c r="Z260" s="19"/>
      <c r="AA260" s="19"/>
    </row>
    <row r="261" spans="1:27" x14ac:dyDescent="0.2">
      <c r="A261" s="19"/>
      <c r="B261" s="19"/>
      <c r="C261" s="19"/>
      <c r="D261" s="19"/>
      <c r="E261" s="19"/>
      <c r="F261" s="19"/>
      <c r="G261" s="19"/>
      <c r="H261" s="19"/>
      <c r="I261" s="19"/>
      <c r="J261" s="19"/>
      <c r="K261" s="19"/>
      <c r="L261" s="19"/>
      <c r="M261" s="19"/>
      <c r="N261" s="19"/>
      <c r="O261" s="19"/>
      <c r="P261" s="29"/>
      <c r="Q261" s="19"/>
      <c r="R261" s="19"/>
      <c r="S261" s="19"/>
      <c r="T261" s="19"/>
      <c r="U261" s="19"/>
      <c r="V261" s="19"/>
      <c r="W261" s="19"/>
      <c r="X261" s="19"/>
      <c r="Y261" s="19"/>
      <c r="Z261" s="19"/>
      <c r="AA261" s="19"/>
    </row>
    <row r="262" spans="1:27" x14ac:dyDescent="0.2">
      <c r="A262" s="371" t="s">
        <v>294</v>
      </c>
      <c r="B262" s="371"/>
      <c r="C262" s="371"/>
      <c r="D262" s="371"/>
      <c r="E262" s="371"/>
      <c r="F262" s="371"/>
      <c r="G262" s="371"/>
      <c r="H262" s="371"/>
      <c r="I262" s="371"/>
      <c r="J262" s="371" t="s">
        <v>295</v>
      </c>
      <c r="K262" s="371"/>
      <c r="L262" s="371"/>
      <c r="M262" s="371"/>
      <c r="N262" s="371"/>
      <c r="O262" s="371"/>
      <c r="P262" s="371"/>
      <c r="Q262" s="371"/>
      <c r="R262" s="371"/>
      <c r="S262" s="19"/>
      <c r="T262" s="19"/>
      <c r="U262" s="19"/>
      <c r="V262" s="19"/>
      <c r="W262" s="19"/>
      <c r="X262" s="19"/>
      <c r="Y262" s="19"/>
      <c r="Z262" s="19"/>
      <c r="AA262" s="19"/>
    </row>
    <row r="263" spans="1:27" x14ac:dyDescent="0.2">
      <c r="A263" s="370"/>
      <c r="B263" s="370"/>
      <c r="C263" s="370"/>
      <c r="D263" s="370"/>
      <c r="E263" s="370"/>
      <c r="F263" s="370"/>
      <c r="G263" s="370"/>
      <c r="H263" s="370"/>
      <c r="I263" s="370"/>
      <c r="J263" s="370"/>
      <c r="K263" s="370"/>
      <c r="L263" s="370"/>
      <c r="M263" s="370"/>
      <c r="N263" s="370"/>
      <c r="O263" s="370"/>
      <c r="P263" s="370"/>
      <c r="Q263" s="370"/>
      <c r="R263" s="370"/>
      <c r="S263" s="19" t="s">
        <v>296</v>
      </c>
      <c r="T263" s="19"/>
      <c r="U263" s="19"/>
      <c r="V263" s="19"/>
      <c r="W263" s="19"/>
      <c r="X263" s="19"/>
      <c r="Y263" s="19"/>
      <c r="Z263" s="19"/>
      <c r="AA263" s="19"/>
    </row>
    <row r="264" spans="1:27" x14ac:dyDescent="0.2">
      <c r="A264" s="370"/>
      <c r="B264" s="370"/>
      <c r="C264" s="370"/>
      <c r="D264" s="370"/>
      <c r="E264" s="370"/>
      <c r="F264" s="370"/>
      <c r="G264" s="370"/>
      <c r="H264" s="370"/>
      <c r="I264" s="370"/>
      <c r="J264" s="370"/>
      <c r="K264" s="370"/>
      <c r="L264" s="370"/>
      <c r="M264" s="370"/>
      <c r="N264" s="370"/>
      <c r="O264" s="370"/>
      <c r="P264" s="370"/>
      <c r="Q264" s="370"/>
      <c r="R264" s="370"/>
      <c r="S264" s="19" t="s">
        <v>297</v>
      </c>
      <c r="T264" s="19"/>
      <c r="U264" s="19"/>
      <c r="V264" s="19"/>
      <c r="W264" s="19"/>
      <c r="X264" s="19"/>
      <c r="Y264" s="19"/>
      <c r="Z264" s="19"/>
      <c r="AA264" s="19"/>
    </row>
    <row r="265" spans="1:27" x14ac:dyDescent="0.2">
      <c r="A265" s="370"/>
      <c r="B265" s="370"/>
      <c r="C265" s="370"/>
      <c r="D265" s="370"/>
      <c r="E265" s="370"/>
      <c r="F265" s="370"/>
      <c r="G265" s="370"/>
      <c r="H265" s="370"/>
      <c r="I265" s="370"/>
      <c r="J265" s="370"/>
      <c r="K265" s="370"/>
      <c r="L265" s="370"/>
      <c r="M265" s="370"/>
      <c r="N265" s="370"/>
      <c r="O265" s="370"/>
      <c r="P265" s="370"/>
      <c r="Q265" s="370"/>
      <c r="R265" s="370"/>
      <c r="S265" s="19"/>
      <c r="T265" s="19"/>
      <c r="U265" s="19"/>
      <c r="V265" s="19"/>
      <c r="W265" s="19"/>
      <c r="X265" s="19"/>
      <c r="Y265" s="19"/>
      <c r="Z265" s="19"/>
      <c r="AA265" s="19"/>
    </row>
    <row r="266" spans="1:27" x14ac:dyDescent="0.2">
      <c r="A266" s="370"/>
      <c r="B266" s="370"/>
      <c r="C266" s="370"/>
      <c r="D266" s="370"/>
      <c r="E266" s="370"/>
      <c r="F266" s="370"/>
      <c r="G266" s="370"/>
      <c r="H266" s="370"/>
      <c r="I266" s="370"/>
      <c r="J266" s="370"/>
      <c r="K266" s="370"/>
      <c r="L266" s="370"/>
      <c r="M266" s="370"/>
      <c r="N266" s="370"/>
      <c r="O266" s="370"/>
      <c r="P266" s="370"/>
      <c r="Q266" s="370"/>
      <c r="R266" s="370"/>
      <c r="S266" s="19"/>
      <c r="T266" s="19"/>
      <c r="U266" s="19"/>
      <c r="V266" s="19"/>
      <c r="W266" s="19"/>
      <c r="X266" s="19"/>
      <c r="Y266" s="19"/>
      <c r="Z266" s="19"/>
      <c r="AA266" s="19"/>
    </row>
    <row r="267" spans="1:27" x14ac:dyDescent="0.2">
      <c r="A267" s="370"/>
      <c r="B267" s="370"/>
      <c r="C267" s="370"/>
      <c r="D267" s="370"/>
      <c r="E267" s="370"/>
      <c r="F267" s="370"/>
      <c r="G267" s="370"/>
      <c r="H267" s="370"/>
      <c r="I267" s="370"/>
      <c r="J267" s="370"/>
      <c r="K267" s="370"/>
      <c r="L267" s="370"/>
      <c r="M267" s="370"/>
      <c r="N267" s="370"/>
      <c r="O267" s="370"/>
      <c r="P267" s="370"/>
      <c r="Q267" s="370"/>
      <c r="R267" s="370"/>
      <c r="S267" s="19"/>
      <c r="T267" s="19"/>
      <c r="U267" s="19"/>
      <c r="V267" s="19"/>
      <c r="W267" s="19"/>
      <c r="X267" s="19"/>
      <c r="Y267" s="19"/>
      <c r="Z267" s="19"/>
      <c r="AA267" s="19"/>
    </row>
    <row r="268" spans="1:27" x14ac:dyDescent="0.2">
      <c r="A268" s="370"/>
      <c r="B268" s="370"/>
      <c r="C268" s="370"/>
      <c r="D268" s="370"/>
      <c r="E268" s="370"/>
      <c r="F268" s="370"/>
      <c r="G268" s="370"/>
      <c r="H268" s="370"/>
      <c r="I268" s="370"/>
      <c r="J268" s="370"/>
      <c r="K268" s="370"/>
      <c r="L268" s="370"/>
      <c r="M268" s="370"/>
      <c r="N268" s="370"/>
      <c r="O268" s="370"/>
      <c r="P268" s="370"/>
      <c r="Q268" s="370"/>
      <c r="R268" s="370"/>
      <c r="S268" s="19"/>
      <c r="T268" s="19"/>
      <c r="U268" s="19"/>
      <c r="V268" s="19"/>
      <c r="W268" s="19"/>
      <c r="X268" s="19"/>
      <c r="Y268" s="19"/>
      <c r="Z268" s="19"/>
      <c r="AA268" s="19"/>
    </row>
    <row r="269" spans="1:27" x14ac:dyDescent="0.2">
      <c r="A269" s="370"/>
      <c r="B269" s="370"/>
      <c r="C269" s="370"/>
      <c r="D269" s="370"/>
      <c r="E269" s="370"/>
      <c r="F269" s="370"/>
      <c r="G269" s="370"/>
      <c r="H269" s="370"/>
      <c r="I269" s="370"/>
      <c r="J269" s="370"/>
      <c r="K269" s="370"/>
      <c r="L269" s="370"/>
      <c r="M269" s="370"/>
      <c r="N269" s="370"/>
      <c r="O269" s="370"/>
      <c r="P269" s="370"/>
      <c r="Q269" s="370"/>
      <c r="R269" s="370"/>
      <c r="S269" s="19"/>
      <c r="T269" s="19"/>
      <c r="U269" s="19"/>
      <c r="V269" s="19"/>
      <c r="W269" s="19"/>
      <c r="X269" s="19"/>
      <c r="Y269" s="19"/>
      <c r="Z269" s="19"/>
      <c r="AA269" s="19"/>
    </row>
    <row r="270" spans="1:27" x14ac:dyDescent="0.2">
      <c r="A270" s="370"/>
      <c r="B270" s="370"/>
      <c r="C270" s="370"/>
      <c r="D270" s="370"/>
      <c r="E270" s="370"/>
      <c r="F270" s="370"/>
      <c r="G270" s="370"/>
      <c r="H270" s="370"/>
      <c r="I270" s="370"/>
      <c r="J270" s="370"/>
      <c r="K270" s="370"/>
      <c r="L270" s="370"/>
      <c r="M270" s="370"/>
      <c r="N270" s="370"/>
      <c r="O270" s="370"/>
      <c r="P270" s="370"/>
      <c r="Q270" s="370"/>
      <c r="R270" s="370"/>
      <c r="S270" s="19"/>
      <c r="T270" s="19"/>
      <c r="U270" s="19"/>
      <c r="V270" s="19"/>
      <c r="W270" s="19"/>
      <c r="X270" s="19"/>
      <c r="Y270" s="19"/>
      <c r="Z270" s="19"/>
      <c r="AA270" s="19"/>
    </row>
    <row r="271" spans="1:27" x14ac:dyDescent="0.2">
      <c r="A271" s="370"/>
      <c r="B271" s="370"/>
      <c r="C271" s="370"/>
      <c r="D271" s="370"/>
      <c r="E271" s="370"/>
      <c r="F271" s="370"/>
      <c r="G271" s="370"/>
      <c r="H271" s="370"/>
      <c r="I271" s="370"/>
      <c r="J271" s="370"/>
      <c r="K271" s="370"/>
      <c r="L271" s="370"/>
      <c r="M271" s="370"/>
      <c r="N271" s="370"/>
      <c r="O271" s="370"/>
      <c r="P271" s="370"/>
      <c r="Q271" s="370"/>
      <c r="R271" s="370"/>
      <c r="S271" s="19"/>
      <c r="T271" s="19"/>
      <c r="U271" s="19"/>
      <c r="V271" s="19"/>
      <c r="W271" s="19"/>
      <c r="X271" s="19"/>
      <c r="Y271" s="19"/>
      <c r="Z271" s="19"/>
      <c r="AA271" s="19"/>
    </row>
    <row r="272" spans="1:27" x14ac:dyDescent="0.2">
      <c r="A272" s="370"/>
      <c r="B272" s="370"/>
      <c r="C272" s="370"/>
      <c r="D272" s="370"/>
      <c r="E272" s="370"/>
      <c r="F272" s="370"/>
      <c r="G272" s="370"/>
      <c r="H272" s="370"/>
      <c r="I272" s="370"/>
      <c r="J272" s="370"/>
      <c r="K272" s="370"/>
      <c r="L272" s="370"/>
      <c r="M272" s="370"/>
      <c r="N272" s="370"/>
      <c r="O272" s="370"/>
      <c r="P272" s="370"/>
      <c r="Q272" s="370"/>
      <c r="R272" s="370"/>
      <c r="S272" s="19"/>
      <c r="T272" s="19"/>
      <c r="U272" s="19"/>
      <c r="V272" s="19"/>
      <c r="W272" s="19"/>
      <c r="X272" s="19"/>
      <c r="Y272" s="19"/>
      <c r="Z272" s="19"/>
      <c r="AA272" s="19"/>
    </row>
    <row r="273" spans="1:27" x14ac:dyDescent="0.2">
      <c r="A273" s="370"/>
      <c r="B273" s="370"/>
      <c r="C273" s="370"/>
      <c r="D273" s="370"/>
      <c r="E273" s="370"/>
      <c r="F273" s="370"/>
      <c r="G273" s="370"/>
      <c r="H273" s="370"/>
      <c r="I273" s="370"/>
      <c r="J273" s="370"/>
      <c r="K273" s="370"/>
      <c r="L273" s="370"/>
      <c r="M273" s="370"/>
      <c r="N273" s="370"/>
      <c r="O273" s="370"/>
      <c r="P273" s="370"/>
      <c r="Q273" s="370"/>
      <c r="R273" s="370"/>
      <c r="S273" s="19"/>
      <c r="T273" s="19"/>
      <c r="U273" s="19"/>
      <c r="V273" s="19"/>
      <c r="W273" s="19"/>
      <c r="X273" s="19"/>
      <c r="Y273" s="19"/>
      <c r="Z273" s="19"/>
      <c r="AA273" s="19"/>
    </row>
    <row r="274" spans="1:27" x14ac:dyDescent="0.2">
      <c r="A274" s="19"/>
      <c r="B274" s="19"/>
      <c r="C274" s="19"/>
      <c r="D274" s="19"/>
      <c r="E274" s="19"/>
      <c r="F274" s="19"/>
      <c r="G274" s="19"/>
      <c r="H274" s="19"/>
      <c r="I274" s="19"/>
      <c r="J274" s="19"/>
      <c r="K274" s="19"/>
      <c r="L274" s="19"/>
      <c r="M274" s="19"/>
      <c r="N274" s="19"/>
      <c r="O274" s="19"/>
      <c r="P274" s="29"/>
      <c r="Q274" s="19"/>
      <c r="R274" s="19"/>
      <c r="S274" s="19"/>
      <c r="T274" s="19"/>
      <c r="U274" s="19"/>
      <c r="V274" s="19"/>
      <c r="W274" s="19"/>
      <c r="X274" s="19"/>
      <c r="Y274" s="19"/>
      <c r="Z274" s="19"/>
      <c r="AA274" s="19"/>
    </row>
    <row r="275" spans="1:27" x14ac:dyDescent="0.2">
      <c r="A275" s="371" t="s">
        <v>298</v>
      </c>
      <c r="B275" s="371"/>
      <c r="C275" s="371"/>
      <c r="D275" s="371"/>
      <c r="E275" s="371"/>
      <c r="F275" s="371"/>
      <c r="G275" s="371"/>
      <c r="H275" s="371"/>
      <c r="I275" s="371"/>
      <c r="J275" s="371" t="s">
        <v>299</v>
      </c>
      <c r="K275" s="371"/>
      <c r="L275" s="371"/>
      <c r="M275" s="371"/>
      <c r="N275" s="371"/>
      <c r="O275" s="371"/>
      <c r="P275" s="371"/>
      <c r="Q275" s="371"/>
      <c r="R275" s="371"/>
      <c r="S275" s="19"/>
      <c r="T275" s="19"/>
      <c r="U275" s="19"/>
      <c r="V275" s="19"/>
      <c r="W275" s="19"/>
      <c r="X275" s="19"/>
      <c r="Y275" s="19"/>
      <c r="Z275" s="19"/>
      <c r="AA275" s="19"/>
    </row>
    <row r="276" spans="1:27" x14ac:dyDescent="0.2">
      <c r="A276" s="370"/>
      <c r="B276" s="370"/>
      <c r="C276" s="370"/>
      <c r="D276" s="370"/>
      <c r="E276" s="370"/>
      <c r="F276" s="370"/>
      <c r="G276" s="370"/>
      <c r="H276" s="370"/>
      <c r="I276" s="370"/>
      <c r="J276" s="370"/>
      <c r="K276" s="370"/>
      <c r="L276" s="370"/>
      <c r="M276" s="370"/>
      <c r="N276" s="370"/>
      <c r="O276" s="370"/>
      <c r="P276" s="370"/>
      <c r="Q276" s="370"/>
      <c r="R276" s="370"/>
      <c r="S276" s="19" t="s">
        <v>300</v>
      </c>
      <c r="T276" s="19"/>
      <c r="U276" s="19"/>
      <c r="V276" s="19"/>
      <c r="W276" s="19"/>
      <c r="X276" s="19"/>
      <c r="Y276" s="19"/>
      <c r="Z276" s="19"/>
      <c r="AA276" s="19"/>
    </row>
    <row r="277" spans="1:27" x14ac:dyDescent="0.2">
      <c r="A277" s="370"/>
      <c r="B277" s="370"/>
      <c r="C277" s="370"/>
      <c r="D277" s="370"/>
      <c r="E277" s="370"/>
      <c r="F277" s="370"/>
      <c r="G277" s="370"/>
      <c r="H277" s="370"/>
      <c r="I277" s="370"/>
      <c r="J277" s="370"/>
      <c r="K277" s="370"/>
      <c r="L277" s="370"/>
      <c r="M277" s="370"/>
      <c r="N277" s="370"/>
      <c r="O277" s="370"/>
      <c r="P277" s="370"/>
      <c r="Q277" s="370"/>
      <c r="R277" s="370"/>
      <c r="S277" s="19"/>
      <c r="T277" s="19"/>
      <c r="U277" s="19"/>
      <c r="V277" s="19"/>
      <c r="W277" s="19"/>
      <c r="X277" s="19"/>
      <c r="Y277" s="19"/>
      <c r="Z277" s="19"/>
      <c r="AA277" s="19"/>
    </row>
    <row r="278" spans="1:27" x14ac:dyDescent="0.2">
      <c r="A278" s="370"/>
      <c r="B278" s="370"/>
      <c r="C278" s="370"/>
      <c r="D278" s="370"/>
      <c r="E278" s="370"/>
      <c r="F278" s="370"/>
      <c r="G278" s="370"/>
      <c r="H278" s="370"/>
      <c r="I278" s="370"/>
      <c r="J278" s="370"/>
      <c r="K278" s="370"/>
      <c r="L278" s="370"/>
      <c r="M278" s="370"/>
      <c r="N278" s="370"/>
      <c r="O278" s="370"/>
      <c r="P278" s="370"/>
      <c r="Q278" s="370"/>
      <c r="R278" s="370"/>
      <c r="S278" s="19"/>
      <c r="T278" s="19"/>
      <c r="U278" s="19"/>
      <c r="V278" s="19"/>
      <c r="W278" s="19"/>
      <c r="X278" s="19"/>
      <c r="Y278" s="19"/>
      <c r="Z278" s="19"/>
      <c r="AA278" s="19"/>
    </row>
    <row r="279" spans="1:27" x14ac:dyDescent="0.2">
      <c r="A279" s="370"/>
      <c r="B279" s="370"/>
      <c r="C279" s="370"/>
      <c r="D279" s="370"/>
      <c r="E279" s="370"/>
      <c r="F279" s="370"/>
      <c r="G279" s="370"/>
      <c r="H279" s="370"/>
      <c r="I279" s="370"/>
      <c r="J279" s="370"/>
      <c r="K279" s="370"/>
      <c r="L279" s="370"/>
      <c r="M279" s="370"/>
      <c r="N279" s="370"/>
      <c r="O279" s="370"/>
      <c r="P279" s="370"/>
      <c r="Q279" s="370"/>
      <c r="R279" s="370"/>
      <c r="S279" s="19"/>
      <c r="T279" s="19"/>
      <c r="U279" s="19"/>
      <c r="V279" s="19"/>
      <c r="W279" s="19"/>
      <c r="X279" s="19"/>
      <c r="Y279" s="19"/>
      <c r="Z279" s="19"/>
      <c r="AA279" s="19"/>
    </row>
    <row r="280" spans="1:27" x14ac:dyDescent="0.2">
      <c r="A280" s="370"/>
      <c r="B280" s="370"/>
      <c r="C280" s="370"/>
      <c r="D280" s="370"/>
      <c r="E280" s="370"/>
      <c r="F280" s="370"/>
      <c r="G280" s="370"/>
      <c r="H280" s="370"/>
      <c r="I280" s="370"/>
      <c r="J280" s="370"/>
      <c r="K280" s="370"/>
      <c r="L280" s="370"/>
      <c r="M280" s="370"/>
      <c r="N280" s="370"/>
      <c r="O280" s="370"/>
      <c r="P280" s="370"/>
      <c r="Q280" s="370"/>
      <c r="R280" s="370"/>
      <c r="S280" s="19"/>
      <c r="T280" s="19"/>
      <c r="U280" s="19"/>
      <c r="V280" s="19"/>
      <c r="W280" s="19"/>
      <c r="X280" s="19"/>
      <c r="Y280" s="19"/>
      <c r="Z280" s="19"/>
      <c r="AA280" s="19"/>
    </row>
    <row r="281" spans="1:27" x14ac:dyDescent="0.2">
      <c r="A281" s="370"/>
      <c r="B281" s="370"/>
      <c r="C281" s="370"/>
      <c r="D281" s="370"/>
      <c r="E281" s="370"/>
      <c r="F281" s="370"/>
      <c r="G281" s="370"/>
      <c r="H281" s="370"/>
      <c r="I281" s="370"/>
      <c r="J281" s="370"/>
      <c r="K281" s="370"/>
      <c r="L281" s="370"/>
      <c r="M281" s="370"/>
      <c r="N281" s="370"/>
      <c r="O281" s="370"/>
      <c r="P281" s="370"/>
      <c r="Q281" s="370"/>
      <c r="R281" s="370"/>
      <c r="S281" s="19"/>
      <c r="T281" s="19"/>
      <c r="U281" s="19"/>
      <c r="V281" s="19"/>
      <c r="W281" s="19"/>
      <c r="X281" s="19"/>
      <c r="Y281" s="19"/>
      <c r="Z281" s="19"/>
      <c r="AA281" s="19"/>
    </row>
    <row r="282" spans="1:27" x14ac:dyDescent="0.2">
      <c r="A282" s="370"/>
      <c r="B282" s="370"/>
      <c r="C282" s="370"/>
      <c r="D282" s="370"/>
      <c r="E282" s="370"/>
      <c r="F282" s="370"/>
      <c r="G282" s="370"/>
      <c r="H282" s="370"/>
      <c r="I282" s="370"/>
      <c r="J282" s="370"/>
      <c r="K282" s="370"/>
      <c r="L282" s="370"/>
      <c r="M282" s="370"/>
      <c r="N282" s="370"/>
      <c r="O282" s="370"/>
      <c r="P282" s="370"/>
      <c r="Q282" s="370"/>
      <c r="R282" s="370"/>
      <c r="S282" s="19"/>
      <c r="T282" s="19"/>
      <c r="U282" s="19"/>
      <c r="V282" s="19"/>
      <c r="W282" s="19"/>
      <c r="X282" s="19"/>
      <c r="Y282" s="19"/>
      <c r="Z282" s="19"/>
      <c r="AA282" s="19"/>
    </row>
    <row r="283" spans="1:27" x14ac:dyDescent="0.2">
      <c r="A283" s="370"/>
      <c r="B283" s="370"/>
      <c r="C283" s="370"/>
      <c r="D283" s="370"/>
      <c r="E283" s="370"/>
      <c r="F283" s="370"/>
      <c r="G283" s="370"/>
      <c r="H283" s="370"/>
      <c r="I283" s="370"/>
      <c r="J283" s="370"/>
      <c r="K283" s="370"/>
      <c r="L283" s="370"/>
      <c r="M283" s="370"/>
      <c r="N283" s="370"/>
      <c r="O283" s="370"/>
      <c r="P283" s="370"/>
      <c r="Q283" s="370"/>
      <c r="R283" s="370"/>
      <c r="S283" s="19"/>
      <c r="T283" s="19"/>
      <c r="U283" s="19"/>
      <c r="V283" s="19"/>
      <c r="W283" s="19"/>
      <c r="X283" s="19"/>
      <c r="Y283" s="19"/>
      <c r="Z283" s="19"/>
      <c r="AA283" s="19"/>
    </row>
    <row r="284" spans="1:27" x14ac:dyDescent="0.2">
      <c r="A284" s="370"/>
      <c r="B284" s="370"/>
      <c r="C284" s="370"/>
      <c r="D284" s="370"/>
      <c r="E284" s="370"/>
      <c r="F284" s="370"/>
      <c r="G284" s="370"/>
      <c r="H284" s="370"/>
      <c r="I284" s="370"/>
      <c r="J284" s="370"/>
      <c r="K284" s="370"/>
      <c r="L284" s="370"/>
      <c r="M284" s="370"/>
      <c r="N284" s="370"/>
      <c r="O284" s="370"/>
      <c r="P284" s="370"/>
      <c r="Q284" s="370"/>
      <c r="R284" s="370"/>
      <c r="S284" s="19"/>
      <c r="T284" s="19"/>
      <c r="U284" s="19"/>
      <c r="V284" s="19"/>
      <c r="W284" s="19"/>
      <c r="X284" s="19"/>
      <c r="Y284" s="19"/>
      <c r="Z284" s="19"/>
      <c r="AA284" s="19"/>
    </row>
    <row r="285" spans="1:27" x14ac:dyDescent="0.2">
      <c r="A285" s="370"/>
      <c r="B285" s="370"/>
      <c r="C285" s="370"/>
      <c r="D285" s="370"/>
      <c r="E285" s="370"/>
      <c r="F285" s="370"/>
      <c r="G285" s="370"/>
      <c r="H285" s="370"/>
      <c r="I285" s="370"/>
      <c r="J285" s="370"/>
      <c r="K285" s="370"/>
      <c r="L285" s="370"/>
      <c r="M285" s="370"/>
      <c r="N285" s="370"/>
      <c r="O285" s="370"/>
      <c r="P285" s="370"/>
      <c r="Q285" s="370"/>
      <c r="R285" s="370"/>
      <c r="S285" s="19"/>
      <c r="T285" s="19"/>
      <c r="U285" s="19"/>
      <c r="V285" s="19"/>
      <c r="W285" s="19"/>
      <c r="X285" s="19"/>
      <c r="Y285" s="19"/>
      <c r="Z285" s="19"/>
      <c r="AA285" s="19"/>
    </row>
    <row r="286" spans="1:27" x14ac:dyDescent="0.2">
      <c r="A286" s="370"/>
      <c r="B286" s="370"/>
      <c r="C286" s="370"/>
      <c r="D286" s="370"/>
      <c r="E286" s="370"/>
      <c r="F286" s="370"/>
      <c r="G286" s="370"/>
      <c r="H286" s="370"/>
      <c r="I286" s="370"/>
      <c r="J286" s="370"/>
      <c r="K286" s="370"/>
      <c r="L286" s="370"/>
      <c r="M286" s="370"/>
      <c r="N286" s="370"/>
      <c r="O286" s="370"/>
      <c r="P286" s="370"/>
      <c r="Q286" s="370"/>
      <c r="R286" s="370"/>
      <c r="S286" s="19"/>
      <c r="T286" s="19"/>
      <c r="U286" s="19"/>
      <c r="V286" s="19"/>
      <c r="W286" s="19"/>
      <c r="X286" s="19"/>
      <c r="Y286" s="19"/>
      <c r="Z286" s="19"/>
      <c r="AA286" s="19"/>
    </row>
    <row r="287" spans="1:27" x14ac:dyDescent="0.2">
      <c r="A287" s="19"/>
      <c r="B287" s="19"/>
      <c r="C287" s="19"/>
      <c r="D287" s="19"/>
      <c r="E287" s="19"/>
      <c r="F287" s="19"/>
      <c r="G287" s="19"/>
      <c r="H287" s="19"/>
      <c r="I287" s="19"/>
      <c r="J287" s="19"/>
      <c r="K287" s="19"/>
      <c r="L287" s="19"/>
      <c r="M287" s="19"/>
      <c r="N287" s="19"/>
      <c r="O287" s="19"/>
      <c r="P287" s="29"/>
      <c r="Q287" s="19"/>
      <c r="R287" s="19"/>
      <c r="S287" s="19"/>
      <c r="T287" s="19"/>
      <c r="U287" s="19"/>
      <c r="V287" s="19"/>
      <c r="W287" s="19"/>
      <c r="X287" s="19"/>
      <c r="Y287" s="19"/>
      <c r="Z287" s="19"/>
      <c r="AA287" s="19"/>
    </row>
    <row r="288" spans="1:27" x14ac:dyDescent="0.2">
      <c r="A288" s="371" t="s">
        <v>742</v>
      </c>
      <c r="B288" s="371"/>
      <c r="C288" s="371"/>
      <c r="D288" s="371"/>
      <c r="E288" s="371"/>
      <c r="F288" s="371"/>
      <c r="G288" s="371"/>
      <c r="H288" s="371"/>
      <c r="I288" s="371"/>
      <c r="J288" s="371" t="s">
        <v>743</v>
      </c>
      <c r="K288" s="371"/>
      <c r="L288" s="371"/>
      <c r="M288" s="371"/>
      <c r="N288" s="371"/>
      <c r="O288" s="371"/>
      <c r="P288" s="371"/>
      <c r="Q288" s="371"/>
      <c r="R288" s="371"/>
      <c r="S288" s="19"/>
      <c r="T288" s="19"/>
      <c r="U288" s="19"/>
      <c r="V288" s="19"/>
      <c r="W288" s="19"/>
      <c r="X288" s="19"/>
      <c r="Y288" s="19"/>
      <c r="Z288" s="19"/>
      <c r="AA288" s="19"/>
    </row>
    <row r="289" spans="1:27" x14ac:dyDescent="0.2">
      <c r="A289" s="370"/>
      <c r="B289" s="370"/>
      <c r="C289" s="370"/>
      <c r="D289" s="370"/>
      <c r="E289" s="370"/>
      <c r="F289" s="370"/>
      <c r="G289" s="370"/>
      <c r="H289" s="370"/>
      <c r="I289" s="370"/>
      <c r="J289" s="370"/>
      <c r="K289" s="370"/>
      <c r="L289" s="370"/>
      <c r="M289" s="370"/>
      <c r="N289" s="370"/>
      <c r="O289" s="370"/>
      <c r="P289" s="370"/>
      <c r="Q289" s="370"/>
      <c r="R289" s="370"/>
      <c r="S289" s="19" t="s">
        <v>301</v>
      </c>
      <c r="T289" s="19"/>
      <c r="U289" s="19"/>
      <c r="V289" s="19"/>
      <c r="W289" s="19"/>
      <c r="X289" s="19"/>
      <c r="Y289" s="19"/>
      <c r="Z289" s="19"/>
      <c r="AA289" s="19"/>
    </row>
    <row r="290" spans="1:27" x14ac:dyDescent="0.2">
      <c r="A290" s="370"/>
      <c r="B290" s="370"/>
      <c r="C290" s="370"/>
      <c r="D290" s="370"/>
      <c r="E290" s="370"/>
      <c r="F290" s="370"/>
      <c r="G290" s="370"/>
      <c r="H290" s="370"/>
      <c r="I290" s="370"/>
      <c r="J290" s="370"/>
      <c r="K290" s="370"/>
      <c r="L290" s="370"/>
      <c r="M290" s="370"/>
      <c r="N290" s="370"/>
      <c r="O290" s="370"/>
      <c r="P290" s="370"/>
      <c r="Q290" s="370"/>
      <c r="R290" s="370"/>
      <c r="S290" s="19"/>
      <c r="T290" s="19"/>
      <c r="U290" s="19"/>
      <c r="V290" s="19"/>
      <c r="W290" s="19"/>
      <c r="X290" s="19"/>
      <c r="Y290" s="19"/>
      <c r="Z290" s="19"/>
      <c r="AA290" s="19"/>
    </row>
    <row r="291" spans="1:27" x14ac:dyDescent="0.2">
      <c r="A291" s="370"/>
      <c r="B291" s="370"/>
      <c r="C291" s="370"/>
      <c r="D291" s="370"/>
      <c r="E291" s="370"/>
      <c r="F291" s="370"/>
      <c r="G291" s="370"/>
      <c r="H291" s="370"/>
      <c r="I291" s="370"/>
      <c r="J291" s="370"/>
      <c r="K291" s="370"/>
      <c r="L291" s="370"/>
      <c r="M291" s="370"/>
      <c r="N291" s="370"/>
      <c r="O291" s="370"/>
      <c r="P291" s="370"/>
      <c r="Q291" s="370"/>
      <c r="R291" s="370"/>
      <c r="S291" s="19"/>
      <c r="T291" s="19"/>
      <c r="U291" s="19"/>
      <c r="V291" s="19"/>
      <c r="W291" s="19"/>
      <c r="X291" s="19"/>
      <c r="Y291" s="19"/>
      <c r="Z291" s="19"/>
      <c r="AA291" s="19"/>
    </row>
    <row r="292" spans="1:27" x14ac:dyDescent="0.2">
      <c r="A292" s="370"/>
      <c r="B292" s="370"/>
      <c r="C292" s="370"/>
      <c r="D292" s="370"/>
      <c r="E292" s="370"/>
      <c r="F292" s="370"/>
      <c r="G292" s="370"/>
      <c r="H292" s="370"/>
      <c r="I292" s="370"/>
      <c r="J292" s="370"/>
      <c r="K292" s="370"/>
      <c r="L292" s="370"/>
      <c r="M292" s="370"/>
      <c r="N292" s="370"/>
      <c r="O292" s="370"/>
      <c r="P292" s="370"/>
      <c r="Q292" s="370"/>
      <c r="R292" s="370"/>
      <c r="S292" s="19" t="s">
        <v>302</v>
      </c>
      <c r="T292" s="19"/>
      <c r="U292" s="19"/>
      <c r="V292" s="19"/>
      <c r="W292" s="19"/>
      <c r="X292" s="19"/>
      <c r="Y292" s="19"/>
      <c r="Z292" s="19"/>
      <c r="AA292" s="19"/>
    </row>
    <row r="293" spans="1:27" x14ac:dyDescent="0.2">
      <c r="A293" s="370"/>
      <c r="B293" s="370"/>
      <c r="C293" s="370"/>
      <c r="D293" s="370"/>
      <c r="E293" s="370"/>
      <c r="F293" s="370"/>
      <c r="G293" s="370"/>
      <c r="H293" s="370"/>
      <c r="I293" s="370"/>
      <c r="J293" s="370"/>
      <c r="K293" s="370"/>
      <c r="L293" s="370"/>
      <c r="M293" s="370"/>
      <c r="N293" s="370"/>
      <c r="O293" s="370"/>
      <c r="P293" s="370"/>
      <c r="Q293" s="370"/>
      <c r="R293" s="370"/>
      <c r="S293" s="19" t="s">
        <v>339</v>
      </c>
      <c r="T293" s="19"/>
      <c r="U293" s="19"/>
      <c r="V293" s="19"/>
      <c r="W293" s="19"/>
      <c r="X293" s="19"/>
      <c r="Y293" s="19"/>
      <c r="Z293" s="19"/>
      <c r="AA293" s="19"/>
    </row>
    <row r="294" spans="1:27" x14ac:dyDescent="0.2">
      <c r="A294" s="370"/>
      <c r="B294" s="370"/>
      <c r="C294" s="370"/>
      <c r="D294" s="370"/>
      <c r="E294" s="370"/>
      <c r="F294" s="370"/>
      <c r="G294" s="370"/>
      <c r="H294" s="370"/>
      <c r="I294" s="370"/>
      <c r="J294" s="370"/>
      <c r="K294" s="370"/>
      <c r="L294" s="370"/>
      <c r="M294" s="370"/>
      <c r="N294" s="370"/>
      <c r="O294" s="370"/>
      <c r="P294" s="370"/>
      <c r="Q294" s="370"/>
      <c r="R294" s="370"/>
      <c r="S294" s="19"/>
      <c r="T294" s="19"/>
      <c r="U294" s="19"/>
      <c r="V294" s="19"/>
      <c r="W294" s="19"/>
      <c r="X294" s="19"/>
      <c r="Y294" s="19"/>
      <c r="Z294" s="19"/>
      <c r="AA294" s="19"/>
    </row>
    <row r="295" spans="1:27" x14ac:dyDescent="0.2">
      <c r="A295" s="370"/>
      <c r="B295" s="370"/>
      <c r="C295" s="370"/>
      <c r="D295" s="370"/>
      <c r="E295" s="370"/>
      <c r="F295" s="370"/>
      <c r="G295" s="370"/>
      <c r="H295" s="370"/>
      <c r="I295" s="370"/>
      <c r="J295" s="370"/>
      <c r="K295" s="370"/>
      <c r="L295" s="370"/>
      <c r="M295" s="370"/>
      <c r="N295" s="370"/>
      <c r="O295" s="370"/>
      <c r="P295" s="370"/>
      <c r="Q295" s="370"/>
      <c r="R295" s="370"/>
      <c r="S295" s="19"/>
      <c r="T295" s="19"/>
      <c r="U295" s="19"/>
      <c r="V295" s="19"/>
      <c r="W295" s="19"/>
      <c r="X295" s="19"/>
      <c r="Y295" s="19"/>
      <c r="Z295" s="19"/>
      <c r="AA295" s="19"/>
    </row>
    <row r="296" spans="1:27" x14ac:dyDescent="0.2">
      <c r="A296" s="370"/>
      <c r="B296" s="370"/>
      <c r="C296" s="370"/>
      <c r="D296" s="370"/>
      <c r="E296" s="370"/>
      <c r="F296" s="370"/>
      <c r="G296" s="370"/>
      <c r="H296" s="370"/>
      <c r="I296" s="370"/>
      <c r="J296" s="370"/>
      <c r="K296" s="370"/>
      <c r="L296" s="370"/>
      <c r="M296" s="370"/>
      <c r="N296" s="370"/>
      <c r="O296" s="370"/>
      <c r="P296" s="370"/>
      <c r="Q296" s="370"/>
      <c r="R296" s="370"/>
      <c r="S296" s="19"/>
      <c r="T296" s="19"/>
      <c r="U296" s="19"/>
      <c r="V296" s="19"/>
      <c r="W296" s="19"/>
      <c r="X296" s="19"/>
      <c r="Y296" s="19"/>
      <c r="Z296" s="19"/>
      <c r="AA296" s="19"/>
    </row>
    <row r="297" spans="1:27" x14ac:dyDescent="0.2">
      <c r="A297" s="370"/>
      <c r="B297" s="370"/>
      <c r="C297" s="370"/>
      <c r="D297" s="370"/>
      <c r="E297" s="370"/>
      <c r="F297" s="370"/>
      <c r="G297" s="370"/>
      <c r="H297" s="370"/>
      <c r="I297" s="370"/>
      <c r="J297" s="370"/>
      <c r="K297" s="370"/>
      <c r="L297" s="370"/>
      <c r="M297" s="370"/>
      <c r="N297" s="370"/>
      <c r="O297" s="370"/>
      <c r="P297" s="370"/>
      <c r="Q297" s="370"/>
      <c r="R297" s="370"/>
      <c r="S297" s="19"/>
      <c r="T297" s="19"/>
      <c r="U297" s="19"/>
      <c r="V297" s="19"/>
      <c r="W297" s="19"/>
      <c r="X297" s="19"/>
      <c r="Y297" s="19"/>
      <c r="Z297" s="19"/>
      <c r="AA297" s="19"/>
    </row>
    <row r="298" spans="1:27" x14ac:dyDescent="0.2">
      <c r="A298" s="370"/>
      <c r="B298" s="370"/>
      <c r="C298" s="370"/>
      <c r="D298" s="370"/>
      <c r="E298" s="370"/>
      <c r="F298" s="370"/>
      <c r="G298" s="370"/>
      <c r="H298" s="370"/>
      <c r="I298" s="370"/>
      <c r="J298" s="370"/>
      <c r="K298" s="370"/>
      <c r="L298" s="370"/>
      <c r="M298" s="370"/>
      <c r="N298" s="370"/>
      <c r="O298" s="370"/>
      <c r="P298" s="370"/>
      <c r="Q298" s="370"/>
      <c r="R298" s="370"/>
      <c r="S298" s="19"/>
      <c r="T298" s="19"/>
      <c r="U298" s="19"/>
      <c r="V298" s="19"/>
      <c r="W298" s="19"/>
      <c r="X298" s="19"/>
      <c r="Y298" s="19"/>
      <c r="Z298" s="19"/>
      <c r="AA298" s="19"/>
    </row>
    <row r="299" spans="1:27" x14ac:dyDescent="0.2">
      <c r="A299" s="370"/>
      <c r="B299" s="370"/>
      <c r="C299" s="370"/>
      <c r="D299" s="370"/>
      <c r="E299" s="370"/>
      <c r="F299" s="370"/>
      <c r="G299" s="370"/>
      <c r="H299" s="370"/>
      <c r="I299" s="370"/>
      <c r="J299" s="370"/>
      <c r="K299" s="370"/>
      <c r="L299" s="370"/>
      <c r="M299" s="370"/>
      <c r="N299" s="370"/>
      <c r="O299" s="370"/>
      <c r="P299" s="370"/>
      <c r="Q299" s="370"/>
      <c r="R299" s="370"/>
      <c r="S299" s="19"/>
      <c r="T299" s="19"/>
      <c r="U299" s="19"/>
      <c r="V299" s="19"/>
      <c r="W299" s="19"/>
      <c r="X299" s="19"/>
      <c r="Y299" s="19"/>
      <c r="Z299" s="19"/>
      <c r="AA299" s="19"/>
    </row>
    <row r="300" spans="1:27" x14ac:dyDescent="0.2">
      <c r="A300" s="19"/>
      <c r="B300" s="19"/>
      <c r="C300" s="19"/>
      <c r="D300" s="19"/>
      <c r="E300" s="19"/>
      <c r="F300" s="19"/>
      <c r="G300" s="19"/>
      <c r="H300" s="19"/>
      <c r="I300" s="19"/>
      <c r="J300" s="19"/>
      <c r="K300" s="19"/>
      <c r="L300" s="19"/>
      <c r="M300" s="19"/>
      <c r="N300" s="29"/>
      <c r="O300" s="19"/>
      <c r="P300" s="19"/>
      <c r="Q300" s="19"/>
      <c r="R300" s="19"/>
      <c r="S300" s="19"/>
      <c r="T300" s="19"/>
      <c r="U300" s="19"/>
      <c r="V300" s="19"/>
      <c r="W300" s="19"/>
      <c r="X300" s="19"/>
      <c r="Y300" s="19"/>
      <c r="Z300" s="19"/>
      <c r="AA300" s="19"/>
    </row>
    <row r="301" spans="1:27" x14ac:dyDescent="0.2">
      <c r="A301" s="19"/>
      <c r="B301" s="19"/>
      <c r="C301" s="19"/>
      <c r="D301" s="19"/>
      <c r="E301" s="19"/>
      <c r="F301" s="19"/>
      <c r="G301" s="19"/>
      <c r="H301" s="19"/>
      <c r="I301" s="19"/>
      <c r="J301" s="19"/>
      <c r="K301" s="19"/>
      <c r="L301" s="19"/>
      <c r="M301" s="367" t="str">
        <f>[128]Base_01!$C$4&amp;", "&amp;[128]Base_01!$C$28</f>
        <v>Sorong, …..  …........................  2026</v>
      </c>
      <c r="N301" s="367"/>
      <c r="O301" s="367"/>
      <c r="P301" s="367"/>
      <c r="Q301" s="367"/>
      <c r="R301" s="367"/>
      <c r="S301" s="19"/>
      <c r="T301" s="19"/>
      <c r="U301" s="19"/>
      <c r="V301" s="19"/>
      <c r="W301" s="19"/>
      <c r="X301" s="19"/>
      <c r="Y301" s="19"/>
      <c r="Z301" s="19"/>
      <c r="AA301" s="19"/>
    </row>
    <row r="302" spans="1:27" x14ac:dyDescent="0.2">
      <c r="A302" s="367" t="s">
        <v>320</v>
      </c>
      <c r="B302" s="367"/>
      <c r="C302" s="367"/>
      <c r="D302" s="367"/>
      <c r="E302" s="367"/>
      <c r="F302" s="367"/>
      <c r="G302" s="19"/>
      <c r="H302" s="19"/>
      <c r="I302" s="19"/>
      <c r="J302" s="19"/>
      <c r="K302" s="19"/>
      <c r="L302" s="19"/>
      <c r="M302" s="367" t="s">
        <v>304</v>
      </c>
      <c r="N302" s="367"/>
      <c r="O302" s="367"/>
      <c r="P302" s="367"/>
      <c r="Q302" s="367"/>
      <c r="R302" s="367"/>
      <c r="S302" s="19"/>
      <c r="T302" s="19"/>
      <c r="U302" s="19"/>
      <c r="V302" s="19"/>
      <c r="W302" s="19"/>
      <c r="X302" s="19"/>
      <c r="Y302" s="19"/>
      <c r="Z302" s="19"/>
      <c r="AA302" s="19"/>
    </row>
    <row r="303" spans="1:27" x14ac:dyDescent="0.2">
      <c r="A303" s="367" t="s">
        <v>321</v>
      </c>
      <c r="B303" s="367"/>
      <c r="C303" s="367"/>
      <c r="D303" s="367"/>
      <c r="E303" s="367"/>
      <c r="F303" s="367"/>
      <c r="G303" s="19"/>
      <c r="H303" s="19"/>
      <c r="I303" s="19"/>
      <c r="J303" s="19"/>
      <c r="K303" s="19"/>
      <c r="L303" s="19"/>
      <c r="M303" s="367" t="s">
        <v>305</v>
      </c>
      <c r="N303" s="367"/>
      <c r="O303" s="367"/>
      <c r="P303" s="367"/>
      <c r="Q303" s="367"/>
      <c r="R303" s="367"/>
      <c r="S303" s="19"/>
      <c r="T303" s="19"/>
      <c r="U303" s="19"/>
      <c r="V303" s="19"/>
      <c r="W303" s="19"/>
      <c r="X303" s="19"/>
      <c r="Y303" s="19"/>
      <c r="Z303" s="19"/>
      <c r="AA303" s="19"/>
    </row>
    <row r="304" spans="1:27" x14ac:dyDescent="0.2">
      <c r="A304" s="19"/>
      <c r="B304" s="19"/>
      <c r="C304" s="19"/>
      <c r="D304" s="19"/>
      <c r="E304" s="19"/>
      <c r="F304" s="19"/>
      <c r="G304" s="19"/>
      <c r="H304" s="19"/>
      <c r="I304" s="19"/>
      <c r="J304" s="19"/>
      <c r="K304" s="19"/>
      <c r="L304" s="19"/>
      <c r="M304" s="19"/>
      <c r="N304" s="29"/>
      <c r="O304" s="19"/>
      <c r="P304" s="19"/>
      <c r="Q304" s="19"/>
      <c r="R304" s="19"/>
      <c r="S304" s="19"/>
      <c r="T304" s="19"/>
      <c r="U304" s="19"/>
      <c r="V304" s="19"/>
      <c r="W304" s="19"/>
      <c r="X304" s="19"/>
      <c r="Y304" s="19"/>
      <c r="Z304" s="19"/>
      <c r="AA304" s="19"/>
    </row>
    <row r="305" spans="1:27" x14ac:dyDescent="0.2">
      <c r="A305" s="19"/>
      <c r="B305" s="19"/>
      <c r="C305" s="19"/>
      <c r="D305" s="19"/>
      <c r="E305" s="19"/>
      <c r="F305" s="19"/>
      <c r="G305" s="19"/>
      <c r="H305" s="19"/>
      <c r="I305" s="19"/>
      <c r="J305" s="19"/>
      <c r="K305" s="19"/>
      <c r="L305" s="19"/>
      <c r="M305" s="19"/>
      <c r="N305" s="29"/>
      <c r="O305" s="19"/>
      <c r="P305" s="19"/>
      <c r="Q305" s="19"/>
      <c r="R305" s="19"/>
      <c r="S305" s="19"/>
      <c r="T305" s="19"/>
      <c r="U305" s="19"/>
      <c r="V305" s="19"/>
      <c r="W305" s="19"/>
      <c r="X305" s="19"/>
      <c r="Y305" s="19"/>
      <c r="Z305" s="19"/>
      <c r="AA305" s="19"/>
    </row>
    <row r="306" spans="1:27" x14ac:dyDescent="0.2">
      <c r="A306" s="19"/>
      <c r="B306" s="19"/>
      <c r="C306" s="19"/>
      <c r="D306" s="19"/>
      <c r="E306" s="19"/>
      <c r="F306" s="19"/>
      <c r="G306" s="19"/>
      <c r="H306" s="19"/>
      <c r="I306" s="19"/>
      <c r="J306" s="19"/>
      <c r="K306" s="19"/>
      <c r="L306" s="19"/>
      <c r="M306" s="19"/>
      <c r="N306" s="29"/>
      <c r="O306" s="19"/>
      <c r="P306" s="19"/>
      <c r="Q306" s="19"/>
      <c r="R306" s="19"/>
      <c r="S306" s="19"/>
      <c r="T306" s="19"/>
      <c r="U306" s="19"/>
      <c r="V306" s="19"/>
      <c r="W306" s="19"/>
      <c r="X306" s="19"/>
      <c r="Y306" s="19"/>
      <c r="Z306" s="19"/>
      <c r="AA306" s="19"/>
    </row>
    <row r="307" spans="1:27" x14ac:dyDescent="0.2">
      <c r="A307" s="19"/>
      <c r="B307" s="19"/>
      <c r="C307" s="19"/>
      <c r="D307" s="19"/>
      <c r="E307" s="19"/>
      <c r="F307" s="19"/>
      <c r="G307" s="19"/>
      <c r="H307" s="19"/>
      <c r="I307" s="19"/>
      <c r="J307" s="19"/>
      <c r="K307" s="19"/>
      <c r="L307" s="19"/>
      <c r="M307" s="19"/>
      <c r="N307" s="29"/>
      <c r="O307" s="19"/>
      <c r="P307" s="19"/>
      <c r="Q307" s="19"/>
      <c r="R307" s="19"/>
      <c r="S307" s="19"/>
      <c r="T307" s="19"/>
      <c r="U307" s="19"/>
      <c r="V307" s="19"/>
      <c r="W307" s="19"/>
      <c r="X307" s="19"/>
      <c r="Y307" s="19"/>
      <c r="Z307" s="19"/>
      <c r="AA307" s="19"/>
    </row>
    <row r="308" spans="1:27" x14ac:dyDescent="0.2">
      <c r="A308" s="366" t="str">
        <f>[128]Base_02!$C$28</f>
        <v>Nama PB 1</v>
      </c>
      <c r="B308" s="366"/>
      <c r="C308" s="366"/>
      <c r="D308" s="366"/>
      <c r="E308" s="366"/>
      <c r="F308" s="366"/>
      <c r="G308" s="19"/>
      <c r="H308" s="19"/>
      <c r="I308" s="19"/>
      <c r="J308" s="19"/>
      <c r="K308" s="19"/>
      <c r="L308" s="19"/>
      <c r="M308" s="367" t="str">
        <f>E170</f>
        <v>Nama PB 2</v>
      </c>
      <c r="N308" s="367"/>
      <c r="O308" s="367"/>
      <c r="P308" s="367"/>
      <c r="Q308" s="367"/>
      <c r="R308" s="367"/>
      <c r="S308" s="19"/>
      <c r="T308" s="19"/>
      <c r="U308" s="19"/>
      <c r="V308" s="19"/>
      <c r="W308" s="19"/>
      <c r="X308" s="19"/>
      <c r="Y308" s="19"/>
      <c r="Z308" s="19"/>
      <c r="AA308" s="19"/>
    </row>
    <row r="309" spans="1:27" x14ac:dyDescent="0.2">
      <c r="A309" s="19"/>
      <c r="B309" s="19"/>
      <c r="C309" s="19"/>
      <c r="D309" s="19"/>
      <c r="E309" s="19"/>
      <c r="F309" s="19"/>
      <c r="G309" s="19"/>
      <c r="H309" s="19"/>
      <c r="I309" s="19"/>
      <c r="J309" s="19"/>
      <c r="K309" s="19"/>
      <c r="L309" s="19"/>
      <c r="M309" s="19"/>
      <c r="N309" s="29"/>
      <c r="O309" s="19"/>
      <c r="P309" s="19"/>
      <c r="Q309" s="19"/>
      <c r="R309" s="19"/>
      <c r="S309" s="19"/>
      <c r="T309" s="19"/>
      <c r="U309" s="19"/>
      <c r="V309" s="19"/>
      <c r="W309" s="19"/>
      <c r="X309" s="19"/>
      <c r="Y309" s="19"/>
      <c r="Z309" s="19"/>
      <c r="AA309" s="19"/>
    </row>
    <row r="310" spans="1:27" x14ac:dyDescent="0.2">
      <c r="A310" s="366" t="s">
        <v>303</v>
      </c>
      <c r="B310" s="366"/>
      <c r="C310" s="366"/>
      <c r="D310" s="366"/>
      <c r="E310" s="366"/>
      <c r="F310" s="366"/>
      <c r="G310" s="19"/>
      <c r="H310" s="19"/>
      <c r="I310" s="31"/>
      <c r="J310" s="31"/>
      <c r="K310" s="21"/>
      <c r="L310" s="21"/>
      <c r="M310" s="368" t="s">
        <v>306</v>
      </c>
      <c r="N310" s="368"/>
      <c r="O310" s="368"/>
      <c r="P310" s="368"/>
      <c r="Q310" s="368"/>
      <c r="R310" s="368"/>
      <c r="S310" s="19"/>
      <c r="T310" s="19"/>
      <c r="U310" s="19"/>
      <c r="V310" s="19"/>
      <c r="W310" s="19"/>
      <c r="X310" s="19"/>
      <c r="Y310" s="19"/>
      <c r="Z310" s="19"/>
      <c r="AA310" s="19"/>
    </row>
    <row r="311" spans="1:27" x14ac:dyDescent="0.2">
      <c r="A311" s="359" t="s">
        <v>322</v>
      </c>
      <c r="B311" s="359"/>
      <c r="C311" s="359"/>
      <c r="D311" s="359"/>
      <c r="E311" s="359"/>
      <c r="F311" s="359"/>
      <c r="I311" s="32"/>
      <c r="J311" s="32"/>
      <c r="K311" s="32"/>
      <c r="L311" s="32"/>
      <c r="M311" s="369" t="str">
        <f>[128]Base_01!$B$17&amp;" "&amp;[128]Base_01!$C$4</f>
        <v>Koordinator Kota Sorong</v>
      </c>
      <c r="N311" s="369"/>
      <c r="O311" s="369"/>
      <c r="P311" s="369"/>
      <c r="Q311" s="369"/>
      <c r="R311" s="369"/>
      <c r="S311" s="19"/>
      <c r="T311" s="19"/>
      <c r="U311" s="19"/>
      <c r="V311" s="19"/>
      <c r="W311" s="19"/>
      <c r="X311" s="19"/>
      <c r="Y311" s="19"/>
      <c r="Z311" s="19"/>
      <c r="AA311" s="19"/>
    </row>
    <row r="312" spans="1:27" x14ac:dyDescent="0.2">
      <c r="N312" s="33"/>
      <c r="S312" s="19"/>
      <c r="T312" s="19"/>
      <c r="U312" s="19"/>
      <c r="V312" s="19"/>
      <c r="W312" s="19"/>
      <c r="X312" s="19"/>
      <c r="Y312" s="19"/>
      <c r="Z312" s="19"/>
      <c r="AA312" s="19"/>
    </row>
    <row r="313" spans="1:27" x14ac:dyDescent="0.2">
      <c r="N313" s="33"/>
      <c r="S313" s="19"/>
      <c r="T313" s="19"/>
      <c r="U313" s="19"/>
      <c r="V313" s="19"/>
      <c r="W313" s="19"/>
      <c r="X313" s="19"/>
      <c r="Y313" s="19"/>
      <c r="Z313" s="19"/>
      <c r="AA313" s="19"/>
    </row>
    <row r="314" spans="1:27" x14ac:dyDescent="0.2">
      <c r="N314" s="33"/>
      <c r="S314" s="19"/>
      <c r="T314" s="19"/>
      <c r="U314" s="19"/>
      <c r="V314" s="19"/>
      <c r="W314" s="19"/>
      <c r="X314" s="19"/>
      <c r="Y314" s="19"/>
      <c r="Z314" s="19"/>
      <c r="AA314" s="19"/>
    </row>
    <row r="315" spans="1:27" x14ac:dyDescent="0.2">
      <c r="N315" s="33"/>
      <c r="S315" s="19"/>
      <c r="T315" s="19"/>
      <c r="U315" s="19"/>
      <c r="V315" s="19"/>
      <c r="W315" s="19"/>
      <c r="X315" s="19"/>
      <c r="Y315" s="19"/>
      <c r="Z315" s="19"/>
      <c r="AA315" s="19"/>
    </row>
    <row r="316" spans="1:27" x14ac:dyDescent="0.2">
      <c r="A316" s="359" t="str">
        <f>[128]Base_01!$C$20</f>
        <v>…...............         …...............</v>
      </c>
      <c r="B316" s="359"/>
      <c r="C316" s="359"/>
      <c r="D316" s="359"/>
      <c r="E316" s="359"/>
      <c r="F316" s="359"/>
      <c r="M316" s="359" t="str">
        <f>[128]Base_01!$C$17</f>
        <v>AfrIandi Yudhistira, S.T.</v>
      </c>
      <c r="N316" s="359"/>
      <c r="O316" s="359"/>
      <c r="P316" s="359"/>
      <c r="Q316" s="359"/>
      <c r="R316" s="359"/>
      <c r="S316" s="19"/>
      <c r="T316" s="19"/>
      <c r="U316" s="19"/>
      <c r="V316" s="19"/>
      <c r="W316" s="19"/>
      <c r="X316" s="19"/>
      <c r="Y316" s="19"/>
      <c r="Z316" s="19"/>
      <c r="AA316" s="19"/>
    </row>
    <row r="317" spans="1:27" x14ac:dyDescent="0.2">
      <c r="B317" s="20"/>
      <c r="C317" s="20"/>
      <c r="D317" s="20"/>
      <c r="E317" s="20"/>
      <c r="F317" s="19"/>
      <c r="G317" s="19"/>
      <c r="H317" s="19"/>
      <c r="I317" s="19"/>
      <c r="J317" s="19"/>
      <c r="K317" s="20"/>
      <c r="L317" s="20"/>
      <c r="M317" s="20"/>
      <c r="N317" s="20"/>
      <c r="O317" s="28"/>
      <c r="P317" s="28"/>
      <c r="Q317" s="28"/>
      <c r="R317" s="28"/>
      <c r="S317" s="19"/>
      <c r="T317" s="19"/>
      <c r="U317" s="19"/>
      <c r="V317" s="19"/>
      <c r="W317" s="19"/>
      <c r="X317" s="19"/>
      <c r="Y317" s="19"/>
      <c r="Z317" s="19"/>
      <c r="AA317" s="19"/>
    </row>
    <row r="318" spans="1:27" x14ac:dyDescent="0.2">
      <c r="B318" s="20"/>
      <c r="C318" s="20"/>
      <c r="D318" s="20"/>
      <c r="E318" s="20"/>
      <c r="F318" s="19"/>
      <c r="G318" s="19"/>
      <c r="H318" s="19"/>
      <c r="I318" s="19"/>
      <c r="J318" s="19"/>
      <c r="K318" s="20"/>
      <c r="L318" s="20"/>
      <c r="M318" s="20"/>
      <c r="N318" s="20"/>
      <c r="O318" s="28"/>
      <c r="P318" s="28"/>
      <c r="Q318" s="28"/>
      <c r="R318" s="28"/>
      <c r="S318" s="19"/>
      <c r="T318" s="19"/>
      <c r="U318" s="19"/>
      <c r="V318" s="19"/>
      <c r="W318" s="19"/>
      <c r="X318" s="19"/>
      <c r="Y318" s="19"/>
      <c r="Z318" s="19"/>
      <c r="AA318" s="19"/>
    </row>
    <row r="319" spans="1:27" x14ac:dyDescent="0.2">
      <c r="A319" s="18" t="s">
        <v>744</v>
      </c>
    </row>
    <row r="320" spans="1:27" x14ac:dyDescent="0.2">
      <c r="A320" s="1" t="s">
        <v>400</v>
      </c>
    </row>
    <row r="321" spans="1:27" x14ac:dyDescent="0.2">
      <c r="A321" s="1" t="s">
        <v>745</v>
      </c>
    </row>
    <row r="328" spans="1:27" x14ac:dyDescent="0.2">
      <c r="A328" s="297"/>
      <c r="B328" s="297"/>
      <c r="C328" s="297"/>
      <c r="D328" s="297"/>
      <c r="E328" s="297"/>
      <c r="F328" s="297"/>
      <c r="G328" s="297"/>
      <c r="H328" s="297"/>
      <c r="I328" s="297"/>
      <c r="J328" s="297"/>
      <c r="K328" s="297"/>
      <c r="L328" s="297"/>
      <c r="M328" s="297"/>
      <c r="N328" s="297"/>
      <c r="O328" s="297"/>
      <c r="P328" s="297"/>
      <c r="Q328" s="297"/>
      <c r="R328" s="297"/>
      <c r="S328" s="19"/>
      <c r="T328" s="19"/>
      <c r="U328" s="19"/>
      <c r="V328" s="19"/>
      <c r="W328" s="19"/>
      <c r="X328" s="19"/>
      <c r="Y328" s="19"/>
      <c r="Z328" s="19"/>
      <c r="AA328" s="19"/>
    </row>
    <row r="329" spans="1:27" x14ac:dyDescent="0.2">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row>
    <row r="330" spans="1:27" x14ac:dyDescent="0.2">
      <c r="A330" s="20"/>
      <c r="B330" s="20"/>
      <c r="C330" s="20"/>
      <c r="D330" s="20"/>
      <c r="E330" s="20"/>
      <c r="F330" s="20"/>
      <c r="G330" s="20"/>
      <c r="H330" s="20"/>
      <c r="I330" s="20"/>
      <c r="J330" s="19"/>
      <c r="K330" s="21"/>
      <c r="L330" s="21"/>
      <c r="M330" s="21"/>
      <c r="N330" s="21"/>
      <c r="O330" s="21"/>
      <c r="P330" s="21"/>
      <c r="Q330" s="21"/>
      <c r="R330" s="21"/>
      <c r="S330" s="19"/>
      <c r="T330" s="19"/>
      <c r="U330" s="19"/>
      <c r="V330" s="19"/>
      <c r="W330" s="19"/>
      <c r="X330" s="19"/>
      <c r="Y330" s="19"/>
      <c r="Z330" s="19"/>
      <c r="AA330" s="19"/>
    </row>
    <row r="331" spans="1:27" x14ac:dyDescent="0.2">
      <c r="A331" s="400" t="s">
        <v>307</v>
      </c>
      <c r="B331" s="400"/>
      <c r="C331" s="400"/>
      <c r="D331" s="400"/>
      <c r="E331" s="400"/>
      <c r="F331" s="400"/>
      <c r="G331" s="400"/>
      <c r="H331" s="400"/>
      <c r="I331" s="400"/>
      <c r="J331" s="400"/>
      <c r="K331" s="400"/>
      <c r="L331" s="400"/>
      <c r="M331" s="400"/>
      <c r="N331" s="400"/>
      <c r="O331" s="400"/>
      <c r="P331" s="400"/>
      <c r="Q331" s="400"/>
      <c r="R331" s="400"/>
      <c r="S331" s="19">
        <v>3</v>
      </c>
      <c r="T331" s="19"/>
      <c r="U331" s="19"/>
      <c r="V331" s="19"/>
      <c r="W331" s="19"/>
      <c r="X331" s="19"/>
      <c r="Y331" s="19"/>
      <c r="Z331" s="19"/>
      <c r="AA331" s="19"/>
    </row>
    <row r="332" spans="1:27" x14ac:dyDescent="0.2">
      <c r="A332" s="367" t="s">
        <v>741</v>
      </c>
      <c r="B332" s="367"/>
      <c r="C332" s="367"/>
      <c r="D332" s="367"/>
      <c r="E332" s="367"/>
      <c r="F332" s="367"/>
      <c r="G332" s="367"/>
      <c r="H332" s="367"/>
      <c r="I332" s="367"/>
      <c r="J332" s="367"/>
      <c r="K332" s="367"/>
      <c r="L332" s="367"/>
      <c r="M332" s="367"/>
      <c r="N332" s="367"/>
      <c r="O332" s="367"/>
      <c r="P332" s="367"/>
      <c r="Q332" s="367"/>
      <c r="R332" s="367"/>
      <c r="S332" s="19"/>
      <c r="T332" s="19"/>
      <c r="U332" s="19"/>
      <c r="V332" s="19"/>
      <c r="W332" s="19"/>
      <c r="X332" s="19"/>
      <c r="Y332" s="19"/>
      <c r="Z332" s="19"/>
      <c r="AA332" s="19"/>
    </row>
    <row r="333" spans="1:27" ht="16" thickBot="1" x14ac:dyDescent="0.25">
      <c r="A333" s="20"/>
      <c r="B333" s="20"/>
      <c r="C333" s="20"/>
      <c r="D333" s="20"/>
      <c r="E333" s="20"/>
      <c r="F333" s="20"/>
      <c r="G333" s="20"/>
      <c r="H333" s="20"/>
      <c r="I333" s="20"/>
      <c r="J333" s="19"/>
      <c r="K333" s="21"/>
      <c r="L333" s="21"/>
      <c r="M333" s="21"/>
      <c r="N333" s="21"/>
      <c r="O333" s="21"/>
      <c r="P333" s="21"/>
      <c r="Q333" s="21"/>
      <c r="R333" s="21"/>
      <c r="S333" s="19"/>
      <c r="T333" s="19"/>
      <c r="U333" s="19"/>
      <c r="V333" s="19"/>
      <c r="W333" s="19"/>
      <c r="X333" s="19"/>
      <c r="Y333" s="19"/>
      <c r="Z333" s="19"/>
      <c r="AA333" s="19"/>
    </row>
    <row r="334" spans="1:27" x14ac:dyDescent="0.2">
      <c r="A334" s="346" t="s">
        <v>252</v>
      </c>
      <c r="B334" s="346"/>
      <c r="C334" s="346"/>
      <c r="D334" s="346"/>
      <c r="E334" s="23" t="str">
        <f>VLOOKUP(S331,[128]Base_02!$A$5:$AD$24,2,0)</f>
        <v>000003</v>
      </c>
      <c r="F334" s="19"/>
      <c r="G334" s="19"/>
      <c r="H334" s="21"/>
      <c r="I334" s="21"/>
      <c r="J334" s="19"/>
      <c r="K334" s="401" t="s">
        <v>251</v>
      </c>
      <c r="L334" s="402"/>
      <c r="M334" s="402"/>
      <c r="N334" s="402"/>
      <c r="O334" s="402"/>
      <c r="P334" s="402"/>
      <c r="Q334" s="402"/>
      <c r="R334" s="403"/>
      <c r="S334" s="19"/>
      <c r="T334" s="19"/>
      <c r="U334" s="19"/>
      <c r="V334" s="19"/>
      <c r="W334" s="19"/>
      <c r="X334" s="19"/>
      <c r="Y334" s="19"/>
      <c r="Z334" s="19"/>
      <c r="AA334" s="19"/>
    </row>
    <row r="335" spans="1:27" x14ac:dyDescent="0.2">
      <c r="A335" s="346" t="s">
        <v>253</v>
      </c>
      <c r="B335" s="346"/>
      <c r="C335" s="346"/>
      <c r="D335" s="346"/>
      <c r="E335" s="23" t="str">
        <f>VLOOKUP(S331,[128]Base_02!$A$5:$AD$24,3,0)</f>
        <v>Nama PB 3</v>
      </c>
      <c r="F335" s="19"/>
      <c r="G335" s="19"/>
      <c r="H335" s="21"/>
      <c r="I335" s="21"/>
      <c r="J335" s="19"/>
      <c r="K335" s="404"/>
      <c r="L335" s="368"/>
      <c r="M335" s="368"/>
      <c r="N335" s="368"/>
      <c r="O335" s="368"/>
      <c r="P335" s="368"/>
      <c r="Q335" s="368"/>
      <c r="R335" s="405"/>
      <c r="S335" s="19"/>
      <c r="T335" s="19"/>
      <c r="U335" s="19"/>
      <c r="V335" s="19"/>
      <c r="W335" s="19"/>
      <c r="X335" s="19"/>
      <c r="Y335" s="19"/>
      <c r="Z335" s="19"/>
      <c r="AA335" s="19"/>
    </row>
    <row r="336" spans="1:27" x14ac:dyDescent="0.2">
      <c r="A336" s="346" t="s">
        <v>3</v>
      </c>
      <c r="B336" s="346"/>
      <c r="C336" s="346"/>
      <c r="D336" s="346"/>
      <c r="E336" s="23" t="str">
        <f>VLOOKUP(S331,[128]Base_02!$A$5:$AD$24,14,0)</f>
        <v>3304160101820004</v>
      </c>
      <c r="F336" s="19"/>
      <c r="G336" s="19"/>
      <c r="H336" s="21"/>
      <c r="I336" s="21"/>
      <c r="J336" s="19"/>
      <c r="K336" s="404"/>
      <c r="L336" s="368"/>
      <c r="M336" s="368"/>
      <c r="N336" s="368"/>
      <c r="O336" s="368"/>
      <c r="P336" s="368"/>
      <c r="Q336" s="368"/>
      <c r="R336" s="405"/>
      <c r="S336" s="19"/>
      <c r="T336" s="19"/>
      <c r="U336" s="19"/>
      <c r="V336" s="19"/>
      <c r="W336" s="19"/>
      <c r="X336" s="19"/>
      <c r="Y336" s="19"/>
      <c r="Z336" s="19"/>
      <c r="AA336" s="19"/>
    </row>
    <row r="337" spans="1:27" x14ac:dyDescent="0.2">
      <c r="A337" s="346" t="s">
        <v>4</v>
      </c>
      <c r="B337" s="346"/>
      <c r="C337" s="346"/>
      <c r="D337" s="346"/>
      <c r="E337" s="23" t="str">
        <f>VLOOKUP(S331,[128]Base_02!$A$5:$Z$24,11,FALSE)&amp;", RT "&amp;VLOOKUP(S331,[128]Base_02!$A$5:$Z$24,12,FALSE)&amp;", RW "&amp;VLOOKUP(S331,[128]Base_02!$A$5:$Z$24,13,FALSE)</f>
        <v>Jalan Kanal Victory, RT 1, RW 1</v>
      </c>
      <c r="F337" s="19"/>
      <c r="G337" s="19"/>
      <c r="H337" s="23"/>
      <c r="I337" s="21"/>
      <c r="J337" s="19"/>
      <c r="K337" s="404"/>
      <c r="L337" s="368"/>
      <c r="M337" s="368"/>
      <c r="N337" s="368"/>
      <c r="O337" s="368"/>
      <c r="P337" s="368"/>
      <c r="Q337" s="368"/>
      <c r="R337" s="405"/>
      <c r="S337" s="19"/>
      <c r="T337" s="19"/>
      <c r="U337" s="19"/>
      <c r="V337" s="19"/>
      <c r="W337" s="19"/>
      <c r="X337" s="19"/>
      <c r="Y337" s="19"/>
      <c r="Z337" s="19"/>
      <c r="AA337" s="19"/>
    </row>
    <row r="338" spans="1:27" x14ac:dyDescent="0.2">
      <c r="A338" s="346" t="str">
        <f>[128]Base_01!$B$2</f>
        <v>Kelurahan</v>
      </c>
      <c r="B338" s="346"/>
      <c r="C338" s="346"/>
      <c r="D338" s="346"/>
      <c r="E338" s="23" t="str">
        <f>[128]Base_01!$C$2</f>
        <v>Klasabi</v>
      </c>
      <c r="F338" s="19"/>
      <c r="G338" s="19"/>
      <c r="H338" s="21"/>
      <c r="I338" s="21"/>
      <c r="J338" s="19"/>
      <c r="K338" s="404"/>
      <c r="L338" s="368"/>
      <c r="M338" s="368"/>
      <c r="N338" s="368"/>
      <c r="O338" s="368"/>
      <c r="P338" s="368"/>
      <c r="Q338" s="368"/>
      <c r="R338" s="405"/>
      <c r="S338" s="19" t="s">
        <v>254</v>
      </c>
      <c r="T338" s="19"/>
      <c r="U338" s="19"/>
      <c r="V338" s="19"/>
      <c r="W338" s="19"/>
      <c r="X338" s="19"/>
      <c r="Y338" s="19"/>
      <c r="Z338" s="19"/>
      <c r="AA338" s="19"/>
    </row>
    <row r="339" spans="1:27" x14ac:dyDescent="0.2">
      <c r="A339" s="346" t="s">
        <v>9</v>
      </c>
      <c r="B339" s="346"/>
      <c r="C339" s="346"/>
      <c r="D339" s="346"/>
      <c r="E339" s="23" t="str">
        <f>[128]Base_01!$C$3</f>
        <v>Sorong Manoi</v>
      </c>
      <c r="F339" s="19"/>
      <c r="G339" s="19"/>
      <c r="H339" s="21"/>
      <c r="I339" s="21"/>
      <c r="J339" s="19"/>
      <c r="K339" s="404"/>
      <c r="L339" s="368"/>
      <c r="M339" s="368"/>
      <c r="N339" s="368"/>
      <c r="O339" s="368"/>
      <c r="P339" s="368"/>
      <c r="Q339" s="368"/>
      <c r="R339" s="405"/>
      <c r="S339" s="19" t="s">
        <v>255</v>
      </c>
      <c r="T339" s="19"/>
      <c r="U339" s="19"/>
      <c r="V339" s="19"/>
      <c r="W339" s="19"/>
      <c r="X339" s="19"/>
      <c r="Y339" s="19"/>
      <c r="Z339" s="19"/>
      <c r="AA339" s="19"/>
    </row>
    <row r="340" spans="1:27" x14ac:dyDescent="0.2">
      <c r="A340" s="346" t="str">
        <f>[128]Base_01!$B$4</f>
        <v>Kota</v>
      </c>
      <c r="B340" s="346"/>
      <c r="C340" s="346"/>
      <c r="D340" s="346"/>
      <c r="E340" s="23" t="str">
        <f>[128]Base_01!$C$4</f>
        <v>Sorong</v>
      </c>
      <c r="F340" s="19"/>
      <c r="G340" s="19"/>
      <c r="H340" s="21"/>
      <c r="I340" s="21"/>
      <c r="J340" s="19"/>
      <c r="K340" s="404"/>
      <c r="L340" s="368"/>
      <c r="M340" s="368"/>
      <c r="N340" s="368"/>
      <c r="O340" s="368"/>
      <c r="P340" s="368"/>
      <c r="Q340" s="368"/>
      <c r="R340" s="405"/>
      <c r="S340" s="19" t="s">
        <v>257</v>
      </c>
      <c r="T340" s="19"/>
      <c r="U340" s="19"/>
      <c r="V340" s="19"/>
      <c r="W340" s="19"/>
      <c r="X340" s="19"/>
      <c r="Y340" s="19"/>
      <c r="Z340" s="19"/>
      <c r="AA340" s="19"/>
    </row>
    <row r="341" spans="1:27" x14ac:dyDescent="0.2">
      <c r="A341" s="346" t="str">
        <f>[128]Base_01!$B$5</f>
        <v>Provinsi</v>
      </c>
      <c r="B341" s="346"/>
      <c r="C341" s="346"/>
      <c r="D341" s="346"/>
      <c r="E341" s="19" t="str">
        <f>[128]Base_01!$C$5</f>
        <v>Papua Barat Daya</v>
      </c>
      <c r="F341" s="19"/>
      <c r="G341" s="21"/>
      <c r="H341" s="21"/>
      <c r="I341" s="21"/>
      <c r="J341" s="19"/>
      <c r="K341" s="404"/>
      <c r="L341" s="368"/>
      <c r="M341" s="368"/>
      <c r="N341" s="368"/>
      <c r="O341" s="368"/>
      <c r="P341" s="368"/>
      <c r="Q341" s="368"/>
      <c r="R341" s="405"/>
      <c r="S341" s="19" t="s">
        <v>258</v>
      </c>
      <c r="T341" s="19"/>
      <c r="U341" s="19"/>
      <c r="V341" s="19"/>
      <c r="W341" s="19"/>
      <c r="X341" s="19"/>
      <c r="Y341" s="19"/>
      <c r="Z341" s="19"/>
      <c r="AA341" s="19"/>
    </row>
    <row r="342" spans="1:27" x14ac:dyDescent="0.2">
      <c r="A342" s="19"/>
      <c r="B342" s="19"/>
      <c r="C342" s="19"/>
      <c r="D342" s="21"/>
      <c r="E342" s="21"/>
      <c r="F342" s="21"/>
      <c r="G342" s="21"/>
      <c r="H342" s="21"/>
      <c r="I342" s="21"/>
      <c r="J342" s="21"/>
      <c r="K342" s="404"/>
      <c r="L342" s="368"/>
      <c r="M342" s="368"/>
      <c r="N342" s="368"/>
      <c r="O342" s="368"/>
      <c r="P342" s="368"/>
      <c r="Q342" s="368"/>
      <c r="R342" s="405"/>
      <c r="S342" s="19"/>
      <c r="T342" s="19"/>
      <c r="U342" s="19"/>
      <c r="V342" s="19"/>
      <c r="W342" s="19"/>
      <c r="X342" s="19"/>
      <c r="Y342" s="19"/>
      <c r="Z342" s="19"/>
      <c r="AA342" s="19"/>
    </row>
    <row r="343" spans="1:27" x14ac:dyDescent="0.2">
      <c r="A343" s="19"/>
      <c r="B343" s="19"/>
      <c r="C343" s="19"/>
      <c r="D343" s="21"/>
      <c r="E343" s="21"/>
      <c r="F343" s="21"/>
      <c r="G343" s="21"/>
      <c r="H343" s="21"/>
      <c r="I343" s="21"/>
      <c r="J343" s="21"/>
      <c r="K343" s="404"/>
      <c r="L343" s="368"/>
      <c r="M343" s="368"/>
      <c r="N343" s="368"/>
      <c r="O343" s="368"/>
      <c r="P343" s="368"/>
      <c r="Q343" s="368"/>
      <c r="R343" s="405"/>
      <c r="S343" s="19"/>
      <c r="T343" s="19"/>
      <c r="U343" s="19"/>
      <c r="V343" s="19"/>
      <c r="W343" s="19"/>
      <c r="X343" s="19"/>
      <c r="Y343" s="19"/>
      <c r="Z343" s="19"/>
      <c r="AA343" s="19"/>
    </row>
    <row r="344" spans="1:27" x14ac:dyDescent="0.2">
      <c r="A344" s="19"/>
      <c r="B344" s="19"/>
      <c r="C344" s="19"/>
      <c r="D344" s="21"/>
      <c r="E344" s="21"/>
      <c r="F344" s="21"/>
      <c r="G344" s="21"/>
      <c r="H344" s="21"/>
      <c r="I344" s="21"/>
      <c r="J344" s="21"/>
      <c r="K344" s="404"/>
      <c r="L344" s="368"/>
      <c r="M344" s="368"/>
      <c r="N344" s="368"/>
      <c r="O344" s="368"/>
      <c r="P344" s="368"/>
      <c r="Q344" s="368"/>
      <c r="R344" s="405"/>
      <c r="S344" s="19"/>
      <c r="T344" s="19"/>
      <c r="U344" s="19"/>
      <c r="V344" s="19"/>
      <c r="W344" s="19"/>
      <c r="X344" s="19"/>
      <c r="Y344" s="19"/>
      <c r="Z344" s="19"/>
      <c r="AA344" s="19"/>
    </row>
    <row r="345" spans="1:27" ht="16" thickBot="1" x14ac:dyDescent="0.25">
      <c r="A345" s="19"/>
      <c r="B345" s="19"/>
      <c r="C345" s="19"/>
      <c r="D345" s="21"/>
      <c r="E345" s="21"/>
      <c r="F345" s="21"/>
      <c r="G345" s="21"/>
      <c r="H345" s="21"/>
      <c r="I345" s="21"/>
      <c r="J345" s="21"/>
      <c r="K345" s="406"/>
      <c r="L345" s="407"/>
      <c r="M345" s="407"/>
      <c r="N345" s="407"/>
      <c r="O345" s="407"/>
      <c r="P345" s="407"/>
      <c r="Q345" s="407"/>
      <c r="R345" s="408"/>
      <c r="S345" s="19"/>
      <c r="T345" s="19"/>
      <c r="U345" s="19"/>
      <c r="V345" s="19"/>
      <c r="W345" s="19"/>
      <c r="X345" s="19"/>
      <c r="Y345" s="19"/>
      <c r="Z345" s="19"/>
      <c r="AA345" s="19"/>
    </row>
    <row r="346" spans="1:27" x14ac:dyDescent="0.2">
      <c r="A346" s="19"/>
      <c r="B346" s="19"/>
      <c r="C346" s="19"/>
      <c r="D346" s="21"/>
      <c r="E346" s="21"/>
      <c r="F346" s="21"/>
      <c r="G346" s="21"/>
      <c r="H346" s="21"/>
      <c r="I346" s="21"/>
      <c r="J346" s="21"/>
      <c r="K346" s="28"/>
      <c r="L346" s="28"/>
      <c r="M346" s="28"/>
      <c r="N346" s="28"/>
      <c r="O346" s="28"/>
      <c r="P346" s="28"/>
      <c r="Q346" s="28"/>
      <c r="R346" s="28"/>
      <c r="S346" s="19"/>
      <c r="T346" s="19"/>
      <c r="U346" s="19"/>
      <c r="V346" s="19"/>
      <c r="W346" s="19"/>
      <c r="X346" s="19"/>
      <c r="Y346" s="19"/>
      <c r="Z346" s="19"/>
      <c r="AA346" s="19"/>
    </row>
    <row r="347" spans="1:27" x14ac:dyDescent="0.2">
      <c r="A347" s="19"/>
      <c r="B347" s="19"/>
      <c r="C347" s="19"/>
      <c r="D347" s="19"/>
      <c r="E347" s="19"/>
      <c r="F347" s="19"/>
      <c r="G347" s="19"/>
      <c r="H347" s="19"/>
      <c r="I347" s="21"/>
      <c r="J347" s="21"/>
      <c r="K347" s="21"/>
      <c r="L347" s="21"/>
      <c r="M347" s="21"/>
      <c r="N347" s="21"/>
      <c r="O347" s="21"/>
      <c r="P347" s="21"/>
      <c r="Q347" s="21"/>
      <c r="R347" s="21"/>
      <c r="S347" s="19"/>
      <c r="T347" s="19"/>
      <c r="U347" s="19"/>
      <c r="V347" s="19"/>
      <c r="W347" s="19"/>
      <c r="X347" s="19"/>
      <c r="Y347" s="19"/>
      <c r="Z347" s="19"/>
      <c r="AA347" s="19"/>
    </row>
    <row r="348" spans="1:27" ht="16" thickBot="1" x14ac:dyDescent="0.25">
      <c r="A348" s="24" t="s">
        <v>310</v>
      </c>
      <c r="B348" s="19"/>
      <c r="C348" s="19"/>
      <c r="D348" s="19"/>
      <c r="E348" s="19"/>
      <c r="F348" s="19"/>
      <c r="G348" s="19"/>
      <c r="H348" s="19"/>
      <c r="I348" s="21"/>
      <c r="J348" s="21"/>
      <c r="K348" s="21"/>
      <c r="L348" s="21"/>
      <c r="M348" s="21"/>
      <c r="N348" s="25"/>
      <c r="O348" s="21"/>
      <c r="P348" s="21"/>
      <c r="Q348" s="21"/>
      <c r="R348" s="21"/>
      <c r="S348" s="19"/>
      <c r="T348" s="19"/>
      <c r="U348" s="19"/>
      <c r="V348" s="19"/>
      <c r="W348" s="19"/>
      <c r="X348" s="19"/>
      <c r="Y348" s="19"/>
      <c r="Z348" s="19"/>
      <c r="AA348" s="19"/>
    </row>
    <row r="349" spans="1:27" x14ac:dyDescent="0.2">
      <c r="A349" s="383" t="s">
        <v>259</v>
      </c>
      <c r="B349" s="384"/>
      <c r="C349" s="384"/>
      <c r="D349" s="384"/>
      <c r="E349" s="384"/>
      <c r="F349" s="389" t="s">
        <v>323</v>
      </c>
      <c r="G349" s="390"/>
      <c r="H349" s="390"/>
      <c r="I349" s="390"/>
      <c r="J349" s="390"/>
      <c r="K349" s="390"/>
      <c r="L349" s="390"/>
      <c r="M349" s="391"/>
      <c r="N349" s="384" t="s">
        <v>259</v>
      </c>
      <c r="O349" s="384"/>
      <c r="P349" s="384"/>
      <c r="Q349" s="384"/>
      <c r="R349" s="397"/>
      <c r="S349" s="19"/>
      <c r="T349" s="19"/>
      <c r="U349" s="19"/>
      <c r="V349" s="19"/>
      <c r="W349" s="19"/>
      <c r="X349" s="19"/>
      <c r="Y349" s="19"/>
      <c r="Z349" s="19"/>
      <c r="AA349" s="19"/>
    </row>
    <row r="350" spans="1:27" x14ac:dyDescent="0.2">
      <c r="A350" s="385"/>
      <c r="B350" s="386"/>
      <c r="C350" s="386"/>
      <c r="D350" s="386"/>
      <c r="E350" s="386"/>
      <c r="F350" s="392"/>
      <c r="G350" s="379"/>
      <c r="H350" s="379"/>
      <c r="I350" s="379"/>
      <c r="J350" s="379"/>
      <c r="K350" s="379"/>
      <c r="L350" s="379"/>
      <c r="M350" s="393"/>
      <c r="N350" s="386"/>
      <c r="O350" s="386"/>
      <c r="P350" s="386"/>
      <c r="Q350" s="386"/>
      <c r="R350" s="398"/>
      <c r="S350" s="19" t="s">
        <v>260</v>
      </c>
      <c r="T350" s="19"/>
      <c r="U350" s="19"/>
      <c r="V350" s="19"/>
      <c r="W350" s="19"/>
      <c r="X350" s="19"/>
      <c r="Y350" s="19"/>
      <c r="Z350" s="19"/>
      <c r="AA350" s="19"/>
    </row>
    <row r="351" spans="1:27" x14ac:dyDescent="0.2">
      <c r="A351" s="385"/>
      <c r="B351" s="386"/>
      <c r="C351" s="386"/>
      <c r="D351" s="386"/>
      <c r="E351" s="386"/>
      <c r="F351" s="392"/>
      <c r="G351" s="379"/>
      <c r="H351" s="379"/>
      <c r="I351" s="379"/>
      <c r="J351" s="379"/>
      <c r="K351" s="379"/>
      <c r="L351" s="379"/>
      <c r="M351" s="393"/>
      <c r="N351" s="386"/>
      <c r="O351" s="386"/>
      <c r="P351" s="386"/>
      <c r="Q351" s="386"/>
      <c r="R351" s="398"/>
      <c r="S351" s="19" t="s">
        <v>261</v>
      </c>
      <c r="T351" s="19"/>
      <c r="U351" s="19"/>
      <c r="V351" s="19"/>
      <c r="W351" s="19"/>
      <c r="X351" s="19"/>
      <c r="Y351" s="19"/>
      <c r="Z351" s="19"/>
      <c r="AA351" s="19"/>
    </row>
    <row r="352" spans="1:27" x14ac:dyDescent="0.2">
      <c r="A352" s="385"/>
      <c r="B352" s="386"/>
      <c r="C352" s="386"/>
      <c r="D352" s="386"/>
      <c r="E352" s="386"/>
      <c r="F352" s="392"/>
      <c r="G352" s="379"/>
      <c r="H352" s="379"/>
      <c r="I352" s="379"/>
      <c r="J352" s="379"/>
      <c r="K352" s="379"/>
      <c r="L352" s="379"/>
      <c r="M352" s="393"/>
      <c r="N352" s="386"/>
      <c r="O352" s="386"/>
      <c r="P352" s="386"/>
      <c r="Q352" s="386"/>
      <c r="R352" s="398"/>
      <c r="S352" s="19"/>
      <c r="T352" s="19"/>
      <c r="U352" s="19"/>
      <c r="V352" s="19"/>
      <c r="W352" s="19"/>
      <c r="X352" s="19"/>
      <c r="Y352" s="19"/>
      <c r="Z352" s="19"/>
      <c r="AA352" s="19"/>
    </row>
    <row r="353" spans="1:27" x14ac:dyDescent="0.2">
      <c r="A353" s="385"/>
      <c r="B353" s="386"/>
      <c r="C353" s="386"/>
      <c r="D353" s="386"/>
      <c r="E353" s="386"/>
      <c r="F353" s="392"/>
      <c r="G353" s="379"/>
      <c r="H353" s="379"/>
      <c r="I353" s="379"/>
      <c r="J353" s="379"/>
      <c r="K353" s="379"/>
      <c r="L353" s="379"/>
      <c r="M353" s="393"/>
      <c r="N353" s="386"/>
      <c r="O353" s="386"/>
      <c r="P353" s="386"/>
      <c r="Q353" s="386"/>
      <c r="R353" s="398"/>
      <c r="S353" s="19"/>
      <c r="T353" s="19"/>
      <c r="U353" s="19"/>
      <c r="V353" s="19"/>
      <c r="W353" s="19"/>
      <c r="X353" s="19"/>
      <c r="Y353" s="19"/>
      <c r="Z353" s="19"/>
      <c r="AA353" s="19"/>
    </row>
    <row r="354" spans="1:27" x14ac:dyDescent="0.2">
      <c r="A354" s="385"/>
      <c r="B354" s="386"/>
      <c r="C354" s="386"/>
      <c r="D354" s="386"/>
      <c r="E354" s="386"/>
      <c r="F354" s="392"/>
      <c r="G354" s="379"/>
      <c r="H354" s="379"/>
      <c r="I354" s="379"/>
      <c r="J354" s="379"/>
      <c r="K354" s="379"/>
      <c r="L354" s="379"/>
      <c r="M354" s="393"/>
      <c r="N354" s="386"/>
      <c r="O354" s="386"/>
      <c r="P354" s="386"/>
      <c r="Q354" s="386"/>
      <c r="R354" s="398"/>
      <c r="S354" s="19"/>
      <c r="T354" s="19"/>
      <c r="U354" s="19"/>
      <c r="V354" s="19"/>
      <c r="W354" s="19"/>
      <c r="X354" s="19"/>
      <c r="Y354" s="19"/>
      <c r="Z354" s="19"/>
      <c r="AA354" s="19"/>
    </row>
    <row r="355" spans="1:27" x14ac:dyDescent="0.2">
      <c r="A355" s="385"/>
      <c r="B355" s="386"/>
      <c r="C355" s="386"/>
      <c r="D355" s="386"/>
      <c r="E355" s="386"/>
      <c r="F355" s="392"/>
      <c r="G355" s="379"/>
      <c r="H355" s="379"/>
      <c r="I355" s="379"/>
      <c r="J355" s="379"/>
      <c r="K355" s="379"/>
      <c r="L355" s="379"/>
      <c r="M355" s="393"/>
      <c r="N355" s="386"/>
      <c r="O355" s="386"/>
      <c r="P355" s="386"/>
      <c r="Q355" s="386"/>
      <c r="R355" s="398"/>
      <c r="S355" s="19"/>
      <c r="T355" s="19"/>
      <c r="U355" s="19"/>
      <c r="V355" s="19"/>
      <c r="W355" s="19"/>
      <c r="X355" s="19"/>
      <c r="Y355" s="19"/>
      <c r="Z355" s="19"/>
      <c r="AA355" s="19"/>
    </row>
    <row r="356" spans="1:27" x14ac:dyDescent="0.2">
      <c r="A356" s="385"/>
      <c r="B356" s="386"/>
      <c r="C356" s="386"/>
      <c r="D356" s="386"/>
      <c r="E356" s="386"/>
      <c r="F356" s="392"/>
      <c r="G356" s="379"/>
      <c r="H356" s="379"/>
      <c r="I356" s="379"/>
      <c r="J356" s="379"/>
      <c r="K356" s="379"/>
      <c r="L356" s="379"/>
      <c r="M356" s="393"/>
      <c r="N356" s="386"/>
      <c r="O356" s="386"/>
      <c r="P356" s="386"/>
      <c r="Q356" s="386"/>
      <c r="R356" s="398"/>
      <c r="S356" s="19" t="s">
        <v>262</v>
      </c>
      <c r="T356" s="19"/>
      <c r="U356" s="19"/>
      <c r="V356" s="19"/>
      <c r="W356" s="19"/>
      <c r="X356" s="19"/>
      <c r="Y356" s="19"/>
      <c r="Z356" s="19"/>
      <c r="AA356" s="19"/>
    </row>
    <row r="357" spans="1:27" x14ac:dyDescent="0.2">
      <c r="A357" s="385"/>
      <c r="B357" s="386"/>
      <c r="C357" s="386"/>
      <c r="D357" s="386"/>
      <c r="E357" s="386"/>
      <c r="F357" s="392"/>
      <c r="G357" s="379"/>
      <c r="H357" s="379"/>
      <c r="I357" s="379"/>
      <c r="J357" s="379"/>
      <c r="K357" s="379"/>
      <c r="L357" s="379"/>
      <c r="M357" s="393"/>
      <c r="N357" s="386"/>
      <c r="O357" s="386"/>
      <c r="P357" s="386"/>
      <c r="Q357" s="386"/>
      <c r="R357" s="398"/>
      <c r="S357" s="19" t="s">
        <v>263</v>
      </c>
      <c r="T357" s="19"/>
      <c r="U357" s="19"/>
      <c r="V357" s="19"/>
      <c r="W357" s="19"/>
      <c r="X357" s="19"/>
      <c r="Y357" s="19"/>
      <c r="Z357" s="19"/>
      <c r="AA357" s="19"/>
    </row>
    <row r="358" spans="1:27" ht="16" thickBot="1" x14ac:dyDescent="0.25">
      <c r="A358" s="387"/>
      <c r="B358" s="388"/>
      <c r="C358" s="388"/>
      <c r="D358" s="388"/>
      <c r="E358" s="388"/>
      <c r="F358" s="392"/>
      <c r="G358" s="379"/>
      <c r="H358" s="379"/>
      <c r="I358" s="379"/>
      <c r="J358" s="379"/>
      <c r="K358" s="379"/>
      <c r="L358" s="379"/>
      <c r="M358" s="393"/>
      <c r="N358" s="388"/>
      <c r="O358" s="388"/>
      <c r="P358" s="388"/>
      <c r="Q358" s="388"/>
      <c r="R358" s="399"/>
      <c r="S358" s="19" t="s">
        <v>258</v>
      </c>
      <c r="T358" s="19"/>
      <c r="U358" s="19"/>
      <c r="V358" s="19"/>
      <c r="W358" s="19"/>
      <c r="X358" s="19"/>
      <c r="Y358" s="19"/>
      <c r="Z358" s="19"/>
      <c r="AA358" s="19"/>
    </row>
    <row r="359" spans="1:27" x14ac:dyDescent="0.2">
      <c r="A359" s="383" t="s">
        <v>259</v>
      </c>
      <c r="B359" s="384"/>
      <c r="C359" s="384"/>
      <c r="D359" s="384"/>
      <c r="E359" s="384"/>
      <c r="F359" s="392"/>
      <c r="G359" s="379"/>
      <c r="H359" s="379"/>
      <c r="I359" s="379"/>
      <c r="J359" s="379"/>
      <c r="K359" s="379"/>
      <c r="L359" s="379"/>
      <c r="M359" s="393"/>
      <c r="N359" s="384" t="s">
        <v>259</v>
      </c>
      <c r="O359" s="384"/>
      <c r="P359" s="384"/>
      <c r="Q359" s="384"/>
      <c r="R359" s="397"/>
      <c r="S359" s="19" t="s">
        <v>264</v>
      </c>
      <c r="T359" s="19"/>
      <c r="U359" s="19"/>
      <c r="V359" s="19"/>
      <c r="W359" s="19"/>
      <c r="X359" s="19"/>
      <c r="Y359" s="19"/>
      <c r="Z359" s="19"/>
      <c r="AA359" s="19"/>
    </row>
    <row r="360" spans="1:27" x14ac:dyDescent="0.2">
      <c r="A360" s="385"/>
      <c r="B360" s="386"/>
      <c r="C360" s="386"/>
      <c r="D360" s="386"/>
      <c r="E360" s="386"/>
      <c r="F360" s="392"/>
      <c r="G360" s="379"/>
      <c r="H360" s="379"/>
      <c r="I360" s="379"/>
      <c r="J360" s="379"/>
      <c r="K360" s="379"/>
      <c r="L360" s="379"/>
      <c r="M360" s="393"/>
      <c r="N360" s="386"/>
      <c r="O360" s="386"/>
      <c r="P360" s="386"/>
      <c r="Q360" s="386"/>
      <c r="R360" s="398"/>
      <c r="S360" s="19" t="s">
        <v>265</v>
      </c>
      <c r="T360" s="19"/>
      <c r="U360" s="19"/>
      <c r="V360" s="19"/>
      <c r="W360" s="19"/>
      <c r="X360" s="19"/>
      <c r="Y360" s="19"/>
      <c r="Z360" s="19"/>
      <c r="AA360" s="19"/>
    </row>
    <row r="361" spans="1:27" x14ac:dyDescent="0.2">
      <c r="A361" s="385"/>
      <c r="B361" s="386"/>
      <c r="C361" s="386"/>
      <c r="D361" s="386"/>
      <c r="E361" s="386"/>
      <c r="F361" s="392"/>
      <c r="G361" s="379"/>
      <c r="H361" s="379"/>
      <c r="I361" s="379"/>
      <c r="J361" s="379"/>
      <c r="K361" s="379"/>
      <c r="L361" s="379"/>
      <c r="M361" s="393"/>
      <c r="N361" s="386"/>
      <c r="O361" s="386"/>
      <c r="P361" s="386"/>
      <c r="Q361" s="386"/>
      <c r="R361" s="398"/>
      <c r="S361" s="19"/>
      <c r="T361" s="19"/>
      <c r="U361" s="19"/>
      <c r="V361" s="19"/>
      <c r="W361" s="19"/>
      <c r="X361" s="19"/>
      <c r="Y361" s="19"/>
      <c r="Z361" s="19"/>
      <c r="AA361" s="19"/>
    </row>
    <row r="362" spans="1:27" x14ac:dyDescent="0.2">
      <c r="A362" s="385"/>
      <c r="B362" s="386"/>
      <c r="C362" s="386"/>
      <c r="D362" s="386"/>
      <c r="E362" s="386"/>
      <c r="F362" s="392"/>
      <c r="G362" s="379"/>
      <c r="H362" s="379"/>
      <c r="I362" s="379"/>
      <c r="J362" s="379"/>
      <c r="K362" s="379"/>
      <c r="L362" s="379"/>
      <c r="M362" s="393"/>
      <c r="N362" s="386"/>
      <c r="O362" s="386"/>
      <c r="P362" s="386"/>
      <c r="Q362" s="386"/>
      <c r="R362" s="398"/>
      <c r="S362" s="19"/>
      <c r="T362" s="19"/>
      <c r="U362" s="19"/>
      <c r="V362" s="19"/>
      <c r="W362" s="19"/>
      <c r="X362" s="19"/>
      <c r="Y362" s="19"/>
      <c r="Z362" s="19"/>
      <c r="AA362" s="19"/>
    </row>
    <row r="363" spans="1:27" x14ac:dyDescent="0.2">
      <c r="A363" s="385"/>
      <c r="B363" s="386"/>
      <c r="C363" s="386"/>
      <c r="D363" s="386"/>
      <c r="E363" s="386"/>
      <c r="F363" s="392"/>
      <c r="G363" s="379"/>
      <c r="H363" s="379"/>
      <c r="I363" s="379"/>
      <c r="J363" s="379"/>
      <c r="K363" s="379"/>
      <c r="L363" s="379"/>
      <c r="M363" s="393"/>
      <c r="N363" s="386"/>
      <c r="O363" s="386"/>
      <c r="P363" s="386"/>
      <c r="Q363" s="386"/>
      <c r="R363" s="398"/>
      <c r="S363" s="19"/>
      <c r="T363" s="19"/>
      <c r="U363" s="19"/>
      <c r="V363" s="19"/>
      <c r="W363" s="19"/>
      <c r="X363" s="19"/>
      <c r="Y363" s="19"/>
      <c r="Z363" s="19"/>
      <c r="AA363" s="19"/>
    </row>
    <row r="364" spans="1:27" x14ac:dyDescent="0.2">
      <c r="A364" s="385"/>
      <c r="B364" s="386"/>
      <c r="C364" s="386"/>
      <c r="D364" s="386"/>
      <c r="E364" s="386"/>
      <c r="F364" s="392"/>
      <c r="G364" s="379"/>
      <c r="H364" s="379"/>
      <c r="I364" s="379"/>
      <c r="J364" s="379"/>
      <c r="K364" s="379"/>
      <c r="L364" s="379"/>
      <c r="M364" s="393"/>
      <c r="N364" s="386"/>
      <c r="O364" s="386"/>
      <c r="P364" s="386"/>
      <c r="Q364" s="386"/>
      <c r="R364" s="398"/>
      <c r="S364" s="19"/>
      <c r="T364" s="19"/>
      <c r="U364" s="19"/>
      <c r="V364" s="19"/>
      <c r="W364" s="19"/>
      <c r="X364" s="19"/>
      <c r="Y364" s="19"/>
      <c r="Z364" s="19"/>
      <c r="AA364" s="19"/>
    </row>
    <row r="365" spans="1:27" x14ac:dyDescent="0.2">
      <c r="A365" s="385"/>
      <c r="B365" s="386"/>
      <c r="C365" s="386"/>
      <c r="D365" s="386"/>
      <c r="E365" s="386"/>
      <c r="F365" s="392"/>
      <c r="G365" s="379"/>
      <c r="H365" s="379"/>
      <c r="I365" s="379"/>
      <c r="J365" s="379"/>
      <c r="K365" s="379"/>
      <c r="L365" s="379"/>
      <c r="M365" s="393"/>
      <c r="N365" s="386"/>
      <c r="O365" s="386"/>
      <c r="P365" s="386"/>
      <c r="Q365" s="386"/>
      <c r="R365" s="398"/>
      <c r="S365" s="19"/>
      <c r="T365" s="19"/>
      <c r="U365" s="19"/>
      <c r="V365" s="19"/>
      <c r="W365" s="19"/>
      <c r="X365" s="19"/>
      <c r="Y365" s="19"/>
      <c r="Z365" s="19"/>
      <c r="AA365" s="19"/>
    </row>
    <row r="366" spans="1:27" x14ac:dyDescent="0.2">
      <c r="A366" s="385"/>
      <c r="B366" s="386"/>
      <c r="C366" s="386"/>
      <c r="D366" s="386"/>
      <c r="E366" s="386"/>
      <c r="F366" s="392"/>
      <c r="G366" s="379"/>
      <c r="H366" s="379"/>
      <c r="I366" s="379"/>
      <c r="J366" s="379"/>
      <c r="K366" s="379"/>
      <c r="L366" s="379"/>
      <c r="M366" s="393"/>
      <c r="N366" s="386"/>
      <c r="O366" s="386"/>
      <c r="P366" s="386"/>
      <c r="Q366" s="386"/>
      <c r="R366" s="398"/>
      <c r="S366" s="19"/>
      <c r="T366" s="19"/>
      <c r="U366" s="19"/>
      <c r="V366" s="19"/>
      <c r="W366" s="19"/>
      <c r="X366" s="19"/>
      <c r="Y366" s="19"/>
      <c r="Z366" s="19"/>
      <c r="AA366" s="19"/>
    </row>
    <row r="367" spans="1:27" x14ac:dyDescent="0.2">
      <c r="A367" s="385"/>
      <c r="B367" s="386"/>
      <c r="C367" s="386"/>
      <c r="D367" s="386"/>
      <c r="E367" s="386"/>
      <c r="F367" s="392"/>
      <c r="G367" s="379"/>
      <c r="H367" s="379"/>
      <c r="I367" s="379"/>
      <c r="J367" s="379"/>
      <c r="K367" s="379"/>
      <c r="L367" s="379"/>
      <c r="M367" s="393"/>
      <c r="N367" s="386"/>
      <c r="O367" s="386"/>
      <c r="P367" s="386"/>
      <c r="Q367" s="386"/>
      <c r="R367" s="398"/>
      <c r="S367" s="19"/>
      <c r="T367" s="19"/>
      <c r="U367" s="19"/>
      <c r="V367" s="19"/>
      <c r="W367" s="19"/>
      <c r="X367" s="19"/>
      <c r="Y367" s="19"/>
      <c r="Z367" s="19"/>
      <c r="AA367" s="19"/>
    </row>
    <row r="368" spans="1:27" ht="16" thickBot="1" x14ac:dyDescent="0.25">
      <c r="A368" s="387"/>
      <c r="B368" s="388"/>
      <c r="C368" s="388"/>
      <c r="D368" s="388"/>
      <c r="E368" s="388"/>
      <c r="F368" s="392"/>
      <c r="G368" s="379"/>
      <c r="H368" s="379"/>
      <c r="I368" s="379"/>
      <c r="J368" s="379"/>
      <c r="K368" s="379"/>
      <c r="L368" s="379"/>
      <c r="M368" s="393"/>
      <c r="N368" s="388"/>
      <c r="O368" s="388"/>
      <c r="P368" s="388"/>
      <c r="Q368" s="388"/>
      <c r="R368" s="399"/>
      <c r="S368" s="19"/>
      <c r="T368" s="19"/>
      <c r="U368" s="19"/>
      <c r="V368" s="19"/>
      <c r="W368" s="19"/>
      <c r="X368" s="19"/>
      <c r="Y368" s="19"/>
      <c r="Z368" s="19"/>
      <c r="AA368" s="19"/>
    </row>
    <row r="369" spans="1:27" x14ac:dyDescent="0.2">
      <c r="A369" s="383" t="s">
        <v>259</v>
      </c>
      <c r="B369" s="384"/>
      <c r="C369" s="384"/>
      <c r="D369" s="384"/>
      <c r="E369" s="384"/>
      <c r="F369" s="392"/>
      <c r="G369" s="379"/>
      <c r="H369" s="379"/>
      <c r="I369" s="379"/>
      <c r="J369" s="379"/>
      <c r="K369" s="379"/>
      <c r="L369" s="379"/>
      <c r="M369" s="393"/>
      <c r="N369" s="384" t="s">
        <v>259</v>
      </c>
      <c r="O369" s="384"/>
      <c r="P369" s="384"/>
      <c r="Q369" s="384"/>
      <c r="R369" s="397"/>
      <c r="S369" s="19"/>
      <c r="T369" s="19"/>
      <c r="U369" s="19"/>
      <c r="V369" s="19"/>
      <c r="W369" s="19"/>
      <c r="X369" s="19"/>
      <c r="Y369" s="19"/>
      <c r="Z369" s="19"/>
      <c r="AA369" s="19"/>
    </row>
    <row r="370" spans="1:27" x14ac:dyDescent="0.2">
      <c r="A370" s="385"/>
      <c r="B370" s="386"/>
      <c r="C370" s="386"/>
      <c r="D370" s="386"/>
      <c r="E370" s="386"/>
      <c r="F370" s="392"/>
      <c r="G370" s="379"/>
      <c r="H370" s="379"/>
      <c r="I370" s="379"/>
      <c r="J370" s="379"/>
      <c r="K370" s="379"/>
      <c r="L370" s="379"/>
      <c r="M370" s="393"/>
      <c r="N370" s="386"/>
      <c r="O370" s="386"/>
      <c r="P370" s="386"/>
      <c r="Q370" s="386"/>
      <c r="R370" s="398"/>
      <c r="S370" s="19"/>
      <c r="T370" s="19"/>
      <c r="U370" s="19"/>
      <c r="V370" s="19"/>
      <c r="W370" s="19"/>
      <c r="X370" s="19"/>
      <c r="Y370" s="19"/>
      <c r="Z370" s="19"/>
      <c r="AA370" s="19"/>
    </row>
    <row r="371" spans="1:27" x14ac:dyDescent="0.2">
      <c r="A371" s="385"/>
      <c r="B371" s="386"/>
      <c r="C371" s="386"/>
      <c r="D371" s="386"/>
      <c r="E371" s="386"/>
      <c r="F371" s="392"/>
      <c r="G371" s="379"/>
      <c r="H371" s="379"/>
      <c r="I371" s="379"/>
      <c r="J371" s="379"/>
      <c r="K371" s="379"/>
      <c r="L371" s="379"/>
      <c r="M371" s="393"/>
      <c r="N371" s="386"/>
      <c r="O371" s="386"/>
      <c r="P371" s="386"/>
      <c r="Q371" s="386"/>
      <c r="R371" s="398"/>
      <c r="S371" s="19"/>
      <c r="T371" s="19"/>
      <c r="U371" s="19"/>
      <c r="V371" s="19"/>
      <c r="W371" s="19"/>
      <c r="X371" s="19"/>
      <c r="Y371" s="19"/>
      <c r="Z371" s="19"/>
      <c r="AA371" s="19"/>
    </row>
    <row r="372" spans="1:27" x14ac:dyDescent="0.2">
      <c r="A372" s="385"/>
      <c r="B372" s="386"/>
      <c r="C372" s="386"/>
      <c r="D372" s="386"/>
      <c r="E372" s="386"/>
      <c r="F372" s="392"/>
      <c r="G372" s="379"/>
      <c r="H372" s="379"/>
      <c r="I372" s="379"/>
      <c r="J372" s="379"/>
      <c r="K372" s="379"/>
      <c r="L372" s="379"/>
      <c r="M372" s="393"/>
      <c r="N372" s="386"/>
      <c r="O372" s="386"/>
      <c r="P372" s="386"/>
      <c r="Q372" s="386"/>
      <c r="R372" s="398"/>
      <c r="S372" s="19"/>
      <c r="T372" s="19"/>
      <c r="U372" s="19"/>
      <c r="V372" s="19"/>
      <c r="W372" s="19"/>
      <c r="X372" s="19"/>
      <c r="Y372" s="19"/>
      <c r="Z372" s="19"/>
      <c r="AA372" s="19"/>
    </row>
    <row r="373" spans="1:27" x14ac:dyDescent="0.2">
      <c r="A373" s="385"/>
      <c r="B373" s="386"/>
      <c r="C373" s="386"/>
      <c r="D373" s="386"/>
      <c r="E373" s="386"/>
      <c r="F373" s="392"/>
      <c r="G373" s="379"/>
      <c r="H373" s="379"/>
      <c r="I373" s="379"/>
      <c r="J373" s="379"/>
      <c r="K373" s="379"/>
      <c r="L373" s="379"/>
      <c r="M373" s="393"/>
      <c r="N373" s="386"/>
      <c r="O373" s="386"/>
      <c r="P373" s="386"/>
      <c r="Q373" s="386"/>
      <c r="R373" s="398"/>
      <c r="S373" s="19"/>
      <c r="T373" s="19"/>
      <c r="U373" s="19"/>
      <c r="V373" s="19"/>
      <c r="W373" s="19"/>
      <c r="X373" s="19"/>
      <c r="Y373" s="19"/>
      <c r="Z373" s="19"/>
      <c r="AA373" s="19"/>
    </row>
    <row r="374" spans="1:27" x14ac:dyDescent="0.2">
      <c r="A374" s="385"/>
      <c r="B374" s="386"/>
      <c r="C374" s="386"/>
      <c r="D374" s="386"/>
      <c r="E374" s="386"/>
      <c r="F374" s="392"/>
      <c r="G374" s="379"/>
      <c r="H374" s="379"/>
      <c r="I374" s="379"/>
      <c r="J374" s="379"/>
      <c r="K374" s="379"/>
      <c r="L374" s="379"/>
      <c r="M374" s="393"/>
      <c r="N374" s="386"/>
      <c r="O374" s="386"/>
      <c r="P374" s="386"/>
      <c r="Q374" s="386"/>
      <c r="R374" s="398"/>
      <c r="S374" s="19"/>
      <c r="T374" s="19"/>
      <c r="U374" s="19"/>
      <c r="V374" s="19"/>
      <c r="W374" s="19"/>
      <c r="X374" s="19"/>
      <c r="Y374" s="19"/>
      <c r="Z374" s="19"/>
      <c r="AA374" s="19"/>
    </row>
    <row r="375" spans="1:27" x14ac:dyDescent="0.2">
      <c r="A375" s="385"/>
      <c r="B375" s="386"/>
      <c r="C375" s="386"/>
      <c r="D375" s="386"/>
      <c r="E375" s="386"/>
      <c r="F375" s="392"/>
      <c r="G375" s="379"/>
      <c r="H375" s="379"/>
      <c r="I375" s="379"/>
      <c r="J375" s="379"/>
      <c r="K375" s="379"/>
      <c r="L375" s="379"/>
      <c r="M375" s="393"/>
      <c r="N375" s="386"/>
      <c r="O375" s="386"/>
      <c r="P375" s="386"/>
      <c r="Q375" s="386"/>
      <c r="R375" s="398"/>
      <c r="S375" s="19"/>
      <c r="T375" s="19"/>
      <c r="U375" s="19"/>
      <c r="V375" s="19"/>
      <c r="W375" s="19"/>
      <c r="X375" s="19"/>
      <c r="Y375" s="19"/>
      <c r="Z375" s="19"/>
      <c r="AA375" s="19"/>
    </row>
    <row r="376" spans="1:27" x14ac:dyDescent="0.2">
      <c r="A376" s="385"/>
      <c r="B376" s="386"/>
      <c r="C376" s="386"/>
      <c r="D376" s="386"/>
      <c r="E376" s="386"/>
      <c r="F376" s="392"/>
      <c r="G376" s="379"/>
      <c r="H376" s="379"/>
      <c r="I376" s="379"/>
      <c r="J376" s="379"/>
      <c r="K376" s="379"/>
      <c r="L376" s="379"/>
      <c r="M376" s="393"/>
      <c r="N376" s="386"/>
      <c r="O376" s="386"/>
      <c r="P376" s="386"/>
      <c r="Q376" s="386"/>
      <c r="R376" s="398"/>
      <c r="S376" s="19"/>
      <c r="T376" s="19"/>
      <c r="U376" s="19"/>
      <c r="V376" s="19"/>
      <c r="W376" s="19"/>
      <c r="X376" s="19"/>
      <c r="Y376" s="19"/>
      <c r="Z376" s="19"/>
      <c r="AA376" s="19"/>
    </row>
    <row r="377" spans="1:27" x14ac:dyDescent="0.2">
      <c r="A377" s="385"/>
      <c r="B377" s="386"/>
      <c r="C377" s="386"/>
      <c r="D377" s="386"/>
      <c r="E377" s="386"/>
      <c r="F377" s="392"/>
      <c r="G377" s="379"/>
      <c r="H377" s="379"/>
      <c r="I377" s="379"/>
      <c r="J377" s="379"/>
      <c r="K377" s="379"/>
      <c r="L377" s="379"/>
      <c r="M377" s="393"/>
      <c r="N377" s="386"/>
      <c r="O377" s="386"/>
      <c r="P377" s="386"/>
      <c r="Q377" s="386"/>
      <c r="R377" s="398"/>
      <c r="S377" s="19"/>
      <c r="T377" s="19"/>
      <c r="U377" s="19"/>
      <c r="V377" s="19"/>
      <c r="W377" s="19"/>
      <c r="X377" s="19"/>
      <c r="Y377" s="19"/>
      <c r="Z377" s="19"/>
      <c r="AA377" s="19"/>
    </row>
    <row r="378" spans="1:27" ht="16" thickBot="1" x14ac:dyDescent="0.25">
      <c r="A378" s="387"/>
      <c r="B378" s="388"/>
      <c r="C378" s="388"/>
      <c r="D378" s="388"/>
      <c r="E378" s="388"/>
      <c r="F378" s="394"/>
      <c r="G378" s="395"/>
      <c r="H378" s="395"/>
      <c r="I378" s="395"/>
      <c r="J378" s="395"/>
      <c r="K378" s="395"/>
      <c r="L378" s="395"/>
      <c r="M378" s="396"/>
      <c r="N378" s="388"/>
      <c r="O378" s="388"/>
      <c r="P378" s="388"/>
      <c r="Q378" s="388"/>
      <c r="R378" s="399"/>
      <c r="S378" s="19"/>
      <c r="T378" s="19"/>
      <c r="U378" s="19"/>
      <c r="V378" s="19"/>
      <c r="W378" s="19"/>
      <c r="X378" s="19"/>
      <c r="Y378" s="19"/>
      <c r="Z378" s="19"/>
      <c r="AA378" s="19"/>
    </row>
    <row r="379" spans="1:27" x14ac:dyDescent="0.2">
      <c r="A379" s="26"/>
      <c r="B379" s="26"/>
      <c r="C379" s="26"/>
      <c r="D379" s="26"/>
      <c r="E379" s="26"/>
      <c r="F379" s="26"/>
      <c r="G379" s="26"/>
      <c r="H379" s="26"/>
      <c r="I379" s="26"/>
      <c r="J379" s="26"/>
      <c r="K379" s="26"/>
      <c r="L379" s="26"/>
      <c r="M379" s="26"/>
      <c r="N379" s="27"/>
      <c r="O379" s="26"/>
      <c r="P379" s="26"/>
      <c r="Q379" s="26"/>
      <c r="R379" s="26"/>
      <c r="S379" s="19"/>
      <c r="T379" s="19"/>
      <c r="U379" s="19"/>
      <c r="V379" s="19"/>
      <c r="W379" s="19"/>
      <c r="X379" s="19"/>
      <c r="Y379" s="19"/>
      <c r="Z379" s="19"/>
      <c r="AA379" s="19"/>
    </row>
    <row r="380" spans="1:27" x14ac:dyDescent="0.2">
      <c r="A380" s="380" t="s">
        <v>266</v>
      </c>
      <c r="B380" s="380"/>
      <c r="C380" s="380"/>
      <c r="D380" s="380"/>
      <c r="E380" s="380"/>
      <c r="F380" s="380"/>
      <c r="G380" s="380"/>
      <c r="H380" s="380"/>
      <c r="I380" s="19"/>
      <c r="J380" s="19"/>
      <c r="K380" s="380" t="s">
        <v>267</v>
      </c>
      <c r="L380" s="380"/>
      <c r="M380" s="380"/>
      <c r="N380" s="380"/>
      <c r="O380" s="380"/>
      <c r="P380" s="380"/>
      <c r="Q380" s="380"/>
      <c r="R380" s="380"/>
      <c r="S380" s="19"/>
      <c r="T380" s="19"/>
      <c r="U380" s="19"/>
      <c r="V380" s="19"/>
      <c r="W380" s="19"/>
      <c r="X380" s="19"/>
      <c r="Y380" s="19"/>
      <c r="Z380" s="19"/>
      <c r="AA380" s="19"/>
    </row>
    <row r="381" spans="1:27" ht="16" x14ac:dyDescent="0.2">
      <c r="A381" s="35" t="s">
        <v>268</v>
      </c>
      <c r="B381" s="19"/>
      <c r="C381" s="28" t="s">
        <v>256</v>
      </c>
      <c r="D381" s="381">
        <f>VLOOKUP(S331,Base_03!$A$5:$AS$24,5,0)</f>
        <v>36</v>
      </c>
      <c r="E381" s="382"/>
      <c r="F381" s="19" t="s">
        <v>308</v>
      </c>
      <c r="G381" s="19"/>
      <c r="H381" s="19"/>
      <c r="I381" s="19"/>
      <c r="J381" s="19"/>
      <c r="K381" s="35" t="s">
        <v>268</v>
      </c>
      <c r="L381" s="28"/>
      <c r="M381" s="28" t="s">
        <v>2</v>
      </c>
      <c r="N381" s="375">
        <f>VLOOKUP(S331,Base_04!$A$5:$AS$24,5,0)</f>
        <v>49</v>
      </c>
      <c r="O381" s="375"/>
      <c r="P381" s="29" t="s">
        <v>308</v>
      </c>
      <c r="Q381" s="19"/>
      <c r="R381" s="19"/>
      <c r="S381" s="19"/>
      <c r="T381" s="19"/>
      <c r="U381" s="19"/>
      <c r="V381" s="19"/>
      <c r="W381" s="19"/>
      <c r="X381" s="19"/>
      <c r="Y381" s="19"/>
      <c r="Z381" s="19"/>
      <c r="AA381" s="19"/>
    </row>
    <row r="382" spans="1:27" x14ac:dyDescent="0.2">
      <c r="A382" s="36" t="s">
        <v>269</v>
      </c>
      <c r="B382" s="19"/>
      <c r="C382" s="28"/>
      <c r="D382" s="379" t="s">
        <v>313</v>
      </c>
      <c r="E382" s="379"/>
      <c r="F382" s="379" t="s">
        <v>314</v>
      </c>
      <c r="G382" s="379"/>
      <c r="H382" s="19"/>
      <c r="I382" s="19"/>
      <c r="J382" s="19"/>
      <c r="K382" s="36" t="s">
        <v>269</v>
      </c>
      <c r="L382" s="19"/>
      <c r="M382" s="28"/>
      <c r="N382" s="379" t="s">
        <v>313</v>
      </c>
      <c r="O382" s="379"/>
      <c r="P382" s="379" t="s">
        <v>314</v>
      </c>
      <c r="Q382" s="379"/>
      <c r="R382" s="34"/>
      <c r="S382" s="19"/>
      <c r="T382" s="19"/>
      <c r="U382" s="19"/>
      <c r="V382" s="19"/>
      <c r="W382" s="19"/>
      <c r="X382" s="19"/>
      <c r="Y382" s="19"/>
      <c r="Z382" s="19"/>
      <c r="AA382" s="19"/>
    </row>
    <row r="383" spans="1:27" x14ac:dyDescent="0.2">
      <c r="A383" s="19"/>
      <c r="B383" s="19"/>
      <c r="C383" s="28"/>
      <c r="D383" s="379"/>
      <c r="E383" s="379"/>
      <c r="F383" s="379"/>
      <c r="G383" s="379"/>
      <c r="H383" s="19"/>
      <c r="I383" s="19"/>
      <c r="J383" s="19"/>
      <c r="K383" s="19"/>
      <c r="L383" s="19"/>
      <c r="M383" s="28"/>
      <c r="N383" s="379"/>
      <c r="O383" s="379"/>
      <c r="P383" s="379"/>
      <c r="Q383" s="379"/>
      <c r="R383" s="34"/>
      <c r="S383" s="19"/>
      <c r="T383" s="19"/>
      <c r="U383" s="19"/>
      <c r="V383" s="19"/>
      <c r="W383" s="19"/>
      <c r="X383" s="19"/>
      <c r="Y383" s="19"/>
      <c r="Z383" s="19"/>
      <c r="AA383" s="19"/>
    </row>
    <row r="384" spans="1:27" x14ac:dyDescent="0.2">
      <c r="A384" s="346" t="s">
        <v>270</v>
      </c>
      <c r="B384" s="346"/>
      <c r="C384" s="346" t="s">
        <v>256</v>
      </c>
      <c r="D384" s="374" t="str">
        <f>VLOOKUP(S331,Base_03!$A$5:$AS$24,6,0)</f>
        <v>Pancang Kayu</v>
      </c>
      <c r="E384" s="374"/>
      <c r="F384" s="375">
        <f>VLOOKUP(S331,Base_03!$A$5:$AS$24,12,0)</f>
        <v>1.0000000000000002E-2</v>
      </c>
      <c r="G384" s="375"/>
      <c r="H384" s="19" t="s">
        <v>271</v>
      </c>
      <c r="I384" s="19"/>
      <c r="J384" s="19"/>
      <c r="K384" s="346" t="s">
        <v>270</v>
      </c>
      <c r="L384" s="346"/>
      <c r="M384" s="346"/>
      <c r="N384" s="374" t="str">
        <f>VLOOKUP(S331,Base_04!$A$5:$AS$24,6,0)</f>
        <v>Pancang Kayu</v>
      </c>
      <c r="O384" s="374"/>
      <c r="P384" s="375">
        <f>VLOOKUP(S331,Base_04!$A$5:$AS$24,12,0)</f>
        <v>1.0000000000000002E-2</v>
      </c>
      <c r="Q384" s="375"/>
      <c r="R384" s="19" t="s">
        <v>271</v>
      </c>
      <c r="S384" s="19" t="s">
        <v>272</v>
      </c>
      <c r="T384" s="19"/>
      <c r="U384" s="19"/>
      <c r="V384" s="19"/>
      <c r="W384" s="19"/>
      <c r="X384" s="19"/>
      <c r="Y384" s="19"/>
      <c r="Z384" s="19"/>
      <c r="AA384" s="19"/>
    </row>
    <row r="385" spans="1:27" x14ac:dyDescent="0.2">
      <c r="A385" s="346" t="s">
        <v>273</v>
      </c>
      <c r="B385" s="346"/>
      <c r="C385" s="346" t="s">
        <v>256</v>
      </c>
      <c r="D385" s="374" t="str">
        <f>VLOOKUP(S331,Base_03!$A$5:$AS$24,13,0)</f>
        <v>S 3</v>
      </c>
      <c r="E385" s="374"/>
      <c r="F385" s="375">
        <f>VLOOKUP(S331,Base_03!$A$5:$AS$24,15,0)</f>
        <v>0</v>
      </c>
      <c r="G385" s="375"/>
      <c r="H385" s="19" t="s">
        <v>271</v>
      </c>
      <c r="I385" s="19"/>
      <c r="J385" s="19"/>
      <c r="K385" s="346" t="s">
        <v>273</v>
      </c>
      <c r="L385" s="346"/>
      <c r="M385" s="346"/>
      <c r="N385" s="374" t="str">
        <f>VLOOKUP(S331,Base_04!$A$5:$AS$24,13,0)</f>
        <v>S 3</v>
      </c>
      <c r="O385" s="374"/>
      <c r="P385" s="375">
        <f>VLOOKUP(S331,Base_04!$A$5:$AS$24,15,0)</f>
        <v>0</v>
      </c>
      <c r="Q385" s="375"/>
      <c r="R385" s="19" t="s">
        <v>271</v>
      </c>
      <c r="S385" s="19" t="s">
        <v>272</v>
      </c>
      <c r="T385" s="19"/>
      <c r="U385" s="19"/>
      <c r="V385" s="19"/>
      <c r="W385" s="19"/>
      <c r="X385" s="19"/>
      <c r="Y385" s="19"/>
      <c r="Z385" s="19"/>
      <c r="AA385" s="19"/>
    </row>
    <row r="386" spans="1:27" x14ac:dyDescent="0.2">
      <c r="A386" s="346" t="s">
        <v>274</v>
      </c>
      <c r="B386" s="346"/>
      <c r="C386" s="346" t="s">
        <v>256</v>
      </c>
      <c r="D386" s="374" t="str">
        <f>VLOOKUP(S331,Base_03!$A$5:$AS$24,16,0)</f>
        <v>B 3</v>
      </c>
      <c r="E386" s="374"/>
      <c r="F386" s="375">
        <f>VLOOKUP(S331,Base_03!$A$5:$AS$24,22,0)</f>
        <v>0</v>
      </c>
      <c r="G386" s="375"/>
      <c r="H386" s="19" t="s">
        <v>271</v>
      </c>
      <c r="I386" s="19"/>
      <c r="J386" s="19"/>
      <c r="K386" s="346" t="s">
        <v>274</v>
      </c>
      <c r="L386" s="346"/>
      <c r="M386" s="346"/>
      <c r="N386" s="374" t="str">
        <f>VLOOKUP(S331,Base_04!$A$5:$AS$24,16,0)</f>
        <v>B 3</v>
      </c>
      <c r="O386" s="374"/>
      <c r="P386" s="375">
        <f>VLOOKUP(S331,Base_04!$A$5:$AS$24,22,0)</f>
        <v>0</v>
      </c>
      <c r="Q386" s="375"/>
      <c r="R386" s="19" t="s">
        <v>271</v>
      </c>
      <c r="S386" s="19" t="s">
        <v>272</v>
      </c>
      <c r="T386" s="19"/>
      <c r="U386" s="19"/>
      <c r="V386" s="19"/>
      <c r="W386" s="19"/>
      <c r="X386" s="19"/>
      <c r="Y386" s="19"/>
      <c r="Z386" s="19"/>
      <c r="AA386" s="19"/>
    </row>
    <row r="387" spans="1:27" x14ac:dyDescent="0.2">
      <c r="A387" s="346" t="s">
        <v>275</v>
      </c>
      <c r="B387" s="346"/>
      <c r="C387" s="346" t="s">
        <v>256</v>
      </c>
      <c r="D387" s="374" t="str">
        <f>VLOOKUP(S331,Base_03!$A$5:$AS$24,23,0)</f>
        <v>K 3</v>
      </c>
      <c r="E387" s="374"/>
      <c r="F387" s="375">
        <f>VLOOKUP(S331,Base_03!$A$5:$AS$24,24,0)</f>
        <v>0</v>
      </c>
      <c r="G387" s="375"/>
      <c r="H387" s="19" t="s">
        <v>271</v>
      </c>
      <c r="I387" s="19"/>
      <c r="J387" s="19"/>
      <c r="K387" s="346" t="s">
        <v>275</v>
      </c>
      <c r="L387" s="346"/>
      <c r="M387" s="346"/>
      <c r="N387" s="374" t="str">
        <f>VLOOKUP(S331,Base_04!$A$5:$AS$24,23,0)</f>
        <v>K 3</v>
      </c>
      <c r="O387" s="374"/>
      <c r="P387" s="375">
        <f>VLOOKUP(S331,Base_04!$A$5:$AS$24,24,0)</f>
        <v>0</v>
      </c>
      <c r="Q387" s="375"/>
      <c r="R387" s="19" t="s">
        <v>271</v>
      </c>
      <c r="S387" s="19" t="s">
        <v>272</v>
      </c>
      <c r="T387" s="19"/>
      <c r="U387" s="19"/>
      <c r="V387" s="19"/>
      <c r="W387" s="19"/>
      <c r="X387" s="19"/>
      <c r="Y387" s="19"/>
      <c r="Z387" s="19"/>
      <c r="AA387" s="19"/>
    </row>
    <row r="388" spans="1:27" x14ac:dyDescent="0.2">
      <c r="A388" s="346" t="s">
        <v>276</v>
      </c>
      <c r="B388" s="346"/>
      <c r="C388" s="346" t="s">
        <v>256</v>
      </c>
      <c r="D388" s="374" t="str">
        <f>VLOOKUP(S331,Base_03!$A$5:$AS$24,25,0)</f>
        <v>K 3</v>
      </c>
      <c r="E388" s="374"/>
      <c r="F388" s="375">
        <f>VLOOKUP(S331,Base_03!$A$5:$AS$24,26,0)</f>
        <v>73.900834456272094</v>
      </c>
      <c r="G388" s="375"/>
      <c r="H388" s="19" t="s">
        <v>309</v>
      </c>
      <c r="I388" s="19"/>
      <c r="J388" s="19"/>
      <c r="K388" s="346" t="s">
        <v>276</v>
      </c>
      <c r="L388" s="346"/>
      <c r="M388" s="346"/>
      <c r="N388" s="374" t="str">
        <f>VLOOKUP(S331,Base_04!$A$5:$AS$24,25,0)</f>
        <v>K 3</v>
      </c>
      <c r="O388" s="374"/>
      <c r="P388" s="375">
        <f>VLOOKUP(S331,Base_04!$A$5:$AS$24,26,0)</f>
        <v>93.530743608719362</v>
      </c>
      <c r="Q388" s="375"/>
      <c r="R388" s="19" t="s">
        <v>309</v>
      </c>
      <c r="S388" s="19" t="s">
        <v>272</v>
      </c>
      <c r="T388" s="19"/>
      <c r="U388" s="19"/>
      <c r="V388" s="19"/>
      <c r="W388" s="19"/>
      <c r="X388" s="19"/>
      <c r="Y388" s="19"/>
      <c r="Z388" s="19"/>
      <c r="AA388" s="19"/>
    </row>
    <row r="389" spans="1:27" x14ac:dyDescent="0.2">
      <c r="A389" s="22"/>
      <c r="B389" s="22"/>
      <c r="C389" s="22"/>
      <c r="D389" s="18"/>
      <c r="E389" s="18"/>
      <c r="F389" s="29"/>
      <c r="G389" s="19"/>
      <c r="H389" s="19"/>
      <c r="I389" s="19"/>
      <c r="J389" s="19"/>
      <c r="K389" s="22"/>
      <c r="L389" s="22"/>
      <c r="M389" s="22"/>
      <c r="N389" s="18"/>
      <c r="O389" s="18"/>
      <c r="P389" s="29"/>
      <c r="Q389" s="19"/>
      <c r="R389" s="19"/>
      <c r="S389" s="19"/>
      <c r="T389" s="19"/>
      <c r="U389" s="19"/>
      <c r="V389" s="19"/>
      <c r="W389" s="19"/>
      <c r="X389" s="19"/>
      <c r="Y389" s="19"/>
      <c r="Z389" s="19"/>
      <c r="AA389" s="19"/>
    </row>
    <row r="390" spans="1:27" x14ac:dyDescent="0.2">
      <c r="A390" s="36" t="s">
        <v>277</v>
      </c>
      <c r="B390" s="19"/>
      <c r="C390" s="28"/>
      <c r="D390" s="379" t="s">
        <v>313</v>
      </c>
      <c r="E390" s="379"/>
      <c r="F390" s="379" t="s">
        <v>314</v>
      </c>
      <c r="G390" s="379"/>
      <c r="H390" s="19"/>
      <c r="I390" s="19"/>
      <c r="J390" s="19"/>
      <c r="K390" s="36" t="s">
        <v>277</v>
      </c>
      <c r="L390" s="19"/>
      <c r="M390" s="28"/>
      <c r="N390" s="379" t="s">
        <v>313</v>
      </c>
      <c r="O390" s="379"/>
      <c r="P390" s="379" t="s">
        <v>314</v>
      </c>
      <c r="Q390" s="379"/>
      <c r="R390" s="34"/>
      <c r="S390" s="19"/>
      <c r="T390" s="19"/>
      <c r="U390" s="19"/>
      <c r="V390" s="19"/>
      <c r="W390" s="19"/>
      <c r="X390" s="19"/>
      <c r="Y390" s="19"/>
      <c r="Z390" s="19"/>
      <c r="AA390" s="19"/>
    </row>
    <row r="391" spans="1:27" x14ac:dyDescent="0.2">
      <c r="A391" s="19"/>
      <c r="B391" s="19"/>
      <c r="C391" s="28"/>
      <c r="D391" s="379"/>
      <c r="E391" s="379"/>
      <c r="F391" s="379"/>
      <c r="G391" s="379"/>
      <c r="H391" s="19"/>
      <c r="I391" s="19"/>
      <c r="J391" s="19"/>
      <c r="K391" s="19"/>
      <c r="L391" s="19"/>
      <c r="M391" s="28"/>
      <c r="N391" s="379"/>
      <c r="O391" s="379"/>
      <c r="P391" s="379"/>
      <c r="Q391" s="379"/>
      <c r="R391" s="34"/>
      <c r="S391" s="19"/>
      <c r="T391" s="19"/>
      <c r="U391" s="19"/>
      <c r="V391" s="19"/>
      <c r="W391" s="19"/>
      <c r="X391" s="19"/>
      <c r="Y391" s="19"/>
      <c r="Z391" s="19"/>
      <c r="AA391" s="19"/>
    </row>
    <row r="392" spans="1:27" x14ac:dyDescent="0.2">
      <c r="A392" s="346" t="s">
        <v>278</v>
      </c>
      <c r="B392" s="346"/>
      <c r="C392" s="346" t="s">
        <v>2</v>
      </c>
      <c r="D392" s="374" t="str">
        <f>VLOOKUP(S331,Base_03!$A$5:$AS$24,28,0)</f>
        <v xml:space="preserve"> G 3</v>
      </c>
      <c r="E392" s="374"/>
      <c r="F392" s="375">
        <f>VLOOKUP(S331,Base_03!$A$5:$AS$24,30,0)</f>
        <v>55</v>
      </c>
      <c r="G392" s="375"/>
      <c r="H392" s="19" t="s">
        <v>309</v>
      </c>
      <c r="I392" s="19"/>
      <c r="J392" s="19"/>
      <c r="K392" s="346" t="s">
        <v>278</v>
      </c>
      <c r="L392" s="346"/>
      <c r="M392" s="346" t="s">
        <v>2</v>
      </c>
      <c r="N392" s="374" t="str">
        <f>VLOOKUP(S331,Base_04!$A$5:$AS$24,28,0)</f>
        <v xml:space="preserve"> G 3</v>
      </c>
      <c r="O392" s="374"/>
      <c r="P392" s="375">
        <f>VLOOKUP(S331,Base_04!$A$5:$AS$24,30,0)</f>
        <v>55</v>
      </c>
      <c r="Q392" s="375"/>
      <c r="R392" s="19" t="s">
        <v>309</v>
      </c>
      <c r="S392" s="19" t="s">
        <v>272</v>
      </c>
      <c r="T392" s="19"/>
      <c r="U392" s="19"/>
      <c r="V392" s="19"/>
      <c r="W392" s="19"/>
      <c r="X392" s="19"/>
      <c r="Y392" s="19"/>
      <c r="Z392" s="19"/>
      <c r="AA392" s="19"/>
    </row>
    <row r="393" spans="1:27" x14ac:dyDescent="0.2">
      <c r="A393" s="346" t="s">
        <v>279</v>
      </c>
      <c r="B393" s="346"/>
      <c r="C393" s="346" t="s">
        <v>2</v>
      </c>
      <c r="D393" s="374" t="str">
        <f>VLOOKUP(S331,Base_03!$A$5:$AS$24,31,0)</f>
        <v>H 3</v>
      </c>
      <c r="E393" s="374"/>
      <c r="F393" s="375">
        <f>VLOOKUP(S331,Base_03!$A$5:$AS$24,34,0)</f>
        <v>-5.76</v>
      </c>
      <c r="G393" s="375"/>
      <c r="H393" s="19" t="s">
        <v>309</v>
      </c>
      <c r="I393" s="19"/>
      <c r="J393" s="19"/>
      <c r="K393" s="346" t="s">
        <v>279</v>
      </c>
      <c r="L393" s="346"/>
      <c r="M393" s="346" t="s">
        <v>2</v>
      </c>
      <c r="N393" s="374" t="str">
        <f>VLOOKUP(S331,Base_04!$A$5:$AS$24,31,0)</f>
        <v>H 3</v>
      </c>
      <c r="O393" s="374"/>
      <c r="P393" s="375">
        <f>VLOOKUP(S331,Base_04!$A$5:$AS$24,34,0)</f>
        <v>-5.76</v>
      </c>
      <c r="Q393" s="375"/>
      <c r="R393" s="19" t="s">
        <v>309</v>
      </c>
      <c r="S393" s="19" t="s">
        <v>272</v>
      </c>
      <c r="T393" s="19"/>
      <c r="U393" s="19"/>
      <c r="V393" s="19"/>
      <c r="W393" s="19"/>
      <c r="X393" s="19"/>
      <c r="Y393" s="19"/>
      <c r="Z393" s="19"/>
      <c r="AA393" s="19"/>
    </row>
    <row r="394" spans="1:27" x14ac:dyDescent="0.2">
      <c r="A394" s="376" t="s">
        <v>311</v>
      </c>
      <c r="B394" s="376"/>
      <c r="C394" s="376" t="s">
        <v>2</v>
      </c>
      <c r="D394" s="377" t="str">
        <f>VLOOKUP(S331,Base_03!$A$5:$AS$24,35,0)</f>
        <v>Kayu</v>
      </c>
      <c r="E394" s="377"/>
      <c r="F394" s="378">
        <f>VLOOKUP(S331,Base_03!$A$5:$AS$24,36,0)</f>
        <v>5.76</v>
      </c>
      <c r="G394" s="378"/>
      <c r="H394" s="19" t="s">
        <v>309</v>
      </c>
      <c r="I394" s="19"/>
      <c r="J394" s="19"/>
      <c r="K394" s="376" t="s">
        <v>311</v>
      </c>
      <c r="L394" s="376"/>
      <c r="M394" s="376" t="s">
        <v>2</v>
      </c>
      <c r="N394" s="377" t="str">
        <f>VLOOKUP(S331,Base_04!$A$5:$AS$24,35,0)</f>
        <v>Kayu</v>
      </c>
      <c r="O394" s="377"/>
      <c r="P394" s="378">
        <f>VLOOKUP(S331,Base_04!$A$5:$AS$24,36,0)</f>
        <v>5.76</v>
      </c>
      <c r="Q394" s="378"/>
      <c r="R394" s="19" t="s">
        <v>309</v>
      </c>
      <c r="S394" s="19" t="s">
        <v>272</v>
      </c>
      <c r="T394" s="19"/>
      <c r="U394" s="19"/>
      <c r="V394" s="19"/>
      <c r="W394" s="19"/>
      <c r="X394" s="19"/>
      <c r="Y394" s="19"/>
      <c r="Z394" s="19"/>
      <c r="AA394" s="19"/>
    </row>
    <row r="395" spans="1:27" x14ac:dyDescent="0.2">
      <c r="A395" s="372" t="s">
        <v>312</v>
      </c>
      <c r="B395" s="372"/>
      <c r="C395" s="372"/>
      <c r="D395" s="377"/>
      <c r="E395" s="377"/>
      <c r="F395" s="378"/>
      <c r="G395" s="378"/>
      <c r="H395" s="19"/>
      <c r="I395" s="19"/>
      <c r="J395" s="19"/>
      <c r="K395" s="372" t="s">
        <v>312</v>
      </c>
      <c r="L395" s="372"/>
      <c r="M395" s="372"/>
      <c r="N395" s="377"/>
      <c r="O395" s="377"/>
      <c r="P395" s="378"/>
      <c r="Q395" s="378"/>
      <c r="R395" s="19"/>
      <c r="S395" s="19"/>
      <c r="T395" s="19"/>
      <c r="U395" s="19"/>
      <c r="V395" s="19"/>
      <c r="W395" s="19"/>
      <c r="X395" s="19"/>
      <c r="Y395" s="19"/>
      <c r="Z395" s="19"/>
      <c r="AA395" s="19"/>
    </row>
    <row r="396" spans="1:27" x14ac:dyDescent="0.2">
      <c r="A396" s="346" t="s">
        <v>280</v>
      </c>
      <c r="B396" s="346"/>
      <c r="C396" s="346" t="s">
        <v>2</v>
      </c>
      <c r="D396" s="374" t="str">
        <f>VLOOKUP(S331,Base_03!$A$5:$AS$24,39,0)</f>
        <v>R 3</v>
      </c>
      <c r="E396" s="374"/>
      <c r="F396" s="375">
        <f>VLOOKUP(S331,Base_03!$A$5:$AS$24,40,0)</f>
        <v>36</v>
      </c>
      <c r="G396" s="375"/>
      <c r="H396" s="19" t="s">
        <v>309</v>
      </c>
      <c r="I396" s="19"/>
      <c r="J396" s="19"/>
      <c r="K396" s="346" t="s">
        <v>280</v>
      </c>
      <c r="L396" s="346"/>
      <c r="M396" s="346" t="s">
        <v>2</v>
      </c>
      <c r="N396" s="374" t="str">
        <f>VLOOKUP(S331,Base_04!$A$5:$AS$24,39,0)</f>
        <v>R 3</v>
      </c>
      <c r="O396" s="374"/>
      <c r="P396" s="375">
        <f>VLOOKUP(S331,Base_04!$A$5:$AS$24,40,0)</f>
        <v>49</v>
      </c>
      <c r="Q396" s="375"/>
      <c r="R396" s="19" t="s">
        <v>309</v>
      </c>
      <c r="S396" s="19" t="s">
        <v>272</v>
      </c>
      <c r="T396" s="19"/>
      <c r="U396" s="19"/>
      <c r="V396" s="19"/>
      <c r="W396" s="19"/>
      <c r="X396" s="19"/>
      <c r="Y396" s="19"/>
      <c r="Z396" s="19"/>
      <c r="AA396" s="19"/>
    </row>
    <row r="397" spans="1:27" x14ac:dyDescent="0.2">
      <c r="A397" s="19"/>
      <c r="B397" s="19"/>
      <c r="C397" s="19"/>
      <c r="D397" s="19"/>
      <c r="E397" s="19"/>
      <c r="F397" s="19"/>
      <c r="G397" s="19"/>
      <c r="H397" s="19"/>
      <c r="I397" s="19"/>
      <c r="J397" s="19"/>
      <c r="K397" s="19"/>
      <c r="L397" s="37"/>
      <c r="M397" s="37"/>
      <c r="N397" s="37"/>
      <c r="O397" s="19"/>
      <c r="P397" s="29"/>
      <c r="Q397" s="19"/>
      <c r="R397" s="19"/>
      <c r="S397" s="19"/>
      <c r="T397" s="19"/>
      <c r="U397" s="19"/>
      <c r="V397" s="19"/>
      <c r="W397" s="19"/>
      <c r="X397" s="19"/>
      <c r="Y397" s="19"/>
      <c r="Z397" s="19"/>
      <c r="AA397" s="19"/>
    </row>
    <row r="398" spans="1:27" x14ac:dyDescent="0.2">
      <c r="A398" s="346" t="s">
        <v>315</v>
      </c>
      <c r="B398" s="346"/>
      <c r="C398" s="346" t="s">
        <v>256</v>
      </c>
      <c r="D398" s="373">
        <f>VLOOKUP(S331,Base_03!$A$5:$AS$24,42,0)</f>
        <v>6.666666666666667</v>
      </c>
      <c r="E398" s="373"/>
      <c r="F398" s="20" t="s">
        <v>281</v>
      </c>
      <c r="G398" s="19"/>
      <c r="H398" s="19"/>
      <c r="I398" s="19"/>
      <c r="J398" s="19"/>
      <c r="K398" s="346" t="s">
        <v>315</v>
      </c>
      <c r="L398" s="346"/>
      <c r="M398" s="346" t="s">
        <v>256</v>
      </c>
      <c r="N398" s="373">
        <f>VLOOKUP(S331,Base_04!$A$5:$AS$24,42,0)</f>
        <v>4.8979591836734695</v>
      </c>
      <c r="O398" s="373"/>
      <c r="P398" s="38" t="s">
        <v>281</v>
      </c>
      <c r="Q398" s="19"/>
      <c r="R398" s="19"/>
      <c r="S398" s="30" t="s">
        <v>282</v>
      </c>
      <c r="T398" s="19"/>
      <c r="U398" s="19"/>
      <c r="V398" s="19"/>
      <c r="W398" s="19"/>
      <c r="X398" s="19"/>
      <c r="Y398" s="19"/>
      <c r="Z398" s="19"/>
      <c r="AA398" s="19"/>
    </row>
    <row r="399" spans="1:27" x14ac:dyDescent="0.2">
      <c r="A399" s="346" t="s">
        <v>316</v>
      </c>
      <c r="B399" s="346"/>
      <c r="C399" s="346" t="s">
        <v>2</v>
      </c>
      <c r="D399" s="373">
        <f>VLOOKUP(S331,Base_03!$A$5:$AS$24,43,0)</f>
        <v>9.6666666666666661</v>
      </c>
      <c r="E399" s="373"/>
      <c r="F399" s="20" t="s">
        <v>281</v>
      </c>
      <c r="G399" s="19"/>
      <c r="H399" s="19"/>
      <c r="I399" s="19"/>
      <c r="J399" s="19"/>
      <c r="K399" s="346" t="s">
        <v>316</v>
      </c>
      <c r="L399" s="346"/>
      <c r="M399" s="346" t="s">
        <v>2</v>
      </c>
      <c r="N399" s="373">
        <f>VLOOKUP(S331,Base_04!$A$5:$AS$24,43,0)</f>
        <v>7.1020408163265314</v>
      </c>
      <c r="O399" s="373"/>
      <c r="P399" s="38" t="s">
        <v>281</v>
      </c>
      <c r="Q399" s="19"/>
      <c r="R399" s="19"/>
      <c r="S399" s="30" t="s">
        <v>283</v>
      </c>
      <c r="T399" s="19"/>
      <c r="U399" s="19"/>
      <c r="V399" s="19"/>
      <c r="W399" s="19"/>
      <c r="X399" s="19"/>
      <c r="Y399" s="19"/>
      <c r="Z399" s="19"/>
      <c r="AA399" s="19"/>
    </row>
    <row r="400" spans="1:27" x14ac:dyDescent="0.2">
      <c r="A400" s="346" t="s">
        <v>317</v>
      </c>
      <c r="B400" s="346"/>
      <c r="C400" s="346"/>
      <c r="D400" s="367" t="str">
        <f>VLOOKUP(S331,Base_03!$A$5:$AS$24,44,0)</f>
        <v>(Ada) Baik</v>
      </c>
      <c r="E400" s="367"/>
      <c r="F400" s="19"/>
      <c r="G400" s="19"/>
      <c r="H400" s="19"/>
      <c r="I400" s="19"/>
      <c r="J400" s="19"/>
      <c r="K400" s="346" t="s">
        <v>317</v>
      </c>
      <c r="L400" s="346"/>
      <c r="M400" s="346"/>
      <c r="N400" s="367" t="str">
        <f>VLOOKUP(S331,Base_04!$A$5:$AS$24,44,0)</f>
        <v>(Ada) Baik</v>
      </c>
      <c r="O400" s="367"/>
      <c r="P400" s="29"/>
      <c r="Q400" s="19"/>
      <c r="R400" s="19"/>
      <c r="S400" s="19"/>
      <c r="T400" s="19"/>
      <c r="U400" s="19"/>
      <c r="V400" s="19"/>
      <c r="W400" s="19"/>
      <c r="X400" s="19"/>
      <c r="Y400" s="19"/>
      <c r="Z400" s="19"/>
      <c r="AA400" s="19"/>
    </row>
    <row r="401" spans="1:27" x14ac:dyDescent="0.2">
      <c r="A401" s="372" t="s">
        <v>318</v>
      </c>
      <c r="B401" s="372"/>
      <c r="C401" s="28"/>
      <c r="D401" s="20"/>
      <c r="E401" s="20"/>
      <c r="F401" s="19"/>
      <c r="G401" s="19"/>
      <c r="H401" s="19"/>
      <c r="I401" s="19"/>
      <c r="J401" s="19"/>
      <c r="K401" s="372" t="s">
        <v>318</v>
      </c>
      <c r="L401" s="372"/>
      <c r="M401" s="28"/>
      <c r="N401" s="20"/>
      <c r="O401" s="20"/>
      <c r="P401" s="29"/>
      <c r="Q401" s="19"/>
      <c r="R401" s="19"/>
      <c r="S401" s="19"/>
      <c r="T401" s="19"/>
      <c r="U401" s="19"/>
      <c r="V401" s="19"/>
      <c r="W401" s="19"/>
      <c r="X401" s="19"/>
      <c r="Y401" s="19"/>
      <c r="Z401" s="19"/>
      <c r="AA401" s="19"/>
    </row>
    <row r="402" spans="1:27" x14ac:dyDescent="0.2">
      <c r="A402" s="346" t="s">
        <v>317</v>
      </c>
      <c r="B402" s="346"/>
      <c r="C402" s="346"/>
      <c r="D402" s="367" t="str">
        <f>VLOOKUP(S331,Base_03!$A$5:$AS$24,45,0)</f>
        <v>Air Pam (Baik)</v>
      </c>
      <c r="E402" s="367"/>
      <c r="F402" s="19"/>
      <c r="G402" s="19"/>
      <c r="H402" s="19"/>
      <c r="I402" s="19"/>
      <c r="J402" s="19"/>
      <c r="K402" s="346" t="s">
        <v>317</v>
      </c>
      <c r="L402" s="346"/>
      <c r="M402" s="346"/>
      <c r="N402" s="367" t="str">
        <f>VLOOKUP(S331,Base_04!$A$5:$AS$24,45,0)</f>
        <v>Air Pam (Baik)</v>
      </c>
      <c r="O402" s="367"/>
      <c r="P402" s="29"/>
      <c r="Q402" s="19"/>
      <c r="R402" s="19"/>
      <c r="S402" s="19"/>
      <c r="T402" s="19"/>
      <c r="U402" s="19"/>
      <c r="V402" s="19"/>
      <c r="W402" s="19"/>
      <c r="X402" s="19"/>
      <c r="Y402" s="19"/>
      <c r="Z402" s="19"/>
      <c r="AA402" s="19"/>
    </row>
    <row r="403" spans="1:27" x14ac:dyDescent="0.2">
      <c r="A403" s="372" t="s">
        <v>319</v>
      </c>
      <c r="B403" s="372"/>
      <c r="C403" s="28"/>
      <c r="D403" s="20"/>
      <c r="E403" s="20"/>
      <c r="F403" s="19"/>
      <c r="G403" s="19"/>
      <c r="H403" s="19"/>
      <c r="I403" s="19"/>
      <c r="J403" s="19"/>
      <c r="K403" s="372" t="s">
        <v>319</v>
      </c>
      <c r="L403" s="372"/>
      <c r="M403" s="28"/>
      <c r="N403" s="20"/>
      <c r="O403" s="20"/>
      <c r="P403" s="29"/>
      <c r="Q403" s="19"/>
      <c r="R403" s="19"/>
      <c r="S403" s="19"/>
      <c r="T403" s="19"/>
      <c r="U403" s="19"/>
      <c r="V403" s="19"/>
      <c r="W403" s="19"/>
      <c r="X403" s="19"/>
      <c r="Y403" s="19"/>
      <c r="Z403" s="19"/>
      <c r="AA403" s="19"/>
    </row>
    <row r="404" spans="1:27" x14ac:dyDescent="0.2">
      <c r="A404" s="35" t="s">
        <v>284</v>
      </c>
      <c r="B404" s="19"/>
      <c r="C404" s="28" t="s">
        <v>256</v>
      </c>
      <c r="D404" s="367">
        <f>VLOOKUP(S331,[128]Base_02!$A$5:$S$24,18,0)</f>
        <v>-7.4688999999999997</v>
      </c>
      <c r="E404" s="367"/>
      <c r="F404" s="19" t="str">
        <f>IF(D404&gt;0,"LU","LS")</f>
        <v>LS</v>
      </c>
      <c r="G404" s="19"/>
      <c r="H404" s="19"/>
      <c r="I404" s="19"/>
      <c r="J404" s="19"/>
      <c r="K404" s="35" t="s">
        <v>284</v>
      </c>
      <c r="L404" s="28"/>
      <c r="M404" s="28" t="s">
        <v>256</v>
      </c>
      <c r="N404" s="367">
        <f>D404</f>
        <v>-7.4688999999999997</v>
      </c>
      <c r="O404" s="367"/>
      <c r="P404" s="19" t="str">
        <f>IF(N404&gt;0,"LU","LS")</f>
        <v>LS</v>
      </c>
      <c r="Q404" s="19"/>
      <c r="R404" s="19"/>
      <c r="S404" s="19"/>
      <c r="T404" s="19"/>
      <c r="U404" s="19"/>
      <c r="V404" s="19"/>
      <c r="W404" s="19"/>
      <c r="X404" s="19"/>
      <c r="Y404" s="19"/>
      <c r="Z404" s="19"/>
      <c r="AA404" s="19"/>
    </row>
    <row r="405" spans="1:27" x14ac:dyDescent="0.2">
      <c r="A405" s="19"/>
      <c r="B405" s="19"/>
      <c r="C405" s="28" t="s">
        <v>285</v>
      </c>
      <c r="D405" s="367">
        <f>VLOOKUP(S331,[128]Base_02!$A$5:$S$24,19,0)</f>
        <v>109.5595</v>
      </c>
      <c r="E405" s="367"/>
      <c r="F405" s="19" t="s">
        <v>286</v>
      </c>
      <c r="G405" s="19"/>
      <c r="H405" s="19"/>
      <c r="I405" s="19"/>
      <c r="J405" s="19"/>
      <c r="K405" s="19"/>
      <c r="L405" s="19"/>
      <c r="M405" s="19"/>
      <c r="N405" s="367">
        <f>D405</f>
        <v>109.5595</v>
      </c>
      <c r="O405" s="367"/>
      <c r="P405" s="29" t="s">
        <v>286</v>
      </c>
      <c r="Q405" s="28" t="s">
        <v>287</v>
      </c>
      <c r="R405" s="28"/>
      <c r="S405" s="19"/>
      <c r="T405" s="19"/>
      <c r="U405" s="19"/>
      <c r="V405" s="19"/>
      <c r="W405" s="19"/>
      <c r="X405" s="19"/>
      <c r="Y405" s="19"/>
      <c r="Z405" s="19"/>
      <c r="AA405" s="19"/>
    </row>
    <row r="406" spans="1:27" x14ac:dyDescent="0.2">
      <c r="A406" s="19"/>
      <c r="B406" s="19"/>
      <c r="C406" s="28"/>
      <c r="D406" s="19"/>
      <c r="E406" s="19"/>
      <c r="F406" s="19"/>
      <c r="G406" s="19"/>
      <c r="H406" s="19"/>
      <c r="I406" s="19"/>
      <c r="J406" s="19"/>
      <c r="K406" s="19"/>
      <c r="L406" s="20"/>
      <c r="M406" s="20"/>
      <c r="N406" s="29"/>
      <c r="O406" s="19"/>
      <c r="P406" s="19"/>
      <c r="Q406" s="19"/>
      <c r="R406" s="19"/>
      <c r="S406" s="19"/>
      <c r="T406" s="19"/>
      <c r="U406" s="19"/>
      <c r="V406" s="19"/>
      <c r="W406" s="19"/>
      <c r="X406" s="19"/>
      <c r="Y406" s="19"/>
      <c r="Z406" s="19"/>
      <c r="AA406" s="19"/>
    </row>
    <row r="407" spans="1:27" x14ac:dyDescent="0.2">
      <c r="A407" s="19"/>
      <c r="B407" s="19"/>
      <c r="C407" s="28"/>
      <c r="D407" s="19"/>
      <c r="E407" s="19"/>
      <c r="F407" s="19"/>
      <c r="G407" s="19"/>
      <c r="H407" s="19"/>
      <c r="I407" s="19"/>
      <c r="J407" s="19"/>
      <c r="K407" s="19"/>
      <c r="L407" s="20"/>
      <c r="M407" s="20"/>
      <c r="N407" s="29"/>
      <c r="O407" s="19"/>
      <c r="P407" s="19"/>
      <c r="Q407" s="19"/>
      <c r="R407" s="19"/>
      <c r="S407" s="19"/>
      <c r="T407" s="19"/>
      <c r="U407" s="19"/>
      <c r="V407" s="19"/>
      <c r="W407" s="19"/>
      <c r="X407" s="19"/>
      <c r="Y407" s="19"/>
      <c r="Z407" s="19"/>
      <c r="AA407" s="19"/>
    </row>
    <row r="408" spans="1:27" x14ac:dyDescent="0.2">
      <c r="A408" s="19"/>
      <c r="B408" s="19"/>
      <c r="C408" s="28"/>
      <c r="D408" s="19"/>
      <c r="E408" s="19"/>
      <c r="F408" s="19"/>
      <c r="G408" s="19"/>
      <c r="H408" s="19"/>
      <c r="I408" s="19"/>
      <c r="J408" s="19"/>
      <c r="K408" s="19"/>
      <c r="L408" s="20"/>
      <c r="M408" s="20"/>
      <c r="N408" s="29"/>
      <c r="O408" s="19"/>
      <c r="P408" s="19"/>
      <c r="Q408" s="19"/>
      <c r="R408" s="19"/>
      <c r="S408" s="19"/>
      <c r="T408" s="19"/>
      <c r="U408" s="19"/>
      <c r="V408" s="19"/>
      <c r="W408" s="19"/>
      <c r="X408" s="19"/>
      <c r="Y408" s="19"/>
      <c r="Z408" s="19"/>
      <c r="AA408" s="19"/>
    </row>
    <row r="409" spans="1:27" x14ac:dyDescent="0.2">
      <c r="A409" s="19"/>
      <c r="B409" s="19"/>
      <c r="C409" s="28"/>
      <c r="D409" s="19"/>
      <c r="E409" s="19"/>
      <c r="F409" s="19"/>
      <c r="G409" s="19"/>
      <c r="H409" s="19"/>
      <c r="I409" s="19"/>
      <c r="J409" s="19"/>
      <c r="K409" s="19"/>
      <c r="L409" s="20"/>
      <c r="M409" s="20"/>
      <c r="N409" s="29"/>
      <c r="O409" s="19"/>
      <c r="P409" s="19"/>
      <c r="Q409" s="19"/>
      <c r="R409" s="19"/>
      <c r="S409" s="19"/>
      <c r="T409" s="19"/>
      <c r="U409" s="19"/>
      <c r="V409" s="19"/>
      <c r="W409" s="19"/>
      <c r="X409" s="19"/>
      <c r="Y409" s="19"/>
      <c r="Z409" s="19"/>
      <c r="AA409" s="19"/>
    </row>
    <row r="410" spans="1:27" x14ac:dyDescent="0.2">
      <c r="A410" s="19"/>
      <c r="B410" s="19"/>
      <c r="C410" s="28"/>
      <c r="D410" s="19"/>
      <c r="E410" s="19"/>
      <c r="F410" s="19"/>
      <c r="G410" s="19"/>
      <c r="H410" s="19"/>
      <c r="I410" s="19"/>
      <c r="J410" s="19"/>
      <c r="K410" s="19"/>
      <c r="L410" s="20"/>
      <c r="M410" s="20"/>
      <c r="N410" s="29"/>
      <c r="O410" s="19"/>
      <c r="P410" s="19"/>
      <c r="Q410" s="19"/>
      <c r="R410" s="19"/>
      <c r="S410" s="19"/>
      <c r="T410" s="19"/>
      <c r="U410" s="19"/>
      <c r="V410" s="19"/>
      <c r="W410" s="19"/>
      <c r="X410" s="19"/>
      <c r="Y410" s="19"/>
      <c r="Z410" s="19"/>
      <c r="AA410" s="19"/>
    </row>
    <row r="411" spans="1:27" x14ac:dyDescent="0.2">
      <c r="A411" s="19"/>
      <c r="B411" s="19"/>
      <c r="C411" s="28"/>
      <c r="D411" s="19"/>
      <c r="E411" s="19"/>
      <c r="F411" s="19"/>
      <c r="G411" s="19"/>
      <c r="H411" s="19"/>
      <c r="I411" s="19"/>
      <c r="J411" s="19"/>
      <c r="K411" s="19"/>
      <c r="L411" s="20"/>
      <c r="M411" s="20"/>
      <c r="N411" s="29"/>
      <c r="O411" s="19"/>
      <c r="P411" s="19"/>
      <c r="Q411" s="19"/>
      <c r="R411" s="19"/>
      <c r="S411" s="19"/>
      <c r="T411" s="19"/>
      <c r="U411" s="19"/>
      <c r="V411" s="19"/>
      <c r="W411" s="19"/>
      <c r="X411" s="19"/>
      <c r="Y411" s="19"/>
      <c r="Z411" s="19"/>
      <c r="AA411" s="19"/>
    </row>
    <row r="412" spans="1:27" x14ac:dyDescent="0.2">
      <c r="A412" s="19"/>
      <c r="B412" s="19"/>
      <c r="C412" s="28"/>
      <c r="D412" s="19"/>
      <c r="E412" s="19"/>
      <c r="F412" s="19"/>
      <c r="G412" s="19"/>
      <c r="H412" s="19"/>
      <c r="I412" s="19"/>
      <c r="J412" s="19"/>
      <c r="K412" s="19"/>
      <c r="L412" s="20"/>
      <c r="M412" s="20"/>
      <c r="N412" s="29"/>
      <c r="O412" s="19"/>
      <c r="P412" s="19"/>
      <c r="Q412" s="19"/>
      <c r="R412" s="19"/>
      <c r="S412" s="19"/>
      <c r="T412" s="19"/>
      <c r="U412" s="19"/>
      <c r="V412" s="19"/>
      <c r="W412" s="19"/>
      <c r="X412" s="19"/>
      <c r="Y412" s="19"/>
      <c r="Z412" s="19"/>
      <c r="AA412" s="19"/>
    </row>
    <row r="413" spans="1:27" x14ac:dyDescent="0.2">
      <c r="A413" s="24" t="s">
        <v>288</v>
      </c>
      <c r="B413" s="19"/>
      <c r="C413" s="19"/>
      <c r="D413" s="19"/>
      <c r="E413" s="19"/>
      <c r="F413" s="19"/>
      <c r="G413" s="19"/>
      <c r="H413" s="19"/>
      <c r="I413" s="19"/>
      <c r="J413" s="19"/>
      <c r="K413" s="19"/>
      <c r="L413" s="19"/>
      <c r="M413" s="19"/>
      <c r="N413" s="29"/>
      <c r="O413" s="19"/>
      <c r="P413" s="19"/>
      <c r="Q413" s="19"/>
      <c r="R413" s="19"/>
      <c r="S413" s="19"/>
      <c r="T413" s="19"/>
      <c r="U413" s="19"/>
      <c r="V413" s="19"/>
      <c r="W413" s="19"/>
      <c r="X413" s="19"/>
      <c r="Y413" s="19"/>
      <c r="Z413" s="19"/>
      <c r="AA413" s="19"/>
    </row>
    <row r="414" spans="1:27" x14ac:dyDescent="0.2">
      <c r="A414" s="371" t="s">
        <v>289</v>
      </c>
      <c r="B414" s="371"/>
      <c r="C414" s="371"/>
      <c r="D414" s="371"/>
      <c r="E414" s="371"/>
      <c r="F414" s="371"/>
      <c r="G414" s="371"/>
      <c r="H414" s="371"/>
      <c r="I414" s="371"/>
      <c r="J414" s="371" t="s">
        <v>290</v>
      </c>
      <c r="K414" s="371"/>
      <c r="L414" s="371"/>
      <c r="M414" s="371"/>
      <c r="N414" s="371"/>
      <c r="O414" s="371"/>
      <c r="P414" s="371"/>
      <c r="Q414" s="371"/>
      <c r="R414" s="371"/>
      <c r="S414" s="19"/>
      <c r="T414" s="19"/>
      <c r="U414" s="19"/>
      <c r="V414" s="19"/>
      <c r="W414" s="19"/>
      <c r="X414" s="19"/>
      <c r="Y414" s="19"/>
      <c r="Z414" s="19"/>
      <c r="AA414" s="19"/>
    </row>
    <row r="415" spans="1:27" x14ac:dyDescent="0.2">
      <c r="A415" s="370"/>
      <c r="B415" s="370"/>
      <c r="C415" s="370"/>
      <c r="D415" s="370"/>
      <c r="E415" s="370"/>
      <c r="F415" s="370"/>
      <c r="G415" s="370"/>
      <c r="H415" s="370"/>
      <c r="I415" s="370"/>
      <c r="J415" s="370"/>
      <c r="K415" s="370"/>
      <c r="L415" s="370"/>
      <c r="M415" s="370"/>
      <c r="N415" s="370"/>
      <c r="O415" s="370"/>
      <c r="P415" s="370"/>
      <c r="Q415" s="370"/>
      <c r="R415" s="370"/>
      <c r="S415" s="19"/>
      <c r="T415" s="19"/>
      <c r="U415" s="19"/>
      <c r="V415" s="19"/>
      <c r="W415" s="19"/>
      <c r="X415" s="19"/>
      <c r="Y415" s="19"/>
      <c r="Z415" s="19"/>
      <c r="AA415" s="19"/>
    </row>
    <row r="416" spans="1:27" x14ac:dyDescent="0.2">
      <c r="A416" s="370"/>
      <c r="B416" s="370"/>
      <c r="C416" s="370"/>
      <c r="D416" s="370"/>
      <c r="E416" s="370"/>
      <c r="F416" s="370"/>
      <c r="G416" s="370"/>
      <c r="H416" s="370"/>
      <c r="I416" s="370"/>
      <c r="J416" s="370"/>
      <c r="K416" s="370"/>
      <c r="L416" s="370"/>
      <c r="M416" s="370"/>
      <c r="N416" s="370"/>
      <c r="O416" s="370"/>
      <c r="P416" s="370"/>
      <c r="Q416" s="370"/>
      <c r="R416" s="370"/>
      <c r="S416" s="19" t="s">
        <v>291</v>
      </c>
      <c r="T416" s="19"/>
      <c r="U416" s="19"/>
      <c r="V416" s="19"/>
      <c r="W416" s="19"/>
      <c r="X416" s="19"/>
      <c r="Y416" s="19"/>
      <c r="Z416" s="19"/>
      <c r="AA416" s="19"/>
    </row>
    <row r="417" spans="1:27" x14ac:dyDescent="0.2">
      <c r="A417" s="370"/>
      <c r="B417" s="370"/>
      <c r="C417" s="370"/>
      <c r="D417" s="370"/>
      <c r="E417" s="370"/>
      <c r="F417" s="370"/>
      <c r="G417" s="370"/>
      <c r="H417" s="370"/>
      <c r="I417" s="370"/>
      <c r="J417" s="370"/>
      <c r="K417" s="370"/>
      <c r="L417" s="370"/>
      <c r="M417" s="370"/>
      <c r="N417" s="370"/>
      <c r="O417" s="370"/>
      <c r="P417" s="370"/>
      <c r="Q417" s="370"/>
      <c r="R417" s="370"/>
      <c r="S417" s="19"/>
      <c r="T417" s="19"/>
      <c r="U417" s="19"/>
      <c r="V417" s="19"/>
      <c r="W417" s="19"/>
      <c r="X417" s="19"/>
      <c r="Y417" s="19"/>
      <c r="Z417" s="19"/>
      <c r="AA417" s="19"/>
    </row>
    <row r="418" spans="1:27" x14ac:dyDescent="0.2">
      <c r="A418" s="370"/>
      <c r="B418" s="370"/>
      <c r="C418" s="370"/>
      <c r="D418" s="370"/>
      <c r="E418" s="370"/>
      <c r="F418" s="370"/>
      <c r="G418" s="370"/>
      <c r="H418" s="370"/>
      <c r="I418" s="370"/>
      <c r="J418" s="370"/>
      <c r="K418" s="370"/>
      <c r="L418" s="370"/>
      <c r="M418" s="370"/>
      <c r="N418" s="370"/>
      <c r="O418" s="370"/>
      <c r="P418" s="370"/>
      <c r="Q418" s="370"/>
      <c r="R418" s="370"/>
      <c r="S418" s="19"/>
      <c r="T418" s="19"/>
      <c r="U418" s="19"/>
      <c r="V418" s="19"/>
      <c r="W418" s="19"/>
      <c r="X418" s="19"/>
      <c r="Y418" s="19"/>
      <c r="Z418" s="19"/>
      <c r="AA418" s="19"/>
    </row>
    <row r="419" spans="1:27" x14ac:dyDescent="0.2">
      <c r="A419" s="370"/>
      <c r="B419" s="370"/>
      <c r="C419" s="370"/>
      <c r="D419" s="370"/>
      <c r="E419" s="370"/>
      <c r="F419" s="370"/>
      <c r="G419" s="370"/>
      <c r="H419" s="370"/>
      <c r="I419" s="370"/>
      <c r="J419" s="370"/>
      <c r="K419" s="370"/>
      <c r="L419" s="370"/>
      <c r="M419" s="370"/>
      <c r="N419" s="370"/>
      <c r="O419" s="370"/>
      <c r="P419" s="370"/>
      <c r="Q419" s="370"/>
      <c r="R419" s="370"/>
      <c r="S419" s="19" t="s">
        <v>292</v>
      </c>
      <c r="T419" s="19"/>
      <c r="U419" s="19"/>
      <c r="V419" s="19"/>
      <c r="W419" s="19"/>
      <c r="X419" s="19"/>
      <c r="Y419" s="19"/>
      <c r="Z419" s="19"/>
      <c r="AA419" s="19"/>
    </row>
    <row r="420" spans="1:27" x14ac:dyDescent="0.2">
      <c r="A420" s="370"/>
      <c r="B420" s="370"/>
      <c r="C420" s="370"/>
      <c r="D420" s="370"/>
      <c r="E420" s="370"/>
      <c r="F420" s="370"/>
      <c r="G420" s="370"/>
      <c r="H420" s="370"/>
      <c r="I420" s="370"/>
      <c r="J420" s="370"/>
      <c r="K420" s="370"/>
      <c r="L420" s="370"/>
      <c r="M420" s="370"/>
      <c r="N420" s="370"/>
      <c r="O420" s="370"/>
      <c r="P420" s="370"/>
      <c r="Q420" s="370"/>
      <c r="R420" s="370"/>
      <c r="S420" s="19" t="s">
        <v>293</v>
      </c>
      <c r="T420" s="19"/>
      <c r="U420" s="19"/>
      <c r="V420" s="19"/>
      <c r="W420" s="19"/>
      <c r="X420" s="19"/>
      <c r="Y420" s="19"/>
      <c r="Z420" s="19"/>
      <c r="AA420" s="19"/>
    </row>
    <row r="421" spans="1:27" x14ac:dyDescent="0.2">
      <c r="A421" s="370"/>
      <c r="B421" s="370"/>
      <c r="C421" s="370"/>
      <c r="D421" s="370"/>
      <c r="E421" s="370"/>
      <c r="F421" s="370"/>
      <c r="G421" s="370"/>
      <c r="H421" s="370"/>
      <c r="I421" s="370"/>
      <c r="J421" s="370"/>
      <c r="K421" s="370"/>
      <c r="L421" s="370"/>
      <c r="M421" s="370"/>
      <c r="N421" s="370"/>
      <c r="O421" s="370"/>
      <c r="P421" s="370"/>
      <c r="Q421" s="370"/>
      <c r="R421" s="370"/>
      <c r="S421" s="19"/>
      <c r="T421" s="19"/>
      <c r="U421" s="19"/>
      <c r="V421" s="19"/>
      <c r="W421" s="19"/>
      <c r="X421" s="19"/>
      <c r="Y421" s="19"/>
      <c r="Z421" s="19"/>
      <c r="AA421" s="19"/>
    </row>
    <row r="422" spans="1:27" x14ac:dyDescent="0.2">
      <c r="A422" s="370"/>
      <c r="B422" s="370"/>
      <c r="C422" s="370"/>
      <c r="D422" s="370"/>
      <c r="E422" s="370"/>
      <c r="F422" s="370"/>
      <c r="G422" s="370"/>
      <c r="H422" s="370"/>
      <c r="I422" s="370"/>
      <c r="J422" s="370"/>
      <c r="K422" s="370"/>
      <c r="L422" s="370"/>
      <c r="M422" s="370"/>
      <c r="N422" s="370"/>
      <c r="O422" s="370"/>
      <c r="P422" s="370"/>
      <c r="Q422" s="370"/>
      <c r="R422" s="370"/>
      <c r="S422" s="19"/>
      <c r="T422" s="19"/>
      <c r="U422" s="19"/>
      <c r="V422" s="19"/>
      <c r="W422" s="19"/>
      <c r="X422" s="19"/>
      <c r="Y422" s="19"/>
      <c r="Z422" s="19"/>
      <c r="AA422" s="19"/>
    </row>
    <row r="423" spans="1:27" x14ac:dyDescent="0.2">
      <c r="A423" s="370"/>
      <c r="B423" s="370"/>
      <c r="C423" s="370"/>
      <c r="D423" s="370"/>
      <c r="E423" s="370"/>
      <c r="F423" s="370"/>
      <c r="G423" s="370"/>
      <c r="H423" s="370"/>
      <c r="I423" s="370"/>
      <c r="J423" s="370"/>
      <c r="K423" s="370"/>
      <c r="L423" s="370"/>
      <c r="M423" s="370"/>
      <c r="N423" s="370"/>
      <c r="O423" s="370"/>
      <c r="P423" s="370"/>
      <c r="Q423" s="370"/>
      <c r="R423" s="370"/>
      <c r="S423" s="19"/>
      <c r="T423" s="19"/>
      <c r="U423" s="19"/>
      <c r="V423" s="19"/>
      <c r="W423" s="19"/>
      <c r="X423" s="19"/>
      <c r="Y423" s="19"/>
      <c r="Z423" s="19"/>
      <c r="AA423" s="19"/>
    </row>
    <row r="424" spans="1:27" x14ac:dyDescent="0.2">
      <c r="A424" s="370"/>
      <c r="B424" s="370"/>
      <c r="C424" s="370"/>
      <c r="D424" s="370"/>
      <c r="E424" s="370"/>
      <c r="F424" s="370"/>
      <c r="G424" s="370"/>
      <c r="H424" s="370"/>
      <c r="I424" s="370"/>
      <c r="J424" s="370"/>
      <c r="K424" s="370"/>
      <c r="L424" s="370"/>
      <c r="M424" s="370"/>
      <c r="N424" s="370"/>
      <c r="O424" s="370"/>
      <c r="P424" s="370"/>
      <c r="Q424" s="370"/>
      <c r="R424" s="370"/>
      <c r="S424" s="19"/>
      <c r="T424" s="19"/>
      <c r="U424" s="19"/>
      <c r="V424" s="19"/>
      <c r="W424" s="19"/>
      <c r="X424" s="19"/>
      <c r="Y424" s="19"/>
      <c r="Z424" s="19"/>
      <c r="AA424" s="19"/>
    </row>
    <row r="425" spans="1:27" x14ac:dyDescent="0.2">
      <c r="A425" s="370"/>
      <c r="B425" s="370"/>
      <c r="C425" s="370"/>
      <c r="D425" s="370"/>
      <c r="E425" s="370"/>
      <c r="F425" s="370"/>
      <c r="G425" s="370"/>
      <c r="H425" s="370"/>
      <c r="I425" s="370"/>
      <c r="J425" s="370"/>
      <c r="K425" s="370"/>
      <c r="L425" s="370"/>
      <c r="M425" s="370"/>
      <c r="N425" s="370"/>
      <c r="O425" s="370"/>
      <c r="P425" s="370"/>
      <c r="Q425" s="370"/>
      <c r="R425" s="370"/>
      <c r="S425" s="19"/>
      <c r="T425" s="19"/>
      <c r="U425" s="19"/>
      <c r="V425" s="19"/>
      <c r="W425" s="19"/>
      <c r="X425" s="19"/>
      <c r="Y425" s="19"/>
      <c r="Z425" s="19"/>
      <c r="AA425" s="19"/>
    </row>
    <row r="426" spans="1:27" x14ac:dyDescent="0.2">
      <c r="A426" s="19"/>
      <c r="B426" s="19"/>
      <c r="C426" s="19"/>
      <c r="D426" s="19"/>
      <c r="E426" s="19"/>
      <c r="F426" s="19"/>
      <c r="G426" s="19"/>
      <c r="H426" s="19"/>
      <c r="I426" s="19"/>
      <c r="J426" s="19"/>
      <c r="K426" s="19"/>
      <c r="L426" s="19"/>
      <c r="M426" s="19"/>
      <c r="N426" s="19"/>
      <c r="O426" s="19"/>
      <c r="P426" s="29"/>
      <c r="Q426" s="19"/>
      <c r="R426" s="19"/>
      <c r="S426" s="19"/>
      <c r="T426" s="19"/>
      <c r="U426" s="19"/>
      <c r="V426" s="19"/>
      <c r="W426" s="19"/>
      <c r="X426" s="19"/>
      <c r="Y426" s="19"/>
      <c r="Z426" s="19"/>
      <c r="AA426" s="19"/>
    </row>
    <row r="427" spans="1:27" x14ac:dyDescent="0.2">
      <c r="A427" s="371" t="s">
        <v>294</v>
      </c>
      <c r="B427" s="371"/>
      <c r="C427" s="371"/>
      <c r="D427" s="371"/>
      <c r="E427" s="371"/>
      <c r="F427" s="371"/>
      <c r="G427" s="371"/>
      <c r="H427" s="371"/>
      <c r="I427" s="371"/>
      <c r="J427" s="371" t="s">
        <v>295</v>
      </c>
      <c r="K427" s="371"/>
      <c r="L427" s="371"/>
      <c r="M427" s="371"/>
      <c r="N427" s="371"/>
      <c r="O427" s="371"/>
      <c r="P427" s="371"/>
      <c r="Q427" s="371"/>
      <c r="R427" s="371"/>
      <c r="S427" s="19"/>
      <c r="T427" s="19"/>
      <c r="U427" s="19"/>
      <c r="V427" s="19"/>
      <c r="W427" s="19"/>
      <c r="X427" s="19"/>
      <c r="Y427" s="19"/>
      <c r="Z427" s="19"/>
      <c r="AA427" s="19"/>
    </row>
    <row r="428" spans="1:27" x14ac:dyDescent="0.2">
      <c r="A428" s="370"/>
      <c r="B428" s="370"/>
      <c r="C428" s="370"/>
      <c r="D428" s="370"/>
      <c r="E428" s="370"/>
      <c r="F428" s="370"/>
      <c r="G428" s="370"/>
      <c r="H428" s="370"/>
      <c r="I428" s="370"/>
      <c r="J428" s="370"/>
      <c r="K428" s="370"/>
      <c r="L428" s="370"/>
      <c r="M428" s="370"/>
      <c r="N428" s="370"/>
      <c r="O428" s="370"/>
      <c r="P428" s="370"/>
      <c r="Q428" s="370"/>
      <c r="R428" s="370"/>
      <c r="S428" s="19" t="s">
        <v>296</v>
      </c>
      <c r="T428" s="19"/>
      <c r="U428" s="19"/>
      <c r="V428" s="19"/>
      <c r="W428" s="19"/>
      <c r="X428" s="19"/>
      <c r="Y428" s="19"/>
      <c r="Z428" s="19"/>
      <c r="AA428" s="19"/>
    </row>
    <row r="429" spans="1:27" x14ac:dyDescent="0.2">
      <c r="A429" s="370"/>
      <c r="B429" s="370"/>
      <c r="C429" s="370"/>
      <c r="D429" s="370"/>
      <c r="E429" s="370"/>
      <c r="F429" s="370"/>
      <c r="G429" s="370"/>
      <c r="H429" s="370"/>
      <c r="I429" s="370"/>
      <c r="J429" s="370"/>
      <c r="K429" s="370"/>
      <c r="L429" s="370"/>
      <c r="M429" s="370"/>
      <c r="N429" s="370"/>
      <c r="O429" s="370"/>
      <c r="P429" s="370"/>
      <c r="Q429" s="370"/>
      <c r="R429" s="370"/>
      <c r="S429" s="19" t="s">
        <v>297</v>
      </c>
      <c r="T429" s="19"/>
      <c r="U429" s="19"/>
      <c r="V429" s="19"/>
      <c r="W429" s="19"/>
      <c r="X429" s="19"/>
      <c r="Y429" s="19"/>
      <c r="Z429" s="19"/>
      <c r="AA429" s="19"/>
    </row>
    <row r="430" spans="1:27" x14ac:dyDescent="0.2">
      <c r="A430" s="370"/>
      <c r="B430" s="370"/>
      <c r="C430" s="370"/>
      <c r="D430" s="370"/>
      <c r="E430" s="370"/>
      <c r="F430" s="370"/>
      <c r="G430" s="370"/>
      <c r="H430" s="370"/>
      <c r="I430" s="370"/>
      <c r="J430" s="370"/>
      <c r="K430" s="370"/>
      <c r="L430" s="370"/>
      <c r="M430" s="370"/>
      <c r="N430" s="370"/>
      <c r="O430" s="370"/>
      <c r="P430" s="370"/>
      <c r="Q430" s="370"/>
      <c r="R430" s="370"/>
      <c r="S430" s="19"/>
      <c r="T430" s="19"/>
      <c r="U430" s="19"/>
      <c r="V430" s="19"/>
      <c r="W430" s="19"/>
      <c r="X430" s="19"/>
      <c r="Y430" s="19"/>
      <c r="Z430" s="19"/>
      <c r="AA430" s="19"/>
    </row>
    <row r="431" spans="1:27" x14ac:dyDescent="0.2">
      <c r="A431" s="370"/>
      <c r="B431" s="370"/>
      <c r="C431" s="370"/>
      <c r="D431" s="370"/>
      <c r="E431" s="370"/>
      <c r="F431" s="370"/>
      <c r="G431" s="370"/>
      <c r="H431" s="370"/>
      <c r="I431" s="370"/>
      <c r="J431" s="370"/>
      <c r="K431" s="370"/>
      <c r="L431" s="370"/>
      <c r="M431" s="370"/>
      <c r="N431" s="370"/>
      <c r="O431" s="370"/>
      <c r="P431" s="370"/>
      <c r="Q431" s="370"/>
      <c r="R431" s="370"/>
      <c r="S431" s="19"/>
      <c r="T431" s="19"/>
      <c r="U431" s="19"/>
      <c r="V431" s="19"/>
      <c r="W431" s="19"/>
      <c r="X431" s="19"/>
      <c r="Y431" s="19"/>
      <c r="Z431" s="19"/>
      <c r="AA431" s="19"/>
    </row>
    <row r="432" spans="1:27" x14ac:dyDescent="0.2">
      <c r="A432" s="370"/>
      <c r="B432" s="370"/>
      <c r="C432" s="370"/>
      <c r="D432" s="370"/>
      <c r="E432" s="370"/>
      <c r="F432" s="370"/>
      <c r="G432" s="370"/>
      <c r="H432" s="370"/>
      <c r="I432" s="370"/>
      <c r="J432" s="370"/>
      <c r="K432" s="370"/>
      <c r="L432" s="370"/>
      <c r="M432" s="370"/>
      <c r="N432" s="370"/>
      <c r="O432" s="370"/>
      <c r="P432" s="370"/>
      <c r="Q432" s="370"/>
      <c r="R432" s="370"/>
      <c r="S432" s="19"/>
      <c r="T432" s="19"/>
      <c r="U432" s="19"/>
      <c r="V432" s="19"/>
      <c r="W432" s="19"/>
      <c r="X432" s="19"/>
      <c r="Y432" s="19"/>
      <c r="Z432" s="19"/>
      <c r="AA432" s="19"/>
    </row>
    <row r="433" spans="1:27" x14ac:dyDescent="0.2">
      <c r="A433" s="370"/>
      <c r="B433" s="370"/>
      <c r="C433" s="370"/>
      <c r="D433" s="370"/>
      <c r="E433" s="370"/>
      <c r="F433" s="370"/>
      <c r="G433" s="370"/>
      <c r="H433" s="370"/>
      <c r="I433" s="370"/>
      <c r="J433" s="370"/>
      <c r="K433" s="370"/>
      <c r="L433" s="370"/>
      <c r="M433" s="370"/>
      <c r="N433" s="370"/>
      <c r="O433" s="370"/>
      <c r="P433" s="370"/>
      <c r="Q433" s="370"/>
      <c r="R433" s="370"/>
      <c r="S433" s="19"/>
      <c r="T433" s="19"/>
      <c r="U433" s="19"/>
      <c r="V433" s="19"/>
      <c r="W433" s="19"/>
      <c r="X433" s="19"/>
      <c r="Y433" s="19"/>
      <c r="Z433" s="19"/>
      <c r="AA433" s="19"/>
    </row>
    <row r="434" spans="1:27" x14ac:dyDescent="0.2">
      <c r="A434" s="370"/>
      <c r="B434" s="370"/>
      <c r="C434" s="370"/>
      <c r="D434" s="370"/>
      <c r="E434" s="370"/>
      <c r="F434" s="370"/>
      <c r="G434" s="370"/>
      <c r="H434" s="370"/>
      <c r="I434" s="370"/>
      <c r="J434" s="370"/>
      <c r="K434" s="370"/>
      <c r="L434" s="370"/>
      <c r="M434" s="370"/>
      <c r="N434" s="370"/>
      <c r="O434" s="370"/>
      <c r="P434" s="370"/>
      <c r="Q434" s="370"/>
      <c r="R434" s="370"/>
      <c r="S434" s="19"/>
      <c r="T434" s="19"/>
      <c r="U434" s="19"/>
      <c r="V434" s="19"/>
      <c r="W434" s="19"/>
      <c r="X434" s="19"/>
      <c r="Y434" s="19"/>
      <c r="Z434" s="19"/>
      <c r="AA434" s="19"/>
    </row>
    <row r="435" spans="1:27" x14ac:dyDescent="0.2">
      <c r="A435" s="370"/>
      <c r="B435" s="370"/>
      <c r="C435" s="370"/>
      <c r="D435" s="370"/>
      <c r="E435" s="370"/>
      <c r="F435" s="370"/>
      <c r="G435" s="370"/>
      <c r="H435" s="370"/>
      <c r="I435" s="370"/>
      <c r="J435" s="370"/>
      <c r="K435" s="370"/>
      <c r="L435" s="370"/>
      <c r="M435" s="370"/>
      <c r="N435" s="370"/>
      <c r="O435" s="370"/>
      <c r="P435" s="370"/>
      <c r="Q435" s="370"/>
      <c r="R435" s="370"/>
      <c r="S435" s="19"/>
      <c r="T435" s="19"/>
      <c r="U435" s="19"/>
      <c r="V435" s="19"/>
      <c r="W435" s="19"/>
      <c r="X435" s="19"/>
      <c r="Y435" s="19"/>
      <c r="Z435" s="19"/>
      <c r="AA435" s="19"/>
    </row>
    <row r="436" spans="1:27" x14ac:dyDescent="0.2">
      <c r="A436" s="370"/>
      <c r="B436" s="370"/>
      <c r="C436" s="370"/>
      <c r="D436" s="370"/>
      <c r="E436" s="370"/>
      <c r="F436" s="370"/>
      <c r="G436" s="370"/>
      <c r="H436" s="370"/>
      <c r="I436" s="370"/>
      <c r="J436" s="370"/>
      <c r="K436" s="370"/>
      <c r="L436" s="370"/>
      <c r="M436" s="370"/>
      <c r="N436" s="370"/>
      <c r="O436" s="370"/>
      <c r="P436" s="370"/>
      <c r="Q436" s="370"/>
      <c r="R436" s="370"/>
      <c r="S436" s="19"/>
      <c r="T436" s="19"/>
      <c r="U436" s="19"/>
      <c r="V436" s="19"/>
      <c r="W436" s="19"/>
      <c r="X436" s="19"/>
      <c r="Y436" s="19"/>
      <c r="Z436" s="19"/>
      <c r="AA436" s="19"/>
    </row>
    <row r="437" spans="1:27" x14ac:dyDescent="0.2">
      <c r="A437" s="370"/>
      <c r="B437" s="370"/>
      <c r="C437" s="370"/>
      <c r="D437" s="370"/>
      <c r="E437" s="370"/>
      <c r="F437" s="370"/>
      <c r="G437" s="370"/>
      <c r="H437" s="370"/>
      <c r="I437" s="370"/>
      <c r="J437" s="370"/>
      <c r="K437" s="370"/>
      <c r="L437" s="370"/>
      <c r="M437" s="370"/>
      <c r="N437" s="370"/>
      <c r="O437" s="370"/>
      <c r="P437" s="370"/>
      <c r="Q437" s="370"/>
      <c r="R437" s="370"/>
      <c r="S437" s="19"/>
      <c r="T437" s="19"/>
      <c r="U437" s="19"/>
      <c r="V437" s="19"/>
      <c r="W437" s="19"/>
      <c r="X437" s="19"/>
      <c r="Y437" s="19"/>
      <c r="Z437" s="19"/>
      <c r="AA437" s="19"/>
    </row>
    <row r="438" spans="1:27" x14ac:dyDescent="0.2">
      <c r="A438" s="370"/>
      <c r="B438" s="370"/>
      <c r="C438" s="370"/>
      <c r="D438" s="370"/>
      <c r="E438" s="370"/>
      <c r="F438" s="370"/>
      <c r="G438" s="370"/>
      <c r="H438" s="370"/>
      <c r="I438" s="370"/>
      <c r="J438" s="370"/>
      <c r="K438" s="370"/>
      <c r="L438" s="370"/>
      <c r="M438" s="370"/>
      <c r="N438" s="370"/>
      <c r="O438" s="370"/>
      <c r="P438" s="370"/>
      <c r="Q438" s="370"/>
      <c r="R438" s="370"/>
      <c r="S438" s="19"/>
      <c r="T438" s="19"/>
      <c r="U438" s="19"/>
      <c r="V438" s="19"/>
      <c r="W438" s="19"/>
      <c r="X438" s="19"/>
      <c r="Y438" s="19"/>
      <c r="Z438" s="19"/>
      <c r="AA438" s="19"/>
    </row>
    <row r="439" spans="1:27" x14ac:dyDescent="0.2">
      <c r="A439" s="19"/>
      <c r="B439" s="19"/>
      <c r="C439" s="19"/>
      <c r="D439" s="19"/>
      <c r="E439" s="19"/>
      <c r="F439" s="19"/>
      <c r="G439" s="19"/>
      <c r="H439" s="19"/>
      <c r="I439" s="19"/>
      <c r="J439" s="19"/>
      <c r="K439" s="19"/>
      <c r="L439" s="19"/>
      <c r="M439" s="19"/>
      <c r="N439" s="19"/>
      <c r="O439" s="19"/>
      <c r="P439" s="29"/>
      <c r="Q439" s="19"/>
      <c r="R439" s="19"/>
      <c r="S439" s="19"/>
      <c r="T439" s="19"/>
      <c r="U439" s="19"/>
      <c r="V439" s="19"/>
      <c r="W439" s="19"/>
      <c r="X439" s="19"/>
      <c r="Y439" s="19"/>
      <c r="Z439" s="19"/>
      <c r="AA439" s="19"/>
    </row>
    <row r="440" spans="1:27" x14ac:dyDescent="0.2">
      <c r="A440" s="371" t="s">
        <v>298</v>
      </c>
      <c r="B440" s="371"/>
      <c r="C440" s="371"/>
      <c r="D440" s="371"/>
      <c r="E440" s="371"/>
      <c r="F440" s="371"/>
      <c r="G440" s="371"/>
      <c r="H440" s="371"/>
      <c r="I440" s="371"/>
      <c r="J440" s="371" t="s">
        <v>299</v>
      </c>
      <c r="K440" s="371"/>
      <c r="L440" s="371"/>
      <c r="M440" s="371"/>
      <c r="N440" s="371"/>
      <c r="O440" s="371"/>
      <c r="P440" s="371"/>
      <c r="Q440" s="371"/>
      <c r="R440" s="371"/>
      <c r="S440" s="19"/>
      <c r="T440" s="19"/>
      <c r="U440" s="19"/>
      <c r="V440" s="19"/>
      <c r="W440" s="19"/>
      <c r="X440" s="19"/>
      <c r="Y440" s="19"/>
      <c r="Z440" s="19"/>
      <c r="AA440" s="19"/>
    </row>
    <row r="441" spans="1:27" x14ac:dyDescent="0.2">
      <c r="A441" s="370"/>
      <c r="B441" s="370"/>
      <c r="C441" s="370"/>
      <c r="D441" s="370"/>
      <c r="E441" s="370"/>
      <c r="F441" s="370"/>
      <c r="G441" s="370"/>
      <c r="H441" s="370"/>
      <c r="I441" s="370"/>
      <c r="J441" s="370"/>
      <c r="K441" s="370"/>
      <c r="L441" s="370"/>
      <c r="M441" s="370"/>
      <c r="N441" s="370"/>
      <c r="O441" s="370"/>
      <c r="P441" s="370"/>
      <c r="Q441" s="370"/>
      <c r="R441" s="370"/>
      <c r="S441" s="19" t="s">
        <v>300</v>
      </c>
      <c r="T441" s="19"/>
      <c r="U441" s="19"/>
      <c r="V441" s="19"/>
      <c r="W441" s="19"/>
      <c r="X441" s="19"/>
      <c r="Y441" s="19"/>
      <c r="Z441" s="19"/>
      <c r="AA441" s="19"/>
    </row>
    <row r="442" spans="1:27" x14ac:dyDescent="0.2">
      <c r="A442" s="370"/>
      <c r="B442" s="370"/>
      <c r="C442" s="370"/>
      <c r="D442" s="370"/>
      <c r="E442" s="370"/>
      <c r="F442" s="370"/>
      <c r="G442" s="370"/>
      <c r="H442" s="370"/>
      <c r="I442" s="370"/>
      <c r="J442" s="370"/>
      <c r="K442" s="370"/>
      <c r="L442" s="370"/>
      <c r="M442" s="370"/>
      <c r="N442" s="370"/>
      <c r="O442" s="370"/>
      <c r="P442" s="370"/>
      <c r="Q442" s="370"/>
      <c r="R442" s="370"/>
      <c r="S442" s="19"/>
      <c r="T442" s="19"/>
      <c r="U442" s="19"/>
      <c r="V442" s="19"/>
      <c r="W442" s="19"/>
      <c r="X442" s="19"/>
      <c r="Y442" s="19"/>
      <c r="Z442" s="19"/>
      <c r="AA442" s="19"/>
    </row>
    <row r="443" spans="1:27" x14ac:dyDescent="0.2">
      <c r="A443" s="370"/>
      <c r="B443" s="370"/>
      <c r="C443" s="370"/>
      <c r="D443" s="370"/>
      <c r="E443" s="370"/>
      <c r="F443" s="370"/>
      <c r="G443" s="370"/>
      <c r="H443" s="370"/>
      <c r="I443" s="370"/>
      <c r="J443" s="370"/>
      <c r="K443" s="370"/>
      <c r="L443" s="370"/>
      <c r="M443" s="370"/>
      <c r="N443" s="370"/>
      <c r="O443" s="370"/>
      <c r="P443" s="370"/>
      <c r="Q443" s="370"/>
      <c r="R443" s="370"/>
      <c r="S443" s="19"/>
      <c r="T443" s="19"/>
      <c r="U443" s="19"/>
      <c r="V443" s="19"/>
      <c r="W443" s="19"/>
      <c r="X443" s="19"/>
      <c r="Y443" s="19"/>
      <c r="Z443" s="19"/>
      <c r="AA443" s="19"/>
    </row>
    <row r="444" spans="1:27" x14ac:dyDescent="0.2">
      <c r="A444" s="370"/>
      <c r="B444" s="370"/>
      <c r="C444" s="370"/>
      <c r="D444" s="370"/>
      <c r="E444" s="370"/>
      <c r="F444" s="370"/>
      <c r="G444" s="370"/>
      <c r="H444" s="370"/>
      <c r="I444" s="370"/>
      <c r="J444" s="370"/>
      <c r="K444" s="370"/>
      <c r="L444" s="370"/>
      <c r="M444" s="370"/>
      <c r="N444" s="370"/>
      <c r="O444" s="370"/>
      <c r="P444" s="370"/>
      <c r="Q444" s="370"/>
      <c r="R444" s="370"/>
      <c r="S444" s="19"/>
      <c r="T444" s="19"/>
      <c r="U444" s="19"/>
      <c r="V444" s="19"/>
      <c r="W444" s="19"/>
      <c r="X444" s="19"/>
      <c r="Y444" s="19"/>
      <c r="Z444" s="19"/>
      <c r="AA444" s="19"/>
    </row>
    <row r="445" spans="1:27" x14ac:dyDescent="0.2">
      <c r="A445" s="370"/>
      <c r="B445" s="370"/>
      <c r="C445" s="370"/>
      <c r="D445" s="370"/>
      <c r="E445" s="370"/>
      <c r="F445" s="370"/>
      <c r="G445" s="370"/>
      <c r="H445" s="370"/>
      <c r="I445" s="370"/>
      <c r="J445" s="370"/>
      <c r="K445" s="370"/>
      <c r="L445" s="370"/>
      <c r="M445" s="370"/>
      <c r="N445" s="370"/>
      <c r="O445" s="370"/>
      <c r="P445" s="370"/>
      <c r="Q445" s="370"/>
      <c r="R445" s="370"/>
      <c r="S445" s="19"/>
      <c r="T445" s="19"/>
      <c r="U445" s="19"/>
      <c r="V445" s="19"/>
      <c r="W445" s="19"/>
      <c r="X445" s="19"/>
      <c r="Y445" s="19"/>
      <c r="Z445" s="19"/>
      <c r="AA445" s="19"/>
    </row>
    <row r="446" spans="1:27" x14ac:dyDescent="0.2">
      <c r="A446" s="370"/>
      <c r="B446" s="370"/>
      <c r="C446" s="370"/>
      <c r="D446" s="370"/>
      <c r="E446" s="370"/>
      <c r="F446" s="370"/>
      <c r="G446" s="370"/>
      <c r="H446" s="370"/>
      <c r="I446" s="370"/>
      <c r="J446" s="370"/>
      <c r="K446" s="370"/>
      <c r="L446" s="370"/>
      <c r="M446" s="370"/>
      <c r="N446" s="370"/>
      <c r="O446" s="370"/>
      <c r="P446" s="370"/>
      <c r="Q446" s="370"/>
      <c r="R446" s="370"/>
      <c r="S446" s="19"/>
      <c r="T446" s="19"/>
      <c r="U446" s="19"/>
      <c r="V446" s="19"/>
      <c r="W446" s="19"/>
      <c r="X446" s="19"/>
      <c r="Y446" s="19"/>
      <c r="Z446" s="19"/>
      <c r="AA446" s="19"/>
    </row>
    <row r="447" spans="1:27" x14ac:dyDescent="0.2">
      <c r="A447" s="370"/>
      <c r="B447" s="370"/>
      <c r="C447" s="370"/>
      <c r="D447" s="370"/>
      <c r="E447" s="370"/>
      <c r="F447" s="370"/>
      <c r="G447" s="370"/>
      <c r="H447" s="370"/>
      <c r="I447" s="370"/>
      <c r="J447" s="370"/>
      <c r="K447" s="370"/>
      <c r="L447" s="370"/>
      <c r="M447" s="370"/>
      <c r="N447" s="370"/>
      <c r="O447" s="370"/>
      <c r="P447" s="370"/>
      <c r="Q447" s="370"/>
      <c r="R447" s="370"/>
      <c r="S447" s="19"/>
      <c r="T447" s="19"/>
      <c r="U447" s="19"/>
      <c r="V447" s="19"/>
      <c r="W447" s="19"/>
      <c r="X447" s="19"/>
      <c r="Y447" s="19"/>
      <c r="Z447" s="19"/>
      <c r="AA447" s="19"/>
    </row>
    <row r="448" spans="1:27" x14ac:dyDescent="0.2">
      <c r="A448" s="370"/>
      <c r="B448" s="370"/>
      <c r="C448" s="370"/>
      <c r="D448" s="370"/>
      <c r="E448" s="370"/>
      <c r="F448" s="370"/>
      <c r="G448" s="370"/>
      <c r="H448" s="370"/>
      <c r="I448" s="370"/>
      <c r="J448" s="370"/>
      <c r="K448" s="370"/>
      <c r="L448" s="370"/>
      <c r="M448" s="370"/>
      <c r="N448" s="370"/>
      <c r="O448" s="370"/>
      <c r="P448" s="370"/>
      <c r="Q448" s="370"/>
      <c r="R448" s="370"/>
      <c r="S448" s="19"/>
      <c r="T448" s="19"/>
      <c r="U448" s="19"/>
      <c r="V448" s="19"/>
      <c r="W448" s="19"/>
      <c r="X448" s="19"/>
      <c r="Y448" s="19"/>
      <c r="Z448" s="19"/>
      <c r="AA448" s="19"/>
    </row>
    <row r="449" spans="1:27" x14ac:dyDescent="0.2">
      <c r="A449" s="370"/>
      <c r="B449" s="370"/>
      <c r="C449" s="370"/>
      <c r="D449" s="370"/>
      <c r="E449" s="370"/>
      <c r="F449" s="370"/>
      <c r="G449" s="370"/>
      <c r="H449" s="370"/>
      <c r="I449" s="370"/>
      <c r="J449" s="370"/>
      <c r="K449" s="370"/>
      <c r="L449" s="370"/>
      <c r="M449" s="370"/>
      <c r="N449" s="370"/>
      <c r="O449" s="370"/>
      <c r="P449" s="370"/>
      <c r="Q449" s="370"/>
      <c r="R449" s="370"/>
      <c r="S449" s="19"/>
      <c r="T449" s="19"/>
      <c r="U449" s="19"/>
      <c r="V449" s="19"/>
      <c r="W449" s="19"/>
      <c r="X449" s="19"/>
      <c r="Y449" s="19"/>
      <c r="Z449" s="19"/>
      <c r="AA449" s="19"/>
    </row>
    <row r="450" spans="1:27" x14ac:dyDescent="0.2">
      <c r="A450" s="370"/>
      <c r="B450" s="370"/>
      <c r="C450" s="370"/>
      <c r="D450" s="370"/>
      <c r="E450" s="370"/>
      <c r="F450" s="370"/>
      <c r="G450" s="370"/>
      <c r="H450" s="370"/>
      <c r="I450" s="370"/>
      <c r="J450" s="370"/>
      <c r="K450" s="370"/>
      <c r="L450" s="370"/>
      <c r="M450" s="370"/>
      <c r="N450" s="370"/>
      <c r="O450" s="370"/>
      <c r="P450" s="370"/>
      <c r="Q450" s="370"/>
      <c r="R450" s="370"/>
      <c r="S450" s="19"/>
      <c r="T450" s="19"/>
      <c r="U450" s="19"/>
      <c r="V450" s="19"/>
      <c r="W450" s="19"/>
      <c r="X450" s="19"/>
      <c r="Y450" s="19"/>
      <c r="Z450" s="19"/>
      <c r="AA450" s="19"/>
    </row>
    <row r="451" spans="1:27" x14ac:dyDescent="0.2">
      <c r="A451" s="370"/>
      <c r="B451" s="370"/>
      <c r="C451" s="370"/>
      <c r="D451" s="370"/>
      <c r="E451" s="370"/>
      <c r="F451" s="370"/>
      <c r="G451" s="370"/>
      <c r="H451" s="370"/>
      <c r="I451" s="370"/>
      <c r="J451" s="370"/>
      <c r="K451" s="370"/>
      <c r="L451" s="370"/>
      <c r="M451" s="370"/>
      <c r="N451" s="370"/>
      <c r="O451" s="370"/>
      <c r="P451" s="370"/>
      <c r="Q451" s="370"/>
      <c r="R451" s="370"/>
      <c r="S451" s="19"/>
      <c r="T451" s="19"/>
      <c r="U451" s="19"/>
      <c r="V451" s="19"/>
      <c r="W451" s="19"/>
      <c r="X451" s="19"/>
      <c r="Y451" s="19"/>
      <c r="Z451" s="19"/>
      <c r="AA451" s="19"/>
    </row>
    <row r="452" spans="1:27" x14ac:dyDescent="0.2">
      <c r="A452" s="19"/>
      <c r="B452" s="19"/>
      <c r="C452" s="19"/>
      <c r="D452" s="19"/>
      <c r="E452" s="19"/>
      <c r="F452" s="19"/>
      <c r="G452" s="19"/>
      <c r="H452" s="19"/>
      <c r="I452" s="19"/>
      <c r="J452" s="19"/>
      <c r="K452" s="19"/>
      <c r="L452" s="19"/>
      <c r="M452" s="19"/>
      <c r="N452" s="19"/>
      <c r="O452" s="19"/>
      <c r="P452" s="29"/>
      <c r="Q452" s="19"/>
      <c r="R452" s="19"/>
      <c r="S452" s="19"/>
      <c r="T452" s="19"/>
      <c r="U452" s="19"/>
      <c r="V452" s="19"/>
      <c r="W452" s="19"/>
      <c r="X452" s="19"/>
      <c r="Y452" s="19"/>
      <c r="Z452" s="19"/>
      <c r="AA452" s="19"/>
    </row>
    <row r="453" spans="1:27" x14ac:dyDescent="0.2">
      <c r="A453" s="371" t="s">
        <v>742</v>
      </c>
      <c r="B453" s="371"/>
      <c r="C453" s="371"/>
      <c r="D453" s="371"/>
      <c r="E453" s="371"/>
      <c r="F453" s="371"/>
      <c r="G453" s="371"/>
      <c r="H453" s="371"/>
      <c r="I453" s="371"/>
      <c r="J453" s="371" t="s">
        <v>743</v>
      </c>
      <c r="K453" s="371"/>
      <c r="L453" s="371"/>
      <c r="M453" s="371"/>
      <c r="N453" s="371"/>
      <c r="O453" s="371"/>
      <c r="P453" s="371"/>
      <c r="Q453" s="371"/>
      <c r="R453" s="371"/>
      <c r="S453" s="19"/>
      <c r="T453" s="19"/>
      <c r="U453" s="19"/>
      <c r="V453" s="19"/>
      <c r="W453" s="19"/>
      <c r="X453" s="19"/>
      <c r="Y453" s="19"/>
      <c r="Z453" s="19"/>
      <c r="AA453" s="19"/>
    </row>
    <row r="454" spans="1:27" x14ac:dyDescent="0.2">
      <c r="A454" s="370"/>
      <c r="B454" s="370"/>
      <c r="C454" s="370"/>
      <c r="D454" s="370"/>
      <c r="E454" s="370"/>
      <c r="F454" s="370"/>
      <c r="G454" s="370"/>
      <c r="H454" s="370"/>
      <c r="I454" s="370"/>
      <c r="J454" s="370"/>
      <c r="K454" s="370"/>
      <c r="L454" s="370"/>
      <c r="M454" s="370"/>
      <c r="N454" s="370"/>
      <c r="O454" s="370"/>
      <c r="P454" s="370"/>
      <c r="Q454" s="370"/>
      <c r="R454" s="370"/>
      <c r="S454" s="19" t="s">
        <v>301</v>
      </c>
      <c r="T454" s="19"/>
      <c r="U454" s="19"/>
      <c r="V454" s="19"/>
      <c r="W454" s="19"/>
      <c r="X454" s="19"/>
      <c r="Y454" s="19"/>
      <c r="Z454" s="19"/>
      <c r="AA454" s="19"/>
    </row>
    <row r="455" spans="1:27" x14ac:dyDescent="0.2">
      <c r="A455" s="370"/>
      <c r="B455" s="370"/>
      <c r="C455" s="370"/>
      <c r="D455" s="370"/>
      <c r="E455" s="370"/>
      <c r="F455" s="370"/>
      <c r="G455" s="370"/>
      <c r="H455" s="370"/>
      <c r="I455" s="370"/>
      <c r="J455" s="370"/>
      <c r="K455" s="370"/>
      <c r="L455" s="370"/>
      <c r="M455" s="370"/>
      <c r="N455" s="370"/>
      <c r="O455" s="370"/>
      <c r="P455" s="370"/>
      <c r="Q455" s="370"/>
      <c r="R455" s="370"/>
      <c r="S455" s="19"/>
      <c r="T455" s="19"/>
      <c r="U455" s="19"/>
      <c r="V455" s="19"/>
      <c r="W455" s="19"/>
      <c r="X455" s="19"/>
      <c r="Y455" s="19"/>
      <c r="Z455" s="19"/>
      <c r="AA455" s="19"/>
    </row>
    <row r="456" spans="1:27" x14ac:dyDescent="0.2">
      <c r="A456" s="370"/>
      <c r="B456" s="370"/>
      <c r="C456" s="370"/>
      <c r="D456" s="370"/>
      <c r="E456" s="370"/>
      <c r="F456" s="370"/>
      <c r="G456" s="370"/>
      <c r="H456" s="370"/>
      <c r="I456" s="370"/>
      <c r="J456" s="370"/>
      <c r="K456" s="370"/>
      <c r="L456" s="370"/>
      <c r="M456" s="370"/>
      <c r="N456" s="370"/>
      <c r="O456" s="370"/>
      <c r="P456" s="370"/>
      <c r="Q456" s="370"/>
      <c r="R456" s="370"/>
      <c r="S456" s="19"/>
      <c r="T456" s="19"/>
      <c r="U456" s="19"/>
      <c r="V456" s="19"/>
      <c r="W456" s="19"/>
      <c r="X456" s="19"/>
      <c r="Y456" s="19"/>
      <c r="Z456" s="19"/>
      <c r="AA456" s="19"/>
    </row>
    <row r="457" spans="1:27" x14ac:dyDescent="0.2">
      <c r="A457" s="370"/>
      <c r="B457" s="370"/>
      <c r="C457" s="370"/>
      <c r="D457" s="370"/>
      <c r="E457" s="370"/>
      <c r="F457" s="370"/>
      <c r="G457" s="370"/>
      <c r="H457" s="370"/>
      <c r="I457" s="370"/>
      <c r="J457" s="370"/>
      <c r="K457" s="370"/>
      <c r="L457" s="370"/>
      <c r="M457" s="370"/>
      <c r="N457" s="370"/>
      <c r="O457" s="370"/>
      <c r="P457" s="370"/>
      <c r="Q457" s="370"/>
      <c r="R457" s="370"/>
      <c r="S457" s="19" t="s">
        <v>302</v>
      </c>
      <c r="T457" s="19"/>
      <c r="U457" s="19"/>
      <c r="V457" s="19"/>
      <c r="W457" s="19"/>
      <c r="X457" s="19"/>
      <c r="Y457" s="19"/>
      <c r="Z457" s="19"/>
      <c r="AA457" s="19"/>
    </row>
    <row r="458" spans="1:27" x14ac:dyDescent="0.2">
      <c r="A458" s="370"/>
      <c r="B458" s="370"/>
      <c r="C458" s="370"/>
      <c r="D458" s="370"/>
      <c r="E458" s="370"/>
      <c r="F458" s="370"/>
      <c r="G458" s="370"/>
      <c r="H458" s="370"/>
      <c r="I458" s="370"/>
      <c r="J458" s="370"/>
      <c r="K458" s="370"/>
      <c r="L458" s="370"/>
      <c r="M458" s="370"/>
      <c r="N458" s="370"/>
      <c r="O458" s="370"/>
      <c r="P458" s="370"/>
      <c r="Q458" s="370"/>
      <c r="R458" s="370"/>
      <c r="S458" s="19" t="s">
        <v>339</v>
      </c>
      <c r="T458" s="19"/>
      <c r="U458" s="19"/>
      <c r="V458" s="19"/>
      <c r="W458" s="19"/>
      <c r="X458" s="19"/>
      <c r="Y458" s="19"/>
      <c r="Z458" s="19"/>
      <c r="AA458" s="19"/>
    </row>
    <row r="459" spans="1:27" x14ac:dyDescent="0.2">
      <c r="A459" s="370"/>
      <c r="B459" s="370"/>
      <c r="C459" s="370"/>
      <c r="D459" s="370"/>
      <c r="E459" s="370"/>
      <c r="F459" s="370"/>
      <c r="G459" s="370"/>
      <c r="H459" s="370"/>
      <c r="I459" s="370"/>
      <c r="J459" s="370"/>
      <c r="K459" s="370"/>
      <c r="L459" s="370"/>
      <c r="M459" s="370"/>
      <c r="N459" s="370"/>
      <c r="O459" s="370"/>
      <c r="P459" s="370"/>
      <c r="Q459" s="370"/>
      <c r="R459" s="370"/>
      <c r="S459" s="19"/>
      <c r="T459" s="19"/>
      <c r="U459" s="19"/>
      <c r="V459" s="19"/>
      <c r="W459" s="19"/>
      <c r="X459" s="19"/>
      <c r="Y459" s="19"/>
      <c r="Z459" s="19"/>
      <c r="AA459" s="19"/>
    </row>
    <row r="460" spans="1:27" x14ac:dyDescent="0.2">
      <c r="A460" s="370"/>
      <c r="B460" s="370"/>
      <c r="C460" s="370"/>
      <c r="D460" s="370"/>
      <c r="E460" s="370"/>
      <c r="F460" s="370"/>
      <c r="G460" s="370"/>
      <c r="H460" s="370"/>
      <c r="I460" s="370"/>
      <c r="J460" s="370"/>
      <c r="K460" s="370"/>
      <c r="L460" s="370"/>
      <c r="M460" s="370"/>
      <c r="N460" s="370"/>
      <c r="O460" s="370"/>
      <c r="P460" s="370"/>
      <c r="Q460" s="370"/>
      <c r="R460" s="370"/>
      <c r="S460" s="19"/>
      <c r="T460" s="19"/>
      <c r="U460" s="19"/>
      <c r="V460" s="19"/>
      <c r="W460" s="19"/>
      <c r="X460" s="19"/>
      <c r="Y460" s="19"/>
      <c r="Z460" s="19"/>
      <c r="AA460" s="19"/>
    </row>
    <row r="461" spans="1:27" x14ac:dyDescent="0.2">
      <c r="A461" s="370"/>
      <c r="B461" s="370"/>
      <c r="C461" s="370"/>
      <c r="D461" s="370"/>
      <c r="E461" s="370"/>
      <c r="F461" s="370"/>
      <c r="G461" s="370"/>
      <c r="H461" s="370"/>
      <c r="I461" s="370"/>
      <c r="J461" s="370"/>
      <c r="K461" s="370"/>
      <c r="L461" s="370"/>
      <c r="M461" s="370"/>
      <c r="N461" s="370"/>
      <c r="O461" s="370"/>
      <c r="P461" s="370"/>
      <c r="Q461" s="370"/>
      <c r="R461" s="370"/>
      <c r="S461" s="19"/>
      <c r="T461" s="19"/>
      <c r="U461" s="19"/>
      <c r="V461" s="19"/>
      <c r="W461" s="19"/>
      <c r="X461" s="19"/>
      <c r="Y461" s="19"/>
      <c r="Z461" s="19"/>
      <c r="AA461" s="19"/>
    </row>
    <row r="462" spans="1:27" x14ac:dyDescent="0.2">
      <c r="A462" s="370"/>
      <c r="B462" s="370"/>
      <c r="C462" s="370"/>
      <c r="D462" s="370"/>
      <c r="E462" s="370"/>
      <c r="F462" s="370"/>
      <c r="G462" s="370"/>
      <c r="H462" s="370"/>
      <c r="I462" s="370"/>
      <c r="J462" s="370"/>
      <c r="K462" s="370"/>
      <c r="L462" s="370"/>
      <c r="M462" s="370"/>
      <c r="N462" s="370"/>
      <c r="O462" s="370"/>
      <c r="P462" s="370"/>
      <c r="Q462" s="370"/>
      <c r="R462" s="370"/>
      <c r="S462" s="19"/>
      <c r="T462" s="19"/>
      <c r="U462" s="19"/>
      <c r="V462" s="19"/>
      <c r="W462" s="19"/>
      <c r="X462" s="19"/>
      <c r="Y462" s="19"/>
      <c r="Z462" s="19"/>
      <c r="AA462" s="19"/>
    </row>
    <row r="463" spans="1:27" x14ac:dyDescent="0.2">
      <c r="A463" s="370"/>
      <c r="B463" s="370"/>
      <c r="C463" s="370"/>
      <c r="D463" s="370"/>
      <c r="E463" s="370"/>
      <c r="F463" s="370"/>
      <c r="G463" s="370"/>
      <c r="H463" s="370"/>
      <c r="I463" s="370"/>
      <c r="J463" s="370"/>
      <c r="K463" s="370"/>
      <c r="L463" s="370"/>
      <c r="M463" s="370"/>
      <c r="N463" s="370"/>
      <c r="O463" s="370"/>
      <c r="P463" s="370"/>
      <c r="Q463" s="370"/>
      <c r="R463" s="370"/>
      <c r="S463" s="19"/>
      <c r="T463" s="19"/>
      <c r="U463" s="19"/>
      <c r="V463" s="19"/>
      <c r="W463" s="19"/>
      <c r="X463" s="19"/>
      <c r="Y463" s="19"/>
      <c r="Z463" s="19"/>
      <c r="AA463" s="19"/>
    </row>
    <row r="464" spans="1:27" x14ac:dyDescent="0.2">
      <c r="A464" s="370"/>
      <c r="B464" s="370"/>
      <c r="C464" s="370"/>
      <c r="D464" s="370"/>
      <c r="E464" s="370"/>
      <c r="F464" s="370"/>
      <c r="G464" s="370"/>
      <c r="H464" s="370"/>
      <c r="I464" s="370"/>
      <c r="J464" s="370"/>
      <c r="K464" s="370"/>
      <c r="L464" s="370"/>
      <c r="M464" s="370"/>
      <c r="N464" s="370"/>
      <c r="O464" s="370"/>
      <c r="P464" s="370"/>
      <c r="Q464" s="370"/>
      <c r="R464" s="370"/>
      <c r="S464" s="19"/>
      <c r="T464" s="19"/>
      <c r="U464" s="19"/>
      <c r="V464" s="19"/>
      <c r="W464" s="19"/>
      <c r="X464" s="19"/>
      <c r="Y464" s="19"/>
      <c r="Z464" s="19"/>
      <c r="AA464" s="19"/>
    </row>
    <row r="465" spans="1:27" x14ac:dyDescent="0.2">
      <c r="A465" s="19"/>
      <c r="B465" s="19"/>
      <c r="C465" s="19"/>
      <c r="D465" s="19"/>
      <c r="E465" s="19"/>
      <c r="F465" s="19"/>
      <c r="G465" s="19"/>
      <c r="H465" s="19"/>
      <c r="I465" s="19"/>
      <c r="J465" s="19"/>
      <c r="K465" s="19"/>
      <c r="L465" s="19"/>
      <c r="M465" s="19"/>
      <c r="N465" s="29"/>
      <c r="O465" s="19"/>
      <c r="P465" s="19"/>
      <c r="Q465" s="19"/>
      <c r="R465" s="19"/>
      <c r="S465" s="19"/>
      <c r="T465" s="19"/>
      <c r="U465" s="19"/>
      <c r="V465" s="19"/>
      <c r="W465" s="19"/>
      <c r="X465" s="19"/>
      <c r="Y465" s="19"/>
      <c r="Z465" s="19"/>
      <c r="AA465" s="19"/>
    </row>
    <row r="466" spans="1:27" x14ac:dyDescent="0.2">
      <c r="A466" s="19"/>
      <c r="B466" s="19"/>
      <c r="C466" s="19"/>
      <c r="D466" s="19"/>
      <c r="E466" s="19"/>
      <c r="F466" s="19"/>
      <c r="G466" s="19"/>
      <c r="H466" s="19"/>
      <c r="I466" s="19"/>
      <c r="J466" s="19"/>
      <c r="K466" s="19"/>
      <c r="L466" s="19"/>
      <c r="M466" s="367" t="str">
        <f>[128]Base_01!$C$4&amp;", "&amp;[128]Base_01!$C$28</f>
        <v>Sorong, …..  …........................  2026</v>
      </c>
      <c r="N466" s="367"/>
      <c r="O466" s="367"/>
      <c r="P466" s="367"/>
      <c r="Q466" s="367"/>
      <c r="R466" s="367"/>
      <c r="S466" s="19"/>
      <c r="T466" s="19"/>
      <c r="U466" s="19"/>
      <c r="V466" s="19"/>
      <c r="W466" s="19"/>
      <c r="X466" s="19"/>
      <c r="Y466" s="19"/>
      <c r="Z466" s="19"/>
      <c r="AA466" s="19"/>
    </row>
    <row r="467" spans="1:27" x14ac:dyDescent="0.2">
      <c r="A467" s="367" t="s">
        <v>320</v>
      </c>
      <c r="B467" s="367"/>
      <c r="C467" s="367"/>
      <c r="D467" s="367"/>
      <c r="E467" s="367"/>
      <c r="F467" s="367"/>
      <c r="G467" s="19"/>
      <c r="H467" s="19"/>
      <c r="I467" s="19"/>
      <c r="J467" s="19"/>
      <c r="K467" s="19"/>
      <c r="L467" s="19"/>
      <c r="M467" s="367" t="s">
        <v>304</v>
      </c>
      <c r="N467" s="367"/>
      <c r="O467" s="367"/>
      <c r="P467" s="367"/>
      <c r="Q467" s="367"/>
      <c r="R467" s="367"/>
      <c r="S467" s="19"/>
      <c r="T467" s="19"/>
      <c r="U467" s="19"/>
      <c r="V467" s="19"/>
      <c r="W467" s="19"/>
      <c r="X467" s="19"/>
      <c r="Y467" s="19"/>
      <c r="Z467" s="19"/>
      <c r="AA467" s="19"/>
    </row>
    <row r="468" spans="1:27" x14ac:dyDescent="0.2">
      <c r="A468" s="367" t="s">
        <v>321</v>
      </c>
      <c r="B468" s="367"/>
      <c r="C468" s="367"/>
      <c r="D468" s="367"/>
      <c r="E468" s="367"/>
      <c r="F468" s="367"/>
      <c r="G468" s="19"/>
      <c r="H468" s="19"/>
      <c r="I468" s="19"/>
      <c r="J468" s="19"/>
      <c r="K468" s="19"/>
      <c r="L468" s="19"/>
      <c r="M468" s="367" t="s">
        <v>305</v>
      </c>
      <c r="N468" s="367"/>
      <c r="O468" s="367"/>
      <c r="P468" s="367"/>
      <c r="Q468" s="367"/>
      <c r="R468" s="367"/>
      <c r="S468" s="19"/>
      <c r="T468" s="19"/>
      <c r="U468" s="19"/>
      <c r="V468" s="19"/>
      <c r="W468" s="19"/>
      <c r="X468" s="19"/>
      <c r="Y468" s="19"/>
      <c r="Z468" s="19"/>
      <c r="AA468" s="19"/>
    </row>
    <row r="469" spans="1:27" x14ac:dyDescent="0.2">
      <c r="A469" s="19"/>
      <c r="B469" s="19"/>
      <c r="C469" s="19"/>
      <c r="D469" s="19"/>
      <c r="E469" s="19"/>
      <c r="F469" s="19"/>
      <c r="G469" s="19"/>
      <c r="H469" s="19"/>
      <c r="I469" s="19"/>
      <c r="J469" s="19"/>
      <c r="K469" s="19"/>
      <c r="L469" s="19"/>
      <c r="M469" s="19"/>
      <c r="N469" s="29"/>
      <c r="O469" s="19"/>
      <c r="P469" s="19"/>
      <c r="Q469" s="19"/>
      <c r="R469" s="19"/>
      <c r="S469" s="19"/>
      <c r="T469" s="19"/>
      <c r="U469" s="19"/>
      <c r="V469" s="19"/>
      <c r="W469" s="19"/>
      <c r="X469" s="19"/>
      <c r="Y469" s="19"/>
      <c r="Z469" s="19"/>
      <c r="AA469" s="19"/>
    </row>
    <row r="470" spans="1:27" x14ac:dyDescent="0.2">
      <c r="A470" s="19"/>
      <c r="B470" s="19"/>
      <c r="C470" s="19"/>
      <c r="D470" s="19"/>
      <c r="E470" s="19"/>
      <c r="F470" s="19"/>
      <c r="G470" s="19"/>
      <c r="H470" s="19"/>
      <c r="I470" s="19"/>
      <c r="J470" s="19"/>
      <c r="K470" s="19"/>
      <c r="L470" s="19"/>
      <c r="M470" s="19"/>
      <c r="N470" s="29"/>
      <c r="O470" s="19"/>
      <c r="P470" s="19"/>
      <c r="Q470" s="19"/>
      <c r="R470" s="19"/>
      <c r="S470" s="19"/>
      <c r="T470" s="19"/>
      <c r="U470" s="19"/>
      <c r="V470" s="19"/>
      <c r="W470" s="19"/>
      <c r="X470" s="19"/>
      <c r="Y470" s="19"/>
      <c r="Z470" s="19"/>
      <c r="AA470" s="19"/>
    </row>
    <row r="471" spans="1:27" x14ac:dyDescent="0.2">
      <c r="A471" s="19"/>
      <c r="B471" s="19"/>
      <c r="C471" s="19"/>
      <c r="D471" s="19"/>
      <c r="E471" s="19"/>
      <c r="F471" s="19"/>
      <c r="G471" s="19"/>
      <c r="H471" s="19"/>
      <c r="I471" s="19"/>
      <c r="J471" s="19"/>
      <c r="K471" s="19"/>
      <c r="L471" s="19"/>
      <c r="M471" s="19"/>
      <c r="N471" s="29"/>
      <c r="O471" s="19"/>
      <c r="P471" s="19"/>
      <c r="Q471" s="19"/>
      <c r="R471" s="19"/>
      <c r="S471" s="19"/>
      <c r="T471" s="19"/>
      <c r="U471" s="19"/>
      <c r="V471" s="19"/>
      <c r="W471" s="19"/>
      <c r="X471" s="19"/>
      <c r="Y471" s="19"/>
      <c r="Z471" s="19"/>
      <c r="AA471" s="19"/>
    </row>
    <row r="472" spans="1:27" x14ac:dyDescent="0.2">
      <c r="A472" s="19"/>
      <c r="B472" s="19"/>
      <c r="C472" s="19"/>
      <c r="D472" s="19"/>
      <c r="E472" s="19"/>
      <c r="F472" s="19"/>
      <c r="G472" s="19"/>
      <c r="H472" s="19"/>
      <c r="I472" s="19"/>
      <c r="J472" s="19"/>
      <c r="K472" s="19"/>
      <c r="L472" s="19"/>
      <c r="M472" s="19"/>
      <c r="N472" s="29"/>
      <c r="O472" s="19"/>
      <c r="P472" s="19"/>
      <c r="Q472" s="19"/>
      <c r="R472" s="19"/>
      <c r="S472" s="19"/>
      <c r="T472" s="19"/>
      <c r="U472" s="19"/>
      <c r="V472" s="19"/>
      <c r="W472" s="19"/>
      <c r="X472" s="19"/>
      <c r="Y472" s="19"/>
      <c r="Z472" s="19"/>
      <c r="AA472" s="19"/>
    </row>
    <row r="473" spans="1:27" x14ac:dyDescent="0.2">
      <c r="A473" s="366" t="str">
        <f>[128]Base_02!$C$28</f>
        <v>Nama PB 1</v>
      </c>
      <c r="B473" s="366"/>
      <c r="C473" s="366"/>
      <c r="D473" s="366"/>
      <c r="E473" s="366"/>
      <c r="F473" s="366"/>
      <c r="G473" s="19"/>
      <c r="H473" s="19"/>
      <c r="I473" s="19"/>
      <c r="J473" s="19"/>
      <c r="K473" s="19"/>
      <c r="L473" s="19"/>
      <c r="M473" s="367" t="str">
        <f>E335</f>
        <v>Nama PB 3</v>
      </c>
      <c r="N473" s="367"/>
      <c r="O473" s="367"/>
      <c r="P473" s="367"/>
      <c r="Q473" s="367"/>
      <c r="R473" s="367"/>
      <c r="S473" s="19"/>
      <c r="T473" s="19"/>
      <c r="U473" s="19"/>
      <c r="V473" s="19"/>
      <c r="W473" s="19"/>
      <c r="X473" s="19"/>
      <c r="Y473" s="19"/>
      <c r="Z473" s="19"/>
      <c r="AA473" s="19"/>
    </row>
    <row r="474" spans="1:27" x14ac:dyDescent="0.2">
      <c r="A474" s="19"/>
      <c r="B474" s="19"/>
      <c r="C474" s="19"/>
      <c r="D474" s="19"/>
      <c r="E474" s="19"/>
      <c r="F474" s="19"/>
      <c r="G474" s="19"/>
      <c r="H474" s="19"/>
      <c r="I474" s="19"/>
      <c r="J474" s="19"/>
      <c r="K474" s="19"/>
      <c r="L474" s="19"/>
      <c r="M474" s="19"/>
      <c r="N474" s="29"/>
      <c r="O474" s="19"/>
      <c r="P474" s="19"/>
      <c r="Q474" s="19"/>
      <c r="R474" s="19"/>
      <c r="S474" s="19"/>
      <c r="T474" s="19"/>
      <c r="U474" s="19"/>
      <c r="V474" s="19"/>
      <c r="W474" s="19"/>
      <c r="X474" s="19"/>
      <c r="Y474" s="19"/>
      <c r="Z474" s="19"/>
      <c r="AA474" s="19"/>
    </row>
    <row r="475" spans="1:27" x14ac:dyDescent="0.2">
      <c r="A475" s="366" t="s">
        <v>303</v>
      </c>
      <c r="B475" s="366"/>
      <c r="C475" s="366"/>
      <c r="D475" s="366"/>
      <c r="E475" s="366"/>
      <c r="F475" s="366"/>
      <c r="G475" s="19"/>
      <c r="H475" s="19"/>
      <c r="I475" s="31"/>
      <c r="J475" s="31"/>
      <c r="K475" s="21"/>
      <c r="L475" s="21"/>
      <c r="M475" s="368" t="s">
        <v>306</v>
      </c>
      <c r="N475" s="368"/>
      <c r="O475" s="368"/>
      <c r="P475" s="368"/>
      <c r="Q475" s="368"/>
      <c r="R475" s="368"/>
      <c r="S475" s="19"/>
      <c r="T475" s="19"/>
      <c r="U475" s="19"/>
      <c r="V475" s="19"/>
      <c r="W475" s="19"/>
      <c r="X475" s="19"/>
      <c r="Y475" s="19"/>
      <c r="Z475" s="19"/>
      <c r="AA475" s="19"/>
    </row>
    <row r="476" spans="1:27" x14ac:dyDescent="0.2">
      <c r="A476" s="359" t="s">
        <v>322</v>
      </c>
      <c r="B476" s="359"/>
      <c r="C476" s="359"/>
      <c r="D476" s="359"/>
      <c r="E476" s="359"/>
      <c r="F476" s="359"/>
      <c r="I476" s="32"/>
      <c r="J476" s="32"/>
      <c r="K476" s="32"/>
      <c r="L476" s="32"/>
      <c r="M476" s="369" t="str">
        <f>[128]Base_01!$B$17&amp;" "&amp;[128]Base_01!$C$4</f>
        <v>Koordinator Kota Sorong</v>
      </c>
      <c r="N476" s="369"/>
      <c r="O476" s="369"/>
      <c r="P476" s="369"/>
      <c r="Q476" s="369"/>
      <c r="R476" s="369"/>
      <c r="S476" s="19"/>
      <c r="T476" s="19"/>
      <c r="U476" s="19"/>
      <c r="V476" s="19"/>
      <c r="W476" s="19"/>
      <c r="X476" s="19"/>
      <c r="Y476" s="19"/>
      <c r="Z476" s="19"/>
      <c r="AA476" s="19"/>
    </row>
    <row r="477" spans="1:27" x14ac:dyDescent="0.2">
      <c r="N477" s="33"/>
      <c r="S477" s="19"/>
      <c r="T477" s="19"/>
      <c r="U477" s="19"/>
      <c r="V477" s="19"/>
      <c r="W477" s="19"/>
      <c r="X477" s="19"/>
      <c r="Y477" s="19"/>
      <c r="Z477" s="19"/>
      <c r="AA477" s="19"/>
    </row>
    <row r="478" spans="1:27" x14ac:dyDescent="0.2">
      <c r="N478" s="33"/>
      <c r="S478" s="19"/>
      <c r="T478" s="19"/>
      <c r="U478" s="19"/>
      <c r="V478" s="19"/>
      <c r="W478" s="19"/>
      <c r="X478" s="19"/>
      <c r="Y478" s="19"/>
      <c r="Z478" s="19"/>
      <c r="AA478" s="19"/>
    </row>
    <row r="479" spans="1:27" x14ac:dyDescent="0.2">
      <c r="N479" s="33"/>
      <c r="S479" s="19"/>
      <c r="T479" s="19"/>
      <c r="U479" s="19"/>
      <c r="V479" s="19"/>
      <c r="W479" s="19"/>
      <c r="X479" s="19"/>
      <c r="Y479" s="19"/>
      <c r="Z479" s="19"/>
      <c r="AA479" s="19"/>
    </row>
    <row r="480" spans="1:27" x14ac:dyDescent="0.2">
      <c r="N480" s="33"/>
      <c r="S480" s="19"/>
      <c r="T480" s="19"/>
      <c r="U480" s="19"/>
      <c r="V480" s="19"/>
      <c r="W480" s="19"/>
      <c r="X480" s="19"/>
      <c r="Y480" s="19"/>
      <c r="Z480" s="19"/>
      <c r="AA480" s="19"/>
    </row>
    <row r="481" spans="1:27" x14ac:dyDescent="0.2">
      <c r="A481" s="359" t="str">
        <f>[128]Base_01!$C$20</f>
        <v>…...............         …...............</v>
      </c>
      <c r="B481" s="359"/>
      <c r="C481" s="359"/>
      <c r="D481" s="359"/>
      <c r="E481" s="359"/>
      <c r="F481" s="359"/>
      <c r="M481" s="359" t="str">
        <f>[128]Base_01!$C$17</f>
        <v>AfrIandi Yudhistira, S.T.</v>
      </c>
      <c r="N481" s="359"/>
      <c r="O481" s="359"/>
      <c r="P481" s="359"/>
      <c r="Q481" s="359"/>
      <c r="R481" s="359"/>
      <c r="S481" s="19"/>
      <c r="T481" s="19"/>
      <c r="U481" s="19"/>
      <c r="V481" s="19"/>
      <c r="W481" s="19"/>
      <c r="X481" s="19"/>
      <c r="Y481" s="19"/>
      <c r="Z481" s="19"/>
      <c r="AA481" s="19"/>
    </row>
    <row r="482" spans="1:27" x14ac:dyDescent="0.2">
      <c r="B482" s="20"/>
      <c r="C482" s="20"/>
      <c r="D482" s="20"/>
      <c r="E482" s="20"/>
      <c r="F482" s="19"/>
      <c r="G482" s="19"/>
      <c r="H482" s="19"/>
      <c r="I482" s="19"/>
      <c r="J482" s="19"/>
      <c r="K482" s="20"/>
      <c r="L482" s="20"/>
      <c r="M482" s="20"/>
      <c r="N482" s="20"/>
      <c r="O482" s="28"/>
      <c r="P482" s="28"/>
      <c r="Q482" s="28"/>
      <c r="R482" s="28"/>
      <c r="S482" s="19"/>
      <c r="T482" s="19"/>
      <c r="U482" s="19"/>
      <c r="V482" s="19"/>
      <c r="W482" s="19"/>
      <c r="X482" s="19"/>
      <c r="Y482" s="19"/>
      <c r="Z482" s="19"/>
      <c r="AA482" s="19"/>
    </row>
    <row r="483" spans="1:27" x14ac:dyDescent="0.2">
      <c r="B483" s="20"/>
      <c r="C483" s="20"/>
      <c r="D483" s="20"/>
      <c r="E483" s="20"/>
      <c r="F483" s="19"/>
      <c r="G483" s="19"/>
      <c r="H483" s="19"/>
      <c r="I483" s="19"/>
      <c r="J483" s="19"/>
      <c r="K483" s="20"/>
      <c r="L483" s="20"/>
      <c r="M483" s="20"/>
      <c r="N483" s="20"/>
      <c r="O483" s="28"/>
      <c r="P483" s="28"/>
      <c r="Q483" s="28"/>
      <c r="R483" s="28"/>
      <c r="S483" s="19"/>
      <c r="T483" s="19"/>
      <c r="U483" s="19"/>
      <c r="V483" s="19"/>
      <c r="W483" s="19"/>
      <c r="X483" s="19"/>
      <c r="Y483" s="19"/>
      <c r="Z483" s="19"/>
      <c r="AA483" s="19"/>
    </row>
    <row r="484" spans="1:27" x14ac:dyDescent="0.2">
      <c r="A484" s="18" t="s">
        <v>744</v>
      </c>
    </row>
    <row r="485" spans="1:27" x14ac:dyDescent="0.2">
      <c r="A485" s="1" t="s">
        <v>400</v>
      </c>
    </row>
    <row r="486" spans="1:27" x14ac:dyDescent="0.2">
      <c r="A486" s="1" t="s">
        <v>745</v>
      </c>
    </row>
    <row r="493" spans="1:27" x14ac:dyDescent="0.2">
      <c r="A493" s="297"/>
      <c r="B493" s="297"/>
      <c r="C493" s="297"/>
      <c r="D493" s="297"/>
      <c r="E493" s="297"/>
      <c r="F493" s="297"/>
      <c r="G493" s="297"/>
      <c r="H493" s="297"/>
      <c r="I493" s="297"/>
      <c r="J493" s="297"/>
      <c r="K493" s="297"/>
      <c r="L493" s="297"/>
      <c r="M493" s="297"/>
      <c r="N493" s="297"/>
      <c r="O493" s="297"/>
      <c r="P493" s="297"/>
      <c r="Q493" s="297"/>
      <c r="R493" s="297"/>
      <c r="S493" s="19"/>
      <c r="T493" s="19"/>
      <c r="U493" s="19"/>
      <c r="V493" s="19"/>
      <c r="W493" s="19"/>
      <c r="X493" s="19"/>
      <c r="Y493" s="19"/>
      <c r="Z493" s="19"/>
      <c r="AA493" s="19"/>
    </row>
    <row r="494" spans="1:27" x14ac:dyDescent="0.2">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c r="AA494" s="19"/>
    </row>
    <row r="495" spans="1:27" x14ac:dyDescent="0.2">
      <c r="A495" s="20"/>
      <c r="B495" s="20"/>
      <c r="C495" s="20"/>
      <c r="D495" s="20"/>
      <c r="E495" s="20"/>
      <c r="F495" s="20"/>
      <c r="G495" s="20"/>
      <c r="H495" s="20"/>
      <c r="I495" s="20"/>
      <c r="J495" s="19"/>
      <c r="K495" s="21"/>
      <c r="L495" s="21"/>
      <c r="M495" s="21"/>
      <c r="N495" s="21"/>
      <c r="O495" s="21"/>
      <c r="P495" s="21"/>
      <c r="Q495" s="21"/>
      <c r="R495" s="21"/>
      <c r="S495" s="19"/>
      <c r="T495" s="19"/>
      <c r="U495" s="19"/>
      <c r="V495" s="19"/>
      <c r="W495" s="19"/>
      <c r="X495" s="19"/>
      <c r="Y495" s="19"/>
      <c r="Z495" s="19"/>
      <c r="AA495" s="19"/>
    </row>
    <row r="496" spans="1:27" x14ac:dyDescent="0.2">
      <c r="A496" s="400" t="s">
        <v>307</v>
      </c>
      <c r="B496" s="400"/>
      <c r="C496" s="400"/>
      <c r="D496" s="400"/>
      <c r="E496" s="400"/>
      <c r="F496" s="400"/>
      <c r="G496" s="400"/>
      <c r="H496" s="400"/>
      <c r="I496" s="400"/>
      <c r="J496" s="400"/>
      <c r="K496" s="400"/>
      <c r="L496" s="400"/>
      <c r="M496" s="400"/>
      <c r="N496" s="400"/>
      <c r="O496" s="400"/>
      <c r="P496" s="400"/>
      <c r="Q496" s="400"/>
      <c r="R496" s="400"/>
      <c r="S496" s="19">
        <v>4</v>
      </c>
      <c r="T496" s="19"/>
      <c r="U496" s="19"/>
      <c r="V496" s="19"/>
      <c r="W496" s="19"/>
      <c r="X496" s="19"/>
      <c r="Y496" s="19"/>
      <c r="Z496" s="19"/>
      <c r="AA496" s="19"/>
    </row>
    <row r="497" spans="1:27" x14ac:dyDescent="0.2">
      <c r="A497" s="367" t="s">
        <v>741</v>
      </c>
      <c r="B497" s="367"/>
      <c r="C497" s="367"/>
      <c r="D497" s="367"/>
      <c r="E497" s="367"/>
      <c r="F497" s="367"/>
      <c r="G497" s="367"/>
      <c r="H497" s="367"/>
      <c r="I497" s="367"/>
      <c r="J497" s="367"/>
      <c r="K497" s="367"/>
      <c r="L497" s="367"/>
      <c r="M497" s="367"/>
      <c r="N497" s="367"/>
      <c r="O497" s="367"/>
      <c r="P497" s="367"/>
      <c r="Q497" s="367"/>
      <c r="R497" s="367"/>
      <c r="S497" s="19"/>
      <c r="T497" s="19"/>
      <c r="U497" s="19"/>
      <c r="V497" s="19"/>
      <c r="W497" s="19"/>
      <c r="X497" s="19"/>
      <c r="Y497" s="19"/>
      <c r="Z497" s="19"/>
      <c r="AA497" s="19"/>
    </row>
    <row r="498" spans="1:27" ht="16" thickBot="1" x14ac:dyDescent="0.25">
      <c r="A498" s="20"/>
      <c r="B498" s="20"/>
      <c r="C498" s="20"/>
      <c r="D498" s="20"/>
      <c r="E498" s="20"/>
      <c r="F498" s="20"/>
      <c r="G498" s="20"/>
      <c r="H498" s="20"/>
      <c r="I498" s="20"/>
      <c r="J498" s="19"/>
      <c r="K498" s="21"/>
      <c r="L498" s="21"/>
      <c r="M498" s="21"/>
      <c r="N498" s="21"/>
      <c r="O498" s="21"/>
      <c r="P498" s="21"/>
      <c r="Q498" s="21"/>
      <c r="R498" s="21"/>
      <c r="S498" s="19"/>
      <c r="T498" s="19"/>
      <c r="U498" s="19"/>
      <c r="V498" s="19"/>
      <c r="W498" s="19"/>
      <c r="X498" s="19"/>
      <c r="Y498" s="19"/>
      <c r="Z498" s="19"/>
      <c r="AA498" s="19"/>
    </row>
    <row r="499" spans="1:27" x14ac:dyDescent="0.2">
      <c r="A499" s="346" t="s">
        <v>252</v>
      </c>
      <c r="B499" s="346"/>
      <c r="C499" s="346"/>
      <c r="D499" s="346"/>
      <c r="E499" s="23" t="str">
        <f>VLOOKUP(S496,[128]Base_02!$A$5:$AD$24,2,0)</f>
        <v>000004</v>
      </c>
      <c r="F499" s="19"/>
      <c r="G499" s="19"/>
      <c r="H499" s="21"/>
      <c r="I499" s="21"/>
      <c r="J499" s="19"/>
      <c r="K499" s="401" t="s">
        <v>251</v>
      </c>
      <c r="L499" s="402"/>
      <c r="M499" s="402"/>
      <c r="N499" s="402"/>
      <c r="O499" s="402"/>
      <c r="P499" s="402"/>
      <c r="Q499" s="402"/>
      <c r="R499" s="403"/>
      <c r="S499" s="19"/>
      <c r="T499" s="19"/>
      <c r="U499" s="19"/>
      <c r="V499" s="19"/>
      <c r="W499" s="19"/>
      <c r="X499" s="19"/>
      <c r="Y499" s="19"/>
      <c r="Z499" s="19"/>
      <c r="AA499" s="19"/>
    </row>
    <row r="500" spans="1:27" x14ac:dyDescent="0.2">
      <c r="A500" s="346" t="s">
        <v>253</v>
      </c>
      <c r="B500" s="346"/>
      <c r="C500" s="346"/>
      <c r="D500" s="346"/>
      <c r="E500" s="23" t="str">
        <f>VLOOKUP(S496,[128]Base_02!$A$5:$AD$24,3,0)</f>
        <v>Nama PB 4</v>
      </c>
      <c r="F500" s="19"/>
      <c r="G500" s="19"/>
      <c r="H500" s="21"/>
      <c r="I500" s="21"/>
      <c r="J500" s="19"/>
      <c r="K500" s="404"/>
      <c r="L500" s="368"/>
      <c r="M500" s="368"/>
      <c r="N500" s="368"/>
      <c r="O500" s="368"/>
      <c r="P500" s="368"/>
      <c r="Q500" s="368"/>
      <c r="R500" s="405"/>
      <c r="S500" s="19"/>
      <c r="T500" s="19"/>
      <c r="U500" s="19"/>
      <c r="V500" s="19"/>
      <c r="W500" s="19"/>
      <c r="X500" s="19"/>
      <c r="Y500" s="19"/>
      <c r="Z500" s="19"/>
      <c r="AA500" s="19"/>
    </row>
    <row r="501" spans="1:27" x14ac:dyDescent="0.2">
      <c r="A501" s="346" t="s">
        <v>3</v>
      </c>
      <c r="B501" s="346"/>
      <c r="C501" s="346"/>
      <c r="D501" s="346"/>
      <c r="E501" s="23" t="str">
        <f>VLOOKUP(S496,[128]Base_02!$A$5:$AD$24,14,0)</f>
        <v>3304160101830004</v>
      </c>
      <c r="F501" s="19"/>
      <c r="G501" s="19"/>
      <c r="H501" s="21"/>
      <c r="I501" s="21"/>
      <c r="J501" s="19"/>
      <c r="K501" s="404"/>
      <c r="L501" s="368"/>
      <c r="M501" s="368"/>
      <c r="N501" s="368"/>
      <c r="O501" s="368"/>
      <c r="P501" s="368"/>
      <c r="Q501" s="368"/>
      <c r="R501" s="405"/>
      <c r="S501" s="19"/>
      <c r="T501" s="19"/>
      <c r="U501" s="19"/>
      <c r="V501" s="19"/>
      <c r="W501" s="19"/>
      <c r="X501" s="19"/>
      <c r="Y501" s="19"/>
      <c r="Z501" s="19"/>
      <c r="AA501" s="19"/>
    </row>
    <row r="502" spans="1:27" x14ac:dyDescent="0.2">
      <c r="A502" s="346" t="s">
        <v>4</v>
      </c>
      <c r="B502" s="346"/>
      <c r="C502" s="346"/>
      <c r="D502" s="346"/>
      <c r="E502" s="23" t="str">
        <f>VLOOKUP(S496,[128]Base_02!$A$5:$Z$24,11,FALSE)&amp;", RT "&amp;VLOOKUP(S496,[128]Base_02!$A$5:$Z$24,12,FALSE)&amp;", RW "&amp;VLOOKUP(S496,[128]Base_02!$A$5:$Z$24,13,FALSE)</f>
        <v>Jalan Kanal Victory, RT 1, RW 1</v>
      </c>
      <c r="F502" s="19"/>
      <c r="G502" s="19"/>
      <c r="H502" s="23"/>
      <c r="I502" s="21"/>
      <c r="J502" s="19"/>
      <c r="K502" s="404"/>
      <c r="L502" s="368"/>
      <c r="M502" s="368"/>
      <c r="N502" s="368"/>
      <c r="O502" s="368"/>
      <c r="P502" s="368"/>
      <c r="Q502" s="368"/>
      <c r="R502" s="405"/>
      <c r="S502" s="19"/>
      <c r="T502" s="19"/>
      <c r="U502" s="19"/>
      <c r="V502" s="19"/>
      <c r="W502" s="19"/>
      <c r="X502" s="19"/>
      <c r="Y502" s="19"/>
      <c r="Z502" s="19"/>
      <c r="AA502" s="19"/>
    </row>
    <row r="503" spans="1:27" x14ac:dyDescent="0.2">
      <c r="A503" s="346" t="str">
        <f>[128]Base_01!$B$2</f>
        <v>Kelurahan</v>
      </c>
      <c r="B503" s="346"/>
      <c r="C503" s="346"/>
      <c r="D503" s="346"/>
      <c r="E503" s="23" t="str">
        <f>[128]Base_01!$C$2</f>
        <v>Klasabi</v>
      </c>
      <c r="F503" s="19"/>
      <c r="G503" s="19"/>
      <c r="H503" s="21"/>
      <c r="I503" s="21"/>
      <c r="J503" s="19"/>
      <c r="K503" s="404"/>
      <c r="L503" s="368"/>
      <c r="M503" s="368"/>
      <c r="N503" s="368"/>
      <c r="O503" s="368"/>
      <c r="P503" s="368"/>
      <c r="Q503" s="368"/>
      <c r="R503" s="405"/>
      <c r="S503" s="19" t="s">
        <v>254</v>
      </c>
      <c r="T503" s="19"/>
      <c r="U503" s="19"/>
      <c r="V503" s="19"/>
      <c r="W503" s="19"/>
      <c r="X503" s="19"/>
      <c r="Y503" s="19"/>
      <c r="Z503" s="19"/>
      <c r="AA503" s="19"/>
    </row>
    <row r="504" spans="1:27" x14ac:dyDescent="0.2">
      <c r="A504" s="346" t="s">
        <v>9</v>
      </c>
      <c r="B504" s="346"/>
      <c r="C504" s="346"/>
      <c r="D504" s="346"/>
      <c r="E504" s="23" t="str">
        <f>[128]Base_01!$C$3</f>
        <v>Sorong Manoi</v>
      </c>
      <c r="F504" s="19"/>
      <c r="G504" s="19"/>
      <c r="H504" s="21"/>
      <c r="I504" s="21"/>
      <c r="J504" s="19"/>
      <c r="K504" s="404"/>
      <c r="L504" s="368"/>
      <c r="M504" s="368"/>
      <c r="N504" s="368"/>
      <c r="O504" s="368"/>
      <c r="P504" s="368"/>
      <c r="Q504" s="368"/>
      <c r="R504" s="405"/>
      <c r="S504" s="19" t="s">
        <v>255</v>
      </c>
      <c r="T504" s="19"/>
      <c r="U504" s="19"/>
      <c r="V504" s="19"/>
      <c r="W504" s="19"/>
      <c r="X504" s="19"/>
      <c r="Y504" s="19"/>
      <c r="Z504" s="19"/>
      <c r="AA504" s="19"/>
    </row>
    <row r="505" spans="1:27" x14ac:dyDescent="0.2">
      <c r="A505" s="346" t="str">
        <f>[128]Base_01!$B$4</f>
        <v>Kota</v>
      </c>
      <c r="B505" s="346"/>
      <c r="C505" s="346"/>
      <c r="D505" s="346"/>
      <c r="E505" s="23" t="str">
        <f>[128]Base_01!$C$4</f>
        <v>Sorong</v>
      </c>
      <c r="F505" s="19"/>
      <c r="G505" s="19"/>
      <c r="H505" s="21"/>
      <c r="I505" s="21"/>
      <c r="J505" s="19"/>
      <c r="K505" s="404"/>
      <c r="L505" s="368"/>
      <c r="M505" s="368"/>
      <c r="N505" s="368"/>
      <c r="O505" s="368"/>
      <c r="P505" s="368"/>
      <c r="Q505" s="368"/>
      <c r="R505" s="405"/>
      <c r="S505" s="19" t="s">
        <v>257</v>
      </c>
      <c r="T505" s="19"/>
      <c r="U505" s="19"/>
      <c r="V505" s="19"/>
      <c r="W505" s="19"/>
      <c r="X505" s="19"/>
      <c r="Y505" s="19"/>
      <c r="Z505" s="19"/>
      <c r="AA505" s="19"/>
    </row>
    <row r="506" spans="1:27" x14ac:dyDescent="0.2">
      <c r="A506" s="346" t="str">
        <f>[128]Base_01!$B$5</f>
        <v>Provinsi</v>
      </c>
      <c r="B506" s="346"/>
      <c r="C506" s="346"/>
      <c r="D506" s="346"/>
      <c r="E506" s="19" t="str">
        <f>[128]Base_01!$C$5</f>
        <v>Papua Barat Daya</v>
      </c>
      <c r="F506" s="19"/>
      <c r="G506" s="21"/>
      <c r="H506" s="21"/>
      <c r="I506" s="21"/>
      <c r="J506" s="19"/>
      <c r="K506" s="404"/>
      <c r="L506" s="368"/>
      <c r="M506" s="368"/>
      <c r="N506" s="368"/>
      <c r="O506" s="368"/>
      <c r="P506" s="368"/>
      <c r="Q506" s="368"/>
      <c r="R506" s="405"/>
      <c r="S506" s="19" t="s">
        <v>258</v>
      </c>
      <c r="T506" s="19"/>
      <c r="U506" s="19"/>
      <c r="V506" s="19"/>
      <c r="W506" s="19"/>
      <c r="X506" s="19"/>
      <c r="Y506" s="19"/>
      <c r="Z506" s="19"/>
      <c r="AA506" s="19"/>
    </row>
    <row r="507" spans="1:27" x14ac:dyDescent="0.2">
      <c r="A507" s="19"/>
      <c r="B507" s="19"/>
      <c r="C507" s="19"/>
      <c r="D507" s="21"/>
      <c r="E507" s="21"/>
      <c r="F507" s="21"/>
      <c r="G507" s="21"/>
      <c r="H507" s="21"/>
      <c r="I507" s="21"/>
      <c r="J507" s="21"/>
      <c r="K507" s="404"/>
      <c r="L507" s="368"/>
      <c r="M507" s="368"/>
      <c r="N507" s="368"/>
      <c r="O507" s="368"/>
      <c r="P507" s="368"/>
      <c r="Q507" s="368"/>
      <c r="R507" s="405"/>
      <c r="S507" s="19"/>
      <c r="T507" s="19"/>
      <c r="U507" s="19"/>
      <c r="V507" s="19"/>
      <c r="W507" s="19"/>
      <c r="X507" s="19"/>
      <c r="Y507" s="19"/>
      <c r="Z507" s="19"/>
      <c r="AA507" s="19"/>
    </row>
    <row r="508" spans="1:27" x14ac:dyDescent="0.2">
      <c r="A508" s="19"/>
      <c r="B508" s="19"/>
      <c r="C508" s="19"/>
      <c r="D508" s="21"/>
      <c r="E508" s="21"/>
      <c r="F508" s="21"/>
      <c r="G508" s="21"/>
      <c r="H508" s="21"/>
      <c r="I508" s="21"/>
      <c r="J508" s="21"/>
      <c r="K508" s="404"/>
      <c r="L508" s="368"/>
      <c r="M508" s="368"/>
      <c r="N508" s="368"/>
      <c r="O508" s="368"/>
      <c r="P508" s="368"/>
      <c r="Q508" s="368"/>
      <c r="R508" s="405"/>
      <c r="S508" s="19"/>
      <c r="T508" s="19"/>
      <c r="U508" s="19"/>
      <c r="V508" s="19"/>
      <c r="W508" s="19"/>
      <c r="X508" s="19"/>
      <c r="Y508" s="19"/>
      <c r="Z508" s="19"/>
      <c r="AA508" s="19"/>
    </row>
    <row r="509" spans="1:27" x14ac:dyDescent="0.2">
      <c r="A509" s="19"/>
      <c r="B509" s="19"/>
      <c r="C509" s="19"/>
      <c r="D509" s="21"/>
      <c r="E509" s="21"/>
      <c r="F509" s="21"/>
      <c r="G509" s="21"/>
      <c r="H509" s="21"/>
      <c r="I509" s="21"/>
      <c r="J509" s="21"/>
      <c r="K509" s="404"/>
      <c r="L509" s="368"/>
      <c r="M509" s="368"/>
      <c r="N509" s="368"/>
      <c r="O509" s="368"/>
      <c r="P509" s="368"/>
      <c r="Q509" s="368"/>
      <c r="R509" s="405"/>
      <c r="S509" s="19"/>
      <c r="T509" s="19"/>
      <c r="U509" s="19"/>
      <c r="V509" s="19"/>
      <c r="W509" s="19"/>
      <c r="X509" s="19"/>
      <c r="Y509" s="19"/>
      <c r="Z509" s="19"/>
      <c r="AA509" s="19"/>
    </row>
    <row r="510" spans="1:27" ht="16" thickBot="1" x14ac:dyDescent="0.25">
      <c r="A510" s="19"/>
      <c r="B510" s="19"/>
      <c r="C510" s="19"/>
      <c r="D510" s="21"/>
      <c r="E510" s="21"/>
      <c r="F510" s="21"/>
      <c r="G510" s="21"/>
      <c r="H510" s="21"/>
      <c r="I510" s="21"/>
      <c r="J510" s="21"/>
      <c r="K510" s="406"/>
      <c r="L510" s="407"/>
      <c r="M510" s="407"/>
      <c r="N510" s="407"/>
      <c r="O510" s="407"/>
      <c r="P510" s="407"/>
      <c r="Q510" s="407"/>
      <c r="R510" s="408"/>
      <c r="S510" s="19"/>
      <c r="T510" s="19"/>
      <c r="U510" s="19"/>
      <c r="V510" s="19"/>
      <c r="W510" s="19"/>
      <c r="X510" s="19"/>
      <c r="Y510" s="19"/>
      <c r="Z510" s="19"/>
      <c r="AA510" s="19"/>
    </row>
    <row r="511" spans="1:27" x14ac:dyDescent="0.2">
      <c r="A511" s="19"/>
      <c r="B511" s="19"/>
      <c r="C511" s="19"/>
      <c r="D511" s="21"/>
      <c r="E511" s="21"/>
      <c r="F511" s="21"/>
      <c r="G511" s="21"/>
      <c r="H511" s="21"/>
      <c r="I511" s="21"/>
      <c r="J511" s="21"/>
      <c r="K511" s="28"/>
      <c r="L511" s="28"/>
      <c r="M511" s="28"/>
      <c r="N511" s="28"/>
      <c r="O511" s="28"/>
      <c r="P511" s="28"/>
      <c r="Q511" s="28"/>
      <c r="R511" s="28"/>
      <c r="S511" s="19"/>
      <c r="T511" s="19"/>
      <c r="U511" s="19"/>
      <c r="V511" s="19"/>
      <c r="W511" s="19"/>
      <c r="X511" s="19"/>
      <c r="Y511" s="19"/>
      <c r="Z511" s="19"/>
      <c r="AA511" s="19"/>
    </row>
    <row r="512" spans="1:27" x14ac:dyDescent="0.2">
      <c r="A512" s="19"/>
      <c r="B512" s="19"/>
      <c r="C512" s="19"/>
      <c r="D512" s="19"/>
      <c r="E512" s="19"/>
      <c r="F512" s="19"/>
      <c r="G512" s="19"/>
      <c r="H512" s="19"/>
      <c r="I512" s="21"/>
      <c r="J512" s="21"/>
      <c r="K512" s="21"/>
      <c r="L512" s="21"/>
      <c r="M512" s="21"/>
      <c r="N512" s="21"/>
      <c r="O512" s="21"/>
      <c r="P512" s="21"/>
      <c r="Q512" s="21"/>
      <c r="R512" s="21"/>
      <c r="S512" s="19"/>
      <c r="T512" s="19"/>
      <c r="U512" s="19"/>
      <c r="V512" s="19"/>
      <c r="W512" s="19"/>
      <c r="X512" s="19"/>
      <c r="Y512" s="19"/>
      <c r="Z512" s="19"/>
      <c r="AA512" s="19"/>
    </row>
    <row r="513" spans="1:27" ht="16" thickBot="1" x14ac:dyDescent="0.25">
      <c r="A513" s="24" t="s">
        <v>310</v>
      </c>
      <c r="B513" s="19"/>
      <c r="C513" s="19"/>
      <c r="D513" s="19"/>
      <c r="E513" s="19"/>
      <c r="F513" s="19"/>
      <c r="G513" s="19"/>
      <c r="H513" s="19"/>
      <c r="I513" s="21"/>
      <c r="J513" s="21"/>
      <c r="K513" s="21"/>
      <c r="L513" s="21"/>
      <c r="M513" s="21"/>
      <c r="N513" s="25"/>
      <c r="O513" s="21"/>
      <c r="P513" s="21"/>
      <c r="Q513" s="21"/>
      <c r="R513" s="21"/>
      <c r="S513" s="19"/>
      <c r="T513" s="19"/>
      <c r="U513" s="19"/>
      <c r="V513" s="19"/>
      <c r="W513" s="19"/>
      <c r="X513" s="19"/>
      <c r="Y513" s="19"/>
      <c r="Z513" s="19"/>
      <c r="AA513" s="19"/>
    </row>
    <row r="514" spans="1:27" x14ac:dyDescent="0.2">
      <c r="A514" s="383" t="s">
        <v>259</v>
      </c>
      <c r="B514" s="384"/>
      <c r="C514" s="384"/>
      <c r="D514" s="384"/>
      <c r="E514" s="384"/>
      <c r="F514" s="389" t="s">
        <v>323</v>
      </c>
      <c r="G514" s="390"/>
      <c r="H514" s="390"/>
      <c r="I514" s="390"/>
      <c r="J514" s="390"/>
      <c r="K514" s="390"/>
      <c r="L514" s="390"/>
      <c r="M514" s="391"/>
      <c r="N514" s="384" t="s">
        <v>259</v>
      </c>
      <c r="O514" s="384"/>
      <c r="P514" s="384"/>
      <c r="Q514" s="384"/>
      <c r="R514" s="397"/>
      <c r="S514" s="19"/>
      <c r="T514" s="19"/>
      <c r="U514" s="19"/>
      <c r="V514" s="19"/>
      <c r="W514" s="19"/>
      <c r="X514" s="19"/>
      <c r="Y514" s="19"/>
      <c r="Z514" s="19"/>
      <c r="AA514" s="19"/>
    </row>
    <row r="515" spans="1:27" x14ac:dyDescent="0.2">
      <c r="A515" s="385"/>
      <c r="B515" s="386"/>
      <c r="C515" s="386"/>
      <c r="D515" s="386"/>
      <c r="E515" s="386"/>
      <c r="F515" s="392"/>
      <c r="G515" s="379"/>
      <c r="H515" s="379"/>
      <c r="I515" s="379"/>
      <c r="J515" s="379"/>
      <c r="K515" s="379"/>
      <c r="L515" s="379"/>
      <c r="M515" s="393"/>
      <c r="N515" s="386"/>
      <c r="O515" s="386"/>
      <c r="P515" s="386"/>
      <c r="Q515" s="386"/>
      <c r="R515" s="398"/>
      <c r="S515" s="19" t="s">
        <v>260</v>
      </c>
      <c r="T515" s="19"/>
      <c r="U515" s="19"/>
      <c r="V515" s="19"/>
      <c r="W515" s="19"/>
      <c r="X515" s="19"/>
      <c r="Y515" s="19"/>
      <c r="Z515" s="19"/>
      <c r="AA515" s="19"/>
    </row>
    <row r="516" spans="1:27" x14ac:dyDescent="0.2">
      <c r="A516" s="385"/>
      <c r="B516" s="386"/>
      <c r="C516" s="386"/>
      <c r="D516" s="386"/>
      <c r="E516" s="386"/>
      <c r="F516" s="392"/>
      <c r="G516" s="379"/>
      <c r="H516" s="379"/>
      <c r="I516" s="379"/>
      <c r="J516" s="379"/>
      <c r="K516" s="379"/>
      <c r="L516" s="379"/>
      <c r="M516" s="393"/>
      <c r="N516" s="386"/>
      <c r="O516" s="386"/>
      <c r="P516" s="386"/>
      <c r="Q516" s="386"/>
      <c r="R516" s="398"/>
      <c r="S516" s="19" t="s">
        <v>261</v>
      </c>
      <c r="T516" s="19"/>
      <c r="U516" s="19"/>
      <c r="V516" s="19"/>
      <c r="W516" s="19"/>
      <c r="X516" s="19"/>
      <c r="Y516" s="19"/>
      <c r="Z516" s="19"/>
      <c r="AA516" s="19"/>
    </row>
    <row r="517" spans="1:27" x14ac:dyDescent="0.2">
      <c r="A517" s="385"/>
      <c r="B517" s="386"/>
      <c r="C517" s="386"/>
      <c r="D517" s="386"/>
      <c r="E517" s="386"/>
      <c r="F517" s="392"/>
      <c r="G517" s="379"/>
      <c r="H517" s="379"/>
      <c r="I517" s="379"/>
      <c r="J517" s="379"/>
      <c r="K517" s="379"/>
      <c r="L517" s="379"/>
      <c r="M517" s="393"/>
      <c r="N517" s="386"/>
      <c r="O517" s="386"/>
      <c r="P517" s="386"/>
      <c r="Q517" s="386"/>
      <c r="R517" s="398"/>
      <c r="S517" s="19"/>
      <c r="T517" s="19"/>
      <c r="U517" s="19"/>
      <c r="V517" s="19"/>
      <c r="W517" s="19"/>
      <c r="X517" s="19"/>
      <c r="Y517" s="19"/>
      <c r="Z517" s="19"/>
      <c r="AA517" s="19"/>
    </row>
    <row r="518" spans="1:27" x14ac:dyDescent="0.2">
      <c r="A518" s="385"/>
      <c r="B518" s="386"/>
      <c r="C518" s="386"/>
      <c r="D518" s="386"/>
      <c r="E518" s="386"/>
      <c r="F518" s="392"/>
      <c r="G518" s="379"/>
      <c r="H518" s="379"/>
      <c r="I518" s="379"/>
      <c r="J518" s="379"/>
      <c r="K518" s="379"/>
      <c r="L518" s="379"/>
      <c r="M518" s="393"/>
      <c r="N518" s="386"/>
      <c r="O518" s="386"/>
      <c r="P518" s="386"/>
      <c r="Q518" s="386"/>
      <c r="R518" s="398"/>
      <c r="S518" s="19"/>
      <c r="T518" s="19"/>
      <c r="U518" s="19"/>
      <c r="V518" s="19"/>
      <c r="W518" s="19"/>
      <c r="X518" s="19"/>
      <c r="Y518" s="19"/>
      <c r="Z518" s="19"/>
      <c r="AA518" s="19"/>
    </row>
    <row r="519" spans="1:27" x14ac:dyDescent="0.2">
      <c r="A519" s="385"/>
      <c r="B519" s="386"/>
      <c r="C519" s="386"/>
      <c r="D519" s="386"/>
      <c r="E519" s="386"/>
      <c r="F519" s="392"/>
      <c r="G519" s="379"/>
      <c r="H519" s="379"/>
      <c r="I519" s="379"/>
      <c r="J519" s="379"/>
      <c r="K519" s="379"/>
      <c r="L519" s="379"/>
      <c r="M519" s="393"/>
      <c r="N519" s="386"/>
      <c r="O519" s="386"/>
      <c r="P519" s="386"/>
      <c r="Q519" s="386"/>
      <c r="R519" s="398"/>
      <c r="S519" s="19"/>
      <c r="T519" s="19"/>
      <c r="U519" s="19"/>
      <c r="V519" s="19"/>
      <c r="W519" s="19"/>
      <c r="X519" s="19"/>
      <c r="Y519" s="19"/>
      <c r="Z519" s="19"/>
      <c r="AA519" s="19"/>
    </row>
    <row r="520" spans="1:27" x14ac:dyDescent="0.2">
      <c r="A520" s="385"/>
      <c r="B520" s="386"/>
      <c r="C520" s="386"/>
      <c r="D520" s="386"/>
      <c r="E520" s="386"/>
      <c r="F520" s="392"/>
      <c r="G520" s="379"/>
      <c r="H520" s="379"/>
      <c r="I520" s="379"/>
      <c r="J520" s="379"/>
      <c r="K520" s="379"/>
      <c r="L520" s="379"/>
      <c r="M520" s="393"/>
      <c r="N520" s="386"/>
      <c r="O520" s="386"/>
      <c r="P520" s="386"/>
      <c r="Q520" s="386"/>
      <c r="R520" s="398"/>
      <c r="S520" s="19"/>
      <c r="T520" s="19"/>
      <c r="U520" s="19"/>
      <c r="V520" s="19"/>
      <c r="W520" s="19"/>
      <c r="X520" s="19"/>
      <c r="Y520" s="19"/>
      <c r="Z520" s="19"/>
      <c r="AA520" s="19"/>
    </row>
    <row r="521" spans="1:27" x14ac:dyDescent="0.2">
      <c r="A521" s="385"/>
      <c r="B521" s="386"/>
      <c r="C521" s="386"/>
      <c r="D521" s="386"/>
      <c r="E521" s="386"/>
      <c r="F521" s="392"/>
      <c r="G521" s="379"/>
      <c r="H521" s="379"/>
      <c r="I521" s="379"/>
      <c r="J521" s="379"/>
      <c r="K521" s="379"/>
      <c r="L521" s="379"/>
      <c r="M521" s="393"/>
      <c r="N521" s="386"/>
      <c r="O521" s="386"/>
      <c r="P521" s="386"/>
      <c r="Q521" s="386"/>
      <c r="R521" s="398"/>
      <c r="S521" s="19" t="s">
        <v>262</v>
      </c>
      <c r="T521" s="19"/>
      <c r="U521" s="19"/>
      <c r="V521" s="19"/>
      <c r="W521" s="19"/>
      <c r="X521" s="19"/>
      <c r="Y521" s="19"/>
      <c r="Z521" s="19"/>
      <c r="AA521" s="19"/>
    </row>
    <row r="522" spans="1:27" x14ac:dyDescent="0.2">
      <c r="A522" s="385"/>
      <c r="B522" s="386"/>
      <c r="C522" s="386"/>
      <c r="D522" s="386"/>
      <c r="E522" s="386"/>
      <c r="F522" s="392"/>
      <c r="G522" s="379"/>
      <c r="H522" s="379"/>
      <c r="I522" s="379"/>
      <c r="J522" s="379"/>
      <c r="K522" s="379"/>
      <c r="L522" s="379"/>
      <c r="M522" s="393"/>
      <c r="N522" s="386"/>
      <c r="O522" s="386"/>
      <c r="P522" s="386"/>
      <c r="Q522" s="386"/>
      <c r="R522" s="398"/>
      <c r="S522" s="19" t="s">
        <v>263</v>
      </c>
      <c r="T522" s="19"/>
      <c r="U522" s="19"/>
      <c r="V522" s="19"/>
      <c r="W522" s="19"/>
      <c r="X522" s="19"/>
      <c r="Y522" s="19"/>
      <c r="Z522" s="19"/>
      <c r="AA522" s="19"/>
    </row>
    <row r="523" spans="1:27" ht="16" thickBot="1" x14ac:dyDescent="0.25">
      <c r="A523" s="387"/>
      <c r="B523" s="388"/>
      <c r="C523" s="388"/>
      <c r="D523" s="388"/>
      <c r="E523" s="388"/>
      <c r="F523" s="392"/>
      <c r="G523" s="379"/>
      <c r="H523" s="379"/>
      <c r="I523" s="379"/>
      <c r="J523" s="379"/>
      <c r="K523" s="379"/>
      <c r="L523" s="379"/>
      <c r="M523" s="393"/>
      <c r="N523" s="388"/>
      <c r="O523" s="388"/>
      <c r="P523" s="388"/>
      <c r="Q523" s="388"/>
      <c r="R523" s="399"/>
      <c r="S523" s="19" t="s">
        <v>258</v>
      </c>
      <c r="T523" s="19"/>
      <c r="U523" s="19"/>
      <c r="V523" s="19"/>
      <c r="W523" s="19"/>
      <c r="X523" s="19"/>
      <c r="Y523" s="19"/>
      <c r="Z523" s="19"/>
      <c r="AA523" s="19"/>
    </row>
    <row r="524" spans="1:27" x14ac:dyDescent="0.2">
      <c r="A524" s="383" t="s">
        <v>259</v>
      </c>
      <c r="B524" s="384"/>
      <c r="C524" s="384"/>
      <c r="D524" s="384"/>
      <c r="E524" s="384"/>
      <c r="F524" s="392"/>
      <c r="G524" s="379"/>
      <c r="H524" s="379"/>
      <c r="I524" s="379"/>
      <c r="J524" s="379"/>
      <c r="K524" s="379"/>
      <c r="L524" s="379"/>
      <c r="M524" s="393"/>
      <c r="N524" s="384" t="s">
        <v>259</v>
      </c>
      <c r="O524" s="384"/>
      <c r="P524" s="384"/>
      <c r="Q524" s="384"/>
      <c r="R524" s="397"/>
      <c r="S524" s="19" t="s">
        <v>264</v>
      </c>
      <c r="T524" s="19"/>
      <c r="U524" s="19"/>
      <c r="V524" s="19"/>
      <c r="W524" s="19"/>
      <c r="X524" s="19"/>
      <c r="Y524" s="19"/>
      <c r="Z524" s="19"/>
      <c r="AA524" s="19"/>
    </row>
    <row r="525" spans="1:27" x14ac:dyDescent="0.2">
      <c r="A525" s="385"/>
      <c r="B525" s="386"/>
      <c r="C525" s="386"/>
      <c r="D525" s="386"/>
      <c r="E525" s="386"/>
      <c r="F525" s="392"/>
      <c r="G525" s="379"/>
      <c r="H525" s="379"/>
      <c r="I525" s="379"/>
      <c r="J525" s="379"/>
      <c r="K525" s="379"/>
      <c r="L525" s="379"/>
      <c r="M525" s="393"/>
      <c r="N525" s="386"/>
      <c r="O525" s="386"/>
      <c r="P525" s="386"/>
      <c r="Q525" s="386"/>
      <c r="R525" s="398"/>
      <c r="S525" s="19" t="s">
        <v>265</v>
      </c>
      <c r="T525" s="19"/>
      <c r="U525" s="19"/>
      <c r="V525" s="19"/>
      <c r="W525" s="19"/>
      <c r="X525" s="19"/>
      <c r="Y525" s="19"/>
      <c r="Z525" s="19"/>
      <c r="AA525" s="19"/>
    </row>
    <row r="526" spans="1:27" x14ac:dyDescent="0.2">
      <c r="A526" s="385"/>
      <c r="B526" s="386"/>
      <c r="C526" s="386"/>
      <c r="D526" s="386"/>
      <c r="E526" s="386"/>
      <c r="F526" s="392"/>
      <c r="G526" s="379"/>
      <c r="H526" s="379"/>
      <c r="I526" s="379"/>
      <c r="J526" s="379"/>
      <c r="K526" s="379"/>
      <c r="L526" s="379"/>
      <c r="M526" s="393"/>
      <c r="N526" s="386"/>
      <c r="O526" s="386"/>
      <c r="P526" s="386"/>
      <c r="Q526" s="386"/>
      <c r="R526" s="398"/>
      <c r="S526" s="19"/>
      <c r="T526" s="19"/>
      <c r="U526" s="19"/>
      <c r="V526" s="19"/>
      <c r="W526" s="19"/>
      <c r="X526" s="19"/>
      <c r="Y526" s="19"/>
      <c r="Z526" s="19"/>
      <c r="AA526" s="19"/>
    </row>
    <row r="527" spans="1:27" x14ac:dyDescent="0.2">
      <c r="A527" s="385"/>
      <c r="B527" s="386"/>
      <c r="C527" s="386"/>
      <c r="D527" s="386"/>
      <c r="E527" s="386"/>
      <c r="F527" s="392"/>
      <c r="G527" s="379"/>
      <c r="H527" s="379"/>
      <c r="I527" s="379"/>
      <c r="J527" s="379"/>
      <c r="K527" s="379"/>
      <c r="L527" s="379"/>
      <c r="M527" s="393"/>
      <c r="N527" s="386"/>
      <c r="O527" s="386"/>
      <c r="P527" s="386"/>
      <c r="Q527" s="386"/>
      <c r="R527" s="398"/>
      <c r="S527" s="19"/>
      <c r="T527" s="19"/>
      <c r="U527" s="19"/>
      <c r="V527" s="19"/>
      <c r="W527" s="19"/>
      <c r="X527" s="19"/>
      <c r="Y527" s="19"/>
      <c r="Z527" s="19"/>
      <c r="AA527" s="19"/>
    </row>
    <row r="528" spans="1:27" x14ac:dyDescent="0.2">
      <c r="A528" s="385"/>
      <c r="B528" s="386"/>
      <c r="C528" s="386"/>
      <c r="D528" s="386"/>
      <c r="E528" s="386"/>
      <c r="F528" s="392"/>
      <c r="G528" s="379"/>
      <c r="H528" s="379"/>
      <c r="I528" s="379"/>
      <c r="J528" s="379"/>
      <c r="K528" s="379"/>
      <c r="L528" s="379"/>
      <c r="M528" s="393"/>
      <c r="N528" s="386"/>
      <c r="O528" s="386"/>
      <c r="P528" s="386"/>
      <c r="Q528" s="386"/>
      <c r="R528" s="398"/>
      <c r="S528" s="19"/>
      <c r="T528" s="19"/>
      <c r="U528" s="19"/>
      <c r="V528" s="19"/>
      <c r="W528" s="19"/>
      <c r="X528" s="19"/>
      <c r="Y528" s="19"/>
      <c r="Z528" s="19"/>
      <c r="AA528" s="19"/>
    </row>
    <row r="529" spans="1:27" x14ac:dyDescent="0.2">
      <c r="A529" s="385"/>
      <c r="B529" s="386"/>
      <c r="C529" s="386"/>
      <c r="D529" s="386"/>
      <c r="E529" s="386"/>
      <c r="F529" s="392"/>
      <c r="G529" s="379"/>
      <c r="H529" s="379"/>
      <c r="I529" s="379"/>
      <c r="J529" s="379"/>
      <c r="K529" s="379"/>
      <c r="L529" s="379"/>
      <c r="M529" s="393"/>
      <c r="N529" s="386"/>
      <c r="O529" s="386"/>
      <c r="P529" s="386"/>
      <c r="Q529" s="386"/>
      <c r="R529" s="398"/>
      <c r="S529" s="19"/>
      <c r="T529" s="19"/>
      <c r="U529" s="19"/>
      <c r="V529" s="19"/>
      <c r="W529" s="19"/>
      <c r="X529" s="19"/>
      <c r="Y529" s="19"/>
      <c r="Z529" s="19"/>
      <c r="AA529" s="19"/>
    </row>
    <row r="530" spans="1:27" x14ac:dyDescent="0.2">
      <c r="A530" s="385"/>
      <c r="B530" s="386"/>
      <c r="C530" s="386"/>
      <c r="D530" s="386"/>
      <c r="E530" s="386"/>
      <c r="F530" s="392"/>
      <c r="G530" s="379"/>
      <c r="H530" s="379"/>
      <c r="I530" s="379"/>
      <c r="J530" s="379"/>
      <c r="K530" s="379"/>
      <c r="L530" s="379"/>
      <c r="M530" s="393"/>
      <c r="N530" s="386"/>
      <c r="O530" s="386"/>
      <c r="P530" s="386"/>
      <c r="Q530" s="386"/>
      <c r="R530" s="398"/>
      <c r="S530" s="19"/>
      <c r="T530" s="19"/>
      <c r="U530" s="19"/>
      <c r="V530" s="19"/>
      <c r="W530" s="19"/>
      <c r="X530" s="19"/>
      <c r="Y530" s="19"/>
      <c r="Z530" s="19"/>
      <c r="AA530" s="19"/>
    </row>
    <row r="531" spans="1:27" x14ac:dyDescent="0.2">
      <c r="A531" s="385"/>
      <c r="B531" s="386"/>
      <c r="C531" s="386"/>
      <c r="D531" s="386"/>
      <c r="E531" s="386"/>
      <c r="F531" s="392"/>
      <c r="G531" s="379"/>
      <c r="H531" s="379"/>
      <c r="I531" s="379"/>
      <c r="J531" s="379"/>
      <c r="K531" s="379"/>
      <c r="L531" s="379"/>
      <c r="M531" s="393"/>
      <c r="N531" s="386"/>
      <c r="O531" s="386"/>
      <c r="P531" s="386"/>
      <c r="Q531" s="386"/>
      <c r="R531" s="398"/>
      <c r="S531" s="19"/>
      <c r="T531" s="19"/>
      <c r="U531" s="19"/>
      <c r="V531" s="19"/>
      <c r="W531" s="19"/>
      <c r="X531" s="19"/>
      <c r="Y531" s="19"/>
      <c r="Z531" s="19"/>
      <c r="AA531" s="19"/>
    </row>
    <row r="532" spans="1:27" x14ac:dyDescent="0.2">
      <c r="A532" s="385"/>
      <c r="B532" s="386"/>
      <c r="C532" s="386"/>
      <c r="D532" s="386"/>
      <c r="E532" s="386"/>
      <c r="F532" s="392"/>
      <c r="G532" s="379"/>
      <c r="H532" s="379"/>
      <c r="I532" s="379"/>
      <c r="J532" s="379"/>
      <c r="K532" s="379"/>
      <c r="L532" s="379"/>
      <c r="M532" s="393"/>
      <c r="N532" s="386"/>
      <c r="O532" s="386"/>
      <c r="P532" s="386"/>
      <c r="Q532" s="386"/>
      <c r="R532" s="398"/>
      <c r="S532" s="19"/>
      <c r="T532" s="19"/>
      <c r="U532" s="19"/>
      <c r="V532" s="19"/>
      <c r="W532" s="19"/>
      <c r="X532" s="19"/>
      <c r="Y532" s="19"/>
      <c r="Z532" s="19"/>
      <c r="AA532" s="19"/>
    </row>
    <row r="533" spans="1:27" ht="16" thickBot="1" x14ac:dyDescent="0.25">
      <c r="A533" s="387"/>
      <c r="B533" s="388"/>
      <c r="C533" s="388"/>
      <c r="D533" s="388"/>
      <c r="E533" s="388"/>
      <c r="F533" s="392"/>
      <c r="G533" s="379"/>
      <c r="H533" s="379"/>
      <c r="I533" s="379"/>
      <c r="J533" s="379"/>
      <c r="K533" s="379"/>
      <c r="L533" s="379"/>
      <c r="M533" s="393"/>
      <c r="N533" s="388"/>
      <c r="O533" s="388"/>
      <c r="P533" s="388"/>
      <c r="Q533" s="388"/>
      <c r="R533" s="399"/>
      <c r="S533" s="19"/>
      <c r="T533" s="19"/>
      <c r="U533" s="19"/>
      <c r="V533" s="19"/>
      <c r="W533" s="19"/>
      <c r="X533" s="19"/>
      <c r="Y533" s="19"/>
      <c r="Z533" s="19"/>
      <c r="AA533" s="19"/>
    </row>
    <row r="534" spans="1:27" x14ac:dyDescent="0.2">
      <c r="A534" s="383" t="s">
        <v>259</v>
      </c>
      <c r="B534" s="384"/>
      <c r="C534" s="384"/>
      <c r="D534" s="384"/>
      <c r="E534" s="384"/>
      <c r="F534" s="392"/>
      <c r="G534" s="379"/>
      <c r="H534" s="379"/>
      <c r="I534" s="379"/>
      <c r="J534" s="379"/>
      <c r="K534" s="379"/>
      <c r="L534" s="379"/>
      <c r="M534" s="393"/>
      <c r="N534" s="384" t="s">
        <v>259</v>
      </c>
      <c r="O534" s="384"/>
      <c r="P534" s="384"/>
      <c r="Q534" s="384"/>
      <c r="R534" s="397"/>
      <c r="S534" s="19"/>
      <c r="T534" s="19"/>
      <c r="U534" s="19"/>
      <c r="V534" s="19"/>
      <c r="W534" s="19"/>
      <c r="X534" s="19"/>
      <c r="Y534" s="19"/>
      <c r="Z534" s="19"/>
      <c r="AA534" s="19"/>
    </row>
    <row r="535" spans="1:27" x14ac:dyDescent="0.2">
      <c r="A535" s="385"/>
      <c r="B535" s="386"/>
      <c r="C535" s="386"/>
      <c r="D535" s="386"/>
      <c r="E535" s="386"/>
      <c r="F535" s="392"/>
      <c r="G535" s="379"/>
      <c r="H535" s="379"/>
      <c r="I535" s="379"/>
      <c r="J535" s="379"/>
      <c r="K535" s="379"/>
      <c r="L535" s="379"/>
      <c r="M535" s="393"/>
      <c r="N535" s="386"/>
      <c r="O535" s="386"/>
      <c r="P535" s="386"/>
      <c r="Q535" s="386"/>
      <c r="R535" s="398"/>
      <c r="S535" s="19"/>
      <c r="T535" s="19"/>
      <c r="U535" s="19"/>
      <c r="V535" s="19"/>
      <c r="W535" s="19"/>
      <c r="X535" s="19"/>
      <c r="Y535" s="19"/>
      <c r="Z535" s="19"/>
      <c r="AA535" s="19"/>
    </row>
    <row r="536" spans="1:27" x14ac:dyDescent="0.2">
      <c r="A536" s="385"/>
      <c r="B536" s="386"/>
      <c r="C536" s="386"/>
      <c r="D536" s="386"/>
      <c r="E536" s="386"/>
      <c r="F536" s="392"/>
      <c r="G536" s="379"/>
      <c r="H536" s="379"/>
      <c r="I536" s="379"/>
      <c r="J536" s="379"/>
      <c r="K536" s="379"/>
      <c r="L536" s="379"/>
      <c r="M536" s="393"/>
      <c r="N536" s="386"/>
      <c r="O536" s="386"/>
      <c r="P536" s="386"/>
      <c r="Q536" s="386"/>
      <c r="R536" s="398"/>
      <c r="S536" s="19"/>
      <c r="T536" s="19"/>
      <c r="U536" s="19"/>
      <c r="V536" s="19"/>
      <c r="W536" s="19"/>
      <c r="X536" s="19"/>
      <c r="Y536" s="19"/>
      <c r="Z536" s="19"/>
      <c r="AA536" s="19"/>
    </row>
    <row r="537" spans="1:27" x14ac:dyDescent="0.2">
      <c r="A537" s="385"/>
      <c r="B537" s="386"/>
      <c r="C537" s="386"/>
      <c r="D537" s="386"/>
      <c r="E537" s="386"/>
      <c r="F537" s="392"/>
      <c r="G537" s="379"/>
      <c r="H537" s="379"/>
      <c r="I537" s="379"/>
      <c r="J537" s="379"/>
      <c r="K537" s="379"/>
      <c r="L537" s="379"/>
      <c r="M537" s="393"/>
      <c r="N537" s="386"/>
      <c r="O537" s="386"/>
      <c r="P537" s="386"/>
      <c r="Q537" s="386"/>
      <c r="R537" s="398"/>
      <c r="S537" s="19"/>
      <c r="T537" s="19"/>
      <c r="U537" s="19"/>
      <c r="V537" s="19"/>
      <c r="W537" s="19"/>
      <c r="X537" s="19"/>
      <c r="Y537" s="19"/>
      <c r="Z537" s="19"/>
      <c r="AA537" s="19"/>
    </row>
    <row r="538" spans="1:27" x14ac:dyDescent="0.2">
      <c r="A538" s="385"/>
      <c r="B538" s="386"/>
      <c r="C538" s="386"/>
      <c r="D538" s="386"/>
      <c r="E538" s="386"/>
      <c r="F538" s="392"/>
      <c r="G538" s="379"/>
      <c r="H538" s="379"/>
      <c r="I538" s="379"/>
      <c r="J538" s="379"/>
      <c r="K538" s="379"/>
      <c r="L538" s="379"/>
      <c r="M538" s="393"/>
      <c r="N538" s="386"/>
      <c r="O538" s="386"/>
      <c r="P538" s="386"/>
      <c r="Q538" s="386"/>
      <c r="R538" s="398"/>
      <c r="S538" s="19"/>
      <c r="T538" s="19"/>
      <c r="U538" s="19"/>
      <c r="V538" s="19"/>
      <c r="W538" s="19"/>
      <c r="X538" s="19"/>
      <c r="Y538" s="19"/>
      <c r="Z538" s="19"/>
      <c r="AA538" s="19"/>
    </row>
    <row r="539" spans="1:27" x14ac:dyDescent="0.2">
      <c r="A539" s="385"/>
      <c r="B539" s="386"/>
      <c r="C539" s="386"/>
      <c r="D539" s="386"/>
      <c r="E539" s="386"/>
      <c r="F539" s="392"/>
      <c r="G539" s="379"/>
      <c r="H539" s="379"/>
      <c r="I539" s="379"/>
      <c r="J539" s="379"/>
      <c r="K539" s="379"/>
      <c r="L539" s="379"/>
      <c r="M539" s="393"/>
      <c r="N539" s="386"/>
      <c r="O539" s="386"/>
      <c r="P539" s="386"/>
      <c r="Q539" s="386"/>
      <c r="R539" s="398"/>
      <c r="S539" s="19"/>
      <c r="T539" s="19"/>
      <c r="U539" s="19"/>
      <c r="V539" s="19"/>
      <c r="W539" s="19"/>
      <c r="X539" s="19"/>
      <c r="Y539" s="19"/>
      <c r="Z539" s="19"/>
      <c r="AA539" s="19"/>
    </row>
    <row r="540" spans="1:27" x14ac:dyDescent="0.2">
      <c r="A540" s="385"/>
      <c r="B540" s="386"/>
      <c r="C540" s="386"/>
      <c r="D540" s="386"/>
      <c r="E540" s="386"/>
      <c r="F540" s="392"/>
      <c r="G540" s="379"/>
      <c r="H540" s="379"/>
      <c r="I540" s="379"/>
      <c r="J540" s="379"/>
      <c r="K540" s="379"/>
      <c r="L540" s="379"/>
      <c r="M540" s="393"/>
      <c r="N540" s="386"/>
      <c r="O540" s="386"/>
      <c r="P540" s="386"/>
      <c r="Q540" s="386"/>
      <c r="R540" s="398"/>
      <c r="S540" s="19"/>
      <c r="T540" s="19"/>
      <c r="U540" s="19"/>
      <c r="V540" s="19"/>
      <c r="W540" s="19"/>
      <c r="X540" s="19"/>
      <c r="Y540" s="19"/>
      <c r="Z540" s="19"/>
      <c r="AA540" s="19"/>
    </row>
    <row r="541" spans="1:27" x14ac:dyDescent="0.2">
      <c r="A541" s="385"/>
      <c r="B541" s="386"/>
      <c r="C541" s="386"/>
      <c r="D541" s="386"/>
      <c r="E541" s="386"/>
      <c r="F541" s="392"/>
      <c r="G541" s="379"/>
      <c r="H541" s="379"/>
      <c r="I541" s="379"/>
      <c r="J541" s="379"/>
      <c r="K541" s="379"/>
      <c r="L541" s="379"/>
      <c r="M541" s="393"/>
      <c r="N541" s="386"/>
      <c r="O541" s="386"/>
      <c r="P541" s="386"/>
      <c r="Q541" s="386"/>
      <c r="R541" s="398"/>
      <c r="S541" s="19"/>
      <c r="T541" s="19"/>
      <c r="U541" s="19"/>
      <c r="V541" s="19"/>
      <c r="W541" s="19"/>
      <c r="X541" s="19"/>
      <c r="Y541" s="19"/>
      <c r="Z541" s="19"/>
      <c r="AA541" s="19"/>
    </row>
    <row r="542" spans="1:27" x14ac:dyDescent="0.2">
      <c r="A542" s="385"/>
      <c r="B542" s="386"/>
      <c r="C542" s="386"/>
      <c r="D542" s="386"/>
      <c r="E542" s="386"/>
      <c r="F542" s="392"/>
      <c r="G542" s="379"/>
      <c r="H542" s="379"/>
      <c r="I542" s="379"/>
      <c r="J542" s="379"/>
      <c r="K542" s="379"/>
      <c r="L542" s="379"/>
      <c r="M542" s="393"/>
      <c r="N542" s="386"/>
      <c r="O542" s="386"/>
      <c r="P542" s="386"/>
      <c r="Q542" s="386"/>
      <c r="R542" s="398"/>
      <c r="S542" s="19"/>
      <c r="T542" s="19"/>
      <c r="U542" s="19"/>
      <c r="V542" s="19"/>
      <c r="W542" s="19"/>
      <c r="X542" s="19"/>
      <c r="Y542" s="19"/>
      <c r="Z542" s="19"/>
      <c r="AA542" s="19"/>
    </row>
    <row r="543" spans="1:27" ht="16" thickBot="1" x14ac:dyDescent="0.25">
      <c r="A543" s="387"/>
      <c r="B543" s="388"/>
      <c r="C543" s="388"/>
      <c r="D543" s="388"/>
      <c r="E543" s="388"/>
      <c r="F543" s="394"/>
      <c r="G543" s="395"/>
      <c r="H543" s="395"/>
      <c r="I543" s="395"/>
      <c r="J543" s="395"/>
      <c r="K543" s="395"/>
      <c r="L543" s="395"/>
      <c r="M543" s="396"/>
      <c r="N543" s="388"/>
      <c r="O543" s="388"/>
      <c r="P543" s="388"/>
      <c r="Q543" s="388"/>
      <c r="R543" s="399"/>
      <c r="S543" s="19"/>
      <c r="T543" s="19"/>
      <c r="U543" s="19"/>
      <c r="V543" s="19"/>
      <c r="W543" s="19"/>
      <c r="X543" s="19"/>
      <c r="Y543" s="19"/>
      <c r="Z543" s="19"/>
      <c r="AA543" s="19"/>
    </row>
    <row r="544" spans="1:27" x14ac:dyDescent="0.2">
      <c r="A544" s="26"/>
      <c r="B544" s="26"/>
      <c r="C544" s="26"/>
      <c r="D544" s="26"/>
      <c r="E544" s="26"/>
      <c r="F544" s="26"/>
      <c r="G544" s="26"/>
      <c r="H544" s="26"/>
      <c r="I544" s="26"/>
      <c r="J544" s="26"/>
      <c r="K544" s="26"/>
      <c r="L544" s="26"/>
      <c r="M544" s="26"/>
      <c r="N544" s="27"/>
      <c r="O544" s="26"/>
      <c r="P544" s="26"/>
      <c r="Q544" s="26"/>
      <c r="R544" s="26"/>
      <c r="S544" s="19"/>
      <c r="T544" s="19"/>
      <c r="U544" s="19"/>
      <c r="V544" s="19"/>
      <c r="W544" s="19"/>
      <c r="X544" s="19"/>
      <c r="Y544" s="19"/>
      <c r="Z544" s="19"/>
      <c r="AA544" s="19"/>
    </row>
    <row r="545" spans="1:27" x14ac:dyDescent="0.2">
      <c r="A545" s="380" t="s">
        <v>266</v>
      </c>
      <c r="B545" s="380"/>
      <c r="C545" s="380"/>
      <c r="D545" s="380"/>
      <c r="E545" s="380"/>
      <c r="F545" s="380"/>
      <c r="G545" s="380"/>
      <c r="H545" s="380"/>
      <c r="I545" s="19"/>
      <c r="J545" s="19"/>
      <c r="K545" s="380" t="s">
        <v>267</v>
      </c>
      <c r="L545" s="380"/>
      <c r="M545" s="380"/>
      <c r="N545" s="380"/>
      <c r="O545" s="380"/>
      <c r="P545" s="380"/>
      <c r="Q545" s="380"/>
      <c r="R545" s="380"/>
      <c r="S545" s="19"/>
      <c r="T545" s="19"/>
      <c r="U545" s="19"/>
      <c r="V545" s="19"/>
      <c r="W545" s="19"/>
      <c r="X545" s="19"/>
      <c r="Y545" s="19"/>
      <c r="Z545" s="19"/>
      <c r="AA545" s="19"/>
    </row>
    <row r="546" spans="1:27" ht="16" x14ac:dyDescent="0.2">
      <c r="A546" s="35" t="s">
        <v>268</v>
      </c>
      <c r="B546" s="19"/>
      <c r="C546" s="28" t="s">
        <v>256</v>
      </c>
      <c r="D546" s="381">
        <f>VLOOKUP(S496,Base_03!$A$5:$AS$24,5,0)</f>
        <v>36</v>
      </c>
      <c r="E546" s="382"/>
      <c r="F546" s="19" t="s">
        <v>308</v>
      </c>
      <c r="G546" s="19"/>
      <c r="H546" s="19"/>
      <c r="I546" s="19"/>
      <c r="J546" s="19"/>
      <c r="K546" s="35" t="s">
        <v>268</v>
      </c>
      <c r="L546" s="28"/>
      <c r="M546" s="28" t="s">
        <v>2</v>
      </c>
      <c r="N546" s="375">
        <f>VLOOKUP(S496,Base_04!$A$5:$AS$24,5,0)</f>
        <v>49</v>
      </c>
      <c r="O546" s="375"/>
      <c r="P546" s="29" t="s">
        <v>308</v>
      </c>
      <c r="Q546" s="19"/>
      <c r="R546" s="19"/>
      <c r="S546" s="19"/>
      <c r="T546" s="19"/>
      <c r="U546" s="19"/>
      <c r="V546" s="19"/>
      <c r="W546" s="19"/>
      <c r="X546" s="19"/>
      <c r="Y546" s="19"/>
      <c r="Z546" s="19"/>
      <c r="AA546" s="19"/>
    </row>
    <row r="547" spans="1:27" x14ac:dyDescent="0.2">
      <c r="A547" s="36" t="s">
        <v>269</v>
      </c>
      <c r="B547" s="19"/>
      <c r="C547" s="28"/>
      <c r="D547" s="379" t="s">
        <v>313</v>
      </c>
      <c r="E547" s="379"/>
      <c r="F547" s="379" t="s">
        <v>314</v>
      </c>
      <c r="G547" s="379"/>
      <c r="H547" s="19"/>
      <c r="I547" s="19"/>
      <c r="J547" s="19"/>
      <c r="K547" s="36" t="s">
        <v>269</v>
      </c>
      <c r="L547" s="19"/>
      <c r="M547" s="28"/>
      <c r="N547" s="379" t="s">
        <v>313</v>
      </c>
      <c r="O547" s="379"/>
      <c r="P547" s="379" t="s">
        <v>314</v>
      </c>
      <c r="Q547" s="379"/>
      <c r="R547" s="34"/>
      <c r="S547" s="19"/>
      <c r="T547" s="19"/>
      <c r="U547" s="19"/>
      <c r="V547" s="19"/>
      <c r="W547" s="19"/>
      <c r="X547" s="19"/>
      <c r="Y547" s="19"/>
      <c r="Z547" s="19"/>
      <c r="AA547" s="19"/>
    </row>
    <row r="548" spans="1:27" x14ac:dyDescent="0.2">
      <c r="A548" s="19"/>
      <c r="B548" s="19"/>
      <c r="C548" s="28"/>
      <c r="D548" s="379"/>
      <c r="E548" s="379"/>
      <c r="F548" s="379"/>
      <c r="G548" s="379"/>
      <c r="H548" s="19"/>
      <c r="I548" s="19"/>
      <c r="J548" s="19"/>
      <c r="K548" s="19"/>
      <c r="L548" s="19"/>
      <c r="M548" s="28"/>
      <c r="N548" s="379"/>
      <c r="O548" s="379"/>
      <c r="P548" s="379"/>
      <c r="Q548" s="379"/>
      <c r="R548" s="34"/>
      <c r="S548" s="19"/>
      <c r="T548" s="19"/>
      <c r="U548" s="19"/>
      <c r="V548" s="19"/>
      <c r="W548" s="19"/>
      <c r="X548" s="19"/>
      <c r="Y548" s="19"/>
      <c r="Z548" s="19"/>
      <c r="AA548" s="19"/>
    </row>
    <row r="549" spans="1:27" x14ac:dyDescent="0.2">
      <c r="A549" s="346" t="s">
        <v>270</v>
      </c>
      <c r="B549" s="346"/>
      <c r="C549" s="346" t="s">
        <v>256</v>
      </c>
      <c r="D549" s="374" t="str">
        <f>VLOOKUP(S496,Base_03!$A$5:$AS$24,6,0)</f>
        <v>Pondasi Titik</v>
      </c>
      <c r="E549" s="374"/>
      <c r="F549" s="375">
        <f>VLOOKUP(S496,Base_03!$A$5:$AS$24,12,0)</f>
        <v>0</v>
      </c>
      <c r="G549" s="375"/>
      <c r="H549" s="19" t="s">
        <v>271</v>
      </c>
      <c r="I549" s="19"/>
      <c r="J549" s="19"/>
      <c r="K549" s="346" t="s">
        <v>270</v>
      </c>
      <c r="L549" s="346"/>
      <c r="M549" s="346"/>
      <c r="N549" s="374" t="str">
        <f>VLOOKUP(S496,Base_04!$A$5:$AS$24,6,0)</f>
        <v>Pondasi Titik</v>
      </c>
      <c r="O549" s="374"/>
      <c r="P549" s="375">
        <f>VLOOKUP(S496,Base_04!$A$5:$AS$24,12,0)</f>
        <v>0</v>
      </c>
      <c r="Q549" s="375"/>
      <c r="R549" s="19" t="s">
        <v>271</v>
      </c>
      <c r="S549" s="19" t="s">
        <v>272</v>
      </c>
      <c r="T549" s="19"/>
      <c r="U549" s="19"/>
      <c r="V549" s="19"/>
      <c r="W549" s="19"/>
      <c r="X549" s="19"/>
      <c r="Y549" s="19"/>
      <c r="Z549" s="19"/>
      <c r="AA549" s="19"/>
    </row>
    <row r="550" spans="1:27" x14ac:dyDescent="0.2">
      <c r="A550" s="346" t="s">
        <v>273</v>
      </c>
      <c r="B550" s="346"/>
      <c r="C550" s="346" t="s">
        <v>256</v>
      </c>
      <c r="D550" s="374" t="str">
        <f>VLOOKUP(S496,Base_03!$A$5:$AS$24,13,0)</f>
        <v>S 4</v>
      </c>
      <c r="E550" s="374"/>
      <c r="F550" s="375">
        <f>VLOOKUP(S496,Base_03!$A$5:$AS$24,15,0)</f>
        <v>0</v>
      </c>
      <c r="G550" s="375"/>
      <c r="H550" s="19" t="s">
        <v>271</v>
      </c>
      <c r="I550" s="19"/>
      <c r="J550" s="19"/>
      <c r="K550" s="346" t="s">
        <v>273</v>
      </c>
      <c r="L550" s="346"/>
      <c r="M550" s="346"/>
      <c r="N550" s="374" t="str">
        <f>VLOOKUP(S496,Base_04!$A$5:$AS$24,13,0)</f>
        <v>S 4</v>
      </c>
      <c r="O550" s="374"/>
      <c r="P550" s="375">
        <f>VLOOKUP(S496,Base_04!$A$5:$AS$24,15,0)</f>
        <v>0</v>
      </c>
      <c r="Q550" s="375"/>
      <c r="R550" s="19" t="s">
        <v>271</v>
      </c>
      <c r="S550" s="19" t="s">
        <v>272</v>
      </c>
      <c r="T550" s="19"/>
      <c r="U550" s="19"/>
      <c r="V550" s="19"/>
      <c r="W550" s="19"/>
      <c r="X550" s="19"/>
      <c r="Y550" s="19"/>
      <c r="Z550" s="19"/>
      <c r="AA550" s="19"/>
    </row>
    <row r="551" spans="1:27" x14ac:dyDescent="0.2">
      <c r="A551" s="346" t="s">
        <v>274</v>
      </c>
      <c r="B551" s="346"/>
      <c r="C551" s="346" t="s">
        <v>256</v>
      </c>
      <c r="D551" s="374" t="str">
        <f>VLOOKUP(S496,Base_03!$A$5:$AS$24,16,0)</f>
        <v>B 4</v>
      </c>
      <c r="E551" s="374"/>
      <c r="F551" s="375">
        <f>VLOOKUP(S496,Base_03!$A$5:$AS$24,22,0)</f>
        <v>0</v>
      </c>
      <c r="G551" s="375"/>
      <c r="H551" s="19" t="s">
        <v>271</v>
      </c>
      <c r="I551" s="19"/>
      <c r="J551" s="19"/>
      <c r="K551" s="346" t="s">
        <v>274</v>
      </c>
      <c r="L551" s="346"/>
      <c r="M551" s="346"/>
      <c r="N551" s="374" t="str">
        <f>VLOOKUP(S496,Base_04!$A$5:$AS$24,16,0)</f>
        <v>B 4</v>
      </c>
      <c r="O551" s="374"/>
      <c r="P551" s="375">
        <f>VLOOKUP(S496,Base_04!$A$5:$AS$24,22,0)</f>
        <v>0</v>
      </c>
      <c r="Q551" s="375"/>
      <c r="R551" s="19" t="s">
        <v>271</v>
      </c>
      <c r="S551" s="19" t="s">
        <v>272</v>
      </c>
      <c r="T551" s="19"/>
      <c r="U551" s="19"/>
      <c r="V551" s="19"/>
      <c r="W551" s="19"/>
      <c r="X551" s="19"/>
      <c r="Y551" s="19"/>
      <c r="Z551" s="19"/>
      <c r="AA551" s="19"/>
    </row>
    <row r="552" spans="1:27" x14ac:dyDescent="0.2">
      <c r="A552" s="346" t="s">
        <v>275</v>
      </c>
      <c r="B552" s="346"/>
      <c r="C552" s="346" t="s">
        <v>256</v>
      </c>
      <c r="D552" s="374" t="str">
        <f>VLOOKUP(S496,Base_03!$A$5:$AS$24,23,0)</f>
        <v>K 4</v>
      </c>
      <c r="E552" s="374"/>
      <c r="F552" s="375">
        <f>VLOOKUP(S496,Base_03!$A$5:$AS$24,24,0)</f>
        <v>0</v>
      </c>
      <c r="G552" s="375"/>
      <c r="H552" s="19" t="s">
        <v>271</v>
      </c>
      <c r="I552" s="19"/>
      <c r="J552" s="19"/>
      <c r="K552" s="346" t="s">
        <v>275</v>
      </c>
      <c r="L552" s="346"/>
      <c r="M552" s="346"/>
      <c r="N552" s="374" t="str">
        <f>VLOOKUP(S496,Base_04!$A$5:$AS$24,23,0)</f>
        <v>K 4</v>
      </c>
      <c r="O552" s="374"/>
      <c r="P552" s="375">
        <f>VLOOKUP(S496,Base_04!$A$5:$AS$24,24,0)</f>
        <v>0</v>
      </c>
      <c r="Q552" s="375"/>
      <c r="R552" s="19" t="s">
        <v>271</v>
      </c>
      <c r="S552" s="19" t="s">
        <v>272</v>
      </c>
      <c r="T552" s="19"/>
      <c r="U552" s="19"/>
      <c r="V552" s="19"/>
      <c r="W552" s="19"/>
      <c r="X552" s="19"/>
      <c r="Y552" s="19"/>
      <c r="Z552" s="19"/>
      <c r="AA552" s="19"/>
    </row>
    <row r="553" spans="1:27" x14ac:dyDescent="0.2">
      <c r="A553" s="346" t="s">
        <v>276</v>
      </c>
      <c r="B553" s="346"/>
      <c r="C553" s="346" t="s">
        <v>256</v>
      </c>
      <c r="D553" s="374" t="str">
        <f>VLOOKUP(S496,Base_03!$A$5:$AS$24,25,0)</f>
        <v>K 4</v>
      </c>
      <c r="E553" s="374"/>
      <c r="F553" s="375">
        <f>VLOOKUP(S496,Base_03!$A$5:$AS$24,26,0)</f>
        <v>73.900834456272094</v>
      </c>
      <c r="G553" s="375"/>
      <c r="H553" s="19" t="s">
        <v>309</v>
      </c>
      <c r="I553" s="19"/>
      <c r="J553" s="19"/>
      <c r="K553" s="346" t="s">
        <v>276</v>
      </c>
      <c r="L553" s="346"/>
      <c r="M553" s="346"/>
      <c r="N553" s="374" t="str">
        <f>VLOOKUP(S496,Base_04!$A$5:$AS$24,25,0)</f>
        <v>K 4</v>
      </c>
      <c r="O553" s="374"/>
      <c r="P553" s="375">
        <f>VLOOKUP(S496,Base_04!$A$5:$AS$24,26,0)</f>
        <v>93.530743608719362</v>
      </c>
      <c r="Q553" s="375"/>
      <c r="R553" s="19" t="s">
        <v>309</v>
      </c>
      <c r="S553" s="19" t="s">
        <v>272</v>
      </c>
      <c r="T553" s="19"/>
      <c r="U553" s="19"/>
      <c r="V553" s="19"/>
      <c r="W553" s="19"/>
      <c r="X553" s="19"/>
      <c r="Y553" s="19"/>
      <c r="Z553" s="19"/>
      <c r="AA553" s="19"/>
    </row>
    <row r="554" spans="1:27" x14ac:dyDescent="0.2">
      <c r="A554" s="22"/>
      <c r="B554" s="22"/>
      <c r="C554" s="22"/>
      <c r="D554" s="18"/>
      <c r="E554" s="18"/>
      <c r="F554" s="29"/>
      <c r="G554" s="19"/>
      <c r="H554" s="19"/>
      <c r="I554" s="19"/>
      <c r="J554" s="19"/>
      <c r="K554" s="22"/>
      <c r="L554" s="22"/>
      <c r="M554" s="22"/>
      <c r="N554" s="18"/>
      <c r="O554" s="18"/>
      <c r="P554" s="29"/>
      <c r="Q554" s="19"/>
      <c r="R554" s="19"/>
      <c r="S554" s="19"/>
      <c r="T554" s="19"/>
      <c r="U554" s="19"/>
      <c r="V554" s="19"/>
      <c r="W554" s="19"/>
      <c r="X554" s="19"/>
      <c r="Y554" s="19"/>
      <c r="Z554" s="19"/>
      <c r="AA554" s="19"/>
    </row>
    <row r="555" spans="1:27" x14ac:dyDescent="0.2">
      <c r="A555" s="36" t="s">
        <v>277</v>
      </c>
      <c r="B555" s="19"/>
      <c r="C555" s="28"/>
      <c r="D555" s="379" t="s">
        <v>313</v>
      </c>
      <c r="E555" s="379"/>
      <c r="F555" s="379" t="s">
        <v>314</v>
      </c>
      <c r="G555" s="379"/>
      <c r="H555" s="19"/>
      <c r="I555" s="19"/>
      <c r="J555" s="19"/>
      <c r="K555" s="36" t="s">
        <v>277</v>
      </c>
      <c r="L555" s="19"/>
      <c r="M555" s="28"/>
      <c r="N555" s="379" t="s">
        <v>313</v>
      </c>
      <c r="O555" s="379"/>
      <c r="P555" s="379" t="s">
        <v>314</v>
      </c>
      <c r="Q555" s="379"/>
      <c r="R555" s="34"/>
      <c r="S555" s="19"/>
      <c r="T555" s="19"/>
      <c r="U555" s="19"/>
      <c r="V555" s="19"/>
      <c r="W555" s="19"/>
      <c r="X555" s="19"/>
      <c r="Y555" s="19"/>
      <c r="Z555" s="19"/>
      <c r="AA555" s="19"/>
    </row>
    <row r="556" spans="1:27" x14ac:dyDescent="0.2">
      <c r="A556" s="19"/>
      <c r="B556" s="19"/>
      <c r="C556" s="28"/>
      <c r="D556" s="379"/>
      <c r="E556" s="379"/>
      <c r="F556" s="379"/>
      <c r="G556" s="379"/>
      <c r="H556" s="19"/>
      <c r="I556" s="19"/>
      <c r="J556" s="19"/>
      <c r="K556" s="19"/>
      <c r="L556" s="19"/>
      <c r="M556" s="28"/>
      <c r="N556" s="379"/>
      <c r="O556" s="379"/>
      <c r="P556" s="379"/>
      <c r="Q556" s="379"/>
      <c r="R556" s="34"/>
      <c r="S556" s="19"/>
      <c r="T556" s="19"/>
      <c r="U556" s="19"/>
      <c r="V556" s="19"/>
      <c r="W556" s="19"/>
      <c r="X556" s="19"/>
      <c r="Y556" s="19"/>
      <c r="Z556" s="19"/>
      <c r="AA556" s="19"/>
    </row>
    <row r="557" spans="1:27" x14ac:dyDescent="0.2">
      <c r="A557" s="346" t="s">
        <v>278</v>
      </c>
      <c r="B557" s="346"/>
      <c r="C557" s="346" t="s">
        <v>2</v>
      </c>
      <c r="D557" s="374" t="str">
        <f>VLOOKUP(S496,Base_03!$A$5:$AS$24,28,0)</f>
        <v xml:space="preserve"> G 4</v>
      </c>
      <c r="E557" s="374"/>
      <c r="F557" s="375">
        <f>VLOOKUP(S496,Base_03!$A$5:$AS$24,30,0)</f>
        <v>55</v>
      </c>
      <c r="G557" s="375"/>
      <c r="H557" s="19" t="s">
        <v>309</v>
      </c>
      <c r="I557" s="19"/>
      <c r="J557" s="19"/>
      <c r="K557" s="346" t="s">
        <v>278</v>
      </c>
      <c r="L557" s="346"/>
      <c r="M557" s="346" t="s">
        <v>2</v>
      </c>
      <c r="N557" s="374" t="str">
        <f>VLOOKUP(S496,Base_04!$A$5:$AS$24,28,0)</f>
        <v xml:space="preserve"> G 4</v>
      </c>
      <c r="O557" s="374"/>
      <c r="P557" s="375">
        <f>VLOOKUP(S496,Base_04!$A$5:$AS$24,30,0)</f>
        <v>55</v>
      </c>
      <c r="Q557" s="375"/>
      <c r="R557" s="19" t="s">
        <v>309</v>
      </c>
      <c r="S557" s="19" t="s">
        <v>272</v>
      </c>
      <c r="T557" s="19"/>
      <c r="U557" s="19"/>
      <c r="V557" s="19"/>
      <c r="W557" s="19"/>
      <c r="X557" s="19"/>
      <c r="Y557" s="19"/>
      <c r="Z557" s="19"/>
      <c r="AA557" s="19"/>
    </row>
    <row r="558" spans="1:27" x14ac:dyDescent="0.2">
      <c r="A558" s="346" t="s">
        <v>279</v>
      </c>
      <c r="B558" s="346"/>
      <c r="C558" s="346" t="s">
        <v>2</v>
      </c>
      <c r="D558" s="374" t="str">
        <f>VLOOKUP(S496,Base_03!$A$5:$AS$24,31,0)</f>
        <v>H 4</v>
      </c>
      <c r="E558" s="374"/>
      <c r="F558" s="375">
        <f>VLOOKUP(S496,Base_03!$A$5:$AS$24,34,0)</f>
        <v>-5.76</v>
      </c>
      <c r="G558" s="375"/>
      <c r="H558" s="19" t="s">
        <v>309</v>
      </c>
      <c r="I558" s="19"/>
      <c r="J558" s="19"/>
      <c r="K558" s="346" t="s">
        <v>279</v>
      </c>
      <c r="L558" s="346"/>
      <c r="M558" s="346" t="s">
        <v>2</v>
      </c>
      <c r="N558" s="374" t="str">
        <f>VLOOKUP(S496,Base_04!$A$5:$AS$24,31,0)</f>
        <v>H 4</v>
      </c>
      <c r="O558" s="374"/>
      <c r="P558" s="375">
        <f>VLOOKUP(S496,Base_04!$A$5:$AS$24,34,0)</f>
        <v>-5.76</v>
      </c>
      <c r="Q558" s="375"/>
      <c r="R558" s="19" t="s">
        <v>309</v>
      </c>
      <c r="S558" s="19" t="s">
        <v>272</v>
      </c>
      <c r="T558" s="19"/>
      <c r="U558" s="19"/>
      <c r="V558" s="19"/>
      <c r="W558" s="19"/>
      <c r="X558" s="19"/>
      <c r="Y558" s="19"/>
      <c r="Z558" s="19"/>
      <c r="AA558" s="19"/>
    </row>
    <row r="559" spans="1:27" x14ac:dyDescent="0.2">
      <c r="A559" s="376" t="s">
        <v>311</v>
      </c>
      <c r="B559" s="376"/>
      <c r="C559" s="376" t="s">
        <v>2</v>
      </c>
      <c r="D559" s="377" t="str">
        <f>VLOOKUP(S496,Base_03!$A$5:$AS$24,35,0)</f>
        <v>Kayu</v>
      </c>
      <c r="E559" s="377"/>
      <c r="F559" s="378">
        <f>VLOOKUP(S496,Base_03!$A$5:$AS$24,36,0)</f>
        <v>5.76</v>
      </c>
      <c r="G559" s="378"/>
      <c r="H559" s="19" t="s">
        <v>309</v>
      </c>
      <c r="I559" s="19"/>
      <c r="J559" s="19"/>
      <c r="K559" s="376" t="s">
        <v>311</v>
      </c>
      <c r="L559" s="376"/>
      <c r="M559" s="376" t="s">
        <v>2</v>
      </c>
      <c r="N559" s="377" t="str">
        <f>VLOOKUP(S496,Base_04!$A$5:$AS$24,35,0)</f>
        <v>Kayu</v>
      </c>
      <c r="O559" s="377"/>
      <c r="P559" s="378">
        <f>VLOOKUP(S496,Base_04!$A$5:$AS$24,36,0)</f>
        <v>5.76</v>
      </c>
      <c r="Q559" s="378"/>
      <c r="R559" s="19" t="s">
        <v>309</v>
      </c>
      <c r="S559" s="19" t="s">
        <v>272</v>
      </c>
      <c r="T559" s="19"/>
      <c r="U559" s="19"/>
      <c r="V559" s="19"/>
      <c r="W559" s="19"/>
      <c r="X559" s="19"/>
      <c r="Y559" s="19"/>
      <c r="Z559" s="19"/>
      <c r="AA559" s="19"/>
    </row>
    <row r="560" spans="1:27" x14ac:dyDescent="0.2">
      <c r="A560" s="372" t="s">
        <v>312</v>
      </c>
      <c r="B560" s="372"/>
      <c r="C560" s="372"/>
      <c r="D560" s="377"/>
      <c r="E560" s="377"/>
      <c r="F560" s="378"/>
      <c r="G560" s="378"/>
      <c r="H560" s="19"/>
      <c r="I560" s="19"/>
      <c r="J560" s="19"/>
      <c r="K560" s="372" t="s">
        <v>312</v>
      </c>
      <c r="L560" s="372"/>
      <c r="M560" s="372"/>
      <c r="N560" s="377"/>
      <c r="O560" s="377"/>
      <c r="P560" s="378"/>
      <c r="Q560" s="378"/>
      <c r="R560" s="19"/>
      <c r="S560" s="19"/>
      <c r="T560" s="19"/>
      <c r="U560" s="19"/>
      <c r="V560" s="19"/>
      <c r="W560" s="19"/>
      <c r="X560" s="19"/>
      <c r="Y560" s="19"/>
      <c r="Z560" s="19"/>
      <c r="AA560" s="19"/>
    </row>
    <row r="561" spans="1:27" x14ac:dyDescent="0.2">
      <c r="A561" s="346" t="s">
        <v>280</v>
      </c>
      <c r="B561" s="346"/>
      <c r="C561" s="346" t="s">
        <v>2</v>
      </c>
      <c r="D561" s="374" t="str">
        <f>VLOOKUP(S496,Base_03!$A$5:$AS$24,39,0)</f>
        <v>R 4</v>
      </c>
      <c r="E561" s="374"/>
      <c r="F561" s="375">
        <f>VLOOKUP(S496,Base_03!$A$5:$AS$24,40,0)</f>
        <v>36</v>
      </c>
      <c r="G561" s="375"/>
      <c r="H561" s="19" t="s">
        <v>309</v>
      </c>
      <c r="I561" s="19"/>
      <c r="J561" s="19"/>
      <c r="K561" s="346" t="s">
        <v>280</v>
      </c>
      <c r="L561" s="346"/>
      <c r="M561" s="346" t="s">
        <v>2</v>
      </c>
      <c r="N561" s="374" t="str">
        <f>VLOOKUP(S496,Base_04!$A$5:$AS$24,39,0)</f>
        <v>R 4</v>
      </c>
      <c r="O561" s="374"/>
      <c r="P561" s="375">
        <f>VLOOKUP(S496,Base_04!$A$5:$AS$24,40,0)</f>
        <v>49</v>
      </c>
      <c r="Q561" s="375"/>
      <c r="R561" s="19" t="s">
        <v>309</v>
      </c>
      <c r="S561" s="19" t="s">
        <v>272</v>
      </c>
      <c r="T561" s="19"/>
      <c r="U561" s="19"/>
      <c r="V561" s="19"/>
      <c r="W561" s="19"/>
      <c r="X561" s="19"/>
      <c r="Y561" s="19"/>
      <c r="Z561" s="19"/>
      <c r="AA561" s="19"/>
    </row>
    <row r="562" spans="1:27" x14ac:dyDescent="0.2">
      <c r="A562" s="19"/>
      <c r="B562" s="19"/>
      <c r="C562" s="19"/>
      <c r="D562" s="19"/>
      <c r="E562" s="19"/>
      <c r="F562" s="19"/>
      <c r="G562" s="19"/>
      <c r="H562" s="19"/>
      <c r="I562" s="19"/>
      <c r="J562" s="19"/>
      <c r="K562" s="19"/>
      <c r="L562" s="37"/>
      <c r="M562" s="37"/>
      <c r="N562" s="37"/>
      <c r="O562" s="19"/>
      <c r="P562" s="29"/>
      <c r="Q562" s="19"/>
      <c r="R562" s="19"/>
      <c r="S562" s="19"/>
      <c r="T562" s="19"/>
      <c r="U562" s="19"/>
      <c r="V562" s="19"/>
      <c r="W562" s="19"/>
      <c r="X562" s="19"/>
      <c r="Y562" s="19"/>
      <c r="Z562" s="19"/>
      <c r="AA562" s="19"/>
    </row>
    <row r="563" spans="1:27" x14ac:dyDescent="0.2">
      <c r="A563" s="346" t="s">
        <v>315</v>
      </c>
      <c r="B563" s="346"/>
      <c r="C563" s="346" t="s">
        <v>256</v>
      </c>
      <c r="D563" s="373">
        <f>VLOOKUP(S496,Base_03!$A$5:$AS$24,42,0)</f>
        <v>6.666666666666667</v>
      </c>
      <c r="E563" s="373"/>
      <c r="F563" s="20" t="s">
        <v>281</v>
      </c>
      <c r="G563" s="19"/>
      <c r="H563" s="19"/>
      <c r="I563" s="19"/>
      <c r="J563" s="19"/>
      <c r="K563" s="346" t="s">
        <v>315</v>
      </c>
      <c r="L563" s="346"/>
      <c r="M563" s="346" t="s">
        <v>256</v>
      </c>
      <c r="N563" s="373">
        <f>VLOOKUP(S496,Base_04!$A$5:$AS$24,42,0)</f>
        <v>4.8979591836734695</v>
      </c>
      <c r="O563" s="373"/>
      <c r="P563" s="38" t="s">
        <v>281</v>
      </c>
      <c r="Q563" s="19"/>
      <c r="R563" s="19"/>
      <c r="S563" s="30" t="s">
        <v>282</v>
      </c>
      <c r="T563" s="19"/>
      <c r="U563" s="19"/>
      <c r="V563" s="19"/>
      <c r="W563" s="19"/>
      <c r="X563" s="19"/>
      <c r="Y563" s="19"/>
      <c r="Z563" s="19"/>
      <c r="AA563" s="19"/>
    </row>
    <row r="564" spans="1:27" x14ac:dyDescent="0.2">
      <c r="A564" s="346" t="s">
        <v>316</v>
      </c>
      <c r="B564" s="346"/>
      <c r="C564" s="346" t="s">
        <v>2</v>
      </c>
      <c r="D564" s="373">
        <f>VLOOKUP(S496,Base_03!$A$5:$AS$24,43,0)</f>
        <v>9.6666666666666661</v>
      </c>
      <c r="E564" s="373"/>
      <c r="F564" s="20" t="s">
        <v>281</v>
      </c>
      <c r="G564" s="19"/>
      <c r="H564" s="19"/>
      <c r="I564" s="19"/>
      <c r="J564" s="19"/>
      <c r="K564" s="346" t="s">
        <v>316</v>
      </c>
      <c r="L564" s="346"/>
      <c r="M564" s="346" t="s">
        <v>2</v>
      </c>
      <c r="N564" s="373">
        <f>VLOOKUP(S496,Base_04!$A$5:$AS$24,43,0)</f>
        <v>7.1020408163265314</v>
      </c>
      <c r="O564" s="373"/>
      <c r="P564" s="38" t="s">
        <v>281</v>
      </c>
      <c r="Q564" s="19"/>
      <c r="R564" s="19"/>
      <c r="S564" s="30" t="s">
        <v>283</v>
      </c>
      <c r="T564" s="19"/>
      <c r="U564" s="19"/>
      <c r="V564" s="19"/>
      <c r="W564" s="19"/>
      <c r="X564" s="19"/>
      <c r="Y564" s="19"/>
      <c r="Z564" s="19"/>
      <c r="AA564" s="19"/>
    </row>
    <row r="565" spans="1:27" x14ac:dyDescent="0.2">
      <c r="A565" s="346" t="s">
        <v>317</v>
      </c>
      <c r="B565" s="346"/>
      <c r="C565" s="346"/>
      <c r="D565" s="367" t="str">
        <f>VLOOKUP(S496,Base_03!$A$5:$AS$24,44,0)</f>
        <v>(Ada) Baik</v>
      </c>
      <c r="E565" s="367"/>
      <c r="F565" s="19"/>
      <c r="G565" s="19"/>
      <c r="H565" s="19"/>
      <c r="I565" s="19"/>
      <c r="J565" s="19"/>
      <c r="K565" s="346" t="s">
        <v>317</v>
      </c>
      <c r="L565" s="346"/>
      <c r="M565" s="346"/>
      <c r="N565" s="367" t="str">
        <f>VLOOKUP(S496,Base_04!$A$5:$AS$24,44,0)</f>
        <v>(Ada) Baik</v>
      </c>
      <c r="O565" s="367"/>
      <c r="P565" s="29"/>
      <c r="Q565" s="19"/>
      <c r="R565" s="19"/>
      <c r="S565" s="19"/>
      <c r="T565" s="19"/>
      <c r="U565" s="19"/>
      <c r="V565" s="19"/>
      <c r="W565" s="19"/>
      <c r="X565" s="19"/>
      <c r="Y565" s="19"/>
      <c r="Z565" s="19"/>
      <c r="AA565" s="19"/>
    </row>
    <row r="566" spans="1:27" x14ac:dyDescent="0.2">
      <c r="A566" s="372" t="s">
        <v>318</v>
      </c>
      <c r="B566" s="372"/>
      <c r="C566" s="28"/>
      <c r="D566" s="20"/>
      <c r="E566" s="20"/>
      <c r="F566" s="19"/>
      <c r="G566" s="19"/>
      <c r="H566" s="19"/>
      <c r="I566" s="19"/>
      <c r="J566" s="19"/>
      <c r="K566" s="372" t="s">
        <v>318</v>
      </c>
      <c r="L566" s="372"/>
      <c r="M566" s="28"/>
      <c r="N566" s="20"/>
      <c r="O566" s="20"/>
      <c r="P566" s="29"/>
      <c r="Q566" s="19"/>
      <c r="R566" s="19"/>
      <c r="S566" s="19"/>
      <c r="T566" s="19"/>
      <c r="U566" s="19"/>
      <c r="V566" s="19"/>
      <c r="W566" s="19"/>
      <c r="X566" s="19"/>
      <c r="Y566" s="19"/>
      <c r="Z566" s="19"/>
      <c r="AA566" s="19"/>
    </row>
    <row r="567" spans="1:27" x14ac:dyDescent="0.2">
      <c r="A567" s="346" t="s">
        <v>317</v>
      </c>
      <c r="B567" s="346"/>
      <c r="C567" s="346"/>
      <c r="D567" s="367" t="str">
        <f>VLOOKUP(S496,Base_03!$A$5:$AS$24,45,0)</f>
        <v>Air Pam (Baik)</v>
      </c>
      <c r="E567" s="367"/>
      <c r="F567" s="19"/>
      <c r="G567" s="19"/>
      <c r="H567" s="19"/>
      <c r="I567" s="19"/>
      <c r="J567" s="19"/>
      <c r="K567" s="346" t="s">
        <v>317</v>
      </c>
      <c r="L567" s="346"/>
      <c r="M567" s="346"/>
      <c r="N567" s="367" t="str">
        <f>VLOOKUP(S496,Base_04!$A$5:$AS$24,45,0)</f>
        <v>Air Pam (Baik)</v>
      </c>
      <c r="O567" s="367"/>
      <c r="P567" s="29"/>
      <c r="Q567" s="19"/>
      <c r="R567" s="19"/>
      <c r="S567" s="19"/>
      <c r="T567" s="19"/>
      <c r="U567" s="19"/>
      <c r="V567" s="19"/>
      <c r="W567" s="19"/>
      <c r="X567" s="19"/>
      <c r="Y567" s="19"/>
      <c r="Z567" s="19"/>
      <c r="AA567" s="19"/>
    </row>
    <row r="568" spans="1:27" x14ac:dyDescent="0.2">
      <c r="A568" s="372" t="s">
        <v>319</v>
      </c>
      <c r="B568" s="372"/>
      <c r="C568" s="28"/>
      <c r="D568" s="20"/>
      <c r="E568" s="20"/>
      <c r="F568" s="19"/>
      <c r="G568" s="19"/>
      <c r="H568" s="19"/>
      <c r="I568" s="19"/>
      <c r="J568" s="19"/>
      <c r="K568" s="372" t="s">
        <v>319</v>
      </c>
      <c r="L568" s="372"/>
      <c r="M568" s="28"/>
      <c r="N568" s="20"/>
      <c r="O568" s="20"/>
      <c r="P568" s="29"/>
      <c r="Q568" s="19"/>
      <c r="R568" s="19"/>
      <c r="S568" s="19"/>
      <c r="T568" s="19"/>
      <c r="U568" s="19"/>
      <c r="V568" s="19"/>
      <c r="W568" s="19"/>
      <c r="X568" s="19"/>
      <c r="Y568" s="19"/>
      <c r="Z568" s="19"/>
      <c r="AA568" s="19"/>
    </row>
    <row r="569" spans="1:27" x14ac:dyDescent="0.2">
      <c r="A569" s="35" t="s">
        <v>284</v>
      </c>
      <c r="B569" s="19"/>
      <c r="C569" s="28" t="s">
        <v>256</v>
      </c>
      <c r="D569" s="367">
        <f>VLOOKUP(S496,[128]Base_02!$A$5:$S$24,18,0)</f>
        <v>-7.4710999999999999</v>
      </c>
      <c r="E569" s="367"/>
      <c r="F569" s="19" t="str">
        <f>IF(D569&gt;0,"LU","LS")</f>
        <v>LS</v>
      </c>
      <c r="G569" s="19"/>
      <c r="H569" s="19"/>
      <c r="I569" s="19"/>
      <c r="J569" s="19"/>
      <c r="K569" s="35" t="s">
        <v>284</v>
      </c>
      <c r="L569" s="28"/>
      <c r="M569" s="28" t="s">
        <v>256</v>
      </c>
      <c r="N569" s="367">
        <f>D569</f>
        <v>-7.4710999999999999</v>
      </c>
      <c r="O569" s="367"/>
      <c r="P569" s="19" t="str">
        <f>IF(N569&gt;0,"LU","LS")</f>
        <v>LS</v>
      </c>
      <c r="Q569" s="19"/>
      <c r="R569" s="19"/>
      <c r="S569" s="19"/>
      <c r="T569" s="19"/>
      <c r="U569" s="19"/>
      <c r="V569" s="19"/>
      <c r="W569" s="19"/>
      <c r="X569" s="19"/>
      <c r="Y569" s="19"/>
      <c r="Z569" s="19"/>
      <c r="AA569" s="19"/>
    </row>
    <row r="570" spans="1:27" x14ac:dyDescent="0.2">
      <c r="A570" s="19"/>
      <c r="B570" s="19"/>
      <c r="C570" s="28" t="s">
        <v>285</v>
      </c>
      <c r="D570" s="367">
        <f>VLOOKUP(S496,[128]Base_02!$A$5:$S$24,19,0)</f>
        <v>109.5635</v>
      </c>
      <c r="E570" s="367"/>
      <c r="F570" s="19" t="s">
        <v>286</v>
      </c>
      <c r="G570" s="19"/>
      <c r="H570" s="19"/>
      <c r="I570" s="19"/>
      <c r="J570" s="19"/>
      <c r="K570" s="19"/>
      <c r="L570" s="19"/>
      <c r="M570" s="19"/>
      <c r="N570" s="367">
        <f>D570</f>
        <v>109.5635</v>
      </c>
      <c r="O570" s="367"/>
      <c r="P570" s="29" t="s">
        <v>286</v>
      </c>
      <c r="Q570" s="28" t="s">
        <v>287</v>
      </c>
      <c r="R570" s="28"/>
      <c r="S570" s="19"/>
      <c r="T570" s="19"/>
      <c r="U570" s="19"/>
      <c r="V570" s="19"/>
      <c r="W570" s="19"/>
      <c r="X570" s="19"/>
      <c r="Y570" s="19"/>
      <c r="Z570" s="19"/>
      <c r="AA570" s="19"/>
    </row>
    <row r="571" spans="1:27" x14ac:dyDescent="0.2">
      <c r="A571" s="19"/>
      <c r="B571" s="19"/>
      <c r="C571" s="28"/>
      <c r="D571" s="19"/>
      <c r="E571" s="19"/>
      <c r="F571" s="19"/>
      <c r="G571" s="19"/>
      <c r="H571" s="19"/>
      <c r="I571" s="19"/>
      <c r="J571" s="19"/>
      <c r="K571" s="19"/>
      <c r="L571" s="20"/>
      <c r="M571" s="20"/>
      <c r="N571" s="29"/>
      <c r="O571" s="19"/>
      <c r="P571" s="19"/>
      <c r="Q571" s="19"/>
      <c r="R571" s="19"/>
      <c r="S571" s="19"/>
      <c r="T571" s="19"/>
      <c r="U571" s="19"/>
      <c r="V571" s="19"/>
      <c r="W571" s="19"/>
      <c r="X571" s="19"/>
      <c r="Y571" s="19"/>
      <c r="Z571" s="19"/>
      <c r="AA571" s="19"/>
    </row>
    <row r="572" spans="1:27" x14ac:dyDescent="0.2">
      <c r="A572" s="19"/>
      <c r="B572" s="19"/>
      <c r="C572" s="28"/>
      <c r="D572" s="19"/>
      <c r="E572" s="19"/>
      <c r="F572" s="19"/>
      <c r="G572" s="19"/>
      <c r="H572" s="19"/>
      <c r="I572" s="19"/>
      <c r="J572" s="19"/>
      <c r="K572" s="19"/>
      <c r="L572" s="20"/>
      <c r="M572" s="20"/>
      <c r="N572" s="29"/>
      <c r="O572" s="19"/>
      <c r="P572" s="19"/>
      <c r="Q572" s="19"/>
      <c r="R572" s="19"/>
      <c r="S572" s="19"/>
      <c r="T572" s="19"/>
      <c r="U572" s="19"/>
      <c r="V572" s="19"/>
      <c r="W572" s="19"/>
      <c r="X572" s="19"/>
      <c r="Y572" s="19"/>
      <c r="Z572" s="19"/>
      <c r="AA572" s="19"/>
    </row>
    <row r="573" spans="1:27" x14ac:dyDescent="0.2">
      <c r="A573" s="19"/>
      <c r="B573" s="19"/>
      <c r="C573" s="28"/>
      <c r="D573" s="19"/>
      <c r="E573" s="19"/>
      <c r="F573" s="19"/>
      <c r="G573" s="19"/>
      <c r="H573" s="19"/>
      <c r="I573" s="19"/>
      <c r="J573" s="19"/>
      <c r="K573" s="19"/>
      <c r="L573" s="20"/>
      <c r="M573" s="20"/>
      <c r="N573" s="29"/>
      <c r="O573" s="19"/>
      <c r="P573" s="19"/>
      <c r="Q573" s="19"/>
      <c r="R573" s="19"/>
      <c r="S573" s="19"/>
      <c r="T573" s="19"/>
      <c r="U573" s="19"/>
      <c r="V573" s="19"/>
      <c r="W573" s="19"/>
      <c r="X573" s="19"/>
      <c r="Y573" s="19"/>
      <c r="Z573" s="19"/>
      <c r="AA573" s="19"/>
    </row>
    <row r="574" spans="1:27" x14ac:dyDescent="0.2">
      <c r="A574" s="19"/>
      <c r="B574" s="19"/>
      <c r="C574" s="28"/>
      <c r="D574" s="19"/>
      <c r="E574" s="19"/>
      <c r="F574" s="19"/>
      <c r="G574" s="19"/>
      <c r="H574" s="19"/>
      <c r="I574" s="19"/>
      <c r="J574" s="19"/>
      <c r="K574" s="19"/>
      <c r="L574" s="20"/>
      <c r="M574" s="20"/>
      <c r="N574" s="29"/>
      <c r="O574" s="19"/>
      <c r="P574" s="19"/>
      <c r="Q574" s="19"/>
      <c r="R574" s="19"/>
      <c r="S574" s="19"/>
      <c r="T574" s="19"/>
      <c r="U574" s="19"/>
      <c r="V574" s="19"/>
      <c r="W574" s="19"/>
      <c r="X574" s="19"/>
      <c r="Y574" s="19"/>
      <c r="Z574" s="19"/>
      <c r="AA574" s="19"/>
    </row>
    <row r="575" spans="1:27" x14ac:dyDescent="0.2">
      <c r="A575" s="19"/>
      <c r="B575" s="19"/>
      <c r="C575" s="28"/>
      <c r="D575" s="19"/>
      <c r="E575" s="19"/>
      <c r="F575" s="19"/>
      <c r="G575" s="19"/>
      <c r="H575" s="19"/>
      <c r="I575" s="19"/>
      <c r="J575" s="19"/>
      <c r="K575" s="19"/>
      <c r="L575" s="20"/>
      <c r="M575" s="20"/>
      <c r="N575" s="29"/>
      <c r="O575" s="19"/>
      <c r="P575" s="19"/>
      <c r="Q575" s="19"/>
      <c r="R575" s="19"/>
      <c r="S575" s="19"/>
      <c r="T575" s="19"/>
      <c r="U575" s="19"/>
      <c r="V575" s="19"/>
      <c r="W575" s="19"/>
      <c r="X575" s="19"/>
      <c r="Y575" s="19"/>
      <c r="Z575" s="19"/>
      <c r="AA575" s="19"/>
    </row>
    <row r="576" spans="1:27" x14ac:dyDescent="0.2">
      <c r="A576" s="19"/>
      <c r="B576" s="19"/>
      <c r="C576" s="28"/>
      <c r="D576" s="19"/>
      <c r="E576" s="19"/>
      <c r="F576" s="19"/>
      <c r="G576" s="19"/>
      <c r="H576" s="19"/>
      <c r="I576" s="19"/>
      <c r="J576" s="19"/>
      <c r="K576" s="19"/>
      <c r="L576" s="20"/>
      <c r="M576" s="20"/>
      <c r="N576" s="29"/>
      <c r="O576" s="19"/>
      <c r="P576" s="19"/>
      <c r="Q576" s="19"/>
      <c r="R576" s="19"/>
      <c r="S576" s="19"/>
      <c r="T576" s="19"/>
      <c r="U576" s="19"/>
      <c r="V576" s="19"/>
      <c r="W576" s="19"/>
      <c r="X576" s="19"/>
      <c r="Y576" s="19"/>
      <c r="Z576" s="19"/>
      <c r="AA576" s="19"/>
    </row>
    <row r="577" spans="1:27" x14ac:dyDescent="0.2">
      <c r="A577" s="19"/>
      <c r="B577" s="19"/>
      <c r="C577" s="28"/>
      <c r="D577" s="19"/>
      <c r="E577" s="19"/>
      <c r="F577" s="19"/>
      <c r="G577" s="19"/>
      <c r="H577" s="19"/>
      <c r="I577" s="19"/>
      <c r="J577" s="19"/>
      <c r="K577" s="19"/>
      <c r="L577" s="20"/>
      <c r="M577" s="20"/>
      <c r="N577" s="29"/>
      <c r="O577" s="19"/>
      <c r="P577" s="19"/>
      <c r="Q577" s="19"/>
      <c r="R577" s="19"/>
      <c r="S577" s="19"/>
      <c r="T577" s="19"/>
      <c r="U577" s="19"/>
      <c r="V577" s="19"/>
      <c r="W577" s="19"/>
      <c r="X577" s="19"/>
      <c r="Y577" s="19"/>
      <c r="Z577" s="19"/>
      <c r="AA577" s="19"/>
    </row>
    <row r="578" spans="1:27" x14ac:dyDescent="0.2">
      <c r="A578" s="24" t="s">
        <v>288</v>
      </c>
      <c r="B578" s="19"/>
      <c r="C578" s="19"/>
      <c r="D578" s="19"/>
      <c r="E578" s="19"/>
      <c r="F578" s="19"/>
      <c r="G578" s="19"/>
      <c r="H578" s="19"/>
      <c r="I578" s="19"/>
      <c r="J578" s="19"/>
      <c r="K578" s="19"/>
      <c r="L578" s="19"/>
      <c r="M578" s="19"/>
      <c r="N578" s="29"/>
      <c r="O578" s="19"/>
      <c r="P578" s="19"/>
      <c r="Q578" s="19"/>
      <c r="R578" s="19"/>
      <c r="S578" s="19"/>
      <c r="T578" s="19"/>
      <c r="U578" s="19"/>
      <c r="V578" s="19"/>
      <c r="W578" s="19"/>
      <c r="X578" s="19"/>
      <c r="Y578" s="19"/>
      <c r="Z578" s="19"/>
      <c r="AA578" s="19"/>
    </row>
    <row r="579" spans="1:27" x14ac:dyDescent="0.2">
      <c r="A579" s="371" t="s">
        <v>289</v>
      </c>
      <c r="B579" s="371"/>
      <c r="C579" s="371"/>
      <c r="D579" s="371"/>
      <c r="E579" s="371"/>
      <c r="F579" s="371"/>
      <c r="G579" s="371"/>
      <c r="H579" s="371"/>
      <c r="I579" s="371"/>
      <c r="J579" s="371" t="s">
        <v>290</v>
      </c>
      <c r="K579" s="371"/>
      <c r="L579" s="371"/>
      <c r="M579" s="371"/>
      <c r="N579" s="371"/>
      <c r="O579" s="371"/>
      <c r="P579" s="371"/>
      <c r="Q579" s="371"/>
      <c r="R579" s="371"/>
      <c r="S579" s="19"/>
      <c r="T579" s="19"/>
      <c r="U579" s="19"/>
      <c r="V579" s="19"/>
      <c r="W579" s="19"/>
      <c r="X579" s="19"/>
      <c r="Y579" s="19"/>
      <c r="Z579" s="19"/>
      <c r="AA579" s="19"/>
    </row>
    <row r="580" spans="1:27" x14ac:dyDescent="0.2">
      <c r="A580" s="370"/>
      <c r="B580" s="370"/>
      <c r="C580" s="370"/>
      <c r="D580" s="370"/>
      <c r="E580" s="370"/>
      <c r="F580" s="370"/>
      <c r="G580" s="370"/>
      <c r="H580" s="370"/>
      <c r="I580" s="370"/>
      <c r="J580" s="370"/>
      <c r="K580" s="370"/>
      <c r="L580" s="370"/>
      <c r="M580" s="370"/>
      <c r="N580" s="370"/>
      <c r="O580" s="370"/>
      <c r="P580" s="370"/>
      <c r="Q580" s="370"/>
      <c r="R580" s="370"/>
      <c r="S580" s="19"/>
      <c r="T580" s="19"/>
      <c r="U580" s="19"/>
      <c r="V580" s="19"/>
      <c r="W580" s="19"/>
      <c r="X580" s="19"/>
      <c r="Y580" s="19"/>
      <c r="Z580" s="19"/>
      <c r="AA580" s="19"/>
    </row>
    <row r="581" spans="1:27" x14ac:dyDescent="0.2">
      <c r="A581" s="370"/>
      <c r="B581" s="370"/>
      <c r="C581" s="370"/>
      <c r="D581" s="370"/>
      <c r="E581" s="370"/>
      <c r="F581" s="370"/>
      <c r="G581" s="370"/>
      <c r="H581" s="370"/>
      <c r="I581" s="370"/>
      <c r="J581" s="370"/>
      <c r="K581" s="370"/>
      <c r="L581" s="370"/>
      <c r="M581" s="370"/>
      <c r="N581" s="370"/>
      <c r="O581" s="370"/>
      <c r="P581" s="370"/>
      <c r="Q581" s="370"/>
      <c r="R581" s="370"/>
      <c r="S581" s="19" t="s">
        <v>291</v>
      </c>
      <c r="T581" s="19"/>
      <c r="U581" s="19"/>
      <c r="V581" s="19"/>
      <c r="W581" s="19"/>
      <c r="X581" s="19"/>
      <c r="Y581" s="19"/>
      <c r="Z581" s="19"/>
      <c r="AA581" s="19"/>
    </row>
    <row r="582" spans="1:27" x14ac:dyDescent="0.2">
      <c r="A582" s="370"/>
      <c r="B582" s="370"/>
      <c r="C582" s="370"/>
      <c r="D582" s="370"/>
      <c r="E582" s="370"/>
      <c r="F582" s="370"/>
      <c r="G582" s="370"/>
      <c r="H582" s="370"/>
      <c r="I582" s="370"/>
      <c r="J582" s="370"/>
      <c r="K582" s="370"/>
      <c r="L582" s="370"/>
      <c r="M582" s="370"/>
      <c r="N582" s="370"/>
      <c r="O582" s="370"/>
      <c r="P582" s="370"/>
      <c r="Q582" s="370"/>
      <c r="R582" s="370"/>
      <c r="S582" s="19"/>
      <c r="T582" s="19"/>
      <c r="U582" s="19"/>
      <c r="V582" s="19"/>
      <c r="W582" s="19"/>
      <c r="X582" s="19"/>
      <c r="Y582" s="19"/>
      <c r="Z582" s="19"/>
      <c r="AA582" s="19"/>
    </row>
    <row r="583" spans="1:27" x14ac:dyDescent="0.2">
      <c r="A583" s="370"/>
      <c r="B583" s="370"/>
      <c r="C583" s="370"/>
      <c r="D583" s="370"/>
      <c r="E583" s="370"/>
      <c r="F583" s="370"/>
      <c r="G583" s="370"/>
      <c r="H583" s="370"/>
      <c r="I583" s="370"/>
      <c r="J583" s="370"/>
      <c r="K583" s="370"/>
      <c r="L583" s="370"/>
      <c r="M583" s="370"/>
      <c r="N583" s="370"/>
      <c r="O583" s="370"/>
      <c r="P583" s="370"/>
      <c r="Q583" s="370"/>
      <c r="R583" s="370"/>
      <c r="S583" s="19"/>
      <c r="T583" s="19"/>
      <c r="U583" s="19"/>
      <c r="V583" s="19"/>
      <c r="W583" s="19"/>
      <c r="X583" s="19"/>
      <c r="Y583" s="19"/>
      <c r="Z583" s="19"/>
      <c r="AA583" s="19"/>
    </row>
    <row r="584" spans="1:27" x14ac:dyDescent="0.2">
      <c r="A584" s="370"/>
      <c r="B584" s="370"/>
      <c r="C584" s="370"/>
      <c r="D584" s="370"/>
      <c r="E584" s="370"/>
      <c r="F584" s="370"/>
      <c r="G584" s="370"/>
      <c r="H584" s="370"/>
      <c r="I584" s="370"/>
      <c r="J584" s="370"/>
      <c r="K584" s="370"/>
      <c r="L584" s="370"/>
      <c r="M584" s="370"/>
      <c r="N584" s="370"/>
      <c r="O584" s="370"/>
      <c r="P584" s="370"/>
      <c r="Q584" s="370"/>
      <c r="R584" s="370"/>
      <c r="S584" s="19" t="s">
        <v>292</v>
      </c>
      <c r="T584" s="19"/>
      <c r="U584" s="19"/>
      <c r="V584" s="19"/>
      <c r="W584" s="19"/>
      <c r="X584" s="19"/>
      <c r="Y584" s="19"/>
      <c r="Z584" s="19"/>
      <c r="AA584" s="19"/>
    </row>
    <row r="585" spans="1:27" x14ac:dyDescent="0.2">
      <c r="A585" s="370"/>
      <c r="B585" s="370"/>
      <c r="C585" s="370"/>
      <c r="D585" s="370"/>
      <c r="E585" s="370"/>
      <c r="F585" s="370"/>
      <c r="G585" s="370"/>
      <c r="H585" s="370"/>
      <c r="I585" s="370"/>
      <c r="J585" s="370"/>
      <c r="K585" s="370"/>
      <c r="L585" s="370"/>
      <c r="M585" s="370"/>
      <c r="N585" s="370"/>
      <c r="O585" s="370"/>
      <c r="P585" s="370"/>
      <c r="Q585" s="370"/>
      <c r="R585" s="370"/>
      <c r="S585" s="19" t="s">
        <v>293</v>
      </c>
      <c r="T585" s="19"/>
      <c r="U585" s="19"/>
      <c r="V585" s="19"/>
      <c r="W585" s="19"/>
      <c r="X585" s="19"/>
      <c r="Y585" s="19"/>
      <c r="Z585" s="19"/>
      <c r="AA585" s="19"/>
    </row>
    <row r="586" spans="1:27" x14ac:dyDescent="0.2">
      <c r="A586" s="370"/>
      <c r="B586" s="370"/>
      <c r="C586" s="370"/>
      <c r="D586" s="370"/>
      <c r="E586" s="370"/>
      <c r="F586" s="370"/>
      <c r="G586" s="370"/>
      <c r="H586" s="370"/>
      <c r="I586" s="370"/>
      <c r="J586" s="370"/>
      <c r="K586" s="370"/>
      <c r="L586" s="370"/>
      <c r="M586" s="370"/>
      <c r="N586" s="370"/>
      <c r="O586" s="370"/>
      <c r="P586" s="370"/>
      <c r="Q586" s="370"/>
      <c r="R586" s="370"/>
      <c r="S586" s="19"/>
      <c r="T586" s="19"/>
      <c r="U586" s="19"/>
      <c r="V586" s="19"/>
      <c r="W586" s="19"/>
      <c r="X586" s="19"/>
      <c r="Y586" s="19"/>
      <c r="Z586" s="19"/>
      <c r="AA586" s="19"/>
    </row>
    <row r="587" spans="1:27" x14ac:dyDescent="0.2">
      <c r="A587" s="370"/>
      <c r="B587" s="370"/>
      <c r="C587" s="370"/>
      <c r="D587" s="370"/>
      <c r="E587" s="370"/>
      <c r="F587" s="370"/>
      <c r="G587" s="370"/>
      <c r="H587" s="370"/>
      <c r="I587" s="370"/>
      <c r="J587" s="370"/>
      <c r="K587" s="370"/>
      <c r="L587" s="370"/>
      <c r="M587" s="370"/>
      <c r="N587" s="370"/>
      <c r="O587" s="370"/>
      <c r="P587" s="370"/>
      <c r="Q587" s="370"/>
      <c r="R587" s="370"/>
      <c r="S587" s="19"/>
      <c r="T587" s="19"/>
      <c r="U587" s="19"/>
      <c r="V587" s="19"/>
      <c r="W587" s="19"/>
      <c r="X587" s="19"/>
      <c r="Y587" s="19"/>
      <c r="Z587" s="19"/>
      <c r="AA587" s="19"/>
    </row>
    <row r="588" spans="1:27" x14ac:dyDescent="0.2">
      <c r="A588" s="370"/>
      <c r="B588" s="370"/>
      <c r="C588" s="370"/>
      <c r="D588" s="370"/>
      <c r="E588" s="370"/>
      <c r="F588" s="370"/>
      <c r="G588" s="370"/>
      <c r="H588" s="370"/>
      <c r="I588" s="370"/>
      <c r="J588" s="370"/>
      <c r="K588" s="370"/>
      <c r="L588" s="370"/>
      <c r="M588" s="370"/>
      <c r="N588" s="370"/>
      <c r="O588" s="370"/>
      <c r="P588" s="370"/>
      <c r="Q588" s="370"/>
      <c r="R588" s="370"/>
      <c r="S588" s="19"/>
      <c r="T588" s="19"/>
      <c r="U588" s="19"/>
      <c r="V588" s="19"/>
      <c r="W588" s="19"/>
      <c r="X588" s="19"/>
      <c r="Y588" s="19"/>
      <c r="Z588" s="19"/>
      <c r="AA588" s="19"/>
    </row>
    <row r="589" spans="1:27" x14ac:dyDescent="0.2">
      <c r="A589" s="370"/>
      <c r="B589" s="370"/>
      <c r="C589" s="370"/>
      <c r="D589" s="370"/>
      <c r="E589" s="370"/>
      <c r="F589" s="370"/>
      <c r="G589" s="370"/>
      <c r="H589" s="370"/>
      <c r="I589" s="370"/>
      <c r="J589" s="370"/>
      <c r="K589" s="370"/>
      <c r="L589" s="370"/>
      <c r="M589" s="370"/>
      <c r="N589" s="370"/>
      <c r="O589" s="370"/>
      <c r="P589" s="370"/>
      <c r="Q589" s="370"/>
      <c r="R589" s="370"/>
      <c r="S589" s="19"/>
      <c r="T589" s="19"/>
      <c r="U589" s="19"/>
      <c r="V589" s="19"/>
      <c r="W589" s="19"/>
      <c r="X589" s="19"/>
      <c r="Y589" s="19"/>
      <c r="Z589" s="19"/>
      <c r="AA589" s="19"/>
    </row>
    <row r="590" spans="1:27" x14ac:dyDescent="0.2">
      <c r="A590" s="370"/>
      <c r="B590" s="370"/>
      <c r="C590" s="370"/>
      <c r="D590" s="370"/>
      <c r="E590" s="370"/>
      <c r="F590" s="370"/>
      <c r="G590" s="370"/>
      <c r="H590" s="370"/>
      <c r="I590" s="370"/>
      <c r="J590" s="370"/>
      <c r="K590" s="370"/>
      <c r="L590" s="370"/>
      <c r="M590" s="370"/>
      <c r="N590" s="370"/>
      <c r="O590" s="370"/>
      <c r="P590" s="370"/>
      <c r="Q590" s="370"/>
      <c r="R590" s="370"/>
      <c r="S590" s="19"/>
      <c r="T590" s="19"/>
      <c r="U590" s="19"/>
      <c r="V590" s="19"/>
      <c r="W590" s="19"/>
      <c r="X590" s="19"/>
      <c r="Y590" s="19"/>
      <c r="Z590" s="19"/>
      <c r="AA590" s="19"/>
    </row>
    <row r="591" spans="1:27" x14ac:dyDescent="0.2">
      <c r="A591" s="19"/>
      <c r="B591" s="19"/>
      <c r="C591" s="19"/>
      <c r="D591" s="19"/>
      <c r="E591" s="19"/>
      <c r="F591" s="19"/>
      <c r="G591" s="19"/>
      <c r="H591" s="19"/>
      <c r="I591" s="19"/>
      <c r="J591" s="19"/>
      <c r="K591" s="19"/>
      <c r="L591" s="19"/>
      <c r="M591" s="19"/>
      <c r="N591" s="19"/>
      <c r="O591" s="19"/>
      <c r="P591" s="29"/>
      <c r="Q591" s="19"/>
      <c r="R591" s="19"/>
      <c r="S591" s="19"/>
      <c r="T591" s="19"/>
      <c r="U591" s="19"/>
      <c r="V591" s="19"/>
      <c r="W591" s="19"/>
      <c r="X591" s="19"/>
      <c r="Y591" s="19"/>
      <c r="Z591" s="19"/>
      <c r="AA591" s="19"/>
    </row>
    <row r="592" spans="1:27" x14ac:dyDescent="0.2">
      <c r="A592" s="371" t="s">
        <v>294</v>
      </c>
      <c r="B592" s="371"/>
      <c r="C592" s="371"/>
      <c r="D592" s="371"/>
      <c r="E592" s="371"/>
      <c r="F592" s="371"/>
      <c r="G592" s="371"/>
      <c r="H592" s="371"/>
      <c r="I592" s="371"/>
      <c r="J592" s="371" t="s">
        <v>295</v>
      </c>
      <c r="K592" s="371"/>
      <c r="L592" s="371"/>
      <c r="M592" s="371"/>
      <c r="N592" s="371"/>
      <c r="O592" s="371"/>
      <c r="P592" s="371"/>
      <c r="Q592" s="371"/>
      <c r="R592" s="371"/>
      <c r="S592" s="19"/>
      <c r="T592" s="19"/>
      <c r="U592" s="19"/>
      <c r="V592" s="19"/>
      <c r="W592" s="19"/>
      <c r="X592" s="19"/>
      <c r="Y592" s="19"/>
      <c r="Z592" s="19"/>
      <c r="AA592" s="19"/>
    </row>
    <row r="593" spans="1:27" x14ac:dyDescent="0.2">
      <c r="A593" s="370"/>
      <c r="B593" s="370"/>
      <c r="C593" s="370"/>
      <c r="D593" s="370"/>
      <c r="E593" s="370"/>
      <c r="F593" s="370"/>
      <c r="G593" s="370"/>
      <c r="H593" s="370"/>
      <c r="I593" s="370"/>
      <c r="J593" s="370"/>
      <c r="K593" s="370"/>
      <c r="L593" s="370"/>
      <c r="M593" s="370"/>
      <c r="N593" s="370"/>
      <c r="O593" s="370"/>
      <c r="P593" s="370"/>
      <c r="Q593" s="370"/>
      <c r="R593" s="370"/>
      <c r="S593" s="19" t="s">
        <v>296</v>
      </c>
      <c r="T593" s="19"/>
      <c r="U593" s="19"/>
      <c r="V593" s="19"/>
      <c r="W593" s="19"/>
      <c r="X593" s="19"/>
      <c r="Y593" s="19"/>
      <c r="Z593" s="19"/>
      <c r="AA593" s="19"/>
    </row>
    <row r="594" spans="1:27" x14ac:dyDescent="0.2">
      <c r="A594" s="370"/>
      <c r="B594" s="370"/>
      <c r="C594" s="370"/>
      <c r="D594" s="370"/>
      <c r="E594" s="370"/>
      <c r="F594" s="370"/>
      <c r="G594" s="370"/>
      <c r="H594" s="370"/>
      <c r="I594" s="370"/>
      <c r="J594" s="370"/>
      <c r="K594" s="370"/>
      <c r="L594" s="370"/>
      <c r="M594" s="370"/>
      <c r="N594" s="370"/>
      <c r="O594" s="370"/>
      <c r="P594" s="370"/>
      <c r="Q594" s="370"/>
      <c r="R594" s="370"/>
      <c r="S594" s="19" t="s">
        <v>297</v>
      </c>
      <c r="T594" s="19"/>
      <c r="U594" s="19"/>
      <c r="V594" s="19"/>
      <c r="W594" s="19"/>
      <c r="X594" s="19"/>
      <c r="Y594" s="19"/>
      <c r="Z594" s="19"/>
      <c r="AA594" s="19"/>
    </row>
    <row r="595" spans="1:27" x14ac:dyDescent="0.2">
      <c r="A595" s="370"/>
      <c r="B595" s="370"/>
      <c r="C595" s="370"/>
      <c r="D595" s="370"/>
      <c r="E595" s="370"/>
      <c r="F595" s="370"/>
      <c r="G595" s="370"/>
      <c r="H595" s="370"/>
      <c r="I595" s="370"/>
      <c r="J595" s="370"/>
      <c r="K595" s="370"/>
      <c r="L595" s="370"/>
      <c r="M595" s="370"/>
      <c r="N595" s="370"/>
      <c r="O595" s="370"/>
      <c r="P595" s="370"/>
      <c r="Q595" s="370"/>
      <c r="R595" s="370"/>
      <c r="S595" s="19"/>
      <c r="T595" s="19"/>
      <c r="U595" s="19"/>
      <c r="V595" s="19"/>
      <c r="W595" s="19"/>
      <c r="X595" s="19"/>
      <c r="Y595" s="19"/>
      <c r="Z595" s="19"/>
      <c r="AA595" s="19"/>
    </row>
    <row r="596" spans="1:27" x14ac:dyDescent="0.2">
      <c r="A596" s="370"/>
      <c r="B596" s="370"/>
      <c r="C596" s="370"/>
      <c r="D596" s="370"/>
      <c r="E596" s="370"/>
      <c r="F596" s="370"/>
      <c r="G596" s="370"/>
      <c r="H596" s="370"/>
      <c r="I596" s="370"/>
      <c r="J596" s="370"/>
      <c r="K596" s="370"/>
      <c r="L596" s="370"/>
      <c r="M596" s="370"/>
      <c r="N596" s="370"/>
      <c r="O596" s="370"/>
      <c r="P596" s="370"/>
      <c r="Q596" s="370"/>
      <c r="R596" s="370"/>
      <c r="S596" s="19"/>
      <c r="T596" s="19"/>
      <c r="U596" s="19"/>
      <c r="V596" s="19"/>
      <c r="W596" s="19"/>
      <c r="X596" s="19"/>
      <c r="Y596" s="19"/>
      <c r="Z596" s="19"/>
      <c r="AA596" s="19"/>
    </row>
    <row r="597" spans="1:27" x14ac:dyDescent="0.2">
      <c r="A597" s="370"/>
      <c r="B597" s="370"/>
      <c r="C597" s="370"/>
      <c r="D597" s="370"/>
      <c r="E597" s="370"/>
      <c r="F597" s="370"/>
      <c r="G597" s="370"/>
      <c r="H597" s="370"/>
      <c r="I597" s="370"/>
      <c r="J597" s="370"/>
      <c r="K597" s="370"/>
      <c r="L597" s="370"/>
      <c r="M597" s="370"/>
      <c r="N597" s="370"/>
      <c r="O597" s="370"/>
      <c r="P597" s="370"/>
      <c r="Q597" s="370"/>
      <c r="R597" s="370"/>
      <c r="S597" s="19"/>
      <c r="T597" s="19"/>
      <c r="U597" s="19"/>
      <c r="V597" s="19"/>
      <c r="W597" s="19"/>
      <c r="X597" s="19"/>
      <c r="Y597" s="19"/>
      <c r="Z597" s="19"/>
      <c r="AA597" s="19"/>
    </row>
    <row r="598" spans="1:27" x14ac:dyDescent="0.2">
      <c r="A598" s="370"/>
      <c r="B598" s="370"/>
      <c r="C598" s="370"/>
      <c r="D598" s="370"/>
      <c r="E598" s="370"/>
      <c r="F598" s="370"/>
      <c r="G598" s="370"/>
      <c r="H598" s="370"/>
      <c r="I598" s="370"/>
      <c r="J598" s="370"/>
      <c r="K598" s="370"/>
      <c r="L598" s="370"/>
      <c r="M598" s="370"/>
      <c r="N598" s="370"/>
      <c r="O598" s="370"/>
      <c r="P598" s="370"/>
      <c r="Q598" s="370"/>
      <c r="R598" s="370"/>
      <c r="S598" s="19"/>
      <c r="T598" s="19"/>
      <c r="U598" s="19"/>
      <c r="V598" s="19"/>
      <c r="W598" s="19"/>
      <c r="X598" s="19"/>
      <c r="Y598" s="19"/>
      <c r="Z598" s="19"/>
      <c r="AA598" s="19"/>
    </row>
    <row r="599" spans="1:27" x14ac:dyDescent="0.2">
      <c r="A599" s="370"/>
      <c r="B599" s="370"/>
      <c r="C599" s="370"/>
      <c r="D599" s="370"/>
      <c r="E599" s="370"/>
      <c r="F599" s="370"/>
      <c r="G599" s="370"/>
      <c r="H599" s="370"/>
      <c r="I599" s="370"/>
      <c r="J599" s="370"/>
      <c r="K599" s="370"/>
      <c r="L599" s="370"/>
      <c r="M599" s="370"/>
      <c r="N599" s="370"/>
      <c r="O599" s="370"/>
      <c r="P599" s="370"/>
      <c r="Q599" s="370"/>
      <c r="R599" s="370"/>
      <c r="S599" s="19"/>
      <c r="T599" s="19"/>
      <c r="U599" s="19"/>
      <c r="V599" s="19"/>
      <c r="W599" s="19"/>
      <c r="X599" s="19"/>
      <c r="Y599" s="19"/>
      <c r="Z599" s="19"/>
      <c r="AA599" s="19"/>
    </row>
    <row r="600" spans="1:27" x14ac:dyDescent="0.2">
      <c r="A600" s="370"/>
      <c r="B600" s="370"/>
      <c r="C600" s="370"/>
      <c r="D600" s="370"/>
      <c r="E600" s="370"/>
      <c r="F600" s="370"/>
      <c r="G600" s="370"/>
      <c r="H600" s="370"/>
      <c r="I600" s="370"/>
      <c r="J600" s="370"/>
      <c r="K600" s="370"/>
      <c r="L600" s="370"/>
      <c r="M600" s="370"/>
      <c r="N600" s="370"/>
      <c r="O600" s="370"/>
      <c r="P600" s="370"/>
      <c r="Q600" s="370"/>
      <c r="R600" s="370"/>
      <c r="S600" s="19"/>
      <c r="T600" s="19"/>
      <c r="U600" s="19"/>
      <c r="V600" s="19"/>
      <c r="W600" s="19"/>
      <c r="X600" s="19"/>
      <c r="Y600" s="19"/>
      <c r="Z600" s="19"/>
      <c r="AA600" s="19"/>
    </row>
    <row r="601" spans="1:27" x14ac:dyDescent="0.2">
      <c r="A601" s="370"/>
      <c r="B601" s="370"/>
      <c r="C601" s="370"/>
      <c r="D601" s="370"/>
      <c r="E601" s="370"/>
      <c r="F601" s="370"/>
      <c r="G601" s="370"/>
      <c r="H601" s="370"/>
      <c r="I601" s="370"/>
      <c r="J601" s="370"/>
      <c r="K601" s="370"/>
      <c r="L601" s="370"/>
      <c r="M601" s="370"/>
      <c r="N601" s="370"/>
      <c r="O601" s="370"/>
      <c r="P601" s="370"/>
      <c r="Q601" s="370"/>
      <c r="R601" s="370"/>
      <c r="S601" s="19"/>
      <c r="T601" s="19"/>
      <c r="U601" s="19"/>
      <c r="V601" s="19"/>
      <c r="W601" s="19"/>
      <c r="X601" s="19"/>
      <c r="Y601" s="19"/>
      <c r="Z601" s="19"/>
      <c r="AA601" s="19"/>
    </row>
    <row r="602" spans="1:27" x14ac:dyDescent="0.2">
      <c r="A602" s="370"/>
      <c r="B602" s="370"/>
      <c r="C602" s="370"/>
      <c r="D602" s="370"/>
      <c r="E602" s="370"/>
      <c r="F602" s="370"/>
      <c r="G602" s="370"/>
      <c r="H602" s="370"/>
      <c r="I602" s="370"/>
      <c r="J602" s="370"/>
      <c r="K602" s="370"/>
      <c r="L602" s="370"/>
      <c r="M602" s="370"/>
      <c r="N602" s="370"/>
      <c r="O602" s="370"/>
      <c r="P602" s="370"/>
      <c r="Q602" s="370"/>
      <c r="R602" s="370"/>
      <c r="S602" s="19"/>
      <c r="T602" s="19"/>
      <c r="U602" s="19"/>
      <c r="V602" s="19"/>
      <c r="W602" s="19"/>
      <c r="X602" s="19"/>
      <c r="Y602" s="19"/>
      <c r="Z602" s="19"/>
      <c r="AA602" s="19"/>
    </row>
    <row r="603" spans="1:27" x14ac:dyDescent="0.2">
      <c r="A603" s="370"/>
      <c r="B603" s="370"/>
      <c r="C603" s="370"/>
      <c r="D603" s="370"/>
      <c r="E603" s="370"/>
      <c r="F603" s="370"/>
      <c r="G603" s="370"/>
      <c r="H603" s="370"/>
      <c r="I603" s="370"/>
      <c r="J603" s="370"/>
      <c r="K603" s="370"/>
      <c r="L603" s="370"/>
      <c r="M603" s="370"/>
      <c r="N603" s="370"/>
      <c r="O603" s="370"/>
      <c r="P603" s="370"/>
      <c r="Q603" s="370"/>
      <c r="R603" s="370"/>
      <c r="S603" s="19"/>
      <c r="T603" s="19"/>
      <c r="U603" s="19"/>
      <c r="V603" s="19"/>
      <c r="W603" s="19"/>
      <c r="X603" s="19"/>
      <c r="Y603" s="19"/>
      <c r="Z603" s="19"/>
      <c r="AA603" s="19"/>
    </row>
    <row r="604" spans="1:27" x14ac:dyDescent="0.2">
      <c r="A604" s="19"/>
      <c r="B604" s="19"/>
      <c r="C604" s="19"/>
      <c r="D604" s="19"/>
      <c r="E604" s="19"/>
      <c r="F604" s="19"/>
      <c r="G604" s="19"/>
      <c r="H604" s="19"/>
      <c r="I604" s="19"/>
      <c r="J604" s="19"/>
      <c r="K604" s="19"/>
      <c r="L604" s="19"/>
      <c r="M604" s="19"/>
      <c r="N604" s="19"/>
      <c r="O604" s="19"/>
      <c r="P604" s="29"/>
      <c r="Q604" s="19"/>
      <c r="R604" s="19"/>
      <c r="S604" s="19"/>
      <c r="T604" s="19"/>
      <c r="U604" s="19"/>
      <c r="V604" s="19"/>
      <c r="W604" s="19"/>
      <c r="X604" s="19"/>
      <c r="Y604" s="19"/>
      <c r="Z604" s="19"/>
      <c r="AA604" s="19"/>
    </row>
    <row r="605" spans="1:27" x14ac:dyDescent="0.2">
      <c r="A605" s="371" t="s">
        <v>298</v>
      </c>
      <c r="B605" s="371"/>
      <c r="C605" s="371"/>
      <c r="D605" s="371"/>
      <c r="E605" s="371"/>
      <c r="F605" s="371"/>
      <c r="G605" s="371"/>
      <c r="H605" s="371"/>
      <c r="I605" s="371"/>
      <c r="J605" s="371" t="s">
        <v>299</v>
      </c>
      <c r="K605" s="371"/>
      <c r="L605" s="371"/>
      <c r="M605" s="371"/>
      <c r="N605" s="371"/>
      <c r="O605" s="371"/>
      <c r="P605" s="371"/>
      <c r="Q605" s="371"/>
      <c r="R605" s="371"/>
      <c r="S605" s="19"/>
      <c r="T605" s="19"/>
      <c r="U605" s="19"/>
      <c r="V605" s="19"/>
      <c r="W605" s="19"/>
      <c r="X605" s="19"/>
      <c r="Y605" s="19"/>
      <c r="Z605" s="19"/>
      <c r="AA605" s="19"/>
    </row>
    <row r="606" spans="1:27" x14ac:dyDescent="0.2">
      <c r="A606" s="370"/>
      <c r="B606" s="370"/>
      <c r="C606" s="370"/>
      <c r="D606" s="370"/>
      <c r="E606" s="370"/>
      <c r="F606" s="370"/>
      <c r="G606" s="370"/>
      <c r="H606" s="370"/>
      <c r="I606" s="370"/>
      <c r="J606" s="370"/>
      <c r="K606" s="370"/>
      <c r="L606" s="370"/>
      <c r="M606" s="370"/>
      <c r="N606" s="370"/>
      <c r="O606" s="370"/>
      <c r="P606" s="370"/>
      <c r="Q606" s="370"/>
      <c r="R606" s="370"/>
      <c r="S606" s="19" t="s">
        <v>300</v>
      </c>
      <c r="T606" s="19"/>
      <c r="U606" s="19"/>
      <c r="V606" s="19"/>
      <c r="W606" s="19"/>
      <c r="X606" s="19"/>
      <c r="Y606" s="19"/>
      <c r="Z606" s="19"/>
      <c r="AA606" s="19"/>
    </row>
    <row r="607" spans="1:27" x14ac:dyDescent="0.2">
      <c r="A607" s="370"/>
      <c r="B607" s="370"/>
      <c r="C607" s="370"/>
      <c r="D607" s="370"/>
      <c r="E607" s="370"/>
      <c r="F607" s="370"/>
      <c r="G607" s="370"/>
      <c r="H607" s="370"/>
      <c r="I607" s="370"/>
      <c r="J607" s="370"/>
      <c r="K607" s="370"/>
      <c r="L607" s="370"/>
      <c r="M607" s="370"/>
      <c r="N607" s="370"/>
      <c r="O607" s="370"/>
      <c r="P607" s="370"/>
      <c r="Q607" s="370"/>
      <c r="R607" s="370"/>
      <c r="S607" s="19"/>
      <c r="T607" s="19"/>
      <c r="U607" s="19"/>
      <c r="V607" s="19"/>
      <c r="W607" s="19"/>
      <c r="X607" s="19"/>
      <c r="Y607" s="19"/>
      <c r="Z607" s="19"/>
      <c r="AA607" s="19"/>
    </row>
    <row r="608" spans="1:27" x14ac:dyDescent="0.2">
      <c r="A608" s="370"/>
      <c r="B608" s="370"/>
      <c r="C608" s="370"/>
      <c r="D608" s="370"/>
      <c r="E608" s="370"/>
      <c r="F608" s="370"/>
      <c r="G608" s="370"/>
      <c r="H608" s="370"/>
      <c r="I608" s="370"/>
      <c r="J608" s="370"/>
      <c r="K608" s="370"/>
      <c r="L608" s="370"/>
      <c r="M608" s="370"/>
      <c r="N608" s="370"/>
      <c r="O608" s="370"/>
      <c r="P608" s="370"/>
      <c r="Q608" s="370"/>
      <c r="R608" s="370"/>
      <c r="S608" s="19"/>
      <c r="T608" s="19"/>
      <c r="U608" s="19"/>
      <c r="V608" s="19"/>
      <c r="W608" s="19"/>
      <c r="X608" s="19"/>
      <c r="Y608" s="19"/>
      <c r="Z608" s="19"/>
      <c r="AA608" s="19"/>
    </row>
    <row r="609" spans="1:27" x14ac:dyDescent="0.2">
      <c r="A609" s="370"/>
      <c r="B609" s="370"/>
      <c r="C609" s="370"/>
      <c r="D609" s="370"/>
      <c r="E609" s="370"/>
      <c r="F609" s="370"/>
      <c r="G609" s="370"/>
      <c r="H609" s="370"/>
      <c r="I609" s="370"/>
      <c r="J609" s="370"/>
      <c r="K609" s="370"/>
      <c r="L609" s="370"/>
      <c r="M609" s="370"/>
      <c r="N609" s="370"/>
      <c r="O609" s="370"/>
      <c r="P609" s="370"/>
      <c r="Q609" s="370"/>
      <c r="R609" s="370"/>
      <c r="S609" s="19"/>
      <c r="T609" s="19"/>
      <c r="U609" s="19"/>
      <c r="V609" s="19"/>
      <c r="W609" s="19"/>
      <c r="X609" s="19"/>
      <c r="Y609" s="19"/>
      <c r="Z609" s="19"/>
      <c r="AA609" s="19"/>
    </row>
    <row r="610" spans="1:27" x14ac:dyDescent="0.2">
      <c r="A610" s="370"/>
      <c r="B610" s="370"/>
      <c r="C610" s="370"/>
      <c r="D610" s="370"/>
      <c r="E610" s="370"/>
      <c r="F610" s="370"/>
      <c r="G610" s="370"/>
      <c r="H610" s="370"/>
      <c r="I610" s="370"/>
      <c r="J610" s="370"/>
      <c r="K610" s="370"/>
      <c r="L610" s="370"/>
      <c r="M610" s="370"/>
      <c r="N610" s="370"/>
      <c r="O610" s="370"/>
      <c r="P610" s="370"/>
      <c r="Q610" s="370"/>
      <c r="R610" s="370"/>
      <c r="S610" s="19"/>
      <c r="T610" s="19"/>
      <c r="U610" s="19"/>
      <c r="V610" s="19"/>
      <c r="W610" s="19"/>
      <c r="X610" s="19"/>
      <c r="Y610" s="19"/>
      <c r="Z610" s="19"/>
      <c r="AA610" s="19"/>
    </row>
    <row r="611" spans="1:27" x14ac:dyDescent="0.2">
      <c r="A611" s="370"/>
      <c r="B611" s="370"/>
      <c r="C611" s="370"/>
      <c r="D611" s="370"/>
      <c r="E611" s="370"/>
      <c r="F611" s="370"/>
      <c r="G611" s="370"/>
      <c r="H611" s="370"/>
      <c r="I611" s="370"/>
      <c r="J611" s="370"/>
      <c r="K611" s="370"/>
      <c r="L611" s="370"/>
      <c r="M611" s="370"/>
      <c r="N611" s="370"/>
      <c r="O611" s="370"/>
      <c r="P611" s="370"/>
      <c r="Q611" s="370"/>
      <c r="R611" s="370"/>
      <c r="S611" s="19"/>
      <c r="T611" s="19"/>
      <c r="U611" s="19"/>
      <c r="V611" s="19"/>
      <c r="W611" s="19"/>
      <c r="X611" s="19"/>
      <c r="Y611" s="19"/>
      <c r="Z611" s="19"/>
      <c r="AA611" s="19"/>
    </row>
    <row r="612" spans="1:27" x14ac:dyDescent="0.2">
      <c r="A612" s="370"/>
      <c r="B612" s="370"/>
      <c r="C612" s="370"/>
      <c r="D612" s="370"/>
      <c r="E612" s="370"/>
      <c r="F612" s="370"/>
      <c r="G612" s="370"/>
      <c r="H612" s="370"/>
      <c r="I612" s="370"/>
      <c r="J612" s="370"/>
      <c r="K612" s="370"/>
      <c r="L612" s="370"/>
      <c r="M612" s="370"/>
      <c r="N612" s="370"/>
      <c r="O612" s="370"/>
      <c r="P612" s="370"/>
      <c r="Q612" s="370"/>
      <c r="R612" s="370"/>
      <c r="S612" s="19"/>
      <c r="T612" s="19"/>
      <c r="U612" s="19"/>
      <c r="V612" s="19"/>
      <c r="W612" s="19"/>
      <c r="X612" s="19"/>
      <c r="Y612" s="19"/>
      <c r="Z612" s="19"/>
      <c r="AA612" s="19"/>
    </row>
    <row r="613" spans="1:27" x14ac:dyDescent="0.2">
      <c r="A613" s="370"/>
      <c r="B613" s="370"/>
      <c r="C613" s="370"/>
      <c r="D613" s="370"/>
      <c r="E613" s="370"/>
      <c r="F613" s="370"/>
      <c r="G613" s="370"/>
      <c r="H613" s="370"/>
      <c r="I613" s="370"/>
      <c r="J613" s="370"/>
      <c r="K613" s="370"/>
      <c r="L613" s="370"/>
      <c r="M613" s="370"/>
      <c r="N613" s="370"/>
      <c r="O613" s="370"/>
      <c r="P613" s="370"/>
      <c r="Q613" s="370"/>
      <c r="R613" s="370"/>
      <c r="S613" s="19"/>
      <c r="T613" s="19"/>
      <c r="U613" s="19"/>
      <c r="V613" s="19"/>
      <c r="W613" s="19"/>
      <c r="X613" s="19"/>
      <c r="Y613" s="19"/>
      <c r="Z613" s="19"/>
      <c r="AA613" s="19"/>
    </row>
    <row r="614" spans="1:27" x14ac:dyDescent="0.2">
      <c r="A614" s="370"/>
      <c r="B614" s="370"/>
      <c r="C614" s="370"/>
      <c r="D614" s="370"/>
      <c r="E614" s="370"/>
      <c r="F614" s="370"/>
      <c r="G614" s="370"/>
      <c r="H614" s="370"/>
      <c r="I614" s="370"/>
      <c r="J614" s="370"/>
      <c r="K614" s="370"/>
      <c r="L614" s="370"/>
      <c r="M614" s="370"/>
      <c r="N614" s="370"/>
      <c r="O614" s="370"/>
      <c r="P614" s="370"/>
      <c r="Q614" s="370"/>
      <c r="R614" s="370"/>
      <c r="S614" s="19"/>
      <c r="T614" s="19"/>
      <c r="U614" s="19"/>
      <c r="V614" s="19"/>
      <c r="W614" s="19"/>
      <c r="X614" s="19"/>
      <c r="Y614" s="19"/>
      <c r="Z614" s="19"/>
      <c r="AA614" s="19"/>
    </row>
    <row r="615" spans="1:27" x14ac:dyDescent="0.2">
      <c r="A615" s="370"/>
      <c r="B615" s="370"/>
      <c r="C615" s="370"/>
      <c r="D615" s="370"/>
      <c r="E615" s="370"/>
      <c r="F615" s="370"/>
      <c r="G615" s="370"/>
      <c r="H615" s="370"/>
      <c r="I615" s="370"/>
      <c r="J615" s="370"/>
      <c r="K615" s="370"/>
      <c r="L615" s="370"/>
      <c r="M615" s="370"/>
      <c r="N615" s="370"/>
      <c r="O615" s="370"/>
      <c r="P615" s="370"/>
      <c r="Q615" s="370"/>
      <c r="R615" s="370"/>
      <c r="S615" s="19"/>
      <c r="T615" s="19"/>
      <c r="U615" s="19"/>
      <c r="V615" s="19"/>
      <c r="W615" s="19"/>
      <c r="X615" s="19"/>
      <c r="Y615" s="19"/>
      <c r="Z615" s="19"/>
      <c r="AA615" s="19"/>
    </row>
    <row r="616" spans="1:27" x14ac:dyDescent="0.2">
      <c r="A616" s="370"/>
      <c r="B616" s="370"/>
      <c r="C616" s="370"/>
      <c r="D616" s="370"/>
      <c r="E616" s="370"/>
      <c r="F616" s="370"/>
      <c r="G616" s="370"/>
      <c r="H616" s="370"/>
      <c r="I616" s="370"/>
      <c r="J616" s="370"/>
      <c r="K616" s="370"/>
      <c r="L616" s="370"/>
      <c r="M616" s="370"/>
      <c r="N616" s="370"/>
      <c r="O616" s="370"/>
      <c r="P616" s="370"/>
      <c r="Q616" s="370"/>
      <c r="R616" s="370"/>
      <c r="S616" s="19"/>
      <c r="T616" s="19"/>
      <c r="U616" s="19"/>
      <c r="V616" s="19"/>
      <c r="W616" s="19"/>
      <c r="X616" s="19"/>
      <c r="Y616" s="19"/>
      <c r="Z616" s="19"/>
      <c r="AA616" s="19"/>
    </row>
    <row r="617" spans="1:27" x14ac:dyDescent="0.2">
      <c r="A617" s="19"/>
      <c r="B617" s="19"/>
      <c r="C617" s="19"/>
      <c r="D617" s="19"/>
      <c r="E617" s="19"/>
      <c r="F617" s="19"/>
      <c r="G617" s="19"/>
      <c r="H617" s="19"/>
      <c r="I617" s="19"/>
      <c r="J617" s="19"/>
      <c r="K617" s="19"/>
      <c r="L617" s="19"/>
      <c r="M617" s="19"/>
      <c r="N617" s="19"/>
      <c r="O617" s="19"/>
      <c r="P617" s="29"/>
      <c r="Q617" s="19"/>
      <c r="R617" s="19"/>
      <c r="S617" s="19"/>
      <c r="T617" s="19"/>
      <c r="U617" s="19"/>
      <c r="V617" s="19"/>
      <c r="W617" s="19"/>
      <c r="X617" s="19"/>
      <c r="Y617" s="19"/>
      <c r="Z617" s="19"/>
      <c r="AA617" s="19"/>
    </row>
    <row r="618" spans="1:27" x14ac:dyDescent="0.2">
      <c r="A618" s="371" t="s">
        <v>742</v>
      </c>
      <c r="B618" s="371"/>
      <c r="C618" s="371"/>
      <c r="D618" s="371"/>
      <c r="E618" s="371"/>
      <c r="F618" s="371"/>
      <c r="G618" s="371"/>
      <c r="H618" s="371"/>
      <c r="I618" s="371"/>
      <c r="J618" s="371" t="s">
        <v>743</v>
      </c>
      <c r="K618" s="371"/>
      <c r="L618" s="371"/>
      <c r="M618" s="371"/>
      <c r="N618" s="371"/>
      <c r="O618" s="371"/>
      <c r="P618" s="371"/>
      <c r="Q618" s="371"/>
      <c r="R618" s="371"/>
      <c r="S618" s="19"/>
      <c r="T618" s="19"/>
      <c r="U618" s="19"/>
      <c r="V618" s="19"/>
      <c r="W618" s="19"/>
      <c r="X618" s="19"/>
      <c r="Y618" s="19"/>
      <c r="Z618" s="19"/>
      <c r="AA618" s="19"/>
    </row>
    <row r="619" spans="1:27" x14ac:dyDescent="0.2">
      <c r="A619" s="370"/>
      <c r="B619" s="370"/>
      <c r="C619" s="370"/>
      <c r="D619" s="370"/>
      <c r="E619" s="370"/>
      <c r="F619" s="370"/>
      <c r="G619" s="370"/>
      <c r="H619" s="370"/>
      <c r="I619" s="370"/>
      <c r="J619" s="370"/>
      <c r="K619" s="370"/>
      <c r="L619" s="370"/>
      <c r="M619" s="370"/>
      <c r="N619" s="370"/>
      <c r="O619" s="370"/>
      <c r="P619" s="370"/>
      <c r="Q619" s="370"/>
      <c r="R619" s="370"/>
      <c r="S619" s="19" t="s">
        <v>301</v>
      </c>
      <c r="T619" s="19"/>
      <c r="U619" s="19"/>
      <c r="V619" s="19"/>
      <c r="W619" s="19"/>
      <c r="X619" s="19"/>
      <c r="Y619" s="19"/>
      <c r="Z619" s="19"/>
      <c r="AA619" s="19"/>
    </row>
    <row r="620" spans="1:27" x14ac:dyDescent="0.2">
      <c r="A620" s="370"/>
      <c r="B620" s="370"/>
      <c r="C620" s="370"/>
      <c r="D620" s="370"/>
      <c r="E620" s="370"/>
      <c r="F620" s="370"/>
      <c r="G620" s="370"/>
      <c r="H620" s="370"/>
      <c r="I620" s="370"/>
      <c r="J620" s="370"/>
      <c r="K620" s="370"/>
      <c r="L620" s="370"/>
      <c r="M620" s="370"/>
      <c r="N620" s="370"/>
      <c r="O620" s="370"/>
      <c r="P620" s="370"/>
      <c r="Q620" s="370"/>
      <c r="R620" s="370"/>
      <c r="S620" s="19"/>
      <c r="T620" s="19"/>
      <c r="U620" s="19"/>
      <c r="V620" s="19"/>
      <c r="W620" s="19"/>
      <c r="X620" s="19"/>
      <c r="Y620" s="19"/>
      <c r="Z620" s="19"/>
      <c r="AA620" s="19"/>
    </row>
    <row r="621" spans="1:27" x14ac:dyDescent="0.2">
      <c r="A621" s="370"/>
      <c r="B621" s="370"/>
      <c r="C621" s="370"/>
      <c r="D621" s="370"/>
      <c r="E621" s="370"/>
      <c r="F621" s="370"/>
      <c r="G621" s="370"/>
      <c r="H621" s="370"/>
      <c r="I621" s="370"/>
      <c r="J621" s="370"/>
      <c r="K621" s="370"/>
      <c r="L621" s="370"/>
      <c r="M621" s="370"/>
      <c r="N621" s="370"/>
      <c r="O621" s="370"/>
      <c r="P621" s="370"/>
      <c r="Q621" s="370"/>
      <c r="R621" s="370"/>
      <c r="S621" s="19"/>
      <c r="T621" s="19"/>
      <c r="U621" s="19"/>
      <c r="V621" s="19"/>
      <c r="W621" s="19"/>
      <c r="X621" s="19"/>
      <c r="Y621" s="19"/>
      <c r="Z621" s="19"/>
      <c r="AA621" s="19"/>
    </row>
    <row r="622" spans="1:27" x14ac:dyDescent="0.2">
      <c r="A622" s="370"/>
      <c r="B622" s="370"/>
      <c r="C622" s="370"/>
      <c r="D622" s="370"/>
      <c r="E622" s="370"/>
      <c r="F622" s="370"/>
      <c r="G622" s="370"/>
      <c r="H622" s="370"/>
      <c r="I622" s="370"/>
      <c r="J622" s="370"/>
      <c r="K622" s="370"/>
      <c r="L622" s="370"/>
      <c r="M622" s="370"/>
      <c r="N622" s="370"/>
      <c r="O622" s="370"/>
      <c r="P622" s="370"/>
      <c r="Q622" s="370"/>
      <c r="R622" s="370"/>
      <c r="S622" s="19" t="s">
        <v>302</v>
      </c>
      <c r="T622" s="19"/>
      <c r="U622" s="19"/>
      <c r="V622" s="19"/>
      <c r="W622" s="19"/>
      <c r="X622" s="19"/>
      <c r="Y622" s="19"/>
      <c r="Z622" s="19"/>
      <c r="AA622" s="19"/>
    </row>
    <row r="623" spans="1:27" x14ac:dyDescent="0.2">
      <c r="A623" s="370"/>
      <c r="B623" s="370"/>
      <c r="C623" s="370"/>
      <c r="D623" s="370"/>
      <c r="E623" s="370"/>
      <c r="F623" s="370"/>
      <c r="G623" s="370"/>
      <c r="H623" s="370"/>
      <c r="I623" s="370"/>
      <c r="J623" s="370"/>
      <c r="K623" s="370"/>
      <c r="L623" s="370"/>
      <c r="M623" s="370"/>
      <c r="N623" s="370"/>
      <c r="O623" s="370"/>
      <c r="P623" s="370"/>
      <c r="Q623" s="370"/>
      <c r="R623" s="370"/>
      <c r="S623" s="19" t="s">
        <v>339</v>
      </c>
      <c r="T623" s="19"/>
      <c r="U623" s="19"/>
      <c r="V623" s="19"/>
      <c r="W623" s="19"/>
      <c r="X623" s="19"/>
      <c r="Y623" s="19"/>
      <c r="Z623" s="19"/>
      <c r="AA623" s="19"/>
    </row>
    <row r="624" spans="1:27" x14ac:dyDescent="0.2">
      <c r="A624" s="370"/>
      <c r="B624" s="370"/>
      <c r="C624" s="370"/>
      <c r="D624" s="370"/>
      <c r="E624" s="370"/>
      <c r="F624" s="370"/>
      <c r="G624" s="370"/>
      <c r="H624" s="370"/>
      <c r="I624" s="370"/>
      <c r="J624" s="370"/>
      <c r="K624" s="370"/>
      <c r="L624" s="370"/>
      <c r="M624" s="370"/>
      <c r="N624" s="370"/>
      <c r="O624" s="370"/>
      <c r="P624" s="370"/>
      <c r="Q624" s="370"/>
      <c r="R624" s="370"/>
      <c r="S624" s="19"/>
      <c r="T624" s="19"/>
      <c r="U624" s="19"/>
      <c r="V624" s="19"/>
      <c r="W624" s="19"/>
      <c r="X624" s="19"/>
      <c r="Y624" s="19"/>
      <c r="Z624" s="19"/>
      <c r="AA624" s="19"/>
    </row>
    <row r="625" spans="1:27" x14ac:dyDescent="0.2">
      <c r="A625" s="370"/>
      <c r="B625" s="370"/>
      <c r="C625" s="370"/>
      <c r="D625" s="370"/>
      <c r="E625" s="370"/>
      <c r="F625" s="370"/>
      <c r="G625" s="370"/>
      <c r="H625" s="370"/>
      <c r="I625" s="370"/>
      <c r="J625" s="370"/>
      <c r="K625" s="370"/>
      <c r="L625" s="370"/>
      <c r="M625" s="370"/>
      <c r="N625" s="370"/>
      <c r="O625" s="370"/>
      <c r="P625" s="370"/>
      <c r="Q625" s="370"/>
      <c r="R625" s="370"/>
      <c r="S625" s="19"/>
      <c r="T625" s="19"/>
      <c r="U625" s="19"/>
      <c r="V625" s="19"/>
      <c r="W625" s="19"/>
      <c r="X625" s="19"/>
      <c r="Y625" s="19"/>
      <c r="Z625" s="19"/>
      <c r="AA625" s="19"/>
    </row>
    <row r="626" spans="1:27" x14ac:dyDescent="0.2">
      <c r="A626" s="370"/>
      <c r="B626" s="370"/>
      <c r="C626" s="370"/>
      <c r="D626" s="370"/>
      <c r="E626" s="370"/>
      <c r="F626" s="370"/>
      <c r="G626" s="370"/>
      <c r="H626" s="370"/>
      <c r="I626" s="370"/>
      <c r="J626" s="370"/>
      <c r="K626" s="370"/>
      <c r="L626" s="370"/>
      <c r="M626" s="370"/>
      <c r="N626" s="370"/>
      <c r="O626" s="370"/>
      <c r="P626" s="370"/>
      <c r="Q626" s="370"/>
      <c r="R626" s="370"/>
      <c r="S626" s="19"/>
      <c r="T626" s="19"/>
      <c r="U626" s="19"/>
      <c r="V626" s="19"/>
      <c r="W626" s="19"/>
      <c r="X626" s="19"/>
      <c r="Y626" s="19"/>
      <c r="Z626" s="19"/>
      <c r="AA626" s="19"/>
    </row>
    <row r="627" spans="1:27" x14ac:dyDescent="0.2">
      <c r="A627" s="370"/>
      <c r="B627" s="370"/>
      <c r="C627" s="370"/>
      <c r="D627" s="370"/>
      <c r="E627" s="370"/>
      <c r="F627" s="370"/>
      <c r="G627" s="370"/>
      <c r="H627" s="370"/>
      <c r="I627" s="370"/>
      <c r="J627" s="370"/>
      <c r="K627" s="370"/>
      <c r="L627" s="370"/>
      <c r="M627" s="370"/>
      <c r="N627" s="370"/>
      <c r="O627" s="370"/>
      <c r="P627" s="370"/>
      <c r="Q627" s="370"/>
      <c r="R627" s="370"/>
      <c r="S627" s="19"/>
      <c r="T627" s="19"/>
      <c r="U627" s="19"/>
      <c r="V627" s="19"/>
      <c r="W627" s="19"/>
      <c r="X627" s="19"/>
      <c r="Y627" s="19"/>
      <c r="Z627" s="19"/>
      <c r="AA627" s="19"/>
    </row>
    <row r="628" spans="1:27" x14ac:dyDescent="0.2">
      <c r="A628" s="370"/>
      <c r="B628" s="370"/>
      <c r="C628" s="370"/>
      <c r="D628" s="370"/>
      <c r="E628" s="370"/>
      <c r="F628" s="370"/>
      <c r="G628" s="370"/>
      <c r="H628" s="370"/>
      <c r="I628" s="370"/>
      <c r="J628" s="370"/>
      <c r="K628" s="370"/>
      <c r="L628" s="370"/>
      <c r="M628" s="370"/>
      <c r="N628" s="370"/>
      <c r="O628" s="370"/>
      <c r="P628" s="370"/>
      <c r="Q628" s="370"/>
      <c r="R628" s="370"/>
      <c r="S628" s="19"/>
      <c r="T628" s="19"/>
      <c r="U628" s="19"/>
      <c r="V628" s="19"/>
      <c r="W628" s="19"/>
      <c r="X628" s="19"/>
      <c r="Y628" s="19"/>
      <c r="Z628" s="19"/>
      <c r="AA628" s="19"/>
    </row>
    <row r="629" spans="1:27" x14ac:dyDescent="0.2">
      <c r="A629" s="370"/>
      <c r="B629" s="370"/>
      <c r="C629" s="370"/>
      <c r="D629" s="370"/>
      <c r="E629" s="370"/>
      <c r="F629" s="370"/>
      <c r="G629" s="370"/>
      <c r="H629" s="370"/>
      <c r="I629" s="370"/>
      <c r="J629" s="370"/>
      <c r="K629" s="370"/>
      <c r="L629" s="370"/>
      <c r="M629" s="370"/>
      <c r="N629" s="370"/>
      <c r="O629" s="370"/>
      <c r="P629" s="370"/>
      <c r="Q629" s="370"/>
      <c r="R629" s="370"/>
      <c r="S629" s="19"/>
      <c r="T629" s="19"/>
      <c r="U629" s="19"/>
      <c r="V629" s="19"/>
      <c r="W629" s="19"/>
      <c r="X629" s="19"/>
      <c r="Y629" s="19"/>
      <c r="Z629" s="19"/>
      <c r="AA629" s="19"/>
    </row>
    <row r="630" spans="1:27" x14ac:dyDescent="0.2">
      <c r="A630" s="19"/>
      <c r="B630" s="19"/>
      <c r="C630" s="19"/>
      <c r="D630" s="19"/>
      <c r="E630" s="19"/>
      <c r="F630" s="19"/>
      <c r="G630" s="19"/>
      <c r="H630" s="19"/>
      <c r="I630" s="19"/>
      <c r="J630" s="19"/>
      <c r="K630" s="19"/>
      <c r="L630" s="19"/>
      <c r="M630" s="19"/>
      <c r="N630" s="29"/>
      <c r="O630" s="19"/>
      <c r="P630" s="19"/>
      <c r="Q630" s="19"/>
      <c r="R630" s="19"/>
      <c r="S630" s="19"/>
      <c r="T630" s="19"/>
      <c r="U630" s="19"/>
      <c r="V630" s="19"/>
      <c r="W630" s="19"/>
      <c r="X630" s="19"/>
      <c r="Y630" s="19"/>
      <c r="Z630" s="19"/>
      <c r="AA630" s="19"/>
    </row>
    <row r="631" spans="1:27" x14ac:dyDescent="0.2">
      <c r="A631" s="19"/>
      <c r="B631" s="19"/>
      <c r="C631" s="19"/>
      <c r="D631" s="19"/>
      <c r="E631" s="19"/>
      <c r="F631" s="19"/>
      <c r="G631" s="19"/>
      <c r="H631" s="19"/>
      <c r="I631" s="19"/>
      <c r="J631" s="19"/>
      <c r="K631" s="19"/>
      <c r="L631" s="19"/>
      <c r="M631" s="367" t="str">
        <f>[128]Base_01!$C$4&amp;", "&amp;[128]Base_01!$C$28</f>
        <v>Sorong, …..  …........................  2026</v>
      </c>
      <c r="N631" s="367"/>
      <c r="O631" s="367"/>
      <c r="P631" s="367"/>
      <c r="Q631" s="367"/>
      <c r="R631" s="367"/>
      <c r="S631" s="19"/>
      <c r="T631" s="19"/>
      <c r="U631" s="19"/>
      <c r="V631" s="19"/>
      <c r="W631" s="19"/>
      <c r="X631" s="19"/>
      <c r="Y631" s="19"/>
      <c r="Z631" s="19"/>
      <c r="AA631" s="19"/>
    </row>
    <row r="632" spans="1:27" x14ac:dyDescent="0.2">
      <c r="A632" s="367" t="s">
        <v>320</v>
      </c>
      <c r="B632" s="367"/>
      <c r="C632" s="367"/>
      <c r="D632" s="367"/>
      <c r="E632" s="367"/>
      <c r="F632" s="367"/>
      <c r="G632" s="19"/>
      <c r="H632" s="19"/>
      <c r="I632" s="19"/>
      <c r="J632" s="19"/>
      <c r="K632" s="19"/>
      <c r="L632" s="19"/>
      <c r="M632" s="367" t="s">
        <v>304</v>
      </c>
      <c r="N632" s="367"/>
      <c r="O632" s="367"/>
      <c r="P632" s="367"/>
      <c r="Q632" s="367"/>
      <c r="R632" s="367"/>
      <c r="S632" s="19"/>
      <c r="T632" s="19"/>
      <c r="U632" s="19"/>
      <c r="V632" s="19"/>
      <c r="W632" s="19"/>
      <c r="X632" s="19"/>
      <c r="Y632" s="19"/>
      <c r="Z632" s="19"/>
      <c r="AA632" s="19"/>
    </row>
    <row r="633" spans="1:27" x14ac:dyDescent="0.2">
      <c r="A633" s="367" t="s">
        <v>321</v>
      </c>
      <c r="B633" s="367"/>
      <c r="C633" s="367"/>
      <c r="D633" s="367"/>
      <c r="E633" s="367"/>
      <c r="F633" s="367"/>
      <c r="G633" s="19"/>
      <c r="H633" s="19"/>
      <c r="I633" s="19"/>
      <c r="J633" s="19"/>
      <c r="K633" s="19"/>
      <c r="L633" s="19"/>
      <c r="M633" s="367" t="s">
        <v>305</v>
      </c>
      <c r="N633" s="367"/>
      <c r="O633" s="367"/>
      <c r="P633" s="367"/>
      <c r="Q633" s="367"/>
      <c r="R633" s="367"/>
      <c r="S633" s="19"/>
      <c r="T633" s="19"/>
      <c r="U633" s="19"/>
      <c r="V633" s="19"/>
      <c r="W633" s="19"/>
      <c r="X633" s="19"/>
      <c r="Y633" s="19"/>
      <c r="Z633" s="19"/>
      <c r="AA633" s="19"/>
    </row>
    <row r="634" spans="1:27" x14ac:dyDescent="0.2">
      <c r="A634" s="19"/>
      <c r="B634" s="19"/>
      <c r="C634" s="19"/>
      <c r="D634" s="19"/>
      <c r="E634" s="19"/>
      <c r="F634" s="19"/>
      <c r="G634" s="19"/>
      <c r="H634" s="19"/>
      <c r="I634" s="19"/>
      <c r="J634" s="19"/>
      <c r="K634" s="19"/>
      <c r="L634" s="19"/>
      <c r="M634" s="19"/>
      <c r="N634" s="29"/>
      <c r="O634" s="19"/>
      <c r="P634" s="19"/>
      <c r="Q634" s="19"/>
      <c r="R634" s="19"/>
      <c r="S634" s="19"/>
      <c r="T634" s="19"/>
      <c r="U634" s="19"/>
      <c r="V634" s="19"/>
      <c r="W634" s="19"/>
      <c r="X634" s="19"/>
      <c r="Y634" s="19"/>
      <c r="Z634" s="19"/>
      <c r="AA634" s="19"/>
    </row>
    <row r="635" spans="1:27" x14ac:dyDescent="0.2">
      <c r="A635" s="19"/>
      <c r="B635" s="19"/>
      <c r="C635" s="19"/>
      <c r="D635" s="19"/>
      <c r="E635" s="19"/>
      <c r="F635" s="19"/>
      <c r="G635" s="19"/>
      <c r="H635" s="19"/>
      <c r="I635" s="19"/>
      <c r="J635" s="19"/>
      <c r="K635" s="19"/>
      <c r="L635" s="19"/>
      <c r="M635" s="19"/>
      <c r="N635" s="29"/>
      <c r="O635" s="19"/>
      <c r="P635" s="19"/>
      <c r="Q635" s="19"/>
      <c r="R635" s="19"/>
      <c r="S635" s="19"/>
      <c r="T635" s="19"/>
      <c r="U635" s="19"/>
      <c r="V635" s="19"/>
      <c r="W635" s="19"/>
      <c r="X635" s="19"/>
      <c r="Y635" s="19"/>
      <c r="Z635" s="19"/>
      <c r="AA635" s="19"/>
    </row>
    <row r="636" spans="1:27" x14ac:dyDescent="0.2">
      <c r="A636" s="19"/>
      <c r="B636" s="19"/>
      <c r="C636" s="19"/>
      <c r="D636" s="19"/>
      <c r="E636" s="19"/>
      <c r="F636" s="19"/>
      <c r="G636" s="19"/>
      <c r="H636" s="19"/>
      <c r="I636" s="19"/>
      <c r="J636" s="19"/>
      <c r="K636" s="19"/>
      <c r="L636" s="19"/>
      <c r="M636" s="19"/>
      <c r="N636" s="29"/>
      <c r="O636" s="19"/>
      <c r="P636" s="19"/>
      <c r="Q636" s="19"/>
      <c r="R636" s="19"/>
      <c r="S636" s="19"/>
      <c r="T636" s="19"/>
      <c r="U636" s="19"/>
      <c r="V636" s="19"/>
      <c r="W636" s="19"/>
      <c r="X636" s="19"/>
      <c r="Y636" s="19"/>
      <c r="Z636" s="19"/>
      <c r="AA636" s="19"/>
    </row>
    <row r="637" spans="1:27" x14ac:dyDescent="0.2">
      <c r="A637" s="19"/>
      <c r="B637" s="19"/>
      <c r="C637" s="19"/>
      <c r="D637" s="19"/>
      <c r="E637" s="19"/>
      <c r="F637" s="19"/>
      <c r="G637" s="19"/>
      <c r="H637" s="19"/>
      <c r="I637" s="19"/>
      <c r="J637" s="19"/>
      <c r="K637" s="19"/>
      <c r="L637" s="19"/>
      <c r="M637" s="19"/>
      <c r="N637" s="29"/>
      <c r="O637" s="19"/>
      <c r="P637" s="19"/>
      <c r="Q637" s="19"/>
      <c r="R637" s="19"/>
      <c r="S637" s="19"/>
      <c r="T637" s="19"/>
      <c r="U637" s="19"/>
      <c r="V637" s="19"/>
      <c r="W637" s="19"/>
      <c r="X637" s="19"/>
      <c r="Y637" s="19"/>
      <c r="Z637" s="19"/>
      <c r="AA637" s="19"/>
    </row>
    <row r="638" spans="1:27" x14ac:dyDescent="0.2">
      <c r="A638" s="366" t="str">
        <f>[128]Base_02!$C$28</f>
        <v>Nama PB 1</v>
      </c>
      <c r="B638" s="366"/>
      <c r="C638" s="366"/>
      <c r="D638" s="366"/>
      <c r="E638" s="366"/>
      <c r="F638" s="366"/>
      <c r="G638" s="19"/>
      <c r="H638" s="19"/>
      <c r="I638" s="19"/>
      <c r="J638" s="19"/>
      <c r="K638" s="19"/>
      <c r="L638" s="19"/>
      <c r="M638" s="367" t="str">
        <f>E500</f>
        <v>Nama PB 4</v>
      </c>
      <c r="N638" s="367"/>
      <c r="O638" s="367"/>
      <c r="P638" s="367"/>
      <c r="Q638" s="367"/>
      <c r="R638" s="367"/>
      <c r="S638" s="19"/>
      <c r="T638" s="19"/>
      <c r="U638" s="19"/>
      <c r="V638" s="19"/>
      <c r="W638" s="19"/>
      <c r="X638" s="19"/>
      <c r="Y638" s="19"/>
      <c r="Z638" s="19"/>
      <c r="AA638" s="19"/>
    </row>
    <row r="639" spans="1:27" x14ac:dyDescent="0.2">
      <c r="A639" s="19"/>
      <c r="B639" s="19"/>
      <c r="C639" s="19"/>
      <c r="D639" s="19"/>
      <c r="E639" s="19"/>
      <c r="F639" s="19"/>
      <c r="G639" s="19"/>
      <c r="H639" s="19"/>
      <c r="I639" s="19"/>
      <c r="J639" s="19"/>
      <c r="K639" s="19"/>
      <c r="L639" s="19"/>
      <c r="M639" s="19"/>
      <c r="N639" s="29"/>
      <c r="O639" s="19"/>
      <c r="P639" s="19"/>
      <c r="Q639" s="19"/>
      <c r="R639" s="19"/>
      <c r="S639" s="19"/>
      <c r="T639" s="19"/>
      <c r="U639" s="19"/>
      <c r="V639" s="19"/>
      <c r="W639" s="19"/>
      <c r="X639" s="19"/>
      <c r="Y639" s="19"/>
      <c r="Z639" s="19"/>
      <c r="AA639" s="19"/>
    </row>
    <row r="640" spans="1:27" x14ac:dyDescent="0.2">
      <c r="A640" s="366" t="s">
        <v>303</v>
      </c>
      <c r="B640" s="366"/>
      <c r="C640" s="366"/>
      <c r="D640" s="366"/>
      <c r="E640" s="366"/>
      <c r="F640" s="366"/>
      <c r="G640" s="19"/>
      <c r="H640" s="19"/>
      <c r="I640" s="31"/>
      <c r="J640" s="31"/>
      <c r="K640" s="21"/>
      <c r="L640" s="21"/>
      <c r="M640" s="368" t="s">
        <v>306</v>
      </c>
      <c r="N640" s="368"/>
      <c r="O640" s="368"/>
      <c r="P640" s="368"/>
      <c r="Q640" s="368"/>
      <c r="R640" s="368"/>
      <c r="S640" s="19"/>
      <c r="T640" s="19"/>
      <c r="U640" s="19"/>
      <c r="V640" s="19"/>
      <c r="W640" s="19"/>
      <c r="X640" s="19"/>
      <c r="Y640" s="19"/>
      <c r="Z640" s="19"/>
      <c r="AA640" s="19"/>
    </row>
    <row r="641" spans="1:27" x14ac:dyDescent="0.2">
      <c r="A641" s="359" t="s">
        <v>322</v>
      </c>
      <c r="B641" s="359"/>
      <c r="C641" s="359"/>
      <c r="D641" s="359"/>
      <c r="E641" s="359"/>
      <c r="F641" s="359"/>
      <c r="I641" s="32"/>
      <c r="J641" s="32"/>
      <c r="K641" s="32"/>
      <c r="L641" s="32"/>
      <c r="M641" s="369" t="str">
        <f>[128]Base_01!$B$17&amp;" "&amp;[128]Base_01!$C$4</f>
        <v>Koordinator Kota Sorong</v>
      </c>
      <c r="N641" s="369"/>
      <c r="O641" s="369"/>
      <c r="P641" s="369"/>
      <c r="Q641" s="369"/>
      <c r="R641" s="369"/>
      <c r="S641" s="19"/>
      <c r="T641" s="19"/>
      <c r="U641" s="19"/>
      <c r="V641" s="19"/>
      <c r="W641" s="19"/>
      <c r="X641" s="19"/>
      <c r="Y641" s="19"/>
      <c r="Z641" s="19"/>
      <c r="AA641" s="19"/>
    </row>
    <row r="642" spans="1:27" x14ac:dyDescent="0.2">
      <c r="N642" s="33"/>
      <c r="S642" s="19"/>
      <c r="T642" s="19"/>
      <c r="U642" s="19"/>
      <c r="V642" s="19"/>
      <c r="W642" s="19"/>
      <c r="X642" s="19"/>
      <c r="Y642" s="19"/>
      <c r="Z642" s="19"/>
      <c r="AA642" s="19"/>
    </row>
    <row r="643" spans="1:27" x14ac:dyDescent="0.2">
      <c r="N643" s="33"/>
      <c r="S643" s="19"/>
      <c r="T643" s="19"/>
      <c r="U643" s="19"/>
      <c r="V643" s="19"/>
      <c r="W643" s="19"/>
      <c r="X643" s="19"/>
      <c r="Y643" s="19"/>
      <c r="Z643" s="19"/>
      <c r="AA643" s="19"/>
    </row>
    <row r="644" spans="1:27" x14ac:dyDescent="0.2">
      <c r="N644" s="33"/>
      <c r="S644" s="19"/>
      <c r="T644" s="19"/>
      <c r="U644" s="19"/>
      <c r="V644" s="19"/>
      <c r="W644" s="19"/>
      <c r="X644" s="19"/>
      <c r="Y644" s="19"/>
      <c r="Z644" s="19"/>
      <c r="AA644" s="19"/>
    </row>
    <row r="645" spans="1:27" x14ac:dyDescent="0.2">
      <c r="N645" s="33"/>
      <c r="S645" s="19"/>
      <c r="T645" s="19"/>
      <c r="U645" s="19"/>
      <c r="V645" s="19"/>
      <c r="W645" s="19"/>
      <c r="X645" s="19"/>
      <c r="Y645" s="19"/>
      <c r="Z645" s="19"/>
      <c r="AA645" s="19"/>
    </row>
    <row r="646" spans="1:27" x14ac:dyDescent="0.2">
      <c r="A646" s="359" t="str">
        <f>[128]Base_01!$C$20</f>
        <v>…...............         …...............</v>
      </c>
      <c r="B646" s="359"/>
      <c r="C646" s="359"/>
      <c r="D646" s="359"/>
      <c r="E646" s="359"/>
      <c r="F646" s="359"/>
      <c r="M646" s="359" t="str">
        <f>[128]Base_01!$C$17</f>
        <v>AfrIandi Yudhistira, S.T.</v>
      </c>
      <c r="N646" s="359"/>
      <c r="O646" s="359"/>
      <c r="P646" s="359"/>
      <c r="Q646" s="359"/>
      <c r="R646" s="359"/>
      <c r="S646" s="19"/>
      <c r="T646" s="19"/>
      <c r="U646" s="19"/>
      <c r="V646" s="19"/>
      <c r="W646" s="19"/>
      <c r="X646" s="19"/>
      <c r="Y646" s="19"/>
      <c r="Z646" s="19"/>
      <c r="AA646" s="19"/>
    </row>
    <row r="647" spans="1:27" x14ac:dyDescent="0.2">
      <c r="B647" s="20"/>
      <c r="C647" s="20"/>
      <c r="D647" s="20"/>
      <c r="E647" s="20"/>
      <c r="F647" s="19"/>
      <c r="G647" s="19"/>
      <c r="H647" s="19"/>
      <c r="I647" s="19"/>
      <c r="J647" s="19"/>
      <c r="K647" s="20"/>
      <c r="L647" s="20"/>
      <c r="M647" s="20"/>
      <c r="N647" s="20"/>
      <c r="O647" s="28"/>
      <c r="P647" s="28"/>
      <c r="Q647" s="28"/>
      <c r="R647" s="28"/>
      <c r="S647" s="19"/>
      <c r="T647" s="19"/>
      <c r="U647" s="19"/>
      <c r="V647" s="19"/>
      <c r="W647" s="19"/>
      <c r="X647" s="19"/>
      <c r="Y647" s="19"/>
      <c r="Z647" s="19"/>
      <c r="AA647" s="19"/>
    </row>
    <row r="648" spans="1:27" x14ac:dyDescent="0.2">
      <c r="B648" s="20"/>
      <c r="C648" s="20"/>
      <c r="D648" s="20"/>
      <c r="E648" s="20"/>
      <c r="F648" s="19"/>
      <c r="G648" s="19"/>
      <c r="H648" s="19"/>
      <c r="I648" s="19"/>
      <c r="J648" s="19"/>
      <c r="K648" s="20"/>
      <c r="L648" s="20"/>
      <c r="M648" s="20"/>
      <c r="N648" s="20"/>
      <c r="O648" s="28"/>
      <c r="P648" s="28"/>
      <c r="Q648" s="28"/>
      <c r="R648" s="28"/>
      <c r="S648" s="19"/>
      <c r="T648" s="19"/>
      <c r="U648" s="19"/>
      <c r="V648" s="19"/>
      <c r="W648" s="19"/>
      <c r="X648" s="19"/>
      <c r="Y648" s="19"/>
      <c r="Z648" s="19"/>
      <c r="AA648" s="19"/>
    </row>
    <row r="649" spans="1:27" x14ac:dyDescent="0.2">
      <c r="A649" s="18" t="s">
        <v>744</v>
      </c>
    </row>
    <row r="650" spans="1:27" x14ac:dyDescent="0.2">
      <c r="A650" s="1" t="s">
        <v>400</v>
      </c>
    </row>
    <row r="651" spans="1:27" x14ac:dyDescent="0.2">
      <c r="A651" s="1" t="s">
        <v>745</v>
      </c>
    </row>
    <row r="658" spans="1:27" x14ac:dyDescent="0.2">
      <c r="A658" s="297"/>
      <c r="B658" s="297"/>
      <c r="C658" s="297"/>
      <c r="D658" s="297"/>
      <c r="E658" s="297"/>
      <c r="F658" s="297"/>
      <c r="G658" s="297"/>
      <c r="H658" s="297"/>
      <c r="I658" s="297"/>
      <c r="J658" s="297"/>
      <c r="K658" s="297"/>
      <c r="L658" s="297"/>
      <c r="M658" s="297"/>
      <c r="N658" s="297"/>
      <c r="O658" s="297"/>
      <c r="P658" s="297"/>
      <c r="Q658" s="297"/>
      <c r="R658" s="297"/>
      <c r="S658" s="19"/>
      <c r="T658" s="19"/>
      <c r="U658" s="19"/>
      <c r="V658" s="19"/>
      <c r="W658" s="19"/>
      <c r="X658" s="19"/>
      <c r="Y658" s="19"/>
      <c r="Z658" s="19"/>
      <c r="AA658" s="19"/>
    </row>
    <row r="659" spans="1:27" x14ac:dyDescent="0.2">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c r="AA659" s="19"/>
    </row>
    <row r="660" spans="1:27" x14ac:dyDescent="0.2">
      <c r="A660" s="20"/>
      <c r="B660" s="20"/>
      <c r="C660" s="20"/>
      <c r="D660" s="20"/>
      <c r="E660" s="20"/>
      <c r="F660" s="20"/>
      <c r="G660" s="20"/>
      <c r="H660" s="20"/>
      <c r="I660" s="20"/>
      <c r="J660" s="19"/>
      <c r="K660" s="21"/>
      <c r="L660" s="21"/>
      <c r="M660" s="21"/>
      <c r="N660" s="21"/>
      <c r="O660" s="21"/>
      <c r="P660" s="21"/>
      <c r="Q660" s="21"/>
      <c r="R660" s="21"/>
      <c r="S660" s="19"/>
      <c r="T660" s="19"/>
      <c r="U660" s="19"/>
      <c r="V660" s="19"/>
      <c r="W660" s="19"/>
      <c r="X660" s="19"/>
      <c r="Y660" s="19"/>
      <c r="Z660" s="19"/>
      <c r="AA660" s="19"/>
    </row>
    <row r="661" spans="1:27" x14ac:dyDescent="0.2">
      <c r="A661" s="400" t="s">
        <v>307</v>
      </c>
      <c r="B661" s="400"/>
      <c r="C661" s="400"/>
      <c r="D661" s="400"/>
      <c r="E661" s="400"/>
      <c r="F661" s="400"/>
      <c r="G661" s="400"/>
      <c r="H661" s="400"/>
      <c r="I661" s="400"/>
      <c r="J661" s="400"/>
      <c r="K661" s="400"/>
      <c r="L661" s="400"/>
      <c r="M661" s="400"/>
      <c r="N661" s="400"/>
      <c r="O661" s="400"/>
      <c r="P661" s="400"/>
      <c r="Q661" s="400"/>
      <c r="R661" s="400"/>
      <c r="S661" s="19">
        <v>5</v>
      </c>
      <c r="T661" s="19"/>
      <c r="U661" s="19"/>
      <c r="V661" s="19"/>
      <c r="W661" s="19"/>
      <c r="X661" s="19"/>
      <c r="Y661" s="19"/>
      <c r="Z661" s="19"/>
      <c r="AA661" s="19"/>
    </row>
    <row r="662" spans="1:27" x14ac:dyDescent="0.2">
      <c r="A662" s="367" t="s">
        <v>741</v>
      </c>
      <c r="B662" s="367"/>
      <c r="C662" s="367"/>
      <c r="D662" s="367"/>
      <c r="E662" s="367"/>
      <c r="F662" s="367"/>
      <c r="G662" s="367"/>
      <c r="H662" s="367"/>
      <c r="I662" s="367"/>
      <c r="J662" s="367"/>
      <c r="K662" s="367"/>
      <c r="L662" s="367"/>
      <c r="M662" s="367"/>
      <c r="N662" s="367"/>
      <c r="O662" s="367"/>
      <c r="P662" s="367"/>
      <c r="Q662" s="367"/>
      <c r="R662" s="367"/>
      <c r="S662" s="19"/>
      <c r="T662" s="19"/>
      <c r="U662" s="19"/>
      <c r="V662" s="19"/>
      <c r="W662" s="19"/>
      <c r="X662" s="19"/>
      <c r="Y662" s="19"/>
      <c r="Z662" s="19"/>
      <c r="AA662" s="19"/>
    </row>
    <row r="663" spans="1:27" ht="16" thickBot="1" x14ac:dyDescent="0.25">
      <c r="A663" s="20"/>
      <c r="B663" s="20"/>
      <c r="C663" s="20"/>
      <c r="D663" s="20"/>
      <c r="E663" s="20"/>
      <c r="F663" s="20"/>
      <c r="G663" s="20"/>
      <c r="H663" s="20"/>
      <c r="I663" s="20"/>
      <c r="J663" s="19"/>
      <c r="K663" s="21"/>
      <c r="L663" s="21"/>
      <c r="M663" s="21"/>
      <c r="N663" s="21"/>
      <c r="O663" s="21"/>
      <c r="P663" s="21"/>
      <c r="Q663" s="21"/>
      <c r="R663" s="21"/>
      <c r="S663" s="19"/>
      <c r="T663" s="19"/>
      <c r="U663" s="19"/>
      <c r="V663" s="19"/>
      <c r="W663" s="19"/>
      <c r="X663" s="19"/>
      <c r="Y663" s="19"/>
      <c r="Z663" s="19"/>
      <c r="AA663" s="19"/>
    </row>
    <row r="664" spans="1:27" x14ac:dyDescent="0.2">
      <c r="A664" s="346" t="s">
        <v>252</v>
      </c>
      <c r="B664" s="346"/>
      <c r="C664" s="346"/>
      <c r="D664" s="346"/>
      <c r="E664" s="23" t="str">
        <f>VLOOKUP(S661,[128]Base_02!$A$5:$AD$24,2,0)</f>
        <v>000005</v>
      </c>
      <c r="F664" s="19"/>
      <c r="G664" s="19"/>
      <c r="H664" s="21"/>
      <c r="I664" s="21"/>
      <c r="J664" s="19"/>
      <c r="K664" s="401" t="s">
        <v>251</v>
      </c>
      <c r="L664" s="402"/>
      <c r="M664" s="402"/>
      <c r="N664" s="402"/>
      <c r="O664" s="402"/>
      <c r="P664" s="402"/>
      <c r="Q664" s="402"/>
      <c r="R664" s="403"/>
      <c r="S664" s="19"/>
      <c r="T664" s="19"/>
      <c r="U664" s="19"/>
      <c r="V664" s="19"/>
      <c r="W664" s="19"/>
      <c r="X664" s="19"/>
      <c r="Y664" s="19"/>
      <c r="Z664" s="19"/>
      <c r="AA664" s="19"/>
    </row>
    <row r="665" spans="1:27" x14ac:dyDescent="0.2">
      <c r="A665" s="346" t="s">
        <v>253</v>
      </c>
      <c r="B665" s="346"/>
      <c r="C665" s="346"/>
      <c r="D665" s="346"/>
      <c r="E665" s="23" t="str">
        <f>VLOOKUP(S661,[128]Base_02!$A$5:$AD$24,3,0)</f>
        <v>Nama PB 5</v>
      </c>
      <c r="F665" s="19"/>
      <c r="G665" s="19"/>
      <c r="H665" s="21"/>
      <c r="I665" s="21"/>
      <c r="J665" s="19"/>
      <c r="K665" s="404"/>
      <c r="L665" s="368"/>
      <c r="M665" s="368"/>
      <c r="N665" s="368"/>
      <c r="O665" s="368"/>
      <c r="P665" s="368"/>
      <c r="Q665" s="368"/>
      <c r="R665" s="405"/>
      <c r="S665" s="19"/>
      <c r="T665" s="19"/>
      <c r="U665" s="19"/>
      <c r="V665" s="19"/>
      <c r="W665" s="19"/>
      <c r="X665" s="19"/>
      <c r="Y665" s="19"/>
      <c r="Z665" s="19"/>
      <c r="AA665" s="19"/>
    </row>
    <row r="666" spans="1:27" x14ac:dyDescent="0.2">
      <c r="A666" s="346" t="s">
        <v>3</v>
      </c>
      <c r="B666" s="346"/>
      <c r="C666" s="346"/>
      <c r="D666" s="346"/>
      <c r="E666" s="23" t="str">
        <f>VLOOKUP(S661,[128]Base_02!$A$5:$AD$24,14,0)</f>
        <v>3304160101840004</v>
      </c>
      <c r="F666" s="19"/>
      <c r="G666" s="19"/>
      <c r="H666" s="21"/>
      <c r="I666" s="21"/>
      <c r="J666" s="19"/>
      <c r="K666" s="404"/>
      <c r="L666" s="368"/>
      <c r="M666" s="368"/>
      <c r="N666" s="368"/>
      <c r="O666" s="368"/>
      <c r="P666" s="368"/>
      <c r="Q666" s="368"/>
      <c r="R666" s="405"/>
      <c r="S666" s="19"/>
      <c r="T666" s="19"/>
      <c r="U666" s="19"/>
      <c r="V666" s="19"/>
      <c r="W666" s="19"/>
      <c r="X666" s="19"/>
      <c r="Y666" s="19"/>
      <c r="Z666" s="19"/>
      <c r="AA666" s="19"/>
    </row>
    <row r="667" spans="1:27" x14ac:dyDescent="0.2">
      <c r="A667" s="346" t="s">
        <v>4</v>
      </c>
      <c r="B667" s="346"/>
      <c r="C667" s="346"/>
      <c r="D667" s="346"/>
      <c r="E667" s="23" t="str">
        <f>VLOOKUP(S661,[128]Base_02!$A$5:$Z$24,11,FALSE)&amp;", RT "&amp;VLOOKUP(S661,[128]Base_02!$A$5:$Z$24,12,FALSE)&amp;", RW "&amp;VLOOKUP(S661,[128]Base_02!$A$5:$Z$24,13,FALSE)</f>
        <v>Jalan Kanal Victory, RT 1, RW 1</v>
      </c>
      <c r="F667" s="19"/>
      <c r="G667" s="19"/>
      <c r="H667" s="23"/>
      <c r="I667" s="21"/>
      <c r="J667" s="19"/>
      <c r="K667" s="404"/>
      <c r="L667" s="368"/>
      <c r="M667" s="368"/>
      <c r="N667" s="368"/>
      <c r="O667" s="368"/>
      <c r="P667" s="368"/>
      <c r="Q667" s="368"/>
      <c r="R667" s="405"/>
      <c r="S667" s="19"/>
      <c r="T667" s="19"/>
      <c r="U667" s="19"/>
      <c r="V667" s="19"/>
      <c r="W667" s="19"/>
      <c r="X667" s="19"/>
      <c r="Y667" s="19"/>
      <c r="Z667" s="19"/>
      <c r="AA667" s="19"/>
    </row>
    <row r="668" spans="1:27" x14ac:dyDescent="0.2">
      <c r="A668" s="346" t="str">
        <f>[128]Base_01!$B$2</f>
        <v>Kelurahan</v>
      </c>
      <c r="B668" s="346"/>
      <c r="C668" s="346"/>
      <c r="D668" s="346"/>
      <c r="E668" s="23" t="str">
        <f>[128]Base_01!$C$2</f>
        <v>Klasabi</v>
      </c>
      <c r="F668" s="19"/>
      <c r="G668" s="19"/>
      <c r="H668" s="21"/>
      <c r="I668" s="21"/>
      <c r="J668" s="19"/>
      <c r="K668" s="404"/>
      <c r="L668" s="368"/>
      <c r="M668" s="368"/>
      <c r="N668" s="368"/>
      <c r="O668" s="368"/>
      <c r="P668" s="368"/>
      <c r="Q668" s="368"/>
      <c r="R668" s="405"/>
      <c r="S668" s="19" t="s">
        <v>254</v>
      </c>
      <c r="T668" s="19"/>
      <c r="U668" s="19"/>
      <c r="V668" s="19"/>
      <c r="W668" s="19"/>
      <c r="X668" s="19"/>
      <c r="Y668" s="19"/>
      <c r="Z668" s="19"/>
      <c r="AA668" s="19"/>
    </row>
    <row r="669" spans="1:27" x14ac:dyDescent="0.2">
      <c r="A669" s="346" t="s">
        <v>9</v>
      </c>
      <c r="B669" s="346"/>
      <c r="C669" s="346"/>
      <c r="D669" s="346"/>
      <c r="E669" s="23" t="str">
        <f>[128]Base_01!$C$3</f>
        <v>Sorong Manoi</v>
      </c>
      <c r="F669" s="19"/>
      <c r="G669" s="19"/>
      <c r="H669" s="21"/>
      <c r="I669" s="21"/>
      <c r="J669" s="19"/>
      <c r="K669" s="404"/>
      <c r="L669" s="368"/>
      <c r="M669" s="368"/>
      <c r="N669" s="368"/>
      <c r="O669" s="368"/>
      <c r="P669" s="368"/>
      <c r="Q669" s="368"/>
      <c r="R669" s="405"/>
      <c r="S669" s="19" t="s">
        <v>255</v>
      </c>
      <c r="T669" s="19"/>
      <c r="U669" s="19"/>
      <c r="V669" s="19"/>
      <c r="W669" s="19"/>
      <c r="X669" s="19"/>
      <c r="Y669" s="19"/>
      <c r="Z669" s="19"/>
      <c r="AA669" s="19"/>
    </row>
    <row r="670" spans="1:27" x14ac:dyDescent="0.2">
      <c r="A670" s="346" t="str">
        <f>[128]Base_01!$B$4</f>
        <v>Kota</v>
      </c>
      <c r="B670" s="346"/>
      <c r="C670" s="346"/>
      <c r="D670" s="346"/>
      <c r="E670" s="23" t="str">
        <f>[128]Base_01!$C$4</f>
        <v>Sorong</v>
      </c>
      <c r="F670" s="19"/>
      <c r="G670" s="19"/>
      <c r="H670" s="21"/>
      <c r="I670" s="21"/>
      <c r="J670" s="19"/>
      <c r="K670" s="404"/>
      <c r="L670" s="368"/>
      <c r="M670" s="368"/>
      <c r="N670" s="368"/>
      <c r="O670" s="368"/>
      <c r="P670" s="368"/>
      <c r="Q670" s="368"/>
      <c r="R670" s="405"/>
      <c r="S670" s="19" t="s">
        <v>257</v>
      </c>
      <c r="T670" s="19"/>
      <c r="U670" s="19"/>
      <c r="V670" s="19"/>
      <c r="W670" s="19"/>
      <c r="X670" s="19"/>
      <c r="Y670" s="19"/>
      <c r="Z670" s="19"/>
      <c r="AA670" s="19"/>
    </row>
    <row r="671" spans="1:27" x14ac:dyDescent="0.2">
      <c r="A671" s="346" t="str">
        <f>[128]Base_01!$B$5</f>
        <v>Provinsi</v>
      </c>
      <c r="B671" s="346"/>
      <c r="C671" s="346"/>
      <c r="D671" s="346"/>
      <c r="E671" s="19" t="str">
        <f>[128]Base_01!$C$5</f>
        <v>Papua Barat Daya</v>
      </c>
      <c r="F671" s="19"/>
      <c r="G671" s="21"/>
      <c r="H671" s="21"/>
      <c r="I671" s="21"/>
      <c r="J671" s="19"/>
      <c r="K671" s="404"/>
      <c r="L671" s="368"/>
      <c r="M671" s="368"/>
      <c r="N671" s="368"/>
      <c r="O671" s="368"/>
      <c r="P671" s="368"/>
      <c r="Q671" s="368"/>
      <c r="R671" s="405"/>
      <c r="S671" s="19" t="s">
        <v>258</v>
      </c>
      <c r="T671" s="19"/>
      <c r="U671" s="19"/>
      <c r="V671" s="19"/>
      <c r="W671" s="19"/>
      <c r="X671" s="19"/>
      <c r="Y671" s="19"/>
      <c r="Z671" s="19"/>
      <c r="AA671" s="19"/>
    </row>
    <row r="672" spans="1:27" x14ac:dyDescent="0.2">
      <c r="A672" s="19"/>
      <c r="B672" s="19"/>
      <c r="C672" s="19"/>
      <c r="D672" s="21"/>
      <c r="E672" s="21"/>
      <c r="F672" s="21"/>
      <c r="G672" s="21"/>
      <c r="H672" s="21"/>
      <c r="I672" s="21"/>
      <c r="J672" s="21"/>
      <c r="K672" s="404"/>
      <c r="L672" s="368"/>
      <c r="M672" s="368"/>
      <c r="N672" s="368"/>
      <c r="O672" s="368"/>
      <c r="P672" s="368"/>
      <c r="Q672" s="368"/>
      <c r="R672" s="405"/>
      <c r="S672" s="19"/>
      <c r="T672" s="19"/>
      <c r="U672" s="19"/>
      <c r="V672" s="19"/>
      <c r="W672" s="19"/>
      <c r="X672" s="19"/>
      <c r="Y672" s="19"/>
      <c r="Z672" s="19"/>
      <c r="AA672" s="19"/>
    </row>
    <row r="673" spans="1:27" x14ac:dyDescent="0.2">
      <c r="A673" s="19"/>
      <c r="B673" s="19"/>
      <c r="C673" s="19"/>
      <c r="D673" s="21"/>
      <c r="E673" s="21"/>
      <c r="F673" s="21"/>
      <c r="G673" s="21"/>
      <c r="H673" s="21"/>
      <c r="I673" s="21"/>
      <c r="J673" s="21"/>
      <c r="K673" s="404"/>
      <c r="L673" s="368"/>
      <c r="M673" s="368"/>
      <c r="N673" s="368"/>
      <c r="O673" s="368"/>
      <c r="P673" s="368"/>
      <c r="Q673" s="368"/>
      <c r="R673" s="405"/>
      <c r="S673" s="19"/>
      <c r="T673" s="19"/>
      <c r="U673" s="19"/>
      <c r="V673" s="19"/>
      <c r="W673" s="19"/>
      <c r="X673" s="19"/>
      <c r="Y673" s="19"/>
      <c r="Z673" s="19"/>
      <c r="AA673" s="19"/>
    </row>
    <row r="674" spans="1:27" x14ac:dyDescent="0.2">
      <c r="A674" s="19"/>
      <c r="B674" s="19"/>
      <c r="C674" s="19"/>
      <c r="D674" s="21"/>
      <c r="E674" s="21"/>
      <c r="F674" s="21"/>
      <c r="G674" s="21"/>
      <c r="H674" s="21"/>
      <c r="I674" s="21"/>
      <c r="J674" s="21"/>
      <c r="K674" s="404"/>
      <c r="L674" s="368"/>
      <c r="M674" s="368"/>
      <c r="N674" s="368"/>
      <c r="O674" s="368"/>
      <c r="P674" s="368"/>
      <c r="Q674" s="368"/>
      <c r="R674" s="405"/>
      <c r="S674" s="19"/>
      <c r="T674" s="19"/>
      <c r="U674" s="19"/>
      <c r="V674" s="19"/>
      <c r="W674" s="19"/>
      <c r="X674" s="19"/>
      <c r="Y674" s="19"/>
      <c r="Z674" s="19"/>
      <c r="AA674" s="19"/>
    </row>
    <row r="675" spans="1:27" ht="16" thickBot="1" x14ac:dyDescent="0.25">
      <c r="A675" s="19"/>
      <c r="B675" s="19"/>
      <c r="C675" s="19"/>
      <c r="D675" s="21"/>
      <c r="E675" s="21"/>
      <c r="F675" s="21"/>
      <c r="G675" s="21"/>
      <c r="H675" s="21"/>
      <c r="I675" s="21"/>
      <c r="J675" s="21"/>
      <c r="K675" s="406"/>
      <c r="L675" s="407"/>
      <c r="M675" s="407"/>
      <c r="N675" s="407"/>
      <c r="O675" s="407"/>
      <c r="P675" s="407"/>
      <c r="Q675" s="407"/>
      <c r="R675" s="408"/>
      <c r="S675" s="19"/>
      <c r="T675" s="19"/>
      <c r="U675" s="19"/>
      <c r="V675" s="19"/>
      <c r="W675" s="19"/>
      <c r="X675" s="19"/>
      <c r="Y675" s="19"/>
      <c r="Z675" s="19"/>
      <c r="AA675" s="19"/>
    </row>
    <row r="676" spans="1:27" x14ac:dyDescent="0.2">
      <c r="A676" s="19"/>
      <c r="B676" s="19"/>
      <c r="C676" s="19"/>
      <c r="D676" s="21"/>
      <c r="E676" s="21"/>
      <c r="F676" s="21"/>
      <c r="G676" s="21"/>
      <c r="H676" s="21"/>
      <c r="I676" s="21"/>
      <c r="J676" s="21"/>
      <c r="K676" s="28"/>
      <c r="L676" s="28"/>
      <c r="M676" s="28"/>
      <c r="N676" s="28"/>
      <c r="O676" s="28"/>
      <c r="P676" s="28"/>
      <c r="Q676" s="28"/>
      <c r="R676" s="28"/>
      <c r="S676" s="19"/>
      <c r="T676" s="19"/>
      <c r="U676" s="19"/>
      <c r="V676" s="19"/>
      <c r="W676" s="19"/>
      <c r="X676" s="19"/>
      <c r="Y676" s="19"/>
      <c r="Z676" s="19"/>
      <c r="AA676" s="19"/>
    </row>
    <row r="677" spans="1:27" x14ac:dyDescent="0.2">
      <c r="A677" s="19"/>
      <c r="B677" s="19"/>
      <c r="C677" s="19"/>
      <c r="D677" s="19"/>
      <c r="E677" s="19"/>
      <c r="F677" s="19"/>
      <c r="G677" s="19"/>
      <c r="H677" s="19"/>
      <c r="I677" s="21"/>
      <c r="J677" s="21"/>
      <c r="K677" s="21"/>
      <c r="L677" s="21"/>
      <c r="M677" s="21"/>
      <c r="N677" s="21"/>
      <c r="O677" s="21"/>
      <c r="P677" s="21"/>
      <c r="Q677" s="21"/>
      <c r="R677" s="21"/>
      <c r="S677" s="19"/>
      <c r="T677" s="19"/>
      <c r="U677" s="19"/>
      <c r="V677" s="19"/>
      <c r="W677" s="19"/>
      <c r="X677" s="19"/>
      <c r="Y677" s="19"/>
      <c r="Z677" s="19"/>
      <c r="AA677" s="19"/>
    </row>
    <row r="678" spans="1:27" ht="16" thickBot="1" x14ac:dyDescent="0.25">
      <c r="A678" s="24" t="s">
        <v>310</v>
      </c>
      <c r="B678" s="19"/>
      <c r="C678" s="19"/>
      <c r="D678" s="19"/>
      <c r="E678" s="19"/>
      <c r="F678" s="19"/>
      <c r="G678" s="19"/>
      <c r="H678" s="19"/>
      <c r="I678" s="21"/>
      <c r="J678" s="21"/>
      <c r="K678" s="21"/>
      <c r="L678" s="21"/>
      <c r="M678" s="21"/>
      <c r="N678" s="25"/>
      <c r="O678" s="21"/>
      <c r="P678" s="21"/>
      <c r="Q678" s="21"/>
      <c r="R678" s="21"/>
      <c r="S678" s="19"/>
      <c r="T678" s="19"/>
      <c r="U678" s="19"/>
      <c r="V678" s="19"/>
      <c r="W678" s="19"/>
      <c r="X678" s="19"/>
      <c r="Y678" s="19"/>
      <c r="Z678" s="19"/>
      <c r="AA678" s="19"/>
    </row>
    <row r="679" spans="1:27" x14ac:dyDescent="0.2">
      <c r="A679" s="383" t="s">
        <v>259</v>
      </c>
      <c r="B679" s="384"/>
      <c r="C679" s="384"/>
      <c r="D679" s="384"/>
      <c r="E679" s="384"/>
      <c r="F679" s="389" t="s">
        <v>323</v>
      </c>
      <c r="G679" s="390"/>
      <c r="H679" s="390"/>
      <c r="I679" s="390"/>
      <c r="J679" s="390"/>
      <c r="K679" s="390"/>
      <c r="L679" s="390"/>
      <c r="M679" s="391"/>
      <c r="N679" s="384" t="s">
        <v>259</v>
      </c>
      <c r="O679" s="384"/>
      <c r="P679" s="384"/>
      <c r="Q679" s="384"/>
      <c r="R679" s="397"/>
      <c r="S679" s="19"/>
      <c r="T679" s="19"/>
      <c r="U679" s="19"/>
      <c r="V679" s="19"/>
      <c r="W679" s="19"/>
      <c r="X679" s="19"/>
      <c r="Y679" s="19"/>
      <c r="Z679" s="19"/>
      <c r="AA679" s="19"/>
    </row>
    <row r="680" spans="1:27" x14ac:dyDescent="0.2">
      <c r="A680" s="385"/>
      <c r="B680" s="386"/>
      <c r="C680" s="386"/>
      <c r="D680" s="386"/>
      <c r="E680" s="386"/>
      <c r="F680" s="392"/>
      <c r="G680" s="379"/>
      <c r="H680" s="379"/>
      <c r="I680" s="379"/>
      <c r="J680" s="379"/>
      <c r="K680" s="379"/>
      <c r="L680" s="379"/>
      <c r="M680" s="393"/>
      <c r="N680" s="386"/>
      <c r="O680" s="386"/>
      <c r="P680" s="386"/>
      <c r="Q680" s="386"/>
      <c r="R680" s="398"/>
      <c r="S680" s="19" t="s">
        <v>260</v>
      </c>
      <c r="T680" s="19"/>
      <c r="U680" s="19"/>
      <c r="V680" s="19"/>
      <c r="W680" s="19"/>
      <c r="X680" s="19"/>
      <c r="Y680" s="19"/>
      <c r="Z680" s="19"/>
      <c r="AA680" s="19"/>
    </row>
    <row r="681" spans="1:27" x14ac:dyDescent="0.2">
      <c r="A681" s="385"/>
      <c r="B681" s="386"/>
      <c r="C681" s="386"/>
      <c r="D681" s="386"/>
      <c r="E681" s="386"/>
      <c r="F681" s="392"/>
      <c r="G681" s="379"/>
      <c r="H681" s="379"/>
      <c r="I681" s="379"/>
      <c r="J681" s="379"/>
      <c r="K681" s="379"/>
      <c r="L681" s="379"/>
      <c r="M681" s="393"/>
      <c r="N681" s="386"/>
      <c r="O681" s="386"/>
      <c r="P681" s="386"/>
      <c r="Q681" s="386"/>
      <c r="R681" s="398"/>
      <c r="S681" s="19" t="s">
        <v>261</v>
      </c>
      <c r="T681" s="19"/>
      <c r="U681" s="19"/>
      <c r="V681" s="19"/>
      <c r="W681" s="19"/>
      <c r="X681" s="19"/>
      <c r="Y681" s="19"/>
      <c r="Z681" s="19"/>
      <c r="AA681" s="19"/>
    </row>
    <row r="682" spans="1:27" x14ac:dyDescent="0.2">
      <c r="A682" s="385"/>
      <c r="B682" s="386"/>
      <c r="C682" s="386"/>
      <c r="D682" s="386"/>
      <c r="E682" s="386"/>
      <c r="F682" s="392"/>
      <c r="G682" s="379"/>
      <c r="H682" s="379"/>
      <c r="I682" s="379"/>
      <c r="J682" s="379"/>
      <c r="K682" s="379"/>
      <c r="L682" s="379"/>
      <c r="M682" s="393"/>
      <c r="N682" s="386"/>
      <c r="O682" s="386"/>
      <c r="P682" s="386"/>
      <c r="Q682" s="386"/>
      <c r="R682" s="398"/>
      <c r="S682" s="19"/>
      <c r="T682" s="19"/>
      <c r="U682" s="19"/>
      <c r="V682" s="19"/>
      <c r="W682" s="19"/>
      <c r="X682" s="19"/>
      <c r="Y682" s="19"/>
      <c r="Z682" s="19"/>
      <c r="AA682" s="19"/>
    </row>
    <row r="683" spans="1:27" x14ac:dyDescent="0.2">
      <c r="A683" s="385"/>
      <c r="B683" s="386"/>
      <c r="C683" s="386"/>
      <c r="D683" s="386"/>
      <c r="E683" s="386"/>
      <c r="F683" s="392"/>
      <c r="G683" s="379"/>
      <c r="H683" s="379"/>
      <c r="I683" s="379"/>
      <c r="J683" s="379"/>
      <c r="K683" s="379"/>
      <c r="L683" s="379"/>
      <c r="M683" s="393"/>
      <c r="N683" s="386"/>
      <c r="O683" s="386"/>
      <c r="P683" s="386"/>
      <c r="Q683" s="386"/>
      <c r="R683" s="398"/>
      <c r="S683" s="19"/>
      <c r="T683" s="19"/>
      <c r="U683" s="19"/>
      <c r="V683" s="19"/>
      <c r="W683" s="19"/>
      <c r="X683" s="19"/>
      <c r="Y683" s="19"/>
      <c r="Z683" s="19"/>
      <c r="AA683" s="19"/>
    </row>
    <row r="684" spans="1:27" x14ac:dyDescent="0.2">
      <c r="A684" s="385"/>
      <c r="B684" s="386"/>
      <c r="C684" s="386"/>
      <c r="D684" s="386"/>
      <c r="E684" s="386"/>
      <c r="F684" s="392"/>
      <c r="G684" s="379"/>
      <c r="H684" s="379"/>
      <c r="I684" s="379"/>
      <c r="J684" s="379"/>
      <c r="K684" s="379"/>
      <c r="L684" s="379"/>
      <c r="M684" s="393"/>
      <c r="N684" s="386"/>
      <c r="O684" s="386"/>
      <c r="P684" s="386"/>
      <c r="Q684" s="386"/>
      <c r="R684" s="398"/>
      <c r="S684" s="19"/>
      <c r="T684" s="19"/>
      <c r="U684" s="19"/>
      <c r="V684" s="19"/>
      <c r="W684" s="19"/>
      <c r="X684" s="19"/>
      <c r="Y684" s="19"/>
      <c r="Z684" s="19"/>
      <c r="AA684" s="19"/>
    </row>
    <row r="685" spans="1:27" x14ac:dyDescent="0.2">
      <c r="A685" s="385"/>
      <c r="B685" s="386"/>
      <c r="C685" s="386"/>
      <c r="D685" s="386"/>
      <c r="E685" s="386"/>
      <c r="F685" s="392"/>
      <c r="G685" s="379"/>
      <c r="H685" s="379"/>
      <c r="I685" s="379"/>
      <c r="J685" s="379"/>
      <c r="K685" s="379"/>
      <c r="L685" s="379"/>
      <c r="M685" s="393"/>
      <c r="N685" s="386"/>
      <c r="O685" s="386"/>
      <c r="P685" s="386"/>
      <c r="Q685" s="386"/>
      <c r="R685" s="398"/>
      <c r="S685" s="19"/>
      <c r="T685" s="19"/>
      <c r="U685" s="19"/>
      <c r="V685" s="19"/>
      <c r="W685" s="19"/>
      <c r="X685" s="19"/>
      <c r="Y685" s="19"/>
      <c r="Z685" s="19"/>
      <c r="AA685" s="19"/>
    </row>
    <row r="686" spans="1:27" x14ac:dyDescent="0.2">
      <c r="A686" s="385"/>
      <c r="B686" s="386"/>
      <c r="C686" s="386"/>
      <c r="D686" s="386"/>
      <c r="E686" s="386"/>
      <c r="F686" s="392"/>
      <c r="G686" s="379"/>
      <c r="H686" s="379"/>
      <c r="I686" s="379"/>
      <c r="J686" s="379"/>
      <c r="K686" s="379"/>
      <c r="L686" s="379"/>
      <c r="M686" s="393"/>
      <c r="N686" s="386"/>
      <c r="O686" s="386"/>
      <c r="P686" s="386"/>
      <c r="Q686" s="386"/>
      <c r="R686" s="398"/>
      <c r="S686" s="19" t="s">
        <v>262</v>
      </c>
      <c r="T686" s="19"/>
      <c r="U686" s="19"/>
      <c r="V686" s="19"/>
      <c r="W686" s="19"/>
      <c r="X686" s="19"/>
      <c r="Y686" s="19"/>
      <c r="Z686" s="19"/>
      <c r="AA686" s="19"/>
    </row>
    <row r="687" spans="1:27" x14ac:dyDescent="0.2">
      <c r="A687" s="385"/>
      <c r="B687" s="386"/>
      <c r="C687" s="386"/>
      <c r="D687" s="386"/>
      <c r="E687" s="386"/>
      <c r="F687" s="392"/>
      <c r="G687" s="379"/>
      <c r="H687" s="379"/>
      <c r="I687" s="379"/>
      <c r="J687" s="379"/>
      <c r="K687" s="379"/>
      <c r="L687" s="379"/>
      <c r="M687" s="393"/>
      <c r="N687" s="386"/>
      <c r="O687" s="386"/>
      <c r="P687" s="386"/>
      <c r="Q687" s="386"/>
      <c r="R687" s="398"/>
      <c r="S687" s="19" t="s">
        <v>263</v>
      </c>
      <c r="T687" s="19"/>
      <c r="U687" s="19"/>
      <c r="V687" s="19"/>
      <c r="W687" s="19"/>
      <c r="X687" s="19"/>
      <c r="Y687" s="19"/>
      <c r="Z687" s="19"/>
      <c r="AA687" s="19"/>
    </row>
    <row r="688" spans="1:27" ht="16" thickBot="1" x14ac:dyDescent="0.25">
      <c r="A688" s="387"/>
      <c r="B688" s="388"/>
      <c r="C688" s="388"/>
      <c r="D688" s="388"/>
      <c r="E688" s="388"/>
      <c r="F688" s="392"/>
      <c r="G688" s="379"/>
      <c r="H688" s="379"/>
      <c r="I688" s="379"/>
      <c r="J688" s="379"/>
      <c r="K688" s="379"/>
      <c r="L688" s="379"/>
      <c r="M688" s="393"/>
      <c r="N688" s="388"/>
      <c r="O688" s="388"/>
      <c r="P688" s="388"/>
      <c r="Q688" s="388"/>
      <c r="R688" s="399"/>
      <c r="S688" s="19" t="s">
        <v>258</v>
      </c>
      <c r="T688" s="19"/>
      <c r="U688" s="19"/>
      <c r="V688" s="19"/>
      <c r="W688" s="19"/>
      <c r="X688" s="19"/>
      <c r="Y688" s="19"/>
      <c r="Z688" s="19"/>
      <c r="AA688" s="19"/>
    </row>
    <row r="689" spans="1:27" x14ac:dyDescent="0.2">
      <c r="A689" s="383" t="s">
        <v>259</v>
      </c>
      <c r="B689" s="384"/>
      <c r="C689" s="384"/>
      <c r="D689" s="384"/>
      <c r="E689" s="384"/>
      <c r="F689" s="392"/>
      <c r="G689" s="379"/>
      <c r="H689" s="379"/>
      <c r="I689" s="379"/>
      <c r="J689" s="379"/>
      <c r="K689" s="379"/>
      <c r="L689" s="379"/>
      <c r="M689" s="393"/>
      <c r="N689" s="384" t="s">
        <v>259</v>
      </c>
      <c r="O689" s="384"/>
      <c r="P689" s="384"/>
      <c r="Q689" s="384"/>
      <c r="R689" s="397"/>
      <c r="S689" s="19" t="s">
        <v>264</v>
      </c>
      <c r="T689" s="19"/>
      <c r="U689" s="19"/>
      <c r="V689" s="19"/>
      <c r="W689" s="19"/>
      <c r="X689" s="19"/>
      <c r="Y689" s="19"/>
      <c r="Z689" s="19"/>
      <c r="AA689" s="19"/>
    </row>
    <row r="690" spans="1:27" x14ac:dyDescent="0.2">
      <c r="A690" s="385"/>
      <c r="B690" s="386"/>
      <c r="C690" s="386"/>
      <c r="D690" s="386"/>
      <c r="E690" s="386"/>
      <c r="F690" s="392"/>
      <c r="G690" s="379"/>
      <c r="H690" s="379"/>
      <c r="I690" s="379"/>
      <c r="J690" s="379"/>
      <c r="K690" s="379"/>
      <c r="L690" s="379"/>
      <c r="M690" s="393"/>
      <c r="N690" s="386"/>
      <c r="O690" s="386"/>
      <c r="P690" s="386"/>
      <c r="Q690" s="386"/>
      <c r="R690" s="398"/>
      <c r="S690" s="19" t="s">
        <v>265</v>
      </c>
      <c r="T690" s="19"/>
      <c r="U690" s="19"/>
      <c r="V690" s="19"/>
      <c r="W690" s="19"/>
      <c r="X690" s="19"/>
      <c r="Y690" s="19"/>
      <c r="Z690" s="19"/>
      <c r="AA690" s="19"/>
    </row>
    <row r="691" spans="1:27" x14ac:dyDescent="0.2">
      <c r="A691" s="385"/>
      <c r="B691" s="386"/>
      <c r="C691" s="386"/>
      <c r="D691" s="386"/>
      <c r="E691" s="386"/>
      <c r="F691" s="392"/>
      <c r="G691" s="379"/>
      <c r="H691" s="379"/>
      <c r="I691" s="379"/>
      <c r="J691" s="379"/>
      <c r="K691" s="379"/>
      <c r="L691" s="379"/>
      <c r="M691" s="393"/>
      <c r="N691" s="386"/>
      <c r="O691" s="386"/>
      <c r="P691" s="386"/>
      <c r="Q691" s="386"/>
      <c r="R691" s="398"/>
      <c r="S691" s="19"/>
      <c r="T691" s="19"/>
      <c r="U691" s="19"/>
      <c r="V691" s="19"/>
      <c r="W691" s="19"/>
      <c r="X691" s="19"/>
      <c r="Y691" s="19"/>
      <c r="Z691" s="19"/>
      <c r="AA691" s="19"/>
    </row>
    <row r="692" spans="1:27" x14ac:dyDescent="0.2">
      <c r="A692" s="385"/>
      <c r="B692" s="386"/>
      <c r="C692" s="386"/>
      <c r="D692" s="386"/>
      <c r="E692" s="386"/>
      <c r="F692" s="392"/>
      <c r="G692" s="379"/>
      <c r="H692" s="379"/>
      <c r="I692" s="379"/>
      <c r="J692" s="379"/>
      <c r="K692" s="379"/>
      <c r="L692" s="379"/>
      <c r="M692" s="393"/>
      <c r="N692" s="386"/>
      <c r="O692" s="386"/>
      <c r="P692" s="386"/>
      <c r="Q692" s="386"/>
      <c r="R692" s="398"/>
      <c r="S692" s="19"/>
      <c r="T692" s="19"/>
      <c r="U692" s="19"/>
      <c r="V692" s="19"/>
      <c r="W692" s="19"/>
      <c r="X692" s="19"/>
      <c r="Y692" s="19"/>
      <c r="Z692" s="19"/>
      <c r="AA692" s="19"/>
    </row>
    <row r="693" spans="1:27" x14ac:dyDescent="0.2">
      <c r="A693" s="385"/>
      <c r="B693" s="386"/>
      <c r="C693" s="386"/>
      <c r="D693" s="386"/>
      <c r="E693" s="386"/>
      <c r="F693" s="392"/>
      <c r="G693" s="379"/>
      <c r="H693" s="379"/>
      <c r="I693" s="379"/>
      <c r="J693" s="379"/>
      <c r="K693" s="379"/>
      <c r="L693" s="379"/>
      <c r="M693" s="393"/>
      <c r="N693" s="386"/>
      <c r="O693" s="386"/>
      <c r="P693" s="386"/>
      <c r="Q693" s="386"/>
      <c r="R693" s="398"/>
      <c r="S693" s="19"/>
      <c r="T693" s="19"/>
      <c r="U693" s="19"/>
      <c r="V693" s="19"/>
      <c r="W693" s="19"/>
      <c r="X693" s="19"/>
      <c r="Y693" s="19"/>
      <c r="Z693" s="19"/>
      <c r="AA693" s="19"/>
    </row>
    <row r="694" spans="1:27" x14ac:dyDescent="0.2">
      <c r="A694" s="385"/>
      <c r="B694" s="386"/>
      <c r="C694" s="386"/>
      <c r="D694" s="386"/>
      <c r="E694" s="386"/>
      <c r="F694" s="392"/>
      <c r="G694" s="379"/>
      <c r="H694" s="379"/>
      <c r="I694" s="379"/>
      <c r="J694" s="379"/>
      <c r="K694" s="379"/>
      <c r="L694" s="379"/>
      <c r="M694" s="393"/>
      <c r="N694" s="386"/>
      <c r="O694" s="386"/>
      <c r="P694" s="386"/>
      <c r="Q694" s="386"/>
      <c r="R694" s="398"/>
      <c r="S694" s="19"/>
      <c r="T694" s="19"/>
      <c r="U694" s="19"/>
      <c r="V694" s="19"/>
      <c r="W694" s="19"/>
      <c r="X694" s="19"/>
      <c r="Y694" s="19"/>
      <c r="Z694" s="19"/>
      <c r="AA694" s="19"/>
    </row>
    <row r="695" spans="1:27" x14ac:dyDescent="0.2">
      <c r="A695" s="385"/>
      <c r="B695" s="386"/>
      <c r="C695" s="386"/>
      <c r="D695" s="386"/>
      <c r="E695" s="386"/>
      <c r="F695" s="392"/>
      <c r="G695" s="379"/>
      <c r="H695" s="379"/>
      <c r="I695" s="379"/>
      <c r="J695" s="379"/>
      <c r="K695" s="379"/>
      <c r="L695" s="379"/>
      <c r="M695" s="393"/>
      <c r="N695" s="386"/>
      <c r="O695" s="386"/>
      <c r="P695" s="386"/>
      <c r="Q695" s="386"/>
      <c r="R695" s="398"/>
      <c r="S695" s="19"/>
      <c r="T695" s="19"/>
      <c r="U695" s="19"/>
      <c r="V695" s="19"/>
      <c r="W695" s="19"/>
      <c r="X695" s="19"/>
      <c r="Y695" s="19"/>
      <c r="Z695" s="19"/>
      <c r="AA695" s="19"/>
    </row>
    <row r="696" spans="1:27" x14ac:dyDescent="0.2">
      <c r="A696" s="385"/>
      <c r="B696" s="386"/>
      <c r="C696" s="386"/>
      <c r="D696" s="386"/>
      <c r="E696" s="386"/>
      <c r="F696" s="392"/>
      <c r="G696" s="379"/>
      <c r="H696" s="379"/>
      <c r="I696" s="379"/>
      <c r="J696" s="379"/>
      <c r="K696" s="379"/>
      <c r="L696" s="379"/>
      <c r="M696" s="393"/>
      <c r="N696" s="386"/>
      <c r="O696" s="386"/>
      <c r="P696" s="386"/>
      <c r="Q696" s="386"/>
      <c r="R696" s="398"/>
      <c r="S696" s="19"/>
      <c r="T696" s="19"/>
      <c r="U696" s="19"/>
      <c r="V696" s="19"/>
      <c r="W696" s="19"/>
      <c r="X696" s="19"/>
      <c r="Y696" s="19"/>
      <c r="Z696" s="19"/>
      <c r="AA696" s="19"/>
    </row>
    <row r="697" spans="1:27" x14ac:dyDescent="0.2">
      <c r="A697" s="385"/>
      <c r="B697" s="386"/>
      <c r="C697" s="386"/>
      <c r="D697" s="386"/>
      <c r="E697" s="386"/>
      <c r="F697" s="392"/>
      <c r="G697" s="379"/>
      <c r="H697" s="379"/>
      <c r="I697" s="379"/>
      <c r="J697" s="379"/>
      <c r="K697" s="379"/>
      <c r="L697" s="379"/>
      <c r="M697" s="393"/>
      <c r="N697" s="386"/>
      <c r="O697" s="386"/>
      <c r="P697" s="386"/>
      <c r="Q697" s="386"/>
      <c r="R697" s="398"/>
      <c r="S697" s="19"/>
      <c r="T697" s="19"/>
      <c r="U697" s="19"/>
      <c r="V697" s="19"/>
      <c r="W697" s="19"/>
      <c r="X697" s="19"/>
      <c r="Y697" s="19"/>
      <c r="Z697" s="19"/>
      <c r="AA697" s="19"/>
    </row>
    <row r="698" spans="1:27" ht="16" thickBot="1" x14ac:dyDescent="0.25">
      <c r="A698" s="387"/>
      <c r="B698" s="388"/>
      <c r="C698" s="388"/>
      <c r="D698" s="388"/>
      <c r="E698" s="388"/>
      <c r="F698" s="392"/>
      <c r="G698" s="379"/>
      <c r="H698" s="379"/>
      <c r="I698" s="379"/>
      <c r="J698" s="379"/>
      <c r="K698" s="379"/>
      <c r="L698" s="379"/>
      <c r="M698" s="393"/>
      <c r="N698" s="388"/>
      <c r="O698" s="388"/>
      <c r="P698" s="388"/>
      <c r="Q698" s="388"/>
      <c r="R698" s="399"/>
      <c r="S698" s="19"/>
      <c r="T698" s="19"/>
      <c r="U698" s="19"/>
      <c r="V698" s="19"/>
      <c r="W698" s="19"/>
      <c r="X698" s="19"/>
      <c r="Y698" s="19"/>
      <c r="Z698" s="19"/>
      <c r="AA698" s="19"/>
    </row>
    <row r="699" spans="1:27" x14ac:dyDescent="0.2">
      <c r="A699" s="383" t="s">
        <v>259</v>
      </c>
      <c r="B699" s="384"/>
      <c r="C699" s="384"/>
      <c r="D699" s="384"/>
      <c r="E699" s="384"/>
      <c r="F699" s="392"/>
      <c r="G699" s="379"/>
      <c r="H699" s="379"/>
      <c r="I699" s="379"/>
      <c r="J699" s="379"/>
      <c r="K699" s="379"/>
      <c r="L699" s="379"/>
      <c r="M699" s="393"/>
      <c r="N699" s="384" t="s">
        <v>259</v>
      </c>
      <c r="O699" s="384"/>
      <c r="P699" s="384"/>
      <c r="Q699" s="384"/>
      <c r="R699" s="397"/>
      <c r="S699" s="19"/>
      <c r="T699" s="19"/>
      <c r="U699" s="19"/>
      <c r="V699" s="19"/>
      <c r="W699" s="19"/>
      <c r="X699" s="19"/>
      <c r="Y699" s="19"/>
      <c r="Z699" s="19"/>
      <c r="AA699" s="19"/>
    </row>
    <row r="700" spans="1:27" x14ac:dyDescent="0.2">
      <c r="A700" s="385"/>
      <c r="B700" s="386"/>
      <c r="C700" s="386"/>
      <c r="D700" s="386"/>
      <c r="E700" s="386"/>
      <c r="F700" s="392"/>
      <c r="G700" s="379"/>
      <c r="H700" s="379"/>
      <c r="I700" s="379"/>
      <c r="J700" s="379"/>
      <c r="K700" s="379"/>
      <c r="L700" s="379"/>
      <c r="M700" s="393"/>
      <c r="N700" s="386"/>
      <c r="O700" s="386"/>
      <c r="P700" s="386"/>
      <c r="Q700" s="386"/>
      <c r="R700" s="398"/>
      <c r="S700" s="19"/>
      <c r="T700" s="19"/>
      <c r="U700" s="19"/>
      <c r="V700" s="19"/>
      <c r="W700" s="19"/>
      <c r="X700" s="19"/>
      <c r="Y700" s="19"/>
      <c r="Z700" s="19"/>
      <c r="AA700" s="19"/>
    </row>
    <row r="701" spans="1:27" x14ac:dyDescent="0.2">
      <c r="A701" s="385"/>
      <c r="B701" s="386"/>
      <c r="C701" s="386"/>
      <c r="D701" s="386"/>
      <c r="E701" s="386"/>
      <c r="F701" s="392"/>
      <c r="G701" s="379"/>
      <c r="H701" s="379"/>
      <c r="I701" s="379"/>
      <c r="J701" s="379"/>
      <c r="K701" s="379"/>
      <c r="L701" s="379"/>
      <c r="M701" s="393"/>
      <c r="N701" s="386"/>
      <c r="O701" s="386"/>
      <c r="P701" s="386"/>
      <c r="Q701" s="386"/>
      <c r="R701" s="398"/>
      <c r="S701" s="19"/>
      <c r="T701" s="19"/>
      <c r="U701" s="19"/>
      <c r="V701" s="19"/>
      <c r="W701" s="19"/>
      <c r="X701" s="19"/>
      <c r="Y701" s="19"/>
      <c r="Z701" s="19"/>
      <c r="AA701" s="19"/>
    </row>
    <row r="702" spans="1:27" x14ac:dyDescent="0.2">
      <c r="A702" s="385"/>
      <c r="B702" s="386"/>
      <c r="C702" s="386"/>
      <c r="D702" s="386"/>
      <c r="E702" s="386"/>
      <c r="F702" s="392"/>
      <c r="G702" s="379"/>
      <c r="H702" s="379"/>
      <c r="I702" s="379"/>
      <c r="J702" s="379"/>
      <c r="K702" s="379"/>
      <c r="L702" s="379"/>
      <c r="M702" s="393"/>
      <c r="N702" s="386"/>
      <c r="O702" s="386"/>
      <c r="P702" s="386"/>
      <c r="Q702" s="386"/>
      <c r="R702" s="398"/>
      <c r="S702" s="19"/>
      <c r="T702" s="19"/>
      <c r="U702" s="19"/>
      <c r="V702" s="19"/>
      <c r="W702" s="19"/>
      <c r="X702" s="19"/>
      <c r="Y702" s="19"/>
      <c r="Z702" s="19"/>
      <c r="AA702" s="19"/>
    </row>
    <row r="703" spans="1:27" x14ac:dyDescent="0.2">
      <c r="A703" s="385"/>
      <c r="B703" s="386"/>
      <c r="C703" s="386"/>
      <c r="D703" s="386"/>
      <c r="E703" s="386"/>
      <c r="F703" s="392"/>
      <c r="G703" s="379"/>
      <c r="H703" s="379"/>
      <c r="I703" s="379"/>
      <c r="J703" s="379"/>
      <c r="K703" s="379"/>
      <c r="L703" s="379"/>
      <c r="M703" s="393"/>
      <c r="N703" s="386"/>
      <c r="O703" s="386"/>
      <c r="P703" s="386"/>
      <c r="Q703" s="386"/>
      <c r="R703" s="398"/>
      <c r="S703" s="19"/>
      <c r="T703" s="19"/>
      <c r="U703" s="19"/>
      <c r="V703" s="19"/>
      <c r="W703" s="19"/>
      <c r="X703" s="19"/>
      <c r="Y703" s="19"/>
      <c r="Z703" s="19"/>
      <c r="AA703" s="19"/>
    </row>
    <row r="704" spans="1:27" x14ac:dyDescent="0.2">
      <c r="A704" s="385"/>
      <c r="B704" s="386"/>
      <c r="C704" s="386"/>
      <c r="D704" s="386"/>
      <c r="E704" s="386"/>
      <c r="F704" s="392"/>
      <c r="G704" s="379"/>
      <c r="H704" s="379"/>
      <c r="I704" s="379"/>
      <c r="J704" s="379"/>
      <c r="K704" s="379"/>
      <c r="L704" s="379"/>
      <c r="M704" s="393"/>
      <c r="N704" s="386"/>
      <c r="O704" s="386"/>
      <c r="P704" s="386"/>
      <c r="Q704" s="386"/>
      <c r="R704" s="398"/>
      <c r="S704" s="19"/>
      <c r="T704" s="19"/>
      <c r="U704" s="19"/>
      <c r="V704" s="19"/>
      <c r="W704" s="19"/>
      <c r="X704" s="19"/>
      <c r="Y704" s="19"/>
      <c r="Z704" s="19"/>
      <c r="AA704" s="19"/>
    </row>
    <row r="705" spans="1:27" x14ac:dyDescent="0.2">
      <c r="A705" s="385"/>
      <c r="B705" s="386"/>
      <c r="C705" s="386"/>
      <c r="D705" s="386"/>
      <c r="E705" s="386"/>
      <c r="F705" s="392"/>
      <c r="G705" s="379"/>
      <c r="H705" s="379"/>
      <c r="I705" s="379"/>
      <c r="J705" s="379"/>
      <c r="K705" s="379"/>
      <c r="L705" s="379"/>
      <c r="M705" s="393"/>
      <c r="N705" s="386"/>
      <c r="O705" s="386"/>
      <c r="P705" s="386"/>
      <c r="Q705" s="386"/>
      <c r="R705" s="398"/>
      <c r="S705" s="19"/>
      <c r="T705" s="19"/>
      <c r="U705" s="19"/>
      <c r="V705" s="19"/>
      <c r="W705" s="19"/>
      <c r="X705" s="19"/>
      <c r="Y705" s="19"/>
      <c r="Z705" s="19"/>
      <c r="AA705" s="19"/>
    </row>
    <row r="706" spans="1:27" x14ac:dyDescent="0.2">
      <c r="A706" s="385"/>
      <c r="B706" s="386"/>
      <c r="C706" s="386"/>
      <c r="D706" s="386"/>
      <c r="E706" s="386"/>
      <c r="F706" s="392"/>
      <c r="G706" s="379"/>
      <c r="H706" s="379"/>
      <c r="I706" s="379"/>
      <c r="J706" s="379"/>
      <c r="K706" s="379"/>
      <c r="L706" s="379"/>
      <c r="M706" s="393"/>
      <c r="N706" s="386"/>
      <c r="O706" s="386"/>
      <c r="P706" s="386"/>
      <c r="Q706" s="386"/>
      <c r="R706" s="398"/>
      <c r="S706" s="19"/>
      <c r="T706" s="19"/>
      <c r="U706" s="19"/>
      <c r="V706" s="19"/>
      <c r="W706" s="19"/>
      <c r="X706" s="19"/>
      <c r="Y706" s="19"/>
      <c r="Z706" s="19"/>
      <c r="AA706" s="19"/>
    </row>
    <row r="707" spans="1:27" x14ac:dyDescent="0.2">
      <c r="A707" s="385"/>
      <c r="B707" s="386"/>
      <c r="C707" s="386"/>
      <c r="D707" s="386"/>
      <c r="E707" s="386"/>
      <c r="F707" s="392"/>
      <c r="G707" s="379"/>
      <c r="H707" s="379"/>
      <c r="I707" s="379"/>
      <c r="J707" s="379"/>
      <c r="K707" s="379"/>
      <c r="L707" s="379"/>
      <c r="M707" s="393"/>
      <c r="N707" s="386"/>
      <c r="O707" s="386"/>
      <c r="P707" s="386"/>
      <c r="Q707" s="386"/>
      <c r="R707" s="398"/>
      <c r="S707" s="19"/>
      <c r="T707" s="19"/>
      <c r="U707" s="19"/>
      <c r="V707" s="19"/>
      <c r="W707" s="19"/>
      <c r="X707" s="19"/>
      <c r="Y707" s="19"/>
      <c r="Z707" s="19"/>
      <c r="AA707" s="19"/>
    </row>
    <row r="708" spans="1:27" ht="16" thickBot="1" x14ac:dyDescent="0.25">
      <c r="A708" s="387"/>
      <c r="B708" s="388"/>
      <c r="C708" s="388"/>
      <c r="D708" s="388"/>
      <c r="E708" s="388"/>
      <c r="F708" s="394"/>
      <c r="G708" s="395"/>
      <c r="H708" s="395"/>
      <c r="I708" s="395"/>
      <c r="J708" s="395"/>
      <c r="K708" s="395"/>
      <c r="L708" s="395"/>
      <c r="M708" s="396"/>
      <c r="N708" s="388"/>
      <c r="O708" s="388"/>
      <c r="P708" s="388"/>
      <c r="Q708" s="388"/>
      <c r="R708" s="399"/>
      <c r="S708" s="19"/>
      <c r="T708" s="19"/>
      <c r="U708" s="19"/>
      <c r="V708" s="19"/>
      <c r="W708" s="19"/>
      <c r="X708" s="19"/>
      <c r="Y708" s="19"/>
      <c r="Z708" s="19"/>
      <c r="AA708" s="19"/>
    </row>
    <row r="709" spans="1:27" x14ac:dyDescent="0.2">
      <c r="A709" s="26"/>
      <c r="B709" s="26"/>
      <c r="C709" s="26"/>
      <c r="D709" s="26"/>
      <c r="E709" s="26"/>
      <c r="F709" s="26"/>
      <c r="G709" s="26"/>
      <c r="H709" s="26"/>
      <c r="I709" s="26"/>
      <c r="J709" s="26"/>
      <c r="K709" s="26"/>
      <c r="L709" s="26"/>
      <c r="M709" s="26"/>
      <c r="N709" s="27"/>
      <c r="O709" s="26"/>
      <c r="P709" s="26"/>
      <c r="Q709" s="26"/>
      <c r="R709" s="26"/>
      <c r="S709" s="19"/>
      <c r="T709" s="19"/>
      <c r="U709" s="19"/>
      <c r="V709" s="19"/>
      <c r="W709" s="19"/>
      <c r="X709" s="19"/>
      <c r="Y709" s="19"/>
      <c r="Z709" s="19"/>
      <c r="AA709" s="19"/>
    </row>
    <row r="710" spans="1:27" x14ac:dyDescent="0.2">
      <c r="A710" s="380" t="s">
        <v>266</v>
      </c>
      <c r="B710" s="380"/>
      <c r="C710" s="380"/>
      <c r="D710" s="380"/>
      <c r="E710" s="380"/>
      <c r="F710" s="380"/>
      <c r="G710" s="380"/>
      <c r="H710" s="380"/>
      <c r="I710" s="19"/>
      <c r="J710" s="19"/>
      <c r="K710" s="380" t="s">
        <v>267</v>
      </c>
      <c r="L710" s="380"/>
      <c r="M710" s="380"/>
      <c r="N710" s="380"/>
      <c r="O710" s="380"/>
      <c r="P710" s="380"/>
      <c r="Q710" s="380"/>
      <c r="R710" s="380"/>
      <c r="S710" s="19"/>
      <c r="T710" s="19"/>
      <c r="U710" s="19"/>
      <c r="V710" s="19"/>
      <c r="W710" s="19"/>
      <c r="X710" s="19"/>
      <c r="Y710" s="19"/>
      <c r="Z710" s="19"/>
      <c r="AA710" s="19"/>
    </row>
    <row r="711" spans="1:27" ht="16" x14ac:dyDescent="0.2">
      <c r="A711" s="35" t="s">
        <v>268</v>
      </c>
      <c r="B711" s="19"/>
      <c r="C711" s="28" t="s">
        <v>256</v>
      </c>
      <c r="D711" s="381">
        <f>VLOOKUP(S661,Base_03!$A$5:$AS$24,5,0)</f>
        <v>36</v>
      </c>
      <c r="E711" s="382"/>
      <c r="F711" s="19" t="s">
        <v>308</v>
      </c>
      <c r="G711" s="19"/>
      <c r="H711" s="19"/>
      <c r="I711" s="19"/>
      <c r="J711" s="19"/>
      <c r="K711" s="35" t="s">
        <v>268</v>
      </c>
      <c r="L711" s="28"/>
      <c r="M711" s="28" t="s">
        <v>2</v>
      </c>
      <c r="N711" s="375">
        <f>VLOOKUP(S661,Base_04!$A$5:$AS$24,5,0)</f>
        <v>49</v>
      </c>
      <c r="O711" s="375"/>
      <c r="P711" s="29" t="s">
        <v>308</v>
      </c>
      <c r="Q711" s="19"/>
      <c r="R711" s="19"/>
      <c r="S711" s="19"/>
      <c r="T711" s="19"/>
      <c r="U711" s="19"/>
      <c r="V711" s="19"/>
      <c r="W711" s="19"/>
      <c r="X711" s="19"/>
      <c r="Y711" s="19"/>
      <c r="Z711" s="19"/>
      <c r="AA711" s="19"/>
    </row>
    <row r="712" spans="1:27" x14ac:dyDescent="0.2">
      <c r="A712" s="36" t="s">
        <v>269</v>
      </c>
      <c r="B712" s="19"/>
      <c r="C712" s="28"/>
      <c r="D712" s="379" t="s">
        <v>313</v>
      </c>
      <c r="E712" s="379"/>
      <c r="F712" s="379" t="s">
        <v>314</v>
      </c>
      <c r="G712" s="379"/>
      <c r="H712" s="19"/>
      <c r="I712" s="19"/>
      <c r="J712" s="19"/>
      <c r="K712" s="36" t="s">
        <v>269</v>
      </c>
      <c r="L712" s="19"/>
      <c r="M712" s="28"/>
      <c r="N712" s="379" t="s">
        <v>313</v>
      </c>
      <c r="O712" s="379"/>
      <c r="P712" s="379" t="s">
        <v>314</v>
      </c>
      <c r="Q712" s="379"/>
      <c r="R712" s="34"/>
      <c r="S712" s="19"/>
      <c r="T712" s="19"/>
      <c r="U712" s="19"/>
      <c r="V712" s="19"/>
      <c r="W712" s="19"/>
      <c r="X712" s="19"/>
      <c r="Y712" s="19"/>
      <c r="Z712" s="19"/>
      <c r="AA712" s="19"/>
    </row>
    <row r="713" spans="1:27" x14ac:dyDescent="0.2">
      <c r="A713" s="19"/>
      <c r="B713" s="19"/>
      <c r="C713" s="28"/>
      <c r="D713" s="379"/>
      <c r="E713" s="379"/>
      <c r="F713" s="379"/>
      <c r="G713" s="379"/>
      <c r="H713" s="19"/>
      <c r="I713" s="19"/>
      <c r="J713" s="19"/>
      <c r="K713" s="19"/>
      <c r="L713" s="19"/>
      <c r="M713" s="28"/>
      <c r="N713" s="379"/>
      <c r="O713" s="379"/>
      <c r="P713" s="379"/>
      <c r="Q713" s="379"/>
      <c r="R713" s="34"/>
      <c r="S713" s="19"/>
      <c r="T713" s="19"/>
      <c r="U713" s="19"/>
      <c r="V713" s="19"/>
      <c r="W713" s="19"/>
      <c r="X713" s="19"/>
      <c r="Y713" s="19"/>
      <c r="Z713" s="19"/>
      <c r="AA713" s="19"/>
    </row>
    <row r="714" spans="1:27" x14ac:dyDescent="0.2">
      <c r="A714" s="346" t="s">
        <v>270</v>
      </c>
      <c r="B714" s="346"/>
      <c r="C714" s="346" t="s">
        <v>256</v>
      </c>
      <c r="D714" s="374" t="str">
        <f>VLOOKUP(S661,Base_03!$A$5:$AS$24,6,0)</f>
        <v>BT 5</v>
      </c>
      <c r="E714" s="374"/>
      <c r="F714" s="375">
        <f>VLOOKUP(S661,Base_03!$A$5:$AS$24,12,0)</f>
        <v>0</v>
      </c>
      <c r="G714" s="375"/>
      <c r="H714" s="19" t="s">
        <v>271</v>
      </c>
      <c r="I714" s="19"/>
      <c r="J714" s="19"/>
      <c r="K714" s="346" t="s">
        <v>270</v>
      </c>
      <c r="L714" s="346"/>
      <c r="M714" s="346"/>
      <c r="N714" s="374" t="str">
        <f>VLOOKUP(S661,Base_04!$A$5:$AS$24,6,0)</f>
        <v>BT 5</v>
      </c>
      <c r="O714" s="374"/>
      <c r="P714" s="375">
        <f>VLOOKUP(S661,Base_04!$A$5:$AS$24,12,0)</f>
        <v>0</v>
      </c>
      <c r="Q714" s="375"/>
      <c r="R714" s="19" t="s">
        <v>271</v>
      </c>
      <c r="S714" s="19" t="s">
        <v>272</v>
      </c>
      <c r="T714" s="19"/>
      <c r="U714" s="19"/>
      <c r="V714" s="19"/>
      <c r="W714" s="19"/>
      <c r="X714" s="19"/>
      <c r="Y714" s="19"/>
      <c r="Z714" s="19"/>
      <c r="AA714" s="19"/>
    </row>
    <row r="715" spans="1:27" x14ac:dyDescent="0.2">
      <c r="A715" s="346" t="s">
        <v>273</v>
      </c>
      <c r="B715" s="346"/>
      <c r="C715" s="346" t="s">
        <v>256</v>
      </c>
      <c r="D715" s="374" t="str">
        <f>VLOOKUP(S661,Base_03!$A$5:$AS$24,13,0)</f>
        <v>S 5</v>
      </c>
      <c r="E715" s="374"/>
      <c r="F715" s="375">
        <f>VLOOKUP(S661,Base_03!$A$5:$AS$24,15,0)</f>
        <v>0</v>
      </c>
      <c r="G715" s="375"/>
      <c r="H715" s="19" t="s">
        <v>271</v>
      </c>
      <c r="I715" s="19"/>
      <c r="J715" s="19"/>
      <c r="K715" s="346" t="s">
        <v>273</v>
      </c>
      <c r="L715" s="346"/>
      <c r="M715" s="346"/>
      <c r="N715" s="374" t="str">
        <f>VLOOKUP(S661,Base_04!$A$5:$AS$24,13,0)</f>
        <v>S 5</v>
      </c>
      <c r="O715" s="374"/>
      <c r="P715" s="375">
        <f>VLOOKUP(S661,Base_04!$A$5:$AS$24,15,0)</f>
        <v>0</v>
      </c>
      <c r="Q715" s="375"/>
      <c r="R715" s="19" t="s">
        <v>271</v>
      </c>
      <c r="S715" s="19" t="s">
        <v>272</v>
      </c>
      <c r="T715" s="19"/>
      <c r="U715" s="19"/>
      <c r="V715" s="19"/>
      <c r="W715" s="19"/>
      <c r="X715" s="19"/>
      <c r="Y715" s="19"/>
      <c r="Z715" s="19"/>
      <c r="AA715" s="19"/>
    </row>
    <row r="716" spans="1:27" x14ac:dyDescent="0.2">
      <c r="A716" s="346" t="s">
        <v>274</v>
      </c>
      <c r="B716" s="346"/>
      <c r="C716" s="346" t="s">
        <v>256</v>
      </c>
      <c r="D716" s="374" t="str">
        <f>VLOOKUP(S661,Base_03!$A$5:$AS$24,16,0)</f>
        <v>B 5</v>
      </c>
      <c r="E716" s="374"/>
      <c r="F716" s="375">
        <f>VLOOKUP(S661,Base_03!$A$5:$AS$24,22,0)</f>
        <v>0</v>
      </c>
      <c r="G716" s="375"/>
      <c r="H716" s="19" t="s">
        <v>271</v>
      </c>
      <c r="I716" s="19"/>
      <c r="J716" s="19"/>
      <c r="K716" s="346" t="s">
        <v>274</v>
      </c>
      <c r="L716" s="346"/>
      <c r="M716" s="346"/>
      <c r="N716" s="374" t="str">
        <f>VLOOKUP(S661,Base_04!$A$5:$AS$24,16,0)</f>
        <v>B 5</v>
      </c>
      <c r="O716" s="374"/>
      <c r="P716" s="375">
        <f>VLOOKUP(S661,Base_04!$A$5:$AS$24,22,0)</f>
        <v>0</v>
      </c>
      <c r="Q716" s="375"/>
      <c r="R716" s="19" t="s">
        <v>271</v>
      </c>
      <c r="S716" s="19" t="s">
        <v>272</v>
      </c>
      <c r="T716" s="19"/>
      <c r="U716" s="19"/>
      <c r="V716" s="19"/>
      <c r="W716" s="19"/>
      <c r="X716" s="19"/>
      <c r="Y716" s="19"/>
      <c r="Z716" s="19"/>
      <c r="AA716" s="19"/>
    </row>
    <row r="717" spans="1:27" x14ac:dyDescent="0.2">
      <c r="A717" s="346" t="s">
        <v>275</v>
      </c>
      <c r="B717" s="346"/>
      <c r="C717" s="346" t="s">
        <v>256</v>
      </c>
      <c r="D717" s="374" t="str">
        <f>VLOOKUP(S661,Base_03!$A$5:$AS$24,23,0)</f>
        <v>K 5</v>
      </c>
      <c r="E717" s="374"/>
      <c r="F717" s="375">
        <f>VLOOKUP(S661,Base_03!$A$5:$AS$24,24,0)</f>
        <v>0</v>
      </c>
      <c r="G717" s="375"/>
      <c r="H717" s="19" t="s">
        <v>271</v>
      </c>
      <c r="I717" s="19"/>
      <c r="J717" s="19"/>
      <c r="K717" s="346" t="s">
        <v>275</v>
      </c>
      <c r="L717" s="346"/>
      <c r="M717" s="346"/>
      <c r="N717" s="374" t="str">
        <f>VLOOKUP(S661,Base_04!$A$5:$AS$24,23,0)</f>
        <v>K 5</v>
      </c>
      <c r="O717" s="374"/>
      <c r="P717" s="375">
        <f>VLOOKUP(S661,Base_04!$A$5:$AS$24,24,0)</f>
        <v>0</v>
      </c>
      <c r="Q717" s="375"/>
      <c r="R717" s="19" t="s">
        <v>271</v>
      </c>
      <c r="S717" s="19" t="s">
        <v>272</v>
      </c>
      <c r="T717" s="19"/>
      <c r="U717" s="19"/>
      <c r="V717" s="19"/>
      <c r="W717" s="19"/>
      <c r="X717" s="19"/>
      <c r="Y717" s="19"/>
      <c r="Z717" s="19"/>
      <c r="AA717" s="19"/>
    </row>
    <row r="718" spans="1:27" x14ac:dyDescent="0.2">
      <c r="A718" s="346" t="s">
        <v>276</v>
      </c>
      <c r="B718" s="346"/>
      <c r="C718" s="346" t="s">
        <v>256</v>
      </c>
      <c r="D718" s="374" t="str">
        <f>VLOOKUP(S661,Base_03!$A$5:$AS$24,25,0)</f>
        <v>K 5</v>
      </c>
      <c r="E718" s="374"/>
      <c r="F718" s="375">
        <f>VLOOKUP(S661,Base_03!$A$5:$AS$24,26,0)</f>
        <v>73.900834456272094</v>
      </c>
      <c r="G718" s="375"/>
      <c r="H718" s="19" t="s">
        <v>309</v>
      </c>
      <c r="I718" s="19"/>
      <c r="J718" s="19"/>
      <c r="K718" s="346" t="s">
        <v>276</v>
      </c>
      <c r="L718" s="346"/>
      <c r="M718" s="346"/>
      <c r="N718" s="374" t="str">
        <f>VLOOKUP(S661,Base_04!$A$5:$AS$24,25,0)</f>
        <v>K 5</v>
      </c>
      <c r="O718" s="374"/>
      <c r="P718" s="375">
        <f>VLOOKUP(S661,Base_04!$A$5:$AS$24,26,0)</f>
        <v>93.530743608719362</v>
      </c>
      <c r="Q718" s="375"/>
      <c r="R718" s="19" t="s">
        <v>309</v>
      </c>
      <c r="S718" s="19" t="s">
        <v>272</v>
      </c>
      <c r="T718" s="19"/>
      <c r="U718" s="19"/>
      <c r="V718" s="19"/>
      <c r="W718" s="19"/>
      <c r="X718" s="19"/>
      <c r="Y718" s="19"/>
      <c r="Z718" s="19"/>
      <c r="AA718" s="19"/>
    </row>
    <row r="719" spans="1:27" x14ac:dyDescent="0.2">
      <c r="A719" s="22"/>
      <c r="B719" s="22"/>
      <c r="C719" s="22"/>
      <c r="D719" s="18"/>
      <c r="E719" s="18"/>
      <c r="F719" s="29"/>
      <c r="G719" s="19"/>
      <c r="H719" s="19"/>
      <c r="I719" s="19"/>
      <c r="J719" s="19"/>
      <c r="K719" s="22"/>
      <c r="L719" s="22"/>
      <c r="M719" s="22"/>
      <c r="N719" s="18"/>
      <c r="O719" s="18"/>
      <c r="P719" s="29"/>
      <c r="Q719" s="19"/>
      <c r="R719" s="19"/>
      <c r="S719" s="19"/>
      <c r="T719" s="19"/>
      <c r="U719" s="19"/>
      <c r="V719" s="19"/>
      <c r="W719" s="19"/>
      <c r="X719" s="19"/>
      <c r="Y719" s="19"/>
      <c r="Z719" s="19"/>
      <c r="AA719" s="19"/>
    </row>
    <row r="720" spans="1:27" x14ac:dyDescent="0.2">
      <c r="A720" s="36" t="s">
        <v>277</v>
      </c>
      <c r="B720" s="19"/>
      <c r="C720" s="28"/>
      <c r="D720" s="379" t="s">
        <v>313</v>
      </c>
      <c r="E720" s="379"/>
      <c r="F720" s="379" t="s">
        <v>314</v>
      </c>
      <c r="G720" s="379"/>
      <c r="H720" s="19"/>
      <c r="I720" s="19"/>
      <c r="J720" s="19"/>
      <c r="K720" s="36" t="s">
        <v>277</v>
      </c>
      <c r="L720" s="19"/>
      <c r="M720" s="28"/>
      <c r="N720" s="379" t="s">
        <v>313</v>
      </c>
      <c r="O720" s="379"/>
      <c r="P720" s="379" t="s">
        <v>314</v>
      </c>
      <c r="Q720" s="379"/>
      <c r="R720" s="34"/>
      <c r="S720" s="19"/>
      <c r="T720" s="19"/>
      <c r="U720" s="19"/>
      <c r="V720" s="19"/>
      <c r="W720" s="19"/>
      <c r="X720" s="19"/>
      <c r="Y720" s="19"/>
      <c r="Z720" s="19"/>
      <c r="AA720" s="19"/>
    </row>
    <row r="721" spans="1:27" x14ac:dyDescent="0.2">
      <c r="A721" s="19"/>
      <c r="B721" s="19"/>
      <c r="C721" s="28"/>
      <c r="D721" s="379"/>
      <c r="E721" s="379"/>
      <c r="F721" s="379"/>
      <c r="G721" s="379"/>
      <c r="H721" s="19"/>
      <c r="I721" s="19"/>
      <c r="J721" s="19"/>
      <c r="K721" s="19"/>
      <c r="L721" s="19"/>
      <c r="M721" s="28"/>
      <c r="N721" s="379"/>
      <c r="O721" s="379"/>
      <c r="P721" s="379"/>
      <c r="Q721" s="379"/>
      <c r="R721" s="34"/>
      <c r="S721" s="19"/>
      <c r="T721" s="19"/>
      <c r="U721" s="19"/>
      <c r="V721" s="19"/>
      <c r="W721" s="19"/>
      <c r="X721" s="19"/>
      <c r="Y721" s="19"/>
      <c r="Z721" s="19"/>
      <c r="AA721" s="19"/>
    </row>
    <row r="722" spans="1:27" x14ac:dyDescent="0.2">
      <c r="A722" s="346" t="s">
        <v>278</v>
      </c>
      <c r="B722" s="346"/>
      <c r="C722" s="346" t="s">
        <v>2</v>
      </c>
      <c r="D722" s="374" t="str">
        <f>VLOOKUP(S661,Base_03!$A$5:$AS$24,28,0)</f>
        <v xml:space="preserve"> G 5</v>
      </c>
      <c r="E722" s="374"/>
      <c r="F722" s="375">
        <f>VLOOKUP(S661,Base_03!$A$5:$AS$24,30,0)</f>
        <v>55</v>
      </c>
      <c r="G722" s="375"/>
      <c r="H722" s="19" t="s">
        <v>309</v>
      </c>
      <c r="I722" s="19"/>
      <c r="J722" s="19"/>
      <c r="K722" s="346" t="s">
        <v>278</v>
      </c>
      <c r="L722" s="346"/>
      <c r="M722" s="346" t="s">
        <v>2</v>
      </c>
      <c r="N722" s="374" t="str">
        <f>VLOOKUP(S661,Base_04!$A$5:$AS$24,28,0)</f>
        <v xml:space="preserve"> G 5</v>
      </c>
      <c r="O722" s="374"/>
      <c r="P722" s="375">
        <f>VLOOKUP(S661,Base_04!$A$5:$AS$24,30,0)</f>
        <v>55</v>
      </c>
      <c r="Q722" s="375"/>
      <c r="R722" s="19" t="s">
        <v>309</v>
      </c>
      <c r="S722" s="19" t="s">
        <v>272</v>
      </c>
      <c r="T722" s="19"/>
      <c r="U722" s="19"/>
      <c r="V722" s="19"/>
      <c r="W722" s="19"/>
      <c r="X722" s="19"/>
      <c r="Y722" s="19"/>
      <c r="Z722" s="19"/>
      <c r="AA722" s="19"/>
    </row>
    <row r="723" spans="1:27" x14ac:dyDescent="0.2">
      <c r="A723" s="346" t="s">
        <v>279</v>
      </c>
      <c r="B723" s="346"/>
      <c r="C723" s="346" t="s">
        <v>2</v>
      </c>
      <c r="D723" s="374" t="str">
        <f>VLOOKUP(S661,Base_03!$A$5:$AS$24,31,0)</f>
        <v>H 5</v>
      </c>
      <c r="E723" s="374"/>
      <c r="F723" s="375">
        <f>VLOOKUP(S661,Base_03!$A$5:$AS$24,34,0)</f>
        <v>-5.76</v>
      </c>
      <c r="G723" s="375"/>
      <c r="H723" s="19" t="s">
        <v>309</v>
      </c>
      <c r="I723" s="19"/>
      <c r="J723" s="19"/>
      <c r="K723" s="346" t="s">
        <v>279</v>
      </c>
      <c r="L723" s="346"/>
      <c r="M723" s="346" t="s">
        <v>2</v>
      </c>
      <c r="N723" s="374" t="str">
        <f>VLOOKUP(S661,Base_04!$A$5:$AS$24,31,0)</f>
        <v>H 5</v>
      </c>
      <c r="O723" s="374"/>
      <c r="P723" s="375">
        <f>VLOOKUP(S661,Base_04!$A$5:$AS$24,34,0)</f>
        <v>-5.76</v>
      </c>
      <c r="Q723" s="375"/>
      <c r="R723" s="19" t="s">
        <v>309</v>
      </c>
      <c r="S723" s="19" t="s">
        <v>272</v>
      </c>
      <c r="T723" s="19"/>
      <c r="U723" s="19"/>
      <c r="V723" s="19"/>
      <c r="W723" s="19"/>
      <c r="X723" s="19"/>
      <c r="Y723" s="19"/>
      <c r="Z723" s="19"/>
      <c r="AA723" s="19"/>
    </row>
    <row r="724" spans="1:27" x14ac:dyDescent="0.2">
      <c r="A724" s="376" t="s">
        <v>311</v>
      </c>
      <c r="B724" s="376"/>
      <c r="C724" s="376" t="s">
        <v>2</v>
      </c>
      <c r="D724" s="377" t="str">
        <f>VLOOKUP(S661,Base_03!$A$5:$AS$24,35,0)</f>
        <v>Kayu</v>
      </c>
      <c r="E724" s="377"/>
      <c r="F724" s="378">
        <f>VLOOKUP(S661,Base_03!$A$5:$AS$24,36,0)</f>
        <v>5.76</v>
      </c>
      <c r="G724" s="378"/>
      <c r="H724" s="19" t="s">
        <v>309</v>
      </c>
      <c r="I724" s="19"/>
      <c r="J724" s="19"/>
      <c r="K724" s="376" t="s">
        <v>311</v>
      </c>
      <c r="L724" s="376"/>
      <c r="M724" s="376" t="s">
        <v>2</v>
      </c>
      <c r="N724" s="377" t="str">
        <f>VLOOKUP(S661,Base_04!$A$5:$AS$24,35,0)</f>
        <v>Kayu</v>
      </c>
      <c r="O724" s="377"/>
      <c r="P724" s="378">
        <f>VLOOKUP(S661,Base_04!$A$5:$AS$24,36,0)</f>
        <v>5.76</v>
      </c>
      <c r="Q724" s="378"/>
      <c r="R724" s="19" t="s">
        <v>309</v>
      </c>
      <c r="S724" s="19" t="s">
        <v>272</v>
      </c>
      <c r="T724" s="19"/>
      <c r="U724" s="19"/>
      <c r="V724" s="19"/>
      <c r="W724" s="19"/>
      <c r="X724" s="19"/>
      <c r="Y724" s="19"/>
      <c r="Z724" s="19"/>
      <c r="AA724" s="19"/>
    </row>
    <row r="725" spans="1:27" x14ac:dyDescent="0.2">
      <c r="A725" s="372" t="s">
        <v>312</v>
      </c>
      <c r="B725" s="372"/>
      <c r="C725" s="372"/>
      <c r="D725" s="377"/>
      <c r="E725" s="377"/>
      <c r="F725" s="378"/>
      <c r="G725" s="378"/>
      <c r="H725" s="19"/>
      <c r="I725" s="19"/>
      <c r="J725" s="19"/>
      <c r="K725" s="372" t="s">
        <v>312</v>
      </c>
      <c r="L725" s="372"/>
      <c r="M725" s="372"/>
      <c r="N725" s="377"/>
      <c r="O725" s="377"/>
      <c r="P725" s="378"/>
      <c r="Q725" s="378"/>
      <c r="R725" s="19"/>
      <c r="S725" s="19"/>
      <c r="T725" s="19"/>
      <c r="U725" s="19"/>
      <c r="V725" s="19"/>
      <c r="W725" s="19"/>
      <c r="X725" s="19"/>
      <c r="Y725" s="19"/>
      <c r="Z725" s="19"/>
      <c r="AA725" s="19"/>
    </row>
    <row r="726" spans="1:27" x14ac:dyDescent="0.2">
      <c r="A726" s="346" t="s">
        <v>280</v>
      </c>
      <c r="B726" s="346"/>
      <c r="C726" s="346" t="s">
        <v>2</v>
      </c>
      <c r="D726" s="374" t="str">
        <f>VLOOKUP(S661,Base_03!$A$5:$AS$24,39,0)</f>
        <v>R 5</v>
      </c>
      <c r="E726" s="374"/>
      <c r="F726" s="375">
        <f>VLOOKUP(S661,Base_03!$A$5:$AS$24,40,0)</f>
        <v>36</v>
      </c>
      <c r="G726" s="375"/>
      <c r="H726" s="19" t="s">
        <v>309</v>
      </c>
      <c r="I726" s="19"/>
      <c r="J726" s="19"/>
      <c r="K726" s="346" t="s">
        <v>280</v>
      </c>
      <c r="L726" s="346"/>
      <c r="M726" s="346" t="s">
        <v>2</v>
      </c>
      <c r="N726" s="374" t="str">
        <f>VLOOKUP(S661,Base_04!$A$5:$AS$24,39,0)</f>
        <v>R 5</v>
      </c>
      <c r="O726" s="374"/>
      <c r="P726" s="375">
        <f>VLOOKUP(S661,Base_04!$A$5:$AS$24,40,0)</f>
        <v>49</v>
      </c>
      <c r="Q726" s="375"/>
      <c r="R726" s="19" t="s">
        <v>309</v>
      </c>
      <c r="S726" s="19" t="s">
        <v>272</v>
      </c>
      <c r="T726" s="19"/>
      <c r="U726" s="19"/>
      <c r="V726" s="19"/>
      <c r="W726" s="19"/>
      <c r="X726" s="19"/>
      <c r="Y726" s="19"/>
      <c r="Z726" s="19"/>
      <c r="AA726" s="19"/>
    </row>
    <row r="727" spans="1:27" x14ac:dyDescent="0.2">
      <c r="A727" s="19"/>
      <c r="B727" s="19"/>
      <c r="C727" s="19"/>
      <c r="D727" s="19"/>
      <c r="E727" s="19"/>
      <c r="F727" s="19"/>
      <c r="G727" s="19"/>
      <c r="H727" s="19"/>
      <c r="I727" s="19"/>
      <c r="J727" s="19"/>
      <c r="K727" s="19"/>
      <c r="L727" s="37"/>
      <c r="M727" s="37"/>
      <c r="N727" s="37"/>
      <c r="O727" s="19"/>
      <c r="P727" s="29"/>
      <c r="Q727" s="19"/>
      <c r="R727" s="19"/>
      <c r="S727" s="19"/>
      <c r="T727" s="19"/>
      <c r="U727" s="19"/>
      <c r="V727" s="19"/>
      <c r="W727" s="19"/>
      <c r="X727" s="19"/>
      <c r="Y727" s="19"/>
      <c r="Z727" s="19"/>
      <c r="AA727" s="19"/>
    </row>
    <row r="728" spans="1:27" x14ac:dyDescent="0.2">
      <c r="A728" s="346" t="s">
        <v>315</v>
      </c>
      <c r="B728" s="346"/>
      <c r="C728" s="346" t="s">
        <v>256</v>
      </c>
      <c r="D728" s="373">
        <f>VLOOKUP(S661,Base_03!$A$5:$AS$24,42,0)</f>
        <v>6.666666666666667</v>
      </c>
      <c r="E728" s="373"/>
      <c r="F728" s="20" t="s">
        <v>281</v>
      </c>
      <c r="G728" s="19"/>
      <c r="H728" s="19"/>
      <c r="I728" s="19"/>
      <c r="J728" s="19"/>
      <c r="K728" s="346" t="s">
        <v>315</v>
      </c>
      <c r="L728" s="346"/>
      <c r="M728" s="346" t="s">
        <v>256</v>
      </c>
      <c r="N728" s="373">
        <f>VLOOKUP(S661,Base_04!$A$5:$AS$24,42,0)</f>
        <v>4.8979591836734695</v>
      </c>
      <c r="O728" s="373"/>
      <c r="P728" s="38" t="s">
        <v>281</v>
      </c>
      <c r="Q728" s="19"/>
      <c r="R728" s="19"/>
      <c r="S728" s="30" t="s">
        <v>282</v>
      </c>
      <c r="T728" s="19"/>
      <c r="U728" s="19"/>
      <c r="V728" s="19"/>
      <c r="W728" s="19"/>
      <c r="X728" s="19"/>
      <c r="Y728" s="19"/>
      <c r="Z728" s="19"/>
      <c r="AA728" s="19"/>
    </row>
    <row r="729" spans="1:27" x14ac:dyDescent="0.2">
      <c r="A729" s="346" t="s">
        <v>316</v>
      </c>
      <c r="B729" s="346"/>
      <c r="C729" s="346" t="s">
        <v>2</v>
      </c>
      <c r="D729" s="373">
        <f>VLOOKUP(S661,Base_03!$A$5:$AS$24,43,0)</f>
        <v>9.6666666666666661</v>
      </c>
      <c r="E729" s="373"/>
      <c r="F729" s="20" t="s">
        <v>281</v>
      </c>
      <c r="G729" s="19"/>
      <c r="H729" s="19"/>
      <c r="I729" s="19"/>
      <c r="J729" s="19"/>
      <c r="K729" s="346" t="s">
        <v>316</v>
      </c>
      <c r="L729" s="346"/>
      <c r="M729" s="346" t="s">
        <v>2</v>
      </c>
      <c r="N729" s="373">
        <f>VLOOKUP(S661,Base_04!$A$5:$AS$24,43,0)</f>
        <v>7.1020408163265314</v>
      </c>
      <c r="O729" s="373"/>
      <c r="P729" s="38" t="s">
        <v>281</v>
      </c>
      <c r="Q729" s="19"/>
      <c r="R729" s="19"/>
      <c r="S729" s="30" t="s">
        <v>283</v>
      </c>
      <c r="T729" s="19"/>
      <c r="U729" s="19"/>
      <c r="V729" s="19"/>
      <c r="W729" s="19"/>
      <c r="X729" s="19"/>
      <c r="Y729" s="19"/>
      <c r="Z729" s="19"/>
      <c r="AA729" s="19"/>
    </row>
    <row r="730" spans="1:27" x14ac:dyDescent="0.2">
      <c r="A730" s="346" t="s">
        <v>317</v>
      </c>
      <c r="B730" s="346"/>
      <c r="C730" s="346"/>
      <c r="D730" s="367" t="str">
        <f>VLOOKUP(S661,Base_03!$A$5:$AS$24,44,0)</f>
        <v>(Ada) Baik</v>
      </c>
      <c r="E730" s="367"/>
      <c r="F730" s="19"/>
      <c r="G730" s="19"/>
      <c r="H730" s="19"/>
      <c r="I730" s="19"/>
      <c r="J730" s="19"/>
      <c r="K730" s="346" t="s">
        <v>317</v>
      </c>
      <c r="L730" s="346"/>
      <c r="M730" s="346"/>
      <c r="N730" s="367" t="str">
        <f>VLOOKUP(S661,Base_04!$A$5:$AS$24,44,0)</f>
        <v>(Ada) Baik</v>
      </c>
      <c r="O730" s="367"/>
      <c r="P730" s="29"/>
      <c r="Q730" s="19"/>
      <c r="R730" s="19"/>
      <c r="S730" s="19"/>
      <c r="T730" s="19"/>
      <c r="U730" s="19"/>
      <c r="V730" s="19"/>
      <c r="W730" s="19"/>
      <c r="X730" s="19"/>
      <c r="Y730" s="19"/>
      <c r="Z730" s="19"/>
      <c r="AA730" s="19"/>
    </row>
    <row r="731" spans="1:27" x14ac:dyDescent="0.2">
      <c r="A731" s="372" t="s">
        <v>318</v>
      </c>
      <c r="B731" s="372"/>
      <c r="C731" s="28"/>
      <c r="D731" s="20"/>
      <c r="E731" s="20"/>
      <c r="F731" s="19"/>
      <c r="G731" s="19"/>
      <c r="H731" s="19"/>
      <c r="I731" s="19"/>
      <c r="J731" s="19"/>
      <c r="K731" s="372" t="s">
        <v>318</v>
      </c>
      <c r="L731" s="372"/>
      <c r="M731" s="28"/>
      <c r="N731" s="20"/>
      <c r="O731" s="20"/>
      <c r="P731" s="29"/>
      <c r="Q731" s="19"/>
      <c r="R731" s="19"/>
      <c r="S731" s="19"/>
      <c r="T731" s="19"/>
      <c r="U731" s="19"/>
      <c r="V731" s="19"/>
      <c r="W731" s="19"/>
      <c r="X731" s="19"/>
      <c r="Y731" s="19"/>
      <c r="Z731" s="19"/>
      <c r="AA731" s="19"/>
    </row>
    <row r="732" spans="1:27" x14ac:dyDescent="0.2">
      <c r="A732" s="346" t="s">
        <v>317</v>
      </c>
      <c r="B732" s="346"/>
      <c r="C732" s="346"/>
      <c r="D732" s="367" t="str">
        <f>VLOOKUP(S661,Base_03!$A$5:$AS$24,45,0)</f>
        <v>Air Pam (Baik)</v>
      </c>
      <c r="E732" s="367"/>
      <c r="F732" s="19"/>
      <c r="G732" s="19"/>
      <c r="H732" s="19"/>
      <c r="I732" s="19"/>
      <c r="J732" s="19"/>
      <c r="K732" s="346" t="s">
        <v>317</v>
      </c>
      <c r="L732" s="346"/>
      <c r="M732" s="346"/>
      <c r="N732" s="367" t="str">
        <f>VLOOKUP(S661,Base_04!$A$5:$AS$24,45,0)</f>
        <v>Air Pam (Baik)</v>
      </c>
      <c r="O732" s="367"/>
      <c r="P732" s="29"/>
      <c r="Q732" s="19"/>
      <c r="R732" s="19"/>
      <c r="S732" s="19"/>
      <c r="T732" s="19"/>
      <c r="U732" s="19"/>
      <c r="V732" s="19"/>
      <c r="W732" s="19"/>
      <c r="X732" s="19"/>
      <c r="Y732" s="19"/>
      <c r="Z732" s="19"/>
      <c r="AA732" s="19"/>
    </row>
    <row r="733" spans="1:27" x14ac:dyDescent="0.2">
      <c r="A733" s="372" t="s">
        <v>319</v>
      </c>
      <c r="B733" s="372"/>
      <c r="C733" s="28"/>
      <c r="D733" s="20"/>
      <c r="E733" s="20"/>
      <c r="F733" s="19"/>
      <c r="G733" s="19"/>
      <c r="H733" s="19"/>
      <c r="I733" s="19"/>
      <c r="J733" s="19"/>
      <c r="K733" s="372" t="s">
        <v>319</v>
      </c>
      <c r="L733" s="372"/>
      <c r="M733" s="28"/>
      <c r="N733" s="20"/>
      <c r="O733" s="20"/>
      <c r="P733" s="29"/>
      <c r="Q733" s="19"/>
      <c r="R733" s="19"/>
      <c r="S733" s="19"/>
      <c r="T733" s="19"/>
      <c r="U733" s="19"/>
      <c r="V733" s="19"/>
      <c r="W733" s="19"/>
      <c r="X733" s="19"/>
      <c r="Y733" s="19"/>
      <c r="Z733" s="19"/>
      <c r="AA733" s="19"/>
    </row>
    <row r="734" spans="1:27" x14ac:dyDescent="0.2">
      <c r="A734" s="35" t="s">
        <v>284</v>
      </c>
      <c r="B734" s="19"/>
      <c r="C734" s="28" t="s">
        <v>256</v>
      </c>
      <c r="D734" s="367">
        <f>VLOOKUP(S661,[128]Base_02!$A$5:$S$24,18,0)</f>
        <v>-7.4684999999999997</v>
      </c>
      <c r="E734" s="367"/>
      <c r="F734" s="19" t="str">
        <f>IF(D734&gt;0,"LU","LS")</f>
        <v>LS</v>
      </c>
      <c r="G734" s="19"/>
      <c r="H734" s="19"/>
      <c r="I734" s="19"/>
      <c r="J734" s="19"/>
      <c r="K734" s="35" t="s">
        <v>284</v>
      </c>
      <c r="L734" s="28"/>
      <c r="M734" s="28" t="s">
        <v>256</v>
      </c>
      <c r="N734" s="367">
        <f>D734</f>
        <v>-7.4684999999999997</v>
      </c>
      <c r="O734" s="367"/>
      <c r="P734" s="19" t="str">
        <f>IF(N734&gt;0,"LU","LS")</f>
        <v>LS</v>
      </c>
      <c r="Q734" s="19"/>
      <c r="R734" s="19"/>
      <c r="S734" s="19"/>
      <c r="T734" s="19"/>
      <c r="U734" s="19"/>
      <c r="V734" s="19"/>
      <c r="W734" s="19"/>
      <c r="X734" s="19"/>
      <c r="Y734" s="19"/>
      <c r="Z734" s="19"/>
      <c r="AA734" s="19"/>
    </row>
    <row r="735" spans="1:27" x14ac:dyDescent="0.2">
      <c r="A735" s="19"/>
      <c r="B735" s="19"/>
      <c r="C735" s="28" t="s">
        <v>285</v>
      </c>
      <c r="D735" s="367">
        <f>VLOOKUP(S661,[128]Base_02!$A$5:$S$24,19,0)</f>
        <v>109.5676</v>
      </c>
      <c r="E735" s="367"/>
      <c r="F735" s="19" t="s">
        <v>286</v>
      </c>
      <c r="G735" s="19"/>
      <c r="H735" s="19"/>
      <c r="I735" s="19"/>
      <c r="J735" s="19"/>
      <c r="K735" s="19"/>
      <c r="L735" s="19"/>
      <c r="M735" s="19"/>
      <c r="N735" s="367">
        <f>D735</f>
        <v>109.5676</v>
      </c>
      <c r="O735" s="367"/>
      <c r="P735" s="29" t="s">
        <v>286</v>
      </c>
      <c r="Q735" s="28" t="s">
        <v>287</v>
      </c>
      <c r="R735" s="28"/>
      <c r="S735" s="19"/>
      <c r="T735" s="19"/>
      <c r="U735" s="19"/>
      <c r="V735" s="19"/>
      <c r="W735" s="19"/>
      <c r="X735" s="19"/>
      <c r="Y735" s="19"/>
      <c r="Z735" s="19"/>
      <c r="AA735" s="19"/>
    </row>
    <row r="736" spans="1:27" x14ac:dyDescent="0.2">
      <c r="A736" s="19"/>
      <c r="B736" s="19"/>
      <c r="C736" s="28"/>
      <c r="D736" s="19"/>
      <c r="E736" s="19"/>
      <c r="F736" s="19"/>
      <c r="G736" s="19"/>
      <c r="H736" s="19"/>
      <c r="I736" s="19"/>
      <c r="J736" s="19"/>
      <c r="K736" s="19"/>
      <c r="L736" s="20"/>
      <c r="M736" s="20"/>
      <c r="N736" s="29"/>
      <c r="O736" s="19"/>
      <c r="P736" s="19"/>
      <c r="Q736" s="19"/>
      <c r="R736" s="19"/>
      <c r="S736" s="19"/>
      <c r="T736" s="19"/>
      <c r="U736" s="19"/>
      <c r="V736" s="19"/>
      <c r="W736" s="19"/>
      <c r="X736" s="19"/>
      <c r="Y736" s="19"/>
      <c r="Z736" s="19"/>
      <c r="AA736" s="19"/>
    </row>
    <row r="737" spans="1:27" x14ac:dyDescent="0.2">
      <c r="A737" s="19"/>
      <c r="B737" s="19"/>
      <c r="C737" s="28"/>
      <c r="D737" s="19"/>
      <c r="E737" s="19"/>
      <c r="F737" s="19"/>
      <c r="G737" s="19"/>
      <c r="H737" s="19"/>
      <c r="I737" s="19"/>
      <c r="J737" s="19"/>
      <c r="K737" s="19"/>
      <c r="L737" s="20"/>
      <c r="M737" s="20"/>
      <c r="N737" s="29"/>
      <c r="O737" s="19"/>
      <c r="P737" s="19"/>
      <c r="Q737" s="19"/>
      <c r="R737" s="19"/>
      <c r="S737" s="19"/>
      <c r="T737" s="19"/>
      <c r="U737" s="19"/>
      <c r="V737" s="19"/>
      <c r="W737" s="19"/>
      <c r="X737" s="19"/>
      <c r="Y737" s="19"/>
      <c r="Z737" s="19"/>
      <c r="AA737" s="19"/>
    </row>
    <row r="738" spans="1:27" x14ac:dyDescent="0.2">
      <c r="A738" s="19"/>
      <c r="B738" s="19"/>
      <c r="C738" s="28"/>
      <c r="D738" s="19"/>
      <c r="E738" s="19"/>
      <c r="F738" s="19"/>
      <c r="G738" s="19"/>
      <c r="H738" s="19"/>
      <c r="I738" s="19"/>
      <c r="J738" s="19"/>
      <c r="K738" s="19"/>
      <c r="L738" s="20"/>
      <c r="M738" s="20"/>
      <c r="N738" s="29"/>
      <c r="O738" s="19"/>
      <c r="P738" s="19"/>
      <c r="Q738" s="19"/>
      <c r="R738" s="19"/>
      <c r="S738" s="19"/>
      <c r="T738" s="19"/>
      <c r="U738" s="19"/>
      <c r="V738" s="19"/>
      <c r="W738" s="19"/>
      <c r="X738" s="19"/>
      <c r="Y738" s="19"/>
      <c r="Z738" s="19"/>
      <c r="AA738" s="19"/>
    </row>
    <row r="739" spans="1:27" x14ac:dyDescent="0.2">
      <c r="A739" s="19"/>
      <c r="B739" s="19"/>
      <c r="C739" s="28"/>
      <c r="D739" s="19"/>
      <c r="E739" s="19"/>
      <c r="F739" s="19"/>
      <c r="G739" s="19"/>
      <c r="H739" s="19"/>
      <c r="I739" s="19"/>
      <c r="J739" s="19"/>
      <c r="K739" s="19"/>
      <c r="L739" s="20"/>
      <c r="M739" s="20"/>
      <c r="N739" s="29"/>
      <c r="O739" s="19"/>
      <c r="P739" s="19"/>
      <c r="Q739" s="19"/>
      <c r="R739" s="19"/>
      <c r="S739" s="19"/>
      <c r="T739" s="19"/>
      <c r="U739" s="19"/>
      <c r="V739" s="19"/>
      <c r="W739" s="19"/>
      <c r="X739" s="19"/>
      <c r="Y739" s="19"/>
      <c r="Z739" s="19"/>
      <c r="AA739" s="19"/>
    </row>
    <row r="740" spans="1:27" x14ac:dyDescent="0.2">
      <c r="A740" s="19"/>
      <c r="B740" s="19"/>
      <c r="C740" s="28"/>
      <c r="D740" s="19"/>
      <c r="E740" s="19"/>
      <c r="F740" s="19"/>
      <c r="G740" s="19"/>
      <c r="H740" s="19"/>
      <c r="I740" s="19"/>
      <c r="J740" s="19"/>
      <c r="K740" s="19"/>
      <c r="L740" s="20"/>
      <c r="M740" s="20"/>
      <c r="N740" s="29"/>
      <c r="O740" s="19"/>
      <c r="P740" s="19"/>
      <c r="Q740" s="19"/>
      <c r="R740" s="19"/>
      <c r="S740" s="19"/>
      <c r="T740" s="19"/>
      <c r="U740" s="19"/>
      <c r="V740" s="19"/>
      <c r="W740" s="19"/>
      <c r="X740" s="19"/>
      <c r="Y740" s="19"/>
      <c r="Z740" s="19"/>
      <c r="AA740" s="19"/>
    </row>
    <row r="741" spans="1:27" x14ac:dyDescent="0.2">
      <c r="A741" s="19"/>
      <c r="B741" s="19"/>
      <c r="C741" s="28"/>
      <c r="D741" s="19"/>
      <c r="E741" s="19"/>
      <c r="F741" s="19"/>
      <c r="G741" s="19"/>
      <c r="H741" s="19"/>
      <c r="I741" s="19"/>
      <c r="J741" s="19"/>
      <c r="K741" s="19"/>
      <c r="L741" s="20"/>
      <c r="M741" s="20"/>
      <c r="N741" s="29"/>
      <c r="O741" s="19"/>
      <c r="P741" s="19"/>
      <c r="Q741" s="19"/>
      <c r="R741" s="19"/>
      <c r="S741" s="19"/>
      <c r="T741" s="19"/>
      <c r="U741" s="19"/>
      <c r="V741" s="19"/>
      <c r="W741" s="19"/>
      <c r="X741" s="19"/>
      <c r="Y741" s="19"/>
      <c r="Z741" s="19"/>
      <c r="AA741" s="19"/>
    </row>
    <row r="742" spans="1:27" x14ac:dyDescent="0.2">
      <c r="A742" s="19"/>
      <c r="B742" s="19"/>
      <c r="C742" s="28"/>
      <c r="D742" s="19"/>
      <c r="E742" s="19"/>
      <c r="F742" s="19"/>
      <c r="G742" s="19"/>
      <c r="H742" s="19"/>
      <c r="I742" s="19"/>
      <c r="J742" s="19"/>
      <c r="K742" s="19"/>
      <c r="L742" s="20"/>
      <c r="M742" s="20"/>
      <c r="N742" s="29"/>
      <c r="O742" s="19"/>
      <c r="P742" s="19"/>
      <c r="Q742" s="19"/>
      <c r="R742" s="19"/>
      <c r="S742" s="19"/>
      <c r="T742" s="19"/>
      <c r="U742" s="19"/>
      <c r="V742" s="19"/>
      <c r="W742" s="19"/>
      <c r="X742" s="19"/>
      <c r="Y742" s="19"/>
      <c r="Z742" s="19"/>
      <c r="AA742" s="19"/>
    </row>
    <row r="743" spans="1:27" x14ac:dyDescent="0.2">
      <c r="A743" s="24" t="s">
        <v>288</v>
      </c>
      <c r="B743" s="19"/>
      <c r="C743" s="19"/>
      <c r="D743" s="19"/>
      <c r="E743" s="19"/>
      <c r="F743" s="19"/>
      <c r="G743" s="19"/>
      <c r="H743" s="19"/>
      <c r="I743" s="19"/>
      <c r="J743" s="19"/>
      <c r="K743" s="19"/>
      <c r="L743" s="19"/>
      <c r="M743" s="19"/>
      <c r="N743" s="29"/>
      <c r="O743" s="19"/>
      <c r="P743" s="19"/>
      <c r="Q743" s="19"/>
      <c r="R743" s="19"/>
      <c r="S743" s="19"/>
      <c r="T743" s="19"/>
      <c r="U743" s="19"/>
      <c r="V743" s="19"/>
      <c r="W743" s="19"/>
      <c r="X743" s="19"/>
      <c r="Y743" s="19"/>
      <c r="Z743" s="19"/>
      <c r="AA743" s="19"/>
    </row>
    <row r="744" spans="1:27" x14ac:dyDescent="0.2">
      <c r="A744" s="371" t="s">
        <v>289</v>
      </c>
      <c r="B744" s="371"/>
      <c r="C744" s="371"/>
      <c r="D744" s="371"/>
      <c r="E744" s="371"/>
      <c r="F744" s="371"/>
      <c r="G744" s="371"/>
      <c r="H744" s="371"/>
      <c r="I744" s="371"/>
      <c r="J744" s="371" t="s">
        <v>290</v>
      </c>
      <c r="K744" s="371"/>
      <c r="L744" s="371"/>
      <c r="M744" s="371"/>
      <c r="N744" s="371"/>
      <c r="O744" s="371"/>
      <c r="P744" s="371"/>
      <c r="Q744" s="371"/>
      <c r="R744" s="371"/>
      <c r="S744" s="19"/>
      <c r="T744" s="19"/>
      <c r="U744" s="19"/>
      <c r="V744" s="19"/>
      <c r="W744" s="19"/>
      <c r="X744" s="19"/>
      <c r="Y744" s="19"/>
      <c r="Z744" s="19"/>
      <c r="AA744" s="19"/>
    </row>
    <row r="745" spans="1:27" x14ac:dyDescent="0.2">
      <c r="A745" s="370"/>
      <c r="B745" s="370"/>
      <c r="C745" s="370"/>
      <c r="D745" s="370"/>
      <c r="E745" s="370"/>
      <c r="F745" s="370"/>
      <c r="G745" s="370"/>
      <c r="H745" s="370"/>
      <c r="I745" s="370"/>
      <c r="J745" s="370"/>
      <c r="K745" s="370"/>
      <c r="L745" s="370"/>
      <c r="M745" s="370"/>
      <c r="N745" s="370"/>
      <c r="O745" s="370"/>
      <c r="P745" s="370"/>
      <c r="Q745" s="370"/>
      <c r="R745" s="370"/>
      <c r="S745" s="19"/>
      <c r="T745" s="19"/>
      <c r="U745" s="19"/>
      <c r="V745" s="19"/>
      <c r="W745" s="19"/>
      <c r="X745" s="19"/>
      <c r="Y745" s="19"/>
      <c r="Z745" s="19"/>
      <c r="AA745" s="19"/>
    </row>
    <row r="746" spans="1:27" x14ac:dyDescent="0.2">
      <c r="A746" s="370"/>
      <c r="B746" s="370"/>
      <c r="C746" s="370"/>
      <c r="D746" s="370"/>
      <c r="E746" s="370"/>
      <c r="F746" s="370"/>
      <c r="G746" s="370"/>
      <c r="H746" s="370"/>
      <c r="I746" s="370"/>
      <c r="J746" s="370"/>
      <c r="K746" s="370"/>
      <c r="L746" s="370"/>
      <c r="M746" s="370"/>
      <c r="N746" s="370"/>
      <c r="O746" s="370"/>
      <c r="P746" s="370"/>
      <c r="Q746" s="370"/>
      <c r="R746" s="370"/>
      <c r="S746" s="19" t="s">
        <v>291</v>
      </c>
      <c r="T746" s="19"/>
      <c r="U746" s="19"/>
      <c r="V746" s="19"/>
      <c r="W746" s="19"/>
      <c r="X746" s="19"/>
      <c r="Y746" s="19"/>
      <c r="Z746" s="19"/>
      <c r="AA746" s="19"/>
    </row>
    <row r="747" spans="1:27" x14ac:dyDescent="0.2">
      <c r="A747" s="370"/>
      <c r="B747" s="370"/>
      <c r="C747" s="370"/>
      <c r="D747" s="370"/>
      <c r="E747" s="370"/>
      <c r="F747" s="370"/>
      <c r="G747" s="370"/>
      <c r="H747" s="370"/>
      <c r="I747" s="370"/>
      <c r="J747" s="370"/>
      <c r="K747" s="370"/>
      <c r="L747" s="370"/>
      <c r="M747" s="370"/>
      <c r="N747" s="370"/>
      <c r="O747" s="370"/>
      <c r="P747" s="370"/>
      <c r="Q747" s="370"/>
      <c r="R747" s="370"/>
      <c r="S747" s="19"/>
      <c r="T747" s="19"/>
      <c r="U747" s="19"/>
      <c r="V747" s="19"/>
      <c r="W747" s="19"/>
      <c r="X747" s="19"/>
      <c r="Y747" s="19"/>
      <c r="Z747" s="19"/>
      <c r="AA747" s="19"/>
    </row>
    <row r="748" spans="1:27" x14ac:dyDescent="0.2">
      <c r="A748" s="370"/>
      <c r="B748" s="370"/>
      <c r="C748" s="370"/>
      <c r="D748" s="370"/>
      <c r="E748" s="370"/>
      <c r="F748" s="370"/>
      <c r="G748" s="370"/>
      <c r="H748" s="370"/>
      <c r="I748" s="370"/>
      <c r="J748" s="370"/>
      <c r="K748" s="370"/>
      <c r="L748" s="370"/>
      <c r="M748" s="370"/>
      <c r="N748" s="370"/>
      <c r="O748" s="370"/>
      <c r="P748" s="370"/>
      <c r="Q748" s="370"/>
      <c r="R748" s="370"/>
      <c r="S748" s="19"/>
      <c r="T748" s="19"/>
      <c r="U748" s="19"/>
      <c r="V748" s="19"/>
      <c r="W748" s="19"/>
      <c r="X748" s="19"/>
      <c r="Y748" s="19"/>
      <c r="Z748" s="19"/>
      <c r="AA748" s="19"/>
    </row>
    <row r="749" spans="1:27" x14ac:dyDescent="0.2">
      <c r="A749" s="370"/>
      <c r="B749" s="370"/>
      <c r="C749" s="370"/>
      <c r="D749" s="370"/>
      <c r="E749" s="370"/>
      <c r="F749" s="370"/>
      <c r="G749" s="370"/>
      <c r="H749" s="370"/>
      <c r="I749" s="370"/>
      <c r="J749" s="370"/>
      <c r="K749" s="370"/>
      <c r="L749" s="370"/>
      <c r="M749" s="370"/>
      <c r="N749" s="370"/>
      <c r="O749" s="370"/>
      <c r="P749" s="370"/>
      <c r="Q749" s="370"/>
      <c r="R749" s="370"/>
      <c r="S749" s="19" t="s">
        <v>292</v>
      </c>
      <c r="T749" s="19"/>
      <c r="U749" s="19"/>
      <c r="V749" s="19"/>
      <c r="W749" s="19"/>
      <c r="X749" s="19"/>
      <c r="Y749" s="19"/>
      <c r="Z749" s="19"/>
      <c r="AA749" s="19"/>
    </row>
    <row r="750" spans="1:27" x14ac:dyDescent="0.2">
      <c r="A750" s="370"/>
      <c r="B750" s="370"/>
      <c r="C750" s="370"/>
      <c r="D750" s="370"/>
      <c r="E750" s="370"/>
      <c r="F750" s="370"/>
      <c r="G750" s="370"/>
      <c r="H750" s="370"/>
      <c r="I750" s="370"/>
      <c r="J750" s="370"/>
      <c r="K750" s="370"/>
      <c r="L750" s="370"/>
      <c r="M750" s="370"/>
      <c r="N750" s="370"/>
      <c r="O750" s="370"/>
      <c r="P750" s="370"/>
      <c r="Q750" s="370"/>
      <c r="R750" s="370"/>
      <c r="S750" s="19" t="s">
        <v>293</v>
      </c>
      <c r="T750" s="19"/>
      <c r="U750" s="19"/>
      <c r="V750" s="19"/>
      <c r="W750" s="19"/>
      <c r="X750" s="19"/>
      <c r="Y750" s="19"/>
      <c r="Z750" s="19"/>
      <c r="AA750" s="19"/>
    </row>
    <row r="751" spans="1:27" x14ac:dyDescent="0.2">
      <c r="A751" s="370"/>
      <c r="B751" s="370"/>
      <c r="C751" s="370"/>
      <c r="D751" s="370"/>
      <c r="E751" s="370"/>
      <c r="F751" s="370"/>
      <c r="G751" s="370"/>
      <c r="H751" s="370"/>
      <c r="I751" s="370"/>
      <c r="J751" s="370"/>
      <c r="K751" s="370"/>
      <c r="L751" s="370"/>
      <c r="M751" s="370"/>
      <c r="N751" s="370"/>
      <c r="O751" s="370"/>
      <c r="P751" s="370"/>
      <c r="Q751" s="370"/>
      <c r="R751" s="370"/>
      <c r="S751" s="19"/>
      <c r="T751" s="19"/>
      <c r="U751" s="19"/>
      <c r="V751" s="19"/>
      <c r="W751" s="19"/>
      <c r="X751" s="19"/>
      <c r="Y751" s="19"/>
      <c r="Z751" s="19"/>
      <c r="AA751" s="19"/>
    </row>
    <row r="752" spans="1:27" x14ac:dyDescent="0.2">
      <c r="A752" s="370"/>
      <c r="B752" s="370"/>
      <c r="C752" s="370"/>
      <c r="D752" s="370"/>
      <c r="E752" s="370"/>
      <c r="F752" s="370"/>
      <c r="G752" s="370"/>
      <c r="H752" s="370"/>
      <c r="I752" s="370"/>
      <c r="J752" s="370"/>
      <c r="K752" s="370"/>
      <c r="L752" s="370"/>
      <c r="M752" s="370"/>
      <c r="N752" s="370"/>
      <c r="O752" s="370"/>
      <c r="P752" s="370"/>
      <c r="Q752" s="370"/>
      <c r="R752" s="370"/>
      <c r="S752" s="19"/>
      <c r="T752" s="19"/>
      <c r="U752" s="19"/>
      <c r="V752" s="19"/>
      <c r="W752" s="19"/>
      <c r="X752" s="19"/>
      <c r="Y752" s="19"/>
      <c r="Z752" s="19"/>
      <c r="AA752" s="19"/>
    </row>
    <row r="753" spans="1:27" x14ac:dyDescent="0.2">
      <c r="A753" s="370"/>
      <c r="B753" s="370"/>
      <c r="C753" s="370"/>
      <c r="D753" s="370"/>
      <c r="E753" s="370"/>
      <c r="F753" s="370"/>
      <c r="G753" s="370"/>
      <c r="H753" s="370"/>
      <c r="I753" s="370"/>
      <c r="J753" s="370"/>
      <c r="K753" s="370"/>
      <c r="L753" s="370"/>
      <c r="M753" s="370"/>
      <c r="N753" s="370"/>
      <c r="O753" s="370"/>
      <c r="P753" s="370"/>
      <c r="Q753" s="370"/>
      <c r="R753" s="370"/>
      <c r="S753" s="19"/>
      <c r="T753" s="19"/>
      <c r="U753" s="19"/>
      <c r="V753" s="19"/>
      <c r="W753" s="19"/>
      <c r="X753" s="19"/>
      <c r="Y753" s="19"/>
      <c r="Z753" s="19"/>
      <c r="AA753" s="19"/>
    </row>
    <row r="754" spans="1:27" x14ac:dyDescent="0.2">
      <c r="A754" s="370"/>
      <c r="B754" s="370"/>
      <c r="C754" s="370"/>
      <c r="D754" s="370"/>
      <c r="E754" s="370"/>
      <c r="F754" s="370"/>
      <c r="G754" s="370"/>
      <c r="H754" s="370"/>
      <c r="I754" s="370"/>
      <c r="J754" s="370"/>
      <c r="K754" s="370"/>
      <c r="L754" s="370"/>
      <c r="M754" s="370"/>
      <c r="N754" s="370"/>
      <c r="O754" s="370"/>
      <c r="P754" s="370"/>
      <c r="Q754" s="370"/>
      <c r="R754" s="370"/>
      <c r="S754" s="19"/>
      <c r="T754" s="19"/>
      <c r="U754" s="19"/>
      <c r="V754" s="19"/>
      <c r="W754" s="19"/>
      <c r="X754" s="19"/>
      <c r="Y754" s="19"/>
      <c r="Z754" s="19"/>
      <c r="AA754" s="19"/>
    </row>
    <row r="755" spans="1:27" x14ac:dyDescent="0.2">
      <c r="A755" s="370"/>
      <c r="B755" s="370"/>
      <c r="C755" s="370"/>
      <c r="D755" s="370"/>
      <c r="E755" s="370"/>
      <c r="F755" s="370"/>
      <c r="G755" s="370"/>
      <c r="H755" s="370"/>
      <c r="I755" s="370"/>
      <c r="J755" s="370"/>
      <c r="K755" s="370"/>
      <c r="L755" s="370"/>
      <c r="M755" s="370"/>
      <c r="N755" s="370"/>
      <c r="O755" s="370"/>
      <c r="P755" s="370"/>
      <c r="Q755" s="370"/>
      <c r="R755" s="370"/>
      <c r="S755" s="19"/>
      <c r="T755" s="19"/>
      <c r="U755" s="19"/>
      <c r="V755" s="19"/>
      <c r="W755" s="19"/>
      <c r="X755" s="19"/>
      <c r="Y755" s="19"/>
      <c r="Z755" s="19"/>
      <c r="AA755" s="19"/>
    </row>
    <row r="756" spans="1:27" x14ac:dyDescent="0.2">
      <c r="A756" s="19"/>
      <c r="B756" s="19"/>
      <c r="C756" s="19"/>
      <c r="D756" s="19"/>
      <c r="E756" s="19"/>
      <c r="F756" s="19"/>
      <c r="G756" s="19"/>
      <c r="H756" s="19"/>
      <c r="I756" s="19"/>
      <c r="J756" s="19"/>
      <c r="K756" s="19"/>
      <c r="L756" s="19"/>
      <c r="M756" s="19"/>
      <c r="N756" s="19"/>
      <c r="O756" s="19"/>
      <c r="P756" s="29"/>
      <c r="Q756" s="19"/>
      <c r="R756" s="19"/>
      <c r="S756" s="19"/>
      <c r="T756" s="19"/>
      <c r="U756" s="19"/>
      <c r="V756" s="19"/>
      <c r="W756" s="19"/>
      <c r="X756" s="19"/>
      <c r="Y756" s="19"/>
      <c r="Z756" s="19"/>
      <c r="AA756" s="19"/>
    </row>
    <row r="757" spans="1:27" x14ac:dyDescent="0.2">
      <c r="A757" s="371" t="s">
        <v>294</v>
      </c>
      <c r="B757" s="371"/>
      <c r="C757" s="371"/>
      <c r="D757" s="371"/>
      <c r="E757" s="371"/>
      <c r="F757" s="371"/>
      <c r="G757" s="371"/>
      <c r="H757" s="371"/>
      <c r="I757" s="371"/>
      <c r="J757" s="371" t="s">
        <v>295</v>
      </c>
      <c r="K757" s="371"/>
      <c r="L757" s="371"/>
      <c r="M757" s="371"/>
      <c r="N757" s="371"/>
      <c r="O757" s="371"/>
      <c r="P757" s="371"/>
      <c r="Q757" s="371"/>
      <c r="R757" s="371"/>
      <c r="S757" s="19"/>
      <c r="T757" s="19"/>
      <c r="U757" s="19"/>
      <c r="V757" s="19"/>
      <c r="W757" s="19"/>
      <c r="X757" s="19"/>
      <c r="Y757" s="19"/>
      <c r="Z757" s="19"/>
      <c r="AA757" s="19"/>
    </row>
    <row r="758" spans="1:27" x14ac:dyDescent="0.2">
      <c r="A758" s="370"/>
      <c r="B758" s="370"/>
      <c r="C758" s="370"/>
      <c r="D758" s="370"/>
      <c r="E758" s="370"/>
      <c r="F758" s="370"/>
      <c r="G758" s="370"/>
      <c r="H758" s="370"/>
      <c r="I758" s="370"/>
      <c r="J758" s="370"/>
      <c r="K758" s="370"/>
      <c r="L758" s="370"/>
      <c r="M758" s="370"/>
      <c r="N758" s="370"/>
      <c r="O758" s="370"/>
      <c r="P758" s="370"/>
      <c r="Q758" s="370"/>
      <c r="R758" s="370"/>
      <c r="S758" s="19" t="s">
        <v>296</v>
      </c>
      <c r="T758" s="19"/>
      <c r="U758" s="19"/>
      <c r="V758" s="19"/>
      <c r="W758" s="19"/>
      <c r="X758" s="19"/>
      <c r="Y758" s="19"/>
      <c r="Z758" s="19"/>
      <c r="AA758" s="19"/>
    </row>
    <row r="759" spans="1:27" x14ac:dyDescent="0.2">
      <c r="A759" s="370"/>
      <c r="B759" s="370"/>
      <c r="C759" s="370"/>
      <c r="D759" s="370"/>
      <c r="E759" s="370"/>
      <c r="F759" s="370"/>
      <c r="G759" s="370"/>
      <c r="H759" s="370"/>
      <c r="I759" s="370"/>
      <c r="J759" s="370"/>
      <c r="K759" s="370"/>
      <c r="L759" s="370"/>
      <c r="M759" s="370"/>
      <c r="N759" s="370"/>
      <c r="O759" s="370"/>
      <c r="P759" s="370"/>
      <c r="Q759" s="370"/>
      <c r="R759" s="370"/>
      <c r="S759" s="19" t="s">
        <v>297</v>
      </c>
      <c r="T759" s="19"/>
      <c r="U759" s="19"/>
      <c r="V759" s="19"/>
      <c r="W759" s="19"/>
      <c r="X759" s="19"/>
      <c r="Y759" s="19"/>
      <c r="Z759" s="19"/>
      <c r="AA759" s="19"/>
    </row>
    <row r="760" spans="1:27" x14ac:dyDescent="0.2">
      <c r="A760" s="370"/>
      <c r="B760" s="370"/>
      <c r="C760" s="370"/>
      <c r="D760" s="370"/>
      <c r="E760" s="370"/>
      <c r="F760" s="370"/>
      <c r="G760" s="370"/>
      <c r="H760" s="370"/>
      <c r="I760" s="370"/>
      <c r="J760" s="370"/>
      <c r="K760" s="370"/>
      <c r="L760" s="370"/>
      <c r="M760" s="370"/>
      <c r="N760" s="370"/>
      <c r="O760" s="370"/>
      <c r="P760" s="370"/>
      <c r="Q760" s="370"/>
      <c r="R760" s="370"/>
      <c r="S760" s="19"/>
      <c r="T760" s="19"/>
      <c r="U760" s="19"/>
      <c r="V760" s="19"/>
      <c r="W760" s="19"/>
      <c r="X760" s="19"/>
      <c r="Y760" s="19"/>
      <c r="Z760" s="19"/>
      <c r="AA760" s="19"/>
    </row>
    <row r="761" spans="1:27" x14ac:dyDescent="0.2">
      <c r="A761" s="370"/>
      <c r="B761" s="370"/>
      <c r="C761" s="370"/>
      <c r="D761" s="370"/>
      <c r="E761" s="370"/>
      <c r="F761" s="370"/>
      <c r="G761" s="370"/>
      <c r="H761" s="370"/>
      <c r="I761" s="370"/>
      <c r="J761" s="370"/>
      <c r="K761" s="370"/>
      <c r="L761" s="370"/>
      <c r="M761" s="370"/>
      <c r="N761" s="370"/>
      <c r="O761" s="370"/>
      <c r="P761" s="370"/>
      <c r="Q761" s="370"/>
      <c r="R761" s="370"/>
      <c r="S761" s="19"/>
      <c r="T761" s="19"/>
      <c r="U761" s="19"/>
      <c r="V761" s="19"/>
      <c r="W761" s="19"/>
      <c r="X761" s="19"/>
      <c r="Y761" s="19"/>
      <c r="Z761" s="19"/>
      <c r="AA761" s="19"/>
    </row>
    <row r="762" spans="1:27" x14ac:dyDescent="0.2">
      <c r="A762" s="370"/>
      <c r="B762" s="370"/>
      <c r="C762" s="370"/>
      <c r="D762" s="370"/>
      <c r="E762" s="370"/>
      <c r="F762" s="370"/>
      <c r="G762" s="370"/>
      <c r="H762" s="370"/>
      <c r="I762" s="370"/>
      <c r="J762" s="370"/>
      <c r="K762" s="370"/>
      <c r="L762" s="370"/>
      <c r="M762" s="370"/>
      <c r="N762" s="370"/>
      <c r="O762" s="370"/>
      <c r="P762" s="370"/>
      <c r="Q762" s="370"/>
      <c r="R762" s="370"/>
      <c r="S762" s="19"/>
      <c r="T762" s="19"/>
      <c r="U762" s="19"/>
      <c r="V762" s="19"/>
      <c r="W762" s="19"/>
      <c r="X762" s="19"/>
      <c r="Y762" s="19"/>
      <c r="Z762" s="19"/>
      <c r="AA762" s="19"/>
    </row>
    <row r="763" spans="1:27" x14ac:dyDescent="0.2">
      <c r="A763" s="370"/>
      <c r="B763" s="370"/>
      <c r="C763" s="370"/>
      <c r="D763" s="370"/>
      <c r="E763" s="370"/>
      <c r="F763" s="370"/>
      <c r="G763" s="370"/>
      <c r="H763" s="370"/>
      <c r="I763" s="370"/>
      <c r="J763" s="370"/>
      <c r="K763" s="370"/>
      <c r="L763" s="370"/>
      <c r="M763" s="370"/>
      <c r="N763" s="370"/>
      <c r="O763" s="370"/>
      <c r="P763" s="370"/>
      <c r="Q763" s="370"/>
      <c r="R763" s="370"/>
      <c r="S763" s="19"/>
      <c r="T763" s="19"/>
      <c r="U763" s="19"/>
      <c r="V763" s="19"/>
      <c r="W763" s="19"/>
      <c r="X763" s="19"/>
      <c r="Y763" s="19"/>
      <c r="Z763" s="19"/>
      <c r="AA763" s="19"/>
    </row>
    <row r="764" spans="1:27" x14ac:dyDescent="0.2">
      <c r="A764" s="370"/>
      <c r="B764" s="370"/>
      <c r="C764" s="370"/>
      <c r="D764" s="370"/>
      <c r="E764" s="370"/>
      <c r="F764" s="370"/>
      <c r="G764" s="370"/>
      <c r="H764" s="370"/>
      <c r="I764" s="370"/>
      <c r="J764" s="370"/>
      <c r="K764" s="370"/>
      <c r="L764" s="370"/>
      <c r="M764" s="370"/>
      <c r="N764" s="370"/>
      <c r="O764" s="370"/>
      <c r="P764" s="370"/>
      <c r="Q764" s="370"/>
      <c r="R764" s="370"/>
      <c r="S764" s="19"/>
      <c r="T764" s="19"/>
      <c r="U764" s="19"/>
      <c r="V764" s="19"/>
      <c r="W764" s="19"/>
      <c r="X764" s="19"/>
      <c r="Y764" s="19"/>
      <c r="Z764" s="19"/>
      <c r="AA764" s="19"/>
    </row>
    <row r="765" spans="1:27" x14ac:dyDescent="0.2">
      <c r="A765" s="370"/>
      <c r="B765" s="370"/>
      <c r="C765" s="370"/>
      <c r="D765" s="370"/>
      <c r="E765" s="370"/>
      <c r="F765" s="370"/>
      <c r="G765" s="370"/>
      <c r="H765" s="370"/>
      <c r="I765" s="370"/>
      <c r="J765" s="370"/>
      <c r="K765" s="370"/>
      <c r="L765" s="370"/>
      <c r="M765" s="370"/>
      <c r="N765" s="370"/>
      <c r="O765" s="370"/>
      <c r="P765" s="370"/>
      <c r="Q765" s="370"/>
      <c r="R765" s="370"/>
      <c r="S765" s="19"/>
      <c r="T765" s="19"/>
      <c r="U765" s="19"/>
      <c r="V765" s="19"/>
      <c r="W765" s="19"/>
      <c r="X765" s="19"/>
      <c r="Y765" s="19"/>
      <c r="Z765" s="19"/>
      <c r="AA765" s="19"/>
    </row>
    <row r="766" spans="1:27" x14ac:dyDescent="0.2">
      <c r="A766" s="370"/>
      <c r="B766" s="370"/>
      <c r="C766" s="370"/>
      <c r="D766" s="370"/>
      <c r="E766" s="370"/>
      <c r="F766" s="370"/>
      <c r="G766" s="370"/>
      <c r="H766" s="370"/>
      <c r="I766" s="370"/>
      <c r="J766" s="370"/>
      <c r="K766" s="370"/>
      <c r="L766" s="370"/>
      <c r="M766" s="370"/>
      <c r="N766" s="370"/>
      <c r="O766" s="370"/>
      <c r="P766" s="370"/>
      <c r="Q766" s="370"/>
      <c r="R766" s="370"/>
      <c r="S766" s="19"/>
      <c r="T766" s="19"/>
      <c r="U766" s="19"/>
      <c r="V766" s="19"/>
      <c r="W766" s="19"/>
      <c r="X766" s="19"/>
      <c r="Y766" s="19"/>
      <c r="Z766" s="19"/>
      <c r="AA766" s="19"/>
    </row>
    <row r="767" spans="1:27" x14ac:dyDescent="0.2">
      <c r="A767" s="370"/>
      <c r="B767" s="370"/>
      <c r="C767" s="370"/>
      <c r="D767" s="370"/>
      <c r="E767" s="370"/>
      <c r="F767" s="370"/>
      <c r="G767" s="370"/>
      <c r="H767" s="370"/>
      <c r="I767" s="370"/>
      <c r="J767" s="370"/>
      <c r="K767" s="370"/>
      <c r="L767" s="370"/>
      <c r="M767" s="370"/>
      <c r="N767" s="370"/>
      <c r="O767" s="370"/>
      <c r="P767" s="370"/>
      <c r="Q767" s="370"/>
      <c r="R767" s="370"/>
      <c r="S767" s="19"/>
      <c r="T767" s="19"/>
      <c r="U767" s="19"/>
      <c r="V767" s="19"/>
      <c r="W767" s="19"/>
      <c r="X767" s="19"/>
      <c r="Y767" s="19"/>
      <c r="Z767" s="19"/>
      <c r="AA767" s="19"/>
    </row>
    <row r="768" spans="1:27" x14ac:dyDescent="0.2">
      <c r="A768" s="370"/>
      <c r="B768" s="370"/>
      <c r="C768" s="370"/>
      <c r="D768" s="370"/>
      <c r="E768" s="370"/>
      <c r="F768" s="370"/>
      <c r="G768" s="370"/>
      <c r="H768" s="370"/>
      <c r="I768" s="370"/>
      <c r="J768" s="370"/>
      <c r="K768" s="370"/>
      <c r="L768" s="370"/>
      <c r="M768" s="370"/>
      <c r="N768" s="370"/>
      <c r="O768" s="370"/>
      <c r="P768" s="370"/>
      <c r="Q768" s="370"/>
      <c r="R768" s="370"/>
      <c r="S768" s="19"/>
      <c r="T768" s="19"/>
      <c r="U768" s="19"/>
      <c r="V768" s="19"/>
      <c r="W768" s="19"/>
      <c r="X768" s="19"/>
      <c r="Y768" s="19"/>
      <c r="Z768" s="19"/>
      <c r="AA768" s="19"/>
    </row>
    <row r="769" spans="1:27" x14ac:dyDescent="0.2">
      <c r="A769" s="19"/>
      <c r="B769" s="19"/>
      <c r="C769" s="19"/>
      <c r="D769" s="19"/>
      <c r="E769" s="19"/>
      <c r="F769" s="19"/>
      <c r="G769" s="19"/>
      <c r="H769" s="19"/>
      <c r="I769" s="19"/>
      <c r="J769" s="19"/>
      <c r="K769" s="19"/>
      <c r="L769" s="19"/>
      <c r="M769" s="19"/>
      <c r="N769" s="19"/>
      <c r="O769" s="19"/>
      <c r="P769" s="29"/>
      <c r="Q769" s="19"/>
      <c r="R769" s="19"/>
      <c r="S769" s="19"/>
      <c r="T769" s="19"/>
      <c r="U769" s="19"/>
      <c r="V769" s="19"/>
      <c r="W769" s="19"/>
      <c r="X769" s="19"/>
      <c r="Y769" s="19"/>
      <c r="Z769" s="19"/>
      <c r="AA769" s="19"/>
    </row>
    <row r="770" spans="1:27" x14ac:dyDescent="0.2">
      <c r="A770" s="371" t="s">
        <v>298</v>
      </c>
      <c r="B770" s="371"/>
      <c r="C770" s="371"/>
      <c r="D770" s="371"/>
      <c r="E770" s="371"/>
      <c r="F770" s="371"/>
      <c r="G770" s="371"/>
      <c r="H770" s="371"/>
      <c r="I770" s="371"/>
      <c r="J770" s="371" t="s">
        <v>299</v>
      </c>
      <c r="K770" s="371"/>
      <c r="L770" s="371"/>
      <c r="M770" s="371"/>
      <c r="N770" s="371"/>
      <c r="O770" s="371"/>
      <c r="P770" s="371"/>
      <c r="Q770" s="371"/>
      <c r="R770" s="371"/>
      <c r="S770" s="19"/>
      <c r="T770" s="19"/>
      <c r="U770" s="19"/>
      <c r="V770" s="19"/>
      <c r="W770" s="19"/>
      <c r="X770" s="19"/>
      <c r="Y770" s="19"/>
      <c r="Z770" s="19"/>
      <c r="AA770" s="19"/>
    </row>
    <row r="771" spans="1:27" x14ac:dyDescent="0.2">
      <c r="A771" s="370"/>
      <c r="B771" s="370"/>
      <c r="C771" s="370"/>
      <c r="D771" s="370"/>
      <c r="E771" s="370"/>
      <c r="F771" s="370"/>
      <c r="G771" s="370"/>
      <c r="H771" s="370"/>
      <c r="I771" s="370"/>
      <c r="J771" s="370"/>
      <c r="K771" s="370"/>
      <c r="L771" s="370"/>
      <c r="M771" s="370"/>
      <c r="N771" s="370"/>
      <c r="O771" s="370"/>
      <c r="P771" s="370"/>
      <c r="Q771" s="370"/>
      <c r="R771" s="370"/>
      <c r="S771" s="19" t="s">
        <v>300</v>
      </c>
      <c r="T771" s="19"/>
      <c r="U771" s="19"/>
      <c r="V771" s="19"/>
      <c r="W771" s="19"/>
      <c r="X771" s="19"/>
      <c r="Y771" s="19"/>
      <c r="Z771" s="19"/>
      <c r="AA771" s="19"/>
    </row>
    <row r="772" spans="1:27" x14ac:dyDescent="0.2">
      <c r="A772" s="370"/>
      <c r="B772" s="370"/>
      <c r="C772" s="370"/>
      <c r="D772" s="370"/>
      <c r="E772" s="370"/>
      <c r="F772" s="370"/>
      <c r="G772" s="370"/>
      <c r="H772" s="370"/>
      <c r="I772" s="370"/>
      <c r="J772" s="370"/>
      <c r="K772" s="370"/>
      <c r="L772" s="370"/>
      <c r="M772" s="370"/>
      <c r="N772" s="370"/>
      <c r="O772" s="370"/>
      <c r="P772" s="370"/>
      <c r="Q772" s="370"/>
      <c r="R772" s="370"/>
      <c r="S772" s="19"/>
      <c r="T772" s="19"/>
      <c r="U772" s="19"/>
      <c r="V772" s="19"/>
      <c r="W772" s="19"/>
      <c r="X772" s="19"/>
      <c r="Y772" s="19"/>
      <c r="Z772" s="19"/>
      <c r="AA772" s="19"/>
    </row>
    <row r="773" spans="1:27" x14ac:dyDescent="0.2">
      <c r="A773" s="370"/>
      <c r="B773" s="370"/>
      <c r="C773" s="370"/>
      <c r="D773" s="370"/>
      <c r="E773" s="370"/>
      <c r="F773" s="370"/>
      <c r="G773" s="370"/>
      <c r="H773" s="370"/>
      <c r="I773" s="370"/>
      <c r="J773" s="370"/>
      <c r="K773" s="370"/>
      <c r="L773" s="370"/>
      <c r="M773" s="370"/>
      <c r="N773" s="370"/>
      <c r="O773" s="370"/>
      <c r="P773" s="370"/>
      <c r="Q773" s="370"/>
      <c r="R773" s="370"/>
      <c r="S773" s="19"/>
      <c r="T773" s="19"/>
      <c r="U773" s="19"/>
      <c r="V773" s="19"/>
      <c r="W773" s="19"/>
      <c r="X773" s="19"/>
      <c r="Y773" s="19"/>
      <c r="Z773" s="19"/>
      <c r="AA773" s="19"/>
    </row>
    <row r="774" spans="1:27" x14ac:dyDescent="0.2">
      <c r="A774" s="370"/>
      <c r="B774" s="370"/>
      <c r="C774" s="370"/>
      <c r="D774" s="370"/>
      <c r="E774" s="370"/>
      <c r="F774" s="370"/>
      <c r="G774" s="370"/>
      <c r="H774" s="370"/>
      <c r="I774" s="370"/>
      <c r="J774" s="370"/>
      <c r="K774" s="370"/>
      <c r="L774" s="370"/>
      <c r="M774" s="370"/>
      <c r="N774" s="370"/>
      <c r="O774" s="370"/>
      <c r="P774" s="370"/>
      <c r="Q774" s="370"/>
      <c r="R774" s="370"/>
      <c r="S774" s="19"/>
      <c r="T774" s="19"/>
      <c r="U774" s="19"/>
      <c r="V774" s="19"/>
      <c r="W774" s="19"/>
      <c r="X774" s="19"/>
      <c r="Y774" s="19"/>
      <c r="Z774" s="19"/>
      <c r="AA774" s="19"/>
    </row>
    <row r="775" spans="1:27" x14ac:dyDescent="0.2">
      <c r="A775" s="370"/>
      <c r="B775" s="370"/>
      <c r="C775" s="370"/>
      <c r="D775" s="370"/>
      <c r="E775" s="370"/>
      <c r="F775" s="370"/>
      <c r="G775" s="370"/>
      <c r="H775" s="370"/>
      <c r="I775" s="370"/>
      <c r="J775" s="370"/>
      <c r="K775" s="370"/>
      <c r="L775" s="370"/>
      <c r="M775" s="370"/>
      <c r="N775" s="370"/>
      <c r="O775" s="370"/>
      <c r="P775" s="370"/>
      <c r="Q775" s="370"/>
      <c r="R775" s="370"/>
      <c r="S775" s="19"/>
      <c r="T775" s="19"/>
      <c r="U775" s="19"/>
      <c r="V775" s="19"/>
      <c r="W775" s="19"/>
      <c r="X775" s="19"/>
      <c r="Y775" s="19"/>
      <c r="Z775" s="19"/>
      <c r="AA775" s="19"/>
    </row>
    <row r="776" spans="1:27" x14ac:dyDescent="0.2">
      <c r="A776" s="370"/>
      <c r="B776" s="370"/>
      <c r="C776" s="370"/>
      <c r="D776" s="370"/>
      <c r="E776" s="370"/>
      <c r="F776" s="370"/>
      <c r="G776" s="370"/>
      <c r="H776" s="370"/>
      <c r="I776" s="370"/>
      <c r="J776" s="370"/>
      <c r="K776" s="370"/>
      <c r="L776" s="370"/>
      <c r="M776" s="370"/>
      <c r="N776" s="370"/>
      <c r="O776" s="370"/>
      <c r="P776" s="370"/>
      <c r="Q776" s="370"/>
      <c r="R776" s="370"/>
      <c r="S776" s="19"/>
      <c r="T776" s="19"/>
      <c r="U776" s="19"/>
      <c r="V776" s="19"/>
      <c r="W776" s="19"/>
      <c r="X776" s="19"/>
      <c r="Y776" s="19"/>
      <c r="Z776" s="19"/>
      <c r="AA776" s="19"/>
    </row>
    <row r="777" spans="1:27" x14ac:dyDescent="0.2">
      <c r="A777" s="370"/>
      <c r="B777" s="370"/>
      <c r="C777" s="370"/>
      <c r="D777" s="370"/>
      <c r="E777" s="370"/>
      <c r="F777" s="370"/>
      <c r="G777" s="370"/>
      <c r="H777" s="370"/>
      <c r="I777" s="370"/>
      <c r="J777" s="370"/>
      <c r="K777" s="370"/>
      <c r="L777" s="370"/>
      <c r="M777" s="370"/>
      <c r="N777" s="370"/>
      <c r="O777" s="370"/>
      <c r="P777" s="370"/>
      <c r="Q777" s="370"/>
      <c r="R777" s="370"/>
      <c r="S777" s="19"/>
      <c r="T777" s="19"/>
      <c r="U777" s="19"/>
      <c r="V777" s="19"/>
      <c r="W777" s="19"/>
      <c r="X777" s="19"/>
      <c r="Y777" s="19"/>
      <c r="Z777" s="19"/>
      <c r="AA777" s="19"/>
    </row>
    <row r="778" spans="1:27" x14ac:dyDescent="0.2">
      <c r="A778" s="370"/>
      <c r="B778" s="370"/>
      <c r="C778" s="370"/>
      <c r="D778" s="370"/>
      <c r="E778" s="370"/>
      <c r="F778" s="370"/>
      <c r="G778" s="370"/>
      <c r="H778" s="370"/>
      <c r="I778" s="370"/>
      <c r="J778" s="370"/>
      <c r="K778" s="370"/>
      <c r="L778" s="370"/>
      <c r="M778" s="370"/>
      <c r="N778" s="370"/>
      <c r="O778" s="370"/>
      <c r="P778" s="370"/>
      <c r="Q778" s="370"/>
      <c r="R778" s="370"/>
      <c r="S778" s="19"/>
      <c r="T778" s="19"/>
      <c r="U778" s="19"/>
      <c r="V778" s="19"/>
      <c r="W778" s="19"/>
      <c r="X778" s="19"/>
      <c r="Y778" s="19"/>
      <c r="Z778" s="19"/>
      <c r="AA778" s="19"/>
    </row>
    <row r="779" spans="1:27" x14ac:dyDescent="0.2">
      <c r="A779" s="370"/>
      <c r="B779" s="370"/>
      <c r="C779" s="370"/>
      <c r="D779" s="370"/>
      <c r="E779" s="370"/>
      <c r="F779" s="370"/>
      <c r="G779" s="370"/>
      <c r="H779" s="370"/>
      <c r="I779" s="370"/>
      <c r="J779" s="370"/>
      <c r="K779" s="370"/>
      <c r="L779" s="370"/>
      <c r="M779" s="370"/>
      <c r="N779" s="370"/>
      <c r="O779" s="370"/>
      <c r="P779" s="370"/>
      <c r="Q779" s="370"/>
      <c r="R779" s="370"/>
      <c r="S779" s="19"/>
      <c r="T779" s="19"/>
      <c r="U779" s="19"/>
      <c r="V779" s="19"/>
      <c r="W779" s="19"/>
      <c r="X779" s="19"/>
      <c r="Y779" s="19"/>
      <c r="Z779" s="19"/>
      <c r="AA779" s="19"/>
    </row>
    <row r="780" spans="1:27" x14ac:dyDescent="0.2">
      <c r="A780" s="370"/>
      <c r="B780" s="370"/>
      <c r="C780" s="370"/>
      <c r="D780" s="370"/>
      <c r="E780" s="370"/>
      <c r="F780" s="370"/>
      <c r="G780" s="370"/>
      <c r="H780" s="370"/>
      <c r="I780" s="370"/>
      <c r="J780" s="370"/>
      <c r="K780" s="370"/>
      <c r="L780" s="370"/>
      <c r="M780" s="370"/>
      <c r="N780" s="370"/>
      <c r="O780" s="370"/>
      <c r="P780" s="370"/>
      <c r="Q780" s="370"/>
      <c r="R780" s="370"/>
      <c r="S780" s="19"/>
      <c r="T780" s="19"/>
      <c r="U780" s="19"/>
      <c r="V780" s="19"/>
      <c r="W780" s="19"/>
      <c r="X780" s="19"/>
      <c r="Y780" s="19"/>
      <c r="Z780" s="19"/>
      <c r="AA780" s="19"/>
    </row>
    <row r="781" spans="1:27" x14ac:dyDescent="0.2">
      <c r="A781" s="370"/>
      <c r="B781" s="370"/>
      <c r="C781" s="370"/>
      <c r="D781" s="370"/>
      <c r="E781" s="370"/>
      <c r="F781" s="370"/>
      <c r="G781" s="370"/>
      <c r="H781" s="370"/>
      <c r="I781" s="370"/>
      <c r="J781" s="370"/>
      <c r="K781" s="370"/>
      <c r="L781" s="370"/>
      <c r="M781" s="370"/>
      <c r="N781" s="370"/>
      <c r="O781" s="370"/>
      <c r="P781" s="370"/>
      <c r="Q781" s="370"/>
      <c r="R781" s="370"/>
      <c r="S781" s="19"/>
      <c r="T781" s="19"/>
      <c r="U781" s="19"/>
      <c r="V781" s="19"/>
      <c r="W781" s="19"/>
      <c r="X781" s="19"/>
      <c r="Y781" s="19"/>
      <c r="Z781" s="19"/>
      <c r="AA781" s="19"/>
    </row>
    <row r="782" spans="1:27" x14ac:dyDescent="0.2">
      <c r="A782" s="19"/>
      <c r="B782" s="19"/>
      <c r="C782" s="19"/>
      <c r="D782" s="19"/>
      <c r="E782" s="19"/>
      <c r="F782" s="19"/>
      <c r="G782" s="19"/>
      <c r="H782" s="19"/>
      <c r="I782" s="19"/>
      <c r="J782" s="19"/>
      <c r="K782" s="19"/>
      <c r="L782" s="19"/>
      <c r="M782" s="19"/>
      <c r="N782" s="19"/>
      <c r="O782" s="19"/>
      <c r="P782" s="29"/>
      <c r="Q782" s="19"/>
      <c r="R782" s="19"/>
      <c r="S782" s="19"/>
      <c r="T782" s="19"/>
      <c r="U782" s="19"/>
      <c r="V782" s="19"/>
      <c r="W782" s="19"/>
      <c r="X782" s="19"/>
      <c r="Y782" s="19"/>
      <c r="Z782" s="19"/>
      <c r="AA782" s="19"/>
    </row>
    <row r="783" spans="1:27" x14ac:dyDescent="0.2">
      <c r="A783" s="371" t="s">
        <v>742</v>
      </c>
      <c r="B783" s="371"/>
      <c r="C783" s="371"/>
      <c r="D783" s="371"/>
      <c r="E783" s="371"/>
      <c r="F783" s="371"/>
      <c r="G783" s="371"/>
      <c r="H783" s="371"/>
      <c r="I783" s="371"/>
      <c r="J783" s="371" t="s">
        <v>743</v>
      </c>
      <c r="K783" s="371"/>
      <c r="L783" s="371"/>
      <c r="M783" s="371"/>
      <c r="N783" s="371"/>
      <c r="O783" s="371"/>
      <c r="P783" s="371"/>
      <c r="Q783" s="371"/>
      <c r="R783" s="371"/>
      <c r="S783" s="19"/>
      <c r="T783" s="19"/>
      <c r="U783" s="19"/>
      <c r="V783" s="19"/>
      <c r="W783" s="19"/>
      <c r="X783" s="19"/>
      <c r="Y783" s="19"/>
      <c r="Z783" s="19"/>
      <c r="AA783" s="19"/>
    </row>
    <row r="784" spans="1:27" x14ac:dyDescent="0.2">
      <c r="A784" s="370"/>
      <c r="B784" s="370"/>
      <c r="C784" s="370"/>
      <c r="D784" s="370"/>
      <c r="E784" s="370"/>
      <c r="F784" s="370"/>
      <c r="G784" s="370"/>
      <c r="H784" s="370"/>
      <c r="I784" s="370"/>
      <c r="J784" s="370"/>
      <c r="K784" s="370"/>
      <c r="L784" s="370"/>
      <c r="M784" s="370"/>
      <c r="N784" s="370"/>
      <c r="O784" s="370"/>
      <c r="P784" s="370"/>
      <c r="Q784" s="370"/>
      <c r="R784" s="370"/>
      <c r="S784" s="19" t="s">
        <v>301</v>
      </c>
      <c r="T784" s="19"/>
      <c r="U784" s="19"/>
      <c r="V784" s="19"/>
      <c r="W784" s="19"/>
      <c r="X784" s="19"/>
      <c r="Y784" s="19"/>
      <c r="Z784" s="19"/>
      <c r="AA784" s="19"/>
    </row>
    <row r="785" spans="1:27" x14ac:dyDescent="0.2">
      <c r="A785" s="370"/>
      <c r="B785" s="370"/>
      <c r="C785" s="370"/>
      <c r="D785" s="370"/>
      <c r="E785" s="370"/>
      <c r="F785" s="370"/>
      <c r="G785" s="370"/>
      <c r="H785" s="370"/>
      <c r="I785" s="370"/>
      <c r="J785" s="370"/>
      <c r="K785" s="370"/>
      <c r="L785" s="370"/>
      <c r="M785" s="370"/>
      <c r="N785" s="370"/>
      <c r="O785" s="370"/>
      <c r="P785" s="370"/>
      <c r="Q785" s="370"/>
      <c r="R785" s="370"/>
      <c r="S785" s="19"/>
      <c r="T785" s="19"/>
      <c r="U785" s="19"/>
      <c r="V785" s="19"/>
      <c r="W785" s="19"/>
      <c r="X785" s="19"/>
      <c r="Y785" s="19"/>
      <c r="Z785" s="19"/>
      <c r="AA785" s="19"/>
    </row>
    <row r="786" spans="1:27" x14ac:dyDescent="0.2">
      <c r="A786" s="370"/>
      <c r="B786" s="370"/>
      <c r="C786" s="370"/>
      <c r="D786" s="370"/>
      <c r="E786" s="370"/>
      <c r="F786" s="370"/>
      <c r="G786" s="370"/>
      <c r="H786" s="370"/>
      <c r="I786" s="370"/>
      <c r="J786" s="370"/>
      <c r="K786" s="370"/>
      <c r="L786" s="370"/>
      <c r="M786" s="370"/>
      <c r="N786" s="370"/>
      <c r="O786" s="370"/>
      <c r="P786" s="370"/>
      <c r="Q786" s="370"/>
      <c r="R786" s="370"/>
      <c r="S786" s="19"/>
      <c r="T786" s="19"/>
      <c r="U786" s="19"/>
      <c r="V786" s="19"/>
      <c r="W786" s="19"/>
      <c r="X786" s="19"/>
      <c r="Y786" s="19"/>
      <c r="Z786" s="19"/>
      <c r="AA786" s="19"/>
    </row>
    <row r="787" spans="1:27" x14ac:dyDescent="0.2">
      <c r="A787" s="370"/>
      <c r="B787" s="370"/>
      <c r="C787" s="370"/>
      <c r="D787" s="370"/>
      <c r="E787" s="370"/>
      <c r="F787" s="370"/>
      <c r="G787" s="370"/>
      <c r="H787" s="370"/>
      <c r="I787" s="370"/>
      <c r="J787" s="370"/>
      <c r="K787" s="370"/>
      <c r="L787" s="370"/>
      <c r="M787" s="370"/>
      <c r="N787" s="370"/>
      <c r="O787" s="370"/>
      <c r="P787" s="370"/>
      <c r="Q787" s="370"/>
      <c r="R787" s="370"/>
      <c r="S787" s="19" t="s">
        <v>302</v>
      </c>
      <c r="T787" s="19"/>
      <c r="U787" s="19"/>
      <c r="V787" s="19"/>
      <c r="W787" s="19"/>
      <c r="X787" s="19"/>
      <c r="Y787" s="19"/>
      <c r="Z787" s="19"/>
      <c r="AA787" s="19"/>
    </row>
    <row r="788" spans="1:27" x14ac:dyDescent="0.2">
      <c r="A788" s="370"/>
      <c r="B788" s="370"/>
      <c r="C788" s="370"/>
      <c r="D788" s="370"/>
      <c r="E788" s="370"/>
      <c r="F788" s="370"/>
      <c r="G788" s="370"/>
      <c r="H788" s="370"/>
      <c r="I788" s="370"/>
      <c r="J788" s="370"/>
      <c r="K788" s="370"/>
      <c r="L788" s="370"/>
      <c r="M788" s="370"/>
      <c r="N788" s="370"/>
      <c r="O788" s="370"/>
      <c r="P788" s="370"/>
      <c r="Q788" s="370"/>
      <c r="R788" s="370"/>
      <c r="S788" s="19" t="s">
        <v>339</v>
      </c>
      <c r="T788" s="19"/>
      <c r="U788" s="19"/>
      <c r="V788" s="19"/>
      <c r="W788" s="19"/>
      <c r="X788" s="19"/>
      <c r="Y788" s="19"/>
      <c r="Z788" s="19"/>
      <c r="AA788" s="19"/>
    </row>
    <row r="789" spans="1:27" x14ac:dyDescent="0.2">
      <c r="A789" s="370"/>
      <c r="B789" s="370"/>
      <c r="C789" s="370"/>
      <c r="D789" s="370"/>
      <c r="E789" s="370"/>
      <c r="F789" s="370"/>
      <c r="G789" s="370"/>
      <c r="H789" s="370"/>
      <c r="I789" s="370"/>
      <c r="J789" s="370"/>
      <c r="K789" s="370"/>
      <c r="L789" s="370"/>
      <c r="M789" s="370"/>
      <c r="N789" s="370"/>
      <c r="O789" s="370"/>
      <c r="P789" s="370"/>
      <c r="Q789" s="370"/>
      <c r="R789" s="370"/>
      <c r="S789" s="19"/>
      <c r="T789" s="19"/>
      <c r="U789" s="19"/>
      <c r="V789" s="19"/>
      <c r="W789" s="19"/>
      <c r="X789" s="19"/>
      <c r="Y789" s="19"/>
      <c r="Z789" s="19"/>
      <c r="AA789" s="19"/>
    </row>
    <row r="790" spans="1:27" x14ac:dyDescent="0.2">
      <c r="A790" s="370"/>
      <c r="B790" s="370"/>
      <c r="C790" s="370"/>
      <c r="D790" s="370"/>
      <c r="E790" s="370"/>
      <c r="F790" s="370"/>
      <c r="G790" s="370"/>
      <c r="H790" s="370"/>
      <c r="I790" s="370"/>
      <c r="J790" s="370"/>
      <c r="K790" s="370"/>
      <c r="L790" s="370"/>
      <c r="M790" s="370"/>
      <c r="N790" s="370"/>
      <c r="O790" s="370"/>
      <c r="P790" s="370"/>
      <c r="Q790" s="370"/>
      <c r="R790" s="370"/>
      <c r="S790" s="19"/>
      <c r="T790" s="19"/>
      <c r="U790" s="19"/>
      <c r="V790" s="19"/>
      <c r="W790" s="19"/>
      <c r="X790" s="19"/>
      <c r="Y790" s="19"/>
      <c r="Z790" s="19"/>
      <c r="AA790" s="19"/>
    </row>
    <row r="791" spans="1:27" x14ac:dyDescent="0.2">
      <c r="A791" s="370"/>
      <c r="B791" s="370"/>
      <c r="C791" s="370"/>
      <c r="D791" s="370"/>
      <c r="E791" s="370"/>
      <c r="F791" s="370"/>
      <c r="G791" s="370"/>
      <c r="H791" s="370"/>
      <c r="I791" s="370"/>
      <c r="J791" s="370"/>
      <c r="K791" s="370"/>
      <c r="L791" s="370"/>
      <c r="M791" s="370"/>
      <c r="N791" s="370"/>
      <c r="O791" s="370"/>
      <c r="P791" s="370"/>
      <c r="Q791" s="370"/>
      <c r="R791" s="370"/>
      <c r="S791" s="19"/>
      <c r="T791" s="19"/>
      <c r="U791" s="19"/>
      <c r="V791" s="19"/>
      <c r="W791" s="19"/>
      <c r="X791" s="19"/>
      <c r="Y791" s="19"/>
      <c r="Z791" s="19"/>
      <c r="AA791" s="19"/>
    </row>
    <row r="792" spans="1:27" x14ac:dyDescent="0.2">
      <c r="A792" s="370"/>
      <c r="B792" s="370"/>
      <c r="C792" s="370"/>
      <c r="D792" s="370"/>
      <c r="E792" s="370"/>
      <c r="F792" s="370"/>
      <c r="G792" s="370"/>
      <c r="H792" s="370"/>
      <c r="I792" s="370"/>
      <c r="J792" s="370"/>
      <c r="K792" s="370"/>
      <c r="L792" s="370"/>
      <c r="M792" s="370"/>
      <c r="N792" s="370"/>
      <c r="O792" s="370"/>
      <c r="P792" s="370"/>
      <c r="Q792" s="370"/>
      <c r="R792" s="370"/>
      <c r="S792" s="19"/>
      <c r="T792" s="19"/>
      <c r="U792" s="19"/>
      <c r="V792" s="19"/>
      <c r="W792" s="19"/>
      <c r="X792" s="19"/>
      <c r="Y792" s="19"/>
      <c r="Z792" s="19"/>
      <c r="AA792" s="19"/>
    </row>
    <row r="793" spans="1:27" x14ac:dyDescent="0.2">
      <c r="A793" s="370"/>
      <c r="B793" s="370"/>
      <c r="C793" s="370"/>
      <c r="D793" s="370"/>
      <c r="E793" s="370"/>
      <c r="F793" s="370"/>
      <c r="G793" s="370"/>
      <c r="H793" s="370"/>
      <c r="I793" s="370"/>
      <c r="J793" s="370"/>
      <c r="K793" s="370"/>
      <c r="L793" s="370"/>
      <c r="M793" s="370"/>
      <c r="N793" s="370"/>
      <c r="O793" s="370"/>
      <c r="P793" s="370"/>
      <c r="Q793" s="370"/>
      <c r="R793" s="370"/>
      <c r="S793" s="19"/>
      <c r="T793" s="19"/>
      <c r="U793" s="19"/>
      <c r="V793" s="19"/>
      <c r="W793" s="19"/>
      <c r="X793" s="19"/>
      <c r="Y793" s="19"/>
      <c r="Z793" s="19"/>
      <c r="AA793" s="19"/>
    </row>
    <row r="794" spans="1:27" x14ac:dyDescent="0.2">
      <c r="A794" s="370"/>
      <c r="B794" s="370"/>
      <c r="C794" s="370"/>
      <c r="D794" s="370"/>
      <c r="E794" s="370"/>
      <c r="F794" s="370"/>
      <c r="G794" s="370"/>
      <c r="H794" s="370"/>
      <c r="I794" s="370"/>
      <c r="J794" s="370"/>
      <c r="K794" s="370"/>
      <c r="L794" s="370"/>
      <c r="M794" s="370"/>
      <c r="N794" s="370"/>
      <c r="O794" s="370"/>
      <c r="P794" s="370"/>
      <c r="Q794" s="370"/>
      <c r="R794" s="370"/>
      <c r="S794" s="19"/>
      <c r="T794" s="19"/>
      <c r="U794" s="19"/>
      <c r="V794" s="19"/>
      <c r="W794" s="19"/>
      <c r="X794" s="19"/>
      <c r="Y794" s="19"/>
      <c r="Z794" s="19"/>
      <c r="AA794" s="19"/>
    </row>
    <row r="795" spans="1:27" x14ac:dyDescent="0.2">
      <c r="A795" s="19"/>
      <c r="B795" s="19"/>
      <c r="C795" s="19"/>
      <c r="D795" s="19"/>
      <c r="E795" s="19"/>
      <c r="F795" s="19"/>
      <c r="G795" s="19"/>
      <c r="H795" s="19"/>
      <c r="I795" s="19"/>
      <c r="J795" s="19"/>
      <c r="K795" s="19"/>
      <c r="L795" s="19"/>
      <c r="M795" s="19"/>
      <c r="N795" s="29"/>
      <c r="O795" s="19"/>
      <c r="P795" s="19"/>
      <c r="Q795" s="19"/>
      <c r="R795" s="19"/>
      <c r="S795" s="19"/>
      <c r="T795" s="19"/>
      <c r="U795" s="19"/>
      <c r="V795" s="19"/>
      <c r="W795" s="19"/>
      <c r="X795" s="19"/>
      <c r="Y795" s="19"/>
      <c r="Z795" s="19"/>
      <c r="AA795" s="19"/>
    </row>
    <row r="796" spans="1:27" x14ac:dyDescent="0.2">
      <c r="A796" s="19"/>
      <c r="B796" s="19"/>
      <c r="C796" s="19"/>
      <c r="D796" s="19"/>
      <c r="E796" s="19"/>
      <c r="F796" s="19"/>
      <c r="G796" s="19"/>
      <c r="H796" s="19"/>
      <c r="I796" s="19"/>
      <c r="J796" s="19"/>
      <c r="K796" s="19"/>
      <c r="L796" s="19"/>
      <c r="M796" s="367" t="str">
        <f>[128]Base_01!$C$4&amp;", "&amp;[128]Base_01!$C$28</f>
        <v>Sorong, …..  …........................  2026</v>
      </c>
      <c r="N796" s="367"/>
      <c r="O796" s="367"/>
      <c r="P796" s="367"/>
      <c r="Q796" s="367"/>
      <c r="R796" s="367"/>
      <c r="S796" s="19"/>
      <c r="T796" s="19"/>
      <c r="U796" s="19"/>
      <c r="V796" s="19"/>
      <c r="W796" s="19"/>
      <c r="X796" s="19"/>
      <c r="Y796" s="19"/>
      <c r="Z796" s="19"/>
      <c r="AA796" s="19"/>
    </row>
    <row r="797" spans="1:27" x14ac:dyDescent="0.2">
      <c r="A797" s="367" t="s">
        <v>320</v>
      </c>
      <c r="B797" s="367"/>
      <c r="C797" s="367"/>
      <c r="D797" s="367"/>
      <c r="E797" s="367"/>
      <c r="F797" s="367"/>
      <c r="G797" s="19"/>
      <c r="H797" s="19"/>
      <c r="I797" s="19"/>
      <c r="J797" s="19"/>
      <c r="K797" s="19"/>
      <c r="L797" s="19"/>
      <c r="M797" s="367" t="s">
        <v>304</v>
      </c>
      <c r="N797" s="367"/>
      <c r="O797" s="367"/>
      <c r="P797" s="367"/>
      <c r="Q797" s="367"/>
      <c r="R797" s="367"/>
      <c r="S797" s="19"/>
      <c r="T797" s="19"/>
      <c r="U797" s="19"/>
      <c r="V797" s="19"/>
      <c r="W797" s="19"/>
      <c r="X797" s="19"/>
      <c r="Y797" s="19"/>
      <c r="Z797" s="19"/>
      <c r="AA797" s="19"/>
    </row>
    <row r="798" spans="1:27" x14ac:dyDescent="0.2">
      <c r="A798" s="367" t="s">
        <v>321</v>
      </c>
      <c r="B798" s="367"/>
      <c r="C798" s="367"/>
      <c r="D798" s="367"/>
      <c r="E798" s="367"/>
      <c r="F798" s="367"/>
      <c r="G798" s="19"/>
      <c r="H798" s="19"/>
      <c r="I798" s="19"/>
      <c r="J798" s="19"/>
      <c r="K798" s="19"/>
      <c r="L798" s="19"/>
      <c r="M798" s="367" t="s">
        <v>305</v>
      </c>
      <c r="N798" s="367"/>
      <c r="O798" s="367"/>
      <c r="P798" s="367"/>
      <c r="Q798" s="367"/>
      <c r="R798" s="367"/>
      <c r="S798" s="19"/>
      <c r="T798" s="19"/>
      <c r="U798" s="19"/>
      <c r="V798" s="19"/>
      <c r="W798" s="19"/>
      <c r="X798" s="19"/>
      <c r="Y798" s="19"/>
      <c r="Z798" s="19"/>
      <c r="AA798" s="19"/>
    </row>
    <row r="799" spans="1:27" x14ac:dyDescent="0.2">
      <c r="A799" s="19"/>
      <c r="B799" s="19"/>
      <c r="C799" s="19"/>
      <c r="D799" s="19"/>
      <c r="E799" s="19"/>
      <c r="F799" s="19"/>
      <c r="G799" s="19"/>
      <c r="H799" s="19"/>
      <c r="I799" s="19"/>
      <c r="J799" s="19"/>
      <c r="K799" s="19"/>
      <c r="L799" s="19"/>
      <c r="M799" s="19"/>
      <c r="N799" s="29"/>
      <c r="O799" s="19"/>
      <c r="P799" s="19"/>
      <c r="Q799" s="19"/>
      <c r="R799" s="19"/>
      <c r="S799" s="19"/>
      <c r="T799" s="19"/>
      <c r="U799" s="19"/>
      <c r="V799" s="19"/>
      <c r="W799" s="19"/>
      <c r="X799" s="19"/>
      <c r="Y799" s="19"/>
      <c r="Z799" s="19"/>
      <c r="AA799" s="19"/>
    </row>
    <row r="800" spans="1:27" x14ac:dyDescent="0.2">
      <c r="A800" s="19"/>
      <c r="B800" s="19"/>
      <c r="C800" s="19"/>
      <c r="D800" s="19"/>
      <c r="E800" s="19"/>
      <c r="F800" s="19"/>
      <c r="G800" s="19"/>
      <c r="H800" s="19"/>
      <c r="I800" s="19"/>
      <c r="J800" s="19"/>
      <c r="K800" s="19"/>
      <c r="L800" s="19"/>
      <c r="M800" s="19"/>
      <c r="N800" s="29"/>
      <c r="O800" s="19"/>
      <c r="P800" s="19"/>
      <c r="Q800" s="19"/>
      <c r="R800" s="19"/>
      <c r="S800" s="19"/>
      <c r="T800" s="19"/>
      <c r="U800" s="19"/>
      <c r="V800" s="19"/>
      <c r="W800" s="19"/>
      <c r="X800" s="19"/>
      <c r="Y800" s="19"/>
      <c r="Z800" s="19"/>
      <c r="AA800" s="19"/>
    </row>
    <row r="801" spans="1:27" x14ac:dyDescent="0.2">
      <c r="A801" s="19"/>
      <c r="B801" s="19"/>
      <c r="C801" s="19"/>
      <c r="D801" s="19"/>
      <c r="E801" s="19"/>
      <c r="F801" s="19"/>
      <c r="G801" s="19"/>
      <c r="H801" s="19"/>
      <c r="I801" s="19"/>
      <c r="J801" s="19"/>
      <c r="K801" s="19"/>
      <c r="L801" s="19"/>
      <c r="M801" s="19"/>
      <c r="N801" s="29"/>
      <c r="O801" s="19"/>
      <c r="P801" s="19"/>
      <c r="Q801" s="19"/>
      <c r="R801" s="19"/>
      <c r="S801" s="19"/>
      <c r="T801" s="19"/>
      <c r="U801" s="19"/>
      <c r="V801" s="19"/>
      <c r="W801" s="19"/>
      <c r="X801" s="19"/>
      <c r="Y801" s="19"/>
      <c r="Z801" s="19"/>
      <c r="AA801" s="19"/>
    </row>
    <row r="802" spans="1:27" x14ac:dyDescent="0.2">
      <c r="A802" s="19"/>
      <c r="B802" s="19"/>
      <c r="C802" s="19"/>
      <c r="D802" s="19"/>
      <c r="E802" s="19"/>
      <c r="F802" s="19"/>
      <c r="G802" s="19"/>
      <c r="H802" s="19"/>
      <c r="I802" s="19"/>
      <c r="J802" s="19"/>
      <c r="K802" s="19"/>
      <c r="L802" s="19"/>
      <c r="M802" s="19"/>
      <c r="N802" s="29"/>
      <c r="O802" s="19"/>
      <c r="P802" s="19"/>
      <c r="Q802" s="19"/>
      <c r="R802" s="19"/>
      <c r="S802" s="19"/>
      <c r="T802" s="19"/>
      <c r="U802" s="19"/>
      <c r="V802" s="19"/>
      <c r="W802" s="19"/>
      <c r="X802" s="19"/>
      <c r="Y802" s="19"/>
      <c r="Z802" s="19"/>
      <c r="AA802" s="19"/>
    </row>
    <row r="803" spans="1:27" x14ac:dyDescent="0.2">
      <c r="A803" s="366" t="str">
        <f>[128]Base_02!$C$28</f>
        <v>Nama PB 1</v>
      </c>
      <c r="B803" s="366"/>
      <c r="C803" s="366"/>
      <c r="D803" s="366"/>
      <c r="E803" s="366"/>
      <c r="F803" s="366"/>
      <c r="G803" s="19"/>
      <c r="H803" s="19"/>
      <c r="I803" s="19"/>
      <c r="J803" s="19"/>
      <c r="K803" s="19"/>
      <c r="L803" s="19"/>
      <c r="M803" s="367" t="str">
        <f>E665</f>
        <v>Nama PB 5</v>
      </c>
      <c r="N803" s="367"/>
      <c r="O803" s="367"/>
      <c r="P803" s="367"/>
      <c r="Q803" s="367"/>
      <c r="R803" s="367"/>
      <c r="S803" s="19"/>
      <c r="T803" s="19"/>
      <c r="U803" s="19"/>
      <c r="V803" s="19"/>
      <c r="W803" s="19"/>
      <c r="X803" s="19"/>
      <c r="Y803" s="19"/>
      <c r="Z803" s="19"/>
      <c r="AA803" s="19"/>
    </row>
    <row r="804" spans="1:27" x14ac:dyDescent="0.2">
      <c r="A804" s="19"/>
      <c r="B804" s="19"/>
      <c r="C804" s="19"/>
      <c r="D804" s="19"/>
      <c r="E804" s="19"/>
      <c r="F804" s="19"/>
      <c r="G804" s="19"/>
      <c r="H804" s="19"/>
      <c r="I804" s="19"/>
      <c r="J804" s="19"/>
      <c r="K804" s="19"/>
      <c r="L804" s="19"/>
      <c r="M804" s="19"/>
      <c r="N804" s="29"/>
      <c r="O804" s="19"/>
      <c r="P804" s="19"/>
      <c r="Q804" s="19"/>
      <c r="R804" s="19"/>
      <c r="S804" s="19"/>
      <c r="T804" s="19"/>
      <c r="U804" s="19"/>
      <c r="V804" s="19"/>
      <c r="W804" s="19"/>
      <c r="X804" s="19"/>
      <c r="Y804" s="19"/>
      <c r="Z804" s="19"/>
      <c r="AA804" s="19"/>
    </row>
    <row r="805" spans="1:27" x14ac:dyDescent="0.2">
      <c r="A805" s="366" t="s">
        <v>303</v>
      </c>
      <c r="B805" s="366"/>
      <c r="C805" s="366"/>
      <c r="D805" s="366"/>
      <c r="E805" s="366"/>
      <c r="F805" s="366"/>
      <c r="G805" s="19"/>
      <c r="H805" s="19"/>
      <c r="I805" s="31"/>
      <c r="J805" s="31"/>
      <c r="K805" s="21"/>
      <c r="L805" s="21"/>
      <c r="M805" s="368" t="s">
        <v>306</v>
      </c>
      <c r="N805" s="368"/>
      <c r="O805" s="368"/>
      <c r="P805" s="368"/>
      <c r="Q805" s="368"/>
      <c r="R805" s="368"/>
      <c r="S805" s="19"/>
      <c r="T805" s="19"/>
      <c r="U805" s="19"/>
      <c r="V805" s="19"/>
      <c r="W805" s="19"/>
      <c r="X805" s="19"/>
      <c r="Y805" s="19"/>
      <c r="Z805" s="19"/>
      <c r="AA805" s="19"/>
    </row>
    <row r="806" spans="1:27" x14ac:dyDescent="0.2">
      <c r="A806" s="359" t="s">
        <v>322</v>
      </c>
      <c r="B806" s="359"/>
      <c r="C806" s="359"/>
      <c r="D806" s="359"/>
      <c r="E806" s="359"/>
      <c r="F806" s="359"/>
      <c r="I806" s="32"/>
      <c r="J806" s="32"/>
      <c r="K806" s="32"/>
      <c r="L806" s="32"/>
      <c r="M806" s="369" t="str">
        <f>[128]Base_01!$B$17&amp;" "&amp;[128]Base_01!$C$4</f>
        <v>Koordinator Kota Sorong</v>
      </c>
      <c r="N806" s="369"/>
      <c r="O806" s="369"/>
      <c r="P806" s="369"/>
      <c r="Q806" s="369"/>
      <c r="R806" s="369"/>
      <c r="S806" s="19"/>
      <c r="T806" s="19"/>
      <c r="U806" s="19"/>
      <c r="V806" s="19"/>
      <c r="W806" s="19"/>
      <c r="X806" s="19"/>
      <c r="Y806" s="19"/>
      <c r="Z806" s="19"/>
      <c r="AA806" s="19"/>
    </row>
    <row r="807" spans="1:27" x14ac:dyDescent="0.2">
      <c r="N807" s="33"/>
      <c r="S807" s="19"/>
      <c r="T807" s="19"/>
      <c r="U807" s="19"/>
      <c r="V807" s="19"/>
      <c r="W807" s="19"/>
      <c r="X807" s="19"/>
      <c r="Y807" s="19"/>
      <c r="Z807" s="19"/>
      <c r="AA807" s="19"/>
    </row>
    <row r="808" spans="1:27" x14ac:dyDescent="0.2">
      <c r="N808" s="33"/>
      <c r="S808" s="19"/>
      <c r="T808" s="19"/>
      <c r="U808" s="19"/>
      <c r="V808" s="19"/>
      <c r="W808" s="19"/>
      <c r="X808" s="19"/>
      <c r="Y808" s="19"/>
      <c r="Z808" s="19"/>
      <c r="AA808" s="19"/>
    </row>
    <row r="809" spans="1:27" x14ac:dyDescent="0.2">
      <c r="N809" s="33"/>
      <c r="S809" s="19"/>
      <c r="T809" s="19"/>
      <c r="U809" s="19"/>
      <c r="V809" s="19"/>
      <c r="W809" s="19"/>
      <c r="X809" s="19"/>
      <c r="Y809" s="19"/>
      <c r="Z809" s="19"/>
      <c r="AA809" s="19"/>
    </row>
    <row r="810" spans="1:27" x14ac:dyDescent="0.2">
      <c r="N810" s="33"/>
      <c r="S810" s="19"/>
      <c r="T810" s="19"/>
      <c r="U810" s="19"/>
      <c r="V810" s="19"/>
      <c r="W810" s="19"/>
      <c r="X810" s="19"/>
      <c r="Y810" s="19"/>
      <c r="Z810" s="19"/>
      <c r="AA810" s="19"/>
    </row>
    <row r="811" spans="1:27" x14ac:dyDescent="0.2">
      <c r="A811" s="359" t="str">
        <f>[128]Base_01!$C$20</f>
        <v>…...............         …...............</v>
      </c>
      <c r="B811" s="359"/>
      <c r="C811" s="359"/>
      <c r="D811" s="359"/>
      <c r="E811" s="359"/>
      <c r="F811" s="359"/>
      <c r="M811" s="359" t="str">
        <f>[128]Base_01!$C$17</f>
        <v>AfrIandi Yudhistira, S.T.</v>
      </c>
      <c r="N811" s="359"/>
      <c r="O811" s="359"/>
      <c r="P811" s="359"/>
      <c r="Q811" s="359"/>
      <c r="R811" s="359"/>
      <c r="S811" s="19"/>
      <c r="T811" s="19"/>
      <c r="U811" s="19"/>
      <c r="V811" s="19"/>
      <c r="W811" s="19"/>
      <c r="X811" s="19"/>
      <c r="Y811" s="19"/>
      <c r="Z811" s="19"/>
      <c r="AA811" s="19"/>
    </row>
    <row r="812" spans="1:27" x14ac:dyDescent="0.2">
      <c r="B812" s="20"/>
      <c r="C812" s="20"/>
      <c r="D812" s="20"/>
      <c r="E812" s="20"/>
      <c r="F812" s="19"/>
      <c r="G812" s="19"/>
      <c r="H812" s="19"/>
      <c r="I812" s="19"/>
      <c r="J812" s="19"/>
      <c r="K812" s="20"/>
      <c r="L812" s="20"/>
      <c r="M812" s="20"/>
      <c r="N812" s="20"/>
      <c r="O812" s="28"/>
      <c r="P812" s="28"/>
      <c r="Q812" s="28"/>
      <c r="R812" s="28"/>
      <c r="S812" s="19"/>
      <c r="T812" s="19"/>
      <c r="U812" s="19"/>
      <c r="V812" s="19"/>
      <c r="W812" s="19"/>
      <c r="X812" s="19"/>
      <c r="Y812" s="19"/>
      <c r="Z812" s="19"/>
      <c r="AA812" s="19"/>
    </row>
    <row r="813" spans="1:27" x14ac:dyDescent="0.2">
      <c r="B813" s="20"/>
      <c r="C813" s="20"/>
      <c r="D813" s="20"/>
      <c r="E813" s="20"/>
      <c r="F813" s="19"/>
      <c r="G813" s="19"/>
      <c r="H813" s="19"/>
      <c r="I813" s="19"/>
      <c r="J813" s="19"/>
      <c r="K813" s="20"/>
      <c r="L813" s="20"/>
      <c r="M813" s="20"/>
      <c r="N813" s="20"/>
      <c r="O813" s="28"/>
      <c r="P813" s="28"/>
      <c r="Q813" s="28"/>
      <c r="R813" s="28"/>
      <c r="S813" s="19"/>
      <c r="T813" s="19"/>
      <c r="U813" s="19"/>
      <c r="V813" s="19"/>
      <c r="W813" s="19"/>
      <c r="X813" s="19"/>
      <c r="Y813" s="19"/>
      <c r="Z813" s="19"/>
      <c r="AA813" s="19"/>
    </row>
    <row r="814" spans="1:27" x14ac:dyDescent="0.2">
      <c r="A814" s="18" t="s">
        <v>744</v>
      </c>
    </row>
    <row r="815" spans="1:27" x14ac:dyDescent="0.2">
      <c r="A815" s="1" t="s">
        <v>400</v>
      </c>
    </row>
    <row r="816" spans="1:27" x14ac:dyDescent="0.2">
      <c r="A816" s="1" t="s">
        <v>745</v>
      </c>
    </row>
    <row r="823" spans="1:27" x14ac:dyDescent="0.2">
      <c r="A823" s="297"/>
      <c r="B823" s="297"/>
      <c r="C823" s="297"/>
      <c r="D823" s="297"/>
      <c r="E823" s="297"/>
      <c r="F823" s="297"/>
      <c r="G823" s="297"/>
      <c r="H823" s="297"/>
      <c r="I823" s="297"/>
      <c r="J823" s="297"/>
      <c r="K823" s="297"/>
      <c r="L823" s="297"/>
      <c r="M823" s="297"/>
      <c r="N823" s="297"/>
      <c r="O823" s="297"/>
      <c r="P823" s="297"/>
      <c r="Q823" s="297"/>
      <c r="R823" s="297"/>
      <c r="S823" s="19"/>
      <c r="T823" s="19"/>
      <c r="U823" s="19"/>
      <c r="V823" s="19"/>
      <c r="W823" s="19"/>
      <c r="X823" s="19"/>
      <c r="Y823" s="19"/>
      <c r="Z823" s="19"/>
      <c r="AA823" s="19"/>
    </row>
    <row r="824" spans="1:27" x14ac:dyDescent="0.2">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c r="AA824" s="19"/>
    </row>
    <row r="825" spans="1:27" x14ac:dyDescent="0.2">
      <c r="A825" s="20"/>
      <c r="B825" s="20"/>
      <c r="C825" s="20"/>
      <c r="D825" s="20"/>
      <c r="E825" s="20"/>
      <c r="F825" s="20"/>
      <c r="G825" s="20"/>
      <c r="H825" s="20"/>
      <c r="I825" s="20"/>
      <c r="J825" s="19"/>
      <c r="K825" s="21"/>
      <c r="L825" s="21"/>
      <c r="M825" s="21"/>
      <c r="N825" s="21"/>
      <c r="O825" s="21"/>
      <c r="P825" s="21"/>
      <c r="Q825" s="21"/>
      <c r="R825" s="21"/>
      <c r="S825" s="19"/>
      <c r="T825" s="19"/>
      <c r="U825" s="19"/>
      <c r="V825" s="19"/>
      <c r="W825" s="19"/>
      <c r="X825" s="19"/>
      <c r="Y825" s="19"/>
      <c r="Z825" s="19"/>
      <c r="AA825" s="19"/>
    </row>
    <row r="826" spans="1:27" x14ac:dyDescent="0.2">
      <c r="A826" s="400" t="s">
        <v>307</v>
      </c>
      <c r="B826" s="400"/>
      <c r="C826" s="400"/>
      <c r="D826" s="400"/>
      <c r="E826" s="400"/>
      <c r="F826" s="400"/>
      <c r="G826" s="400"/>
      <c r="H826" s="400"/>
      <c r="I826" s="400"/>
      <c r="J826" s="400"/>
      <c r="K826" s="400"/>
      <c r="L826" s="400"/>
      <c r="M826" s="400"/>
      <c r="N826" s="400"/>
      <c r="O826" s="400"/>
      <c r="P826" s="400"/>
      <c r="Q826" s="400"/>
      <c r="R826" s="400"/>
      <c r="S826" s="19">
        <v>6</v>
      </c>
      <c r="T826" s="19"/>
      <c r="U826" s="19"/>
      <c r="V826" s="19"/>
      <c r="W826" s="19"/>
      <c r="X826" s="19"/>
      <c r="Y826" s="19"/>
      <c r="Z826" s="19"/>
      <c r="AA826" s="19"/>
    </row>
    <row r="827" spans="1:27" x14ac:dyDescent="0.2">
      <c r="A827" s="367" t="s">
        <v>741</v>
      </c>
      <c r="B827" s="367"/>
      <c r="C827" s="367"/>
      <c r="D827" s="367"/>
      <c r="E827" s="367"/>
      <c r="F827" s="367"/>
      <c r="G827" s="367"/>
      <c r="H827" s="367"/>
      <c r="I827" s="367"/>
      <c r="J827" s="367"/>
      <c r="K827" s="367"/>
      <c r="L827" s="367"/>
      <c r="M827" s="367"/>
      <c r="N827" s="367"/>
      <c r="O827" s="367"/>
      <c r="P827" s="367"/>
      <c r="Q827" s="367"/>
      <c r="R827" s="367"/>
      <c r="S827" s="19"/>
      <c r="T827" s="19"/>
      <c r="U827" s="19"/>
      <c r="V827" s="19"/>
      <c r="W827" s="19"/>
      <c r="X827" s="19"/>
      <c r="Y827" s="19"/>
      <c r="Z827" s="19"/>
      <c r="AA827" s="19"/>
    </row>
    <row r="828" spans="1:27" ht="16" thickBot="1" x14ac:dyDescent="0.25">
      <c r="A828" s="20"/>
      <c r="B828" s="20"/>
      <c r="C828" s="20"/>
      <c r="D828" s="20"/>
      <c r="E828" s="20"/>
      <c r="F828" s="20"/>
      <c r="G828" s="20"/>
      <c r="H828" s="20"/>
      <c r="I828" s="20"/>
      <c r="J828" s="19"/>
      <c r="K828" s="21"/>
      <c r="L828" s="21"/>
      <c r="M828" s="21"/>
      <c r="N828" s="21"/>
      <c r="O828" s="21"/>
      <c r="P828" s="21"/>
      <c r="Q828" s="21"/>
      <c r="R828" s="21"/>
      <c r="S828" s="19"/>
      <c r="T828" s="19"/>
      <c r="U828" s="19"/>
      <c r="V828" s="19"/>
      <c r="W828" s="19"/>
      <c r="X828" s="19"/>
      <c r="Y828" s="19"/>
      <c r="Z828" s="19"/>
      <c r="AA828" s="19"/>
    </row>
    <row r="829" spans="1:27" x14ac:dyDescent="0.2">
      <c r="A829" s="346" t="s">
        <v>252</v>
      </c>
      <c r="B829" s="346"/>
      <c r="C829" s="346"/>
      <c r="D829" s="346"/>
      <c r="E829" s="23" t="str">
        <f>VLOOKUP(S826,[128]Base_02!$A$5:$AD$24,2,0)</f>
        <v>000006</v>
      </c>
      <c r="F829" s="19"/>
      <c r="G829" s="19"/>
      <c r="H829" s="21"/>
      <c r="I829" s="21"/>
      <c r="J829" s="19"/>
      <c r="K829" s="401" t="s">
        <v>251</v>
      </c>
      <c r="L829" s="402"/>
      <c r="M829" s="402"/>
      <c r="N829" s="402"/>
      <c r="O829" s="402"/>
      <c r="P829" s="402"/>
      <c r="Q829" s="402"/>
      <c r="R829" s="403"/>
      <c r="S829" s="19"/>
      <c r="T829" s="19"/>
      <c r="U829" s="19"/>
      <c r="V829" s="19"/>
      <c r="W829" s="19"/>
      <c r="X829" s="19"/>
      <c r="Y829" s="19"/>
      <c r="Z829" s="19"/>
      <c r="AA829" s="19"/>
    </row>
    <row r="830" spans="1:27" x14ac:dyDescent="0.2">
      <c r="A830" s="346" t="s">
        <v>253</v>
      </c>
      <c r="B830" s="346"/>
      <c r="C830" s="346"/>
      <c r="D830" s="346"/>
      <c r="E830" s="23" t="str">
        <f>VLOOKUP(S826,[128]Base_02!$A$5:$AD$24,3,0)</f>
        <v>Nama PB 6</v>
      </c>
      <c r="F830" s="19"/>
      <c r="G830" s="19"/>
      <c r="H830" s="21"/>
      <c r="I830" s="21"/>
      <c r="J830" s="19"/>
      <c r="K830" s="404"/>
      <c r="L830" s="368"/>
      <c r="M830" s="368"/>
      <c r="N830" s="368"/>
      <c r="O830" s="368"/>
      <c r="P830" s="368"/>
      <c r="Q830" s="368"/>
      <c r="R830" s="405"/>
      <c r="S830" s="19"/>
      <c r="T830" s="19"/>
      <c r="U830" s="19"/>
      <c r="V830" s="19"/>
      <c r="W830" s="19"/>
      <c r="X830" s="19"/>
      <c r="Y830" s="19"/>
      <c r="Z830" s="19"/>
      <c r="AA830" s="19"/>
    </row>
    <row r="831" spans="1:27" x14ac:dyDescent="0.2">
      <c r="A831" s="346" t="s">
        <v>3</v>
      </c>
      <c r="B831" s="346"/>
      <c r="C831" s="346"/>
      <c r="D831" s="346"/>
      <c r="E831" s="23" t="str">
        <f>VLOOKUP(S826,[128]Base_02!$A$5:$AD$24,14,0)</f>
        <v>3304160101850004</v>
      </c>
      <c r="F831" s="19"/>
      <c r="G831" s="19"/>
      <c r="H831" s="21"/>
      <c r="I831" s="21"/>
      <c r="J831" s="19"/>
      <c r="K831" s="404"/>
      <c r="L831" s="368"/>
      <c r="M831" s="368"/>
      <c r="N831" s="368"/>
      <c r="O831" s="368"/>
      <c r="P831" s="368"/>
      <c r="Q831" s="368"/>
      <c r="R831" s="405"/>
      <c r="S831" s="19"/>
      <c r="T831" s="19"/>
      <c r="U831" s="19"/>
      <c r="V831" s="19"/>
      <c r="W831" s="19"/>
      <c r="X831" s="19"/>
      <c r="Y831" s="19"/>
      <c r="Z831" s="19"/>
      <c r="AA831" s="19"/>
    </row>
    <row r="832" spans="1:27" x14ac:dyDescent="0.2">
      <c r="A832" s="346" t="s">
        <v>4</v>
      </c>
      <c r="B832" s="346"/>
      <c r="C832" s="346"/>
      <c r="D832" s="346"/>
      <c r="E832" s="23" t="str">
        <f>VLOOKUP(S826,[128]Base_02!$A$5:$Z$24,11,FALSE)&amp;", RT "&amp;VLOOKUP(S826,[128]Base_02!$A$5:$Z$24,12,FALSE)&amp;", RW "&amp;VLOOKUP(S826,[128]Base_02!$A$5:$Z$24,13,FALSE)</f>
        <v>Jalan Kanal Victory, RT 1, RW 1</v>
      </c>
      <c r="F832" s="19"/>
      <c r="G832" s="19"/>
      <c r="H832" s="23"/>
      <c r="I832" s="21"/>
      <c r="J832" s="19"/>
      <c r="K832" s="404"/>
      <c r="L832" s="368"/>
      <c r="M832" s="368"/>
      <c r="N832" s="368"/>
      <c r="O832" s="368"/>
      <c r="P832" s="368"/>
      <c r="Q832" s="368"/>
      <c r="R832" s="405"/>
      <c r="S832" s="19"/>
      <c r="T832" s="19"/>
      <c r="U832" s="19"/>
      <c r="V832" s="19"/>
      <c r="W832" s="19"/>
      <c r="X832" s="19"/>
      <c r="Y832" s="19"/>
      <c r="Z832" s="19"/>
      <c r="AA832" s="19"/>
    </row>
    <row r="833" spans="1:27" x14ac:dyDescent="0.2">
      <c r="A833" s="346" t="str">
        <f>[128]Base_01!$B$2</f>
        <v>Kelurahan</v>
      </c>
      <c r="B833" s="346"/>
      <c r="C833" s="346"/>
      <c r="D833" s="346"/>
      <c r="E833" s="23" t="str">
        <f>[128]Base_01!$C$2</f>
        <v>Klasabi</v>
      </c>
      <c r="F833" s="19"/>
      <c r="G833" s="19"/>
      <c r="H833" s="21"/>
      <c r="I833" s="21"/>
      <c r="J833" s="19"/>
      <c r="K833" s="404"/>
      <c r="L833" s="368"/>
      <c r="M833" s="368"/>
      <c r="N833" s="368"/>
      <c r="O833" s="368"/>
      <c r="P833" s="368"/>
      <c r="Q833" s="368"/>
      <c r="R833" s="405"/>
      <c r="S833" s="19" t="s">
        <v>254</v>
      </c>
      <c r="T833" s="19"/>
      <c r="U833" s="19"/>
      <c r="V833" s="19"/>
      <c r="W833" s="19"/>
      <c r="X833" s="19"/>
      <c r="Y833" s="19"/>
      <c r="Z833" s="19"/>
      <c r="AA833" s="19"/>
    </row>
    <row r="834" spans="1:27" x14ac:dyDescent="0.2">
      <c r="A834" s="346" t="s">
        <v>9</v>
      </c>
      <c r="B834" s="346"/>
      <c r="C834" s="346"/>
      <c r="D834" s="346"/>
      <c r="E834" s="23" t="str">
        <f>[128]Base_01!$C$3</f>
        <v>Sorong Manoi</v>
      </c>
      <c r="F834" s="19"/>
      <c r="G834" s="19"/>
      <c r="H834" s="21"/>
      <c r="I834" s="21"/>
      <c r="J834" s="19"/>
      <c r="K834" s="404"/>
      <c r="L834" s="368"/>
      <c r="M834" s="368"/>
      <c r="N834" s="368"/>
      <c r="O834" s="368"/>
      <c r="P834" s="368"/>
      <c r="Q834" s="368"/>
      <c r="R834" s="405"/>
      <c r="S834" s="19" t="s">
        <v>255</v>
      </c>
      <c r="T834" s="19"/>
      <c r="U834" s="19"/>
      <c r="V834" s="19"/>
      <c r="W834" s="19"/>
      <c r="X834" s="19"/>
      <c r="Y834" s="19"/>
      <c r="Z834" s="19"/>
      <c r="AA834" s="19"/>
    </row>
    <row r="835" spans="1:27" x14ac:dyDescent="0.2">
      <c r="A835" s="346" t="str">
        <f>[128]Base_01!$B$4</f>
        <v>Kota</v>
      </c>
      <c r="B835" s="346"/>
      <c r="C835" s="346"/>
      <c r="D835" s="346"/>
      <c r="E835" s="23" t="str">
        <f>[128]Base_01!$C$4</f>
        <v>Sorong</v>
      </c>
      <c r="F835" s="19"/>
      <c r="G835" s="19"/>
      <c r="H835" s="21"/>
      <c r="I835" s="21"/>
      <c r="J835" s="19"/>
      <c r="K835" s="404"/>
      <c r="L835" s="368"/>
      <c r="M835" s="368"/>
      <c r="N835" s="368"/>
      <c r="O835" s="368"/>
      <c r="P835" s="368"/>
      <c r="Q835" s="368"/>
      <c r="R835" s="405"/>
      <c r="S835" s="19" t="s">
        <v>257</v>
      </c>
      <c r="T835" s="19"/>
      <c r="U835" s="19"/>
      <c r="V835" s="19"/>
      <c r="W835" s="19"/>
      <c r="X835" s="19"/>
      <c r="Y835" s="19"/>
      <c r="Z835" s="19"/>
      <c r="AA835" s="19"/>
    </row>
    <row r="836" spans="1:27" x14ac:dyDescent="0.2">
      <c r="A836" s="346" t="str">
        <f>[128]Base_01!$B$5</f>
        <v>Provinsi</v>
      </c>
      <c r="B836" s="346"/>
      <c r="C836" s="346"/>
      <c r="D836" s="346"/>
      <c r="E836" s="19" t="str">
        <f>[128]Base_01!$C$5</f>
        <v>Papua Barat Daya</v>
      </c>
      <c r="F836" s="19"/>
      <c r="G836" s="21"/>
      <c r="H836" s="21"/>
      <c r="I836" s="21"/>
      <c r="J836" s="19"/>
      <c r="K836" s="404"/>
      <c r="L836" s="368"/>
      <c r="M836" s="368"/>
      <c r="N836" s="368"/>
      <c r="O836" s="368"/>
      <c r="P836" s="368"/>
      <c r="Q836" s="368"/>
      <c r="R836" s="405"/>
      <c r="S836" s="19" t="s">
        <v>258</v>
      </c>
      <c r="T836" s="19"/>
      <c r="U836" s="19"/>
      <c r="V836" s="19"/>
      <c r="W836" s="19"/>
      <c r="X836" s="19"/>
      <c r="Y836" s="19"/>
      <c r="Z836" s="19"/>
      <c r="AA836" s="19"/>
    </row>
    <row r="837" spans="1:27" x14ac:dyDescent="0.2">
      <c r="A837" s="19"/>
      <c r="B837" s="19"/>
      <c r="C837" s="19"/>
      <c r="D837" s="21"/>
      <c r="E837" s="21"/>
      <c r="F837" s="21"/>
      <c r="G837" s="21"/>
      <c r="H837" s="21"/>
      <c r="I837" s="21"/>
      <c r="J837" s="21"/>
      <c r="K837" s="404"/>
      <c r="L837" s="368"/>
      <c r="M837" s="368"/>
      <c r="N837" s="368"/>
      <c r="O837" s="368"/>
      <c r="P837" s="368"/>
      <c r="Q837" s="368"/>
      <c r="R837" s="405"/>
      <c r="S837" s="19"/>
      <c r="T837" s="19"/>
      <c r="U837" s="19"/>
      <c r="V837" s="19"/>
      <c r="W837" s="19"/>
      <c r="X837" s="19"/>
      <c r="Y837" s="19"/>
      <c r="Z837" s="19"/>
      <c r="AA837" s="19"/>
    </row>
    <row r="838" spans="1:27" x14ac:dyDescent="0.2">
      <c r="A838" s="19"/>
      <c r="B838" s="19"/>
      <c r="C838" s="19"/>
      <c r="D838" s="21"/>
      <c r="E838" s="21"/>
      <c r="F838" s="21"/>
      <c r="G838" s="21"/>
      <c r="H838" s="21"/>
      <c r="I838" s="21"/>
      <c r="J838" s="21"/>
      <c r="K838" s="404"/>
      <c r="L838" s="368"/>
      <c r="M838" s="368"/>
      <c r="N838" s="368"/>
      <c r="O838" s="368"/>
      <c r="P838" s="368"/>
      <c r="Q838" s="368"/>
      <c r="R838" s="405"/>
      <c r="S838" s="19"/>
      <c r="T838" s="19"/>
      <c r="U838" s="19"/>
      <c r="V838" s="19"/>
      <c r="W838" s="19"/>
      <c r="X838" s="19"/>
      <c r="Y838" s="19"/>
      <c r="Z838" s="19"/>
      <c r="AA838" s="19"/>
    </row>
    <row r="839" spans="1:27" x14ac:dyDescent="0.2">
      <c r="A839" s="19"/>
      <c r="B839" s="19"/>
      <c r="C839" s="19"/>
      <c r="D839" s="21"/>
      <c r="E839" s="21"/>
      <c r="F839" s="21"/>
      <c r="G839" s="21"/>
      <c r="H839" s="21"/>
      <c r="I839" s="21"/>
      <c r="J839" s="21"/>
      <c r="K839" s="404"/>
      <c r="L839" s="368"/>
      <c r="M839" s="368"/>
      <c r="N839" s="368"/>
      <c r="O839" s="368"/>
      <c r="P839" s="368"/>
      <c r="Q839" s="368"/>
      <c r="R839" s="405"/>
      <c r="S839" s="19"/>
      <c r="T839" s="19"/>
      <c r="U839" s="19"/>
      <c r="V839" s="19"/>
      <c r="W839" s="19"/>
      <c r="X839" s="19"/>
      <c r="Y839" s="19"/>
      <c r="Z839" s="19"/>
      <c r="AA839" s="19"/>
    </row>
    <row r="840" spans="1:27" ht="16" thickBot="1" x14ac:dyDescent="0.25">
      <c r="A840" s="19"/>
      <c r="B840" s="19"/>
      <c r="C840" s="19"/>
      <c r="D840" s="21"/>
      <c r="E840" s="21"/>
      <c r="F840" s="21"/>
      <c r="G840" s="21"/>
      <c r="H840" s="21"/>
      <c r="I840" s="21"/>
      <c r="J840" s="21"/>
      <c r="K840" s="406"/>
      <c r="L840" s="407"/>
      <c r="M840" s="407"/>
      <c r="N840" s="407"/>
      <c r="O840" s="407"/>
      <c r="P840" s="407"/>
      <c r="Q840" s="407"/>
      <c r="R840" s="408"/>
      <c r="S840" s="19"/>
      <c r="T840" s="19"/>
      <c r="U840" s="19"/>
      <c r="V840" s="19"/>
      <c r="W840" s="19"/>
      <c r="X840" s="19"/>
      <c r="Y840" s="19"/>
      <c r="Z840" s="19"/>
      <c r="AA840" s="19"/>
    </row>
    <row r="841" spans="1:27" x14ac:dyDescent="0.2">
      <c r="A841" s="19"/>
      <c r="B841" s="19"/>
      <c r="C841" s="19"/>
      <c r="D841" s="21"/>
      <c r="E841" s="21"/>
      <c r="F841" s="21"/>
      <c r="G841" s="21"/>
      <c r="H841" s="21"/>
      <c r="I841" s="21"/>
      <c r="J841" s="21"/>
      <c r="K841" s="28"/>
      <c r="L841" s="28"/>
      <c r="M841" s="28"/>
      <c r="N841" s="28"/>
      <c r="O841" s="28"/>
      <c r="P841" s="28"/>
      <c r="Q841" s="28"/>
      <c r="R841" s="28"/>
      <c r="S841" s="19"/>
      <c r="T841" s="19"/>
      <c r="U841" s="19"/>
      <c r="V841" s="19"/>
      <c r="W841" s="19"/>
      <c r="X841" s="19"/>
      <c r="Y841" s="19"/>
      <c r="Z841" s="19"/>
      <c r="AA841" s="19"/>
    </row>
    <row r="842" spans="1:27" x14ac:dyDescent="0.2">
      <c r="A842" s="19"/>
      <c r="B842" s="19"/>
      <c r="C842" s="19"/>
      <c r="D842" s="19"/>
      <c r="E842" s="19"/>
      <c r="F842" s="19"/>
      <c r="G842" s="19"/>
      <c r="H842" s="19"/>
      <c r="I842" s="21"/>
      <c r="J842" s="21"/>
      <c r="K842" s="21"/>
      <c r="L842" s="21"/>
      <c r="M842" s="21"/>
      <c r="N842" s="21"/>
      <c r="O842" s="21"/>
      <c r="P842" s="21"/>
      <c r="Q842" s="21"/>
      <c r="R842" s="21"/>
      <c r="S842" s="19"/>
      <c r="T842" s="19"/>
      <c r="U842" s="19"/>
      <c r="V842" s="19"/>
      <c r="W842" s="19"/>
      <c r="X842" s="19"/>
      <c r="Y842" s="19"/>
      <c r="Z842" s="19"/>
      <c r="AA842" s="19"/>
    </row>
    <row r="843" spans="1:27" ht="16" thickBot="1" x14ac:dyDescent="0.25">
      <c r="A843" s="24" t="s">
        <v>310</v>
      </c>
      <c r="B843" s="19"/>
      <c r="C843" s="19"/>
      <c r="D843" s="19"/>
      <c r="E843" s="19"/>
      <c r="F843" s="19"/>
      <c r="G843" s="19"/>
      <c r="H843" s="19"/>
      <c r="I843" s="21"/>
      <c r="J843" s="21"/>
      <c r="K843" s="21"/>
      <c r="L843" s="21"/>
      <c r="M843" s="21"/>
      <c r="N843" s="25"/>
      <c r="O843" s="21"/>
      <c r="P843" s="21"/>
      <c r="Q843" s="21"/>
      <c r="R843" s="21"/>
      <c r="S843" s="19"/>
      <c r="T843" s="19"/>
      <c r="U843" s="19"/>
      <c r="V843" s="19"/>
      <c r="W843" s="19"/>
      <c r="X843" s="19"/>
      <c r="Y843" s="19"/>
      <c r="Z843" s="19"/>
      <c r="AA843" s="19"/>
    </row>
    <row r="844" spans="1:27" x14ac:dyDescent="0.2">
      <c r="A844" s="383" t="s">
        <v>259</v>
      </c>
      <c r="B844" s="384"/>
      <c r="C844" s="384"/>
      <c r="D844" s="384"/>
      <c r="E844" s="384"/>
      <c r="F844" s="389" t="s">
        <v>323</v>
      </c>
      <c r="G844" s="390"/>
      <c r="H844" s="390"/>
      <c r="I844" s="390"/>
      <c r="J844" s="390"/>
      <c r="K844" s="390"/>
      <c r="L844" s="390"/>
      <c r="M844" s="391"/>
      <c r="N844" s="384" t="s">
        <v>259</v>
      </c>
      <c r="O844" s="384"/>
      <c r="P844" s="384"/>
      <c r="Q844" s="384"/>
      <c r="R844" s="397"/>
      <c r="S844" s="19"/>
      <c r="T844" s="19"/>
      <c r="U844" s="19"/>
      <c r="V844" s="19"/>
      <c r="W844" s="19"/>
      <c r="X844" s="19"/>
      <c r="Y844" s="19"/>
      <c r="Z844" s="19"/>
      <c r="AA844" s="19"/>
    </row>
    <row r="845" spans="1:27" x14ac:dyDescent="0.2">
      <c r="A845" s="385"/>
      <c r="B845" s="386"/>
      <c r="C845" s="386"/>
      <c r="D845" s="386"/>
      <c r="E845" s="386"/>
      <c r="F845" s="392"/>
      <c r="G845" s="379"/>
      <c r="H845" s="379"/>
      <c r="I845" s="379"/>
      <c r="J845" s="379"/>
      <c r="K845" s="379"/>
      <c r="L845" s="379"/>
      <c r="M845" s="393"/>
      <c r="N845" s="386"/>
      <c r="O845" s="386"/>
      <c r="P845" s="386"/>
      <c r="Q845" s="386"/>
      <c r="R845" s="398"/>
      <c r="S845" s="19" t="s">
        <v>260</v>
      </c>
      <c r="T845" s="19"/>
      <c r="U845" s="19"/>
      <c r="V845" s="19"/>
      <c r="W845" s="19"/>
      <c r="X845" s="19"/>
      <c r="Y845" s="19"/>
      <c r="Z845" s="19"/>
      <c r="AA845" s="19"/>
    </row>
    <row r="846" spans="1:27" x14ac:dyDescent="0.2">
      <c r="A846" s="385"/>
      <c r="B846" s="386"/>
      <c r="C846" s="386"/>
      <c r="D846" s="386"/>
      <c r="E846" s="386"/>
      <c r="F846" s="392"/>
      <c r="G846" s="379"/>
      <c r="H846" s="379"/>
      <c r="I846" s="379"/>
      <c r="J846" s="379"/>
      <c r="K846" s="379"/>
      <c r="L846" s="379"/>
      <c r="M846" s="393"/>
      <c r="N846" s="386"/>
      <c r="O846" s="386"/>
      <c r="P846" s="386"/>
      <c r="Q846" s="386"/>
      <c r="R846" s="398"/>
      <c r="S846" s="19" t="s">
        <v>261</v>
      </c>
      <c r="T846" s="19"/>
      <c r="U846" s="19"/>
      <c r="V846" s="19"/>
      <c r="W846" s="19"/>
      <c r="X846" s="19"/>
      <c r="Y846" s="19"/>
      <c r="Z846" s="19"/>
      <c r="AA846" s="19"/>
    </row>
    <row r="847" spans="1:27" x14ac:dyDescent="0.2">
      <c r="A847" s="385"/>
      <c r="B847" s="386"/>
      <c r="C847" s="386"/>
      <c r="D847" s="386"/>
      <c r="E847" s="386"/>
      <c r="F847" s="392"/>
      <c r="G847" s="379"/>
      <c r="H847" s="379"/>
      <c r="I847" s="379"/>
      <c r="J847" s="379"/>
      <c r="K847" s="379"/>
      <c r="L847" s="379"/>
      <c r="M847" s="393"/>
      <c r="N847" s="386"/>
      <c r="O847" s="386"/>
      <c r="P847" s="386"/>
      <c r="Q847" s="386"/>
      <c r="R847" s="398"/>
      <c r="S847" s="19"/>
      <c r="T847" s="19"/>
      <c r="U847" s="19"/>
      <c r="V847" s="19"/>
      <c r="W847" s="19"/>
      <c r="X847" s="19"/>
      <c r="Y847" s="19"/>
      <c r="Z847" s="19"/>
      <c r="AA847" s="19"/>
    </row>
    <row r="848" spans="1:27" x14ac:dyDescent="0.2">
      <c r="A848" s="385"/>
      <c r="B848" s="386"/>
      <c r="C848" s="386"/>
      <c r="D848" s="386"/>
      <c r="E848" s="386"/>
      <c r="F848" s="392"/>
      <c r="G848" s="379"/>
      <c r="H848" s="379"/>
      <c r="I848" s="379"/>
      <c r="J848" s="379"/>
      <c r="K848" s="379"/>
      <c r="L848" s="379"/>
      <c r="M848" s="393"/>
      <c r="N848" s="386"/>
      <c r="O848" s="386"/>
      <c r="P848" s="386"/>
      <c r="Q848" s="386"/>
      <c r="R848" s="398"/>
      <c r="S848" s="19"/>
      <c r="T848" s="19"/>
      <c r="U848" s="19"/>
      <c r="V848" s="19"/>
      <c r="W848" s="19"/>
      <c r="X848" s="19"/>
      <c r="Y848" s="19"/>
      <c r="Z848" s="19"/>
      <c r="AA848" s="19"/>
    </row>
    <row r="849" spans="1:27" x14ac:dyDescent="0.2">
      <c r="A849" s="385"/>
      <c r="B849" s="386"/>
      <c r="C849" s="386"/>
      <c r="D849" s="386"/>
      <c r="E849" s="386"/>
      <c r="F849" s="392"/>
      <c r="G849" s="379"/>
      <c r="H849" s="379"/>
      <c r="I849" s="379"/>
      <c r="J849" s="379"/>
      <c r="K849" s="379"/>
      <c r="L849" s="379"/>
      <c r="M849" s="393"/>
      <c r="N849" s="386"/>
      <c r="O849" s="386"/>
      <c r="P849" s="386"/>
      <c r="Q849" s="386"/>
      <c r="R849" s="398"/>
      <c r="S849" s="19"/>
      <c r="T849" s="19"/>
      <c r="U849" s="19"/>
      <c r="V849" s="19"/>
      <c r="W849" s="19"/>
      <c r="X849" s="19"/>
      <c r="Y849" s="19"/>
      <c r="Z849" s="19"/>
      <c r="AA849" s="19"/>
    </row>
    <row r="850" spans="1:27" x14ac:dyDescent="0.2">
      <c r="A850" s="385"/>
      <c r="B850" s="386"/>
      <c r="C850" s="386"/>
      <c r="D850" s="386"/>
      <c r="E850" s="386"/>
      <c r="F850" s="392"/>
      <c r="G850" s="379"/>
      <c r="H850" s="379"/>
      <c r="I850" s="379"/>
      <c r="J850" s="379"/>
      <c r="K850" s="379"/>
      <c r="L850" s="379"/>
      <c r="M850" s="393"/>
      <c r="N850" s="386"/>
      <c r="O850" s="386"/>
      <c r="P850" s="386"/>
      <c r="Q850" s="386"/>
      <c r="R850" s="398"/>
      <c r="S850" s="19"/>
      <c r="T850" s="19"/>
      <c r="U850" s="19"/>
      <c r="V850" s="19"/>
      <c r="W850" s="19"/>
      <c r="X850" s="19"/>
      <c r="Y850" s="19"/>
      <c r="Z850" s="19"/>
      <c r="AA850" s="19"/>
    </row>
    <row r="851" spans="1:27" x14ac:dyDescent="0.2">
      <c r="A851" s="385"/>
      <c r="B851" s="386"/>
      <c r="C851" s="386"/>
      <c r="D851" s="386"/>
      <c r="E851" s="386"/>
      <c r="F851" s="392"/>
      <c r="G851" s="379"/>
      <c r="H851" s="379"/>
      <c r="I851" s="379"/>
      <c r="J851" s="379"/>
      <c r="K851" s="379"/>
      <c r="L851" s="379"/>
      <c r="M851" s="393"/>
      <c r="N851" s="386"/>
      <c r="O851" s="386"/>
      <c r="P851" s="386"/>
      <c r="Q851" s="386"/>
      <c r="R851" s="398"/>
      <c r="S851" s="19" t="s">
        <v>262</v>
      </c>
      <c r="T851" s="19"/>
      <c r="U851" s="19"/>
      <c r="V851" s="19"/>
      <c r="W851" s="19"/>
      <c r="X851" s="19"/>
      <c r="Y851" s="19"/>
      <c r="Z851" s="19"/>
      <c r="AA851" s="19"/>
    </row>
    <row r="852" spans="1:27" x14ac:dyDescent="0.2">
      <c r="A852" s="385"/>
      <c r="B852" s="386"/>
      <c r="C852" s="386"/>
      <c r="D852" s="386"/>
      <c r="E852" s="386"/>
      <c r="F852" s="392"/>
      <c r="G852" s="379"/>
      <c r="H852" s="379"/>
      <c r="I852" s="379"/>
      <c r="J852" s="379"/>
      <c r="K852" s="379"/>
      <c r="L852" s="379"/>
      <c r="M852" s="393"/>
      <c r="N852" s="386"/>
      <c r="O852" s="386"/>
      <c r="P852" s="386"/>
      <c r="Q852" s="386"/>
      <c r="R852" s="398"/>
      <c r="S852" s="19" t="s">
        <v>263</v>
      </c>
      <c r="T852" s="19"/>
      <c r="U852" s="19"/>
      <c r="V852" s="19"/>
      <c r="W852" s="19"/>
      <c r="X852" s="19"/>
      <c r="Y852" s="19"/>
      <c r="Z852" s="19"/>
      <c r="AA852" s="19"/>
    </row>
    <row r="853" spans="1:27" ht="16" thickBot="1" x14ac:dyDescent="0.25">
      <c r="A853" s="387"/>
      <c r="B853" s="388"/>
      <c r="C853" s="388"/>
      <c r="D853" s="388"/>
      <c r="E853" s="388"/>
      <c r="F853" s="392"/>
      <c r="G853" s="379"/>
      <c r="H853" s="379"/>
      <c r="I853" s="379"/>
      <c r="J853" s="379"/>
      <c r="K853" s="379"/>
      <c r="L853" s="379"/>
      <c r="M853" s="393"/>
      <c r="N853" s="388"/>
      <c r="O853" s="388"/>
      <c r="P853" s="388"/>
      <c r="Q853" s="388"/>
      <c r="R853" s="399"/>
      <c r="S853" s="19" t="s">
        <v>258</v>
      </c>
      <c r="T853" s="19"/>
      <c r="U853" s="19"/>
      <c r="V853" s="19"/>
      <c r="W853" s="19"/>
      <c r="X853" s="19"/>
      <c r="Y853" s="19"/>
      <c r="Z853" s="19"/>
      <c r="AA853" s="19"/>
    </row>
    <row r="854" spans="1:27" x14ac:dyDescent="0.2">
      <c r="A854" s="383" t="s">
        <v>259</v>
      </c>
      <c r="B854" s="384"/>
      <c r="C854" s="384"/>
      <c r="D854" s="384"/>
      <c r="E854" s="384"/>
      <c r="F854" s="392"/>
      <c r="G854" s="379"/>
      <c r="H854" s="379"/>
      <c r="I854" s="379"/>
      <c r="J854" s="379"/>
      <c r="K854" s="379"/>
      <c r="L854" s="379"/>
      <c r="M854" s="393"/>
      <c r="N854" s="384" t="s">
        <v>259</v>
      </c>
      <c r="O854" s="384"/>
      <c r="P854" s="384"/>
      <c r="Q854" s="384"/>
      <c r="R854" s="397"/>
      <c r="S854" s="19" t="s">
        <v>264</v>
      </c>
      <c r="T854" s="19"/>
      <c r="U854" s="19"/>
      <c r="V854" s="19"/>
      <c r="W854" s="19"/>
      <c r="X854" s="19"/>
      <c r="Y854" s="19"/>
      <c r="Z854" s="19"/>
      <c r="AA854" s="19"/>
    </row>
    <row r="855" spans="1:27" x14ac:dyDescent="0.2">
      <c r="A855" s="385"/>
      <c r="B855" s="386"/>
      <c r="C855" s="386"/>
      <c r="D855" s="386"/>
      <c r="E855" s="386"/>
      <c r="F855" s="392"/>
      <c r="G855" s="379"/>
      <c r="H855" s="379"/>
      <c r="I855" s="379"/>
      <c r="J855" s="379"/>
      <c r="K855" s="379"/>
      <c r="L855" s="379"/>
      <c r="M855" s="393"/>
      <c r="N855" s="386"/>
      <c r="O855" s="386"/>
      <c r="P855" s="386"/>
      <c r="Q855" s="386"/>
      <c r="R855" s="398"/>
      <c r="S855" s="19" t="s">
        <v>265</v>
      </c>
      <c r="T855" s="19"/>
      <c r="U855" s="19"/>
      <c r="V855" s="19"/>
      <c r="W855" s="19"/>
      <c r="X855" s="19"/>
      <c r="Y855" s="19"/>
      <c r="Z855" s="19"/>
      <c r="AA855" s="19"/>
    </row>
    <row r="856" spans="1:27" x14ac:dyDescent="0.2">
      <c r="A856" s="385"/>
      <c r="B856" s="386"/>
      <c r="C856" s="386"/>
      <c r="D856" s="386"/>
      <c r="E856" s="386"/>
      <c r="F856" s="392"/>
      <c r="G856" s="379"/>
      <c r="H856" s="379"/>
      <c r="I856" s="379"/>
      <c r="J856" s="379"/>
      <c r="K856" s="379"/>
      <c r="L856" s="379"/>
      <c r="M856" s="393"/>
      <c r="N856" s="386"/>
      <c r="O856" s="386"/>
      <c r="P856" s="386"/>
      <c r="Q856" s="386"/>
      <c r="R856" s="398"/>
      <c r="S856" s="19"/>
      <c r="T856" s="19"/>
      <c r="U856" s="19"/>
      <c r="V856" s="19"/>
      <c r="W856" s="19"/>
      <c r="X856" s="19"/>
      <c r="Y856" s="19"/>
      <c r="Z856" s="19"/>
      <c r="AA856" s="19"/>
    </row>
    <row r="857" spans="1:27" x14ac:dyDescent="0.2">
      <c r="A857" s="385"/>
      <c r="B857" s="386"/>
      <c r="C857" s="386"/>
      <c r="D857" s="386"/>
      <c r="E857" s="386"/>
      <c r="F857" s="392"/>
      <c r="G857" s="379"/>
      <c r="H857" s="379"/>
      <c r="I857" s="379"/>
      <c r="J857" s="379"/>
      <c r="K857" s="379"/>
      <c r="L857" s="379"/>
      <c r="M857" s="393"/>
      <c r="N857" s="386"/>
      <c r="O857" s="386"/>
      <c r="P857" s="386"/>
      <c r="Q857" s="386"/>
      <c r="R857" s="398"/>
      <c r="S857" s="19"/>
      <c r="T857" s="19"/>
      <c r="U857" s="19"/>
      <c r="V857" s="19"/>
      <c r="W857" s="19"/>
      <c r="X857" s="19"/>
      <c r="Y857" s="19"/>
      <c r="Z857" s="19"/>
      <c r="AA857" s="19"/>
    </row>
    <row r="858" spans="1:27" x14ac:dyDescent="0.2">
      <c r="A858" s="385"/>
      <c r="B858" s="386"/>
      <c r="C858" s="386"/>
      <c r="D858" s="386"/>
      <c r="E858" s="386"/>
      <c r="F858" s="392"/>
      <c r="G858" s="379"/>
      <c r="H858" s="379"/>
      <c r="I858" s="379"/>
      <c r="J858" s="379"/>
      <c r="K858" s="379"/>
      <c r="L858" s="379"/>
      <c r="M858" s="393"/>
      <c r="N858" s="386"/>
      <c r="O858" s="386"/>
      <c r="P858" s="386"/>
      <c r="Q858" s="386"/>
      <c r="R858" s="398"/>
      <c r="S858" s="19"/>
      <c r="T858" s="19"/>
      <c r="U858" s="19"/>
      <c r="V858" s="19"/>
      <c r="W858" s="19"/>
      <c r="X858" s="19"/>
      <c r="Y858" s="19"/>
      <c r="Z858" s="19"/>
      <c r="AA858" s="19"/>
    </row>
    <row r="859" spans="1:27" x14ac:dyDescent="0.2">
      <c r="A859" s="385"/>
      <c r="B859" s="386"/>
      <c r="C859" s="386"/>
      <c r="D859" s="386"/>
      <c r="E859" s="386"/>
      <c r="F859" s="392"/>
      <c r="G859" s="379"/>
      <c r="H859" s="379"/>
      <c r="I859" s="379"/>
      <c r="J859" s="379"/>
      <c r="K859" s="379"/>
      <c r="L859" s="379"/>
      <c r="M859" s="393"/>
      <c r="N859" s="386"/>
      <c r="O859" s="386"/>
      <c r="P859" s="386"/>
      <c r="Q859" s="386"/>
      <c r="R859" s="398"/>
      <c r="S859" s="19"/>
      <c r="T859" s="19"/>
      <c r="U859" s="19"/>
      <c r="V859" s="19"/>
      <c r="W859" s="19"/>
      <c r="X859" s="19"/>
      <c r="Y859" s="19"/>
      <c r="Z859" s="19"/>
      <c r="AA859" s="19"/>
    </row>
    <row r="860" spans="1:27" x14ac:dyDescent="0.2">
      <c r="A860" s="385"/>
      <c r="B860" s="386"/>
      <c r="C860" s="386"/>
      <c r="D860" s="386"/>
      <c r="E860" s="386"/>
      <c r="F860" s="392"/>
      <c r="G860" s="379"/>
      <c r="H860" s="379"/>
      <c r="I860" s="379"/>
      <c r="J860" s="379"/>
      <c r="K860" s="379"/>
      <c r="L860" s="379"/>
      <c r="M860" s="393"/>
      <c r="N860" s="386"/>
      <c r="O860" s="386"/>
      <c r="P860" s="386"/>
      <c r="Q860" s="386"/>
      <c r="R860" s="398"/>
      <c r="S860" s="19"/>
      <c r="T860" s="19"/>
      <c r="U860" s="19"/>
      <c r="V860" s="19"/>
      <c r="W860" s="19"/>
      <c r="X860" s="19"/>
      <c r="Y860" s="19"/>
      <c r="Z860" s="19"/>
      <c r="AA860" s="19"/>
    </row>
    <row r="861" spans="1:27" x14ac:dyDescent="0.2">
      <c r="A861" s="385"/>
      <c r="B861" s="386"/>
      <c r="C861" s="386"/>
      <c r="D861" s="386"/>
      <c r="E861" s="386"/>
      <c r="F861" s="392"/>
      <c r="G861" s="379"/>
      <c r="H861" s="379"/>
      <c r="I861" s="379"/>
      <c r="J861" s="379"/>
      <c r="K861" s="379"/>
      <c r="L861" s="379"/>
      <c r="M861" s="393"/>
      <c r="N861" s="386"/>
      <c r="O861" s="386"/>
      <c r="P861" s="386"/>
      <c r="Q861" s="386"/>
      <c r="R861" s="398"/>
      <c r="S861" s="19"/>
      <c r="T861" s="19"/>
      <c r="U861" s="19"/>
      <c r="V861" s="19"/>
      <c r="W861" s="19"/>
      <c r="X861" s="19"/>
      <c r="Y861" s="19"/>
      <c r="Z861" s="19"/>
      <c r="AA861" s="19"/>
    </row>
    <row r="862" spans="1:27" x14ac:dyDescent="0.2">
      <c r="A862" s="385"/>
      <c r="B862" s="386"/>
      <c r="C862" s="386"/>
      <c r="D862" s="386"/>
      <c r="E862" s="386"/>
      <c r="F862" s="392"/>
      <c r="G862" s="379"/>
      <c r="H862" s="379"/>
      <c r="I862" s="379"/>
      <c r="J862" s="379"/>
      <c r="K862" s="379"/>
      <c r="L862" s="379"/>
      <c r="M862" s="393"/>
      <c r="N862" s="386"/>
      <c r="O862" s="386"/>
      <c r="P862" s="386"/>
      <c r="Q862" s="386"/>
      <c r="R862" s="398"/>
      <c r="S862" s="19"/>
      <c r="T862" s="19"/>
      <c r="U862" s="19"/>
      <c r="V862" s="19"/>
      <c r="W862" s="19"/>
      <c r="X862" s="19"/>
      <c r="Y862" s="19"/>
      <c r="Z862" s="19"/>
      <c r="AA862" s="19"/>
    </row>
    <row r="863" spans="1:27" ht="16" thickBot="1" x14ac:dyDescent="0.25">
      <c r="A863" s="387"/>
      <c r="B863" s="388"/>
      <c r="C863" s="388"/>
      <c r="D863" s="388"/>
      <c r="E863" s="388"/>
      <c r="F863" s="392"/>
      <c r="G863" s="379"/>
      <c r="H863" s="379"/>
      <c r="I863" s="379"/>
      <c r="J863" s="379"/>
      <c r="K863" s="379"/>
      <c r="L863" s="379"/>
      <c r="M863" s="393"/>
      <c r="N863" s="388"/>
      <c r="O863" s="388"/>
      <c r="P863" s="388"/>
      <c r="Q863" s="388"/>
      <c r="R863" s="399"/>
      <c r="S863" s="19"/>
      <c r="T863" s="19"/>
      <c r="U863" s="19"/>
      <c r="V863" s="19"/>
      <c r="W863" s="19"/>
      <c r="X863" s="19"/>
      <c r="Y863" s="19"/>
      <c r="Z863" s="19"/>
      <c r="AA863" s="19"/>
    </row>
    <row r="864" spans="1:27" x14ac:dyDescent="0.2">
      <c r="A864" s="383" t="s">
        <v>259</v>
      </c>
      <c r="B864" s="384"/>
      <c r="C864" s="384"/>
      <c r="D864" s="384"/>
      <c r="E864" s="384"/>
      <c r="F864" s="392"/>
      <c r="G864" s="379"/>
      <c r="H864" s="379"/>
      <c r="I864" s="379"/>
      <c r="J864" s="379"/>
      <c r="K864" s="379"/>
      <c r="L864" s="379"/>
      <c r="M864" s="393"/>
      <c r="N864" s="384" t="s">
        <v>259</v>
      </c>
      <c r="O864" s="384"/>
      <c r="P864" s="384"/>
      <c r="Q864" s="384"/>
      <c r="R864" s="397"/>
      <c r="S864" s="19"/>
      <c r="T864" s="19"/>
      <c r="U864" s="19"/>
      <c r="V864" s="19"/>
      <c r="W864" s="19"/>
      <c r="X864" s="19"/>
      <c r="Y864" s="19"/>
      <c r="Z864" s="19"/>
      <c r="AA864" s="19"/>
    </row>
    <row r="865" spans="1:27" x14ac:dyDescent="0.2">
      <c r="A865" s="385"/>
      <c r="B865" s="386"/>
      <c r="C865" s="386"/>
      <c r="D865" s="386"/>
      <c r="E865" s="386"/>
      <c r="F865" s="392"/>
      <c r="G865" s="379"/>
      <c r="H865" s="379"/>
      <c r="I865" s="379"/>
      <c r="J865" s="379"/>
      <c r="K865" s="379"/>
      <c r="L865" s="379"/>
      <c r="M865" s="393"/>
      <c r="N865" s="386"/>
      <c r="O865" s="386"/>
      <c r="P865" s="386"/>
      <c r="Q865" s="386"/>
      <c r="R865" s="398"/>
      <c r="S865" s="19"/>
      <c r="T865" s="19"/>
      <c r="U865" s="19"/>
      <c r="V865" s="19"/>
      <c r="W865" s="19"/>
      <c r="X865" s="19"/>
      <c r="Y865" s="19"/>
      <c r="Z865" s="19"/>
      <c r="AA865" s="19"/>
    </row>
    <row r="866" spans="1:27" x14ac:dyDescent="0.2">
      <c r="A866" s="385"/>
      <c r="B866" s="386"/>
      <c r="C866" s="386"/>
      <c r="D866" s="386"/>
      <c r="E866" s="386"/>
      <c r="F866" s="392"/>
      <c r="G866" s="379"/>
      <c r="H866" s="379"/>
      <c r="I866" s="379"/>
      <c r="J866" s="379"/>
      <c r="K866" s="379"/>
      <c r="L866" s="379"/>
      <c r="M866" s="393"/>
      <c r="N866" s="386"/>
      <c r="O866" s="386"/>
      <c r="P866" s="386"/>
      <c r="Q866" s="386"/>
      <c r="R866" s="398"/>
      <c r="S866" s="19"/>
      <c r="T866" s="19"/>
      <c r="U866" s="19"/>
      <c r="V866" s="19"/>
      <c r="W866" s="19"/>
      <c r="X866" s="19"/>
      <c r="Y866" s="19"/>
      <c r="Z866" s="19"/>
      <c r="AA866" s="19"/>
    </row>
    <row r="867" spans="1:27" x14ac:dyDescent="0.2">
      <c r="A867" s="385"/>
      <c r="B867" s="386"/>
      <c r="C867" s="386"/>
      <c r="D867" s="386"/>
      <c r="E867" s="386"/>
      <c r="F867" s="392"/>
      <c r="G867" s="379"/>
      <c r="H867" s="379"/>
      <c r="I867" s="379"/>
      <c r="J867" s="379"/>
      <c r="K867" s="379"/>
      <c r="L867" s="379"/>
      <c r="M867" s="393"/>
      <c r="N867" s="386"/>
      <c r="O867" s="386"/>
      <c r="P867" s="386"/>
      <c r="Q867" s="386"/>
      <c r="R867" s="398"/>
      <c r="S867" s="19"/>
      <c r="T867" s="19"/>
      <c r="U867" s="19"/>
      <c r="V867" s="19"/>
      <c r="W867" s="19"/>
      <c r="X867" s="19"/>
      <c r="Y867" s="19"/>
      <c r="Z867" s="19"/>
      <c r="AA867" s="19"/>
    </row>
    <row r="868" spans="1:27" x14ac:dyDescent="0.2">
      <c r="A868" s="385"/>
      <c r="B868" s="386"/>
      <c r="C868" s="386"/>
      <c r="D868" s="386"/>
      <c r="E868" s="386"/>
      <c r="F868" s="392"/>
      <c r="G868" s="379"/>
      <c r="H868" s="379"/>
      <c r="I868" s="379"/>
      <c r="J868" s="379"/>
      <c r="K868" s="379"/>
      <c r="L868" s="379"/>
      <c r="M868" s="393"/>
      <c r="N868" s="386"/>
      <c r="O868" s="386"/>
      <c r="P868" s="386"/>
      <c r="Q868" s="386"/>
      <c r="R868" s="398"/>
      <c r="S868" s="19"/>
      <c r="T868" s="19"/>
      <c r="U868" s="19"/>
      <c r="V868" s="19"/>
      <c r="W868" s="19"/>
      <c r="X868" s="19"/>
      <c r="Y868" s="19"/>
      <c r="Z868" s="19"/>
      <c r="AA868" s="19"/>
    </row>
    <row r="869" spans="1:27" x14ac:dyDescent="0.2">
      <c r="A869" s="385"/>
      <c r="B869" s="386"/>
      <c r="C869" s="386"/>
      <c r="D869" s="386"/>
      <c r="E869" s="386"/>
      <c r="F869" s="392"/>
      <c r="G869" s="379"/>
      <c r="H869" s="379"/>
      <c r="I869" s="379"/>
      <c r="J869" s="379"/>
      <c r="K869" s="379"/>
      <c r="L869" s="379"/>
      <c r="M869" s="393"/>
      <c r="N869" s="386"/>
      <c r="O869" s="386"/>
      <c r="P869" s="386"/>
      <c r="Q869" s="386"/>
      <c r="R869" s="398"/>
      <c r="S869" s="19"/>
      <c r="T869" s="19"/>
      <c r="U869" s="19"/>
      <c r="V869" s="19"/>
      <c r="W869" s="19"/>
      <c r="X869" s="19"/>
      <c r="Y869" s="19"/>
      <c r="Z869" s="19"/>
      <c r="AA869" s="19"/>
    </row>
    <row r="870" spans="1:27" x14ac:dyDescent="0.2">
      <c r="A870" s="385"/>
      <c r="B870" s="386"/>
      <c r="C870" s="386"/>
      <c r="D870" s="386"/>
      <c r="E870" s="386"/>
      <c r="F870" s="392"/>
      <c r="G870" s="379"/>
      <c r="H870" s="379"/>
      <c r="I870" s="379"/>
      <c r="J870" s="379"/>
      <c r="K870" s="379"/>
      <c r="L870" s="379"/>
      <c r="M870" s="393"/>
      <c r="N870" s="386"/>
      <c r="O870" s="386"/>
      <c r="P870" s="386"/>
      <c r="Q870" s="386"/>
      <c r="R870" s="398"/>
      <c r="S870" s="19"/>
      <c r="T870" s="19"/>
      <c r="U870" s="19"/>
      <c r="V870" s="19"/>
      <c r="W870" s="19"/>
      <c r="X870" s="19"/>
      <c r="Y870" s="19"/>
      <c r="Z870" s="19"/>
      <c r="AA870" s="19"/>
    </row>
    <row r="871" spans="1:27" x14ac:dyDescent="0.2">
      <c r="A871" s="385"/>
      <c r="B871" s="386"/>
      <c r="C871" s="386"/>
      <c r="D871" s="386"/>
      <c r="E871" s="386"/>
      <c r="F871" s="392"/>
      <c r="G871" s="379"/>
      <c r="H871" s="379"/>
      <c r="I871" s="379"/>
      <c r="J871" s="379"/>
      <c r="K871" s="379"/>
      <c r="L871" s="379"/>
      <c r="M871" s="393"/>
      <c r="N871" s="386"/>
      <c r="O871" s="386"/>
      <c r="P871" s="386"/>
      <c r="Q871" s="386"/>
      <c r="R871" s="398"/>
      <c r="S871" s="19"/>
      <c r="T871" s="19"/>
      <c r="U871" s="19"/>
      <c r="V871" s="19"/>
      <c r="W871" s="19"/>
      <c r="X871" s="19"/>
      <c r="Y871" s="19"/>
      <c r="Z871" s="19"/>
      <c r="AA871" s="19"/>
    </row>
    <row r="872" spans="1:27" x14ac:dyDescent="0.2">
      <c r="A872" s="385"/>
      <c r="B872" s="386"/>
      <c r="C872" s="386"/>
      <c r="D872" s="386"/>
      <c r="E872" s="386"/>
      <c r="F872" s="392"/>
      <c r="G872" s="379"/>
      <c r="H872" s="379"/>
      <c r="I872" s="379"/>
      <c r="J872" s="379"/>
      <c r="K872" s="379"/>
      <c r="L872" s="379"/>
      <c r="M872" s="393"/>
      <c r="N872" s="386"/>
      <c r="O872" s="386"/>
      <c r="P872" s="386"/>
      <c r="Q872" s="386"/>
      <c r="R872" s="398"/>
      <c r="S872" s="19"/>
      <c r="T872" s="19"/>
      <c r="U872" s="19"/>
      <c r="V872" s="19"/>
      <c r="W872" s="19"/>
      <c r="X872" s="19"/>
      <c r="Y872" s="19"/>
      <c r="Z872" s="19"/>
      <c r="AA872" s="19"/>
    </row>
    <row r="873" spans="1:27" ht="16" thickBot="1" x14ac:dyDescent="0.25">
      <c r="A873" s="387"/>
      <c r="B873" s="388"/>
      <c r="C873" s="388"/>
      <c r="D873" s="388"/>
      <c r="E873" s="388"/>
      <c r="F873" s="394"/>
      <c r="G873" s="395"/>
      <c r="H873" s="395"/>
      <c r="I873" s="395"/>
      <c r="J873" s="395"/>
      <c r="K873" s="395"/>
      <c r="L873" s="395"/>
      <c r="M873" s="396"/>
      <c r="N873" s="388"/>
      <c r="O873" s="388"/>
      <c r="P873" s="388"/>
      <c r="Q873" s="388"/>
      <c r="R873" s="399"/>
      <c r="S873" s="19"/>
      <c r="T873" s="19"/>
      <c r="U873" s="19"/>
      <c r="V873" s="19"/>
      <c r="W873" s="19"/>
      <c r="X873" s="19"/>
      <c r="Y873" s="19"/>
      <c r="Z873" s="19"/>
      <c r="AA873" s="19"/>
    </row>
    <row r="874" spans="1:27" x14ac:dyDescent="0.2">
      <c r="A874" s="26"/>
      <c r="B874" s="26"/>
      <c r="C874" s="26"/>
      <c r="D874" s="26"/>
      <c r="E874" s="26"/>
      <c r="F874" s="26"/>
      <c r="G874" s="26"/>
      <c r="H874" s="26"/>
      <c r="I874" s="26"/>
      <c r="J874" s="26"/>
      <c r="K874" s="26"/>
      <c r="L874" s="26"/>
      <c r="M874" s="26"/>
      <c r="N874" s="27"/>
      <c r="O874" s="26"/>
      <c r="P874" s="26"/>
      <c r="Q874" s="26"/>
      <c r="R874" s="26"/>
      <c r="S874" s="19"/>
      <c r="T874" s="19"/>
      <c r="U874" s="19"/>
      <c r="V874" s="19"/>
      <c r="W874" s="19"/>
      <c r="X874" s="19"/>
      <c r="Y874" s="19"/>
      <c r="Z874" s="19"/>
      <c r="AA874" s="19"/>
    </row>
    <row r="875" spans="1:27" x14ac:dyDescent="0.2">
      <c r="A875" s="380" t="s">
        <v>266</v>
      </c>
      <c r="B875" s="380"/>
      <c r="C875" s="380"/>
      <c r="D875" s="380"/>
      <c r="E875" s="380"/>
      <c r="F875" s="380"/>
      <c r="G875" s="380"/>
      <c r="H875" s="380"/>
      <c r="I875" s="19"/>
      <c r="J875" s="19"/>
      <c r="K875" s="380" t="s">
        <v>267</v>
      </c>
      <c r="L875" s="380"/>
      <c r="M875" s="380"/>
      <c r="N875" s="380"/>
      <c r="O875" s="380"/>
      <c r="P875" s="380"/>
      <c r="Q875" s="380"/>
      <c r="R875" s="380"/>
      <c r="S875" s="19"/>
      <c r="T875" s="19"/>
      <c r="U875" s="19"/>
      <c r="V875" s="19"/>
      <c r="W875" s="19"/>
      <c r="X875" s="19"/>
      <c r="Y875" s="19"/>
      <c r="Z875" s="19"/>
      <c r="AA875" s="19"/>
    </row>
    <row r="876" spans="1:27" ht="16" x14ac:dyDescent="0.2">
      <c r="A876" s="35" t="s">
        <v>268</v>
      </c>
      <c r="B876" s="19"/>
      <c r="C876" s="28" t="s">
        <v>256</v>
      </c>
      <c r="D876" s="381">
        <f>VLOOKUP(S826,Base_03!$A$5:$AS$24,5,0)</f>
        <v>36</v>
      </c>
      <c r="E876" s="382"/>
      <c r="F876" s="19" t="s">
        <v>308</v>
      </c>
      <c r="G876" s="19"/>
      <c r="H876" s="19"/>
      <c r="I876" s="19"/>
      <c r="J876" s="19"/>
      <c r="K876" s="35" t="s">
        <v>268</v>
      </c>
      <c r="L876" s="28"/>
      <c r="M876" s="28" t="s">
        <v>2</v>
      </c>
      <c r="N876" s="375">
        <f>VLOOKUP(S826,Base_04!$A$5:$AS$24,5,0)</f>
        <v>49</v>
      </c>
      <c r="O876" s="375"/>
      <c r="P876" s="29" t="s">
        <v>308</v>
      </c>
      <c r="Q876" s="19"/>
      <c r="R876" s="19"/>
      <c r="S876" s="19"/>
      <c r="T876" s="19"/>
      <c r="U876" s="19"/>
      <c r="V876" s="19"/>
      <c r="W876" s="19"/>
      <c r="X876" s="19"/>
      <c r="Y876" s="19"/>
      <c r="Z876" s="19"/>
      <c r="AA876" s="19"/>
    </row>
    <row r="877" spans="1:27" x14ac:dyDescent="0.2">
      <c r="A877" s="36" t="s">
        <v>269</v>
      </c>
      <c r="B877" s="19"/>
      <c r="C877" s="28"/>
      <c r="D877" s="379" t="s">
        <v>313</v>
      </c>
      <c r="E877" s="379"/>
      <c r="F877" s="379" t="s">
        <v>314</v>
      </c>
      <c r="G877" s="379"/>
      <c r="H877" s="19"/>
      <c r="I877" s="19"/>
      <c r="J877" s="19"/>
      <c r="K877" s="36" t="s">
        <v>269</v>
      </c>
      <c r="L877" s="19"/>
      <c r="M877" s="28"/>
      <c r="N877" s="379" t="s">
        <v>313</v>
      </c>
      <c r="O877" s="379"/>
      <c r="P877" s="379" t="s">
        <v>314</v>
      </c>
      <c r="Q877" s="379"/>
      <c r="R877" s="34"/>
      <c r="S877" s="19"/>
      <c r="T877" s="19"/>
      <c r="U877" s="19"/>
      <c r="V877" s="19"/>
      <c r="W877" s="19"/>
      <c r="X877" s="19"/>
      <c r="Y877" s="19"/>
      <c r="Z877" s="19"/>
      <c r="AA877" s="19"/>
    </row>
    <row r="878" spans="1:27" x14ac:dyDescent="0.2">
      <c r="A878" s="19"/>
      <c r="B878" s="19"/>
      <c r="C878" s="28"/>
      <c r="D878" s="379"/>
      <c r="E878" s="379"/>
      <c r="F878" s="379"/>
      <c r="G878" s="379"/>
      <c r="H878" s="19"/>
      <c r="I878" s="19"/>
      <c r="J878" s="19"/>
      <c r="K878" s="19"/>
      <c r="L878" s="19"/>
      <c r="M878" s="28"/>
      <c r="N878" s="379"/>
      <c r="O878" s="379"/>
      <c r="P878" s="379"/>
      <c r="Q878" s="379"/>
      <c r="R878" s="34"/>
      <c r="S878" s="19"/>
      <c r="T878" s="19"/>
      <c r="U878" s="19"/>
      <c r="V878" s="19"/>
      <c r="W878" s="19"/>
      <c r="X878" s="19"/>
      <c r="Y878" s="19"/>
      <c r="Z878" s="19"/>
      <c r="AA878" s="19"/>
    </row>
    <row r="879" spans="1:27" x14ac:dyDescent="0.2">
      <c r="A879" s="346" t="s">
        <v>270</v>
      </c>
      <c r="B879" s="346"/>
      <c r="C879" s="346" t="s">
        <v>256</v>
      </c>
      <c r="D879" s="374" t="str">
        <f>VLOOKUP(S826,Base_03!$A$5:$AS$24,6,0)</f>
        <v>BT 6</v>
      </c>
      <c r="E879" s="374"/>
      <c r="F879" s="375">
        <f>VLOOKUP(S826,Base_03!$A$5:$AS$24,12,0)</f>
        <v>0</v>
      </c>
      <c r="G879" s="375"/>
      <c r="H879" s="19" t="s">
        <v>271</v>
      </c>
      <c r="I879" s="19"/>
      <c r="J879" s="19"/>
      <c r="K879" s="346" t="s">
        <v>270</v>
      </c>
      <c r="L879" s="346"/>
      <c r="M879" s="346"/>
      <c r="N879" s="374" t="str">
        <f>VLOOKUP(S826,Base_04!$A$5:$AS$24,6,0)</f>
        <v>BT 6</v>
      </c>
      <c r="O879" s="374"/>
      <c r="P879" s="375">
        <f>VLOOKUP(S826,Base_04!$A$5:$AS$24,12,0)</f>
        <v>0</v>
      </c>
      <c r="Q879" s="375"/>
      <c r="R879" s="19" t="s">
        <v>271</v>
      </c>
      <c r="S879" s="19" t="s">
        <v>272</v>
      </c>
      <c r="T879" s="19"/>
      <c r="U879" s="19"/>
      <c r="V879" s="19"/>
      <c r="W879" s="19"/>
      <c r="X879" s="19"/>
      <c r="Y879" s="19"/>
      <c r="Z879" s="19"/>
      <c r="AA879" s="19"/>
    </row>
    <row r="880" spans="1:27" x14ac:dyDescent="0.2">
      <c r="A880" s="346" t="s">
        <v>273</v>
      </c>
      <c r="B880" s="346"/>
      <c r="C880" s="346" t="s">
        <v>256</v>
      </c>
      <c r="D880" s="374" t="str">
        <f>VLOOKUP(S826,Base_03!$A$5:$AS$24,13,0)</f>
        <v>S 6</v>
      </c>
      <c r="E880" s="374"/>
      <c r="F880" s="375">
        <f>VLOOKUP(S826,Base_03!$A$5:$AS$24,15,0)</f>
        <v>0</v>
      </c>
      <c r="G880" s="375"/>
      <c r="H880" s="19" t="s">
        <v>271</v>
      </c>
      <c r="I880" s="19"/>
      <c r="J880" s="19"/>
      <c r="K880" s="346" t="s">
        <v>273</v>
      </c>
      <c r="L880" s="346"/>
      <c r="M880" s="346"/>
      <c r="N880" s="374" t="str">
        <f>VLOOKUP(S826,Base_04!$A$5:$AS$24,13,0)</f>
        <v>S 6</v>
      </c>
      <c r="O880" s="374"/>
      <c r="P880" s="375">
        <f>VLOOKUP(S826,Base_04!$A$5:$AS$24,15,0)</f>
        <v>0</v>
      </c>
      <c r="Q880" s="375"/>
      <c r="R880" s="19" t="s">
        <v>271</v>
      </c>
      <c r="S880" s="19" t="s">
        <v>272</v>
      </c>
      <c r="T880" s="19"/>
      <c r="U880" s="19"/>
      <c r="V880" s="19"/>
      <c r="W880" s="19"/>
      <c r="X880" s="19"/>
      <c r="Y880" s="19"/>
      <c r="Z880" s="19"/>
      <c r="AA880" s="19"/>
    </row>
    <row r="881" spans="1:27" x14ac:dyDescent="0.2">
      <c r="A881" s="346" t="s">
        <v>274</v>
      </c>
      <c r="B881" s="346"/>
      <c r="C881" s="346" t="s">
        <v>256</v>
      </c>
      <c r="D881" s="374" t="str">
        <f>VLOOKUP(S826,Base_03!$A$5:$AS$24,16,0)</f>
        <v>B 6</v>
      </c>
      <c r="E881" s="374"/>
      <c r="F881" s="375">
        <f>VLOOKUP(S826,Base_03!$A$5:$AS$24,22,0)</f>
        <v>0</v>
      </c>
      <c r="G881" s="375"/>
      <c r="H881" s="19" t="s">
        <v>271</v>
      </c>
      <c r="I881" s="19"/>
      <c r="J881" s="19"/>
      <c r="K881" s="346" t="s">
        <v>274</v>
      </c>
      <c r="L881" s="346"/>
      <c r="M881" s="346"/>
      <c r="N881" s="374" t="str">
        <f>VLOOKUP(S826,Base_04!$A$5:$AS$24,16,0)</f>
        <v>B 6</v>
      </c>
      <c r="O881" s="374"/>
      <c r="P881" s="375">
        <f>VLOOKUP(S826,Base_04!$A$5:$AS$24,22,0)</f>
        <v>0</v>
      </c>
      <c r="Q881" s="375"/>
      <c r="R881" s="19" t="s">
        <v>271</v>
      </c>
      <c r="S881" s="19" t="s">
        <v>272</v>
      </c>
      <c r="T881" s="19"/>
      <c r="U881" s="19"/>
      <c r="V881" s="19"/>
      <c r="W881" s="19"/>
      <c r="X881" s="19"/>
      <c r="Y881" s="19"/>
      <c r="Z881" s="19"/>
      <c r="AA881" s="19"/>
    </row>
    <row r="882" spans="1:27" x14ac:dyDescent="0.2">
      <c r="A882" s="346" t="s">
        <v>275</v>
      </c>
      <c r="B882" s="346"/>
      <c r="C882" s="346" t="s">
        <v>256</v>
      </c>
      <c r="D882" s="374" t="str">
        <f>VLOOKUP(S826,Base_03!$A$5:$AS$24,23,0)</f>
        <v>K 6</v>
      </c>
      <c r="E882" s="374"/>
      <c r="F882" s="375">
        <f>VLOOKUP(S826,Base_03!$A$5:$AS$24,24,0)</f>
        <v>0</v>
      </c>
      <c r="G882" s="375"/>
      <c r="H882" s="19" t="s">
        <v>271</v>
      </c>
      <c r="I882" s="19"/>
      <c r="J882" s="19"/>
      <c r="K882" s="346" t="s">
        <v>275</v>
      </c>
      <c r="L882" s="346"/>
      <c r="M882" s="346"/>
      <c r="N882" s="374" t="str">
        <f>VLOOKUP(S826,Base_04!$A$5:$AS$24,23,0)</f>
        <v>K 6</v>
      </c>
      <c r="O882" s="374"/>
      <c r="P882" s="375">
        <f>VLOOKUP(S826,Base_04!$A$5:$AS$24,24,0)</f>
        <v>0</v>
      </c>
      <c r="Q882" s="375"/>
      <c r="R882" s="19" t="s">
        <v>271</v>
      </c>
      <c r="S882" s="19" t="s">
        <v>272</v>
      </c>
      <c r="T882" s="19"/>
      <c r="U882" s="19"/>
      <c r="V882" s="19"/>
      <c r="W882" s="19"/>
      <c r="X882" s="19"/>
      <c r="Y882" s="19"/>
      <c r="Z882" s="19"/>
      <c r="AA882" s="19"/>
    </row>
    <row r="883" spans="1:27" x14ac:dyDescent="0.2">
      <c r="A883" s="346" t="s">
        <v>276</v>
      </c>
      <c r="B883" s="346"/>
      <c r="C883" s="346" t="s">
        <v>256</v>
      </c>
      <c r="D883" s="374" t="str">
        <f>VLOOKUP(S826,Base_03!$A$5:$AS$24,25,0)</f>
        <v>K 6</v>
      </c>
      <c r="E883" s="374"/>
      <c r="F883" s="375">
        <f>VLOOKUP(S826,Base_03!$A$5:$AS$24,26,0)</f>
        <v>73.900834456272094</v>
      </c>
      <c r="G883" s="375"/>
      <c r="H883" s="19" t="s">
        <v>309</v>
      </c>
      <c r="I883" s="19"/>
      <c r="J883" s="19"/>
      <c r="K883" s="346" t="s">
        <v>276</v>
      </c>
      <c r="L883" s="346"/>
      <c r="M883" s="346"/>
      <c r="N883" s="374" t="str">
        <f>VLOOKUP(S826,Base_04!$A$5:$AS$24,25,0)</f>
        <v>K 6</v>
      </c>
      <c r="O883" s="374"/>
      <c r="P883" s="375">
        <f>VLOOKUP(S826,Base_04!$A$5:$AS$24,26,0)</f>
        <v>93.530743608719362</v>
      </c>
      <c r="Q883" s="375"/>
      <c r="R883" s="19" t="s">
        <v>309</v>
      </c>
      <c r="S883" s="19" t="s">
        <v>272</v>
      </c>
      <c r="T883" s="19"/>
      <c r="U883" s="19"/>
      <c r="V883" s="19"/>
      <c r="W883" s="19"/>
      <c r="X883" s="19"/>
      <c r="Y883" s="19"/>
      <c r="Z883" s="19"/>
      <c r="AA883" s="19"/>
    </row>
    <row r="884" spans="1:27" x14ac:dyDescent="0.2">
      <c r="A884" s="22"/>
      <c r="B884" s="22"/>
      <c r="C884" s="22"/>
      <c r="D884" s="18"/>
      <c r="E884" s="18"/>
      <c r="F884" s="29"/>
      <c r="G884" s="19"/>
      <c r="H884" s="19"/>
      <c r="I884" s="19"/>
      <c r="J884" s="19"/>
      <c r="K884" s="22"/>
      <c r="L884" s="22"/>
      <c r="M884" s="22"/>
      <c r="N884" s="18"/>
      <c r="O884" s="18"/>
      <c r="P884" s="29"/>
      <c r="Q884" s="19"/>
      <c r="R884" s="19"/>
      <c r="S884" s="19"/>
      <c r="T884" s="19"/>
      <c r="U884" s="19"/>
      <c r="V884" s="19"/>
      <c r="W884" s="19"/>
      <c r="X884" s="19"/>
      <c r="Y884" s="19"/>
      <c r="Z884" s="19"/>
      <c r="AA884" s="19"/>
    </row>
    <row r="885" spans="1:27" x14ac:dyDescent="0.2">
      <c r="A885" s="36" t="s">
        <v>277</v>
      </c>
      <c r="B885" s="19"/>
      <c r="C885" s="28"/>
      <c r="D885" s="379" t="s">
        <v>313</v>
      </c>
      <c r="E885" s="379"/>
      <c r="F885" s="379" t="s">
        <v>314</v>
      </c>
      <c r="G885" s="379"/>
      <c r="H885" s="19"/>
      <c r="I885" s="19"/>
      <c r="J885" s="19"/>
      <c r="K885" s="36" t="s">
        <v>277</v>
      </c>
      <c r="L885" s="19"/>
      <c r="M885" s="28"/>
      <c r="N885" s="379" t="s">
        <v>313</v>
      </c>
      <c r="O885" s="379"/>
      <c r="P885" s="379" t="s">
        <v>314</v>
      </c>
      <c r="Q885" s="379"/>
      <c r="R885" s="34"/>
      <c r="S885" s="19"/>
      <c r="T885" s="19"/>
      <c r="U885" s="19"/>
      <c r="V885" s="19"/>
      <c r="W885" s="19"/>
      <c r="X885" s="19"/>
      <c r="Y885" s="19"/>
      <c r="Z885" s="19"/>
      <c r="AA885" s="19"/>
    </row>
    <row r="886" spans="1:27" x14ac:dyDescent="0.2">
      <c r="A886" s="19"/>
      <c r="B886" s="19"/>
      <c r="C886" s="28"/>
      <c r="D886" s="379"/>
      <c r="E886" s="379"/>
      <c r="F886" s="379"/>
      <c r="G886" s="379"/>
      <c r="H886" s="19"/>
      <c r="I886" s="19"/>
      <c r="J886" s="19"/>
      <c r="K886" s="19"/>
      <c r="L886" s="19"/>
      <c r="M886" s="28"/>
      <c r="N886" s="379"/>
      <c r="O886" s="379"/>
      <c r="P886" s="379"/>
      <c r="Q886" s="379"/>
      <c r="R886" s="34"/>
      <c r="S886" s="19"/>
      <c r="T886" s="19"/>
      <c r="U886" s="19"/>
      <c r="V886" s="19"/>
      <c r="W886" s="19"/>
      <c r="X886" s="19"/>
      <c r="Y886" s="19"/>
      <c r="Z886" s="19"/>
      <c r="AA886" s="19"/>
    </row>
    <row r="887" spans="1:27" x14ac:dyDescent="0.2">
      <c r="A887" s="346" t="s">
        <v>278</v>
      </c>
      <c r="B887" s="346"/>
      <c r="C887" s="346" t="s">
        <v>2</v>
      </c>
      <c r="D887" s="374" t="str">
        <f>VLOOKUP(S826,Base_03!$A$5:$AS$24,28,0)</f>
        <v xml:space="preserve"> G 6</v>
      </c>
      <c r="E887" s="374"/>
      <c r="F887" s="375">
        <f>VLOOKUP(S826,Base_03!$A$5:$AS$24,30,0)</f>
        <v>55</v>
      </c>
      <c r="G887" s="375"/>
      <c r="H887" s="19" t="s">
        <v>309</v>
      </c>
      <c r="I887" s="19"/>
      <c r="J887" s="19"/>
      <c r="K887" s="346" t="s">
        <v>278</v>
      </c>
      <c r="L887" s="346"/>
      <c r="M887" s="346" t="s">
        <v>2</v>
      </c>
      <c r="N887" s="374" t="str">
        <f>VLOOKUP(S826,Base_04!$A$5:$AS$24,28,0)</f>
        <v xml:space="preserve"> G 6</v>
      </c>
      <c r="O887" s="374"/>
      <c r="P887" s="375">
        <f>VLOOKUP(S826,Base_04!$A$5:$AS$24,30,0)</f>
        <v>55</v>
      </c>
      <c r="Q887" s="375"/>
      <c r="R887" s="19" t="s">
        <v>309</v>
      </c>
      <c r="S887" s="19" t="s">
        <v>272</v>
      </c>
      <c r="T887" s="19"/>
      <c r="U887" s="19"/>
      <c r="V887" s="19"/>
      <c r="W887" s="19"/>
      <c r="X887" s="19"/>
      <c r="Y887" s="19"/>
      <c r="Z887" s="19"/>
      <c r="AA887" s="19"/>
    </row>
    <row r="888" spans="1:27" x14ac:dyDescent="0.2">
      <c r="A888" s="346" t="s">
        <v>279</v>
      </c>
      <c r="B888" s="346"/>
      <c r="C888" s="346" t="s">
        <v>2</v>
      </c>
      <c r="D888" s="374" t="str">
        <f>VLOOKUP(S826,Base_03!$A$5:$AS$24,31,0)</f>
        <v>H 6</v>
      </c>
      <c r="E888" s="374"/>
      <c r="F888" s="375">
        <f>VLOOKUP(S826,Base_03!$A$5:$AS$24,34,0)</f>
        <v>-5.76</v>
      </c>
      <c r="G888" s="375"/>
      <c r="H888" s="19" t="s">
        <v>309</v>
      </c>
      <c r="I888" s="19"/>
      <c r="J888" s="19"/>
      <c r="K888" s="346" t="s">
        <v>279</v>
      </c>
      <c r="L888" s="346"/>
      <c r="M888" s="346" t="s">
        <v>2</v>
      </c>
      <c r="N888" s="374" t="str">
        <f>VLOOKUP(S826,Base_04!$A$5:$AS$24,31,0)</f>
        <v>H 6</v>
      </c>
      <c r="O888" s="374"/>
      <c r="P888" s="375">
        <f>VLOOKUP(S826,Base_04!$A$5:$AS$24,34,0)</f>
        <v>-5.76</v>
      </c>
      <c r="Q888" s="375"/>
      <c r="R888" s="19" t="s">
        <v>309</v>
      </c>
      <c r="S888" s="19" t="s">
        <v>272</v>
      </c>
      <c r="T888" s="19"/>
      <c r="U888" s="19"/>
      <c r="V888" s="19"/>
      <c r="W888" s="19"/>
      <c r="X888" s="19"/>
      <c r="Y888" s="19"/>
      <c r="Z888" s="19"/>
      <c r="AA888" s="19"/>
    </row>
    <row r="889" spans="1:27" x14ac:dyDescent="0.2">
      <c r="A889" s="376" t="s">
        <v>311</v>
      </c>
      <c r="B889" s="376"/>
      <c r="C889" s="376" t="s">
        <v>2</v>
      </c>
      <c r="D889" s="377" t="str">
        <f>VLOOKUP(S826,Base_03!$A$5:$AS$24,35,0)</f>
        <v>Kayu</v>
      </c>
      <c r="E889" s="377"/>
      <c r="F889" s="378">
        <f>VLOOKUP(S826,Base_03!$A$5:$AS$24,36,0)</f>
        <v>5.76</v>
      </c>
      <c r="G889" s="378"/>
      <c r="H889" s="19" t="s">
        <v>309</v>
      </c>
      <c r="I889" s="19"/>
      <c r="J889" s="19"/>
      <c r="K889" s="376" t="s">
        <v>311</v>
      </c>
      <c r="L889" s="376"/>
      <c r="M889" s="376" t="s">
        <v>2</v>
      </c>
      <c r="N889" s="377" t="str">
        <f>VLOOKUP(S826,Base_04!$A$5:$AS$24,35,0)</f>
        <v>Kayu</v>
      </c>
      <c r="O889" s="377"/>
      <c r="P889" s="378">
        <f>VLOOKUP(S826,Base_04!$A$5:$AS$24,36,0)</f>
        <v>5.76</v>
      </c>
      <c r="Q889" s="378"/>
      <c r="R889" s="19" t="s">
        <v>309</v>
      </c>
      <c r="S889" s="19" t="s">
        <v>272</v>
      </c>
      <c r="T889" s="19"/>
      <c r="U889" s="19"/>
      <c r="V889" s="19"/>
      <c r="W889" s="19"/>
      <c r="X889" s="19"/>
      <c r="Y889" s="19"/>
      <c r="Z889" s="19"/>
      <c r="AA889" s="19"/>
    </row>
    <row r="890" spans="1:27" x14ac:dyDescent="0.2">
      <c r="A890" s="372" t="s">
        <v>312</v>
      </c>
      <c r="B890" s="372"/>
      <c r="C890" s="372"/>
      <c r="D890" s="377"/>
      <c r="E890" s="377"/>
      <c r="F890" s="378"/>
      <c r="G890" s="378"/>
      <c r="H890" s="19"/>
      <c r="I890" s="19"/>
      <c r="J890" s="19"/>
      <c r="K890" s="372" t="s">
        <v>312</v>
      </c>
      <c r="L890" s="372"/>
      <c r="M890" s="372"/>
      <c r="N890" s="377"/>
      <c r="O890" s="377"/>
      <c r="P890" s="378"/>
      <c r="Q890" s="378"/>
      <c r="R890" s="19"/>
      <c r="S890" s="19"/>
      <c r="T890" s="19"/>
      <c r="U890" s="19"/>
      <c r="V890" s="19"/>
      <c r="W890" s="19"/>
      <c r="X890" s="19"/>
      <c r="Y890" s="19"/>
      <c r="Z890" s="19"/>
      <c r="AA890" s="19"/>
    </row>
    <row r="891" spans="1:27" x14ac:dyDescent="0.2">
      <c r="A891" s="346" t="s">
        <v>280</v>
      </c>
      <c r="B891" s="346"/>
      <c r="C891" s="346" t="s">
        <v>2</v>
      </c>
      <c r="D891" s="374" t="str">
        <f>VLOOKUP(S826,Base_03!$A$5:$AS$24,39,0)</f>
        <v>R 6</v>
      </c>
      <c r="E891" s="374"/>
      <c r="F891" s="375">
        <f>VLOOKUP(S826,Base_03!$A$5:$AS$24,40,0)</f>
        <v>36</v>
      </c>
      <c r="G891" s="375"/>
      <c r="H891" s="19" t="s">
        <v>309</v>
      </c>
      <c r="I891" s="19"/>
      <c r="J891" s="19"/>
      <c r="K891" s="346" t="s">
        <v>280</v>
      </c>
      <c r="L891" s="346"/>
      <c r="M891" s="346" t="s">
        <v>2</v>
      </c>
      <c r="N891" s="374" t="str">
        <f>VLOOKUP(S826,Base_04!$A$5:$AS$24,39,0)</f>
        <v>R 6</v>
      </c>
      <c r="O891" s="374"/>
      <c r="P891" s="375">
        <f>VLOOKUP(S826,Base_04!$A$5:$AS$24,40,0)</f>
        <v>49</v>
      </c>
      <c r="Q891" s="375"/>
      <c r="R891" s="19" t="s">
        <v>309</v>
      </c>
      <c r="S891" s="19" t="s">
        <v>272</v>
      </c>
      <c r="T891" s="19"/>
      <c r="U891" s="19"/>
      <c r="V891" s="19"/>
      <c r="W891" s="19"/>
      <c r="X891" s="19"/>
      <c r="Y891" s="19"/>
      <c r="Z891" s="19"/>
      <c r="AA891" s="19"/>
    </row>
    <row r="892" spans="1:27" x14ac:dyDescent="0.2">
      <c r="A892" s="19"/>
      <c r="B892" s="19"/>
      <c r="C892" s="19"/>
      <c r="D892" s="19"/>
      <c r="E892" s="19"/>
      <c r="F892" s="19"/>
      <c r="G892" s="19"/>
      <c r="H892" s="19"/>
      <c r="I892" s="19"/>
      <c r="J892" s="19"/>
      <c r="K892" s="19"/>
      <c r="L892" s="37"/>
      <c r="M892" s="37"/>
      <c r="N892" s="37"/>
      <c r="O892" s="19"/>
      <c r="P892" s="29"/>
      <c r="Q892" s="19"/>
      <c r="R892" s="19"/>
      <c r="S892" s="19"/>
      <c r="T892" s="19"/>
      <c r="U892" s="19"/>
      <c r="V892" s="19"/>
      <c r="W892" s="19"/>
      <c r="X892" s="19"/>
      <c r="Y892" s="19"/>
      <c r="Z892" s="19"/>
      <c r="AA892" s="19"/>
    </row>
    <row r="893" spans="1:27" x14ac:dyDescent="0.2">
      <c r="A893" s="346" t="s">
        <v>315</v>
      </c>
      <c r="B893" s="346"/>
      <c r="C893" s="346" t="s">
        <v>256</v>
      </c>
      <c r="D893" s="373">
        <f>VLOOKUP(S826,Base_03!$A$5:$AS$24,42,0)</f>
        <v>6.666666666666667</v>
      </c>
      <c r="E893" s="373"/>
      <c r="F893" s="20" t="s">
        <v>281</v>
      </c>
      <c r="G893" s="19"/>
      <c r="H893" s="19"/>
      <c r="I893" s="19"/>
      <c r="J893" s="19"/>
      <c r="K893" s="346" t="s">
        <v>315</v>
      </c>
      <c r="L893" s="346"/>
      <c r="M893" s="346" t="s">
        <v>256</v>
      </c>
      <c r="N893" s="373">
        <f>VLOOKUP(S826,Base_04!$A$5:$AS$24,42,0)</f>
        <v>4.8979591836734695</v>
      </c>
      <c r="O893" s="373"/>
      <c r="P893" s="38" t="s">
        <v>281</v>
      </c>
      <c r="Q893" s="19"/>
      <c r="R893" s="19"/>
      <c r="S893" s="30" t="s">
        <v>282</v>
      </c>
      <c r="T893" s="19"/>
      <c r="U893" s="19"/>
      <c r="V893" s="19"/>
      <c r="W893" s="19"/>
      <c r="X893" s="19"/>
      <c r="Y893" s="19"/>
      <c r="Z893" s="19"/>
      <c r="AA893" s="19"/>
    </row>
    <row r="894" spans="1:27" x14ac:dyDescent="0.2">
      <c r="A894" s="346" t="s">
        <v>316</v>
      </c>
      <c r="B894" s="346"/>
      <c r="C894" s="346" t="s">
        <v>2</v>
      </c>
      <c r="D894" s="373">
        <f>VLOOKUP(S826,Base_03!$A$5:$AS$24,43,0)</f>
        <v>9.6666666666666661</v>
      </c>
      <c r="E894" s="373"/>
      <c r="F894" s="20" t="s">
        <v>281</v>
      </c>
      <c r="G894" s="19"/>
      <c r="H894" s="19"/>
      <c r="I894" s="19"/>
      <c r="J894" s="19"/>
      <c r="K894" s="346" t="s">
        <v>316</v>
      </c>
      <c r="L894" s="346"/>
      <c r="M894" s="346" t="s">
        <v>2</v>
      </c>
      <c r="N894" s="373">
        <f>VLOOKUP(S826,Base_04!$A$5:$AS$24,43,0)</f>
        <v>7.1020408163265314</v>
      </c>
      <c r="O894" s="373"/>
      <c r="P894" s="38" t="s">
        <v>281</v>
      </c>
      <c r="Q894" s="19"/>
      <c r="R894" s="19"/>
      <c r="S894" s="30" t="s">
        <v>283</v>
      </c>
      <c r="T894" s="19"/>
      <c r="U894" s="19"/>
      <c r="V894" s="19"/>
      <c r="W894" s="19"/>
      <c r="X894" s="19"/>
      <c r="Y894" s="19"/>
      <c r="Z894" s="19"/>
      <c r="AA894" s="19"/>
    </row>
    <row r="895" spans="1:27" x14ac:dyDescent="0.2">
      <c r="A895" s="346" t="s">
        <v>317</v>
      </c>
      <c r="B895" s="346"/>
      <c r="C895" s="346"/>
      <c r="D895" s="367" t="str">
        <f>VLOOKUP(S826,Base_03!$A$5:$AS$24,44,0)</f>
        <v>(Ada) Baik</v>
      </c>
      <c r="E895" s="367"/>
      <c r="F895" s="19"/>
      <c r="G895" s="19"/>
      <c r="H895" s="19"/>
      <c r="I895" s="19"/>
      <c r="J895" s="19"/>
      <c r="K895" s="346" t="s">
        <v>317</v>
      </c>
      <c r="L895" s="346"/>
      <c r="M895" s="346"/>
      <c r="N895" s="367" t="str">
        <f>VLOOKUP(S826,Base_04!$A$5:$AS$24,44,0)</f>
        <v>(Ada) Baik</v>
      </c>
      <c r="O895" s="367"/>
      <c r="P895" s="29"/>
      <c r="Q895" s="19"/>
      <c r="R895" s="19"/>
      <c r="S895" s="19"/>
      <c r="T895" s="19"/>
      <c r="U895" s="19"/>
      <c r="V895" s="19"/>
      <c r="W895" s="19"/>
      <c r="X895" s="19"/>
      <c r="Y895" s="19"/>
      <c r="Z895" s="19"/>
      <c r="AA895" s="19"/>
    </row>
    <row r="896" spans="1:27" x14ac:dyDescent="0.2">
      <c r="A896" s="372" t="s">
        <v>318</v>
      </c>
      <c r="B896" s="372"/>
      <c r="C896" s="28"/>
      <c r="D896" s="20"/>
      <c r="E896" s="20"/>
      <c r="F896" s="19"/>
      <c r="G896" s="19"/>
      <c r="H896" s="19"/>
      <c r="I896" s="19"/>
      <c r="J896" s="19"/>
      <c r="K896" s="372" t="s">
        <v>318</v>
      </c>
      <c r="L896" s="372"/>
      <c r="M896" s="28"/>
      <c r="N896" s="20"/>
      <c r="O896" s="20"/>
      <c r="P896" s="29"/>
      <c r="Q896" s="19"/>
      <c r="R896" s="19"/>
      <c r="S896" s="19"/>
      <c r="T896" s="19"/>
      <c r="U896" s="19"/>
      <c r="V896" s="19"/>
      <c r="W896" s="19"/>
      <c r="X896" s="19"/>
      <c r="Y896" s="19"/>
      <c r="Z896" s="19"/>
      <c r="AA896" s="19"/>
    </row>
    <row r="897" spans="1:27" x14ac:dyDescent="0.2">
      <c r="A897" s="346" t="s">
        <v>317</v>
      </c>
      <c r="B897" s="346"/>
      <c r="C897" s="346"/>
      <c r="D897" s="367" t="str">
        <f>VLOOKUP(S826,Base_03!$A$5:$AS$24,45,0)</f>
        <v>Air Pam (Baik)</v>
      </c>
      <c r="E897" s="367"/>
      <c r="F897" s="19"/>
      <c r="G897" s="19"/>
      <c r="H897" s="19"/>
      <c r="I897" s="19"/>
      <c r="J897" s="19"/>
      <c r="K897" s="346" t="s">
        <v>317</v>
      </c>
      <c r="L897" s="346"/>
      <c r="M897" s="346"/>
      <c r="N897" s="367" t="str">
        <f>VLOOKUP(S826,Base_04!$A$5:$AS$24,45,0)</f>
        <v>Air Pam (Baik)</v>
      </c>
      <c r="O897" s="367"/>
      <c r="P897" s="29"/>
      <c r="Q897" s="19"/>
      <c r="R897" s="19"/>
      <c r="S897" s="19"/>
      <c r="T897" s="19"/>
      <c r="U897" s="19"/>
      <c r="V897" s="19"/>
      <c r="W897" s="19"/>
      <c r="X897" s="19"/>
      <c r="Y897" s="19"/>
      <c r="Z897" s="19"/>
      <c r="AA897" s="19"/>
    </row>
    <row r="898" spans="1:27" x14ac:dyDescent="0.2">
      <c r="A898" s="372" t="s">
        <v>319</v>
      </c>
      <c r="B898" s="372"/>
      <c r="C898" s="28"/>
      <c r="D898" s="20"/>
      <c r="E898" s="20"/>
      <c r="F898" s="19"/>
      <c r="G898" s="19"/>
      <c r="H898" s="19"/>
      <c r="I898" s="19"/>
      <c r="J898" s="19"/>
      <c r="K898" s="372" t="s">
        <v>319</v>
      </c>
      <c r="L898" s="372"/>
      <c r="M898" s="28"/>
      <c r="N898" s="20"/>
      <c r="O898" s="20"/>
      <c r="P898" s="29"/>
      <c r="Q898" s="19"/>
      <c r="R898" s="19"/>
      <c r="S898" s="19"/>
      <c r="T898" s="19"/>
      <c r="U898" s="19"/>
      <c r="V898" s="19"/>
      <c r="W898" s="19"/>
      <c r="X898" s="19"/>
      <c r="Y898" s="19"/>
      <c r="Z898" s="19"/>
      <c r="AA898" s="19"/>
    </row>
    <row r="899" spans="1:27" x14ac:dyDescent="0.2">
      <c r="A899" s="35" t="s">
        <v>284</v>
      </c>
      <c r="B899" s="19"/>
      <c r="C899" s="28" t="s">
        <v>256</v>
      </c>
      <c r="D899" s="367">
        <f>VLOOKUP(S826,[128]Base_02!$A$5:$S$24,18,0)</f>
        <v>-7.4752999999999998</v>
      </c>
      <c r="E899" s="367"/>
      <c r="F899" s="19" t="str">
        <f>IF(D899&gt;0,"LU","LS")</f>
        <v>LS</v>
      </c>
      <c r="G899" s="19"/>
      <c r="H899" s="19"/>
      <c r="I899" s="19"/>
      <c r="J899" s="19"/>
      <c r="K899" s="35" t="s">
        <v>284</v>
      </c>
      <c r="L899" s="28"/>
      <c r="M899" s="28" t="s">
        <v>256</v>
      </c>
      <c r="N899" s="367">
        <f>D899</f>
        <v>-7.4752999999999998</v>
      </c>
      <c r="O899" s="367"/>
      <c r="P899" s="19" t="str">
        <f>IF(N899&gt;0,"LU","LS")</f>
        <v>LS</v>
      </c>
      <c r="Q899" s="19"/>
      <c r="R899" s="19"/>
      <c r="S899" s="19"/>
      <c r="T899" s="19"/>
      <c r="U899" s="19"/>
      <c r="V899" s="19"/>
      <c r="W899" s="19"/>
      <c r="X899" s="19"/>
      <c r="Y899" s="19"/>
      <c r="Z899" s="19"/>
      <c r="AA899" s="19"/>
    </row>
    <row r="900" spans="1:27" x14ac:dyDescent="0.2">
      <c r="A900" s="19"/>
      <c r="B900" s="19"/>
      <c r="C900" s="28" t="s">
        <v>285</v>
      </c>
      <c r="D900" s="367">
        <f>VLOOKUP(S826,[128]Base_02!$A$5:$S$24,19,0)</f>
        <v>109.5591</v>
      </c>
      <c r="E900" s="367"/>
      <c r="F900" s="19" t="s">
        <v>286</v>
      </c>
      <c r="G900" s="19"/>
      <c r="H900" s="19"/>
      <c r="I900" s="19"/>
      <c r="J900" s="19"/>
      <c r="K900" s="19"/>
      <c r="L900" s="19"/>
      <c r="M900" s="19"/>
      <c r="N900" s="367">
        <f>D900</f>
        <v>109.5591</v>
      </c>
      <c r="O900" s="367"/>
      <c r="P900" s="29" t="s">
        <v>286</v>
      </c>
      <c r="Q900" s="28" t="s">
        <v>287</v>
      </c>
      <c r="R900" s="28"/>
      <c r="S900" s="19"/>
      <c r="T900" s="19"/>
      <c r="U900" s="19"/>
      <c r="V900" s="19"/>
      <c r="W900" s="19"/>
      <c r="X900" s="19"/>
      <c r="Y900" s="19"/>
      <c r="Z900" s="19"/>
      <c r="AA900" s="19"/>
    </row>
    <row r="901" spans="1:27" x14ac:dyDescent="0.2">
      <c r="A901" s="19"/>
      <c r="B901" s="19"/>
      <c r="C901" s="28"/>
      <c r="D901" s="19"/>
      <c r="E901" s="19"/>
      <c r="F901" s="19"/>
      <c r="G901" s="19"/>
      <c r="H901" s="19"/>
      <c r="I901" s="19"/>
      <c r="J901" s="19"/>
      <c r="K901" s="19"/>
      <c r="L901" s="20"/>
      <c r="M901" s="20"/>
      <c r="N901" s="29"/>
      <c r="O901" s="19"/>
      <c r="P901" s="19"/>
      <c r="Q901" s="19"/>
      <c r="R901" s="19"/>
      <c r="S901" s="19"/>
      <c r="T901" s="19"/>
      <c r="U901" s="19"/>
      <c r="V901" s="19"/>
      <c r="W901" s="19"/>
      <c r="X901" s="19"/>
      <c r="Y901" s="19"/>
      <c r="Z901" s="19"/>
      <c r="AA901" s="19"/>
    </row>
    <row r="902" spans="1:27" x14ac:dyDescent="0.2">
      <c r="A902" s="19"/>
      <c r="B902" s="19"/>
      <c r="C902" s="28"/>
      <c r="D902" s="19"/>
      <c r="E902" s="19"/>
      <c r="F902" s="19"/>
      <c r="G902" s="19"/>
      <c r="H902" s="19"/>
      <c r="I902" s="19"/>
      <c r="J902" s="19"/>
      <c r="K902" s="19"/>
      <c r="L902" s="20"/>
      <c r="M902" s="20"/>
      <c r="N902" s="29"/>
      <c r="O902" s="19"/>
      <c r="P902" s="19"/>
      <c r="Q902" s="19"/>
      <c r="R902" s="19"/>
      <c r="S902" s="19"/>
      <c r="T902" s="19"/>
      <c r="U902" s="19"/>
      <c r="V902" s="19"/>
      <c r="W902" s="19"/>
      <c r="X902" s="19"/>
      <c r="Y902" s="19"/>
      <c r="Z902" s="19"/>
      <c r="AA902" s="19"/>
    </row>
    <row r="903" spans="1:27" x14ac:dyDescent="0.2">
      <c r="A903" s="19"/>
      <c r="B903" s="19"/>
      <c r="C903" s="28"/>
      <c r="D903" s="19"/>
      <c r="E903" s="19"/>
      <c r="F903" s="19"/>
      <c r="G903" s="19"/>
      <c r="H903" s="19"/>
      <c r="I903" s="19"/>
      <c r="J903" s="19"/>
      <c r="K903" s="19"/>
      <c r="L903" s="20"/>
      <c r="M903" s="20"/>
      <c r="N903" s="29"/>
      <c r="O903" s="19"/>
      <c r="P903" s="19"/>
      <c r="Q903" s="19"/>
      <c r="R903" s="19"/>
      <c r="S903" s="19"/>
      <c r="T903" s="19"/>
      <c r="U903" s="19"/>
      <c r="V903" s="19"/>
      <c r="W903" s="19"/>
      <c r="X903" s="19"/>
      <c r="Y903" s="19"/>
      <c r="Z903" s="19"/>
      <c r="AA903" s="19"/>
    </row>
    <row r="904" spans="1:27" x14ac:dyDescent="0.2">
      <c r="A904" s="19"/>
      <c r="B904" s="19"/>
      <c r="C904" s="28"/>
      <c r="D904" s="19"/>
      <c r="E904" s="19"/>
      <c r="F904" s="19"/>
      <c r="G904" s="19"/>
      <c r="H904" s="19"/>
      <c r="I904" s="19"/>
      <c r="J904" s="19"/>
      <c r="K904" s="19"/>
      <c r="L904" s="20"/>
      <c r="M904" s="20"/>
      <c r="N904" s="29"/>
      <c r="O904" s="19"/>
      <c r="P904" s="19"/>
      <c r="Q904" s="19"/>
      <c r="R904" s="19"/>
      <c r="S904" s="19"/>
      <c r="T904" s="19"/>
      <c r="U904" s="19"/>
      <c r="V904" s="19"/>
      <c r="W904" s="19"/>
      <c r="X904" s="19"/>
      <c r="Y904" s="19"/>
      <c r="Z904" s="19"/>
      <c r="AA904" s="19"/>
    </row>
    <row r="905" spans="1:27" x14ac:dyDescent="0.2">
      <c r="A905" s="19"/>
      <c r="B905" s="19"/>
      <c r="C905" s="28"/>
      <c r="D905" s="19"/>
      <c r="E905" s="19"/>
      <c r="F905" s="19"/>
      <c r="G905" s="19"/>
      <c r="H905" s="19"/>
      <c r="I905" s="19"/>
      <c r="J905" s="19"/>
      <c r="K905" s="19"/>
      <c r="L905" s="20"/>
      <c r="M905" s="20"/>
      <c r="N905" s="29"/>
      <c r="O905" s="19"/>
      <c r="P905" s="19"/>
      <c r="Q905" s="19"/>
      <c r="R905" s="19"/>
      <c r="S905" s="19"/>
      <c r="T905" s="19"/>
      <c r="U905" s="19"/>
      <c r="V905" s="19"/>
      <c r="W905" s="19"/>
      <c r="X905" s="19"/>
      <c r="Y905" s="19"/>
      <c r="Z905" s="19"/>
      <c r="AA905" s="19"/>
    </row>
    <row r="906" spans="1:27" x14ac:dyDescent="0.2">
      <c r="A906" s="19"/>
      <c r="B906" s="19"/>
      <c r="C906" s="28"/>
      <c r="D906" s="19"/>
      <c r="E906" s="19"/>
      <c r="F906" s="19"/>
      <c r="G906" s="19"/>
      <c r="H906" s="19"/>
      <c r="I906" s="19"/>
      <c r="J906" s="19"/>
      <c r="K906" s="19"/>
      <c r="L906" s="20"/>
      <c r="M906" s="20"/>
      <c r="N906" s="29"/>
      <c r="O906" s="19"/>
      <c r="P906" s="19"/>
      <c r="Q906" s="19"/>
      <c r="R906" s="19"/>
      <c r="S906" s="19"/>
      <c r="T906" s="19"/>
      <c r="U906" s="19"/>
      <c r="V906" s="19"/>
      <c r="W906" s="19"/>
      <c r="X906" s="19"/>
      <c r="Y906" s="19"/>
      <c r="Z906" s="19"/>
      <c r="AA906" s="19"/>
    </row>
    <row r="907" spans="1:27" x14ac:dyDescent="0.2">
      <c r="A907" s="19"/>
      <c r="B907" s="19"/>
      <c r="C907" s="28"/>
      <c r="D907" s="19"/>
      <c r="E907" s="19"/>
      <c r="F907" s="19"/>
      <c r="G907" s="19"/>
      <c r="H907" s="19"/>
      <c r="I907" s="19"/>
      <c r="J907" s="19"/>
      <c r="K907" s="19"/>
      <c r="L907" s="20"/>
      <c r="M907" s="20"/>
      <c r="N907" s="29"/>
      <c r="O907" s="19"/>
      <c r="P907" s="19"/>
      <c r="Q907" s="19"/>
      <c r="R907" s="19"/>
      <c r="S907" s="19"/>
      <c r="T907" s="19"/>
      <c r="U907" s="19"/>
      <c r="V907" s="19"/>
      <c r="W907" s="19"/>
      <c r="X907" s="19"/>
      <c r="Y907" s="19"/>
      <c r="Z907" s="19"/>
      <c r="AA907" s="19"/>
    </row>
    <row r="908" spans="1:27" x14ac:dyDescent="0.2">
      <c r="A908" s="24" t="s">
        <v>288</v>
      </c>
      <c r="B908" s="19"/>
      <c r="C908" s="19"/>
      <c r="D908" s="19"/>
      <c r="E908" s="19"/>
      <c r="F908" s="19"/>
      <c r="G908" s="19"/>
      <c r="H908" s="19"/>
      <c r="I908" s="19"/>
      <c r="J908" s="19"/>
      <c r="K908" s="19"/>
      <c r="L908" s="19"/>
      <c r="M908" s="19"/>
      <c r="N908" s="29"/>
      <c r="O908" s="19"/>
      <c r="P908" s="19"/>
      <c r="Q908" s="19"/>
      <c r="R908" s="19"/>
      <c r="S908" s="19"/>
      <c r="T908" s="19"/>
      <c r="U908" s="19"/>
      <c r="V908" s="19"/>
      <c r="W908" s="19"/>
      <c r="X908" s="19"/>
      <c r="Y908" s="19"/>
      <c r="Z908" s="19"/>
      <c r="AA908" s="19"/>
    </row>
    <row r="909" spans="1:27" x14ac:dyDescent="0.2">
      <c r="A909" s="371" t="s">
        <v>289</v>
      </c>
      <c r="B909" s="371"/>
      <c r="C909" s="371"/>
      <c r="D909" s="371"/>
      <c r="E909" s="371"/>
      <c r="F909" s="371"/>
      <c r="G909" s="371"/>
      <c r="H909" s="371"/>
      <c r="I909" s="371"/>
      <c r="J909" s="371" t="s">
        <v>290</v>
      </c>
      <c r="K909" s="371"/>
      <c r="L909" s="371"/>
      <c r="M909" s="371"/>
      <c r="N909" s="371"/>
      <c r="O909" s="371"/>
      <c r="P909" s="371"/>
      <c r="Q909" s="371"/>
      <c r="R909" s="371"/>
      <c r="S909" s="19"/>
      <c r="T909" s="19"/>
      <c r="U909" s="19"/>
      <c r="V909" s="19"/>
      <c r="W909" s="19"/>
      <c r="X909" s="19"/>
      <c r="Y909" s="19"/>
      <c r="Z909" s="19"/>
      <c r="AA909" s="19"/>
    </row>
    <row r="910" spans="1:27" x14ac:dyDescent="0.2">
      <c r="A910" s="370"/>
      <c r="B910" s="370"/>
      <c r="C910" s="370"/>
      <c r="D910" s="370"/>
      <c r="E910" s="370"/>
      <c r="F910" s="370"/>
      <c r="G910" s="370"/>
      <c r="H910" s="370"/>
      <c r="I910" s="370"/>
      <c r="J910" s="370"/>
      <c r="K910" s="370"/>
      <c r="L910" s="370"/>
      <c r="M910" s="370"/>
      <c r="N910" s="370"/>
      <c r="O910" s="370"/>
      <c r="P910" s="370"/>
      <c r="Q910" s="370"/>
      <c r="R910" s="370"/>
      <c r="S910" s="19"/>
      <c r="T910" s="19"/>
      <c r="U910" s="19"/>
      <c r="V910" s="19"/>
      <c r="W910" s="19"/>
      <c r="X910" s="19"/>
      <c r="Y910" s="19"/>
      <c r="Z910" s="19"/>
      <c r="AA910" s="19"/>
    </row>
    <row r="911" spans="1:27" x14ac:dyDescent="0.2">
      <c r="A911" s="370"/>
      <c r="B911" s="370"/>
      <c r="C911" s="370"/>
      <c r="D911" s="370"/>
      <c r="E911" s="370"/>
      <c r="F911" s="370"/>
      <c r="G911" s="370"/>
      <c r="H911" s="370"/>
      <c r="I911" s="370"/>
      <c r="J911" s="370"/>
      <c r="K911" s="370"/>
      <c r="L911" s="370"/>
      <c r="M911" s="370"/>
      <c r="N911" s="370"/>
      <c r="O911" s="370"/>
      <c r="P911" s="370"/>
      <c r="Q911" s="370"/>
      <c r="R911" s="370"/>
      <c r="S911" s="19" t="s">
        <v>291</v>
      </c>
      <c r="T911" s="19"/>
      <c r="U911" s="19"/>
      <c r="V911" s="19"/>
      <c r="W911" s="19"/>
      <c r="X911" s="19"/>
      <c r="Y911" s="19"/>
      <c r="Z911" s="19"/>
      <c r="AA911" s="19"/>
    </row>
    <row r="912" spans="1:27" x14ac:dyDescent="0.2">
      <c r="A912" s="370"/>
      <c r="B912" s="370"/>
      <c r="C912" s="370"/>
      <c r="D912" s="370"/>
      <c r="E912" s="370"/>
      <c r="F912" s="370"/>
      <c r="G912" s="370"/>
      <c r="H912" s="370"/>
      <c r="I912" s="370"/>
      <c r="J912" s="370"/>
      <c r="K912" s="370"/>
      <c r="L912" s="370"/>
      <c r="M912" s="370"/>
      <c r="N912" s="370"/>
      <c r="O912" s="370"/>
      <c r="P912" s="370"/>
      <c r="Q912" s="370"/>
      <c r="R912" s="370"/>
      <c r="S912" s="19"/>
      <c r="T912" s="19"/>
      <c r="U912" s="19"/>
      <c r="V912" s="19"/>
      <c r="W912" s="19"/>
      <c r="X912" s="19"/>
      <c r="Y912" s="19"/>
      <c r="Z912" s="19"/>
      <c r="AA912" s="19"/>
    </row>
    <row r="913" spans="1:27" x14ac:dyDescent="0.2">
      <c r="A913" s="370"/>
      <c r="B913" s="370"/>
      <c r="C913" s="370"/>
      <c r="D913" s="370"/>
      <c r="E913" s="370"/>
      <c r="F913" s="370"/>
      <c r="G913" s="370"/>
      <c r="H913" s="370"/>
      <c r="I913" s="370"/>
      <c r="J913" s="370"/>
      <c r="K913" s="370"/>
      <c r="L913" s="370"/>
      <c r="M913" s="370"/>
      <c r="N913" s="370"/>
      <c r="O913" s="370"/>
      <c r="P913" s="370"/>
      <c r="Q913" s="370"/>
      <c r="R913" s="370"/>
      <c r="S913" s="19"/>
      <c r="T913" s="19"/>
      <c r="U913" s="19"/>
      <c r="V913" s="19"/>
      <c r="W913" s="19"/>
      <c r="X913" s="19"/>
      <c r="Y913" s="19"/>
      <c r="Z913" s="19"/>
      <c r="AA913" s="19"/>
    </row>
    <row r="914" spans="1:27" x14ac:dyDescent="0.2">
      <c r="A914" s="370"/>
      <c r="B914" s="370"/>
      <c r="C914" s="370"/>
      <c r="D914" s="370"/>
      <c r="E914" s="370"/>
      <c r="F914" s="370"/>
      <c r="G914" s="370"/>
      <c r="H914" s="370"/>
      <c r="I914" s="370"/>
      <c r="J914" s="370"/>
      <c r="K914" s="370"/>
      <c r="L914" s="370"/>
      <c r="M914" s="370"/>
      <c r="N914" s="370"/>
      <c r="O914" s="370"/>
      <c r="P914" s="370"/>
      <c r="Q914" s="370"/>
      <c r="R914" s="370"/>
      <c r="S914" s="19" t="s">
        <v>292</v>
      </c>
      <c r="T914" s="19"/>
      <c r="U914" s="19"/>
      <c r="V914" s="19"/>
      <c r="W914" s="19"/>
      <c r="X914" s="19"/>
      <c r="Y914" s="19"/>
      <c r="Z914" s="19"/>
      <c r="AA914" s="19"/>
    </row>
    <row r="915" spans="1:27" x14ac:dyDescent="0.2">
      <c r="A915" s="370"/>
      <c r="B915" s="370"/>
      <c r="C915" s="370"/>
      <c r="D915" s="370"/>
      <c r="E915" s="370"/>
      <c r="F915" s="370"/>
      <c r="G915" s="370"/>
      <c r="H915" s="370"/>
      <c r="I915" s="370"/>
      <c r="J915" s="370"/>
      <c r="K915" s="370"/>
      <c r="L915" s="370"/>
      <c r="M915" s="370"/>
      <c r="N915" s="370"/>
      <c r="O915" s="370"/>
      <c r="P915" s="370"/>
      <c r="Q915" s="370"/>
      <c r="R915" s="370"/>
      <c r="S915" s="19" t="s">
        <v>293</v>
      </c>
      <c r="T915" s="19"/>
      <c r="U915" s="19"/>
      <c r="V915" s="19"/>
      <c r="W915" s="19"/>
      <c r="X915" s="19"/>
      <c r="Y915" s="19"/>
      <c r="Z915" s="19"/>
      <c r="AA915" s="19"/>
    </row>
    <row r="916" spans="1:27" x14ac:dyDescent="0.2">
      <c r="A916" s="370"/>
      <c r="B916" s="370"/>
      <c r="C916" s="370"/>
      <c r="D916" s="370"/>
      <c r="E916" s="370"/>
      <c r="F916" s="370"/>
      <c r="G916" s="370"/>
      <c r="H916" s="370"/>
      <c r="I916" s="370"/>
      <c r="J916" s="370"/>
      <c r="K916" s="370"/>
      <c r="L916" s="370"/>
      <c r="M916" s="370"/>
      <c r="N916" s="370"/>
      <c r="O916" s="370"/>
      <c r="P916" s="370"/>
      <c r="Q916" s="370"/>
      <c r="R916" s="370"/>
      <c r="S916" s="19"/>
      <c r="T916" s="19"/>
      <c r="U916" s="19"/>
      <c r="V916" s="19"/>
      <c r="W916" s="19"/>
      <c r="X916" s="19"/>
      <c r="Y916" s="19"/>
      <c r="Z916" s="19"/>
      <c r="AA916" s="19"/>
    </row>
    <row r="917" spans="1:27" x14ac:dyDescent="0.2">
      <c r="A917" s="370"/>
      <c r="B917" s="370"/>
      <c r="C917" s="370"/>
      <c r="D917" s="370"/>
      <c r="E917" s="370"/>
      <c r="F917" s="370"/>
      <c r="G917" s="370"/>
      <c r="H917" s="370"/>
      <c r="I917" s="370"/>
      <c r="J917" s="370"/>
      <c r="K917" s="370"/>
      <c r="L917" s="370"/>
      <c r="M917" s="370"/>
      <c r="N917" s="370"/>
      <c r="O917" s="370"/>
      <c r="P917" s="370"/>
      <c r="Q917" s="370"/>
      <c r="R917" s="370"/>
      <c r="S917" s="19"/>
      <c r="T917" s="19"/>
      <c r="U917" s="19"/>
      <c r="V917" s="19"/>
      <c r="W917" s="19"/>
      <c r="X917" s="19"/>
      <c r="Y917" s="19"/>
      <c r="Z917" s="19"/>
      <c r="AA917" s="19"/>
    </row>
    <row r="918" spans="1:27" x14ac:dyDescent="0.2">
      <c r="A918" s="370"/>
      <c r="B918" s="370"/>
      <c r="C918" s="370"/>
      <c r="D918" s="370"/>
      <c r="E918" s="370"/>
      <c r="F918" s="370"/>
      <c r="G918" s="370"/>
      <c r="H918" s="370"/>
      <c r="I918" s="370"/>
      <c r="J918" s="370"/>
      <c r="K918" s="370"/>
      <c r="L918" s="370"/>
      <c r="M918" s="370"/>
      <c r="N918" s="370"/>
      <c r="O918" s="370"/>
      <c r="P918" s="370"/>
      <c r="Q918" s="370"/>
      <c r="R918" s="370"/>
      <c r="S918" s="19"/>
      <c r="T918" s="19"/>
      <c r="U918" s="19"/>
      <c r="V918" s="19"/>
      <c r="W918" s="19"/>
      <c r="X918" s="19"/>
      <c r="Y918" s="19"/>
      <c r="Z918" s="19"/>
      <c r="AA918" s="19"/>
    </row>
    <row r="919" spans="1:27" x14ac:dyDescent="0.2">
      <c r="A919" s="370"/>
      <c r="B919" s="370"/>
      <c r="C919" s="370"/>
      <c r="D919" s="370"/>
      <c r="E919" s="370"/>
      <c r="F919" s="370"/>
      <c r="G919" s="370"/>
      <c r="H919" s="370"/>
      <c r="I919" s="370"/>
      <c r="J919" s="370"/>
      <c r="K919" s="370"/>
      <c r="L919" s="370"/>
      <c r="M919" s="370"/>
      <c r="N919" s="370"/>
      <c r="O919" s="370"/>
      <c r="P919" s="370"/>
      <c r="Q919" s="370"/>
      <c r="R919" s="370"/>
      <c r="S919" s="19"/>
      <c r="T919" s="19"/>
      <c r="U919" s="19"/>
      <c r="V919" s="19"/>
      <c r="W919" s="19"/>
      <c r="X919" s="19"/>
      <c r="Y919" s="19"/>
      <c r="Z919" s="19"/>
      <c r="AA919" s="19"/>
    </row>
    <row r="920" spans="1:27" x14ac:dyDescent="0.2">
      <c r="A920" s="370"/>
      <c r="B920" s="370"/>
      <c r="C920" s="370"/>
      <c r="D920" s="370"/>
      <c r="E920" s="370"/>
      <c r="F920" s="370"/>
      <c r="G920" s="370"/>
      <c r="H920" s="370"/>
      <c r="I920" s="370"/>
      <c r="J920" s="370"/>
      <c r="K920" s="370"/>
      <c r="L920" s="370"/>
      <c r="M920" s="370"/>
      <c r="N920" s="370"/>
      <c r="O920" s="370"/>
      <c r="P920" s="370"/>
      <c r="Q920" s="370"/>
      <c r="R920" s="370"/>
      <c r="S920" s="19"/>
      <c r="T920" s="19"/>
      <c r="U920" s="19"/>
      <c r="V920" s="19"/>
      <c r="W920" s="19"/>
      <c r="X920" s="19"/>
      <c r="Y920" s="19"/>
      <c r="Z920" s="19"/>
      <c r="AA920" s="19"/>
    </row>
    <row r="921" spans="1:27" x14ac:dyDescent="0.2">
      <c r="A921" s="19"/>
      <c r="B921" s="19"/>
      <c r="C921" s="19"/>
      <c r="D921" s="19"/>
      <c r="E921" s="19"/>
      <c r="F921" s="19"/>
      <c r="G921" s="19"/>
      <c r="H921" s="19"/>
      <c r="I921" s="19"/>
      <c r="J921" s="19"/>
      <c r="K921" s="19"/>
      <c r="L921" s="19"/>
      <c r="M921" s="19"/>
      <c r="N921" s="19"/>
      <c r="O921" s="19"/>
      <c r="P921" s="29"/>
      <c r="Q921" s="19"/>
      <c r="R921" s="19"/>
      <c r="S921" s="19"/>
      <c r="T921" s="19"/>
      <c r="U921" s="19"/>
      <c r="V921" s="19"/>
      <c r="W921" s="19"/>
      <c r="X921" s="19"/>
      <c r="Y921" s="19"/>
      <c r="Z921" s="19"/>
      <c r="AA921" s="19"/>
    </row>
    <row r="922" spans="1:27" x14ac:dyDescent="0.2">
      <c r="A922" s="371" t="s">
        <v>294</v>
      </c>
      <c r="B922" s="371"/>
      <c r="C922" s="371"/>
      <c r="D922" s="371"/>
      <c r="E922" s="371"/>
      <c r="F922" s="371"/>
      <c r="G922" s="371"/>
      <c r="H922" s="371"/>
      <c r="I922" s="371"/>
      <c r="J922" s="371" t="s">
        <v>295</v>
      </c>
      <c r="K922" s="371"/>
      <c r="L922" s="371"/>
      <c r="M922" s="371"/>
      <c r="N922" s="371"/>
      <c r="O922" s="371"/>
      <c r="P922" s="371"/>
      <c r="Q922" s="371"/>
      <c r="R922" s="371"/>
      <c r="S922" s="19"/>
      <c r="T922" s="19"/>
      <c r="U922" s="19"/>
      <c r="V922" s="19"/>
      <c r="W922" s="19"/>
      <c r="X922" s="19"/>
      <c r="Y922" s="19"/>
      <c r="Z922" s="19"/>
      <c r="AA922" s="19"/>
    </row>
    <row r="923" spans="1:27" x14ac:dyDescent="0.2">
      <c r="A923" s="370"/>
      <c r="B923" s="370"/>
      <c r="C923" s="370"/>
      <c r="D923" s="370"/>
      <c r="E923" s="370"/>
      <c r="F923" s="370"/>
      <c r="G923" s="370"/>
      <c r="H923" s="370"/>
      <c r="I923" s="370"/>
      <c r="J923" s="370"/>
      <c r="K923" s="370"/>
      <c r="L923" s="370"/>
      <c r="M923" s="370"/>
      <c r="N923" s="370"/>
      <c r="O923" s="370"/>
      <c r="P923" s="370"/>
      <c r="Q923" s="370"/>
      <c r="R923" s="370"/>
      <c r="S923" s="19" t="s">
        <v>296</v>
      </c>
      <c r="T923" s="19"/>
      <c r="U923" s="19"/>
      <c r="V923" s="19"/>
      <c r="W923" s="19"/>
      <c r="X923" s="19"/>
      <c r="Y923" s="19"/>
      <c r="Z923" s="19"/>
      <c r="AA923" s="19"/>
    </row>
    <row r="924" spans="1:27" x14ac:dyDescent="0.2">
      <c r="A924" s="370"/>
      <c r="B924" s="370"/>
      <c r="C924" s="370"/>
      <c r="D924" s="370"/>
      <c r="E924" s="370"/>
      <c r="F924" s="370"/>
      <c r="G924" s="370"/>
      <c r="H924" s="370"/>
      <c r="I924" s="370"/>
      <c r="J924" s="370"/>
      <c r="K924" s="370"/>
      <c r="L924" s="370"/>
      <c r="M924" s="370"/>
      <c r="N924" s="370"/>
      <c r="O924" s="370"/>
      <c r="P924" s="370"/>
      <c r="Q924" s="370"/>
      <c r="R924" s="370"/>
      <c r="S924" s="19" t="s">
        <v>297</v>
      </c>
      <c r="T924" s="19"/>
      <c r="U924" s="19"/>
      <c r="V924" s="19"/>
      <c r="W924" s="19"/>
      <c r="X924" s="19"/>
      <c r="Y924" s="19"/>
      <c r="Z924" s="19"/>
      <c r="AA924" s="19"/>
    </row>
    <row r="925" spans="1:27" x14ac:dyDescent="0.2">
      <c r="A925" s="370"/>
      <c r="B925" s="370"/>
      <c r="C925" s="370"/>
      <c r="D925" s="370"/>
      <c r="E925" s="370"/>
      <c r="F925" s="370"/>
      <c r="G925" s="370"/>
      <c r="H925" s="370"/>
      <c r="I925" s="370"/>
      <c r="J925" s="370"/>
      <c r="K925" s="370"/>
      <c r="L925" s="370"/>
      <c r="M925" s="370"/>
      <c r="N925" s="370"/>
      <c r="O925" s="370"/>
      <c r="P925" s="370"/>
      <c r="Q925" s="370"/>
      <c r="R925" s="370"/>
      <c r="S925" s="19"/>
      <c r="T925" s="19"/>
      <c r="U925" s="19"/>
      <c r="V925" s="19"/>
      <c r="W925" s="19"/>
      <c r="X925" s="19"/>
      <c r="Y925" s="19"/>
      <c r="Z925" s="19"/>
      <c r="AA925" s="19"/>
    </row>
    <row r="926" spans="1:27" x14ac:dyDescent="0.2">
      <c r="A926" s="370"/>
      <c r="B926" s="370"/>
      <c r="C926" s="370"/>
      <c r="D926" s="370"/>
      <c r="E926" s="370"/>
      <c r="F926" s="370"/>
      <c r="G926" s="370"/>
      <c r="H926" s="370"/>
      <c r="I926" s="370"/>
      <c r="J926" s="370"/>
      <c r="K926" s="370"/>
      <c r="L926" s="370"/>
      <c r="M926" s="370"/>
      <c r="N926" s="370"/>
      <c r="O926" s="370"/>
      <c r="P926" s="370"/>
      <c r="Q926" s="370"/>
      <c r="R926" s="370"/>
      <c r="S926" s="19"/>
      <c r="T926" s="19"/>
      <c r="U926" s="19"/>
      <c r="V926" s="19"/>
      <c r="W926" s="19"/>
      <c r="X926" s="19"/>
      <c r="Y926" s="19"/>
      <c r="Z926" s="19"/>
      <c r="AA926" s="19"/>
    </row>
    <row r="927" spans="1:27" x14ac:dyDescent="0.2">
      <c r="A927" s="370"/>
      <c r="B927" s="370"/>
      <c r="C927" s="370"/>
      <c r="D927" s="370"/>
      <c r="E927" s="370"/>
      <c r="F927" s="370"/>
      <c r="G927" s="370"/>
      <c r="H927" s="370"/>
      <c r="I927" s="370"/>
      <c r="J927" s="370"/>
      <c r="K927" s="370"/>
      <c r="L927" s="370"/>
      <c r="M927" s="370"/>
      <c r="N927" s="370"/>
      <c r="O927" s="370"/>
      <c r="P927" s="370"/>
      <c r="Q927" s="370"/>
      <c r="R927" s="370"/>
      <c r="S927" s="19"/>
      <c r="T927" s="19"/>
      <c r="U927" s="19"/>
      <c r="V927" s="19"/>
      <c r="W927" s="19"/>
      <c r="X927" s="19"/>
      <c r="Y927" s="19"/>
      <c r="Z927" s="19"/>
      <c r="AA927" s="19"/>
    </row>
    <row r="928" spans="1:27" x14ac:dyDescent="0.2">
      <c r="A928" s="370"/>
      <c r="B928" s="370"/>
      <c r="C928" s="370"/>
      <c r="D928" s="370"/>
      <c r="E928" s="370"/>
      <c r="F928" s="370"/>
      <c r="G928" s="370"/>
      <c r="H928" s="370"/>
      <c r="I928" s="370"/>
      <c r="J928" s="370"/>
      <c r="K928" s="370"/>
      <c r="L928" s="370"/>
      <c r="M928" s="370"/>
      <c r="N928" s="370"/>
      <c r="O928" s="370"/>
      <c r="P928" s="370"/>
      <c r="Q928" s="370"/>
      <c r="R928" s="370"/>
      <c r="S928" s="19"/>
      <c r="T928" s="19"/>
      <c r="U928" s="19"/>
      <c r="V928" s="19"/>
      <c r="W928" s="19"/>
      <c r="X928" s="19"/>
      <c r="Y928" s="19"/>
      <c r="Z928" s="19"/>
      <c r="AA928" s="19"/>
    </row>
    <row r="929" spans="1:27" x14ac:dyDescent="0.2">
      <c r="A929" s="370"/>
      <c r="B929" s="370"/>
      <c r="C929" s="370"/>
      <c r="D929" s="370"/>
      <c r="E929" s="370"/>
      <c r="F929" s="370"/>
      <c r="G929" s="370"/>
      <c r="H929" s="370"/>
      <c r="I929" s="370"/>
      <c r="J929" s="370"/>
      <c r="K929" s="370"/>
      <c r="L929" s="370"/>
      <c r="M929" s="370"/>
      <c r="N929" s="370"/>
      <c r="O929" s="370"/>
      <c r="P929" s="370"/>
      <c r="Q929" s="370"/>
      <c r="R929" s="370"/>
      <c r="S929" s="19"/>
      <c r="T929" s="19"/>
      <c r="U929" s="19"/>
      <c r="V929" s="19"/>
      <c r="W929" s="19"/>
      <c r="X929" s="19"/>
      <c r="Y929" s="19"/>
      <c r="Z929" s="19"/>
      <c r="AA929" s="19"/>
    </row>
    <row r="930" spans="1:27" x14ac:dyDescent="0.2">
      <c r="A930" s="370"/>
      <c r="B930" s="370"/>
      <c r="C930" s="370"/>
      <c r="D930" s="370"/>
      <c r="E930" s="370"/>
      <c r="F930" s="370"/>
      <c r="G930" s="370"/>
      <c r="H930" s="370"/>
      <c r="I930" s="370"/>
      <c r="J930" s="370"/>
      <c r="K930" s="370"/>
      <c r="L930" s="370"/>
      <c r="M930" s="370"/>
      <c r="N930" s="370"/>
      <c r="O930" s="370"/>
      <c r="P930" s="370"/>
      <c r="Q930" s="370"/>
      <c r="R930" s="370"/>
      <c r="S930" s="19"/>
      <c r="T930" s="19"/>
      <c r="U930" s="19"/>
      <c r="V930" s="19"/>
      <c r="W930" s="19"/>
      <c r="X930" s="19"/>
      <c r="Y930" s="19"/>
      <c r="Z930" s="19"/>
      <c r="AA930" s="19"/>
    </row>
    <row r="931" spans="1:27" x14ac:dyDescent="0.2">
      <c r="A931" s="370"/>
      <c r="B931" s="370"/>
      <c r="C931" s="370"/>
      <c r="D931" s="370"/>
      <c r="E931" s="370"/>
      <c r="F931" s="370"/>
      <c r="G931" s="370"/>
      <c r="H931" s="370"/>
      <c r="I931" s="370"/>
      <c r="J931" s="370"/>
      <c r="K931" s="370"/>
      <c r="L931" s="370"/>
      <c r="M931" s="370"/>
      <c r="N931" s="370"/>
      <c r="O931" s="370"/>
      <c r="P931" s="370"/>
      <c r="Q931" s="370"/>
      <c r="R931" s="370"/>
      <c r="S931" s="19"/>
      <c r="T931" s="19"/>
      <c r="U931" s="19"/>
      <c r="V931" s="19"/>
      <c r="W931" s="19"/>
      <c r="X931" s="19"/>
      <c r="Y931" s="19"/>
      <c r="Z931" s="19"/>
      <c r="AA931" s="19"/>
    </row>
    <row r="932" spans="1:27" x14ac:dyDescent="0.2">
      <c r="A932" s="370"/>
      <c r="B932" s="370"/>
      <c r="C932" s="370"/>
      <c r="D932" s="370"/>
      <c r="E932" s="370"/>
      <c r="F932" s="370"/>
      <c r="G932" s="370"/>
      <c r="H932" s="370"/>
      <c r="I932" s="370"/>
      <c r="J932" s="370"/>
      <c r="K932" s="370"/>
      <c r="L932" s="370"/>
      <c r="M932" s="370"/>
      <c r="N932" s="370"/>
      <c r="O932" s="370"/>
      <c r="P932" s="370"/>
      <c r="Q932" s="370"/>
      <c r="R932" s="370"/>
      <c r="S932" s="19"/>
      <c r="T932" s="19"/>
      <c r="U932" s="19"/>
      <c r="V932" s="19"/>
      <c r="W932" s="19"/>
      <c r="X932" s="19"/>
      <c r="Y932" s="19"/>
      <c r="Z932" s="19"/>
      <c r="AA932" s="19"/>
    </row>
    <row r="933" spans="1:27" x14ac:dyDescent="0.2">
      <c r="A933" s="370"/>
      <c r="B933" s="370"/>
      <c r="C933" s="370"/>
      <c r="D933" s="370"/>
      <c r="E933" s="370"/>
      <c r="F933" s="370"/>
      <c r="G933" s="370"/>
      <c r="H933" s="370"/>
      <c r="I933" s="370"/>
      <c r="J933" s="370"/>
      <c r="K933" s="370"/>
      <c r="L933" s="370"/>
      <c r="M933" s="370"/>
      <c r="N933" s="370"/>
      <c r="O933" s="370"/>
      <c r="P933" s="370"/>
      <c r="Q933" s="370"/>
      <c r="R933" s="370"/>
      <c r="S933" s="19"/>
      <c r="T933" s="19"/>
      <c r="U933" s="19"/>
      <c r="V933" s="19"/>
      <c r="W933" s="19"/>
      <c r="X933" s="19"/>
      <c r="Y933" s="19"/>
      <c r="Z933" s="19"/>
      <c r="AA933" s="19"/>
    </row>
    <row r="934" spans="1:27" x14ac:dyDescent="0.2">
      <c r="A934" s="19"/>
      <c r="B934" s="19"/>
      <c r="C934" s="19"/>
      <c r="D934" s="19"/>
      <c r="E934" s="19"/>
      <c r="F934" s="19"/>
      <c r="G934" s="19"/>
      <c r="H934" s="19"/>
      <c r="I934" s="19"/>
      <c r="J934" s="19"/>
      <c r="K934" s="19"/>
      <c r="L934" s="19"/>
      <c r="M934" s="19"/>
      <c r="N934" s="19"/>
      <c r="O934" s="19"/>
      <c r="P934" s="29"/>
      <c r="Q934" s="19"/>
      <c r="R934" s="19"/>
      <c r="S934" s="19"/>
      <c r="T934" s="19"/>
      <c r="U934" s="19"/>
      <c r="V934" s="19"/>
      <c r="W934" s="19"/>
      <c r="X934" s="19"/>
      <c r="Y934" s="19"/>
      <c r="Z934" s="19"/>
      <c r="AA934" s="19"/>
    </row>
    <row r="935" spans="1:27" x14ac:dyDescent="0.2">
      <c r="A935" s="371" t="s">
        <v>298</v>
      </c>
      <c r="B935" s="371"/>
      <c r="C935" s="371"/>
      <c r="D935" s="371"/>
      <c r="E935" s="371"/>
      <c r="F935" s="371"/>
      <c r="G935" s="371"/>
      <c r="H935" s="371"/>
      <c r="I935" s="371"/>
      <c r="J935" s="371" t="s">
        <v>299</v>
      </c>
      <c r="K935" s="371"/>
      <c r="L935" s="371"/>
      <c r="M935" s="371"/>
      <c r="N935" s="371"/>
      <c r="O935" s="371"/>
      <c r="P935" s="371"/>
      <c r="Q935" s="371"/>
      <c r="R935" s="371"/>
      <c r="S935" s="19"/>
      <c r="T935" s="19"/>
      <c r="U935" s="19"/>
      <c r="V935" s="19"/>
      <c r="W935" s="19"/>
      <c r="X935" s="19"/>
      <c r="Y935" s="19"/>
      <c r="Z935" s="19"/>
      <c r="AA935" s="19"/>
    </row>
    <row r="936" spans="1:27" x14ac:dyDescent="0.2">
      <c r="A936" s="370"/>
      <c r="B936" s="370"/>
      <c r="C936" s="370"/>
      <c r="D936" s="370"/>
      <c r="E936" s="370"/>
      <c r="F936" s="370"/>
      <c r="G936" s="370"/>
      <c r="H936" s="370"/>
      <c r="I936" s="370"/>
      <c r="J936" s="370"/>
      <c r="K936" s="370"/>
      <c r="L936" s="370"/>
      <c r="M936" s="370"/>
      <c r="N936" s="370"/>
      <c r="O936" s="370"/>
      <c r="P936" s="370"/>
      <c r="Q936" s="370"/>
      <c r="R936" s="370"/>
      <c r="S936" s="19" t="s">
        <v>300</v>
      </c>
      <c r="T936" s="19"/>
      <c r="U936" s="19"/>
      <c r="V936" s="19"/>
      <c r="W936" s="19"/>
      <c r="X936" s="19"/>
      <c r="Y936" s="19"/>
      <c r="Z936" s="19"/>
      <c r="AA936" s="19"/>
    </row>
    <row r="937" spans="1:27" x14ac:dyDescent="0.2">
      <c r="A937" s="370"/>
      <c r="B937" s="370"/>
      <c r="C937" s="370"/>
      <c r="D937" s="370"/>
      <c r="E937" s="370"/>
      <c r="F937" s="370"/>
      <c r="G937" s="370"/>
      <c r="H937" s="370"/>
      <c r="I937" s="370"/>
      <c r="J937" s="370"/>
      <c r="K937" s="370"/>
      <c r="L937" s="370"/>
      <c r="M937" s="370"/>
      <c r="N937" s="370"/>
      <c r="O937" s="370"/>
      <c r="P937" s="370"/>
      <c r="Q937" s="370"/>
      <c r="R937" s="370"/>
      <c r="S937" s="19"/>
      <c r="T937" s="19"/>
      <c r="U937" s="19"/>
      <c r="V937" s="19"/>
      <c r="W937" s="19"/>
      <c r="X937" s="19"/>
      <c r="Y937" s="19"/>
      <c r="Z937" s="19"/>
      <c r="AA937" s="19"/>
    </row>
    <row r="938" spans="1:27" x14ac:dyDescent="0.2">
      <c r="A938" s="370"/>
      <c r="B938" s="370"/>
      <c r="C938" s="370"/>
      <c r="D938" s="370"/>
      <c r="E938" s="370"/>
      <c r="F938" s="370"/>
      <c r="G938" s="370"/>
      <c r="H938" s="370"/>
      <c r="I938" s="370"/>
      <c r="J938" s="370"/>
      <c r="K938" s="370"/>
      <c r="L938" s="370"/>
      <c r="M938" s="370"/>
      <c r="N938" s="370"/>
      <c r="O938" s="370"/>
      <c r="P938" s="370"/>
      <c r="Q938" s="370"/>
      <c r="R938" s="370"/>
      <c r="S938" s="19"/>
      <c r="T938" s="19"/>
      <c r="U938" s="19"/>
      <c r="V938" s="19"/>
      <c r="W938" s="19"/>
      <c r="X938" s="19"/>
      <c r="Y938" s="19"/>
      <c r="Z938" s="19"/>
      <c r="AA938" s="19"/>
    </row>
    <row r="939" spans="1:27" x14ac:dyDescent="0.2">
      <c r="A939" s="370"/>
      <c r="B939" s="370"/>
      <c r="C939" s="370"/>
      <c r="D939" s="370"/>
      <c r="E939" s="370"/>
      <c r="F939" s="370"/>
      <c r="G939" s="370"/>
      <c r="H939" s="370"/>
      <c r="I939" s="370"/>
      <c r="J939" s="370"/>
      <c r="K939" s="370"/>
      <c r="L939" s="370"/>
      <c r="M939" s="370"/>
      <c r="N939" s="370"/>
      <c r="O939" s="370"/>
      <c r="P939" s="370"/>
      <c r="Q939" s="370"/>
      <c r="R939" s="370"/>
      <c r="S939" s="19"/>
      <c r="T939" s="19"/>
      <c r="U939" s="19"/>
      <c r="V939" s="19"/>
      <c r="W939" s="19"/>
      <c r="X939" s="19"/>
      <c r="Y939" s="19"/>
      <c r="Z939" s="19"/>
      <c r="AA939" s="19"/>
    </row>
    <row r="940" spans="1:27" x14ac:dyDescent="0.2">
      <c r="A940" s="370"/>
      <c r="B940" s="370"/>
      <c r="C940" s="370"/>
      <c r="D940" s="370"/>
      <c r="E940" s="370"/>
      <c r="F940" s="370"/>
      <c r="G940" s="370"/>
      <c r="H940" s="370"/>
      <c r="I940" s="370"/>
      <c r="J940" s="370"/>
      <c r="K940" s="370"/>
      <c r="L940" s="370"/>
      <c r="M940" s="370"/>
      <c r="N940" s="370"/>
      <c r="O940" s="370"/>
      <c r="P940" s="370"/>
      <c r="Q940" s="370"/>
      <c r="R940" s="370"/>
      <c r="S940" s="19"/>
      <c r="T940" s="19"/>
      <c r="U940" s="19"/>
      <c r="V940" s="19"/>
      <c r="W940" s="19"/>
      <c r="X940" s="19"/>
      <c r="Y940" s="19"/>
      <c r="Z940" s="19"/>
      <c r="AA940" s="19"/>
    </row>
    <row r="941" spans="1:27" x14ac:dyDescent="0.2">
      <c r="A941" s="370"/>
      <c r="B941" s="370"/>
      <c r="C941" s="370"/>
      <c r="D941" s="370"/>
      <c r="E941" s="370"/>
      <c r="F941" s="370"/>
      <c r="G941" s="370"/>
      <c r="H941" s="370"/>
      <c r="I941" s="370"/>
      <c r="J941" s="370"/>
      <c r="K941" s="370"/>
      <c r="L941" s="370"/>
      <c r="M941" s="370"/>
      <c r="N941" s="370"/>
      <c r="O941" s="370"/>
      <c r="P941" s="370"/>
      <c r="Q941" s="370"/>
      <c r="R941" s="370"/>
      <c r="S941" s="19"/>
      <c r="T941" s="19"/>
      <c r="U941" s="19"/>
      <c r="V941" s="19"/>
      <c r="W941" s="19"/>
      <c r="X941" s="19"/>
      <c r="Y941" s="19"/>
      <c r="Z941" s="19"/>
      <c r="AA941" s="19"/>
    </row>
    <row r="942" spans="1:27" x14ac:dyDescent="0.2">
      <c r="A942" s="370"/>
      <c r="B942" s="370"/>
      <c r="C942" s="370"/>
      <c r="D942" s="370"/>
      <c r="E942" s="370"/>
      <c r="F942" s="370"/>
      <c r="G942" s="370"/>
      <c r="H942" s="370"/>
      <c r="I942" s="370"/>
      <c r="J942" s="370"/>
      <c r="K942" s="370"/>
      <c r="L942" s="370"/>
      <c r="M942" s="370"/>
      <c r="N942" s="370"/>
      <c r="O942" s="370"/>
      <c r="P942" s="370"/>
      <c r="Q942" s="370"/>
      <c r="R942" s="370"/>
      <c r="S942" s="19"/>
      <c r="T942" s="19"/>
      <c r="U942" s="19"/>
      <c r="V942" s="19"/>
      <c r="W942" s="19"/>
      <c r="X942" s="19"/>
      <c r="Y942" s="19"/>
      <c r="Z942" s="19"/>
      <c r="AA942" s="19"/>
    </row>
    <row r="943" spans="1:27" x14ac:dyDescent="0.2">
      <c r="A943" s="370"/>
      <c r="B943" s="370"/>
      <c r="C943" s="370"/>
      <c r="D943" s="370"/>
      <c r="E943" s="370"/>
      <c r="F943" s="370"/>
      <c r="G943" s="370"/>
      <c r="H943" s="370"/>
      <c r="I943" s="370"/>
      <c r="J943" s="370"/>
      <c r="K943" s="370"/>
      <c r="L943" s="370"/>
      <c r="M943" s="370"/>
      <c r="N943" s="370"/>
      <c r="O943" s="370"/>
      <c r="P943" s="370"/>
      <c r="Q943" s="370"/>
      <c r="R943" s="370"/>
      <c r="S943" s="19"/>
      <c r="T943" s="19"/>
      <c r="U943" s="19"/>
      <c r="V943" s="19"/>
      <c r="W943" s="19"/>
      <c r="X943" s="19"/>
      <c r="Y943" s="19"/>
      <c r="Z943" s="19"/>
      <c r="AA943" s="19"/>
    </row>
    <row r="944" spans="1:27" x14ac:dyDescent="0.2">
      <c r="A944" s="370"/>
      <c r="B944" s="370"/>
      <c r="C944" s="370"/>
      <c r="D944" s="370"/>
      <c r="E944" s="370"/>
      <c r="F944" s="370"/>
      <c r="G944" s="370"/>
      <c r="H944" s="370"/>
      <c r="I944" s="370"/>
      <c r="J944" s="370"/>
      <c r="K944" s="370"/>
      <c r="L944" s="370"/>
      <c r="M944" s="370"/>
      <c r="N944" s="370"/>
      <c r="O944" s="370"/>
      <c r="P944" s="370"/>
      <c r="Q944" s="370"/>
      <c r="R944" s="370"/>
      <c r="S944" s="19"/>
      <c r="T944" s="19"/>
      <c r="U944" s="19"/>
      <c r="V944" s="19"/>
      <c r="W944" s="19"/>
      <c r="X944" s="19"/>
      <c r="Y944" s="19"/>
      <c r="Z944" s="19"/>
      <c r="AA944" s="19"/>
    </row>
    <row r="945" spans="1:27" x14ac:dyDescent="0.2">
      <c r="A945" s="370"/>
      <c r="B945" s="370"/>
      <c r="C945" s="370"/>
      <c r="D945" s="370"/>
      <c r="E945" s="370"/>
      <c r="F945" s="370"/>
      <c r="G945" s="370"/>
      <c r="H945" s="370"/>
      <c r="I945" s="370"/>
      <c r="J945" s="370"/>
      <c r="K945" s="370"/>
      <c r="L945" s="370"/>
      <c r="M945" s="370"/>
      <c r="N945" s="370"/>
      <c r="O945" s="370"/>
      <c r="P945" s="370"/>
      <c r="Q945" s="370"/>
      <c r="R945" s="370"/>
      <c r="S945" s="19"/>
      <c r="T945" s="19"/>
      <c r="U945" s="19"/>
      <c r="V945" s="19"/>
      <c r="W945" s="19"/>
      <c r="X945" s="19"/>
      <c r="Y945" s="19"/>
      <c r="Z945" s="19"/>
      <c r="AA945" s="19"/>
    </row>
    <row r="946" spans="1:27" x14ac:dyDescent="0.2">
      <c r="A946" s="370"/>
      <c r="B946" s="370"/>
      <c r="C946" s="370"/>
      <c r="D946" s="370"/>
      <c r="E946" s="370"/>
      <c r="F946" s="370"/>
      <c r="G946" s="370"/>
      <c r="H946" s="370"/>
      <c r="I946" s="370"/>
      <c r="J946" s="370"/>
      <c r="K946" s="370"/>
      <c r="L946" s="370"/>
      <c r="M946" s="370"/>
      <c r="N946" s="370"/>
      <c r="O946" s="370"/>
      <c r="P946" s="370"/>
      <c r="Q946" s="370"/>
      <c r="R946" s="370"/>
      <c r="S946" s="19"/>
      <c r="T946" s="19"/>
      <c r="U946" s="19"/>
      <c r="V946" s="19"/>
      <c r="W946" s="19"/>
      <c r="X946" s="19"/>
      <c r="Y946" s="19"/>
      <c r="Z946" s="19"/>
      <c r="AA946" s="19"/>
    </row>
    <row r="947" spans="1:27" x14ac:dyDescent="0.2">
      <c r="A947" s="19"/>
      <c r="B947" s="19"/>
      <c r="C947" s="19"/>
      <c r="D947" s="19"/>
      <c r="E947" s="19"/>
      <c r="F947" s="19"/>
      <c r="G947" s="19"/>
      <c r="H947" s="19"/>
      <c r="I947" s="19"/>
      <c r="J947" s="19"/>
      <c r="K947" s="19"/>
      <c r="L947" s="19"/>
      <c r="M947" s="19"/>
      <c r="N947" s="19"/>
      <c r="O947" s="19"/>
      <c r="P947" s="29"/>
      <c r="Q947" s="19"/>
      <c r="R947" s="19"/>
      <c r="S947" s="19"/>
      <c r="T947" s="19"/>
      <c r="U947" s="19"/>
      <c r="V947" s="19"/>
      <c r="W947" s="19"/>
      <c r="X947" s="19"/>
      <c r="Y947" s="19"/>
      <c r="Z947" s="19"/>
      <c r="AA947" s="19"/>
    </row>
    <row r="948" spans="1:27" x14ac:dyDescent="0.2">
      <c r="A948" s="371" t="s">
        <v>742</v>
      </c>
      <c r="B948" s="371"/>
      <c r="C948" s="371"/>
      <c r="D948" s="371"/>
      <c r="E948" s="371"/>
      <c r="F948" s="371"/>
      <c r="G948" s="371"/>
      <c r="H948" s="371"/>
      <c r="I948" s="371"/>
      <c r="J948" s="371" t="s">
        <v>743</v>
      </c>
      <c r="K948" s="371"/>
      <c r="L948" s="371"/>
      <c r="M948" s="371"/>
      <c r="N948" s="371"/>
      <c r="O948" s="371"/>
      <c r="P948" s="371"/>
      <c r="Q948" s="371"/>
      <c r="R948" s="371"/>
      <c r="S948" s="19"/>
      <c r="T948" s="19"/>
      <c r="U948" s="19"/>
      <c r="V948" s="19"/>
      <c r="W948" s="19"/>
      <c r="X948" s="19"/>
      <c r="Y948" s="19"/>
      <c r="Z948" s="19"/>
      <c r="AA948" s="19"/>
    </row>
    <row r="949" spans="1:27" x14ac:dyDescent="0.2">
      <c r="A949" s="370"/>
      <c r="B949" s="370"/>
      <c r="C949" s="370"/>
      <c r="D949" s="370"/>
      <c r="E949" s="370"/>
      <c r="F949" s="370"/>
      <c r="G949" s="370"/>
      <c r="H949" s="370"/>
      <c r="I949" s="370"/>
      <c r="J949" s="370"/>
      <c r="K949" s="370"/>
      <c r="L949" s="370"/>
      <c r="M949" s="370"/>
      <c r="N949" s="370"/>
      <c r="O949" s="370"/>
      <c r="P949" s="370"/>
      <c r="Q949" s="370"/>
      <c r="R949" s="370"/>
      <c r="S949" s="19" t="s">
        <v>301</v>
      </c>
      <c r="T949" s="19"/>
      <c r="U949" s="19"/>
      <c r="V949" s="19"/>
      <c r="W949" s="19"/>
      <c r="X949" s="19"/>
      <c r="Y949" s="19"/>
      <c r="Z949" s="19"/>
      <c r="AA949" s="19"/>
    </row>
    <row r="950" spans="1:27" x14ac:dyDescent="0.2">
      <c r="A950" s="370"/>
      <c r="B950" s="370"/>
      <c r="C950" s="370"/>
      <c r="D950" s="370"/>
      <c r="E950" s="370"/>
      <c r="F950" s="370"/>
      <c r="G950" s="370"/>
      <c r="H950" s="370"/>
      <c r="I950" s="370"/>
      <c r="J950" s="370"/>
      <c r="K950" s="370"/>
      <c r="L950" s="370"/>
      <c r="M950" s="370"/>
      <c r="N950" s="370"/>
      <c r="O950" s="370"/>
      <c r="P950" s="370"/>
      <c r="Q950" s="370"/>
      <c r="R950" s="370"/>
      <c r="S950" s="19"/>
      <c r="T950" s="19"/>
      <c r="U950" s="19"/>
      <c r="V950" s="19"/>
      <c r="W950" s="19"/>
      <c r="X950" s="19"/>
      <c r="Y950" s="19"/>
      <c r="Z950" s="19"/>
      <c r="AA950" s="19"/>
    </row>
    <row r="951" spans="1:27" x14ac:dyDescent="0.2">
      <c r="A951" s="370"/>
      <c r="B951" s="370"/>
      <c r="C951" s="370"/>
      <c r="D951" s="370"/>
      <c r="E951" s="370"/>
      <c r="F951" s="370"/>
      <c r="G951" s="370"/>
      <c r="H951" s="370"/>
      <c r="I951" s="370"/>
      <c r="J951" s="370"/>
      <c r="K951" s="370"/>
      <c r="L951" s="370"/>
      <c r="M951" s="370"/>
      <c r="N951" s="370"/>
      <c r="O951" s="370"/>
      <c r="P951" s="370"/>
      <c r="Q951" s="370"/>
      <c r="R951" s="370"/>
      <c r="S951" s="19"/>
      <c r="T951" s="19"/>
      <c r="U951" s="19"/>
      <c r="V951" s="19"/>
      <c r="W951" s="19"/>
      <c r="X951" s="19"/>
      <c r="Y951" s="19"/>
      <c r="Z951" s="19"/>
      <c r="AA951" s="19"/>
    </row>
    <row r="952" spans="1:27" x14ac:dyDescent="0.2">
      <c r="A952" s="370"/>
      <c r="B952" s="370"/>
      <c r="C952" s="370"/>
      <c r="D952" s="370"/>
      <c r="E952" s="370"/>
      <c r="F952" s="370"/>
      <c r="G952" s="370"/>
      <c r="H952" s="370"/>
      <c r="I952" s="370"/>
      <c r="J952" s="370"/>
      <c r="K952" s="370"/>
      <c r="L952" s="370"/>
      <c r="M952" s="370"/>
      <c r="N952" s="370"/>
      <c r="O952" s="370"/>
      <c r="P952" s="370"/>
      <c r="Q952" s="370"/>
      <c r="R952" s="370"/>
      <c r="S952" s="19" t="s">
        <v>302</v>
      </c>
      <c r="T952" s="19"/>
      <c r="U952" s="19"/>
      <c r="V952" s="19"/>
      <c r="W952" s="19"/>
      <c r="X952" s="19"/>
      <c r="Y952" s="19"/>
      <c r="Z952" s="19"/>
      <c r="AA952" s="19"/>
    </row>
    <row r="953" spans="1:27" x14ac:dyDescent="0.2">
      <c r="A953" s="370"/>
      <c r="B953" s="370"/>
      <c r="C953" s="370"/>
      <c r="D953" s="370"/>
      <c r="E953" s="370"/>
      <c r="F953" s="370"/>
      <c r="G953" s="370"/>
      <c r="H953" s="370"/>
      <c r="I953" s="370"/>
      <c r="J953" s="370"/>
      <c r="K953" s="370"/>
      <c r="L953" s="370"/>
      <c r="M953" s="370"/>
      <c r="N953" s="370"/>
      <c r="O953" s="370"/>
      <c r="P953" s="370"/>
      <c r="Q953" s="370"/>
      <c r="R953" s="370"/>
      <c r="S953" s="19" t="s">
        <v>339</v>
      </c>
      <c r="T953" s="19"/>
      <c r="U953" s="19"/>
      <c r="V953" s="19"/>
      <c r="W953" s="19"/>
      <c r="X953" s="19"/>
      <c r="Y953" s="19"/>
      <c r="Z953" s="19"/>
      <c r="AA953" s="19"/>
    </row>
    <row r="954" spans="1:27" x14ac:dyDescent="0.2">
      <c r="A954" s="370"/>
      <c r="B954" s="370"/>
      <c r="C954" s="370"/>
      <c r="D954" s="370"/>
      <c r="E954" s="370"/>
      <c r="F954" s="370"/>
      <c r="G954" s="370"/>
      <c r="H954" s="370"/>
      <c r="I954" s="370"/>
      <c r="J954" s="370"/>
      <c r="K954" s="370"/>
      <c r="L954" s="370"/>
      <c r="M954" s="370"/>
      <c r="N954" s="370"/>
      <c r="O954" s="370"/>
      <c r="P954" s="370"/>
      <c r="Q954" s="370"/>
      <c r="R954" s="370"/>
      <c r="S954" s="19"/>
      <c r="T954" s="19"/>
      <c r="U954" s="19"/>
      <c r="V954" s="19"/>
      <c r="W954" s="19"/>
      <c r="X954" s="19"/>
      <c r="Y954" s="19"/>
      <c r="Z954" s="19"/>
      <c r="AA954" s="19"/>
    </row>
    <row r="955" spans="1:27" x14ac:dyDescent="0.2">
      <c r="A955" s="370"/>
      <c r="B955" s="370"/>
      <c r="C955" s="370"/>
      <c r="D955" s="370"/>
      <c r="E955" s="370"/>
      <c r="F955" s="370"/>
      <c r="G955" s="370"/>
      <c r="H955" s="370"/>
      <c r="I955" s="370"/>
      <c r="J955" s="370"/>
      <c r="K955" s="370"/>
      <c r="L955" s="370"/>
      <c r="M955" s="370"/>
      <c r="N955" s="370"/>
      <c r="O955" s="370"/>
      <c r="P955" s="370"/>
      <c r="Q955" s="370"/>
      <c r="R955" s="370"/>
      <c r="S955" s="19"/>
      <c r="T955" s="19"/>
      <c r="U955" s="19"/>
      <c r="V955" s="19"/>
      <c r="W955" s="19"/>
      <c r="X955" s="19"/>
      <c r="Y955" s="19"/>
      <c r="Z955" s="19"/>
      <c r="AA955" s="19"/>
    </row>
    <row r="956" spans="1:27" x14ac:dyDescent="0.2">
      <c r="A956" s="370"/>
      <c r="B956" s="370"/>
      <c r="C956" s="370"/>
      <c r="D956" s="370"/>
      <c r="E956" s="370"/>
      <c r="F956" s="370"/>
      <c r="G956" s="370"/>
      <c r="H956" s="370"/>
      <c r="I956" s="370"/>
      <c r="J956" s="370"/>
      <c r="K956" s="370"/>
      <c r="L956" s="370"/>
      <c r="M956" s="370"/>
      <c r="N956" s="370"/>
      <c r="O956" s="370"/>
      <c r="P956" s="370"/>
      <c r="Q956" s="370"/>
      <c r="R956" s="370"/>
      <c r="S956" s="19"/>
      <c r="T956" s="19"/>
      <c r="U956" s="19"/>
      <c r="V956" s="19"/>
      <c r="W956" s="19"/>
      <c r="X956" s="19"/>
      <c r="Y956" s="19"/>
      <c r="Z956" s="19"/>
      <c r="AA956" s="19"/>
    </row>
    <row r="957" spans="1:27" x14ac:dyDescent="0.2">
      <c r="A957" s="370"/>
      <c r="B957" s="370"/>
      <c r="C957" s="370"/>
      <c r="D957" s="370"/>
      <c r="E957" s="370"/>
      <c r="F957" s="370"/>
      <c r="G957" s="370"/>
      <c r="H957" s="370"/>
      <c r="I957" s="370"/>
      <c r="J957" s="370"/>
      <c r="K957" s="370"/>
      <c r="L957" s="370"/>
      <c r="M957" s="370"/>
      <c r="N957" s="370"/>
      <c r="O957" s="370"/>
      <c r="P957" s="370"/>
      <c r="Q957" s="370"/>
      <c r="R957" s="370"/>
      <c r="S957" s="19"/>
      <c r="T957" s="19"/>
      <c r="U957" s="19"/>
      <c r="V957" s="19"/>
      <c r="W957" s="19"/>
      <c r="X957" s="19"/>
      <c r="Y957" s="19"/>
      <c r="Z957" s="19"/>
      <c r="AA957" s="19"/>
    </row>
    <row r="958" spans="1:27" x14ac:dyDescent="0.2">
      <c r="A958" s="370"/>
      <c r="B958" s="370"/>
      <c r="C958" s="370"/>
      <c r="D958" s="370"/>
      <c r="E958" s="370"/>
      <c r="F958" s="370"/>
      <c r="G958" s="370"/>
      <c r="H958" s="370"/>
      <c r="I958" s="370"/>
      <c r="J958" s="370"/>
      <c r="K958" s="370"/>
      <c r="L958" s="370"/>
      <c r="M958" s="370"/>
      <c r="N958" s="370"/>
      <c r="O958" s="370"/>
      <c r="P958" s="370"/>
      <c r="Q958" s="370"/>
      <c r="R958" s="370"/>
      <c r="S958" s="19"/>
      <c r="T958" s="19"/>
      <c r="U958" s="19"/>
      <c r="V958" s="19"/>
      <c r="W958" s="19"/>
      <c r="X958" s="19"/>
      <c r="Y958" s="19"/>
      <c r="Z958" s="19"/>
      <c r="AA958" s="19"/>
    </row>
    <row r="959" spans="1:27" x14ac:dyDescent="0.2">
      <c r="A959" s="370"/>
      <c r="B959" s="370"/>
      <c r="C959" s="370"/>
      <c r="D959" s="370"/>
      <c r="E959" s="370"/>
      <c r="F959" s="370"/>
      <c r="G959" s="370"/>
      <c r="H959" s="370"/>
      <c r="I959" s="370"/>
      <c r="J959" s="370"/>
      <c r="K959" s="370"/>
      <c r="L959" s="370"/>
      <c r="M959" s="370"/>
      <c r="N959" s="370"/>
      <c r="O959" s="370"/>
      <c r="P959" s="370"/>
      <c r="Q959" s="370"/>
      <c r="R959" s="370"/>
      <c r="S959" s="19"/>
      <c r="T959" s="19"/>
      <c r="U959" s="19"/>
      <c r="V959" s="19"/>
      <c r="W959" s="19"/>
      <c r="X959" s="19"/>
      <c r="Y959" s="19"/>
      <c r="Z959" s="19"/>
      <c r="AA959" s="19"/>
    </row>
    <row r="960" spans="1:27" x14ac:dyDescent="0.2">
      <c r="A960" s="19"/>
      <c r="B960" s="19"/>
      <c r="C960" s="19"/>
      <c r="D960" s="19"/>
      <c r="E960" s="19"/>
      <c r="F960" s="19"/>
      <c r="G960" s="19"/>
      <c r="H960" s="19"/>
      <c r="I960" s="19"/>
      <c r="J960" s="19"/>
      <c r="K960" s="19"/>
      <c r="L960" s="19"/>
      <c r="M960" s="19"/>
      <c r="N960" s="29"/>
      <c r="O960" s="19"/>
      <c r="P960" s="19"/>
      <c r="Q960" s="19"/>
      <c r="R960" s="19"/>
      <c r="S960" s="19"/>
      <c r="T960" s="19"/>
      <c r="U960" s="19"/>
      <c r="V960" s="19"/>
      <c r="W960" s="19"/>
      <c r="X960" s="19"/>
      <c r="Y960" s="19"/>
      <c r="Z960" s="19"/>
      <c r="AA960" s="19"/>
    </row>
    <row r="961" spans="1:27" x14ac:dyDescent="0.2">
      <c r="A961" s="19"/>
      <c r="B961" s="19"/>
      <c r="C961" s="19"/>
      <c r="D961" s="19"/>
      <c r="E961" s="19"/>
      <c r="F961" s="19"/>
      <c r="G961" s="19"/>
      <c r="H961" s="19"/>
      <c r="I961" s="19"/>
      <c r="J961" s="19"/>
      <c r="K961" s="19"/>
      <c r="L961" s="19"/>
      <c r="M961" s="367" t="str">
        <f>[128]Base_01!$C$4&amp;", "&amp;[128]Base_01!$C$28</f>
        <v>Sorong, …..  …........................  2026</v>
      </c>
      <c r="N961" s="367"/>
      <c r="O961" s="367"/>
      <c r="P961" s="367"/>
      <c r="Q961" s="367"/>
      <c r="R961" s="367"/>
      <c r="S961" s="19"/>
      <c r="T961" s="19"/>
      <c r="U961" s="19"/>
      <c r="V961" s="19"/>
      <c r="W961" s="19"/>
      <c r="X961" s="19"/>
      <c r="Y961" s="19"/>
      <c r="Z961" s="19"/>
      <c r="AA961" s="19"/>
    </row>
    <row r="962" spans="1:27" x14ac:dyDescent="0.2">
      <c r="A962" s="367" t="s">
        <v>320</v>
      </c>
      <c r="B962" s="367"/>
      <c r="C962" s="367"/>
      <c r="D962" s="367"/>
      <c r="E962" s="367"/>
      <c r="F962" s="367"/>
      <c r="G962" s="19"/>
      <c r="H962" s="19"/>
      <c r="I962" s="19"/>
      <c r="J962" s="19"/>
      <c r="K962" s="19"/>
      <c r="L962" s="19"/>
      <c r="M962" s="367" t="s">
        <v>304</v>
      </c>
      <c r="N962" s="367"/>
      <c r="O962" s="367"/>
      <c r="P962" s="367"/>
      <c r="Q962" s="367"/>
      <c r="R962" s="367"/>
      <c r="S962" s="19"/>
      <c r="T962" s="19"/>
      <c r="U962" s="19"/>
      <c r="V962" s="19"/>
      <c r="W962" s="19"/>
      <c r="X962" s="19"/>
      <c r="Y962" s="19"/>
      <c r="Z962" s="19"/>
      <c r="AA962" s="19"/>
    </row>
    <row r="963" spans="1:27" x14ac:dyDescent="0.2">
      <c r="A963" s="367" t="s">
        <v>321</v>
      </c>
      <c r="B963" s="367"/>
      <c r="C963" s="367"/>
      <c r="D963" s="367"/>
      <c r="E963" s="367"/>
      <c r="F963" s="367"/>
      <c r="G963" s="19"/>
      <c r="H963" s="19"/>
      <c r="I963" s="19"/>
      <c r="J963" s="19"/>
      <c r="K963" s="19"/>
      <c r="L963" s="19"/>
      <c r="M963" s="367" t="s">
        <v>305</v>
      </c>
      <c r="N963" s="367"/>
      <c r="O963" s="367"/>
      <c r="P963" s="367"/>
      <c r="Q963" s="367"/>
      <c r="R963" s="367"/>
      <c r="S963" s="19"/>
      <c r="T963" s="19"/>
      <c r="U963" s="19"/>
      <c r="V963" s="19"/>
      <c r="W963" s="19"/>
      <c r="X963" s="19"/>
      <c r="Y963" s="19"/>
      <c r="Z963" s="19"/>
      <c r="AA963" s="19"/>
    </row>
    <row r="964" spans="1:27" x14ac:dyDescent="0.2">
      <c r="A964" s="19"/>
      <c r="B964" s="19"/>
      <c r="C964" s="19"/>
      <c r="D964" s="19"/>
      <c r="E964" s="19"/>
      <c r="F964" s="19"/>
      <c r="G964" s="19"/>
      <c r="H964" s="19"/>
      <c r="I964" s="19"/>
      <c r="J964" s="19"/>
      <c r="K964" s="19"/>
      <c r="L964" s="19"/>
      <c r="M964" s="19"/>
      <c r="N964" s="29"/>
      <c r="O964" s="19"/>
      <c r="P964" s="19"/>
      <c r="Q964" s="19"/>
      <c r="R964" s="19"/>
      <c r="S964" s="19"/>
      <c r="T964" s="19"/>
      <c r="U964" s="19"/>
      <c r="V964" s="19"/>
      <c r="W964" s="19"/>
      <c r="X964" s="19"/>
      <c r="Y964" s="19"/>
      <c r="Z964" s="19"/>
      <c r="AA964" s="19"/>
    </row>
    <row r="965" spans="1:27" x14ac:dyDescent="0.2">
      <c r="A965" s="19"/>
      <c r="B965" s="19"/>
      <c r="C965" s="19"/>
      <c r="D965" s="19"/>
      <c r="E965" s="19"/>
      <c r="F965" s="19"/>
      <c r="G965" s="19"/>
      <c r="H965" s="19"/>
      <c r="I965" s="19"/>
      <c r="J965" s="19"/>
      <c r="K965" s="19"/>
      <c r="L965" s="19"/>
      <c r="M965" s="19"/>
      <c r="N965" s="29"/>
      <c r="O965" s="19"/>
      <c r="P965" s="19"/>
      <c r="Q965" s="19"/>
      <c r="R965" s="19"/>
      <c r="S965" s="19"/>
      <c r="T965" s="19"/>
      <c r="U965" s="19"/>
      <c r="V965" s="19"/>
      <c r="W965" s="19"/>
      <c r="X965" s="19"/>
      <c r="Y965" s="19"/>
      <c r="Z965" s="19"/>
      <c r="AA965" s="19"/>
    </row>
    <row r="966" spans="1:27" x14ac:dyDescent="0.2">
      <c r="A966" s="19"/>
      <c r="B966" s="19"/>
      <c r="C966" s="19"/>
      <c r="D966" s="19"/>
      <c r="E966" s="19"/>
      <c r="F966" s="19"/>
      <c r="G966" s="19"/>
      <c r="H966" s="19"/>
      <c r="I966" s="19"/>
      <c r="J966" s="19"/>
      <c r="K966" s="19"/>
      <c r="L966" s="19"/>
      <c r="M966" s="19"/>
      <c r="N966" s="29"/>
      <c r="O966" s="19"/>
      <c r="P966" s="19"/>
      <c r="Q966" s="19"/>
      <c r="R966" s="19"/>
      <c r="S966" s="19"/>
      <c r="T966" s="19"/>
      <c r="U966" s="19"/>
      <c r="V966" s="19"/>
      <c r="W966" s="19"/>
      <c r="X966" s="19"/>
      <c r="Y966" s="19"/>
      <c r="Z966" s="19"/>
      <c r="AA966" s="19"/>
    </row>
    <row r="967" spans="1:27" x14ac:dyDescent="0.2">
      <c r="A967" s="19"/>
      <c r="B967" s="19"/>
      <c r="C967" s="19"/>
      <c r="D967" s="19"/>
      <c r="E967" s="19"/>
      <c r="F967" s="19"/>
      <c r="G967" s="19"/>
      <c r="H967" s="19"/>
      <c r="I967" s="19"/>
      <c r="J967" s="19"/>
      <c r="K967" s="19"/>
      <c r="L967" s="19"/>
      <c r="M967" s="19"/>
      <c r="N967" s="29"/>
      <c r="O967" s="19"/>
      <c r="P967" s="19"/>
      <c r="Q967" s="19"/>
      <c r="R967" s="19"/>
      <c r="S967" s="19"/>
      <c r="T967" s="19"/>
      <c r="U967" s="19"/>
      <c r="V967" s="19"/>
      <c r="W967" s="19"/>
      <c r="X967" s="19"/>
      <c r="Y967" s="19"/>
      <c r="Z967" s="19"/>
      <c r="AA967" s="19"/>
    </row>
    <row r="968" spans="1:27" x14ac:dyDescent="0.2">
      <c r="A968" s="366" t="str">
        <f>[128]Base_02!$C$28</f>
        <v>Nama PB 1</v>
      </c>
      <c r="B968" s="366"/>
      <c r="C968" s="366"/>
      <c r="D968" s="366"/>
      <c r="E968" s="366"/>
      <c r="F968" s="366"/>
      <c r="G968" s="19"/>
      <c r="H968" s="19"/>
      <c r="I968" s="19"/>
      <c r="J968" s="19"/>
      <c r="K968" s="19"/>
      <c r="L968" s="19"/>
      <c r="M968" s="367" t="str">
        <f>E830</f>
        <v>Nama PB 6</v>
      </c>
      <c r="N968" s="367"/>
      <c r="O968" s="367"/>
      <c r="P968" s="367"/>
      <c r="Q968" s="367"/>
      <c r="R968" s="367"/>
      <c r="S968" s="19"/>
      <c r="T968" s="19"/>
      <c r="U968" s="19"/>
      <c r="V968" s="19"/>
      <c r="W968" s="19"/>
      <c r="X968" s="19"/>
      <c r="Y968" s="19"/>
      <c r="Z968" s="19"/>
      <c r="AA968" s="19"/>
    </row>
    <row r="969" spans="1:27" x14ac:dyDescent="0.2">
      <c r="A969" s="19"/>
      <c r="B969" s="19"/>
      <c r="C969" s="19"/>
      <c r="D969" s="19"/>
      <c r="E969" s="19"/>
      <c r="F969" s="19"/>
      <c r="G969" s="19"/>
      <c r="H969" s="19"/>
      <c r="I969" s="19"/>
      <c r="J969" s="19"/>
      <c r="K969" s="19"/>
      <c r="L969" s="19"/>
      <c r="M969" s="19"/>
      <c r="N969" s="29"/>
      <c r="O969" s="19"/>
      <c r="P969" s="19"/>
      <c r="Q969" s="19"/>
      <c r="R969" s="19"/>
      <c r="S969" s="19"/>
      <c r="T969" s="19"/>
      <c r="U969" s="19"/>
      <c r="V969" s="19"/>
      <c r="W969" s="19"/>
      <c r="X969" s="19"/>
      <c r="Y969" s="19"/>
      <c r="Z969" s="19"/>
      <c r="AA969" s="19"/>
    </row>
    <row r="970" spans="1:27" x14ac:dyDescent="0.2">
      <c r="A970" s="366" t="s">
        <v>303</v>
      </c>
      <c r="B970" s="366"/>
      <c r="C970" s="366"/>
      <c r="D970" s="366"/>
      <c r="E970" s="366"/>
      <c r="F970" s="366"/>
      <c r="G970" s="19"/>
      <c r="H970" s="19"/>
      <c r="I970" s="31"/>
      <c r="J970" s="31"/>
      <c r="K970" s="21"/>
      <c r="L970" s="21"/>
      <c r="M970" s="368" t="s">
        <v>306</v>
      </c>
      <c r="N970" s="368"/>
      <c r="O970" s="368"/>
      <c r="P970" s="368"/>
      <c r="Q970" s="368"/>
      <c r="R970" s="368"/>
      <c r="S970" s="19"/>
      <c r="T970" s="19"/>
      <c r="U970" s="19"/>
      <c r="V970" s="19"/>
      <c r="W970" s="19"/>
      <c r="X970" s="19"/>
      <c r="Y970" s="19"/>
      <c r="Z970" s="19"/>
      <c r="AA970" s="19"/>
    </row>
    <row r="971" spans="1:27" x14ac:dyDescent="0.2">
      <c r="A971" s="359" t="s">
        <v>322</v>
      </c>
      <c r="B971" s="359"/>
      <c r="C971" s="359"/>
      <c r="D971" s="359"/>
      <c r="E971" s="359"/>
      <c r="F971" s="359"/>
      <c r="I971" s="32"/>
      <c r="J971" s="32"/>
      <c r="K971" s="32"/>
      <c r="L971" s="32"/>
      <c r="M971" s="369" t="str">
        <f>[128]Base_01!$B$17&amp;" "&amp;[128]Base_01!$C$4</f>
        <v>Koordinator Kota Sorong</v>
      </c>
      <c r="N971" s="369"/>
      <c r="O971" s="369"/>
      <c r="P971" s="369"/>
      <c r="Q971" s="369"/>
      <c r="R971" s="369"/>
      <c r="S971" s="19"/>
      <c r="T971" s="19"/>
      <c r="U971" s="19"/>
      <c r="V971" s="19"/>
      <c r="W971" s="19"/>
      <c r="X971" s="19"/>
      <c r="Y971" s="19"/>
      <c r="Z971" s="19"/>
      <c r="AA971" s="19"/>
    </row>
    <row r="972" spans="1:27" x14ac:dyDescent="0.2">
      <c r="N972" s="33"/>
      <c r="S972" s="19"/>
      <c r="T972" s="19"/>
      <c r="U972" s="19"/>
      <c r="V972" s="19"/>
      <c r="W972" s="19"/>
      <c r="X972" s="19"/>
      <c r="Y972" s="19"/>
      <c r="Z972" s="19"/>
      <c r="AA972" s="19"/>
    </row>
    <row r="973" spans="1:27" x14ac:dyDescent="0.2">
      <c r="N973" s="33"/>
      <c r="S973" s="19"/>
      <c r="T973" s="19"/>
      <c r="U973" s="19"/>
      <c r="V973" s="19"/>
      <c r="W973" s="19"/>
      <c r="X973" s="19"/>
      <c r="Y973" s="19"/>
      <c r="Z973" s="19"/>
      <c r="AA973" s="19"/>
    </row>
    <row r="974" spans="1:27" x14ac:dyDescent="0.2">
      <c r="N974" s="33"/>
      <c r="S974" s="19"/>
      <c r="T974" s="19"/>
      <c r="U974" s="19"/>
      <c r="V974" s="19"/>
      <c r="W974" s="19"/>
      <c r="X974" s="19"/>
      <c r="Y974" s="19"/>
      <c r="Z974" s="19"/>
      <c r="AA974" s="19"/>
    </row>
    <row r="975" spans="1:27" x14ac:dyDescent="0.2">
      <c r="N975" s="33"/>
      <c r="S975" s="19"/>
      <c r="T975" s="19"/>
      <c r="U975" s="19"/>
      <c r="V975" s="19"/>
      <c r="W975" s="19"/>
      <c r="X975" s="19"/>
      <c r="Y975" s="19"/>
      <c r="Z975" s="19"/>
      <c r="AA975" s="19"/>
    </row>
    <row r="976" spans="1:27" x14ac:dyDescent="0.2">
      <c r="A976" s="359" t="str">
        <f>[128]Base_01!$C$20</f>
        <v>…...............         …...............</v>
      </c>
      <c r="B976" s="359"/>
      <c r="C976" s="359"/>
      <c r="D976" s="359"/>
      <c r="E976" s="359"/>
      <c r="F976" s="359"/>
      <c r="M976" s="359" t="str">
        <f>[128]Base_01!$C$17</f>
        <v>AfrIandi Yudhistira, S.T.</v>
      </c>
      <c r="N976" s="359"/>
      <c r="O976" s="359"/>
      <c r="P976" s="359"/>
      <c r="Q976" s="359"/>
      <c r="R976" s="359"/>
      <c r="S976" s="19"/>
      <c r="T976" s="19"/>
      <c r="U976" s="19"/>
      <c r="V976" s="19"/>
      <c r="W976" s="19"/>
      <c r="X976" s="19"/>
      <c r="Y976" s="19"/>
      <c r="Z976" s="19"/>
      <c r="AA976" s="19"/>
    </row>
    <row r="977" spans="1:27" x14ac:dyDescent="0.2">
      <c r="B977" s="20"/>
      <c r="C977" s="20"/>
      <c r="D977" s="20"/>
      <c r="E977" s="20"/>
      <c r="F977" s="19"/>
      <c r="G977" s="19"/>
      <c r="H977" s="19"/>
      <c r="I977" s="19"/>
      <c r="J977" s="19"/>
      <c r="K977" s="20"/>
      <c r="L977" s="20"/>
      <c r="M977" s="20"/>
      <c r="N977" s="20"/>
      <c r="O977" s="28"/>
      <c r="P977" s="28"/>
      <c r="Q977" s="28"/>
      <c r="R977" s="28"/>
      <c r="S977" s="19"/>
      <c r="T977" s="19"/>
      <c r="U977" s="19"/>
      <c r="V977" s="19"/>
      <c r="W977" s="19"/>
      <c r="X977" s="19"/>
      <c r="Y977" s="19"/>
      <c r="Z977" s="19"/>
      <c r="AA977" s="19"/>
    </row>
    <row r="978" spans="1:27" x14ac:dyDescent="0.2">
      <c r="B978" s="20"/>
      <c r="C978" s="20"/>
      <c r="D978" s="20"/>
      <c r="E978" s="20"/>
      <c r="F978" s="19"/>
      <c r="G978" s="19"/>
      <c r="H978" s="19"/>
      <c r="I978" s="19"/>
      <c r="J978" s="19"/>
      <c r="K978" s="20"/>
      <c r="L978" s="20"/>
      <c r="M978" s="20"/>
      <c r="N978" s="20"/>
      <c r="O978" s="28"/>
      <c r="P978" s="28"/>
      <c r="Q978" s="28"/>
      <c r="R978" s="28"/>
      <c r="S978" s="19"/>
      <c r="T978" s="19"/>
      <c r="U978" s="19"/>
      <c r="V978" s="19"/>
      <c r="W978" s="19"/>
      <c r="X978" s="19"/>
      <c r="Y978" s="19"/>
      <c r="Z978" s="19"/>
      <c r="AA978" s="19"/>
    </row>
    <row r="979" spans="1:27" x14ac:dyDescent="0.2">
      <c r="A979" s="18" t="s">
        <v>744</v>
      </c>
    </row>
    <row r="980" spans="1:27" x14ac:dyDescent="0.2">
      <c r="A980" s="1" t="s">
        <v>400</v>
      </c>
    </row>
    <row r="981" spans="1:27" x14ac:dyDescent="0.2">
      <c r="A981" s="1" t="s">
        <v>745</v>
      </c>
    </row>
    <row r="988" spans="1:27" x14ac:dyDescent="0.2">
      <c r="A988" s="297"/>
      <c r="B988" s="297"/>
      <c r="C988" s="297"/>
      <c r="D988" s="297"/>
      <c r="E988" s="297"/>
      <c r="F988" s="297"/>
      <c r="G988" s="297"/>
      <c r="H988" s="297"/>
      <c r="I988" s="297"/>
      <c r="J988" s="297"/>
      <c r="K988" s="297"/>
      <c r="L988" s="297"/>
      <c r="M988" s="297"/>
      <c r="N988" s="297"/>
      <c r="O988" s="297"/>
      <c r="P988" s="297"/>
      <c r="Q988" s="297"/>
      <c r="R988" s="297"/>
      <c r="S988" s="19"/>
      <c r="T988" s="19"/>
      <c r="U988" s="19"/>
      <c r="V988" s="19"/>
      <c r="W988" s="19"/>
      <c r="X988" s="19"/>
      <c r="Y988" s="19"/>
      <c r="Z988" s="19"/>
      <c r="AA988" s="19"/>
    </row>
    <row r="989" spans="1:27" x14ac:dyDescent="0.2">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c r="AA989" s="19"/>
    </row>
    <row r="990" spans="1:27" x14ac:dyDescent="0.2">
      <c r="A990" s="20"/>
      <c r="B990" s="20"/>
      <c r="C990" s="20"/>
      <c r="D990" s="20"/>
      <c r="E990" s="20"/>
      <c r="F990" s="20"/>
      <c r="G990" s="20"/>
      <c r="H990" s="20"/>
      <c r="I990" s="20"/>
      <c r="J990" s="19"/>
      <c r="K990" s="21"/>
      <c r="L990" s="21"/>
      <c r="M990" s="21"/>
      <c r="N990" s="21"/>
      <c r="O990" s="21"/>
      <c r="P990" s="21"/>
      <c r="Q990" s="21"/>
      <c r="R990" s="21"/>
      <c r="S990" s="19"/>
      <c r="T990" s="19"/>
      <c r="U990" s="19"/>
      <c r="V990" s="19"/>
      <c r="W990" s="19"/>
      <c r="X990" s="19"/>
      <c r="Y990" s="19"/>
      <c r="Z990" s="19"/>
      <c r="AA990" s="19"/>
    </row>
    <row r="991" spans="1:27" x14ac:dyDescent="0.2">
      <c r="A991" s="400" t="s">
        <v>307</v>
      </c>
      <c r="B991" s="400"/>
      <c r="C991" s="400"/>
      <c r="D991" s="400"/>
      <c r="E991" s="400"/>
      <c r="F991" s="400"/>
      <c r="G991" s="400"/>
      <c r="H991" s="400"/>
      <c r="I991" s="400"/>
      <c r="J991" s="400"/>
      <c r="K991" s="400"/>
      <c r="L991" s="400"/>
      <c r="M991" s="400"/>
      <c r="N991" s="400"/>
      <c r="O991" s="400"/>
      <c r="P991" s="400"/>
      <c r="Q991" s="400"/>
      <c r="R991" s="400"/>
      <c r="S991" s="19">
        <v>7</v>
      </c>
      <c r="T991" s="19"/>
      <c r="U991" s="19"/>
      <c r="V991" s="19"/>
      <c r="W991" s="19"/>
      <c r="X991" s="19"/>
      <c r="Y991" s="19"/>
      <c r="Z991" s="19"/>
      <c r="AA991" s="19"/>
    </row>
    <row r="992" spans="1:27" x14ac:dyDescent="0.2">
      <c r="A992" s="367" t="s">
        <v>741</v>
      </c>
      <c r="B992" s="367"/>
      <c r="C992" s="367"/>
      <c r="D992" s="367"/>
      <c r="E992" s="367"/>
      <c r="F992" s="367"/>
      <c r="G992" s="367"/>
      <c r="H992" s="367"/>
      <c r="I992" s="367"/>
      <c r="J992" s="367"/>
      <c r="K992" s="367"/>
      <c r="L992" s="367"/>
      <c r="M992" s="367"/>
      <c r="N992" s="367"/>
      <c r="O992" s="367"/>
      <c r="P992" s="367"/>
      <c r="Q992" s="367"/>
      <c r="R992" s="367"/>
      <c r="S992" s="19"/>
      <c r="T992" s="19"/>
      <c r="U992" s="19"/>
      <c r="V992" s="19"/>
      <c r="W992" s="19"/>
      <c r="X992" s="19"/>
      <c r="Y992" s="19"/>
      <c r="Z992" s="19"/>
      <c r="AA992" s="19"/>
    </row>
    <row r="993" spans="1:27" ht="16" thickBot="1" x14ac:dyDescent="0.25">
      <c r="A993" s="20"/>
      <c r="B993" s="20"/>
      <c r="C993" s="20"/>
      <c r="D993" s="20"/>
      <c r="E993" s="20"/>
      <c r="F993" s="20"/>
      <c r="G993" s="20"/>
      <c r="H993" s="20"/>
      <c r="I993" s="20"/>
      <c r="J993" s="19"/>
      <c r="K993" s="21"/>
      <c r="L993" s="21"/>
      <c r="M993" s="21"/>
      <c r="N993" s="21"/>
      <c r="O993" s="21"/>
      <c r="P993" s="21"/>
      <c r="Q993" s="21"/>
      <c r="R993" s="21"/>
      <c r="S993" s="19"/>
      <c r="T993" s="19"/>
      <c r="U993" s="19"/>
      <c r="V993" s="19"/>
      <c r="W993" s="19"/>
      <c r="X993" s="19"/>
      <c r="Y993" s="19"/>
      <c r="Z993" s="19"/>
      <c r="AA993" s="19"/>
    </row>
    <row r="994" spans="1:27" x14ac:dyDescent="0.2">
      <c r="A994" s="346" t="s">
        <v>252</v>
      </c>
      <c r="B994" s="346"/>
      <c r="C994" s="346"/>
      <c r="D994" s="346"/>
      <c r="E994" s="23" t="str">
        <f>VLOOKUP(S991,[128]Base_02!$A$5:$AD$24,2,0)</f>
        <v>000007</v>
      </c>
      <c r="F994" s="19"/>
      <c r="G994" s="19"/>
      <c r="H994" s="21"/>
      <c r="I994" s="21"/>
      <c r="J994" s="19"/>
      <c r="K994" s="401" t="s">
        <v>251</v>
      </c>
      <c r="L994" s="402"/>
      <c r="M994" s="402"/>
      <c r="N994" s="402"/>
      <c r="O994" s="402"/>
      <c r="P994" s="402"/>
      <c r="Q994" s="402"/>
      <c r="R994" s="403"/>
      <c r="S994" s="19"/>
      <c r="T994" s="19"/>
      <c r="U994" s="19"/>
      <c r="V994" s="19"/>
      <c r="W994" s="19"/>
      <c r="X994" s="19"/>
      <c r="Y994" s="19"/>
      <c r="Z994" s="19"/>
      <c r="AA994" s="19"/>
    </row>
    <row r="995" spans="1:27" x14ac:dyDescent="0.2">
      <c r="A995" s="346" t="s">
        <v>253</v>
      </c>
      <c r="B995" s="346"/>
      <c r="C995" s="346"/>
      <c r="D995" s="346"/>
      <c r="E995" s="23" t="str">
        <f>VLOOKUP(S991,[128]Base_02!$A$5:$AD$24,3,0)</f>
        <v>Nama PB 7</v>
      </c>
      <c r="F995" s="19"/>
      <c r="G995" s="19"/>
      <c r="H995" s="21"/>
      <c r="I995" s="21"/>
      <c r="J995" s="19"/>
      <c r="K995" s="404"/>
      <c r="L995" s="368"/>
      <c r="M995" s="368"/>
      <c r="N995" s="368"/>
      <c r="O995" s="368"/>
      <c r="P995" s="368"/>
      <c r="Q995" s="368"/>
      <c r="R995" s="405"/>
      <c r="S995" s="19"/>
      <c r="T995" s="19"/>
      <c r="U995" s="19"/>
      <c r="V995" s="19"/>
      <c r="W995" s="19"/>
      <c r="X995" s="19"/>
      <c r="Y995" s="19"/>
      <c r="Z995" s="19"/>
      <c r="AA995" s="19"/>
    </row>
    <row r="996" spans="1:27" x14ac:dyDescent="0.2">
      <c r="A996" s="346" t="s">
        <v>3</v>
      </c>
      <c r="B996" s="346"/>
      <c r="C996" s="346"/>
      <c r="D996" s="346"/>
      <c r="E996" s="23" t="str">
        <f>VLOOKUP(S991,[128]Base_02!$A$5:$AD$24,14,0)</f>
        <v>3304160101860004</v>
      </c>
      <c r="F996" s="19"/>
      <c r="G996" s="19"/>
      <c r="H996" s="21"/>
      <c r="I996" s="21"/>
      <c r="J996" s="19"/>
      <c r="K996" s="404"/>
      <c r="L996" s="368"/>
      <c r="M996" s="368"/>
      <c r="N996" s="368"/>
      <c r="O996" s="368"/>
      <c r="P996" s="368"/>
      <c r="Q996" s="368"/>
      <c r="R996" s="405"/>
      <c r="S996" s="19"/>
      <c r="T996" s="19"/>
      <c r="U996" s="19"/>
      <c r="V996" s="19"/>
      <c r="W996" s="19"/>
      <c r="X996" s="19"/>
      <c r="Y996" s="19"/>
      <c r="Z996" s="19"/>
      <c r="AA996" s="19"/>
    </row>
    <row r="997" spans="1:27" x14ac:dyDescent="0.2">
      <c r="A997" s="346" t="s">
        <v>4</v>
      </c>
      <c r="B997" s="346"/>
      <c r="C997" s="346"/>
      <c r="D997" s="346"/>
      <c r="E997" s="23" t="str">
        <f>VLOOKUP(S991,[128]Base_02!$A$5:$Z$24,11,FALSE)&amp;", RT "&amp;VLOOKUP(S991,[128]Base_02!$A$5:$Z$24,12,FALSE)&amp;", RW "&amp;VLOOKUP(S991,[128]Base_02!$A$5:$Z$24,13,FALSE)</f>
        <v>Jalan Kanal Victory, RT 1, RW 1</v>
      </c>
      <c r="F997" s="19"/>
      <c r="G997" s="19"/>
      <c r="H997" s="23"/>
      <c r="I997" s="21"/>
      <c r="J997" s="19"/>
      <c r="K997" s="404"/>
      <c r="L997" s="368"/>
      <c r="M997" s="368"/>
      <c r="N997" s="368"/>
      <c r="O997" s="368"/>
      <c r="P997" s="368"/>
      <c r="Q997" s="368"/>
      <c r="R997" s="405"/>
      <c r="S997" s="19"/>
      <c r="T997" s="19"/>
      <c r="U997" s="19"/>
      <c r="V997" s="19"/>
      <c r="W997" s="19"/>
      <c r="X997" s="19"/>
      <c r="Y997" s="19"/>
      <c r="Z997" s="19"/>
      <c r="AA997" s="19"/>
    </row>
    <row r="998" spans="1:27" x14ac:dyDescent="0.2">
      <c r="A998" s="346" t="str">
        <f>[128]Base_01!$B$2</f>
        <v>Kelurahan</v>
      </c>
      <c r="B998" s="346"/>
      <c r="C998" s="346"/>
      <c r="D998" s="346"/>
      <c r="E998" s="23" t="str">
        <f>[128]Base_01!$C$2</f>
        <v>Klasabi</v>
      </c>
      <c r="F998" s="19"/>
      <c r="G998" s="19"/>
      <c r="H998" s="21"/>
      <c r="I998" s="21"/>
      <c r="J998" s="19"/>
      <c r="K998" s="404"/>
      <c r="L998" s="368"/>
      <c r="M998" s="368"/>
      <c r="N998" s="368"/>
      <c r="O998" s="368"/>
      <c r="P998" s="368"/>
      <c r="Q998" s="368"/>
      <c r="R998" s="405"/>
      <c r="S998" s="19" t="s">
        <v>254</v>
      </c>
      <c r="T998" s="19"/>
      <c r="U998" s="19"/>
      <c r="V998" s="19"/>
      <c r="W998" s="19"/>
      <c r="X998" s="19"/>
      <c r="Y998" s="19"/>
      <c r="Z998" s="19"/>
      <c r="AA998" s="19"/>
    </row>
    <row r="999" spans="1:27" x14ac:dyDescent="0.2">
      <c r="A999" s="346" t="s">
        <v>9</v>
      </c>
      <c r="B999" s="346"/>
      <c r="C999" s="346"/>
      <c r="D999" s="346"/>
      <c r="E999" s="23" t="str">
        <f>[128]Base_01!$C$3</f>
        <v>Sorong Manoi</v>
      </c>
      <c r="F999" s="19"/>
      <c r="G999" s="19"/>
      <c r="H999" s="21"/>
      <c r="I999" s="21"/>
      <c r="J999" s="19"/>
      <c r="K999" s="404"/>
      <c r="L999" s="368"/>
      <c r="M999" s="368"/>
      <c r="N999" s="368"/>
      <c r="O999" s="368"/>
      <c r="P999" s="368"/>
      <c r="Q999" s="368"/>
      <c r="R999" s="405"/>
      <c r="S999" s="19" t="s">
        <v>255</v>
      </c>
      <c r="T999" s="19"/>
      <c r="U999" s="19"/>
      <c r="V999" s="19"/>
      <c r="W999" s="19"/>
      <c r="X999" s="19"/>
      <c r="Y999" s="19"/>
      <c r="Z999" s="19"/>
      <c r="AA999" s="19"/>
    </row>
    <row r="1000" spans="1:27" x14ac:dyDescent="0.2">
      <c r="A1000" s="346" t="str">
        <f>[128]Base_01!$B$4</f>
        <v>Kota</v>
      </c>
      <c r="B1000" s="346"/>
      <c r="C1000" s="346"/>
      <c r="D1000" s="346"/>
      <c r="E1000" s="23" t="str">
        <f>[128]Base_01!$C$4</f>
        <v>Sorong</v>
      </c>
      <c r="F1000" s="19"/>
      <c r="G1000" s="19"/>
      <c r="H1000" s="21"/>
      <c r="I1000" s="21"/>
      <c r="J1000" s="19"/>
      <c r="K1000" s="404"/>
      <c r="L1000" s="368"/>
      <c r="M1000" s="368"/>
      <c r="N1000" s="368"/>
      <c r="O1000" s="368"/>
      <c r="P1000" s="368"/>
      <c r="Q1000" s="368"/>
      <c r="R1000" s="405"/>
      <c r="S1000" s="19" t="s">
        <v>257</v>
      </c>
      <c r="T1000" s="19"/>
      <c r="U1000" s="19"/>
      <c r="V1000" s="19"/>
      <c r="W1000" s="19"/>
      <c r="X1000" s="19"/>
      <c r="Y1000" s="19"/>
      <c r="Z1000" s="19"/>
      <c r="AA1000" s="19"/>
    </row>
    <row r="1001" spans="1:27" x14ac:dyDescent="0.2">
      <c r="A1001" s="346" t="str">
        <f>[128]Base_01!$B$5</f>
        <v>Provinsi</v>
      </c>
      <c r="B1001" s="346"/>
      <c r="C1001" s="346"/>
      <c r="D1001" s="346"/>
      <c r="E1001" s="19" t="str">
        <f>[128]Base_01!$C$5</f>
        <v>Papua Barat Daya</v>
      </c>
      <c r="F1001" s="19"/>
      <c r="G1001" s="21"/>
      <c r="H1001" s="21"/>
      <c r="I1001" s="21"/>
      <c r="J1001" s="19"/>
      <c r="K1001" s="404"/>
      <c r="L1001" s="368"/>
      <c r="M1001" s="368"/>
      <c r="N1001" s="368"/>
      <c r="O1001" s="368"/>
      <c r="P1001" s="368"/>
      <c r="Q1001" s="368"/>
      <c r="R1001" s="405"/>
      <c r="S1001" s="19" t="s">
        <v>258</v>
      </c>
      <c r="T1001" s="19"/>
      <c r="U1001" s="19"/>
      <c r="V1001" s="19"/>
      <c r="W1001" s="19"/>
      <c r="X1001" s="19"/>
      <c r="Y1001" s="19"/>
      <c r="Z1001" s="19"/>
      <c r="AA1001" s="19"/>
    </row>
    <row r="1002" spans="1:27" x14ac:dyDescent="0.2">
      <c r="A1002" s="19"/>
      <c r="B1002" s="19"/>
      <c r="C1002" s="19"/>
      <c r="D1002" s="21"/>
      <c r="E1002" s="21"/>
      <c r="F1002" s="21"/>
      <c r="G1002" s="21"/>
      <c r="H1002" s="21"/>
      <c r="I1002" s="21"/>
      <c r="J1002" s="21"/>
      <c r="K1002" s="404"/>
      <c r="L1002" s="368"/>
      <c r="M1002" s="368"/>
      <c r="N1002" s="368"/>
      <c r="O1002" s="368"/>
      <c r="P1002" s="368"/>
      <c r="Q1002" s="368"/>
      <c r="R1002" s="405"/>
      <c r="S1002" s="19"/>
      <c r="T1002" s="19"/>
      <c r="U1002" s="19"/>
      <c r="V1002" s="19"/>
      <c r="W1002" s="19"/>
      <c r="X1002" s="19"/>
      <c r="Y1002" s="19"/>
      <c r="Z1002" s="19"/>
      <c r="AA1002" s="19"/>
    </row>
    <row r="1003" spans="1:27" x14ac:dyDescent="0.2">
      <c r="A1003" s="19"/>
      <c r="B1003" s="19"/>
      <c r="C1003" s="19"/>
      <c r="D1003" s="21"/>
      <c r="E1003" s="21"/>
      <c r="F1003" s="21"/>
      <c r="G1003" s="21"/>
      <c r="H1003" s="21"/>
      <c r="I1003" s="21"/>
      <c r="J1003" s="21"/>
      <c r="K1003" s="404"/>
      <c r="L1003" s="368"/>
      <c r="M1003" s="368"/>
      <c r="N1003" s="368"/>
      <c r="O1003" s="368"/>
      <c r="P1003" s="368"/>
      <c r="Q1003" s="368"/>
      <c r="R1003" s="405"/>
      <c r="S1003" s="19"/>
      <c r="T1003" s="19"/>
      <c r="U1003" s="19"/>
      <c r="V1003" s="19"/>
      <c r="W1003" s="19"/>
      <c r="X1003" s="19"/>
      <c r="Y1003" s="19"/>
      <c r="Z1003" s="19"/>
      <c r="AA1003" s="19"/>
    </row>
    <row r="1004" spans="1:27" x14ac:dyDescent="0.2">
      <c r="A1004" s="19"/>
      <c r="B1004" s="19"/>
      <c r="C1004" s="19"/>
      <c r="D1004" s="21"/>
      <c r="E1004" s="21"/>
      <c r="F1004" s="21"/>
      <c r="G1004" s="21"/>
      <c r="H1004" s="21"/>
      <c r="I1004" s="21"/>
      <c r="J1004" s="21"/>
      <c r="K1004" s="404"/>
      <c r="L1004" s="368"/>
      <c r="M1004" s="368"/>
      <c r="N1004" s="368"/>
      <c r="O1004" s="368"/>
      <c r="P1004" s="368"/>
      <c r="Q1004" s="368"/>
      <c r="R1004" s="405"/>
      <c r="S1004" s="19"/>
      <c r="T1004" s="19"/>
      <c r="U1004" s="19"/>
      <c r="V1004" s="19"/>
      <c r="W1004" s="19"/>
      <c r="X1004" s="19"/>
      <c r="Y1004" s="19"/>
      <c r="Z1004" s="19"/>
      <c r="AA1004" s="19"/>
    </row>
    <row r="1005" spans="1:27" ht="16" thickBot="1" x14ac:dyDescent="0.25">
      <c r="A1005" s="19"/>
      <c r="B1005" s="19"/>
      <c r="C1005" s="19"/>
      <c r="D1005" s="21"/>
      <c r="E1005" s="21"/>
      <c r="F1005" s="21"/>
      <c r="G1005" s="21"/>
      <c r="H1005" s="21"/>
      <c r="I1005" s="21"/>
      <c r="J1005" s="21"/>
      <c r="K1005" s="406"/>
      <c r="L1005" s="407"/>
      <c r="M1005" s="407"/>
      <c r="N1005" s="407"/>
      <c r="O1005" s="407"/>
      <c r="P1005" s="407"/>
      <c r="Q1005" s="407"/>
      <c r="R1005" s="408"/>
      <c r="S1005" s="19"/>
      <c r="T1005" s="19"/>
      <c r="U1005" s="19"/>
      <c r="V1005" s="19"/>
      <c r="W1005" s="19"/>
      <c r="X1005" s="19"/>
      <c r="Y1005" s="19"/>
      <c r="Z1005" s="19"/>
      <c r="AA1005" s="19"/>
    </row>
    <row r="1006" spans="1:27" x14ac:dyDescent="0.2">
      <c r="A1006" s="19"/>
      <c r="B1006" s="19"/>
      <c r="C1006" s="19"/>
      <c r="D1006" s="21"/>
      <c r="E1006" s="21"/>
      <c r="F1006" s="21"/>
      <c r="G1006" s="21"/>
      <c r="H1006" s="21"/>
      <c r="I1006" s="21"/>
      <c r="J1006" s="21"/>
      <c r="K1006" s="28"/>
      <c r="L1006" s="28"/>
      <c r="M1006" s="28"/>
      <c r="N1006" s="28"/>
      <c r="O1006" s="28"/>
      <c r="P1006" s="28"/>
      <c r="Q1006" s="28"/>
      <c r="R1006" s="28"/>
      <c r="S1006" s="19"/>
      <c r="T1006" s="19"/>
      <c r="U1006" s="19"/>
      <c r="V1006" s="19"/>
      <c r="W1006" s="19"/>
      <c r="X1006" s="19"/>
      <c r="Y1006" s="19"/>
      <c r="Z1006" s="19"/>
      <c r="AA1006" s="19"/>
    </row>
    <row r="1007" spans="1:27" x14ac:dyDescent="0.2">
      <c r="A1007" s="19"/>
      <c r="B1007" s="19"/>
      <c r="C1007" s="19"/>
      <c r="D1007" s="19"/>
      <c r="E1007" s="19"/>
      <c r="F1007" s="19"/>
      <c r="G1007" s="19"/>
      <c r="H1007" s="19"/>
      <c r="I1007" s="21"/>
      <c r="J1007" s="21"/>
      <c r="K1007" s="21"/>
      <c r="L1007" s="21"/>
      <c r="M1007" s="21"/>
      <c r="N1007" s="21"/>
      <c r="O1007" s="21"/>
      <c r="P1007" s="21"/>
      <c r="Q1007" s="21"/>
      <c r="R1007" s="21"/>
      <c r="S1007" s="19"/>
      <c r="T1007" s="19"/>
      <c r="U1007" s="19"/>
      <c r="V1007" s="19"/>
      <c r="W1007" s="19"/>
      <c r="X1007" s="19"/>
      <c r="Y1007" s="19"/>
      <c r="Z1007" s="19"/>
      <c r="AA1007" s="19"/>
    </row>
    <row r="1008" spans="1:27" ht="16" thickBot="1" x14ac:dyDescent="0.25">
      <c r="A1008" s="24" t="s">
        <v>310</v>
      </c>
      <c r="B1008" s="19"/>
      <c r="C1008" s="19"/>
      <c r="D1008" s="19"/>
      <c r="E1008" s="19"/>
      <c r="F1008" s="19"/>
      <c r="G1008" s="19"/>
      <c r="H1008" s="19"/>
      <c r="I1008" s="21"/>
      <c r="J1008" s="21"/>
      <c r="K1008" s="21"/>
      <c r="L1008" s="21"/>
      <c r="M1008" s="21"/>
      <c r="N1008" s="25"/>
      <c r="O1008" s="21"/>
      <c r="P1008" s="21"/>
      <c r="Q1008" s="21"/>
      <c r="R1008" s="21"/>
      <c r="S1008" s="19"/>
      <c r="T1008" s="19"/>
      <c r="U1008" s="19"/>
      <c r="V1008" s="19"/>
      <c r="W1008" s="19"/>
      <c r="X1008" s="19"/>
      <c r="Y1008" s="19"/>
      <c r="Z1008" s="19"/>
      <c r="AA1008" s="19"/>
    </row>
    <row r="1009" spans="1:27" x14ac:dyDescent="0.2">
      <c r="A1009" s="383" t="s">
        <v>259</v>
      </c>
      <c r="B1009" s="384"/>
      <c r="C1009" s="384"/>
      <c r="D1009" s="384"/>
      <c r="E1009" s="384"/>
      <c r="F1009" s="389" t="s">
        <v>323</v>
      </c>
      <c r="G1009" s="390"/>
      <c r="H1009" s="390"/>
      <c r="I1009" s="390"/>
      <c r="J1009" s="390"/>
      <c r="K1009" s="390"/>
      <c r="L1009" s="390"/>
      <c r="M1009" s="391"/>
      <c r="N1009" s="384" t="s">
        <v>259</v>
      </c>
      <c r="O1009" s="384"/>
      <c r="P1009" s="384"/>
      <c r="Q1009" s="384"/>
      <c r="R1009" s="397"/>
      <c r="S1009" s="19"/>
      <c r="T1009" s="19"/>
      <c r="U1009" s="19"/>
      <c r="V1009" s="19"/>
      <c r="W1009" s="19"/>
      <c r="X1009" s="19"/>
      <c r="Y1009" s="19"/>
      <c r="Z1009" s="19"/>
      <c r="AA1009" s="19"/>
    </row>
    <row r="1010" spans="1:27" x14ac:dyDescent="0.2">
      <c r="A1010" s="385"/>
      <c r="B1010" s="386"/>
      <c r="C1010" s="386"/>
      <c r="D1010" s="386"/>
      <c r="E1010" s="386"/>
      <c r="F1010" s="392"/>
      <c r="G1010" s="379"/>
      <c r="H1010" s="379"/>
      <c r="I1010" s="379"/>
      <c r="J1010" s="379"/>
      <c r="K1010" s="379"/>
      <c r="L1010" s="379"/>
      <c r="M1010" s="393"/>
      <c r="N1010" s="386"/>
      <c r="O1010" s="386"/>
      <c r="P1010" s="386"/>
      <c r="Q1010" s="386"/>
      <c r="R1010" s="398"/>
      <c r="S1010" s="19" t="s">
        <v>260</v>
      </c>
      <c r="T1010" s="19"/>
      <c r="U1010" s="19"/>
      <c r="V1010" s="19"/>
      <c r="W1010" s="19"/>
      <c r="X1010" s="19"/>
      <c r="Y1010" s="19"/>
      <c r="Z1010" s="19"/>
      <c r="AA1010" s="19"/>
    </row>
    <row r="1011" spans="1:27" x14ac:dyDescent="0.2">
      <c r="A1011" s="385"/>
      <c r="B1011" s="386"/>
      <c r="C1011" s="386"/>
      <c r="D1011" s="386"/>
      <c r="E1011" s="386"/>
      <c r="F1011" s="392"/>
      <c r="G1011" s="379"/>
      <c r="H1011" s="379"/>
      <c r="I1011" s="379"/>
      <c r="J1011" s="379"/>
      <c r="K1011" s="379"/>
      <c r="L1011" s="379"/>
      <c r="M1011" s="393"/>
      <c r="N1011" s="386"/>
      <c r="O1011" s="386"/>
      <c r="P1011" s="386"/>
      <c r="Q1011" s="386"/>
      <c r="R1011" s="398"/>
      <c r="S1011" s="19" t="s">
        <v>261</v>
      </c>
      <c r="T1011" s="19"/>
      <c r="U1011" s="19"/>
      <c r="V1011" s="19"/>
      <c r="W1011" s="19"/>
      <c r="X1011" s="19"/>
      <c r="Y1011" s="19"/>
      <c r="Z1011" s="19"/>
      <c r="AA1011" s="19"/>
    </row>
    <row r="1012" spans="1:27" x14ac:dyDescent="0.2">
      <c r="A1012" s="385"/>
      <c r="B1012" s="386"/>
      <c r="C1012" s="386"/>
      <c r="D1012" s="386"/>
      <c r="E1012" s="386"/>
      <c r="F1012" s="392"/>
      <c r="G1012" s="379"/>
      <c r="H1012" s="379"/>
      <c r="I1012" s="379"/>
      <c r="J1012" s="379"/>
      <c r="K1012" s="379"/>
      <c r="L1012" s="379"/>
      <c r="M1012" s="393"/>
      <c r="N1012" s="386"/>
      <c r="O1012" s="386"/>
      <c r="P1012" s="386"/>
      <c r="Q1012" s="386"/>
      <c r="R1012" s="398"/>
      <c r="S1012" s="19"/>
      <c r="T1012" s="19"/>
      <c r="U1012" s="19"/>
      <c r="V1012" s="19"/>
      <c r="W1012" s="19"/>
      <c r="X1012" s="19"/>
      <c r="Y1012" s="19"/>
      <c r="Z1012" s="19"/>
      <c r="AA1012" s="19"/>
    </row>
    <row r="1013" spans="1:27" x14ac:dyDescent="0.2">
      <c r="A1013" s="385"/>
      <c r="B1013" s="386"/>
      <c r="C1013" s="386"/>
      <c r="D1013" s="386"/>
      <c r="E1013" s="386"/>
      <c r="F1013" s="392"/>
      <c r="G1013" s="379"/>
      <c r="H1013" s="379"/>
      <c r="I1013" s="379"/>
      <c r="J1013" s="379"/>
      <c r="K1013" s="379"/>
      <c r="L1013" s="379"/>
      <c r="M1013" s="393"/>
      <c r="N1013" s="386"/>
      <c r="O1013" s="386"/>
      <c r="P1013" s="386"/>
      <c r="Q1013" s="386"/>
      <c r="R1013" s="398"/>
      <c r="S1013" s="19"/>
      <c r="T1013" s="19"/>
      <c r="U1013" s="19"/>
      <c r="V1013" s="19"/>
      <c r="W1013" s="19"/>
      <c r="X1013" s="19"/>
      <c r="Y1013" s="19"/>
      <c r="Z1013" s="19"/>
      <c r="AA1013" s="19"/>
    </row>
    <row r="1014" spans="1:27" x14ac:dyDescent="0.2">
      <c r="A1014" s="385"/>
      <c r="B1014" s="386"/>
      <c r="C1014" s="386"/>
      <c r="D1014" s="386"/>
      <c r="E1014" s="386"/>
      <c r="F1014" s="392"/>
      <c r="G1014" s="379"/>
      <c r="H1014" s="379"/>
      <c r="I1014" s="379"/>
      <c r="J1014" s="379"/>
      <c r="K1014" s="379"/>
      <c r="L1014" s="379"/>
      <c r="M1014" s="393"/>
      <c r="N1014" s="386"/>
      <c r="O1014" s="386"/>
      <c r="P1014" s="386"/>
      <c r="Q1014" s="386"/>
      <c r="R1014" s="398"/>
      <c r="S1014" s="19"/>
      <c r="T1014" s="19"/>
      <c r="U1014" s="19"/>
      <c r="V1014" s="19"/>
      <c r="W1014" s="19"/>
      <c r="X1014" s="19"/>
      <c r="Y1014" s="19"/>
      <c r="Z1014" s="19"/>
      <c r="AA1014" s="19"/>
    </row>
    <row r="1015" spans="1:27" x14ac:dyDescent="0.2">
      <c r="A1015" s="385"/>
      <c r="B1015" s="386"/>
      <c r="C1015" s="386"/>
      <c r="D1015" s="386"/>
      <c r="E1015" s="386"/>
      <c r="F1015" s="392"/>
      <c r="G1015" s="379"/>
      <c r="H1015" s="379"/>
      <c r="I1015" s="379"/>
      <c r="J1015" s="379"/>
      <c r="K1015" s="379"/>
      <c r="L1015" s="379"/>
      <c r="M1015" s="393"/>
      <c r="N1015" s="386"/>
      <c r="O1015" s="386"/>
      <c r="P1015" s="386"/>
      <c r="Q1015" s="386"/>
      <c r="R1015" s="398"/>
      <c r="S1015" s="19"/>
      <c r="T1015" s="19"/>
      <c r="U1015" s="19"/>
      <c r="V1015" s="19"/>
      <c r="W1015" s="19"/>
      <c r="X1015" s="19"/>
      <c r="Y1015" s="19"/>
      <c r="Z1015" s="19"/>
      <c r="AA1015" s="19"/>
    </row>
    <row r="1016" spans="1:27" x14ac:dyDescent="0.2">
      <c r="A1016" s="385"/>
      <c r="B1016" s="386"/>
      <c r="C1016" s="386"/>
      <c r="D1016" s="386"/>
      <c r="E1016" s="386"/>
      <c r="F1016" s="392"/>
      <c r="G1016" s="379"/>
      <c r="H1016" s="379"/>
      <c r="I1016" s="379"/>
      <c r="J1016" s="379"/>
      <c r="K1016" s="379"/>
      <c r="L1016" s="379"/>
      <c r="M1016" s="393"/>
      <c r="N1016" s="386"/>
      <c r="O1016" s="386"/>
      <c r="P1016" s="386"/>
      <c r="Q1016" s="386"/>
      <c r="R1016" s="398"/>
      <c r="S1016" s="19" t="s">
        <v>262</v>
      </c>
      <c r="T1016" s="19"/>
      <c r="U1016" s="19"/>
      <c r="V1016" s="19"/>
      <c r="W1016" s="19"/>
      <c r="X1016" s="19"/>
      <c r="Y1016" s="19"/>
      <c r="Z1016" s="19"/>
      <c r="AA1016" s="19"/>
    </row>
    <row r="1017" spans="1:27" x14ac:dyDescent="0.2">
      <c r="A1017" s="385"/>
      <c r="B1017" s="386"/>
      <c r="C1017" s="386"/>
      <c r="D1017" s="386"/>
      <c r="E1017" s="386"/>
      <c r="F1017" s="392"/>
      <c r="G1017" s="379"/>
      <c r="H1017" s="379"/>
      <c r="I1017" s="379"/>
      <c r="J1017" s="379"/>
      <c r="K1017" s="379"/>
      <c r="L1017" s="379"/>
      <c r="M1017" s="393"/>
      <c r="N1017" s="386"/>
      <c r="O1017" s="386"/>
      <c r="P1017" s="386"/>
      <c r="Q1017" s="386"/>
      <c r="R1017" s="398"/>
      <c r="S1017" s="19" t="s">
        <v>263</v>
      </c>
      <c r="T1017" s="19"/>
      <c r="U1017" s="19"/>
      <c r="V1017" s="19"/>
      <c r="W1017" s="19"/>
      <c r="X1017" s="19"/>
      <c r="Y1017" s="19"/>
      <c r="Z1017" s="19"/>
      <c r="AA1017" s="19"/>
    </row>
    <row r="1018" spans="1:27" ht="16" thickBot="1" x14ac:dyDescent="0.25">
      <c r="A1018" s="387"/>
      <c r="B1018" s="388"/>
      <c r="C1018" s="388"/>
      <c r="D1018" s="388"/>
      <c r="E1018" s="388"/>
      <c r="F1018" s="392"/>
      <c r="G1018" s="379"/>
      <c r="H1018" s="379"/>
      <c r="I1018" s="379"/>
      <c r="J1018" s="379"/>
      <c r="K1018" s="379"/>
      <c r="L1018" s="379"/>
      <c r="M1018" s="393"/>
      <c r="N1018" s="388"/>
      <c r="O1018" s="388"/>
      <c r="P1018" s="388"/>
      <c r="Q1018" s="388"/>
      <c r="R1018" s="399"/>
      <c r="S1018" s="19" t="s">
        <v>258</v>
      </c>
      <c r="T1018" s="19"/>
      <c r="U1018" s="19"/>
      <c r="V1018" s="19"/>
      <c r="W1018" s="19"/>
      <c r="X1018" s="19"/>
      <c r="Y1018" s="19"/>
      <c r="Z1018" s="19"/>
      <c r="AA1018" s="19"/>
    </row>
    <row r="1019" spans="1:27" x14ac:dyDescent="0.2">
      <c r="A1019" s="383" t="s">
        <v>259</v>
      </c>
      <c r="B1019" s="384"/>
      <c r="C1019" s="384"/>
      <c r="D1019" s="384"/>
      <c r="E1019" s="384"/>
      <c r="F1019" s="392"/>
      <c r="G1019" s="379"/>
      <c r="H1019" s="379"/>
      <c r="I1019" s="379"/>
      <c r="J1019" s="379"/>
      <c r="K1019" s="379"/>
      <c r="L1019" s="379"/>
      <c r="M1019" s="393"/>
      <c r="N1019" s="384" t="s">
        <v>259</v>
      </c>
      <c r="O1019" s="384"/>
      <c r="P1019" s="384"/>
      <c r="Q1019" s="384"/>
      <c r="R1019" s="397"/>
      <c r="S1019" s="19" t="s">
        <v>264</v>
      </c>
      <c r="T1019" s="19"/>
      <c r="U1019" s="19"/>
      <c r="V1019" s="19"/>
      <c r="W1019" s="19"/>
      <c r="X1019" s="19"/>
      <c r="Y1019" s="19"/>
      <c r="Z1019" s="19"/>
      <c r="AA1019" s="19"/>
    </row>
    <row r="1020" spans="1:27" x14ac:dyDescent="0.2">
      <c r="A1020" s="385"/>
      <c r="B1020" s="386"/>
      <c r="C1020" s="386"/>
      <c r="D1020" s="386"/>
      <c r="E1020" s="386"/>
      <c r="F1020" s="392"/>
      <c r="G1020" s="379"/>
      <c r="H1020" s="379"/>
      <c r="I1020" s="379"/>
      <c r="J1020" s="379"/>
      <c r="K1020" s="379"/>
      <c r="L1020" s="379"/>
      <c r="M1020" s="393"/>
      <c r="N1020" s="386"/>
      <c r="O1020" s="386"/>
      <c r="P1020" s="386"/>
      <c r="Q1020" s="386"/>
      <c r="R1020" s="398"/>
      <c r="S1020" s="19" t="s">
        <v>265</v>
      </c>
      <c r="T1020" s="19"/>
      <c r="U1020" s="19"/>
      <c r="V1020" s="19"/>
      <c r="W1020" s="19"/>
      <c r="X1020" s="19"/>
      <c r="Y1020" s="19"/>
      <c r="Z1020" s="19"/>
      <c r="AA1020" s="19"/>
    </row>
    <row r="1021" spans="1:27" x14ac:dyDescent="0.2">
      <c r="A1021" s="385"/>
      <c r="B1021" s="386"/>
      <c r="C1021" s="386"/>
      <c r="D1021" s="386"/>
      <c r="E1021" s="386"/>
      <c r="F1021" s="392"/>
      <c r="G1021" s="379"/>
      <c r="H1021" s="379"/>
      <c r="I1021" s="379"/>
      <c r="J1021" s="379"/>
      <c r="K1021" s="379"/>
      <c r="L1021" s="379"/>
      <c r="M1021" s="393"/>
      <c r="N1021" s="386"/>
      <c r="O1021" s="386"/>
      <c r="P1021" s="386"/>
      <c r="Q1021" s="386"/>
      <c r="R1021" s="398"/>
      <c r="S1021" s="19"/>
      <c r="T1021" s="19"/>
      <c r="U1021" s="19"/>
      <c r="V1021" s="19"/>
      <c r="W1021" s="19"/>
      <c r="X1021" s="19"/>
      <c r="Y1021" s="19"/>
      <c r="Z1021" s="19"/>
      <c r="AA1021" s="19"/>
    </row>
    <row r="1022" spans="1:27" x14ac:dyDescent="0.2">
      <c r="A1022" s="385"/>
      <c r="B1022" s="386"/>
      <c r="C1022" s="386"/>
      <c r="D1022" s="386"/>
      <c r="E1022" s="386"/>
      <c r="F1022" s="392"/>
      <c r="G1022" s="379"/>
      <c r="H1022" s="379"/>
      <c r="I1022" s="379"/>
      <c r="J1022" s="379"/>
      <c r="K1022" s="379"/>
      <c r="L1022" s="379"/>
      <c r="M1022" s="393"/>
      <c r="N1022" s="386"/>
      <c r="O1022" s="386"/>
      <c r="P1022" s="386"/>
      <c r="Q1022" s="386"/>
      <c r="R1022" s="398"/>
      <c r="S1022" s="19"/>
      <c r="T1022" s="19"/>
      <c r="U1022" s="19"/>
      <c r="V1022" s="19"/>
      <c r="W1022" s="19"/>
      <c r="X1022" s="19"/>
      <c r="Y1022" s="19"/>
      <c r="Z1022" s="19"/>
      <c r="AA1022" s="19"/>
    </row>
    <row r="1023" spans="1:27" x14ac:dyDescent="0.2">
      <c r="A1023" s="385"/>
      <c r="B1023" s="386"/>
      <c r="C1023" s="386"/>
      <c r="D1023" s="386"/>
      <c r="E1023" s="386"/>
      <c r="F1023" s="392"/>
      <c r="G1023" s="379"/>
      <c r="H1023" s="379"/>
      <c r="I1023" s="379"/>
      <c r="J1023" s="379"/>
      <c r="K1023" s="379"/>
      <c r="L1023" s="379"/>
      <c r="M1023" s="393"/>
      <c r="N1023" s="386"/>
      <c r="O1023" s="386"/>
      <c r="P1023" s="386"/>
      <c r="Q1023" s="386"/>
      <c r="R1023" s="398"/>
      <c r="S1023" s="19"/>
      <c r="T1023" s="19"/>
      <c r="U1023" s="19"/>
      <c r="V1023" s="19"/>
      <c r="W1023" s="19"/>
      <c r="X1023" s="19"/>
      <c r="Y1023" s="19"/>
      <c r="Z1023" s="19"/>
      <c r="AA1023" s="19"/>
    </row>
    <row r="1024" spans="1:27" x14ac:dyDescent="0.2">
      <c r="A1024" s="385"/>
      <c r="B1024" s="386"/>
      <c r="C1024" s="386"/>
      <c r="D1024" s="386"/>
      <c r="E1024" s="386"/>
      <c r="F1024" s="392"/>
      <c r="G1024" s="379"/>
      <c r="H1024" s="379"/>
      <c r="I1024" s="379"/>
      <c r="J1024" s="379"/>
      <c r="K1024" s="379"/>
      <c r="L1024" s="379"/>
      <c r="M1024" s="393"/>
      <c r="N1024" s="386"/>
      <c r="O1024" s="386"/>
      <c r="P1024" s="386"/>
      <c r="Q1024" s="386"/>
      <c r="R1024" s="398"/>
      <c r="S1024" s="19"/>
      <c r="T1024" s="19"/>
      <c r="U1024" s="19"/>
      <c r="V1024" s="19"/>
      <c r="W1024" s="19"/>
      <c r="X1024" s="19"/>
      <c r="Y1024" s="19"/>
      <c r="Z1024" s="19"/>
      <c r="AA1024" s="19"/>
    </row>
    <row r="1025" spans="1:27" x14ac:dyDescent="0.2">
      <c r="A1025" s="385"/>
      <c r="B1025" s="386"/>
      <c r="C1025" s="386"/>
      <c r="D1025" s="386"/>
      <c r="E1025" s="386"/>
      <c r="F1025" s="392"/>
      <c r="G1025" s="379"/>
      <c r="H1025" s="379"/>
      <c r="I1025" s="379"/>
      <c r="J1025" s="379"/>
      <c r="K1025" s="379"/>
      <c r="L1025" s="379"/>
      <c r="M1025" s="393"/>
      <c r="N1025" s="386"/>
      <c r="O1025" s="386"/>
      <c r="P1025" s="386"/>
      <c r="Q1025" s="386"/>
      <c r="R1025" s="398"/>
      <c r="S1025" s="19"/>
      <c r="T1025" s="19"/>
      <c r="U1025" s="19"/>
      <c r="V1025" s="19"/>
      <c r="W1025" s="19"/>
      <c r="X1025" s="19"/>
      <c r="Y1025" s="19"/>
      <c r="Z1025" s="19"/>
      <c r="AA1025" s="19"/>
    </row>
    <row r="1026" spans="1:27" x14ac:dyDescent="0.2">
      <c r="A1026" s="385"/>
      <c r="B1026" s="386"/>
      <c r="C1026" s="386"/>
      <c r="D1026" s="386"/>
      <c r="E1026" s="386"/>
      <c r="F1026" s="392"/>
      <c r="G1026" s="379"/>
      <c r="H1026" s="379"/>
      <c r="I1026" s="379"/>
      <c r="J1026" s="379"/>
      <c r="K1026" s="379"/>
      <c r="L1026" s="379"/>
      <c r="M1026" s="393"/>
      <c r="N1026" s="386"/>
      <c r="O1026" s="386"/>
      <c r="P1026" s="386"/>
      <c r="Q1026" s="386"/>
      <c r="R1026" s="398"/>
      <c r="S1026" s="19"/>
      <c r="T1026" s="19"/>
      <c r="U1026" s="19"/>
      <c r="V1026" s="19"/>
      <c r="W1026" s="19"/>
      <c r="X1026" s="19"/>
      <c r="Y1026" s="19"/>
      <c r="Z1026" s="19"/>
      <c r="AA1026" s="19"/>
    </row>
    <row r="1027" spans="1:27" x14ac:dyDescent="0.2">
      <c r="A1027" s="385"/>
      <c r="B1027" s="386"/>
      <c r="C1027" s="386"/>
      <c r="D1027" s="386"/>
      <c r="E1027" s="386"/>
      <c r="F1027" s="392"/>
      <c r="G1027" s="379"/>
      <c r="H1027" s="379"/>
      <c r="I1027" s="379"/>
      <c r="J1027" s="379"/>
      <c r="K1027" s="379"/>
      <c r="L1027" s="379"/>
      <c r="M1027" s="393"/>
      <c r="N1027" s="386"/>
      <c r="O1027" s="386"/>
      <c r="P1027" s="386"/>
      <c r="Q1027" s="386"/>
      <c r="R1027" s="398"/>
      <c r="S1027" s="19"/>
      <c r="T1027" s="19"/>
      <c r="U1027" s="19"/>
      <c r="V1027" s="19"/>
      <c r="W1027" s="19"/>
      <c r="X1027" s="19"/>
      <c r="Y1027" s="19"/>
      <c r="Z1027" s="19"/>
      <c r="AA1027" s="19"/>
    </row>
    <row r="1028" spans="1:27" ht="16" thickBot="1" x14ac:dyDescent="0.25">
      <c r="A1028" s="387"/>
      <c r="B1028" s="388"/>
      <c r="C1028" s="388"/>
      <c r="D1028" s="388"/>
      <c r="E1028" s="388"/>
      <c r="F1028" s="392"/>
      <c r="G1028" s="379"/>
      <c r="H1028" s="379"/>
      <c r="I1028" s="379"/>
      <c r="J1028" s="379"/>
      <c r="K1028" s="379"/>
      <c r="L1028" s="379"/>
      <c r="M1028" s="393"/>
      <c r="N1028" s="388"/>
      <c r="O1028" s="388"/>
      <c r="P1028" s="388"/>
      <c r="Q1028" s="388"/>
      <c r="R1028" s="399"/>
      <c r="S1028" s="19"/>
      <c r="T1028" s="19"/>
      <c r="U1028" s="19"/>
      <c r="V1028" s="19"/>
      <c r="W1028" s="19"/>
      <c r="X1028" s="19"/>
      <c r="Y1028" s="19"/>
      <c r="Z1028" s="19"/>
      <c r="AA1028" s="19"/>
    </row>
    <row r="1029" spans="1:27" x14ac:dyDescent="0.2">
      <c r="A1029" s="383" t="s">
        <v>259</v>
      </c>
      <c r="B1029" s="384"/>
      <c r="C1029" s="384"/>
      <c r="D1029" s="384"/>
      <c r="E1029" s="384"/>
      <c r="F1029" s="392"/>
      <c r="G1029" s="379"/>
      <c r="H1029" s="379"/>
      <c r="I1029" s="379"/>
      <c r="J1029" s="379"/>
      <c r="K1029" s="379"/>
      <c r="L1029" s="379"/>
      <c r="M1029" s="393"/>
      <c r="N1029" s="384" t="s">
        <v>259</v>
      </c>
      <c r="O1029" s="384"/>
      <c r="P1029" s="384"/>
      <c r="Q1029" s="384"/>
      <c r="R1029" s="397"/>
      <c r="S1029" s="19"/>
      <c r="T1029" s="19"/>
      <c r="U1029" s="19"/>
      <c r="V1029" s="19"/>
      <c r="W1029" s="19"/>
      <c r="X1029" s="19"/>
      <c r="Y1029" s="19"/>
      <c r="Z1029" s="19"/>
      <c r="AA1029" s="19"/>
    </row>
    <row r="1030" spans="1:27" x14ac:dyDescent="0.2">
      <c r="A1030" s="385"/>
      <c r="B1030" s="386"/>
      <c r="C1030" s="386"/>
      <c r="D1030" s="386"/>
      <c r="E1030" s="386"/>
      <c r="F1030" s="392"/>
      <c r="G1030" s="379"/>
      <c r="H1030" s="379"/>
      <c r="I1030" s="379"/>
      <c r="J1030" s="379"/>
      <c r="K1030" s="379"/>
      <c r="L1030" s="379"/>
      <c r="M1030" s="393"/>
      <c r="N1030" s="386"/>
      <c r="O1030" s="386"/>
      <c r="P1030" s="386"/>
      <c r="Q1030" s="386"/>
      <c r="R1030" s="398"/>
      <c r="S1030" s="19"/>
      <c r="T1030" s="19"/>
      <c r="U1030" s="19"/>
      <c r="V1030" s="19"/>
      <c r="W1030" s="19"/>
      <c r="X1030" s="19"/>
      <c r="Y1030" s="19"/>
      <c r="Z1030" s="19"/>
      <c r="AA1030" s="19"/>
    </row>
    <row r="1031" spans="1:27" x14ac:dyDescent="0.2">
      <c r="A1031" s="385"/>
      <c r="B1031" s="386"/>
      <c r="C1031" s="386"/>
      <c r="D1031" s="386"/>
      <c r="E1031" s="386"/>
      <c r="F1031" s="392"/>
      <c r="G1031" s="379"/>
      <c r="H1031" s="379"/>
      <c r="I1031" s="379"/>
      <c r="J1031" s="379"/>
      <c r="K1031" s="379"/>
      <c r="L1031" s="379"/>
      <c r="M1031" s="393"/>
      <c r="N1031" s="386"/>
      <c r="O1031" s="386"/>
      <c r="P1031" s="386"/>
      <c r="Q1031" s="386"/>
      <c r="R1031" s="398"/>
      <c r="S1031" s="19"/>
      <c r="T1031" s="19"/>
      <c r="U1031" s="19"/>
      <c r="V1031" s="19"/>
      <c r="W1031" s="19"/>
      <c r="X1031" s="19"/>
      <c r="Y1031" s="19"/>
      <c r="Z1031" s="19"/>
      <c r="AA1031" s="19"/>
    </row>
    <row r="1032" spans="1:27" x14ac:dyDescent="0.2">
      <c r="A1032" s="385"/>
      <c r="B1032" s="386"/>
      <c r="C1032" s="386"/>
      <c r="D1032" s="386"/>
      <c r="E1032" s="386"/>
      <c r="F1032" s="392"/>
      <c r="G1032" s="379"/>
      <c r="H1032" s="379"/>
      <c r="I1032" s="379"/>
      <c r="J1032" s="379"/>
      <c r="K1032" s="379"/>
      <c r="L1032" s="379"/>
      <c r="M1032" s="393"/>
      <c r="N1032" s="386"/>
      <c r="O1032" s="386"/>
      <c r="P1032" s="386"/>
      <c r="Q1032" s="386"/>
      <c r="R1032" s="398"/>
      <c r="S1032" s="19"/>
      <c r="T1032" s="19"/>
      <c r="U1032" s="19"/>
      <c r="V1032" s="19"/>
      <c r="W1032" s="19"/>
      <c r="X1032" s="19"/>
      <c r="Y1032" s="19"/>
      <c r="Z1032" s="19"/>
      <c r="AA1032" s="19"/>
    </row>
    <row r="1033" spans="1:27" x14ac:dyDescent="0.2">
      <c r="A1033" s="385"/>
      <c r="B1033" s="386"/>
      <c r="C1033" s="386"/>
      <c r="D1033" s="386"/>
      <c r="E1033" s="386"/>
      <c r="F1033" s="392"/>
      <c r="G1033" s="379"/>
      <c r="H1033" s="379"/>
      <c r="I1033" s="379"/>
      <c r="J1033" s="379"/>
      <c r="K1033" s="379"/>
      <c r="L1033" s="379"/>
      <c r="M1033" s="393"/>
      <c r="N1033" s="386"/>
      <c r="O1033" s="386"/>
      <c r="P1033" s="386"/>
      <c r="Q1033" s="386"/>
      <c r="R1033" s="398"/>
      <c r="S1033" s="19"/>
      <c r="T1033" s="19"/>
      <c r="U1033" s="19"/>
      <c r="V1033" s="19"/>
      <c r="W1033" s="19"/>
      <c r="X1033" s="19"/>
      <c r="Y1033" s="19"/>
      <c r="Z1033" s="19"/>
      <c r="AA1033" s="19"/>
    </row>
    <row r="1034" spans="1:27" x14ac:dyDescent="0.2">
      <c r="A1034" s="385"/>
      <c r="B1034" s="386"/>
      <c r="C1034" s="386"/>
      <c r="D1034" s="386"/>
      <c r="E1034" s="386"/>
      <c r="F1034" s="392"/>
      <c r="G1034" s="379"/>
      <c r="H1034" s="379"/>
      <c r="I1034" s="379"/>
      <c r="J1034" s="379"/>
      <c r="K1034" s="379"/>
      <c r="L1034" s="379"/>
      <c r="M1034" s="393"/>
      <c r="N1034" s="386"/>
      <c r="O1034" s="386"/>
      <c r="P1034" s="386"/>
      <c r="Q1034" s="386"/>
      <c r="R1034" s="398"/>
      <c r="S1034" s="19"/>
      <c r="T1034" s="19"/>
      <c r="U1034" s="19"/>
      <c r="V1034" s="19"/>
      <c r="W1034" s="19"/>
      <c r="X1034" s="19"/>
      <c r="Y1034" s="19"/>
      <c r="Z1034" s="19"/>
      <c r="AA1034" s="19"/>
    </row>
    <row r="1035" spans="1:27" x14ac:dyDescent="0.2">
      <c r="A1035" s="385"/>
      <c r="B1035" s="386"/>
      <c r="C1035" s="386"/>
      <c r="D1035" s="386"/>
      <c r="E1035" s="386"/>
      <c r="F1035" s="392"/>
      <c r="G1035" s="379"/>
      <c r="H1035" s="379"/>
      <c r="I1035" s="379"/>
      <c r="J1035" s="379"/>
      <c r="K1035" s="379"/>
      <c r="L1035" s="379"/>
      <c r="M1035" s="393"/>
      <c r="N1035" s="386"/>
      <c r="O1035" s="386"/>
      <c r="P1035" s="386"/>
      <c r="Q1035" s="386"/>
      <c r="R1035" s="398"/>
      <c r="S1035" s="19"/>
      <c r="T1035" s="19"/>
      <c r="U1035" s="19"/>
      <c r="V1035" s="19"/>
      <c r="W1035" s="19"/>
      <c r="X1035" s="19"/>
      <c r="Y1035" s="19"/>
      <c r="Z1035" s="19"/>
      <c r="AA1035" s="19"/>
    </row>
    <row r="1036" spans="1:27" x14ac:dyDescent="0.2">
      <c r="A1036" s="385"/>
      <c r="B1036" s="386"/>
      <c r="C1036" s="386"/>
      <c r="D1036" s="386"/>
      <c r="E1036" s="386"/>
      <c r="F1036" s="392"/>
      <c r="G1036" s="379"/>
      <c r="H1036" s="379"/>
      <c r="I1036" s="379"/>
      <c r="J1036" s="379"/>
      <c r="K1036" s="379"/>
      <c r="L1036" s="379"/>
      <c r="M1036" s="393"/>
      <c r="N1036" s="386"/>
      <c r="O1036" s="386"/>
      <c r="P1036" s="386"/>
      <c r="Q1036" s="386"/>
      <c r="R1036" s="398"/>
      <c r="S1036" s="19"/>
      <c r="T1036" s="19"/>
      <c r="U1036" s="19"/>
      <c r="V1036" s="19"/>
      <c r="W1036" s="19"/>
      <c r="X1036" s="19"/>
      <c r="Y1036" s="19"/>
      <c r="Z1036" s="19"/>
      <c r="AA1036" s="19"/>
    </row>
    <row r="1037" spans="1:27" x14ac:dyDescent="0.2">
      <c r="A1037" s="385"/>
      <c r="B1037" s="386"/>
      <c r="C1037" s="386"/>
      <c r="D1037" s="386"/>
      <c r="E1037" s="386"/>
      <c r="F1037" s="392"/>
      <c r="G1037" s="379"/>
      <c r="H1037" s="379"/>
      <c r="I1037" s="379"/>
      <c r="J1037" s="379"/>
      <c r="K1037" s="379"/>
      <c r="L1037" s="379"/>
      <c r="M1037" s="393"/>
      <c r="N1037" s="386"/>
      <c r="O1037" s="386"/>
      <c r="P1037" s="386"/>
      <c r="Q1037" s="386"/>
      <c r="R1037" s="398"/>
      <c r="S1037" s="19"/>
      <c r="T1037" s="19"/>
      <c r="U1037" s="19"/>
      <c r="V1037" s="19"/>
      <c r="W1037" s="19"/>
      <c r="X1037" s="19"/>
      <c r="Y1037" s="19"/>
      <c r="Z1037" s="19"/>
      <c r="AA1037" s="19"/>
    </row>
    <row r="1038" spans="1:27" ht="16" thickBot="1" x14ac:dyDescent="0.25">
      <c r="A1038" s="387"/>
      <c r="B1038" s="388"/>
      <c r="C1038" s="388"/>
      <c r="D1038" s="388"/>
      <c r="E1038" s="388"/>
      <c r="F1038" s="394"/>
      <c r="G1038" s="395"/>
      <c r="H1038" s="395"/>
      <c r="I1038" s="395"/>
      <c r="J1038" s="395"/>
      <c r="K1038" s="395"/>
      <c r="L1038" s="395"/>
      <c r="M1038" s="396"/>
      <c r="N1038" s="388"/>
      <c r="O1038" s="388"/>
      <c r="P1038" s="388"/>
      <c r="Q1038" s="388"/>
      <c r="R1038" s="399"/>
      <c r="S1038" s="19"/>
      <c r="T1038" s="19"/>
      <c r="U1038" s="19"/>
      <c r="V1038" s="19"/>
      <c r="W1038" s="19"/>
      <c r="X1038" s="19"/>
      <c r="Y1038" s="19"/>
      <c r="Z1038" s="19"/>
      <c r="AA1038" s="19"/>
    </row>
    <row r="1039" spans="1:27" x14ac:dyDescent="0.2">
      <c r="A1039" s="26"/>
      <c r="B1039" s="26"/>
      <c r="C1039" s="26"/>
      <c r="D1039" s="26"/>
      <c r="E1039" s="26"/>
      <c r="F1039" s="26"/>
      <c r="G1039" s="26"/>
      <c r="H1039" s="26"/>
      <c r="I1039" s="26"/>
      <c r="J1039" s="26"/>
      <c r="K1039" s="26"/>
      <c r="L1039" s="26"/>
      <c r="M1039" s="26"/>
      <c r="N1039" s="27"/>
      <c r="O1039" s="26"/>
      <c r="P1039" s="26"/>
      <c r="Q1039" s="26"/>
      <c r="R1039" s="26"/>
      <c r="S1039" s="19"/>
      <c r="T1039" s="19"/>
      <c r="U1039" s="19"/>
      <c r="V1039" s="19"/>
      <c r="W1039" s="19"/>
      <c r="X1039" s="19"/>
      <c r="Y1039" s="19"/>
      <c r="Z1039" s="19"/>
      <c r="AA1039" s="19"/>
    </row>
    <row r="1040" spans="1:27" x14ac:dyDescent="0.2">
      <c r="A1040" s="380" t="s">
        <v>266</v>
      </c>
      <c r="B1040" s="380"/>
      <c r="C1040" s="380"/>
      <c r="D1040" s="380"/>
      <c r="E1040" s="380"/>
      <c r="F1040" s="380"/>
      <c r="G1040" s="380"/>
      <c r="H1040" s="380"/>
      <c r="I1040" s="19"/>
      <c r="J1040" s="19"/>
      <c r="K1040" s="380" t="s">
        <v>267</v>
      </c>
      <c r="L1040" s="380"/>
      <c r="M1040" s="380"/>
      <c r="N1040" s="380"/>
      <c r="O1040" s="380"/>
      <c r="P1040" s="380"/>
      <c r="Q1040" s="380"/>
      <c r="R1040" s="380"/>
      <c r="S1040" s="19"/>
      <c r="T1040" s="19"/>
      <c r="U1040" s="19"/>
      <c r="V1040" s="19"/>
      <c r="W1040" s="19"/>
      <c r="X1040" s="19"/>
      <c r="Y1040" s="19"/>
      <c r="Z1040" s="19"/>
      <c r="AA1040" s="19"/>
    </row>
    <row r="1041" spans="1:27" ht="16" x14ac:dyDescent="0.2">
      <c r="A1041" s="35" t="s">
        <v>268</v>
      </c>
      <c r="B1041" s="19"/>
      <c r="C1041" s="28" t="s">
        <v>256</v>
      </c>
      <c r="D1041" s="381">
        <f>VLOOKUP(S991,Base_03!$A$5:$AS$24,5,0)</f>
        <v>36</v>
      </c>
      <c r="E1041" s="382"/>
      <c r="F1041" s="19" t="s">
        <v>308</v>
      </c>
      <c r="G1041" s="19"/>
      <c r="H1041" s="19"/>
      <c r="I1041" s="19"/>
      <c r="J1041" s="19"/>
      <c r="K1041" s="35" t="s">
        <v>268</v>
      </c>
      <c r="L1041" s="28"/>
      <c r="M1041" s="28" t="s">
        <v>2</v>
      </c>
      <c r="N1041" s="375">
        <f>VLOOKUP(S991,Base_04!$A$5:$AS$24,5,0)</f>
        <v>49</v>
      </c>
      <c r="O1041" s="375"/>
      <c r="P1041" s="29" t="s">
        <v>308</v>
      </c>
      <c r="Q1041" s="19"/>
      <c r="R1041" s="19"/>
      <c r="S1041" s="19"/>
      <c r="T1041" s="19"/>
      <c r="U1041" s="19"/>
      <c r="V1041" s="19"/>
      <c r="W1041" s="19"/>
      <c r="X1041" s="19"/>
      <c r="Y1041" s="19"/>
      <c r="Z1041" s="19"/>
      <c r="AA1041" s="19"/>
    </row>
    <row r="1042" spans="1:27" x14ac:dyDescent="0.2">
      <c r="A1042" s="36" t="s">
        <v>269</v>
      </c>
      <c r="B1042" s="19"/>
      <c r="C1042" s="28"/>
      <c r="D1042" s="379" t="s">
        <v>313</v>
      </c>
      <c r="E1042" s="379"/>
      <c r="F1042" s="379" t="s">
        <v>314</v>
      </c>
      <c r="G1042" s="379"/>
      <c r="H1042" s="19"/>
      <c r="I1042" s="19"/>
      <c r="J1042" s="19"/>
      <c r="K1042" s="36" t="s">
        <v>269</v>
      </c>
      <c r="L1042" s="19"/>
      <c r="M1042" s="28"/>
      <c r="N1042" s="379" t="s">
        <v>313</v>
      </c>
      <c r="O1042" s="379"/>
      <c r="P1042" s="379" t="s">
        <v>314</v>
      </c>
      <c r="Q1042" s="379"/>
      <c r="R1042" s="34"/>
      <c r="S1042" s="19"/>
      <c r="T1042" s="19"/>
      <c r="U1042" s="19"/>
      <c r="V1042" s="19"/>
      <c r="W1042" s="19"/>
      <c r="X1042" s="19"/>
      <c r="Y1042" s="19"/>
      <c r="Z1042" s="19"/>
      <c r="AA1042" s="19"/>
    </row>
    <row r="1043" spans="1:27" x14ac:dyDescent="0.2">
      <c r="A1043" s="19"/>
      <c r="B1043" s="19"/>
      <c r="C1043" s="28"/>
      <c r="D1043" s="379"/>
      <c r="E1043" s="379"/>
      <c r="F1043" s="379"/>
      <c r="G1043" s="379"/>
      <c r="H1043" s="19"/>
      <c r="I1043" s="19"/>
      <c r="J1043" s="19"/>
      <c r="K1043" s="19"/>
      <c r="L1043" s="19"/>
      <c r="M1043" s="28"/>
      <c r="N1043" s="379"/>
      <c r="O1043" s="379"/>
      <c r="P1043" s="379"/>
      <c r="Q1043" s="379"/>
      <c r="R1043" s="34"/>
      <c r="S1043" s="19"/>
      <c r="T1043" s="19"/>
      <c r="U1043" s="19"/>
      <c r="V1043" s="19"/>
      <c r="W1043" s="19"/>
      <c r="X1043" s="19"/>
      <c r="Y1043" s="19"/>
      <c r="Z1043" s="19"/>
      <c r="AA1043" s="19"/>
    </row>
    <row r="1044" spans="1:27" x14ac:dyDescent="0.2">
      <c r="A1044" s="346" t="s">
        <v>270</v>
      </c>
      <c r="B1044" s="346"/>
      <c r="C1044" s="346" t="s">
        <v>256</v>
      </c>
      <c r="D1044" s="374" t="str">
        <f>VLOOKUP(S991,Base_03!$A$5:$AS$24,6,0)</f>
        <v>BT 7</v>
      </c>
      <c r="E1044" s="374"/>
      <c r="F1044" s="375">
        <f>VLOOKUP(S991,Base_03!$A$5:$AS$24,12,0)</f>
        <v>0</v>
      </c>
      <c r="G1044" s="375"/>
      <c r="H1044" s="19" t="s">
        <v>271</v>
      </c>
      <c r="I1044" s="19"/>
      <c r="J1044" s="19"/>
      <c r="K1044" s="346" t="s">
        <v>270</v>
      </c>
      <c r="L1044" s="346"/>
      <c r="M1044" s="346"/>
      <c r="N1044" s="374" t="str">
        <f>VLOOKUP(S991,Base_04!$A$5:$AS$24,6,0)</f>
        <v>BT 7</v>
      </c>
      <c r="O1044" s="374"/>
      <c r="P1044" s="375">
        <f>VLOOKUP(S991,Base_04!$A$5:$AS$24,12,0)</f>
        <v>0</v>
      </c>
      <c r="Q1044" s="375"/>
      <c r="R1044" s="19" t="s">
        <v>271</v>
      </c>
      <c r="S1044" s="19" t="s">
        <v>272</v>
      </c>
      <c r="T1044" s="19"/>
      <c r="U1044" s="19"/>
      <c r="V1044" s="19"/>
      <c r="W1044" s="19"/>
      <c r="X1044" s="19"/>
      <c r="Y1044" s="19"/>
      <c r="Z1044" s="19"/>
      <c r="AA1044" s="19"/>
    </row>
    <row r="1045" spans="1:27" x14ac:dyDescent="0.2">
      <c r="A1045" s="346" t="s">
        <v>273</v>
      </c>
      <c r="B1045" s="346"/>
      <c r="C1045" s="346" t="s">
        <v>256</v>
      </c>
      <c r="D1045" s="374" t="str">
        <f>VLOOKUP(S991,Base_03!$A$5:$AS$24,13,0)</f>
        <v>S 7</v>
      </c>
      <c r="E1045" s="374"/>
      <c r="F1045" s="375">
        <f>VLOOKUP(S991,Base_03!$A$5:$AS$24,15,0)</f>
        <v>0</v>
      </c>
      <c r="G1045" s="375"/>
      <c r="H1045" s="19" t="s">
        <v>271</v>
      </c>
      <c r="I1045" s="19"/>
      <c r="J1045" s="19"/>
      <c r="K1045" s="346" t="s">
        <v>273</v>
      </c>
      <c r="L1045" s="346"/>
      <c r="M1045" s="346"/>
      <c r="N1045" s="374" t="str">
        <f>VLOOKUP(S991,Base_04!$A$5:$AS$24,13,0)</f>
        <v>S 7</v>
      </c>
      <c r="O1045" s="374"/>
      <c r="P1045" s="375">
        <f>VLOOKUP(S991,Base_04!$A$5:$AS$24,15,0)</f>
        <v>0</v>
      </c>
      <c r="Q1045" s="375"/>
      <c r="R1045" s="19" t="s">
        <v>271</v>
      </c>
      <c r="S1045" s="19" t="s">
        <v>272</v>
      </c>
      <c r="T1045" s="19"/>
      <c r="U1045" s="19"/>
      <c r="V1045" s="19"/>
      <c r="W1045" s="19"/>
      <c r="X1045" s="19"/>
      <c r="Y1045" s="19"/>
      <c r="Z1045" s="19"/>
      <c r="AA1045" s="19"/>
    </row>
    <row r="1046" spans="1:27" x14ac:dyDescent="0.2">
      <c r="A1046" s="346" t="s">
        <v>274</v>
      </c>
      <c r="B1046" s="346"/>
      <c r="C1046" s="346" t="s">
        <v>256</v>
      </c>
      <c r="D1046" s="374" t="str">
        <f>VLOOKUP(S991,Base_03!$A$5:$AS$24,16,0)</f>
        <v>B 7</v>
      </c>
      <c r="E1046" s="374"/>
      <c r="F1046" s="375">
        <f>VLOOKUP(S991,Base_03!$A$5:$AS$24,22,0)</f>
        <v>0</v>
      </c>
      <c r="G1046" s="375"/>
      <c r="H1046" s="19" t="s">
        <v>271</v>
      </c>
      <c r="I1046" s="19"/>
      <c r="J1046" s="19"/>
      <c r="K1046" s="346" t="s">
        <v>274</v>
      </c>
      <c r="L1046" s="346"/>
      <c r="M1046" s="346"/>
      <c r="N1046" s="374" t="str">
        <f>VLOOKUP(S991,Base_04!$A$5:$AS$24,16,0)</f>
        <v>B 7</v>
      </c>
      <c r="O1046" s="374"/>
      <c r="P1046" s="375">
        <f>VLOOKUP(S991,Base_04!$A$5:$AS$24,22,0)</f>
        <v>0</v>
      </c>
      <c r="Q1046" s="375"/>
      <c r="R1046" s="19" t="s">
        <v>271</v>
      </c>
      <c r="S1046" s="19" t="s">
        <v>272</v>
      </c>
      <c r="T1046" s="19"/>
      <c r="U1046" s="19"/>
      <c r="V1046" s="19"/>
      <c r="W1046" s="19"/>
      <c r="X1046" s="19"/>
      <c r="Y1046" s="19"/>
      <c r="Z1046" s="19"/>
      <c r="AA1046" s="19"/>
    </row>
    <row r="1047" spans="1:27" x14ac:dyDescent="0.2">
      <c r="A1047" s="346" t="s">
        <v>275</v>
      </c>
      <c r="B1047" s="346"/>
      <c r="C1047" s="346" t="s">
        <v>256</v>
      </c>
      <c r="D1047" s="374" t="str">
        <f>VLOOKUP(S991,Base_03!$A$5:$AS$24,23,0)</f>
        <v>K 7</v>
      </c>
      <c r="E1047" s="374"/>
      <c r="F1047" s="375">
        <f>VLOOKUP(S991,Base_03!$A$5:$AS$24,24,0)</f>
        <v>0</v>
      </c>
      <c r="G1047" s="375"/>
      <c r="H1047" s="19" t="s">
        <v>271</v>
      </c>
      <c r="I1047" s="19"/>
      <c r="J1047" s="19"/>
      <c r="K1047" s="346" t="s">
        <v>275</v>
      </c>
      <c r="L1047" s="346"/>
      <c r="M1047" s="346"/>
      <c r="N1047" s="374" t="str">
        <f>VLOOKUP(S991,Base_04!$A$5:$AS$24,23,0)</f>
        <v>K 7</v>
      </c>
      <c r="O1047" s="374"/>
      <c r="P1047" s="375">
        <f>VLOOKUP(S991,Base_04!$A$5:$AS$24,24,0)</f>
        <v>0</v>
      </c>
      <c r="Q1047" s="375"/>
      <c r="R1047" s="19" t="s">
        <v>271</v>
      </c>
      <c r="S1047" s="19" t="s">
        <v>272</v>
      </c>
      <c r="T1047" s="19"/>
      <c r="U1047" s="19"/>
      <c r="V1047" s="19"/>
      <c r="W1047" s="19"/>
      <c r="X1047" s="19"/>
      <c r="Y1047" s="19"/>
      <c r="Z1047" s="19"/>
      <c r="AA1047" s="19"/>
    </row>
    <row r="1048" spans="1:27" x14ac:dyDescent="0.2">
      <c r="A1048" s="346" t="s">
        <v>276</v>
      </c>
      <c r="B1048" s="346"/>
      <c r="C1048" s="346" t="s">
        <v>256</v>
      </c>
      <c r="D1048" s="374" t="str">
        <f>VLOOKUP(S991,Base_03!$A$5:$AS$24,25,0)</f>
        <v>K 7</v>
      </c>
      <c r="E1048" s="374"/>
      <c r="F1048" s="375">
        <f>VLOOKUP(S991,Base_03!$A$5:$AS$24,26,0)</f>
        <v>73.900834456272094</v>
      </c>
      <c r="G1048" s="375"/>
      <c r="H1048" s="19" t="s">
        <v>309</v>
      </c>
      <c r="I1048" s="19"/>
      <c r="J1048" s="19"/>
      <c r="K1048" s="346" t="s">
        <v>276</v>
      </c>
      <c r="L1048" s="346"/>
      <c r="M1048" s="346"/>
      <c r="N1048" s="374" t="str">
        <f>VLOOKUP(S991,Base_04!$A$5:$AS$24,25,0)</f>
        <v>K 7</v>
      </c>
      <c r="O1048" s="374"/>
      <c r="P1048" s="375">
        <f>VLOOKUP(S991,Base_04!$A$5:$AS$24,26,0)</f>
        <v>93.530743608719362</v>
      </c>
      <c r="Q1048" s="375"/>
      <c r="R1048" s="19" t="s">
        <v>309</v>
      </c>
      <c r="S1048" s="19" t="s">
        <v>272</v>
      </c>
      <c r="T1048" s="19"/>
      <c r="U1048" s="19"/>
      <c r="V1048" s="19"/>
      <c r="W1048" s="19"/>
      <c r="X1048" s="19"/>
      <c r="Y1048" s="19"/>
      <c r="Z1048" s="19"/>
      <c r="AA1048" s="19"/>
    </row>
    <row r="1049" spans="1:27" x14ac:dyDescent="0.2">
      <c r="A1049" s="22"/>
      <c r="B1049" s="22"/>
      <c r="C1049" s="22"/>
      <c r="D1049" s="18"/>
      <c r="E1049" s="18"/>
      <c r="F1049" s="29"/>
      <c r="G1049" s="19"/>
      <c r="H1049" s="19"/>
      <c r="I1049" s="19"/>
      <c r="J1049" s="19"/>
      <c r="K1049" s="22"/>
      <c r="L1049" s="22"/>
      <c r="M1049" s="22"/>
      <c r="N1049" s="18"/>
      <c r="O1049" s="18"/>
      <c r="P1049" s="29"/>
      <c r="Q1049" s="19"/>
      <c r="R1049" s="19"/>
      <c r="S1049" s="19"/>
      <c r="T1049" s="19"/>
      <c r="U1049" s="19"/>
      <c r="V1049" s="19"/>
      <c r="W1049" s="19"/>
      <c r="X1049" s="19"/>
      <c r="Y1049" s="19"/>
      <c r="Z1049" s="19"/>
      <c r="AA1049" s="19"/>
    </row>
    <row r="1050" spans="1:27" x14ac:dyDescent="0.2">
      <c r="A1050" s="36" t="s">
        <v>277</v>
      </c>
      <c r="B1050" s="19"/>
      <c r="C1050" s="28"/>
      <c r="D1050" s="379" t="s">
        <v>313</v>
      </c>
      <c r="E1050" s="379"/>
      <c r="F1050" s="379" t="s">
        <v>314</v>
      </c>
      <c r="G1050" s="379"/>
      <c r="H1050" s="19"/>
      <c r="I1050" s="19"/>
      <c r="J1050" s="19"/>
      <c r="K1050" s="36" t="s">
        <v>277</v>
      </c>
      <c r="L1050" s="19"/>
      <c r="M1050" s="28"/>
      <c r="N1050" s="379" t="s">
        <v>313</v>
      </c>
      <c r="O1050" s="379"/>
      <c r="P1050" s="379" t="s">
        <v>314</v>
      </c>
      <c r="Q1050" s="379"/>
      <c r="R1050" s="34"/>
      <c r="S1050" s="19"/>
      <c r="T1050" s="19"/>
      <c r="U1050" s="19"/>
      <c r="V1050" s="19"/>
      <c r="W1050" s="19"/>
      <c r="X1050" s="19"/>
      <c r="Y1050" s="19"/>
      <c r="Z1050" s="19"/>
      <c r="AA1050" s="19"/>
    </row>
    <row r="1051" spans="1:27" x14ac:dyDescent="0.2">
      <c r="A1051" s="19"/>
      <c r="B1051" s="19"/>
      <c r="C1051" s="28"/>
      <c r="D1051" s="379"/>
      <c r="E1051" s="379"/>
      <c r="F1051" s="379"/>
      <c r="G1051" s="379"/>
      <c r="H1051" s="19"/>
      <c r="I1051" s="19"/>
      <c r="J1051" s="19"/>
      <c r="K1051" s="19"/>
      <c r="L1051" s="19"/>
      <c r="M1051" s="28"/>
      <c r="N1051" s="379"/>
      <c r="O1051" s="379"/>
      <c r="P1051" s="379"/>
      <c r="Q1051" s="379"/>
      <c r="R1051" s="34"/>
      <c r="S1051" s="19"/>
      <c r="T1051" s="19"/>
      <c r="U1051" s="19"/>
      <c r="V1051" s="19"/>
      <c r="W1051" s="19"/>
      <c r="X1051" s="19"/>
      <c r="Y1051" s="19"/>
      <c r="Z1051" s="19"/>
      <c r="AA1051" s="19"/>
    </row>
    <row r="1052" spans="1:27" x14ac:dyDescent="0.2">
      <c r="A1052" s="346" t="s">
        <v>278</v>
      </c>
      <c r="B1052" s="346"/>
      <c r="C1052" s="346" t="s">
        <v>2</v>
      </c>
      <c r="D1052" s="374" t="str">
        <f>VLOOKUP(S991,Base_03!$A$5:$AS$24,28,0)</f>
        <v xml:space="preserve"> G 7</v>
      </c>
      <c r="E1052" s="374"/>
      <c r="F1052" s="375">
        <f>VLOOKUP(S991,Base_03!$A$5:$AS$24,30,0)</f>
        <v>55</v>
      </c>
      <c r="G1052" s="375"/>
      <c r="H1052" s="19" t="s">
        <v>309</v>
      </c>
      <c r="I1052" s="19"/>
      <c r="J1052" s="19"/>
      <c r="K1052" s="346" t="s">
        <v>278</v>
      </c>
      <c r="L1052" s="346"/>
      <c r="M1052" s="346" t="s">
        <v>2</v>
      </c>
      <c r="N1052" s="374" t="str">
        <f>VLOOKUP(S991,Base_04!$A$5:$AS$24,28,0)</f>
        <v xml:space="preserve"> G 7</v>
      </c>
      <c r="O1052" s="374"/>
      <c r="P1052" s="375">
        <f>VLOOKUP(S991,Base_04!$A$5:$AS$24,30,0)</f>
        <v>55</v>
      </c>
      <c r="Q1052" s="375"/>
      <c r="R1052" s="19" t="s">
        <v>309</v>
      </c>
      <c r="S1052" s="19" t="s">
        <v>272</v>
      </c>
      <c r="T1052" s="19"/>
      <c r="U1052" s="19"/>
      <c r="V1052" s="19"/>
      <c r="W1052" s="19"/>
      <c r="X1052" s="19"/>
      <c r="Y1052" s="19"/>
      <c r="Z1052" s="19"/>
      <c r="AA1052" s="19"/>
    </row>
    <row r="1053" spans="1:27" x14ac:dyDescent="0.2">
      <c r="A1053" s="346" t="s">
        <v>279</v>
      </c>
      <c r="B1053" s="346"/>
      <c r="C1053" s="346" t="s">
        <v>2</v>
      </c>
      <c r="D1053" s="374" t="str">
        <f>VLOOKUP(S991,Base_03!$A$5:$AS$24,31,0)</f>
        <v>H 7</v>
      </c>
      <c r="E1053" s="374"/>
      <c r="F1053" s="375">
        <f>VLOOKUP(S991,Base_03!$A$5:$AS$24,34,0)</f>
        <v>-5.76</v>
      </c>
      <c r="G1053" s="375"/>
      <c r="H1053" s="19" t="s">
        <v>309</v>
      </c>
      <c r="I1053" s="19"/>
      <c r="J1053" s="19"/>
      <c r="K1053" s="346" t="s">
        <v>279</v>
      </c>
      <c r="L1053" s="346"/>
      <c r="M1053" s="346" t="s">
        <v>2</v>
      </c>
      <c r="N1053" s="374" t="str">
        <f>VLOOKUP(S991,Base_04!$A$5:$AS$24,31,0)</f>
        <v>H 7</v>
      </c>
      <c r="O1053" s="374"/>
      <c r="P1053" s="375">
        <f>VLOOKUP(S991,Base_04!$A$5:$AS$24,34,0)</f>
        <v>-5.76</v>
      </c>
      <c r="Q1053" s="375"/>
      <c r="R1053" s="19" t="s">
        <v>309</v>
      </c>
      <c r="S1053" s="19" t="s">
        <v>272</v>
      </c>
      <c r="T1053" s="19"/>
      <c r="U1053" s="19"/>
      <c r="V1053" s="19"/>
      <c r="W1053" s="19"/>
      <c r="X1053" s="19"/>
      <c r="Y1053" s="19"/>
      <c r="Z1053" s="19"/>
      <c r="AA1053" s="19"/>
    </row>
    <row r="1054" spans="1:27" x14ac:dyDescent="0.2">
      <c r="A1054" s="376" t="s">
        <v>311</v>
      </c>
      <c r="B1054" s="376"/>
      <c r="C1054" s="376" t="s">
        <v>2</v>
      </c>
      <c r="D1054" s="377" t="str">
        <f>VLOOKUP(S991,Base_03!$A$5:$AS$24,35,0)</f>
        <v>Kayu</v>
      </c>
      <c r="E1054" s="377"/>
      <c r="F1054" s="378">
        <f>VLOOKUP(S991,Base_03!$A$5:$AS$24,36,0)</f>
        <v>5.76</v>
      </c>
      <c r="G1054" s="378"/>
      <c r="H1054" s="19" t="s">
        <v>309</v>
      </c>
      <c r="I1054" s="19"/>
      <c r="J1054" s="19"/>
      <c r="K1054" s="376" t="s">
        <v>311</v>
      </c>
      <c r="L1054" s="376"/>
      <c r="M1054" s="376" t="s">
        <v>2</v>
      </c>
      <c r="N1054" s="377" t="str">
        <f>VLOOKUP(S991,Base_04!$A$5:$AS$24,35,0)</f>
        <v>Kayu</v>
      </c>
      <c r="O1054" s="377"/>
      <c r="P1054" s="378">
        <f>VLOOKUP(S991,Base_04!$A$5:$AS$24,36,0)</f>
        <v>5.76</v>
      </c>
      <c r="Q1054" s="378"/>
      <c r="R1054" s="19" t="s">
        <v>309</v>
      </c>
      <c r="S1054" s="19" t="s">
        <v>272</v>
      </c>
      <c r="T1054" s="19"/>
      <c r="U1054" s="19"/>
      <c r="V1054" s="19"/>
      <c r="W1054" s="19"/>
      <c r="X1054" s="19"/>
      <c r="Y1054" s="19"/>
      <c r="Z1054" s="19"/>
      <c r="AA1054" s="19"/>
    </row>
    <row r="1055" spans="1:27" x14ac:dyDescent="0.2">
      <c r="A1055" s="372" t="s">
        <v>312</v>
      </c>
      <c r="B1055" s="372"/>
      <c r="C1055" s="372"/>
      <c r="D1055" s="377"/>
      <c r="E1055" s="377"/>
      <c r="F1055" s="378"/>
      <c r="G1055" s="378"/>
      <c r="H1055" s="19"/>
      <c r="I1055" s="19"/>
      <c r="J1055" s="19"/>
      <c r="K1055" s="372" t="s">
        <v>312</v>
      </c>
      <c r="L1055" s="372"/>
      <c r="M1055" s="372"/>
      <c r="N1055" s="377"/>
      <c r="O1055" s="377"/>
      <c r="P1055" s="378"/>
      <c r="Q1055" s="378"/>
      <c r="R1055" s="19"/>
      <c r="S1055" s="19"/>
      <c r="T1055" s="19"/>
      <c r="U1055" s="19"/>
      <c r="V1055" s="19"/>
      <c r="W1055" s="19"/>
      <c r="X1055" s="19"/>
      <c r="Y1055" s="19"/>
      <c r="Z1055" s="19"/>
      <c r="AA1055" s="19"/>
    </row>
    <row r="1056" spans="1:27" x14ac:dyDescent="0.2">
      <c r="A1056" s="346" t="s">
        <v>280</v>
      </c>
      <c r="B1056" s="346"/>
      <c r="C1056" s="346" t="s">
        <v>2</v>
      </c>
      <c r="D1056" s="374" t="str">
        <f>VLOOKUP(S991,Base_03!$A$5:$AS$24,39,0)</f>
        <v>R 7</v>
      </c>
      <c r="E1056" s="374"/>
      <c r="F1056" s="375">
        <f>VLOOKUP(S991,Base_03!$A$5:$AS$24,40,0)</f>
        <v>36</v>
      </c>
      <c r="G1056" s="375"/>
      <c r="H1056" s="19" t="s">
        <v>309</v>
      </c>
      <c r="I1056" s="19"/>
      <c r="J1056" s="19"/>
      <c r="K1056" s="346" t="s">
        <v>280</v>
      </c>
      <c r="L1056" s="346"/>
      <c r="M1056" s="346" t="s">
        <v>2</v>
      </c>
      <c r="N1056" s="374" t="str">
        <f>VLOOKUP(S991,Base_04!$A$5:$AS$24,39,0)</f>
        <v>R 7</v>
      </c>
      <c r="O1056" s="374"/>
      <c r="P1056" s="375">
        <f>VLOOKUP(S991,Base_04!$A$5:$AS$24,40,0)</f>
        <v>49</v>
      </c>
      <c r="Q1056" s="375"/>
      <c r="R1056" s="19" t="s">
        <v>309</v>
      </c>
      <c r="S1056" s="19" t="s">
        <v>272</v>
      </c>
      <c r="T1056" s="19"/>
      <c r="U1056" s="19"/>
      <c r="V1056" s="19"/>
      <c r="W1056" s="19"/>
      <c r="X1056" s="19"/>
      <c r="Y1056" s="19"/>
      <c r="Z1056" s="19"/>
      <c r="AA1056" s="19"/>
    </row>
    <row r="1057" spans="1:27" x14ac:dyDescent="0.2">
      <c r="A1057" s="19"/>
      <c r="B1057" s="19"/>
      <c r="C1057" s="19"/>
      <c r="D1057" s="19"/>
      <c r="E1057" s="19"/>
      <c r="F1057" s="19"/>
      <c r="G1057" s="19"/>
      <c r="H1057" s="19"/>
      <c r="I1057" s="19"/>
      <c r="J1057" s="19"/>
      <c r="K1057" s="19"/>
      <c r="L1057" s="37"/>
      <c r="M1057" s="37"/>
      <c r="N1057" s="37"/>
      <c r="O1057" s="19"/>
      <c r="P1057" s="29"/>
      <c r="Q1057" s="19"/>
      <c r="R1057" s="19"/>
      <c r="S1057" s="19"/>
      <c r="T1057" s="19"/>
      <c r="U1057" s="19"/>
      <c r="V1057" s="19"/>
      <c r="W1057" s="19"/>
      <c r="X1057" s="19"/>
      <c r="Y1057" s="19"/>
      <c r="Z1057" s="19"/>
      <c r="AA1057" s="19"/>
    </row>
    <row r="1058" spans="1:27" x14ac:dyDescent="0.2">
      <c r="A1058" s="346" t="s">
        <v>315</v>
      </c>
      <c r="B1058" s="346"/>
      <c r="C1058" s="346" t="s">
        <v>256</v>
      </c>
      <c r="D1058" s="373">
        <f>VLOOKUP(S991,Base_03!$A$5:$AS$24,42,0)</f>
        <v>6.666666666666667</v>
      </c>
      <c r="E1058" s="373"/>
      <c r="F1058" s="20" t="s">
        <v>281</v>
      </c>
      <c r="G1058" s="19"/>
      <c r="H1058" s="19"/>
      <c r="I1058" s="19"/>
      <c r="J1058" s="19"/>
      <c r="K1058" s="346" t="s">
        <v>315</v>
      </c>
      <c r="L1058" s="346"/>
      <c r="M1058" s="346" t="s">
        <v>256</v>
      </c>
      <c r="N1058" s="373">
        <f>VLOOKUP(S991,Base_04!$A$5:$AS$24,42,0)</f>
        <v>4.8979591836734695</v>
      </c>
      <c r="O1058" s="373"/>
      <c r="P1058" s="38" t="s">
        <v>281</v>
      </c>
      <c r="Q1058" s="19"/>
      <c r="R1058" s="19"/>
      <c r="S1058" s="30" t="s">
        <v>282</v>
      </c>
      <c r="T1058" s="19"/>
      <c r="U1058" s="19"/>
      <c r="V1058" s="19"/>
      <c r="W1058" s="19"/>
      <c r="X1058" s="19"/>
      <c r="Y1058" s="19"/>
      <c r="Z1058" s="19"/>
      <c r="AA1058" s="19"/>
    </row>
    <row r="1059" spans="1:27" x14ac:dyDescent="0.2">
      <c r="A1059" s="346" t="s">
        <v>316</v>
      </c>
      <c r="B1059" s="346"/>
      <c r="C1059" s="346" t="s">
        <v>2</v>
      </c>
      <c r="D1059" s="373">
        <f>VLOOKUP(S991,Base_03!$A$5:$AS$24,43,0)</f>
        <v>9.6666666666666661</v>
      </c>
      <c r="E1059" s="373"/>
      <c r="F1059" s="20" t="s">
        <v>281</v>
      </c>
      <c r="G1059" s="19"/>
      <c r="H1059" s="19"/>
      <c r="I1059" s="19"/>
      <c r="J1059" s="19"/>
      <c r="K1059" s="346" t="s">
        <v>316</v>
      </c>
      <c r="L1059" s="346"/>
      <c r="M1059" s="346" t="s">
        <v>2</v>
      </c>
      <c r="N1059" s="373">
        <f>VLOOKUP(S991,Base_04!$A$5:$AS$24,43,0)</f>
        <v>7.1020408163265314</v>
      </c>
      <c r="O1059" s="373"/>
      <c r="P1059" s="38" t="s">
        <v>281</v>
      </c>
      <c r="Q1059" s="19"/>
      <c r="R1059" s="19"/>
      <c r="S1059" s="30" t="s">
        <v>283</v>
      </c>
      <c r="T1059" s="19"/>
      <c r="U1059" s="19"/>
      <c r="V1059" s="19"/>
      <c r="W1059" s="19"/>
      <c r="X1059" s="19"/>
      <c r="Y1059" s="19"/>
      <c r="Z1059" s="19"/>
      <c r="AA1059" s="19"/>
    </row>
    <row r="1060" spans="1:27" x14ac:dyDescent="0.2">
      <c r="A1060" s="346" t="s">
        <v>317</v>
      </c>
      <c r="B1060" s="346"/>
      <c r="C1060" s="346"/>
      <c r="D1060" s="367" t="str">
        <f>VLOOKUP(S991,Base_03!$A$5:$AS$24,44,0)</f>
        <v>(Ada) Baik</v>
      </c>
      <c r="E1060" s="367"/>
      <c r="F1060" s="19"/>
      <c r="G1060" s="19"/>
      <c r="H1060" s="19"/>
      <c r="I1060" s="19"/>
      <c r="J1060" s="19"/>
      <c r="K1060" s="346" t="s">
        <v>317</v>
      </c>
      <c r="L1060" s="346"/>
      <c r="M1060" s="346"/>
      <c r="N1060" s="367" t="str">
        <f>VLOOKUP(S991,Base_04!$A$5:$AS$24,44,0)</f>
        <v>(Ada) Baik</v>
      </c>
      <c r="O1060" s="367"/>
      <c r="P1060" s="29"/>
      <c r="Q1060" s="19"/>
      <c r="R1060" s="19"/>
      <c r="S1060" s="19"/>
      <c r="T1060" s="19"/>
      <c r="U1060" s="19"/>
      <c r="V1060" s="19"/>
      <c r="W1060" s="19"/>
      <c r="X1060" s="19"/>
      <c r="Y1060" s="19"/>
      <c r="Z1060" s="19"/>
      <c r="AA1060" s="19"/>
    </row>
    <row r="1061" spans="1:27" x14ac:dyDescent="0.2">
      <c r="A1061" s="372" t="s">
        <v>318</v>
      </c>
      <c r="B1061" s="372"/>
      <c r="C1061" s="28"/>
      <c r="D1061" s="20"/>
      <c r="E1061" s="20"/>
      <c r="F1061" s="19"/>
      <c r="G1061" s="19"/>
      <c r="H1061" s="19"/>
      <c r="I1061" s="19"/>
      <c r="J1061" s="19"/>
      <c r="K1061" s="372" t="s">
        <v>318</v>
      </c>
      <c r="L1061" s="372"/>
      <c r="M1061" s="28"/>
      <c r="N1061" s="20"/>
      <c r="O1061" s="20"/>
      <c r="P1061" s="29"/>
      <c r="Q1061" s="19"/>
      <c r="R1061" s="19"/>
      <c r="S1061" s="19"/>
      <c r="T1061" s="19"/>
      <c r="U1061" s="19"/>
      <c r="V1061" s="19"/>
      <c r="W1061" s="19"/>
      <c r="X1061" s="19"/>
      <c r="Y1061" s="19"/>
      <c r="Z1061" s="19"/>
      <c r="AA1061" s="19"/>
    </row>
    <row r="1062" spans="1:27" x14ac:dyDescent="0.2">
      <c r="A1062" s="346" t="s">
        <v>317</v>
      </c>
      <c r="B1062" s="346"/>
      <c r="C1062" s="346"/>
      <c r="D1062" s="367" t="str">
        <f>VLOOKUP(S991,Base_03!$A$5:$AS$24,45,0)</f>
        <v>Air Pam (Baik)</v>
      </c>
      <c r="E1062" s="367"/>
      <c r="F1062" s="19"/>
      <c r="G1062" s="19"/>
      <c r="H1062" s="19"/>
      <c r="I1062" s="19"/>
      <c r="J1062" s="19"/>
      <c r="K1062" s="346" t="s">
        <v>317</v>
      </c>
      <c r="L1062" s="346"/>
      <c r="M1062" s="346"/>
      <c r="N1062" s="367" t="str">
        <f>VLOOKUP(S991,Base_04!$A$5:$AS$24,45,0)</f>
        <v>Air Pam (Baik)</v>
      </c>
      <c r="O1062" s="367"/>
      <c r="P1062" s="29"/>
      <c r="Q1062" s="19"/>
      <c r="R1062" s="19"/>
      <c r="S1062" s="19"/>
      <c r="T1062" s="19"/>
      <c r="U1062" s="19"/>
      <c r="V1062" s="19"/>
      <c r="W1062" s="19"/>
      <c r="X1062" s="19"/>
      <c r="Y1062" s="19"/>
      <c r="Z1062" s="19"/>
      <c r="AA1062" s="19"/>
    </row>
    <row r="1063" spans="1:27" x14ac:dyDescent="0.2">
      <c r="A1063" s="372" t="s">
        <v>319</v>
      </c>
      <c r="B1063" s="372"/>
      <c r="C1063" s="28"/>
      <c r="D1063" s="20"/>
      <c r="E1063" s="20"/>
      <c r="F1063" s="19"/>
      <c r="G1063" s="19"/>
      <c r="H1063" s="19"/>
      <c r="I1063" s="19"/>
      <c r="J1063" s="19"/>
      <c r="K1063" s="372" t="s">
        <v>319</v>
      </c>
      <c r="L1063" s="372"/>
      <c r="M1063" s="28"/>
      <c r="N1063" s="20"/>
      <c r="O1063" s="20"/>
      <c r="P1063" s="29"/>
      <c r="Q1063" s="19"/>
      <c r="R1063" s="19"/>
      <c r="S1063" s="19"/>
      <c r="T1063" s="19"/>
      <c r="U1063" s="19"/>
      <c r="V1063" s="19"/>
      <c r="W1063" s="19"/>
      <c r="X1063" s="19"/>
      <c r="Y1063" s="19"/>
      <c r="Z1063" s="19"/>
      <c r="AA1063" s="19"/>
    </row>
    <row r="1064" spans="1:27" x14ac:dyDescent="0.2">
      <c r="A1064" s="35" t="s">
        <v>284</v>
      </c>
      <c r="B1064" s="19"/>
      <c r="C1064" s="28" t="s">
        <v>256</v>
      </c>
      <c r="D1064" s="367">
        <f>VLOOKUP(S991,[128]Base_02!$A$5:$S$24,18,0)</f>
        <v>-7.4752999999999998</v>
      </c>
      <c r="E1064" s="367"/>
      <c r="F1064" s="19" t="str">
        <f>IF(D1064&gt;0,"LU","LS")</f>
        <v>LS</v>
      </c>
      <c r="G1064" s="19"/>
      <c r="H1064" s="19"/>
      <c r="I1064" s="19"/>
      <c r="J1064" s="19"/>
      <c r="K1064" s="35" t="s">
        <v>284</v>
      </c>
      <c r="L1064" s="28"/>
      <c r="M1064" s="28" t="s">
        <v>256</v>
      </c>
      <c r="N1064" s="367">
        <f>D1064</f>
        <v>-7.4752999999999998</v>
      </c>
      <c r="O1064" s="367"/>
      <c r="P1064" s="19" t="str">
        <f>IF(N1064&gt;0,"LU","LS")</f>
        <v>LS</v>
      </c>
      <c r="Q1064" s="19"/>
      <c r="R1064" s="19"/>
      <c r="S1064" s="19"/>
      <c r="T1064" s="19"/>
      <c r="U1064" s="19"/>
      <c r="V1064" s="19"/>
      <c r="W1064" s="19"/>
      <c r="X1064" s="19"/>
      <c r="Y1064" s="19"/>
      <c r="Z1064" s="19"/>
      <c r="AA1064" s="19"/>
    </row>
    <row r="1065" spans="1:27" x14ac:dyDescent="0.2">
      <c r="A1065" s="19"/>
      <c r="B1065" s="19"/>
      <c r="C1065" s="28" t="s">
        <v>285</v>
      </c>
      <c r="D1065" s="367">
        <f>VLOOKUP(S991,[128]Base_02!$A$5:$S$24,19,0)</f>
        <v>109.5592</v>
      </c>
      <c r="E1065" s="367"/>
      <c r="F1065" s="19" t="s">
        <v>286</v>
      </c>
      <c r="G1065" s="19"/>
      <c r="H1065" s="19"/>
      <c r="I1065" s="19"/>
      <c r="J1065" s="19"/>
      <c r="K1065" s="19"/>
      <c r="L1065" s="19"/>
      <c r="M1065" s="19"/>
      <c r="N1065" s="367">
        <f>D1065</f>
        <v>109.5592</v>
      </c>
      <c r="O1065" s="367"/>
      <c r="P1065" s="29" t="s">
        <v>286</v>
      </c>
      <c r="Q1065" s="28" t="s">
        <v>287</v>
      </c>
      <c r="R1065" s="28"/>
      <c r="S1065" s="19"/>
      <c r="T1065" s="19"/>
      <c r="U1065" s="19"/>
      <c r="V1065" s="19"/>
      <c r="W1065" s="19"/>
      <c r="X1065" s="19"/>
      <c r="Y1065" s="19"/>
      <c r="Z1065" s="19"/>
      <c r="AA1065" s="19"/>
    </row>
    <row r="1066" spans="1:27" x14ac:dyDescent="0.2">
      <c r="A1066" s="19"/>
      <c r="B1066" s="19"/>
      <c r="C1066" s="28"/>
      <c r="D1066" s="19"/>
      <c r="E1066" s="19"/>
      <c r="F1066" s="19"/>
      <c r="G1066" s="19"/>
      <c r="H1066" s="19"/>
      <c r="I1066" s="19"/>
      <c r="J1066" s="19"/>
      <c r="K1066" s="19"/>
      <c r="L1066" s="20"/>
      <c r="M1066" s="20"/>
      <c r="N1066" s="29"/>
      <c r="O1066" s="19"/>
      <c r="P1066" s="19"/>
      <c r="Q1066" s="19"/>
      <c r="R1066" s="19"/>
      <c r="S1066" s="19"/>
      <c r="T1066" s="19"/>
      <c r="U1066" s="19"/>
      <c r="V1066" s="19"/>
      <c r="W1066" s="19"/>
      <c r="X1066" s="19"/>
      <c r="Y1066" s="19"/>
      <c r="Z1066" s="19"/>
      <c r="AA1066" s="19"/>
    </row>
    <row r="1067" spans="1:27" x14ac:dyDescent="0.2">
      <c r="A1067" s="19"/>
      <c r="B1067" s="19"/>
      <c r="C1067" s="28"/>
      <c r="D1067" s="19"/>
      <c r="E1067" s="19"/>
      <c r="F1067" s="19"/>
      <c r="G1067" s="19"/>
      <c r="H1067" s="19"/>
      <c r="I1067" s="19"/>
      <c r="J1067" s="19"/>
      <c r="K1067" s="19"/>
      <c r="L1067" s="20"/>
      <c r="M1067" s="20"/>
      <c r="N1067" s="29"/>
      <c r="O1067" s="19"/>
      <c r="P1067" s="19"/>
      <c r="Q1067" s="19"/>
      <c r="R1067" s="19"/>
      <c r="S1067" s="19"/>
      <c r="T1067" s="19"/>
      <c r="U1067" s="19"/>
      <c r="V1067" s="19"/>
      <c r="W1067" s="19"/>
      <c r="X1067" s="19"/>
      <c r="Y1067" s="19"/>
      <c r="Z1067" s="19"/>
      <c r="AA1067" s="19"/>
    </row>
    <row r="1068" spans="1:27" x14ac:dyDescent="0.2">
      <c r="A1068" s="19"/>
      <c r="B1068" s="19"/>
      <c r="C1068" s="28"/>
      <c r="D1068" s="19"/>
      <c r="E1068" s="19"/>
      <c r="F1068" s="19"/>
      <c r="G1068" s="19"/>
      <c r="H1068" s="19"/>
      <c r="I1068" s="19"/>
      <c r="J1068" s="19"/>
      <c r="K1068" s="19"/>
      <c r="L1068" s="20"/>
      <c r="M1068" s="20"/>
      <c r="N1068" s="29"/>
      <c r="O1068" s="19"/>
      <c r="P1068" s="19"/>
      <c r="Q1068" s="19"/>
      <c r="R1068" s="19"/>
      <c r="S1068" s="19"/>
      <c r="T1068" s="19"/>
      <c r="U1068" s="19"/>
      <c r="V1068" s="19"/>
      <c r="W1068" s="19"/>
      <c r="X1068" s="19"/>
      <c r="Y1068" s="19"/>
      <c r="Z1068" s="19"/>
      <c r="AA1068" s="19"/>
    </row>
    <row r="1069" spans="1:27" x14ac:dyDescent="0.2">
      <c r="A1069" s="19"/>
      <c r="B1069" s="19"/>
      <c r="C1069" s="28"/>
      <c r="D1069" s="19"/>
      <c r="E1069" s="19"/>
      <c r="F1069" s="19"/>
      <c r="G1069" s="19"/>
      <c r="H1069" s="19"/>
      <c r="I1069" s="19"/>
      <c r="J1069" s="19"/>
      <c r="K1069" s="19"/>
      <c r="L1069" s="20"/>
      <c r="M1069" s="20"/>
      <c r="N1069" s="29"/>
      <c r="O1069" s="19"/>
      <c r="P1069" s="19"/>
      <c r="Q1069" s="19"/>
      <c r="R1069" s="19"/>
      <c r="S1069" s="19"/>
      <c r="T1069" s="19"/>
      <c r="U1069" s="19"/>
      <c r="V1069" s="19"/>
      <c r="W1069" s="19"/>
      <c r="X1069" s="19"/>
      <c r="Y1069" s="19"/>
      <c r="Z1069" s="19"/>
      <c r="AA1069" s="19"/>
    </row>
    <row r="1070" spans="1:27" x14ac:dyDescent="0.2">
      <c r="A1070" s="19"/>
      <c r="B1070" s="19"/>
      <c r="C1070" s="28"/>
      <c r="D1070" s="19"/>
      <c r="E1070" s="19"/>
      <c r="F1070" s="19"/>
      <c r="G1070" s="19"/>
      <c r="H1070" s="19"/>
      <c r="I1070" s="19"/>
      <c r="J1070" s="19"/>
      <c r="K1070" s="19"/>
      <c r="L1070" s="20"/>
      <c r="M1070" s="20"/>
      <c r="N1070" s="29"/>
      <c r="O1070" s="19"/>
      <c r="P1070" s="19"/>
      <c r="Q1070" s="19"/>
      <c r="R1070" s="19"/>
      <c r="S1070" s="19"/>
      <c r="T1070" s="19"/>
      <c r="U1070" s="19"/>
      <c r="V1070" s="19"/>
      <c r="W1070" s="19"/>
      <c r="X1070" s="19"/>
      <c r="Y1070" s="19"/>
      <c r="Z1070" s="19"/>
      <c r="AA1070" s="19"/>
    </row>
    <row r="1071" spans="1:27" x14ac:dyDescent="0.2">
      <c r="A1071" s="19"/>
      <c r="B1071" s="19"/>
      <c r="C1071" s="28"/>
      <c r="D1071" s="19"/>
      <c r="E1071" s="19"/>
      <c r="F1071" s="19"/>
      <c r="G1071" s="19"/>
      <c r="H1071" s="19"/>
      <c r="I1071" s="19"/>
      <c r="J1071" s="19"/>
      <c r="K1071" s="19"/>
      <c r="L1071" s="20"/>
      <c r="M1071" s="20"/>
      <c r="N1071" s="29"/>
      <c r="O1071" s="19"/>
      <c r="P1071" s="19"/>
      <c r="Q1071" s="19"/>
      <c r="R1071" s="19"/>
      <c r="S1071" s="19"/>
      <c r="T1071" s="19"/>
      <c r="U1071" s="19"/>
      <c r="V1071" s="19"/>
      <c r="W1071" s="19"/>
      <c r="X1071" s="19"/>
      <c r="Y1071" s="19"/>
      <c r="Z1071" s="19"/>
      <c r="AA1071" s="19"/>
    </row>
    <row r="1072" spans="1:27" x14ac:dyDescent="0.2">
      <c r="A1072" s="19"/>
      <c r="B1072" s="19"/>
      <c r="C1072" s="28"/>
      <c r="D1072" s="19"/>
      <c r="E1072" s="19"/>
      <c r="F1072" s="19"/>
      <c r="G1072" s="19"/>
      <c r="H1072" s="19"/>
      <c r="I1072" s="19"/>
      <c r="J1072" s="19"/>
      <c r="K1072" s="19"/>
      <c r="L1072" s="20"/>
      <c r="M1072" s="20"/>
      <c r="N1072" s="29"/>
      <c r="O1072" s="19"/>
      <c r="P1072" s="19"/>
      <c r="Q1072" s="19"/>
      <c r="R1072" s="19"/>
      <c r="S1072" s="19"/>
      <c r="T1072" s="19"/>
      <c r="U1072" s="19"/>
      <c r="V1072" s="19"/>
      <c r="W1072" s="19"/>
      <c r="X1072" s="19"/>
      <c r="Y1072" s="19"/>
      <c r="Z1072" s="19"/>
      <c r="AA1072" s="19"/>
    </row>
    <row r="1073" spans="1:27" x14ac:dyDescent="0.2">
      <c r="A1073" s="24" t="s">
        <v>288</v>
      </c>
      <c r="B1073" s="19"/>
      <c r="C1073" s="19"/>
      <c r="D1073" s="19"/>
      <c r="E1073" s="19"/>
      <c r="F1073" s="19"/>
      <c r="G1073" s="19"/>
      <c r="H1073" s="19"/>
      <c r="I1073" s="19"/>
      <c r="J1073" s="19"/>
      <c r="K1073" s="19"/>
      <c r="L1073" s="19"/>
      <c r="M1073" s="19"/>
      <c r="N1073" s="29"/>
      <c r="O1073" s="19"/>
      <c r="P1073" s="19"/>
      <c r="Q1073" s="19"/>
      <c r="R1073" s="19"/>
      <c r="S1073" s="19"/>
      <c r="T1073" s="19"/>
      <c r="U1073" s="19"/>
      <c r="V1073" s="19"/>
      <c r="W1073" s="19"/>
      <c r="X1073" s="19"/>
      <c r="Y1073" s="19"/>
      <c r="Z1073" s="19"/>
      <c r="AA1073" s="19"/>
    </row>
    <row r="1074" spans="1:27" x14ac:dyDescent="0.2">
      <c r="A1074" s="371" t="s">
        <v>289</v>
      </c>
      <c r="B1074" s="371"/>
      <c r="C1074" s="371"/>
      <c r="D1074" s="371"/>
      <c r="E1074" s="371"/>
      <c r="F1074" s="371"/>
      <c r="G1074" s="371"/>
      <c r="H1074" s="371"/>
      <c r="I1074" s="371"/>
      <c r="J1074" s="371" t="s">
        <v>290</v>
      </c>
      <c r="K1074" s="371"/>
      <c r="L1074" s="371"/>
      <c r="M1074" s="371"/>
      <c r="N1074" s="371"/>
      <c r="O1074" s="371"/>
      <c r="P1074" s="371"/>
      <c r="Q1074" s="371"/>
      <c r="R1074" s="371"/>
      <c r="S1074" s="19"/>
      <c r="T1074" s="19"/>
      <c r="U1074" s="19"/>
      <c r="V1074" s="19"/>
      <c r="W1074" s="19"/>
      <c r="X1074" s="19"/>
      <c r="Y1074" s="19"/>
      <c r="Z1074" s="19"/>
      <c r="AA1074" s="19"/>
    </row>
    <row r="1075" spans="1:27" x14ac:dyDescent="0.2">
      <c r="A1075" s="370"/>
      <c r="B1075" s="370"/>
      <c r="C1075" s="370"/>
      <c r="D1075" s="370"/>
      <c r="E1075" s="370"/>
      <c r="F1075" s="370"/>
      <c r="G1075" s="370"/>
      <c r="H1075" s="370"/>
      <c r="I1075" s="370"/>
      <c r="J1075" s="370"/>
      <c r="K1075" s="370"/>
      <c r="L1075" s="370"/>
      <c r="M1075" s="370"/>
      <c r="N1075" s="370"/>
      <c r="O1075" s="370"/>
      <c r="P1075" s="370"/>
      <c r="Q1075" s="370"/>
      <c r="R1075" s="370"/>
      <c r="S1075" s="19"/>
      <c r="T1075" s="19"/>
      <c r="U1075" s="19"/>
      <c r="V1075" s="19"/>
      <c r="W1075" s="19"/>
      <c r="X1075" s="19"/>
      <c r="Y1075" s="19"/>
      <c r="Z1075" s="19"/>
      <c r="AA1075" s="19"/>
    </row>
    <row r="1076" spans="1:27" x14ac:dyDescent="0.2">
      <c r="A1076" s="370"/>
      <c r="B1076" s="370"/>
      <c r="C1076" s="370"/>
      <c r="D1076" s="370"/>
      <c r="E1076" s="370"/>
      <c r="F1076" s="370"/>
      <c r="G1076" s="370"/>
      <c r="H1076" s="370"/>
      <c r="I1076" s="370"/>
      <c r="J1076" s="370"/>
      <c r="K1076" s="370"/>
      <c r="L1076" s="370"/>
      <c r="M1076" s="370"/>
      <c r="N1076" s="370"/>
      <c r="O1076" s="370"/>
      <c r="P1076" s="370"/>
      <c r="Q1076" s="370"/>
      <c r="R1076" s="370"/>
      <c r="S1076" s="19" t="s">
        <v>291</v>
      </c>
      <c r="T1076" s="19"/>
      <c r="U1076" s="19"/>
      <c r="V1076" s="19"/>
      <c r="W1076" s="19"/>
      <c r="X1076" s="19"/>
      <c r="Y1076" s="19"/>
      <c r="Z1076" s="19"/>
      <c r="AA1076" s="19"/>
    </row>
    <row r="1077" spans="1:27" x14ac:dyDescent="0.2">
      <c r="A1077" s="370"/>
      <c r="B1077" s="370"/>
      <c r="C1077" s="370"/>
      <c r="D1077" s="370"/>
      <c r="E1077" s="370"/>
      <c r="F1077" s="370"/>
      <c r="G1077" s="370"/>
      <c r="H1077" s="370"/>
      <c r="I1077" s="370"/>
      <c r="J1077" s="370"/>
      <c r="K1077" s="370"/>
      <c r="L1077" s="370"/>
      <c r="M1077" s="370"/>
      <c r="N1077" s="370"/>
      <c r="O1077" s="370"/>
      <c r="P1077" s="370"/>
      <c r="Q1077" s="370"/>
      <c r="R1077" s="370"/>
      <c r="S1077" s="19"/>
      <c r="T1077" s="19"/>
      <c r="U1077" s="19"/>
      <c r="V1077" s="19"/>
      <c r="W1077" s="19"/>
      <c r="X1077" s="19"/>
      <c r="Y1077" s="19"/>
      <c r="Z1077" s="19"/>
      <c r="AA1077" s="19"/>
    </row>
    <row r="1078" spans="1:27" x14ac:dyDescent="0.2">
      <c r="A1078" s="370"/>
      <c r="B1078" s="370"/>
      <c r="C1078" s="370"/>
      <c r="D1078" s="370"/>
      <c r="E1078" s="370"/>
      <c r="F1078" s="370"/>
      <c r="G1078" s="370"/>
      <c r="H1078" s="370"/>
      <c r="I1078" s="370"/>
      <c r="J1078" s="370"/>
      <c r="K1078" s="370"/>
      <c r="L1078" s="370"/>
      <c r="M1078" s="370"/>
      <c r="N1078" s="370"/>
      <c r="O1078" s="370"/>
      <c r="P1078" s="370"/>
      <c r="Q1078" s="370"/>
      <c r="R1078" s="370"/>
      <c r="S1078" s="19"/>
      <c r="T1078" s="19"/>
      <c r="U1078" s="19"/>
      <c r="V1078" s="19"/>
      <c r="W1078" s="19"/>
      <c r="X1078" s="19"/>
      <c r="Y1078" s="19"/>
      <c r="Z1078" s="19"/>
      <c r="AA1078" s="19"/>
    </row>
    <row r="1079" spans="1:27" x14ac:dyDescent="0.2">
      <c r="A1079" s="370"/>
      <c r="B1079" s="370"/>
      <c r="C1079" s="370"/>
      <c r="D1079" s="370"/>
      <c r="E1079" s="370"/>
      <c r="F1079" s="370"/>
      <c r="G1079" s="370"/>
      <c r="H1079" s="370"/>
      <c r="I1079" s="370"/>
      <c r="J1079" s="370"/>
      <c r="K1079" s="370"/>
      <c r="L1079" s="370"/>
      <c r="M1079" s="370"/>
      <c r="N1079" s="370"/>
      <c r="O1079" s="370"/>
      <c r="P1079" s="370"/>
      <c r="Q1079" s="370"/>
      <c r="R1079" s="370"/>
      <c r="S1079" s="19" t="s">
        <v>292</v>
      </c>
      <c r="T1079" s="19"/>
      <c r="U1079" s="19"/>
      <c r="V1079" s="19"/>
      <c r="W1079" s="19"/>
      <c r="X1079" s="19"/>
      <c r="Y1079" s="19"/>
      <c r="Z1079" s="19"/>
      <c r="AA1079" s="19"/>
    </row>
    <row r="1080" spans="1:27" x14ac:dyDescent="0.2">
      <c r="A1080" s="370"/>
      <c r="B1080" s="370"/>
      <c r="C1080" s="370"/>
      <c r="D1080" s="370"/>
      <c r="E1080" s="370"/>
      <c r="F1080" s="370"/>
      <c r="G1080" s="370"/>
      <c r="H1080" s="370"/>
      <c r="I1080" s="370"/>
      <c r="J1080" s="370"/>
      <c r="K1080" s="370"/>
      <c r="L1080" s="370"/>
      <c r="M1080" s="370"/>
      <c r="N1080" s="370"/>
      <c r="O1080" s="370"/>
      <c r="P1080" s="370"/>
      <c r="Q1080" s="370"/>
      <c r="R1080" s="370"/>
      <c r="S1080" s="19" t="s">
        <v>293</v>
      </c>
      <c r="T1080" s="19"/>
      <c r="U1080" s="19"/>
      <c r="V1080" s="19"/>
      <c r="W1080" s="19"/>
      <c r="X1080" s="19"/>
      <c r="Y1080" s="19"/>
      <c r="Z1080" s="19"/>
      <c r="AA1080" s="19"/>
    </row>
    <row r="1081" spans="1:27" x14ac:dyDescent="0.2">
      <c r="A1081" s="370"/>
      <c r="B1081" s="370"/>
      <c r="C1081" s="370"/>
      <c r="D1081" s="370"/>
      <c r="E1081" s="370"/>
      <c r="F1081" s="370"/>
      <c r="G1081" s="370"/>
      <c r="H1081" s="370"/>
      <c r="I1081" s="370"/>
      <c r="J1081" s="370"/>
      <c r="K1081" s="370"/>
      <c r="L1081" s="370"/>
      <c r="M1081" s="370"/>
      <c r="N1081" s="370"/>
      <c r="O1081" s="370"/>
      <c r="P1081" s="370"/>
      <c r="Q1081" s="370"/>
      <c r="R1081" s="370"/>
      <c r="S1081" s="19"/>
      <c r="T1081" s="19"/>
      <c r="U1081" s="19"/>
      <c r="V1081" s="19"/>
      <c r="W1081" s="19"/>
      <c r="X1081" s="19"/>
      <c r="Y1081" s="19"/>
      <c r="Z1081" s="19"/>
      <c r="AA1081" s="19"/>
    </row>
    <row r="1082" spans="1:27" x14ac:dyDescent="0.2">
      <c r="A1082" s="370"/>
      <c r="B1082" s="370"/>
      <c r="C1082" s="370"/>
      <c r="D1082" s="370"/>
      <c r="E1082" s="370"/>
      <c r="F1082" s="370"/>
      <c r="G1082" s="370"/>
      <c r="H1082" s="370"/>
      <c r="I1082" s="370"/>
      <c r="J1082" s="370"/>
      <c r="K1082" s="370"/>
      <c r="L1082" s="370"/>
      <c r="M1082" s="370"/>
      <c r="N1082" s="370"/>
      <c r="O1082" s="370"/>
      <c r="P1082" s="370"/>
      <c r="Q1082" s="370"/>
      <c r="R1082" s="370"/>
      <c r="S1082" s="19"/>
      <c r="T1082" s="19"/>
      <c r="U1082" s="19"/>
      <c r="V1082" s="19"/>
      <c r="W1082" s="19"/>
      <c r="X1082" s="19"/>
      <c r="Y1082" s="19"/>
      <c r="Z1082" s="19"/>
      <c r="AA1082" s="19"/>
    </row>
    <row r="1083" spans="1:27" x14ac:dyDescent="0.2">
      <c r="A1083" s="370"/>
      <c r="B1083" s="370"/>
      <c r="C1083" s="370"/>
      <c r="D1083" s="370"/>
      <c r="E1083" s="370"/>
      <c r="F1083" s="370"/>
      <c r="G1083" s="370"/>
      <c r="H1083" s="370"/>
      <c r="I1083" s="370"/>
      <c r="J1083" s="370"/>
      <c r="K1083" s="370"/>
      <c r="L1083" s="370"/>
      <c r="M1083" s="370"/>
      <c r="N1083" s="370"/>
      <c r="O1083" s="370"/>
      <c r="P1083" s="370"/>
      <c r="Q1083" s="370"/>
      <c r="R1083" s="370"/>
      <c r="S1083" s="19"/>
      <c r="T1083" s="19"/>
      <c r="U1083" s="19"/>
      <c r="V1083" s="19"/>
      <c r="W1083" s="19"/>
      <c r="X1083" s="19"/>
      <c r="Y1083" s="19"/>
      <c r="Z1083" s="19"/>
      <c r="AA1083" s="19"/>
    </row>
    <row r="1084" spans="1:27" x14ac:dyDescent="0.2">
      <c r="A1084" s="370"/>
      <c r="B1084" s="370"/>
      <c r="C1084" s="370"/>
      <c r="D1084" s="370"/>
      <c r="E1084" s="370"/>
      <c r="F1084" s="370"/>
      <c r="G1084" s="370"/>
      <c r="H1084" s="370"/>
      <c r="I1084" s="370"/>
      <c r="J1084" s="370"/>
      <c r="K1084" s="370"/>
      <c r="L1084" s="370"/>
      <c r="M1084" s="370"/>
      <c r="N1084" s="370"/>
      <c r="O1084" s="370"/>
      <c r="P1084" s="370"/>
      <c r="Q1084" s="370"/>
      <c r="R1084" s="370"/>
      <c r="S1084" s="19"/>
      <c r="T1084" s="19"/>
      <c r="U1084" s="19"/>
      <c r="V1084" s="19"/>
      <c r="W1084" s="19"/>
      <c r="X1084" s="19"/>
      <c r="Y1084" s="19"/>
      <c r="Z1084" s="19"/>
      <c r="AA1084" s="19"/>
    </row>
    <row r="1085" spans="1:27" x14ac:dyDescent="0.2">
      <c r="A1085" s="370"/>
      <c r="B1085" s="370"/>
      <c r="C1085" s="370"/>
      <c r="D1085" s="370"/>
      <c r="E1085" s="370"/>
      <c r="F1085" s="370"/>
      <c r="G1085" s="370"/>
      <c r="H1085" s="370"/>
      <c r="I1085" s="370"/>
      <c r="J1085" s="370"/>
      <c r="K1085" s="370"/>
      <c r="L1085" s="370"/>
      <c r="M1085" s="370"/>
      <c r="N1085" s="370"/>
      <c r="O1085" s="370"/>
      <c r="P1085" s="370"/>
      <c r="Q1085" s="370"/>
      <c r="R1085" s="370"/>
      <c r="S1085" s="19"/>
      <c r="T1085" s="19"/>
      <c r="U1085" s="19"/>
      <c r="V1085" s="19"/>
      <c r="W1085" s="19"/>
      <c r="X1085" s="19"/>
      <c r="Y1085" s="19"/>
      <c r="Z1085" s="19"/>
      <c r="AA1085" s="19"/>
    </row>
    <row r="1086" spans="1:27" x14ac:dyDescent="0.2">
      <c r="A1086" s="19"/>
      <c r="B1086" s="19"/>
      <c r="C1086" s="19"/>
      <c r="D1086" s="19"/>
      <c r="E1086" s="19"/>
      <c r="F1086" s="19"/>
      <c r="G1086" s="19"/>
      <c r="H1086" s="19"/>
      <c r="I1086" s="19"/>
      <c r="J1086" s="19"/>
      <c r="K1086" s="19"/>
      <c r="L1086" s="19"/>
      <c r="M1086" s="19"/>
      <c r="N1086" s="19"/>
      <c r="O1086" s="19"/>
      <c r="P1086" s="29"/>
      <c r="Q1086" s="19"/>
      <c r="R1086" s="19"/>
      <c r="S1086" s="19"/>
      <c r="T1086" s="19"/>
      <c r="U1086" s="19"/>
      <c r="V1086" s="19"/>
      <c r="W1086" s="19"/>
      <c r="X1086" s="19"/>
      <c r="Y1086" s="19"/>
      <c r="Z1086" s="19"/>
      <c r="AA1086" s="19"/>
    </row>
    <row r="1087" spans="1:27" x14ac:dyDescent="0.2">
      <c r="A1087" s="371" t="s">
        <v>294</v>
      </c>
      <c r="B1087" s="371"/>
      <c r="C1087" s="371"/>
      <c r="D1087" s="371"/>
      <c r="E1087" s="371"/>
      <c r="F1087" s="371"/>
      <c r="G1087" s="371"/>
      <c r="H1087" s="371"/>
      <c r="I1087" s="371"/>
      <c r="J1087" s="371" t="s">
        <v>295</v>
      </c>
      <c r="K1087" s="371"/>
      <c r="L1087" s="371"/>
      <c r="M1087" s="371"/>
      <c r="N1087" s="371"/>
      <c r="O1087" s="371"/>
      <c r="P1087" s="371"/>
      <c r="Q1087" s="371"/>
      <c r="R1087" s="371"/>
      <c r="S1087" s="19"/>
      <c r="T1087" s="19"/>
      <c r="U1087" s="19"/>
      <c r="V1087" s="19"/>
      <c r="W1087" s="19"/>
      <c r="X1087" s="19"/>
      <c r="Y1087" s="19"/>
      <c r="Z1087" s="19"/>
      <c r="AA1087" s="19"/>
    </row>
    <row r="1088" spans="1:27" x14ac:dyDescent="0.2">
      <c r="A1088" s="370"/>
      <c r="B1088" s="370"/>
      <c r="C1088" s="370"/>
      <c r="D1088" s="370"/>
      <c r="E1088" s="370"/>
      <c r="F1088" s="370"/>
      <c r="G1088" s="370"/>
      <c r="H1088" s="370"/>
      <c r="I1088" s="370"/>
      <c r="J1088" s="370"/>
      <c r="K1088" s="370"/>
      <c r="L1088" s="370"/>
      <c r="M1088" s="370"/>
      <c r="N1088" s="370"/>
      <c r="O1088" s="370"/>
      <c r="P1088" s="370"/>
      <c r="Q1088" s="370"/>
      <c r="R1088" s="370"/>
      <c r="S1088" s="19" t="s">
        <v>296</v>
      </c>
      <c r="T1088" s="19"/>
      <c r="U1088" s="19"/>
      <c r="V1088" s="19"/>
      <c r="W1088" s="19"/>
      <c r="X1088" s="19"/>
      <c r="Y1088" s="19"/>
      <c r="Z1088" s="19"/>
      <c r="AA1088" s="19"/>
    </row>
    <row r="1089" spans="1:27" x14ac:dyDescent="0.2">
      <c r="A1089" s="370"/>
      <c r="B1089" s="370"/>
      <c r="C1089" s="370"/>
      <c r="D1089" s="370"/>
      <c r="E1089" s="370"/>
      <c r="F1089" s="370"/>
      <c r="G1089" s="370"/>
      <c r="H1089" s="370"/>
      <c r="I1089" s="370"/>
      <c r="J1089" s="370"/>
      <c r="K1089" s="370"/>
      <c r="L1089" s="370"/>
      <c r="M1089" s="370"/>
      <c r="N1089" s="370"/>
      <c r="O1089" s="370"/>
      <c r="P1089" s="370"/>
      <c r="Q1089" s="370"/>
      <c r="R1089" s="370"/>
      <c r="S1089" s="19" t="s">
        <v>297</v>
      </c>
      <c r="T1089" s="19"/>
      <c r="U1089" s="19"/>
      <c r="V1089" s="19"/>
      <c r="W1089" s="19"/>
      <c r="X1089" s="19"/>
      <c r="Y1089" s="19"/>
      <c r="Z1089" s="19"/>
      <c r="AA1089" s="19"/>
    </row>
    <row r="1090" spans="1:27" x14ac:dyDescent="0.2">
      <c r="A1090" s="370"/>
      <c r="B1090" s="370"/>
      <c r="C1090" s="370"/>
      <c r="D1090" s="370"/>
      <c r="E1090" s="370"/>
      <c r="F1090" s="370"/>
      <c r="G1090" s="370"/>
      <c r="H1090" s="370"/>
      <c r="I1090" s="370"/>
      <c r="J1090" s="370"/>
      <c r="K1090" s="370"/>
      <c r="L1090" s="370"/>
      <c r="M1090" s="370"/>
      <c r="N1090" s="370"/>
      <c r="O1090" s="370"/>
      <c r="P1090" s="370"/>
      <c r="Q1090" s="370"/>
      <c r="R1090" s="370"/>
      <c r="S1090" s="19"/>
      <c r="T1090" s="19"/>
      <c r="U1090" s="19"/>
      <c r="V1090" s="19"/>
      <c r="W1090" s="19"/>
      <c r="X1090" s="19"/>
      <c r="Y1090" s="19"/>
      <c r="Z1090" s="19"/>
      <c r="AA1090" s="19"/>
    </row>
    <row r="1091" spans="1:27" x14ac:dyDescent="0.2">
      <c r="A1091" s="370"/>
      <c r="B1091" s="370"/>
      <c r="C1091" s="370"/>
      <c r="D1091" s="370"/>
      <c r="E1091" s="370"/>
      <c r="F1091" s="370"/>
      <c r="G1091" s="370"/>
      <c r="H1091" s="370"/>
      <c r="I1091" s="370"/>
      <c r="J1091" s="370"/>
      <c r="K1091" s="370"/>
      <c r="L1091" s="370"/>
      <c r="M1091" s="370"/>
      <c r="N1091" s="370"/>
      <c r="O1091" s="370"/>
      <c r="P1091" s="370"/>
      <c r="Q1091" s="370"/>
      <c r="R1091" s="370"/>
      <c r="S1091" s="19"/>
      <c r="T1091" s="19"/>
      <c r="U1091" s="19"/>
      <c r="V1091" s="19"/>
      <c r="W1091" s="19"/>
      <c r="X1091" s="19"/>
      <c r="Y1091" s="19"/>
      <c r="Z1091" s="19"/>
      <c r="AA1091" s="19"/>
    </row>
    <row r="1092" spans="1:27" x14ac:dyDescent="0.2">
      <c r="A1092" s="370"/>
      <c r="B1092" s="370"/>
      <c r="C1092" s="370"/>
      <c r="D1092" s="370"/>
      <c r="E1092" s="370"/>
      <c r="F1092" s="370"/>
      <c r="G1092" s="370"/>
      <c r="H1092" s="370"/>
      <c r="I1092" s="370"/>
      <c r="J1092" s="370"/>
      <c r="K1092" s="370"/>
      <c r="L1092" s="370"/>
      <c r="M1092" s="370"/>
      <c r="N1092" s="370"/>
      <c r="O1092" s="370"/>
      <c r="P1092" s="370"/>
      <c r="Q1092" s="370"/>
      <c r="R1092" s="370"/>
      <c r="S1092" s="19"/>
      <c r="T1092" s="19"/>
      <c r="U1092" s="19"/>
      <c r="V1092" s="19"/>
      <c r="W1092" s="19"/>
      <c r="X1092" s="19"/>
      <c r="Y1092" s="19"/>
      <c r="Z1092" s="19"/>
      <c r="AA1092" s="19"/>
    </row>
    <row r="1093" spans="1:27" x14ac:dyDescent="0.2">
      <c r="A1093" s="370"/>
      <c r="B1093" s="370"/>
      <c r="C1093" s="370"/>
      <c r="D1093" s="370"/>
      <c r="E1093" s="370"/>
      <c r="F1093" s="370"/>
      <c r="G1093" s="370"/>
      <c r="H1093" s="370"/>
      <c r="I1093" s="370"/>
      <c r="J1093" s="370"/>
      <c r="K1093" s="370"/>
      <c r="L1093" s="370"/>
      <c r="M1093" s="370"/>
      <c r="N1093" s="370"/>
      <c r="O1093" s="370"/>
      <c r="P1093" s="370"/>
      <c r="Q1093" s="370"/>
      <c r="R1093" s="370"/>
      <c r="S1093" s="19"/>
      <c r="T1093" s="19"/>
      <c r="U1093" s="19"/>
      <c r="V1093" s="19"/>
      <c r="W1093" s="19"/>
      <c r="X1093" s="19"/>
      <c r="Y1093" s="19"/>
      <c r="Z1093" s="19"/>
      <c r="AA1093" s="19"/>
    </row>
    <row r="1094" spans="1:27" x14ac:dyDescent="0.2">
      <c r="A1094" s="370"/>
      <c r="B1094" s="370"/>
      <c r="C1094" s="370"/>
      <c r="D1094" s="370"/>
      <c r="E1094" s="370"/>
      <c r="F1094" s="370"/>
      <c r="G1094" s="370"/>
      <c r="H1094" s="370"/>
      <c r="I1094" s="370"/>
      <c r="J1094" s="370"/>
      <c r="K1094" s="370"/>
      <c r="L1094" s="370"/>
      <c r="M1094" s="370"/>
      <c r="N1094" s="370"/>
      <c r="O1094" s="370"/>
      <c r="P1094" s="370"/>
      <c r="Q1094" s="370"/>
      <c r="R1094" s="370"/>
      <c r="S1094" s="19"/>
      <c r="T1094" s="19"/>
      <c r="U1094" s="19"/>
      <c r="V1094" s="19"/>
      <c r="W1094" s="19"/>
      <c r="X1094" s="19"/>
      <c r="Y1094" s="19"/>
      <c r="Z1094" s="19"/>
      <c r="AA1094" s="19"/>
    </row>
    <row r="1095" spans="1:27" x14ac:dyDescent="0.2">
      <c r="A1095" s="370"/>
      <c r="B1095" s="370"/>
      <c r="C1095" s="370"/>
      <c r="D1095" s="370"/>
      <c r="E1095" s="370"/>
      <c r="F1095" s="370"/>
      <c r="G1095" s="370"/>
      <c r="H1095" s="370"/>
      <c r="I1095" s="370"/>
      <c r="J1095" s="370"/>
      <c r="K1095" s="370"/>
      <c r="L1095" s="370"/>
      <c r="M1095" s="370"/>
      <c r="N1095" s="370"/>
      <c r="O1095" s="370"/>
      <c r="P1095" s="370"/>
      <c r="Q1095" s="370"/>
      <c r="R1095" s="370"/>
      <c r="S1095" s="19"/>
      <c r="T1095" s="19"/>
      <c r="U1095" s="19"/>
      <c r="V1095" s="19"/>
      <c r="W1095" s="19"/>
      <c r="X1095" s="19"/>
      <c r="Y1095" s="19"/>
      <c r="Z1095" s="19"/>
      <c r="AA1095" s="19"/>
    </row>
    <row r="1096" spans="1:27" x14ac:dyDescent="0.2">
      <c r="A1096" s="370"/>
      <c r="B1096" s="370"/>
      <c r="C1096" s="370"/>
      <c r="D1096" s="370"/>
      <c r="E1096" s="370"/>
      <c r="F1096" s="370"/>
      <c r="G1096" s="370"/>
      <c r="H1096" s="370"/>
      <c r="I1096" s="370"/>
      <c r="J1096" s="370"/>
      <c r="K1096" s="370"/>
      <c r="L1096" s="370"/>
      <c r="M1096" s="370"/>
      <c r="N1096" s="370"/>
      <c r="O1096" s="370"/>
      <c r="P1096" s="370"/>
      <c r="Q1096" s="370"/>
      <c r="R1096" s="370"/>
      <c r="S1096" s="19"/>
      <c r="T1096" s="19"/>
      <c r="U1096" s="19"/>
      <c r="V1096" s="19"/>
      <c r="W1096" s="19"/>
      <c r="X1096" s="19"/>
      <c r="Y1096" s="19"/>
      <c r="Z1096" s="19"/>
      <c r="AA1096" s="19"/>
    </row>
    <row r="1097" spans="1:27" x14ac:dyDescent="0.2">
      <c r="A1097" s="370"/>
      <c r="B1097" s="370"/>
      <c r="C1097" s="370"/>
      <c r="D1097" s="370"/>
      <c r="E1097" s="370"/>
      <c r="F1097" s="370"/>
      <c r="G1097" s="370"/>
      <c r="H1097" s="370"/>
      <c r="I1097" s="370"/>
      <c r="J1097" s="370"/>
      <c r="K1097" s="370"/>
      <c r="L1097" s="370"/>
      <c r="M1097" s="370"/>
      <c r="N1097" s="370"/>
      <c r="O1097" s="370"/>
      <c r="P1097" s="370"/>
      <c r="Q1097" s="370"/>
      <c r="R1097" s="370"/>
      <c r="S1097" s="19"/>
      <c r="T1097" s="19"/>
      <c r="U1097" s="19"/>
      <c r="V1097" s="19"/>
      <c r="W1097" s="19"/>
      <c r="X1097" s="19"/>
      <c r="Y1097" s="19"/>
      <c r="Z1097" s="19"/>
      <c r="AA1097" s="19"/>
    </row>
    <row r="1098" spans="1:27" x14ac:dyDescent="0.2">
      <c r="A1098" s="370"/>
      <c r="B1098" s="370"/>
      <c r="C1098" s="370"/>
      <c r="D1098" s="370"/>
      <c r="E1098" s="370"/>
      <c r="F1098" s="370"/>
      <c r="G1098" s="370"/>
      <c r="H1098" s="370"/>
      <c r="I1098" s="370"/>
      <c r="J1098" s="370"/>
      <c r="K1098" s="370"/>
      <c r="L1098" s="370"/>
      <c r="M1098" s="370"/>
      <c r="N1098" s="370"/>
      <c r="O1098" s="370"/>
      <c r="P1098" s="370"/>
      <c r="Q1098" s="370"/>
      <c r="R1098" s="370"/>
      <c r="S1098" s="19"/>
      <c r="T1098" s="19"/>
      <c r="U1098" s="19"/>
      <c r="V1098" s="19"/>
      <c r="W1098" s="19"/>
      <c r="X1098" s="19"/>
      <c r="Y1098" s="19"/>
      <c r="Z1098" s="19"/>
      <c r="AA1098" s="19"/>
    </row>
    <row r="1099" spans="1:27" x14ac:dyDescent="0.2">
      <c r="A1099" s="19"/>
      <c r="B1099" s="19"/>
      <c r="C1099" s="19"/>
      <c r="D1099" s="19"/>
      <c r="E1099" s="19"/>
      <c r="F1099" s="19"/>
      <c r="G1099" s="19"/>
      <c r="H1099" s="19"/>
      <c r="I1099" s="19"/>
      <c r="J1099" s="19"/>
      <c r="K1099" s="19"/>
      <c r="L1099" s="19"/>
      <c r="M1099" s="19"/>
      <c r="N1099" s="19"/>
      <c r="O1099" s="19"/>
      <c r="P1099" s="29"/>
      <c r="Q1099" s="19"/>
      <c r="R1099" s="19"/>
      <c r="S1099" s="19"/>
      <c r="T1099" s="19"/>
      <c r="U1099" s="19"/>
      <c r="V1099" s="19"/>
      <c r="W1099" s="19"/>
      <c r="X1099" s="19"/>
      <c r="Y1099" s="19"/>
      <c r="Z1099" s="19"/>
      <c r="AA1099" s="19"/>
    </row>
    <row r="1100" spans="1:27" x14ac:dyDescent="0.2">
      <c r="A1100" s="371" t="s">
        <v>298</v>
      </c>
      <c r="B1100" s="371"/>
      <c r="C1100" s="371"/>
      <c r="D1100" s="371"/>
      <c r="E1100" s="371"/>
      <c r="F1100" s="371"/>
      <c r="G1100" s="371"/>
      <c r="H1100" s="371"/>
      <c r="I1100" s="371"/>
      <c r="J1100" s="371" t="s">
        <v>299</v>
      </c>
      <c r="K1100" s="371"/>
      <c r="L1100" s="371"/>
      <c r="M1100" s="371"/>
      <c r="N1100" s="371"/>
      <c r="O1100" s="371"/>
      <c r="P1100" s="371"/>
      <c r="Q1100" s="371"/>
      <c r="R1100" s="371"/>
      <c r="S1100" s="19"/>
      <c r="T1100" s="19"/>
      <c r="U1100" s="19"/>
      <c r="V1100" s="19"/>
      <c r="W1100" s="19"/>
      <c r="X1100" s="19"/>
      <c r="Y1100" s="19"/>
      <c r="Z1100" s="19"/>
      <c r="AA1100" s="19"/>
    </row>
    <row r="1101" spans="1:27" x14ac:dyDescent="0.2">
      <c r="A1101" s="370"/>
      <c r="B1101" s="370"/>
      <c r="C1101" s="370"/>
      <c r="D1101" s="370"/>
      <c r="E1101" s="370"/>
      <c r="F1101" s="370"/>
      <c r="G1101" s="370"/>
      <c r="H1101" s="370"/>
      <c r="I1101" s="370"/>
      <c r="J1101" s="370"/>
      <c r="K1101" s="370"/>
      <c r="L1101" s="370"/>
      <c r="M1101" s="370"/>
      <c r="N1101" s="370"/>
      <c r="O1101" s="370"/>
      <c r="P1101" s="370"/>
      <c r="Q1101" s="370"/>
      <c r="R1101" s="370"/>
      <c r="S1101" s="19" t="s">
        <v>300</v>
      </c>
      <c r="T1101" s="19"/>
      <c r="U1101" s="19"/>
      <c r="V1101" s="19"/>
      <c r="W1101" s="19"/>
      <c r="X1101" s="19"/>
      <c r="Y1101" s="19"/>
      <c r="Z1101" s="19"/>
      <c r="AA1101" s="19"/>
    </row>
    <row r="1102" spans="1:27" x14ac:dyDescent="0.2">
      <c r="A1102" s="370"/>
      <c r="B1102" s="370"/>
      <c r="C1102" s="370"/>
      <c r="D1102" s="370"/>
      <c r="E1102" s="370"/>
      <c r="F1102" s="370"/>
      <c r="G1102" s="370"/>
      <c r="H1102" s="370"/>
      <c r="I1102" s="370"/>
      <c r="J1102" s="370"/>
      <c r="K1102" s="370"/>
      <c r="L1102" s="370"/>
      <c r="M1102" s="370"/>
      <c r="N1102" s="370"/>
      <c r="O1102" s="370"/>
      <c r="P1102" s="370"/>
      <c r="Q1102" s="370"/>
      <c r="R1102" s="370"/>
      <c r="S1102" s="19"/>
      <c r="T1102" s="19"/>
      <c r="U1102" s="19"/>
      <c r="V1102" s="19"/>
      <c r="W1102" s="19"/>
      <c r="X1102" s="19"/>
      <c r="Y1102" s="19"/>
      <c r="Z1102" s="19"/>
      <c r="AA1102" s="19"/>
    </row>
    <row r="1103" spans="1:27" x14ac:dyDescent="0.2">
      <c r="A1103" s="370"/>
      <c r="B1103" s="370"/>
      <c r="C1103" s="370"/>
      <c r="D1103" s="370"/>
      <c r="E1103" s="370"/>
      <c r="F1103" s="370"/>
      <c r="G1103" s="370"/>
      <c r="H1103" s="370"/>
      <c r="I1103" s="370"/>
      <c r="J1103" s="370"/>
      <c r="K1103" s="370"/>
      <c r="L1103" s="370"/>
      <c r="M1103" s="370"/>
      <c r="N1103" s="370"/>
      <c r="O1103" s="370"/>
      <c r="P1103" s="370"/>
      <c r="Q1103" s="370"/>
      <c r="R1103" s="370"/>
      <c r="S1103" s="19"/>
      <c r="T1103" s="19"/>
      <c r="U1103" s="19"/>
      <c r="V1103" s="19"/>
      <c r="W1103" s="19"/>
      <c r="X1103" s="19"/>
      <c r="Y1103" s="19"/>
      <c r="Z1103" s="19"/>
      <c r="AA1103" s="19"/>
    </row>
    <row r="1104" spans="1:27" x14ac:dyDescent="0.2">
      <c r="A1104" s="370"/>
      <c r="B1104" s="370"/>
      <c r="C1104" s="370"/>
      <c r="D1104" s="370"/>
      <c r="E1104" s="370"/>
      <c r="F1104" s="370"/>
      <c r="G1104" s="370"/>
      <c r="H1104" s="370"/>
      <c r="I1104" s="370"/>
      <c r="J1104" s="370"/>
      <c r="K1104" s="370"/>
      <c r="L1104" s="370"/>
      <c r="M1104" s="370"/>
      <c r="N1104" s="370"/>
      <c r="O1104" s="370"/>
      <c r="P1104" s="370"/>
      <c r="Q1104" s="370"/>
      <c r="R1104" s="370"/>
      <c r="S1104" s="19"/>
      <c r="T1104" s="19"/>
      <c r="U1104" s="19"/>
      <c r="V1104" s="19"/>
      <c r="W1104" s="19"/>
      <c r="X1104" s="19"/>
      <c r="Y1104" s="19"/>
      <c r="Z1104" s="19"/>
      <c r="AA1104" s="19"/>
    </row>
    <row r="1105" spans="1:27" x14ac:dyDescent="0.2">
      <c r="A1105" s="370"/>
      <c r="B1105" s="370"/>
      <c r="C1105" s="370"/>
      <c r="D1105" s="370"/>
      <c r="E1105" s="370"/>
      <c r="F1105" s="370"/>
      <c r="G1105" s="370"/>
      <c r="H1105" s="370"/>
      <c r="I1105" s="370"/>
      <c r="J1105" s="370"/>
      <c r="K1105" s="370"/>
      <c r="L1105" s="370"/>
      <c r="M1105" s="370"/>
      <c r="N1105" s="370"/>
      <c r="O1105" s="370"/>
      <c r="P1105" s="370"/>
      <c r="Q1105" s="370"/>
      <c r="R1105" s="370"/>
      <c r="S1105" s="19"/>
      <c r="T1105" s="19"/>
      <c r="U1105" s="19"/>
      <c r="V1105" s="19"/>
      <c r="W1105" s="19"/>
      <c r="X1105" s="19"/>
      <c r="Y1105" s="19"/>
      <c r="Z1105" s="19"/>
      <c r="AA1105" s="19"/>
    </row>
    <row r="1106" spans="1:27" x14ac:dyDescent="0.2">
      <c r="A1106" s="370"/>
      <c r="B1106" s="370"/>
      <c r="C1106" s="370"/>
      <c r="D1106" s="370"/>
      <c r="E1106" s="370"/>
      <c r="F1106" s="370"/>
      <c r="G1106" s="370"/>
      <c r="H1106" s="370"/>
      <c r="I1106" s="370"/>
      <c r="J1106" s="370"/>
      <c r="K1106" s="370"/>
      <c r="L1106" s="370"/>
      <c r="M1106" s="370"/>
      <c r="N1106" s="370"/>
      <c r="O1106" s="370"/>
      <c r="P1106" s="370"/>
      <c r="Q1106" s="370"/>
      <c r="R1106" s="370"/>
      <c r="S1106" s="19"/>
      <c r="T1106" s="19"/>
      <c r="U1106" s="19"/>
      <c r="V1106" s="19"/>
      <c r="W1106" s="19"/>
      <c r="X1106" s="19"/>
      <c r="Y1106" s="19"/>
      <c r="Z1106" s="19"/>
      <c r="AA1106" s="19"/>
    </row>
    <row r="1107" spans="1:27" x14ac:dyDescent="0.2">
      <c r="A1107" s="370"/>
      <c r="B1107" s="370"/>
      <c r="C1107" s="370"/>
      <c r="D1107" s="370"/>
      <c r="E1107" s="370"/>
      <c r="F1107" s="370"/>
      <c r="G1107" s="370"/>
      <c r="H1107" s="370"/>
      <c r="I1107" s="370"/>
      <c r="J1107" s="370"/>
      <c r="K1107" s="370"/>
      <c r="L1107" s="370"/>
      <c r="M1107" s="370"/>
      <c r="N1107" s="370"/>
      <c r="O1107" s="370"/>
      <c r="P1107" s="370"/>
      <c r="Q1107" s="370"/>
      <c r="R1107" s="370"/>
      <c r="S1107" s="19"/>
      <c r="T1107" s="19"/>
      <c r="U1107" s="19"/>
      <c r="V1107" s="19"/>
      <c r="W1107" s="19"/>
      <c r="X1107" s="19"/>
      <c r="Y1107" s="19"/>
      <c r="Z1107" s="19"/>
      <c r="AA1107" s="19"/>
    </row>
    <row r="1108" spans="1:27" x14ac:dyDescent="0.2">
      <c r="A1108" s="370"/>
      <c r="B1108" s="370"/>
      <c r="C1108" s="370"/>
      <c r="D1108" s="370"/>
      <c r="E1108" s="370"/>
      <c r="F1108" s="370"/>
      <c r="G1108" s="370"/>
      <c r="H1108" s="370"/>
      <c r="I1108" s="370"/>
      <c r="J1108" s="370"/>
      <c r="K1108" s="370"/>
      <c r="L1108" s="370"/>
      <c r="M1108" s="370"/>
      <c r="N1108" s="370"/>
      <c r="O1108" s="370"/>
      <c r="P1108" s="370"/>
      <c r="Q1108" s="370"/>
      <c r="R1108" s="370"/>
      <c r="S1108" s="19"/>
      <c r="T1108" s="19"/>
      <c r="U1108" s="19"/>
      <c r="V1108" s="19"/>
      <c r="W1108" s="19"/>
      <c r="X1108" s="19"/>
      <c r="Y1108" s="19"/>
      <c r="Z1108" s="19"/>
      <c r="AA1108" s="19"/>
    </row>
    <row r="1109" spans="1:27" x14ac:dyDescent="0.2">
      <c r="A1109" s="370"/>
      <c r="B1109" s="370"/>
      <c r="C1109" s="370"/>
      <c r="D1109" s="370"/>
      <c r="E1109" s="370"/>
      <c r="F1109" s="370"/>
      <c r="G1109" s="370"/>
      <c r="H1109" s="370"/>
      <c r="I1109" s="370"/>
      <c r="J1109" s="370"/>
      <c r="K1109" s="370"/>
      <c r="L1109" s="370"/>
      <c r="M1109" s="370"/>
      <c r="N1109" s="370"/>
      <c r="O1109" s="370"/>
      <c r="P1109" s="370"/>
      <c r="Q1109" s="370"/>
      <c r="R1109" s="370"/>
      <c r="S1109" s="19"/>
      <c r="T1109" s="19"/>
      <c r="U1109" s="19"/>
      <c r="V1109" s="19"/>
      <c r="W1109" s="19"/>
      <c r="X1109" s="19"/>
      <c r="Y1109" s="19"/>
      <c r="Z1109" s="19"/>
      <c r="AA1109" s="19"/>
    </row>
    <row r="1110" spans="1:27" x14ac:dyDescent="0.2">
      <c r="A1110" s="370"/>
      <c r="B1110" s="370"/>
      <c r="C1110" s="370"/>
      <c r="D1110" s="370"/>
      <c r="E1110" s="370"/>
      <c r="F1110" s="370"/>
      <c r="G1110" s="370"/>
      <c r="H1110" s="370"/>
      <c r="I1110" s="370"/>
      <c r="J1110" s="370"/>
      <c r="K1110" s="370"/>
      <c r="L1110" s="370"/>
      <c r="M1110" s="370"/>
      <c r="N1110" s="370"/>
      <c r="O1110" s="370"/>
      <c r="P1110" s="370"/>
      <c r="Q1110" s="370"/>
      <c r="R1110" s="370"/>
      <c r="S1110" s="19"/>
      <c r="T1110" s="19"/>
      <c r="U1110" s="19"/>
      <c r="V1110" s="19"/>
      <c r="W1110" s="19"/>
      <c r="X1110" s="19"/>
      <c r="Y1110" s="19"/>
      <c r="Z1110" s="19"/>
      <c r="AA1110" s="19"/>
    </row>
    <row r="1111" spans="1:27" x14ac:dyDescent="0.2">
      <c r="A1111" s="370"/>
      <c r="B1111" s="370"/>
      <c r="C1111" s="370"/>
      <c r="D1111" s="370"/>
      <c r="E1111" s="370"/>
      <c r="F1111" s="370"/>
      <c r="G1111" s="370"/>
      <c r="H1111" s="370"/>
      <c r="I1111" s="370"/>
      <c r="J1111" s="370"/>
      <c r="K1111" s="370"/>
      <c r="L1111" s="370"/>
      <c r="M1111" s="370"/>
      <c r="N1111" s="370"/>
      <c r="O1111" s="370"/>
      <c r="P1111" s="370"/>
      <c r="Q1111" s="370"/>
      <c r="R1111" s="370"/>
      <c r="S1111" s="19"/>
      <c r="T1111" s="19"/>
      <c r="U1111" s="19"/>
      <c r="V1111" s="19"/>
      <c r="W1111" s="19"/>
      <c r="X1111" s="19"/>
      <c r="Y1111" s="19"/>
      <c r="Z1111" s="19"/>
      <c r="AA1111" s="19"/>
    </row>
    <row r="1112" spans="1:27" x14ac:dyDescent="0.2">
      <c r="A1112" s="19"/>
      <c r="B1112" s="19"/>
      <c r="C1112" s="19"/>
      <c r="D1112" s="19"/>
      <c r="E1112" s="19"/>
      <c r="F1112" s="19"/>
      <c r="G1112" s="19"/>
      <c r="H1112" s="19"/>
      <c r="I1112" s="19"/>
      <c r="J1112" s="19"/>
      <c r="K1112" s="19"/>
      <c r="L1112" s="19"/>
      <c r="M1112" s="19"/>
      <c r="N1112" s="19"/>
      <c r="O1112" s="19"/>
      <c r="P1112" s="29"/>
      <c r="Q1112" s="19"/>
      <c r="R1112" s="19"/>
      <c r="S1112" s="19"/>
      <c r="T1112" s="19"/>
      <c r="U1112" s="19"/>
      <c r="V1112" s="19"/>
      <c r="W1112" s="19"/>
      <c r="X1112" s="19"/>
      <c r="Y1112" s="19"/>
      <c r="Z1112" s="19"/>
      <c r="AA1112" s="19"/>
    </row>
    <row r="1113" spans="1:27" x14ac:dyDescent="0.2">
      <c r="A1113" s="371" t="s">
        <v>742</v>
      </c>
      <c r="B1113" s="371"/>
      <c r="C1113" s="371"/>
      <c r="D1113" s="371"/>
      <c r="E1113" s="371"/>
      <c r="F1113" s="371"/>
      <c r="G1113" s="371"/>
      <c r="H1113" s="371"/>
      <c r="I1113" s="371"/>
      <c r="J1113" s="371" t="s">
        <v>743</v>
      </c>
      <c r="K1113" s="371"/>
      <c r="L1113" s="371"/>
      <c r="M1113" s="371"/>
      <c r="N1113" s="371"/>
      <c r="O1113" s="371"/>
      <c r="P1113" s="371"/>
      <c r="Q1113" s="371"/>
      <c r="R1113" s="371"/>
      <c r="S1113" s="19"/>
      <c r="T1113" s="19"/>
      <c r="U1113" s="19"/>
      <c r="V1113" s="19"/>
      <c r="W1113" s="19"/>
      <c r="X1113" s="19"/>
      <c r="Y1113" s="19"/>
      <c r="Z1113" s="19"/>
      <c r="AA1113" s="19"/>
    </row>
    <row r="1114" spans="1:27" x14ac:dyDescent="0.2">
      <c r="A1114" s="370"/>
      <c r="B1114" s="370"/>
      <c r="C1114" s="370"/>
      <c r="D1114" s="370"/>
      <c r="E1114" s="370"/>
      <c r="F1114" s="370"/>
      <c r="G1114" s="370"/>
      <c r="H1114" s="370"/>
      <c r="I1114" s="370"/>
      <c r="J1114" s="370"/>
      <c r="K1114" s="370"/>
      <c r="L1114" s="370"/>
      <c r="M1114" s="370"/>
      <c r="N1114" s="370"/>
      <c r="O1114" s="370"/>
      <c r="P1114" s="370"/>
      <c r="Q1114" s="370"/>
      <c r="R1114" s="370"/>
      <c r="S1114" s="19" t="s">
        <v>301</v>
      </c>
      <c r="T1114" s="19"/>
      <c r="U1114" s="19"/>
      <c r="V1114" s="19"/>
      <c r="W1114" s="19"/>
      <c r="X1114" s="19"/>
      <c r="Y1114" s="19"/>
      <c r="Z1114" s="19"/>
      <c r="AA1114" s="19"/>
    </row>
    <row r="1115" spans="1:27" x14ac:dyDescent="0.2">
      <c r="A1115" s="370"/>
      <c r="B1115" s="370"/>
      <c r="C1115" s="370"/>
      <c r="D1115" s="370"/>
      <c r="E1115" s="370"/>
      <c r="F1115" s="370"/>
      <c r="G1115" s="370"/>
      <c r="H1115" s="370"/>
      <c r="I1115" s="370"/>
      <c r="J1115" s="370"/>
      <c r="K1115" s="370"/>
      <c r="L1115" s="370"/>
      <c r="M1115" s="370"/>
      <c r="N1115" s="370"/>
      <c r="O1115" s="370"/>
      <c r="P1115" s="370"/>
      <c r="Q1115" s="370"/>
      <c r="R1115" s="370"/>
      <c r="S1115" s="19"/>
      <c r="T1115" s="19"/>
      <c r="U1115" s="19"/>
      <c r="V1115" s="19"/>
      <c r="W1115" s="19"/>
      <c r="X1115" s="19"/>
      <c r="Y1115" s="19"/>
      <c r="Z1115" s="19"/>
      <c r="AA1115" s="19"/>
    </row>
    <row r="1116" spans="1:27" x14ac:dyDescent="0.2">
      <c r="A1116" s="370"/>
      <c r="B1116" s="370"/>
      <c r="C1116" s="370"/>
      <c r="D1116" s="370"/>
      <c r="E1116" s="370"/>
      <c r="F1116" s="370"/>
      <c r="G1116" s="370"/>
      <c r="H1116" s="370"/>
      <c r="I1116" s="370"/>
      <c r="J1116" s="370"/>
      <c r="K1116" s="370"/>
      <c r="L1116" s="370"/>
      <c r="M1116" s="370"/>
      <c r="N1116" s="370"/>
      <c r="O1116" s="370"/>
      <c r="P1116" s="370"/>
      <c r="Q1116" s="370"/>
      <c r="R1116" s="370"/>
      <c r="S1116" s="19"/>
      <c r="T1116" s="19"/>
      <c r="U1116" s="19"/>
      <c r="V1116" s="19"/>
      <c r="W1116" s="19"/>
      <c r="X1116" s="19"/>
      <c r="Y1116" s="19"/>
      <c r="Z1116" s="19"/>
      <c r="AA1116" s="19"/>
    </row>
    <row r="1117" spans="1:27" x14ac:dyDescent="0.2">
      <c r="A1117" s="370"/>
      <c r="B1117" s="370"/>
      <c r="C1117" s="370"/>
      <c r="D1117" s="370"/>
      <c r="E1117" s="370"/>
      <c r="F1117" s="370"/>
      <c r="G1117" s="370"/>
      <c r="H1117" s="370"/>
      <c r="I1117" s="370"/>
      <c r="J1117" s="370"/>
      <c r="K1117" s="370"/>
      <c r="L1117" s="370"/>
      <c r="M1117" s="370"/>
      <c r="N1117" s="370"/>
      <c r="O1117" s="370"/>
      <c r="P1117" s="370"/>
      <c r="Q1117" s="370"/>
      <c r="R1117" s="370"/>
      <c r="S1117" s="19" t="s">
        <v>302</v>
      </c>
      <c r="T1117" s="19"/>
      <c r="U1117" s="19"/>
      <c r="V1117" s="19"/>
      <c r="W1117" s="19"/>
      <c r="X1117" s="19"/>
      <c r="Y1117" s="19"/>
      <c r="Z1117" s="19"/>
      <c r="AA1117" s="19"/>
    </row>
    <row r="1118" spans="1:27" x14ac:dyDescent="0.2">
      <c r="A1118" s="370"/>
      <c r="B1118" s="370"/>
      <c r="C1118" s="370"/>
      <c r="D1118" s="370"/>
      <c r="E1118" s="370"/>
      <c r="F1118" s="370"/>
      <c r="G1118" s="370"/>
      <c r="H1118" s="370"/>
      <c r="I1118" s="370"/>
      <c r="J1118" s="370"/>
      <c r="K1118" s="370"/>
      <c r="L1118" s="370"/>
      <c r="M1118" s="370"/>
      <c r="N1118" s="370"/>
      <c r="O1118" s="370"/>
      <c r="P1118" s="370"/>
      <c r="Q1118" s="370"/>
      <c r="R1118" s="370"/>
      <c r="S1118" s="19" t="s">
        <v>339</v>
      </c>
      <c r="T1118" s="19"/>
      <c r="U1118" s="19"/>
      <c r="V1118" s="19"/>
      <c r="W1118" s="19"/>
      <c r="X1118" s="19"/>
      <c r="Y1118" s="19"/>
      <c r="Z1118" s="19"/>
      <c r="AA1118" s="19"/>
    </row>
    <row r="1119" spans="1:27" x14ac:dyDescent="0.2">
      <c r="A1119" s="370"/>
      <c r="B1119" s="370"/>
      <c r="C1119" s="370"/>
      <c r="D1119" s="370"/>
      <c r="E1119" s="370"/>
      <c r="F1119" s="370"/>
      <c r="G1119" s="370"/>
      <c r="H1119" s="370"/>
      <c r="I1119" s="370"/>
      <c r="J1119" s="370"/>
      <c r="K1119" s="370"/>
      <c r="L1119" s="370"/>
      <c r="M1119" s="370"/>
      <c r="N1119" s="370"/>
      <c r="O1119" s="370"/>
      <c r="P1119" s="370"/>
      <c r="Q1119" s="370"/>
      <c r="R1119" s="370"/>
      <c r="S1119" s="19"/>
      <c r="T1119" s="19"/>
      <c r="U1119" s="19"/>
      <c r="V1119" s="19"/>
      <c r="W1119" s="19"/>
      <c r="X1119" s="19"/>
      <c r="Y1119" s="19"/>
      <c r="Z1119" s="19"/>
      <c r="AA1119" s="19"/>
    </row>
    <row r="1120" spans="1:27" x14ac:dyDescent="0.2">
      <c r="A1120" s="370"/>
      <c r="B1120" s="370"/>
      <c r="C1120" s="370"/>
      <c r="D1120" s="370"/>
      <c r="E1120" s="370"/>
      <c r="F1120" s="370"/>
      <c r="G1120" s="370"/>
      <c r="H1120" s="370"/>
      <c r="I1120" s="370"/>
      <c r="J1120" s="370"/>
      <c r="K1120" s="370"/>
      <c r="L1120" s="370"/>
      <c r="M1120" s="370"/>
      <c r="N1120" s="370"/>
      <c r="O1120" s="370"/>
      <c r="P1120" s="370"/>
      <c r="Q1120" s="370"/>
      <c r="R1120" s="370"/>
      <c r="S1120" s="19"/>
      <c r="T1120" s="19"/>
      <c r="U1120" s="19"/>
      <c r="V1120" s="19"/>
      <c r="W1120" s="19"/>
      <c r="X1120" s="19"/>
      <c r="Y1120" s="19"/>
      <c r="Z1120" s="19"/>
      <c r="AA1120" s="19"/>
    </row>
    <row r="1121" spans="1:27" x14ac:dyDescent="0.2">
      <c r="A1121" s="370"/>
      <c r="B1121" s="370"/>
      <c r="C1121" s="370"/>
      <c r="D1121" s="370"/>
      <c r="E1121" s="370"/>
      <c r="F1121" s="370"/>
      <c r="G1121" s="370"/>
      <c r="H1121" s="370"/>
      <c r="I1121" s="370"/>
      <c r="J1121" s="370"/>
      <c r="K1121" s="370"/>
      <c r="L1121" s="370"/>
      <c r="M1121" s="370"/>
      <c r="N1121" s="370"/>
      <c r="O1121" s="370"/>
      <c r="P1121" s="370"/>
      <c r="Q1121" s="370"/>
      <c r="R1121" s="370"/>
      <c r="S1121" s="19"/>
      <c r="T1121" s="19"/>
      <c r="U1121" s="19"/>
      <c r="V1121" s="19"/>
      <c r="W1121" s="19"/>
      <c r="X1121" s="19"/>
      <c r="Y1121" s="19"/>
      <c r="Z1121" s="19"/>
      <c r="AA1121" s="19"/>
    </row>
    <row r="1122" spans="1:27" x14ac:dyDescent="0.2">
      <c r="A1122" s="370"/>
      <c r="B1122" s="370"/>
      <c r="C1122" s="370"/>
      <c r="D1122" s="370"/>
      <c r="E1122" s="370"/>
      <c r="F1122" s="370"/>
      <c r="G1122" s="370"/>
      <c r="H1122" s="370"/>
      <c r="I1122" s="370"/>
      <c r="J1122" s="370"/>
      <c r="K1122" s="370"/>
      <c r="L1122" s="370"/>
      <c r="M1122" s="370"/>
      <c r="N1122" s="370"/>
      <c r="O1122" s="370"/>
      <c r="P1122" s="370"/>
      <c r="Q1122" s="370"/>
      <c r="R1122" s="370"/>
      <c r="S1122" s="19"/>
      <c r="T1122" s="19"/>
      <c r="U1122" s="19"/>
      <c r="V1122" s="19"/>
      <c r="W1122" s="19"/>
      <c r="X1122" s="19"/>
      <c r="Y1122" s="19"/>
      <c r="Z1122" s="19"/>
      <c r="AA1122" s="19"/>
    </row>
    <row r="1123" spans="1:27" x14ac:dyDescent="0.2">
      <c r="A1123" s="370"/>
      <c r="B1123" s="370"/>
      <c r="C1123" s="370"/>
      <c r="D1123" s="370"/>
      <c r="E1123" s="370"/>
      <c r="F1123" s="370"/>
      <c r="G1123" s="370"/>
      <c r="H1123" s="370"/>
      <c r="I1123" s="370"/>
      <c r="J1123" s="370"/>
      <c r="K1123" s="370"/>
      <c r="L1123" s="370"/>
      <c r="M1123" s="370"/>
      <c r="N1123" s="370"/>
      <c r="O1123" s="370"/>
      <c r="P1123" s="370"/>
      <c r="Q1123" s="370"/>
      <c r="R1123" s="370"/>
      <c r="S1123" s="19"/>
      <c r="T1123" s="19"/>
      <c r="U1123" s="19"/>
      <c r="V1123" s="19"/>
      <c r="W1123" s="19"/>
      <c r="X1123" s="19"/>
      <c r="Y1123" s="19"/>
      <c r="Z1123" s="19"/>
      <c r="AA1123" s="19"/>
    </row>
    <row r="1124" spans="1:27" x14ac:dyDescent="0.2">
      <c r="A1124" s="370"/>
      <c r="B1124" s="370"/>
      <c r="C1124" s="370"/>
      <c r="D1124" s="370"/>
      <c r="E1124" s="370"/>
      <c r="F1124" s="370"/>
      <c r="G1124" s="370"/>
      <c r="H1124" s="370"/>
      <c r="I1124" s="370"/>
      <c r="J1124" s="370"/>
      <c r="K1124" s="370"/>
      <c r="L1124" s="370"/>
      <c r="M1124" s="370"/>
      <c r="N1124" s="370"/>
      <c r="O1124" s="370"/>
      <c r="P1124" s="370"/>
      <c r="Q1124" s="370"/>
      <c r="R1124" s="370"/>
      <c r="S1124" s="19"/>
      <c r="T1124" s="19"/>
      <c r="U1124" s="19"/>
      <c r="V1124" s="19"/>
      <c r="W1124" s="19"/>
      <c r="X1124" s="19"/>
      <c r="Y1124" s="19"/>
      <c r="Z1124" s="19"/>
      <c r="AA1124" s="19"/>
    </row>
    <row r="1125" spans="1:27" x14ac:dyDescent="0.2">
      <c r="A1125" s="19"/>
      <c r="B1125" s="19"/>
      <c r="C1125" s="19"/>
      <c r="D1125" s="19"/>
      <c r="E1125" s="19"/>
      <c r="F1125" s="19"/>
      <c r="G1125" s="19"/>
      <c r="H1125" s="19"/>
      <c r="I1125" s="19"/>
      <c r="J1125" s="19"/>
      <c r="K1125" s="19"/>
      <c r="L1125" s="19"/>
      <c r="M1125" s="19"/>
      <c r="N1125" s="29"/>
      <c r="O1125" s="19"/>
      <c r="P1125" s="19"/>
      <c r="Q1125" s="19"/>
      <c r="R1125" s="19"/>
      <c r="S1125" s="19"/>
      <c r="T1125" s="19"/>
      <c r="U1125" s="19"/>
      <c r="V1125" s="19"/>
      <c r="W1125" s="19"/>
      <c r="X1125" s="19"/>
      <c r="Y1125" s="19"/>
      <c r="Z1125" s="19"/>
      <c r="AA1125" s="19"/>
    </row>
    <row r="1126" spans="1:27" x14ac:dyDescent="0.2">
      <c r="A1126" s="19"/>
      <c r="B1126" s="19"/>
      <c r="C1126" s="19"/>
      <c r="D1126" s="19"/>
      <c r="E1126" s="19"/>
      <c r="F1126" s="19"/>
      <c r="G1126" s="19"/>
      <c r="H1126" s="19"/>
      <c r="I1126" s="19"/>
      <c r="J1126" s="19"/>
      <c r="K1126" s="19"/>
      <c r="L1126" s="19"/>
      <c r="M1126" s="367" t="str">
        <f>[128]Base_01!$C$4&amp;", "&amp;[128]Base_01!$C$28</f>
        <v>Sorong, …..  …........................  2026</v>
      </c>
      <c r="N1126" s="367"/>
      <c r="O1126" s="367"/>
      <c r="P1126" s="367"/>
      <c r="Q1126" s="367"/>
      <c r="R1126" s="367"/>
      <c r="S1126" s="19"/>
      <c r="T1126" s="19"/>
      <c r="U1126" s="19"/>
      <c r="V1126" s="19"/>
      <c r="W1126" s="19"/>
      <c r="X1126" s="19"/>
      <c r="Y1126" s="19"/>
      <c r="Z1126" s="19"/>
      <c r="AA1126" s="19"/>
    </row>
    <row r="1127" spans="1:27" x14ac:dyDescent="0.2">
      <c r="A1127" s="367" t="s">
        <v>320</v>
      </c>
      <c r="B1127" s="367"/>
      <c r="C1127" s="367"/>
      <c r="D1127" s="367"/>
      <c r="E1127" s="367"/>
      <c r="F1127" s="367"/>
      <c r="G1127" s="19"/>
      <c r="H1127" s="19"/>
      <c r="I1127" s="19"/>
      <c r="J1127" s="19"/>
      <c r="K1127" s="19"/>
      <c r="L1127" s="19"/>
      <c r="M1127" s="367" t="s">
        <v>304</v>
      </c>
      <c r="N1127" s="367"/>
      <c r="O1127" s="367"/>
      <c r="P1127" s="367"/>
      <c r="Q1127" s="367"/>
      <c r="R1127" s="367"/>
      <c r="S1127" s="19"/>
      <c r="T1127" s="19"/>
      <c r="U1127" s="19"/>
      <c r="V1127" s="19"/>
      <c r="W1127" s="19"/>
      <c r="X1127" s="19"/>
      <c r="Y1127" s="19"/>
      <c r="Z1127" s="19"/>
      <c r="AA1127" s="19"/>
    </row>
    <row r="1128" spans="1:27" x14ac:dyDescent="0.2">
      <c r="A1128" s="367" t="s">
        <v>321</v>
      </c>
      <c r="B1128" s="367"/>
      <c r="C1128" s="367"/>
      <c r="D1128" s="367"/>
      <c r="E1128" s="367"/>
      <c r="F1128" s="367"/>
      <c r="G1128" s="19"/>
      <c r="H1128" s="19"/>
      <c r="I1128" s="19"/>
      <c r="J1128" s="19"/>
      <c r="K1128" s="19"/>
      <c r="L1128" s="19"/>
      <c r="M1128" s="367" t="s">
        <v>305</v>
      </c>
      <c r="N1128" s="367"/>
      <c r="O1128" s="367"/>
      <c r="P1128" s="367"/>
      <c r="Q1128" s="367"/>
      <c r="R1128" s="367"/>
      <c r="S1128" s="19"/>
      <c r="T1128" s="19"/>
      <c r="U1128" s="19"/>
      <c r="V1128" s="19"/>
      <c r="W1128" s="19"/>
      <c r="X1128" s="19"/>
      <c r="Y1128" s="19"/>
      <c r="Z1128" s="19"/>
      <c r="AA1128" s="19"/>
    </row>
    <row r="1129" spans="1:27" x14ac:dyDescent="0.2">
      <c r="A1129" s="19"/>
      <c r="B1129" s="19"/>
      <c r="C1129" s="19"/>
      <c r="D1129" s="19"/>
      <c r="E1129" s="19"/>
      <c r="F1129" s="19"/>
      <c r="G1129" s="19"/>
      <c r="H1129" s="19"/>
      <c r="I1129" s="19"/>
      <c r="J1129" s="19"/>
      <c r="K1129" s="19"/>
      <c r="L1129" s="19"/>
      <c r="M1129" s="19"/>
      <c r="N1129" s="29"/>
      <c r="O1129" s="19"/>
      <c r="P1129" s="19"/>
      <c r="Q1129" s="19"/>
      <c r="R1129" s="19"/>
      <c r="S1129" s="19"/>
      <c r="T1129" s="19"/>
      <c r="U1129" s="19"/>
      <c r="V1129" s="19"/>
      <c r="W1129" s="19"/>
      <c r="X1129" s="19"/>
      <c r="Y1129" s="19"/>
      <c r="Z1129" s="19"/>
      <c r="AA1129" s="19"/>
    </row>
    <row r="1130" spans="1:27" x14ac:dyDescent="0.2">
      <c r="A1130" s="19"/>
      <c r="B1130" s="19"/>
      <c r="C1130" s="19"/>
      <c r="D1130" s="19"/>
      <c r="E1130" s="19"/>
      <c r="F1130" s="19"/>
      <c r="G1130" s="19"/>
      <c r="H1130" s="19"/>
      <c r="I1130" s="19"/>
      <c r="J1130" s="19"/>
      <c r="K1130" s="19"/>
      <c r="L1130" s="19"/>
      <c r="M1130" s="19"/>
      <c r="N1130" s="29"/>
      <c r="O1130" s="19"/>
      <c r="P1130" s="19"/>
      <c r="Q1130" s="19"/>
      <c r="R1130" s="19"/>
      <c r="S1130" s="19"/>
      <c r="T1130" s="19"/>
      <c r="U1130" s="19"/>
      <c r="V1130" s="19"/>
      <c r="W1130" s="19"/>
      <c r="X1130" s="19"/>
      <c r="Y1130" s="19"/>
      <c r="Z1130" s="19"/>
      <c r="AA1130" s="19"/>
    </row>
    <row r="1131" spans="1:27" x14ac:dyDescent="0.2">
      <c r="A1131" s="19"/>
      <c r="B1131" s="19"/>
      <c r="C1131" s="19"/>
      <c r="D1131" s="19"/>
      <c r="E1131" s="19"/>
      <c r="F1131" s="19"/>
      <c r="G1131" s="19"/>
      <c r="H1131" s="19"/>
      <c r="I1131" s="19"/>
      <c r="J1131" s="19"/>
      <c r="K1131" s="19"/>
      <c r="L1131" s="19"/>
      <c r="M1131" s="19"/>
      <c r="N1131" s="29"/>
      <c r="O1131" s="19"/>
      <c r="P1131" s="19"/>
      <c r="Q1131" s="19"/>
      <c r="R1131" s="19"/>
      <c r="S1131" s="19"/>
      <c r="T1131" s="19"/>
      <c r="U1131" s="19"/>
      <c r="V1131" s="19"/>
      <c r="W1131" s="19"/>
      <c r="X1131" s="19"/>
      <c r="Y1131" s="19"/>
      <c r="Z1131" s="19"/>
      <c r="AA1131" s="19"/>
    </row>
    <row r="1132" spans="1:27" x14ac:dyDescent="0.2">
      <c r="A1132" s="19"/>
      <c r="B1132" s="19"/>
      <c r="C1132" s="19"/>
      <c r="D1132" s="19"/>
      <c r="E1132" s="19"/>
      <c r="F1132" s="19"/>
      <c r="G1132" s="19"/>
      <c r="H1132" s="19"/>
      <c r="I1132" s="19"/>
      <c r="J1132" s="19"/>
      <c r="K1132" s="19"/>
      <c r="L1132" s="19"/>
      <c r="M1132" s="19"/>
      <c r="N1132" s="29"/>
      <c r="O1132" s="19"/>
      <c r="P1132" s="19"/>
      <c r="Q1132" s="19"/>
      <c r="R1132" s="19"/>
      <c r="S1132" s="19"/>
      <c r="T1132" s="19"/>
      <c r="U1132" s="19"/>
      <c r="V1132" s="19"/>
      <c r="W1132" s="19"/>
      <c r="X1132" s="19"/>
      <c r="Y1132" s="19"/>
      <c r="Z1132" s="19"/>
      <c r="AA1132" s="19"/>
    </row>
    <row r="1133" spans="1:27" x14ac:dyDescent="0.2">
      <c r="A1133" s="366" t="str">
        <f>[128]Base_02!$C$28</f>
        <v>Nama PB 1</v>
      </c>
      <c r="B1133" s="366"/>
      <c r="C1133" s="366"/>
      <c r="D1133" s="366"/>
      <c r="E1133" s="366"/>
      <c r="F1133" s="366"/>
      <c r="G1133" s="19"/>
      <c r="H1133" s="19"/>
      <c r="I1133" s="19"/>
      <c r="J1133" s="19"/>
      <c r="K1133" s="19"/>
      <c r="L1133" s="19"/>
      <c r="M1133" s="367" t="str">
        <f>E995</f>
        <v>Nama PB 7</v>
      </c>
      <c r="N1133" s="367"/>
      <c r="O1133" s="367"/>
      <c r="P1133" s="367"/>
      <c r="Q1133" s="367"/>
      <c r="R1133" s="367"/>
      <c r="S1133" s="19"/>
      <c r="T1133" s="19"/>
      <c r="U1133" s="19"/>
      <c r="V1133" s="19"/>
      <c r="W1133" s="19"/>
      <c r="X1133" s="19"/>
      <c r="Y1133" s="19"/>
      <c r="Z1133" s="19"/>
      <c r="AA1133" s="19"/>
    </row>
    <row r="1134" spans="1:27" x14ac:dyDescent="0.2">
      <c r="A1134" s="19"/>
      <c r="B1134" s="19"/>
      <c r="C1134" s="19"/>
      <c r="D1134" s="19"/>
      <c r="E1134" s="19"/>
      <c r="F1134" s="19"/>
      <c r="G1134" s="19"/>
      <c r="H1134" s="19"/>
      <c r="I1134" s="19"/>
      <c r="J1134" s="19"/>
      <c r="K1134" s="19"/>
      <c r="L1134" s="19"/>
      <c r="M1134" s="19"/>
      <c r="N1134" s="29"/>
      <c r="O1134" s="19"/>
      <c r="P1134" s="19"/>
      <c r="Q1134" s="19"/>
      <c r="R1134" s="19"/>
      <c r="S1134" s="19"/>
      <c r="T1134" s="19"/>
      <c r="U1134" s="19"/>
      <c r="V1134" s="19"/>
      <c r="W1134" s="19"/>
      <c r="X1134" s="19"/>
      <c r="Y1134" s="19"/>
      <c r="Z1134" s="19"/>
      <c r="AA1134" s="19"/>
    </row>
    <row r="1135" spans="1:27" x14ac:dyDescent="0.2">
      <c r="A1135" s="366" t="s">
        <v>303</v>
      </c>
      <c r="B1135" s="366"/>
      <c r="C1135" s="366"/>
      <c r="D1135" s="366"/>
      <c r="E1135" s="366"/>
      <c r="F1135" s="366"/>
      <c r="G1135" s="19"/>
      <c r="H1135" s="19"/>
      <c r="I1135" s="31"/>
      <c r="J1135" s="31"/>
      <c r="K1135" s="21"/>
      <c r="L1135" s="21"/>
      <c r="M1135" s="368" t="s">
        <v>306</v>
      </c>
      <c r="N1135" s="368"/>
      <c r="O1135" s="368"/>
      <c r="P1135" s="368"/>
      <c r="Q1135" s="368"/>
      <c r="R1135" s="368"/>
      <c r="S1135" s="19"/>
      <c r="T1135" s="19"/>
      <c r="U1135" s="19"/>
      <c r="V1135" s="19"/>
      <c r="W1135" s="19"/>
      <c r="X1135" s="19"/>
      <c r="Y1135" s="19"/>
      <c r="Z1135" s="19"/>
      <c r="AA1135" s="19"/>
    </row>
    <row r="1136" spans="1:27" x14ac:dyDescent="0.2">
      <c r="A1136" s="359" t="s">
        <v>322</v>
      </c>
      <c r="B1136" s="359"/>
      <c r="C1136" s="359"/>
      <c r="D1136" s="359"/>
      <c r="E1136" s="359"/>
      <c r="F1136" s="359"/>
      <c r="I1136" s="32"/>
      <c r="J1136" s="32"/>
      <c r="K1136" s="32"/>
      <c r="L1136" s="32"/>
      <c r="M1136" s="369" t="str">
        <f>[128]Base_01!$B$17&amp;" "&amp;[128]Base_01!$C$4</f>
        <v>Koordinator Kota Sorong</v>
      </c>
      <c r="N1136" s="369"/>
      <c r="O1136" s="369"/>
      <c r="P1136" s="369"/>
      <c r="Q1136" s="369"/>
      <c r="R1136" s="369"/>
      <c r="S1136" s="19"/>
      <c r="T1136" s="19"/>
      <c r="U1136" s="19"/>
      <c r="V1136" s="19"/>
      <c r="W1136" s="19"/>
      <c r="X1136" s="19"/>
      <c r="Y1136" s="19"/>
      <c r="Z1136" s="19"/>
      <c r="AA1136" s="19"/>
    </row>
    <row r="1137" spans="1:27" x14ac:dyDescent="0.2">
      <c r="N1137" s="33"/>
      <c r="S1137" s="19"/>
      <c r="T1137" s="19"/>
      <c r="U1137" s="19"/>
      <c r="V1137" s="19"/>
      <c r="W1137" s="19"/>
      <c r="X1137" s="19"/>
      <c r="Y1137" s="19"/>
      <c r="Z1137" s="19"/>
      <c r="AA1137" s="19"/>
    </row>
    <row r="1138" spans="1:27" x14ac:dyDescent="0.2">
      <c r="N1138" s="33"/>
      <c r="S1138" s="19"/>
      <c r="T1138" s="19"/>
      <c r="U1138" s="19"/>
      <c r="V1138" s="19"/>
      <c r="W1138" s="19"/>
      <c r="X1138" s="19"/>
      <c r="Y1138" s="19"/>
      <c r="Z1138" s="19"/>
      <c r="AA1138" s="19"/>
    </row>
    <row r="1139" spans="1:27" x14ac:dyDescent="0.2">
      <c r="N1139" s="33"/>
      <c r="S1139" s="19"/>
      <c r="T1139" s="19"/>
      <c r="U1139" s="19"/>
      <c r="V1139" s="19"/>
      <c r="W1139" s="19"/>
      <c r="X1139" s="19"/>
      <c r="Y1139" s="19"/>
      <c r="Z1139" s="19"/>
      <c r="AA1139" s="19"/>
    </row>
    <row r="1140" spans="1:27" x14ac:dyDescent="0.2">
      <c r="N1140" s="33"/>
      <c r="S1140" s="19"/>
      <c r="T1140" s="19"/>
      <c r="U1140" s="19"/>
      <c r="V1140" s="19"/>
      <c r="W1140" s="19"/>
      <c r="X1140" s="19"/>
      <c r="Y1140" s="19"/>
      <c r="Z1140" s="19"/>
      <c r="AA1140" s="19"/>
    </row>
    <row r="1141" spans="1:27" x14ac:dyDescent="0.2">
      <c r="A1141" s="359" t="str">
        <f>[128]Base_01!$C$20</f>
        <v>…...............         …...............</v>
      </c>
      <c r="B1141" s="359"/>
      <c r="C1141" s="359"/>
      <c r="D1141" s="359"/>
      <c r="E1141" s="359"/>
      <c r="F1141" s="359"/>
      <c r="M1141" s="359" t="str">
        <f>[128]Base_01!$C$17</f>
        <v>AfrIandi Yudhistira, S.T.</v>
      </c>
      <c r="N1141" s="359"/>
      <c r="O1141" s="359"/>
      <c r="P1141" s="359"/>
      <c r="Q1141" s="359"/>
      <c r="R1141" s="359"/>
      <c r="S1141" s="19"/>
      <c r="T1141" s="19"/>
      <c r="U1141" s="19"/>
      <c r="V1141" s="19"/>
      <c r="W1141" s="19"/>
      <c r="X1141" s="19"/>
      <c r="Y1141" s="19"/>
      <c r="Z1141" s="19"/>
      <c r="AA1141" s="19"/>
    </row>
    <row r="1142" spans="1:27" x14ac:dyDescent="0.2">
      <c r="B1142" s="20"/>
      <c r="C1142" s="20"/>
      <c r="D1142" s="20"/>
      <c r="E1142" s="20"/>
      <c r="F1142" s="19"/>
      <c r="G1142" s="19"/>
      <c r="H1142" s="19"/>
      <c r="I1142" s="19"/>
      <c r="J1142" s="19"/>
      <c r="K1142" s="20"/>
      <c r="L1142" s="20"/>
      <c r="M1142" s="20"/>
      <c r="N1142" s="20"/>
      <c r="O1142" s="28"/>
      <c r="P1142" s="28"/>
      <c r="Q1142" s="28"/>
      <c r="R1142" s="28"/>
      <c r="S1142" s="19"/>
      <c r="T1142" s="19"/>
      <c r="U1142" s="19"/>
      <c r="V1142" s="19"/>
      <c r="W1142" s="19"/>
      <c r="X1142" s="19"/>
      <c r="Y1142" s="19"/>
      <c r="Z1142" s="19"/>
      <c r="AA1142" s="19"/>
    </row>
    <row r="1143" spans="1:27" x14ac:dyDescent="0.2">
      <c r="B1143" s="20"/>
      <c r="C1143" s="20"/>
      <c r="D1143" s="20"/>
      <c r="E1143" s="20"/>
      <c r="F1143" s="19"/>
      <c r="G1143" s="19"/>
      <c r="H1143" s="19"/>
      <c r="I1143" s="19"/>
      <c r="J1143" s="19"/>
      <c r="K1143" s="20"/>
      <c r="L1143" s="20"/>
      <c r="M1143" s="20"/>
      <c r="N1143" s="20"/>
      <c r="O1143" s="28"/>
      <c r="P1143" s="28"/>
      <c r="Q1143" s="28"/>
      <c r="R1143" s="28"/>
      <c r="S1143" s="19"/>
      <c r="T1143" s="19"/>
      <c r="U1143" s="19"/>
      <c r="V1143" s="19"/>
      <c r="W1143" s="19"/>
      <c r="X1143" s="19"/>
      <c r="Y1143" s="19"/>
      <c r="Z1143" s="19"/>
      <c r="AA1143" s="19"/>
    </row>
    <row r="1144" spans="1:27" x14ac:dyDescent="0.2">
      <c r="A1144" s="18" t="s">
        <v>744</v>
      </c>
    </row>
    <row r="1145" spans="1:27" x14ac:dyDescent="0.2">
      <c r="A1145" s="1" t="s">
        <v>400</v>
      </c>
    </row>
    <row r="1146" spans="1:27" x14ac:dyDescent="0.2">
      <c r="A1146" s="1" t="s">
        <v>745</v>
      </c>
    </row>
    <row r="1153" spans="1:27" x14ac:dyDescent="0.2">
      <c r="A1153" s="297"/>
      <c r="B1153" s="297"/>
      <c r="C1153" s="297"/>
      <c r="D1153" s="297"/>
      <c r="E1153" s="297"/>
      <c r="F1153" s="297"/>
      <c r="G1153" s="297"/>
      <c r="H1153" s="297"/>
      <c r="I1153" s="297"/>
      <c r="J1153" s="297"/>
      <c r="K1153" s="297"/>
      <c r="L1153" s="297"/>
      <c r="M1153" s="297"/>
      <c r="N1153" s="297"/>
      <c r="O1153" s="297"/>
      <c r="P1153" s="297"/>
      <c r="Q1153" s="297"/>
      <c r="R1153" s="297"/>
      <c r="S1153" s="19"/>
      <c r="T1153" s="19"/>
      <c r="U1153" s="19"/>
      <c r="V1153" s="19"/>
      <c r="W1153" s="19"/>
      <c r="X1153" s="19"/>
      <c r="Y1153" s="19"/>
      <c r="Z1153" s="19"/>
      <c r="AA1153" s="19"/>
    </row>
    <row r="1154" spans="1:27" x14ac:dyDescent="0.2">
      <c r="A1154" s="19"/>
      <c r="B1154" s="19"/>
      <c r="C1154" s="19"/>
      <c r="D1154" s="19"/>
      <c r="E1154" s="19"/>
      <c r="F1154" s="19"/>
      <c r="G1154" s="19"/>
      <c r="H1154" s="19"/>
      <c r="I1154" s="19"/>
      <c r="J1154" s="19"/>
      <c r="K1154" s="19"/>
      <c r="L1154" s="19"/>
      <c r="M1154" s="19"/>
      <c r="N1154" s="19"/>
      <c r="O1154" s="19"/>
      <c r="P1154" s="19"/>
      <c r="Q1154" s="19"/>
      <c r="R1154" s="19"/>
      <c r="S1154" s="19"/>
      <c r="T1154" s="19"/>
      <c r="U1154" s="19"/>
      <c r="V1154" s="19"/>
      <c r="W1154" s="19"/>
      <c r="X1154" s="19"/>
      <c r="Y1154" s="19"/>
      <c r="Z1154" s="19"/>
      <c r="AA1154" s="19"/>
    </row>
    <row r="1155" spans="1:27" x14ac:dyDescent="0.2">
      <c r="A1155" s="20"/>
      <c r="B1155" s="20"/>
      <c r="C1155" s="20"/>
      <c r="D1155" s="20"/>
      <c r="E1155" s="20"/>
      <c r="F1155" s="20"/>
      <c r="G1155" s="20"/>
      <c r="H1155" s="20"/>
      <c r="I1155" s="20"/>
      <c r="J1155" s="19"/>
      <c r="K1155" s="21"/>
      <c r="L1155" s="21"/>
      <c r="M1155" s="21"/>
      <c r="N1155" s="21"/>
      <c r="O1155" s="21"/>
      <c r="P1155" s="21"/>
      <c r="Q1155" s="21"/>
      <c r="R1155" s="21"/>
      <c r="S1155" s="19"/>
      <c r="T1155" s="19"/>
      <c r="U1155" s="19"/>
      <c r="V1155" s="19"/>
      <c r="W1155" s="19"/>
      <c r="X1155" s="19"/>
      <c r="Y1155" s="19"/>
      <c r="Z1155" s="19"/>
      <c r="AA1155" s="19"/>
    </row>
    <row r="1156" spans="1:27" x14ac:dyDescent="0.2">
      <c r="A1156" s="400" t="s">
        <v>307</v>
      </c>
      <c r="B1156" s="400"/>
      <c r="C1156" s="400"/>
      <c r="D1156" s="400"/>
      <c r="E1156" s="400"/>
      <c r="F1156" s="400"/>
      <c r="G1156" s="400"/>
      <c r="H1156" s="400"/>
      <c r="I1156" s="400"/>
      <c r="J1156" s="400"/>
      <c r="K1156" s="400"/>
      <c r="L1156" s="400"/>
      <c r="M1156" s="400"/>
      <c r="N1156" s="400"/>
      <c r="O1156" s="400"/>
      <c r="P1156" s="400"/>
      <c r="Q1156" s="400"/>
      <c r="R1156" s="400"/>
      <c r="S1156" s="19">
        <v>8</v>
      </c>
      <c r="T1156" s="19"/>
      <c r="U1156" s="19"/>
      <c r="V1156" s="19"/>
      <c r="W1156" s="19"/>
      <c r="X1156" s="19"/>
      <c r="Y1156" s="19"/>
      <c r="Z1156" s="19"/>
      <c r="AA1156" s="19"/>
    </row>
    <row r="1157" spans="1:27" x14ac:dyDescent="0.2">
      <c r="A1157" s="367" t="s">
        <v>741</v>
      </c>
      <c r="B1157" s="367"/>
      <c r="C1157" s="367"/>
      <c r="D1157" s="367"/>
      <c r="E1157" s="367"/>
      <c r="F1157" s="367"/>
      <c r="G1157" s="367"/>
      <c r="H1157" s="367"/>
      <c r="I1157" s="367"/>
      <c r="J1157" s="367"/>
      <c r="K1157" s="367"/>
      <c r="L1157" s="367"/>
      <c r="M1157" s="367"/>
      <c r="N1157" s="367"/>
      <c r="O1157" s="367"/>
      <c r="P1157" s="367"/>
      <c r="Q1157" s="367"/>
      <c r="R1157" s="367"/>
      <c r="S1157" s="19"/>
      <c r="T1157" s="19"/>
      <c r="U1157" s="19"/>
      <c r="V1157" s="19"/>
      <c r="W1157" s="19"/>
      <c r="X1157" s="19"/>
      <c r="Y1157" s="19"/>
      <c r="Z1157" s="19"/>
      <c r="AA1157" s="19"/>
    </row>
    <row r="1158" spans="1:27" ht="16" thickBot="1" x14ac:dyDescent="0.25">
      <c r="A1158" s="20"/>
      <c r="B1158" s="20"/>
      <c r="C1158" s="20"/>
      <c r="D1158" s="20"/>
      <c r="E1158" s="20"/>
      <c r="F1158" s="20"/>
      <c r="G1158" s="20"/>
      <c r="H1158" s="20"/>
      <c r="I1158" s="20"/>
      <c r="J1158" s="19"/>
      <c r="K1158" s="21"/>
      <c r="L1158" s="21"/>
      <c r="M1158" s="21"/>
      <c r="N1158" s="21"/>
      <c r="O1158" s="21"/>
      <c r="P1158" s="21"/>
      <c r="Q1158" s="21"/>
      <c r="R1158" s="21"/>
      <c r="S1158" s="19"/>
      <c r="T1158" s="19"/>
      <c r="U1158" s="19"/>
      <c r="V1158" s="19"/>
      <c r="W1158" s="19"/>
      <c r="X1158" s="19"/>
      <c r="Y1158" s="19"/>
      <c r="Z1158" s="19"/>
      <c r="AA1158" s="19"/>
    </row>
    <row r="1159" spans="1:27" x14ac:dyDescent="0.2">
      <c r="A1159" s="346" t="s">
        <v>252</v>
      </c>
      <c r="B1159" s="346"/>
      <c r="C1159" s="346"/>
      <c r="D1159" s="346"/>
      <c r="E1159" s="23" t="str">
        <f>VLOOKUP(S1156,[128]Base_02!$A$5:$AD$24,2,0)</f>
        <v>000008</v>
      </c>
      <c r="F1159" s="19"/>
      <c r="G1159" s="19"/>
      <c r="H1159" s="21"/>
      <c r="I1159" s="21"/>
      <c r="J1159" s="19"/>
      <c r="K1159" s="401" t="s">
        <v>251</v>
      </c>
      <c r="L1159" s="402"/>
      <c r="M1159" s="402"/>
      <c r="N1159" s="402"/>
      <c r="O1159" s="402"/>
      <c r="P1159" s="402"/>
      <c r="Q1159" s="402"/>
      <c r="R1159" s="403"/>
      <c r="S1159" s="19"/>
      <c r="T1159" s="19"/>
      <c r="U1159" s="19"/>
      <c r="V1159" s="19"/>
      <c r="W1159" s="19"/>
      <c r="X1159" s="19"/>
      <c r="Y1159" s="19"/>
      <c r="Z1159" s="19"/>
      <c r="AA1159" s="19"/>
    </row>
    <row r="1160" spans="1:27" x14ac:dyDescent="0.2">
      <c r="A1160" s="346" t="s">
        <v>253</v>
      </c>
      <c r="B1160" s="346"/>
      <c r="C1160" s="346"/>
      <c r="D1160" s="346"/>
      <c r="E1160" s="23" t="str">
        <f>VLOOKUP(S1156,[128]Base_02!$A$5:$AD$24,3,0)</f>
        <v>Nama PB 8</v>
      </c>
      <c r="F1160" s="19"/>
      <c r="G1160" s="19"/>
      <c r="H1160" s="21"/>
      <c r="I1160" s="21"/>
      <c r="J1160" s="19"/>
      <c r="K1160" s="404"/>
      <c r="L1160" s="368"/>
      <c r="M1160" s="368"/>
      <c r="N1160" s="368"/>
      <c r="O1160" s="368"/>
      <c r="P1160" s="368"/>
      <c r="Q1160" s="368"/>
      <c r="R1160" s="405"/>
      <c r="S1160" s="19"/>
      <c r="T1160" s="19"/>
      <c r="U1160" s="19"/>
      <c r="V1160" s="19"/>
      <c r="W1160" s="19"/>
      <c r="X1160" s="19"/>
      <c r="Y1160" s="19"/>
      <c r="Z1160" s="19"/>
      <c r="AA1160" s="19"/>
    </row>
    <row r="1161" spans="1:27" x14ac:dyDescent="0.2">
      <c r="A1161" s="346" t="s">
        <v>3</v>
      </c>
      <c r="B1161" s="346"/>
      <c r="C1161" s="346"/>
      <c r="D1161" s="346"/>
      <c r="E1161" s="23">
        <f>VLOOKUP(S1156,[128]Base_02!$A$5:$AD$24,14,0)</f>
        <v>0</v>
      </c>
      <c r="F1161" s="19"/>
      <c r="G1161" s="19"/>
      <c r="H1161" s="21"/>
      <c r="I1161" s="21"/>
      <c r="J1161" s="19"/>
      <c r="K1161" s="404"/>
      <c r="L1161" s="368"/>
      <c r="M1161" s="368"/>
      <c r="N1161" s="368"/>
      <c r="O1161" s="368"/>
      <c r="P1161" s="368"/>
      <c r="Q1161" s="368"/>
      <c r="R1161" s="405"/>
      <c r="S1161" s="19"/>
      <c r="T1161" s="19"/>
      <c r="U1161" s="19"/>
      <c r="V1161" s="19"/>
      <c r="W1161" s="19"/>
      <c r="X1161" s="19"/>
      <c r="Y1161" s="19"/>
      <c r="Z1161" s="19"/>
      <c r="AA1161" s="19"/>
    </row>
    <row r="1162" spans="1:27" x14ac:dyDescent="0.2">
      <c r="A1162" s="346" t="s">
        <v>4</v>
      </c>
      <c r="B1162" s="346"/>
      <c r="C1162" s="346"/>
      <c r="D1162" s="346"/>
      <c r="E1162" s="23" t="str">
        <f>VLOOKUP(S1156,[128]Base_02!$A$5:$Z$24,11,FALSE)&amp;", RT "&amp;VLOOKUP(S1156,[128]Base_02!$A$5:$Z$24,12,FALSE)&amp;", RW "&amp;VLOOKUP(S1156,[128]Base_02!$A$5:$Z$24,13,FALSE)</f>
        <v>Jalan Kanal Victory, RT 2, RW 1</v>
      </c>
      <c r="F1162" s="19"/>
      <c r="G1162" s="19"/>
      <c r="H1162" s="23"/>
      <c r="I1162" s="21"/>
      <c r="J1162" s="19"/>
      <c r="K1162" s="404"/>
      <c r="L1162" s="368"/>
      <c r="M1162" s="368"/>
      <c r="N1162" s="368"/>
      <c r="O1162" s="368"/>
      <c r="P1162" s="368"/>
      <c r="Q1162" s="368"/>
      <c r="R1162" s="405"/>
      <c r="S1162" s="19"/>
      <c r="T1162" s="19"/>
      <c r="U1162" s="19"/>
      <c r="V1162" s="19"/>
      <c r="W1162" s="19"/>
      <c r="X1162" s="19"/>
      <c r="Y1162" s="19"/>
      <c r="Z1162" s="19"/>
      <c r="AA1162" s="19"/>
    </row>
    <row r="1163" spans="1:27" x14ac:dyDescent="0.2">
      <c r="A1163" s="346" t="str">
        <f>[128]Base_01!$B$2</f>
        <v>Kelurahan</v>
      </c>
      <c r="B1163" s="346"/>
      <c r="C1163" s="346"/>
      <c r="D1163" s="346"/>
      <c r="E1163" s="23" t="str">
        <f>[128]Base_01!$C$2</f>
        <v>Klasabi</v>
      </c>
      <c r="F1163" s="19"/>
      <c r="G1163" s="19"/>
      <c r="H1163" s="21"/>
      <c r="I1163" s="21"/>
      <c r="J1163" s="19"/>
      <c r="K1163" s="404"/>
      <c r="L1163" s="368"/>
      <c r="M1163" s="368"/>
      <c r="N1163" s="368"/>
      <c r="O1163" s="368"/>
      <c r="P1163" s="368"/>
      <c r="Q1163" s="368"/>
      <c r="R1163" s="405"/>
      <c r="S1163" s="19" t="s">
        <v>254</v>
      </c>
      <c r="T1163" s="19"/>
      <c r="U1163" s="19"/>
      <c r="V1163" s="19"/>
      <c r="W1163" s="19"/>
      <c r="X1163" s="19"/>
      <c r="Y1163" s="19"/>
      <c r="Z1163" s="19"/>
      <c r="AA1163" s="19"/>
    </row>
    <row r="1164" spans="1:27" x14ac:dyDescent="0.2">
      <c r="A1164" s="346" t="s">
        <v>9</v>
      </c>
      <c r="B1164" s="346"/>
      <c r="C1164" s="346"/>
      <c r="D1164" s="346"/>
      <c r="E1164" s="23" t="str">
        <f>[128]Base_01!$C$3</f>
        <v>Sorong Manoi</v>
      </c>
      <c r="F1164" s="19"/>
      <c r="G1164" s="19"/>
      <c r="H1164" s="21"/>
      <c r="I1164" s="21"/>
      <c r="J1164" s="19"/>
      <c r="K1164" s="404"/>
      <c r="L1164" s="368"/>
      <c r="M1164" s="368"/>
      <c r="N1164" s="368"/>
      <c r="O1164" s="368"/>
      <c r="P1164" s="368"/>
      <c r="Q1164" s="368"/>
      <c r="R1164" s="405"/>
      <c r="S1164" s="19" t="s">
        <v>255</v>
      </c>
      <c r="T1164" s="19"/>
      <c r="U1164" s="19"/>
      <c r="V1164" s="19"/>
      <c r="W1164" s="19"/>
      <c r="X1164" s="19"/>
      <c r="Y1164" s="19"/>
      <c r="Z1164" s="19"/>
      <c r="AA1164" s="19"/>
    </row>
    <row r="1165" spans="1:27" x14ac:dyDescent="0.2">
      <c r="A1165" s="346" t="str">
        <f>[128]Base_01!$B$4</f>
        <v>Kota</v>
      </c>
      <c r="B1165" s="346"/>
      <c r="C1165" s="346"/>
      <c r="D1165" s="346"/>
      <c r="E1165" s="23" t="str">
        <f>[128]Base_01!$C$4</f>
        <v>Sorong</v>
      </c>
      <c r="F1165" s="19"/>
      <c r="G1165" s="19"/>
      <c r="H1165" s="21"/>
      <c r="I1165" s="21"/>
      <c r="J1165" s="19"/>
      <c r="K1165" s="404"/>
      <c r="L1165" s="368"/>
      <c r="M1165" s="368"/>
      <c r="N1165" s="368"/>
      <c r="O1165" s="368"/>
      <c r="P1165" s="368"/>
      <c r="Q1165" s="368"/>
      <c r="R1165" s="405"/>
      <c r="S1165" s="19" t="s">
        <v>257</v>
      </c>
      <c r="T1165" s="19"/>
      <c r="U1165" s="19"/>
      <c r="V1165" s="19"/>
      <c r="W1165" s="19"/>
      <c r="X1165" s="19"/>
      <c r="Y1165" s="19"/>
      <c r="Z1165" s="19"/>
      <c r="AA1165" s="19"/>
    </row>
    <row r="1166" spans="1:27" x14ac:dyDescent="0.2">
      <c r="A1166" s="346" t="str">
        <f>[128]Base_01!$B$5</f>
        <v>Provinsi</v>
      </c>
      <c r="B1166" s="346"/>
      <c r="C1166" s="346"/>
      <c r="D1166" s="346"/>
      <c r="E1166" s="19" t="str">
        <f>[128]Base_01!$C$5</f>
        <v>Papua Barat Daya</v>
      </c>
      <c r="F1166" s="19"/>
      <c r="G1166" s="21"/>
      <c r="H1166" s="21"/>
      <c r="I1166" s="21"/>
      <c r="J1166" s="19"/>
      <c r="K1166" s="404"/>
      <c r="L1166" s="368"/>
      <c r="M1166" s="368"/>
      <c r="N1166" s="368"/>
      <c r="O1166" s="368"/>
      <c r="P1166" s="368"/>
      <c r="Q1166" s="368"/>
      <c r="R1166" s="405"/>
      <c r="S1166" s="19" t="s">
        <v>258</v>
      </c>
      <c r="T1166" s="19"/>
      <c r="U1166" s="19"/>
      <c r="V1166" s="19"/>
      <c r="W1166" s="19"/>
      <c r="X1166" s="19"/>
      <c r="Y1166" s="19"/>
      <c r="Z1166" s="19"/>
      <c r="AA1166" s="19"/>
    </row>
    <row r="1167" spans="1:27" x14ac:dyDescent="0.2">
      <c r="A1167" s="19"/>
      <c r="B1167" s="19"/>
      <c r="C1167" s="19"/>
      <c r="D1167" s="21"/>
      <c r="E1167" s="21"/>
      <c r="F1167" s="21"/>
      <c r="G1167" s="21"/>
      <c r="H1167" s="21"/>
      <c r="I1167" s="21"/>
      <c r="J1167" s="21"/>
      <c r="K1167" s="404"/>
      <c r="L1167" s="368"/>
      <c r="M1167" s="368"/>
      <c r="N1167" s="368"/>
      <c r="O1167" s="368"/>
      <c r="P1167" s="368"/>
      <c r="Q1167" s="368"/>
      <c r="R1167" s="405"/>
      <c r="S1167" s="19"/>
      <c r="T1167" s="19"/>
      <c r="U1167" s="19"/>
      <c r="V1167" s="19"/>
      <c r="W1167" s="19"/>
      <c r="X1167" s="19"/>
      <c r="Y1167" s="19"/>
      <c r="Z1167" s="19"/>
      <c r="AA1167" s="19"/>
    </row>
    <row r="1168" spans="1:27" x14ac:dyDescent="0.2">
      <c r="A1168" s="19"/>
      <c r="B1168" s="19"/>
      <c r="C1168" s="19"/>
      <c r="D1168" s="21"/>
      <c r="E1168" s="21"/>
      <c r="F1168" s="21"/>
      <c r="G1168" s="21"/>
      <c r="H1168" s="21"/>
      <c r="I1168" s="21"/>
      <c r="J1168" s="21"/>
      <c r="K1168" s="404"/>
      <c r="L1168" s="368"/>
      <c r="M1168" s="368"/>
      <c r="N1168" s="368"/>
      <c r="O1168" s="368"/>
      <c r="P1168" s="368"/>
      <c r="Q1168" s="368"/>
      <c r="R1168" s="405"/>
      <c r="S1168" s="19"/>
      <c r="T1168" s="19"/>
      <c r="U1168" s="19"/>
      <c r="V1168" s="19"/>
      <c r="W1168" s="19"/>
      <c r="X1168" s="19"/>
      <c r="Y1168" s="19"/>
      <c r="Z1168" s="19"/>
      <c r="AA1168" s="19"/>
    </row>
    <row r="1169" spans="1:27" x14ac:dyDescent="0.2">
      <c r="A1169" s="19"/>
      <c r="B1169" s="19"/>
      <c r="C1169" s="19"/>
      <c r="D1169" s="21"/>
      <c r="E1169" s="21"/>
      <c r="F1169" s="21"/>
      <c r="G1169" s="21"/>
      <c r="H1169" s="21"/>
      <c r="I1169" s="21"/>
      <c r="J1169" s="21"/>
      <c r="K1169" s="404"/>
      <c r="L1169" s="368"/>
      <c r="M1169" s="368"/>
      <c r="N1169" s="368"/>
      <c r="O1169" s="368"/>
      <c r="P1169" s="368"/>
      <c r="Q1169" s="368"/>
      <c r="R1169" s="405"/>
      <c r="S1169" s="19"/>
      <c r="T1169" s="19"/>
      <c r="U1169" s="19"/>
      <c r="V1169" s="19"/>
      <c r="W1169" s="19"/>
      <c r="X1169" s="19"/>
      <c r="Y1169" s="19"/>
      <c r="Z1169" s="19"/>
      <c r="AA1169" s="19"/>
    </row>
    <row r="1170" spans="1:27" ht="16" thickBot="1" x14ac:dyDescent="0.25">
      <c r="A1170" s="19"/>
      <c r="B1170" s="19"/>
      <c r="C1170" s="19"/>
      <c r="D1170" s="21"/>
      <c r="E1170" s="21"/>
      <c r="F1170" s="21"/>
      <c r="G1170" s="21"/>
      <c r="H1170" s="21"/>
      <c r="I1170" s="21"/>
      <c r="J1170" s="21"/>
      <c r="K1170" s="406"/>
      <c r="L1170" s="407"/>
      <c r="M1170" s="407"/>
      <c r="N1170" s="407"/>
      <c r="O1170" s="407"/>
      <c r="P1170" s="407"/>
      <c r="Q1170" s="407"/>
      <c r="R1170" s="408"/>
      <c r="S1170" s="19"/>
      <c r="T1170" s="19"/>
      <c r="U1170" s="19"/>
      <c r="V1170" s="19"/>
      <c r="W1170" s="19"/>
      <c r="X1170" s="19"/>
      <c r="Y1170" s="19"/>
      <c r="Z1170" s="19"/>
      <c r="AA1170" s="19"/>
    </row>
    <row r="1171" spans="1:27" x14ac:dyDescent="0.2">
      <c r="A1171" s="19"/>
      <c r="B1171" s="19"/>
      <c r="C1171" s="19"/>
      <c r="D1171" s="21"/>
      <c r="E1171" s="21"/>
      <c r="F1171" s="21"/>
      <c r="G1171" s="21"/>
      <c r="H1171" s="21"/>
      <c r="I1171" s="21"/>
      <c r="J1171" s="21"/>
      <c r="K1171" s="28"/>
      <c r="L1171" s="28"/>
      <c r="M1171" s="28"/>
      <c r="N1171" s="28"/>
      <c r="O1171" s="28"/>
      <c r="P1171" s="28"/>
      <c r="Q1171" s="28"/>
      <c r="R1171" s="28"/>
      <c r="S1171" s="19"/>
      <c r="T1171" s="19"/>
      <c r="U1171" s="19"/>
      <c r="V1171" s="19"/>
      <c r="W1171" s="19"/>
      <c r="X1171" s="19"/>
      <c r="Y1171" s="19"/>
      <c r="Z1171" s="19"/>
      <c r="AA1171" s="19"/>
    </row>
    <row r="1172" spans="1:27" x14ac:dyDescent="0.2">
      <c r="A1172" s="19"/>
      <c r="B1172" s="19"/>
      <c r="C1172" s="19"/>
      <c r="D1172" s="19"/>
      <c r="E1172" s="19"/>
      <c r="F1172" s="19"/>
      <c r="G1172" s="19"/>
      <c r="H1172" s="19"/>
      <c r="I1172" s="21"/>
      <c r="J1172" s="21"/>
      <c r="K1172" s="21"/>
      <c r="L1172" s="21"/>
      <c r="M1172" s="21"/>
      <c r="N1172" s="21"/>
      <c r="O1172" s="21"/>
      <c r="P1172" s="21"/>
      <c r="Q1172" s="21"/>
      <c r="R1172" s="21"/>
      <c r="S1172" s="19"/>
      <c r="T1172" s="19"/>
      <c r="U1172" s="19"/>
      <c r="V1172" s="19"/>
      <c r="W1172" s="19"/>
      <c r="X1172" s="19"/>
      <c r="Y1172" s="19"/>
      <c r="Z1172" s="19"/>
      <c r="AA1172" s="19"/>
    </row>
    <row r="1173" spans="1:27" ht="16" thickBot="1" x14ac:dyDescent="0.25">
      <c r="A1173" s="24" t="s">
        <v>310</v>
      </c>
      <c r="B1173" s="19"/>
      <c r="C1173" s="19"/>
      <c r="D1173" s="19"/>
      <c r="E1173" s="19"/>
      <c r="F1173" s="19"/>
      <c r="G1173" s="19"/>
      <c r="H1173" s="19"/>
      <c r="I1173" s="21"/>
      <c r="J1173" s="21"/>
      <c r="K1173" s="21"/>
      <c r="L1173" s="21"/>
      <c r="M1173" s="21"/>
      <c r="N1173" s="25"/>
      <c r="O1173" s="21"/>
      <c r="P1173" s="21"/>
      <c r="Q1173" s="21"/>
      <c r="R1173" s="21"/>
      <c r="S1173" s="19"/>
      <c r="T1173" s="19"/>
      <c r="U1173" s="19"/>
      <c r="V1173" s="19"/>
      <c r="W1173" s="19"/>
      <c r="X1173" s="19"/>
      <c r="Y1173" s="19"/>
      <c r="Z1173" s="19"/>
      <c r="AA1173" s="19"/>
    </row>
    <row r="1174" spans="1:27" x14ac:dyDescent="0.2">
      <c r="A1174" s="383" t="s">
        <v>259</v>
      </c>
      <c r="B1174" s="384"/>
      <c r="C1174" s="384"/>
      <c r="D1174" s="384"/>
      <c r="E1174" s="384"/>
      <c r="F1174" s="389" t="s">
        <v>323</v>
      </c>
      <c r="G1174" s="390"/>
      <c r="H1174" s="390"/>
      <c r="I1174" s="390"/>
      <c r="J1174" s="390"/>
      <c r="K1174" s="390"/>
      <c r="L1174" s="390"/>
      <c r="M1174" s="391"/>
      <c r="N1174" s="384" t="s">
        <v>259</v>
      </c>
      <c r="O1174" s="384"/>
      <c r="P1174" s="384"/>
      <c r="Q1174" s="384"/>
      <c r="R1174" s="397"/>
      <c r="S1174" s="19"/>
      <c r="T1174" s="19"/>
      <c r="U1174" s="19"/>
      <c r="V1174" s="19"/>
      <c r="W1174" s="19"/>
      <c r="X1174" s="19"/>
      <c r="Y1174" s="19"/>
      <c r="Z1174" s="19"/>
      <c r="AA1174" s="19"/>
    </row>
    <row r="1175" spans="1:27" x14ac:dyDescent="0.2">
      <c r="A1175" s="385"/>
      <c r="B1175" s="386"/>
      <c r="C1175" s="386"/>
      <c r="D1175" s="386"/>
      <c r="E1175" s="386"/>
      <c r="F1175" s="392"/>
      <c r="G1175" s="379"/>
      <c r="H1175" s="379"/>
      <c r="I1175" s="379"/>
      <c r="J1175" s="379"/>
      <c r="K1175" s="379"/>
      <c r="L1175" s="379"/>
      <c r="M1175" s="393"/>
      <c r="N1175" s="386"/>
      <c r="O1175" s="386"/>
      <c r="P1175" s="386"/>
      <c r="Q1175" s="386"/>
      <c r="R1175" s="398"/>
      <c r="S1175" s="19" t="s">
        <v>260</v>
      </c>
      <c r="T1175" s="19"/>
      <c r="U1175" s="19"/>
      <c r="V1175" s="19"/>
      <c r="W1175" s="19"/>
      <c r="X1175" s="19"/>
      <c r="Y1175" s="19"/>
      <c r="Z1175" s="19"/>
      <c r="AA1175" s="19"/>
    </row>
    <row r="1176" spans="1:27" x14ac:dyDescent="0.2">
      <c r="A1176" s="385"/>
      <c r="B1176" s="386"/>
      <c r="C1176" s="386"/>
      <c r="D1176" s="386"/>
      <c r="E1176" s="386"/>
      <c r="F1176" s="392"/>
      <c r="G1176" s="379"/>
      <c r="H1176" s="379"/>
      <c r="I1176" s="379"/>
      <c r="J1176" s="379"/>
      <c r="K1176" s="379"/>
      <c r="L1176" s="379"/>
      <c r="M1176" s="393"/>
      <c r="N1176" s="386"/>
      <c r="O1176" s="386"/>
      <c r="P1176" s="386"/>
      <c r="Q1176" s="386"/>
      <c r="R1176" s="398"/>
      <c r="S1176" s="19" t="s">
        <v>261</v>
      </c>
      <c r="T1176" s="19"/>
      <c r="U1176" s="19"/>
      <c r="V1176" s="19"/>
      <c r="W1176" s="19"/>
      <c r="X1176" s="19"/>
      <c r="Y1176" s="19"/>
      <c r="Z1176" s="19"/>
      <c r="AA1176" s="19"/>
    </row>
    <row r="1177" spans="1:27" x14ac:dyDescent="0.2">
      <c r="A1177" s="385"/>
      <c r="B1177" s="386"/>
      <c r="C1177" s="386"/>
      <c r="D1177" s="386"/>
      <c r="E1177" s="386"/>
      <c r="F1177" s="392"/>
      <c r="G1177" s="379"/>
      <c r="H1177" s="379"/>
      <c r="I1177" s="379"/>
      <c r="J1177" s="379"/>
      <c r="K1177" s="379"/>
      <c r="L1177" s="379"/>
      <c r="M1177" s="393"/>
      <c r="N1177" s="386"/>
      <c r="O1177" s="386"/>
      <c r="P1177" s="386"/>
      <c r="Q1177" s="386"/>
      <c r="R1177" s="398"/>
      <c r="S1177" s="19"/>
      <c r="T1177" s="19"/>
      <c r="U1177" s="19"/>
      <c r="V1177" s="19"/>
      <c r="W1177" s="19"/>
      <c r="X1177" s="19"/>
      <c r="Y1177" s="19"/>
      <c r="Z1177" s="19"/>
      <c r="AA1177" s="19"/>
    </row>
    <row r="1178" spans="1:27" x14ac:dyDescent="0.2">
      <c r="A1178" s="385"/>
      <c r="B1178" s="386"/>
      <c r="C1178" s="386"/>
      <c r="D1178" s="386"/>
      <c r="E1178" s="386"/>
      <c r="F1178" s="392"/>
      <c r="G1178" s="379"/>
      <c r="H1178" s="379"/>
      <c r="I1178" s="379"/>
      <c r="J1178" s="379"/>
      <c r="K1178" s="379"/>
      <c r="L1178" s="379"/>
      <c r="M1178" s="393"/>
      <c r="N1178" s="386"/>
      <c r="O1178" s="386"/>
      <c r="P1178" s="386"/>
      <c r="Q1178" s="386"/>
      <c r="R1178" s="398"/>
      <c r="S1178" s="19"/>
      <c r="T1178" s="19"/>
      <c r="U1178" s="19"/>
      <c r="V1178" s="19"/>
      <c r="W1178" s="19"/>
      <c r="X1178" s="19"/>
      <c r="Y1178" s="19"/>
      <c r="Z1178" s="19"/>
      <c r="AA1178" s="19"/>
    </row>
    <row r="1179" spans="1:27" x14ac:dyDescent="0.2">
      <c r="A1179" s="385"/>
      <c r="B1179" s="386"/>
      <c r="C1179" s="386"/>
      <c r="D1179" s="386"/>
      <c r="E1179" s="386"/>
      <c r="F1179" s="392"/>
      <c r="G1179" s="379"/>
      <c r="H1179" s="379"/>
      <c r="I1179" s="379"/>
      <c r="J1179" s="379"/>
      <c r="K1179" s="379"/>
      <c r="L1179" s="379"/>
      <c r="M1179" s="393"/>
      <c r="N1179" s="386"/>
      <c r="O1179" s="386"/>
      <c r="P1179" s="386"/>
      <c r="Q1179" s="386"/>
      <c r="R1179" s="398"/>
      <c r="S1179" s="19"/>
      <c r="T1179" s="19"/>
      <c r="U1179" s="19"/>
      <c r="V1179" s="19"/>
      <c r="W1179" s="19"/>
      <c r="X1179" s="19"/>
      <c r="Y1179" s="19"/>
      <c r="Z1179" s="19"/>
      <c r="AA1179" s="19"/>
    </row>
    <row r="1180" spans="1:27" x14ac:dyDescent="0.2">
      <c r="A1180" s="385"/>
      <c r="B1180" s="386"/>
      <c r="C1180" s="386"/>
      <c r="D1180" s="386"/>
      <c r="E1180" s="386"/>
      <c r="F1180" s="392"/>
      <c r="G1180" s="379"/>
      <c r="H1180" s="379"/>
      <c r="I1180" s="379"/>
      <c r="J1180" s="379"/>
      <c r="K1180" s="379"/>
      <c r="L1180" s="379"/>
      <c r="M1180" s="393"/>
      <c r="N1180" s="386"/>
      <c r="O1180" s="386"/>
      <c r="P1180" s="386"/>
      <c r="Q1180" s="386"/>
      <c r="R1180" s="398"/>
      <c r="S1180" s="19"/>
      <c r="T1180" s="19"/>
      <c r="U1180" s="19"/>
      <c r="V1180" s="19"/>
      <c r="W1180" s="19"/>
      <c r="X1180" s="19"/>
      <c r="Y1180" s="19"/>
      <c r="Z1180" s="19"/>
      <c r="AA1180" s="19"/>
    </row>
    <row r="1181" spans="1:27" x14ac:dyDescent="0.2">
      <c r="A1181" s="385"/>
      <c r="B1181" s="386"/>
      <c r="C1181" s="386"/>
      <c r="D1181" s="386"/>
      <c r="E1181" s="386"/>
      <c r="F1181" s="392"/>
      <c r="G1181" s="379"/>
      <c r="H1181" s="379"/>
      <c r="I1181" s="379"/>
      <c r="J1181" s="379"/>
      <c r="K1181" s="379"/>
      <c r="L1181" s="379"/>
      <c r="M1181" s="393"/>
      <c r="N1181" s="386"/>
      <c r="O1181" s="386"/>
      <c r="P1181" s="386"/>
      <c r="Q1181" s="386"/>
      <c r="R1181" s="398"/>
      <c r="S1181" s="19" t="s">
        <v>262</v>
      </c>
      <c r="T1181" s="19"/>
      <c r="U1181" s="19"/>
      <c r="V1181" s="19"/>
      <c r="W1181" s="19"/>
      <c r="X1181" s="19"/>
      <c r="Y1181" s="19"/>
      <c r="Z1181" s="19"/>
      <c r="AA1181" s="19"/>
    </row>
    <row r="1182" spans="1:27" x14ac:dyDescent="0.2">
      <c r="A1182" s="385"/>
      <c r="B1182" s="386"/>
      <c r="C1182" s="386"/>
      <c r="D1182" s="386"/>
      <c r="E1182" s="386"/>
      <c r="F1182" s="392"/>
      <c r="G1182" s="379"/>
      <c r="H1182" s="379"/>
      <c r="I1182" s="379"/>
      <c r="J1182" s="379"/>
      <c r="K1182" s="379"/>
      <c r="L1182" s="379"/>
      <c r="M1182" s="393"/>
      <c r="N1182" s="386"/>
      <c r="O1182" s="386"/>
      <c r="P1182" s="386"/>
      <c r="Q1182" s="386"/>
      <c r="R1182" s="398"/>
      <c r="S1182" s="19" t="s">
        <v>263</v>
      </c>
      <c r="T1182" s="19"/>
      <c r="U1182" s="19"/>
      <c r="V1182" s="19"/>
      <c r="W1182" s="19"/>
      <c r="X1182" s="19"/>
      <c r="Y1182" s="19"/>
      <c r="Z1182" s="19"/>
      <c r="AA1182" s="19"/>
    </row>
    <row r="1183" spans="1:27" ht="16" thickBot="1" x14ac:dyDescent="0.25">
      <c r="A1183" s="387"/>
      <c r="B1183" s="388"/>
      <c r="C1183" s="388"/>
      <c r="D1183" s="388"/>
      <c r="E1183" s="388"/>
      <c r="F1183" s="392"/>
      <c r="G1183" s="379"/>
      <c r="H1183" s="379"/>
      <c r="I1183" s="379"/>
      <c r="J1183" s="379"/>
      <c r="K1183" s="379"/>
      <c r="L1183" s="379"/>
      <c r="M1183" s="393"/>
      <c r="N1183" s="388"/>
      <c r="O1183" s="388"/>
      <c r="P1183" s="388"/>
      <c r="Q1183" s="388"/>
      <c r="R1183" s="399"/>
      <c r="S1183" s="19" t="s">
        <v>258</v>
      </c>
      <c r="T1183" s="19"/>
      <c r="U1183" s="19"/>
      <c r="V1183" s="19"/>
      <c r="W1183" s="19"/>
      <c r="X1183" s="19"/>
      <c r="Y1183" s="19"/>
      <c r="Z1183" s="19"/>
      <c r="AA1183" s="19"/>
    </row>
    <row r="1184" spans="1:27" x14ac:dyDescent="0.2">
      <c r="A1184" s="383" t="s">
        <v>259</v>
      </c>
      <c r="B1184" s="384"/>
      <c r="C1184" s="384"/>
      <c r="D1184" s="384"/>
      <c r="E1184" s="384"/>
      <c r="F1184" s="392"/>
      <c r="G1184" s="379"/>
      <c r="H1184" s="379"/>
      <c r="I1184" s="379"/>
      <c r="J1184" s="379"/>
      <c r="K1184" s="379"/>
      <c r="L1184" s="379"/>
      <c r="M1184" s="393"/>
      <c r="N1184" s="384" t="s">
        <v>259</v>
      </c>
      <c r="O1184" s="384"/>
      <c r="P1184" s="384"/>
      <c r="Q1184" s="384"/>
      <c r="R1184" s="397"/>
      <c r="S1184" s="19" t="s">
        <v>264</v>
      </c>
      <c r="T1184" s="19"/>
      <c r="U1184" s="19"/>
      <c r="V1184" s="19"/>
      <c r="W1184" s="19"/>
      <c r="X1184" s="19"/>
      <c r="Y1184" s="19"/>
      <c r="Z1184" s="19"/>
      <c r="AA1184" s="19"/>
    </row>
    <row r="1185" spans="1:27" x14ac:dyDescent="0.2">
      <c r="A1185" s="385"/>
      <c r="B1185" s="386"/>
      <c r="C1185" s="386"/>
      <c r="D1185" s="386"/>
      <c r="E1185" s="386"/>
      <c r="F1185" s="392"/>
      <c r="G1185" s="379"/>
      <c r="H1185" s="379"/>
      <c r="I1185" s="379"/>
      <c r="J1185" s="379"/>
      <c r="K1185" s="379"/>
      <c r="L1185" s="379"/>
      <c r="M1185" s="393"/>
      <c r="N1185" s="386"/>
      <c r="O1185" s="386"/>
      <c r="P1185" s="386"/>
      <c r="Q1185" s="386"/>
      <c r="R1185" s="398"/>
      <c r="S1185" s="19" t="s">
        <v>265</v>
      </c>
      <c r="T1185" s="19"/>
      <c r="U1185" s="19"/>
      <c r="V1185" s="19"/>
      <c r="W1185" s="19"/>
      <c r="X1185" s="19"/>
      <c r="Y1185" s="19"/>
      <c r="Z1185" s="19"/>
      <c r="AA1185" s="19"/>
    </row>
    <row r="1186" spans="1:27" x14ac:dyDescent="0.2">
      <c r="A1186" s="385"/>
      <c r="B1186" s="386"/>
      <c r="C1186" s="386"/>
      <c r="D1186" s="386"/>
      <c r="E1186" s="386"/>
      <c r="F1186" s="392"/>
      <c r="G1186" s="379"/>
      <c r="H1186" s="379"/>
      <c r="I1186" s="379"/>
      <c r="J1186" s="379"/>
      <c r="K1186" s="379"/>
      <c r="L1186" s="379"/>
      <c r="M1186" s="393"/>
      <c r="N1186" s="386"/>
      <c r="O1186" s="386"/>
      <c r="P1186" s="386"/>
      <c r="Q1186" s="386"/>
      <c r="R1186" s="398"/>
      <c r="S1186" s="19"/>
      <c r="T1186" s="19"/>
      <c r="U1186" s="19"/>
      <c r="V1186" s="19"/>
      <c r="W1186" s="19"/>
      <c r="X1186" s="19"/>
      <c r="Y1186" s="19"/>
      <c r="Z1186" s="19"/>
      <c r="AA1186" s="19"/>
    </row>
    <row r="1187" spans="1:27" x14ac:dyDescent="0.2">
      <c r="A1187" s="385"/>
      <c r="B1187" s="386"/>
      <c r="C1187" s="386"/>
      <c r="D1187" s="386"/>
      <c r="E1187" s="386"/>
      <c r="F1187" s="392"/>
      <c r="G1187" s="379"/>
      <c r="H1187" s="379"/>
      <c r="I1187" s="379"/>
      <c r="J1187" s="379"/>
      <c r="K1187" s="379"/>
      <c r="L1187" s="379"/>
      <c r="M1187" s="393"/>
      <c r="N1187" s="386"/>
      <c r="O1187" s="386"/>
      <c r="P1187" s="386"/>
      <c r="Q1187" s="386"/>
      <c r="R1187" s="398"/>
      <c r="S1187" s="19"/>
      <c r="T1187" s="19"/>
      <c r="U1187" s="19"/>
      <c r="V1187" s="19"/>
      <c r="W1187" s="19"/>
      <c r="X1187" s="19"/>
      <c r="Y1187" s="19"/>
      <c r="Z1187" s="19"/>
      <c r="AA1187" s="19"/>
    </row>
    <row r="1188" spans="1:27" x14ac:dyDescent="0.2">
      <c r="A1188" s="385"/>
      <c r="B1188" s="386"/>
      <c r="C1188" s="386"/>
      <c r="D1188" s="386"/>
      <c r="E1188" s="386"/>
      <c r="F1188" s="392"/>
      <c r="G1188" s="379"/>
      <c r="H1188" s="379"/>
      <c r="I1188" s="379"/>
      <c r="J1188" s="379"/>
      <c r="K1188" s="379"/>
      <c r="L1188" s="379"/>
      <c r="M1188" s="393"/>
      <c r="N1188" s="386"/>
      <c r="O1188" s="386"/>
      <c r="P1188" s="386"/>
      <c r="Q1188" s="386"/>
      <c r="R1188" s="398"/>
      <c r="S1188" s="19"/>
      <c r="T1188" s="19"/>
      <c r="U1188" s="19"/>
      <c r="V1188" s="19"/>
      <c r="W1188" s="19"/>
      <c r="X1188" s="19"/>
      <c r="Y1188" s="19"/>
      <c r="Z1188" s="19"/>
      <c r="AA1188" s="19"/>
    </row>
    <row r="1189" spans="1:27" x14ac:dyDescent="0.2">
      <c r="A1189" s="385"/>
      <c r="B1189" s="386"/>
      <c r="C1189" s="386"/>
      <c r="D1189" s="386"/>
      <c r="E1189" s="386"/>
      <c r="F1189" s="392"/>
      <c r="G1189" s="379"/>
      <c r="H1189" s="379"/>
      <c r="I1189" s="379"/>
      <c r="J1189" s="379"/>
      <c r="K1189" s="379"/>
      <c r="L1189" s="379"/>
      <c r="M1189" s="393"/>
      <c r="N1189" s="386"/>
      <c r="O1189" s="386"/>
      <c r="P1189" s="386"/>
      <c r="Q1189" s="386"/>
      <c r="R1189" s="398"/>
      <c r="S1189" s="19"/>
      <c r="T1189" s="19"/>
      <c r="U1189" s="19"/>
      <c r="V1189" s="19"/>
      <c r="W1189" s="19"/>
      <c r="X1189" s="19"/>
      <c r="Y1189" s="19"/>
      <c r="Z1189" s="19"/>
      <c r="AA1189" s="19"/>
    </row>
    <row r="1190" spans="1:27" x14ac:dyDescent="0.2">
      <c r="A1190" s="385"/>
      <c r="B1190" s="386"/>
      <c r="C1190" s="386"/>
      <c r="D1190" s="386"/>
      <c r="E1190" s="386"/>
      <c r="F1190" s="392"/>
      <c r="G1190" s="379"/>
      <c r="H1190" s="379"/>
      <c r="I1190" s="379"/>
      <c r="J1190" s="379"/>
      <c r="K1190" s="379"/>
      <c r="L1190" s="379"/>
      <c r="M1190" s="393"/>
      <c r="N1190" s="386"/>
      <c r="O1190" s="386"/>
      <c r="P1190" s="386"/>
      <c r="Q1190" s="386"/>
      <c r="R1190" s="398"/>
      <c r="S1190" s="19"/>
      <c r="T1190" s="19"/>
      <c r="U1190" s="19"/>
      <c r="V1190" s="19"/>
      <c r="W1190" s="19"/>
      <c r="X1190" s="19"/>
      <c r="Y1190" s="19"/>
      <c r="Z1190" s="19"/>
      <c r="AA1190" s="19"/>
    </row>
    <row r="1191" spans="1:27" x14ac:dyDescent="0.2">
      <c r="A1191" s="385"/>
      <c r="B1191" s="386"/>
      <c r="C1191" s="386"/>
      <c r="D1191" s="386"/>
      <c r="E1191" s="386"/>
      <c r="F1191" s="392"/>
      <c r="G1191" s="379"/>
      <c r="H1191" s="379"/>
      <c r="I1191" s="379"/>
      <c r="J1191" s="379"/>
      <c r="K1191" s="379"/>
      <c r="L1191" s="379"/>
      <c r="M1191" s="393"/>
      <c r="N1191" s="386"/>
      <c r="O1191" s="386"/>
      <c r="P1191" s="386"/>
      <c r="Q1191" s="386"/>
      <c r="R1191" s="398"/>
      <c r="S1191" s="19"/>
      <c r="T1191" s="19"/>
      <c r="U1191" s="19"/>
      <c r="V1191" s="19"/>
      <c r="W1191" s="19"/>
      <c r="X1191" s="19"/>
      <c r="Y1191" s="19"/>
      <c r="Z1191" s="19"/>
      <c r="AA1191" s="19"/>
    </row>
    <row r="1192" spans="1:27" x14ac:dyDescent="0.2">
      <c r="A1192" s="385"/>
      <c r="B1192" s="386"/>
      <c r="C1192" s="386"/>
      <c r="D1192" s="386"/>
      <c r="E1192" s="386"/>
      <c r="F1192" s="392"/>
      <c r="G1192" s="379"/>
      <c r="H1192" s="379"/>
      <c r="I1192" s="379"/>
      <c r="J1192" s="379"/>
      <c r="K1192" s="379"/>
      <c r="L1192" s="379"/>
      <c r="M1192" s="393"/>
      <c r="N1192" s="386"/>
      <c r="O1192" s="386"/>
      <c r="P1192" s="386"/>
      <c r="Q1192" s="386"/>
      <c r="R1192" s="398"/>
      <c r="S1192" s="19"/>
      <c r="T1192" s="19"/>
      <c r="U1192" s="19"/>
      <c r="V1192" s="19"/>
      <c r="W1192" s="19"/>
      <c r="X1192" s="19"/>
      <c r="Y1192" s="19"/>
      <c r="Z1192" s="19"/>
      <c r="AA1192" s="19"/>
    </row>
    <row r="1193" spans="1:27" ht="16" thickBot="1" x14ac:dyDescent="0.25">
      <c r="A1193" s="387"/>
      <c r="B1193" s="388"/>
      <c r="C1193" s="388"/>
      <c r="D1193" s="388"/>
      <c r="E1193" s="388"/>
      <c r="F1193" s="392"/>
      <c r="G1193" s="379"/>
      <c r="H1193" s="379"/>
      <c r="I1193" s="379"/>
      <c r="J1193" s="379"/>
      <c r="K1193" s="379"/>
      <c r="L1193" s="379"/>
      <c r="M1193" s="393"/>
      <c r="N1193" s="388"/>
      <c r="O1193" s="388"/>
      <c r="P1193" s="388"/>
      <c r="Q1193" s="388"/>
      <c r="R1193" s="399"/>
      <c r="S1193" s="19"/>
      <c r="T1193" s="19"/>
      <c r="U1193" s="19"/>
      <c r="V1193" s="19"/>
      <c r="W1193" s="19"/>
      <c r="X1193" s="19"/>
      <c r="Y1193" s="19"/>
      <c r="Z1193" s="19"/>
      <c r="AA1193" s="19"/>
    </row>
    <row r="1194" spans="1:27" x14ac:dyDescent="0.2">
      <c r="A1194" s="383" t="s">
        <v>259</v>
      </c>
      <c r="B1194" s="384"/>
      <c r="C1194" s="384"/>
      <c r="D1194" s="384"/>
      <c r="E1194" s="384"/>
      <c r="F1194" s="392"/>
      <c r="G1194" s="379"/>
      <c r="H1194" s="379"/>
      <c r="I1194" s="379"/>
      <c r="J1194" s="379"/>
      <c r="K1194" s="379"/>
      <c r="L1194" s="379"/>
      <c r="M1194" s="393"/>
      <c r="N1194" s="384" t="s">
        <v>259</v>
      </c>
      <c r="O1194" s="384"/>
      <c r="P1194" s="384"/>
      <c r="Q1194" s="384"/>
      <c r="R1194" s="397"/>
      <c r="S1194" s="19"/>
      <c r="T1194" s="19"/>
      <c r="U1194" s="19"/>
      <c r="V1194" s="19"/>
      <c r="W1194" s="19"/>
      <c r="X1194" s="19"/>
      <c r="Y1194" s="19"/>
      <c r="Z1194" s="19"/>
      <c r="AA1194" s="19"/>
    </row>
    <row r="1195" spans="1:27" x14ac:dyDescent="0.2">
      <c r="A1195" s="385"/>
      <c r="B1195" s="386"/>
      <c r="C1195" s="386"/>
      <c r="D1195" s="386"/>
      <c r="E1195" s="386"/>
      <c r="F1195" s="392"/>
      <c r="G1195" s="379"/>
      <c r="H1195" s="379"/>
      <c r="I1195" s="379"/>
      <c r="J1195" s="379"/>
      <c r="K1195" s="379"/>
      <c r="L1195" s="379"/>
      <c r="M1195" s="393"/>
      <c r="N1195" s="386"/>
      <c r="O1195" s="386"/>
      <c r="P1195" s="386"/>
      <c r="Q1195" s="386"/>
      <c r="R1195" s="398"/>
      <c r="S1195" s="19"/>
      <c r="T1195" s="19"/>
      <c r="U1195" s="19"/>
      <c r="V1195" s="19"/>
      <c r="W1195" s="19"/>
      <c r="X1195" s="19"/>
      <c r="Y1195" s="19"/>
      <c r="Z1195" s="19"/>
      <c r="AA1195" s="19"/>
    </row>
    <row r="1196" spans="1:27" x14ac:dyDescent="0.2">
      <c r="A1196" s="385"/>
      <c r="B1196" s="386"/>
      <c r="C1196" s="386"/>
      <c r="D1196" s="386"/>
      <c r="E1196" s="386"/>
      <c r="F1196" s="392"/>
      <c r="G1196" s="379"/>
      <c r="H1196" s="379"/>
      <c r="I1196" s="379"/>
      <c r="J1196" s="379"/>
      <c r="K1196" s="379"/>
      <c r="L1196" s="379"/>
      <c r="M1196" s="393"/>
      <c r="N1196" s="386"/>
      <c r="O1196" s="386"/>
      <c r="P1196" s="386"/>
      <c r="Q1196" s="386"/>
      <c r="R1196" s="398"/>
      <c r="S1196" s="19"/>
      <c r="T1196" s="19"/>
      <c r="U1196" s="19"/>
      <c r="V1196" s="19"/>
      <c r="W1196" s="19"/>
      <c r="X1196" s="19"/>
      <c r="Y1196" s="19"/>
      <c r="Z1196" s="19"/>
      <c r="AA1196" s="19"/>
    </row>
    <row r="1197" spans="1:27" x14ac:dyDescent="0.2">
      <c r="A1197" s="385"/>
      <c r="B1197" s="386"/>
      <c r="C1197" s="386"/>
      <c r="D1197" s="386"/>
      <c r="E1197" s="386"/>
      <c r="F1197" s="392"/>
      <c r="G1197" s="379"/>
      <c r="H1197" s="379"/>
      <c r="I1197" s="379"/>
      <c r="J1197" s="379"/>
      <c r="K1197" s="379"/>
      <c r="L1197" s="379"/>
      <c r="M1197" s="393"/>
      <c r="N1197" s="386"/>
      <c r="O1197" s="386"/>
      <c r="P1197" s="386"/>
      <c r="Q1197" s="386"/>
      <c r="R1197" s="398"/>
      <c r="S1197" s="19"/>
      <c r="T1197" s="19"/>
      <c r="U1197" s="19"/>
      <c r="V1197" s="19"/>
      <c r="W1197" s="19"/>
      <c r="X1197" s="19"/>
      <c r="Y1197" s="19"/>
      <c r="Z1197" s="19"/>
      <c r="AA1197" s="19"/>
    </row>
    <row r="1198" spans="1:27" x14ac:dyDescent="0.2">
      <c r="A1198" s="385"/>
      <c r="B1198" s="386"/>
      <c r="C1198" s="386"/>
      <c r="D1198" s="386"/>
      <c r="E1198" s="386"/>
      <c r="F1198" s="392"/>
      <c r="G1198" s="379"/>
      <c r="H1198" s="379"/>
      <c r="I1198" s="379"/>
      <c r="J1198" s="379"/>
      <c r="K1198" s="379"/>
      <c r="L1198" s="379"/>
      <c r="M1198" s="393"/>
      <c r="N1198" s="386"/>
      <c r="O1198" s="386"/>
      <c r="P1198" s="386"/>
      <c r="Q1198" s="386"/>
      <c r="R1198" s="398"/>
      <c r="S1198" s="19"/>
      <c r="T1198" s="19"/>
      <c r="U1198" s="19"/>
      <c r="V1198" s="19"/>
      <c r="W1198" s="19"/>
      <c r="X1198" s="19"/>
      <c r="Y1198" s="19"/>
      <c r="Z1198" s="19"/>
      <c r="AA1198" s="19"/>
    </row>
    <row r="1199" spans="1:27" x14ac:dyDescent="0.2">
      <c r="A1199" s="385"/>
      <c r="B1199" s="386"/>
      <c r="C1199" s="386"/>
      <c r="D1199" s="386"/>
      <c r="E1199" s="386"/>
      <c r="F1199" s="392"/>
      <c r="G1199" s="379"/>
      <c r="H1199" s="379"/>
      <c r="I1199" s="379"/>
      <c r="J1199" s="379"/>
      <c r="K1199" s="379"/>
      <c r="L1199" s="379"/>
      <c r="M1199" s="393"/>
      <c r="N1199" s="386"/>
      <c r="O1199" s="386"/>
      <c r="P1199" s="386"/>
      <c r="Q1199" s="386"/>
      <c r="R1199" s="398"/>
      <c r="S1199" s="19"/>
      <c r="T1199" s="19"/>
      <c r="U1199" s="19"/>
      <c r="V1199" s="19"/>
      <c r="W1199" s="19"/>
      <c r="X1199" s="19"/>
      <c r="Y1199" s="19"/>
      <c r="Z1199" s="19"/>
      <c r="AA1199" s="19"/>
    </row>
    <row r="1200" spans="1:27" x14ac:dyDescent="0.2">
      <c r="A1200" s="385"/>
      <c r="B1200" s="386"/>
      <c r="C1200" s="386"/>
      <c r="D1200" s="386"/>
      <c r="E1200" s="386"/>
      <c r="F1200" s="392"/>
      <c r="G1200" s="379"/>
      <c r="H1200" s="379"/>
      <c r="I1200" s="379"/>
      <c r="J1200" s="379"/>
      <c r="K1200" s="379"/>
      <c r="L1200" s="379"/>
      <c r="M1200" s="393"/>
      <c r="N1200" s="386"/>
      <c r="O1200" s="386"/>
      <c r="P1200" s="386"/>
      <c r="Q1200" s="386"/>
      <c r="R1200" s="398"/>
      <c r="S1200" s="19"/>
      <c r="T1200" s="19"/>
      <c r="U1200" s="19"/>
      <c r="V1200" s="19"/>
      <c r="W1200" s="19"/>
      <c r="X1200" s="19"/>
      <c r="Y1200" s="19"/>
      <c r="Z1200" s="19"/>
      <c r="AA1200" s="19"/>
    </row>
    <row r="1201" spans="1:27" x14ac:dyDescent="0.2">
      <c r="A1201" s="385"/>
      <c r="B1201" s="386"/>
      <c r="C1201" s="386"/>
      <c r="D1201" s="386"/>
      <c r="E1201" s="386"/>
      <c r="F1201" s="392"/>
      <c r="G1201" s="379"/>
      <c r="H1201" s="379"/>
      <c r="I1201" s="379"/>
      <c r="J1201" s="379"/>
      <c r="K1201" s="379"/>
      <c r="L1201" s="379"/>
      <c r="M1201" s="393"/>
      <c r="N1201" s="386"/>
      <c r="O1201" s="386"/>
      <c r="P1201" s="386"/>
      <c r="Q1201" s="386"/>
      <c r="R1201" s="398"/>
      <c r="S1201" s="19"/>
      <c r="T1201" s="19"/>
      <c r="U1201" s="19"/>
      <c r="V1201" s="19"/>
      <c r="W1201" s="19"/>
      <c r="X1201" s="19"/>
      <c r="Y1201" s="19"/>
      <c r="Z1201" s="19"/>
      <c r="AA1201" s="19"/>
    </row>
    <row r="1202" spans="1:27" x14ac:dyDescent="0.2">
      <c r="A1202" s="385"/>
      <c r="B1202" s="386"/>
      <c r="C1202" s="386"/>
      <c r="D1202" s="386"/>
      <c r="E1202" s="386"/>
      <c r="F1202" s="392"/>
      <c r="G1202" s="379"/>
      <c r="H1202" s="379"/>
      <c r="I1202" s="379"/>
      <c r="J1202" s="379"/>
      <c r="K1202" s="379"/>
      <c r="L1202" s="379"/>
      <c r="M1202" s="393"/>
      <c r="N1202" s="386"/>
      <c r="O1202" s="386"/>
      <c r="P1202" s="386"/>
      <c r="Q1202" s="386"/>
      <c r="R1202" s="398"/>
      <c r="S1202" s="19"/>
      <c r="T1202" s="19"/>
      <c r="U1202" s="19"/>
      <c r="V1202" s="19"/>
      <c r="W1202" s="19"/>
      <c r="X1202" s="19"/>
      <c r="Y1202" s="19"/>
      <c r="Z1202" s="19"/>
      <c r="AA1202" s="19"/>
    </row>
    <row r="1203" spans="1:27" ht="16" thickBot="1" x14ac:dyDescent="0.25">
      <c r="A1203" s="387"/>
      <c r="B1203" s="388"/>
      <c r="C1203" s="388"/>
      <c r="D1203" s="388"/>
      <c r="E1203" s="388"/>
      <c r="F1203" s="394"/>
      <c r="G1203" s="395"/>
      <c r="H1203" s="395"/>
      <c r="I1203" s="395"/>
      <c r="J1203" s="395"/>
      <c r="K1203" s="395"/>
      <c r="L1203" s="395"/>
      <c r="M1203" s="396"/>
      <c r="N1203" s="388"/>
      <c r="O1203" s="388"/>
      <c r="P1203" s="388"/>
      <c r="Q1203" s="388"/>
      <c r="R1203" s="399"/>
      <c r="S1203" s="19"/>
      <c r="T1203" s="19"/>
      <c r="U1203" s="19"/>
      <c r="V1203" s="19"/>
      <c r="W1203" s="19"/>
      <c r="X1203" s="19"/>
      <c r="Y1203" s="19"/>
      <c r="Z1203" s="19"/>
      <c r="AA1203" s="19"/>
    </row>
    <row r="1204" spans="1:27" x14ac:dyDescent="0.2">
      <c r="A1204" s="26"/>
      <c r="B1204" s="26"/>
      <c r="C1204" s="26"/>
      <c r="D1204" s="26"/>
      <c r="E1204" s="26"/>
      <c r="F1204" s="26"/>
      <c r="G1204" s="26"/>
      <c r="H1204" s="26"/>
      <c r="I1204" s="26"/>
      <c r="J1204" s="26"/>
      <c r="K1204" s="26"/>
      <c r="L1204" s="26"/>
      <c r="M1204" s="26"/>
      <c r="N1204" s="27"/>
      <c r="O1204" s="26"/>
      <c r="P1204" s="26"/>
      <c r="Q1204" s="26"/>
      <c r="R1204" s="26"/>
      <c r="S1204" s="19"/>
      <c r="T1204" s="19"/>
      <c r="U1204" s="19"/>
      <c r="V1204" s="19"/>
      <c r="W1204" s="19"/>
      <c r="X1204" s="19"/>
      <c r="Y1204" s="19"/>
      <c r="Z1204" s="19"/>
      <c r="AA1204" s="19"/>
    </row>
    <row r="1205" spans="1:27" x14ac:dyDescent="0.2">
      <c r="A1205" s="380" t="s">
        <v>266</v>
      </c>
      <c r="B1205" s="380"/>
      <c r="C1205" s="380"/>
      <c r="D1205" s="380"/>
      <c r="E1205" s="380"/>
      <c r="F1205" s="380"/>
      <c r="G1205" s="380"/>
      <c r="H1205" s="380"/>
      <c r="I1205" s="19"/>
      <c r="J1205" s="19"/>
      <c r="K1205" s="380" t="s">
        <v>267</v>
      </c>
      <c r="L1205" s="380"/>
      <c r="M1205" s="380"/>
      <c r="N1205" s="380"/>
      <c r="O1205" s="380"/>
      <c r="P1205" s="380"/>
      <c r="Q1205" s="380"/>
      <c r="R1205" s="380"/>
      <c r="S1205" s="19"/>
      <c r="T1205" s="19"/>
      <c r="U1205" s="19"/>
      <c r="V1205" s="19"/>
      <c r="W1205" s="19"/>
      <c r="X1205" s="19"/>
      <c r="Y1205" s="19"/>
      <c r="Z1205" s="19"/>
      <c r="AA1205" s="19"/>
    </row>
    <row r="1206" spans="1:27" ht="16" x14ac:dyDescent="0.2">
      <c r="A1206" s="35" t="s">
        <v>268</v>
      </c>
      <c r="B1206" s="19"/>
      <c r="C1206" s="28" t="s">
        <v>256</v>
      </c>
      <c r="D1206" s="381">
        <f>VLOOKUP(S1156,Base_03!$A$5:$AS$24,5,0)</f>
        <v>36</v>
      </c>
      <c r="E1206" s="382"/>
      <c r="F1206" s="19" t="s">
        <v>308</v>
      </c>
      <c r="G1206" s="19"/>
      <c r="H1206" s="19"/>
      <c r="I1206" s="19"/>
      <c r="J1206" s="19"/>
      <c r="K1206" s="35" t="s">
        <v>268</v>
      </c>
      <c r="L1206" s="28"/>
      <c r="M1206" s="28" t="s">
        <v>2</v>
      </c>
      <c r="N1206" s="375">
        <f>VLOOKUP(S1156,Base_04!$A$5:$AS$24,5,0)</f>
        <v>49</v>
      </c>
      <c r="O1206" s="375"/>
      <c r="P1206" s="29" t="s">
        <v>308</v>
      </c>
      <c r="Q1206" s="19"/>
      <c r="R1206" s="19"/>
      <c r="S1206" s="19"/>
      <c r="T1206" s="19"/>
      <c r="U1206" s="19"/>
      <c r="V1206" s="19"/>
      <c r="W1206" s="19"/>
      <c r="X1206" s="19"/>
      <c r="Y1206" s="19"/>
      <c r="Z1206" s="19"/>
      <c r="AA1206" s="19"/>
    </row>
    <row r="1207" spans="1:27" x14ac:dyDescent="0.2">
      <c r="A1207" s="36" t="s">
        <v>269</v>
      </c>
      <c r="B1207" s="19"/>
      <c r="C1207" s="28"/>
      <c r="D1207" s="379" t="s">
        <v>313</v>
      </c>
      <c r="E1207" s="379"/>
      <c r="F1207" s="379" t="s">
        <v>314</v>
      </c>
      <c r="G1207" s="379"/>
      <c r="H1207" s="19"/>
      <c r="I1207" s="19"/>
      <c r="J1207" s="19"/>
      <c r="K1207" s="36" t="s">
        <v>269</v>
      </c>
      <c r="L1207" s="19"/>
      <c r="M1207" s="28"/>
      <c r="N1207" s="379" t="s">
        <v>313</v>
      </c>
      <c r="O1207" s="379"/>
      <c r="P1207" s="379" t="s">
        <v>314</v>
      </c>
      <c r="Q1207" s="379"/>
      <c r="R1207" s="34"/>
      <c r="S1207" s="19"/>
      <c r="T1207" s="19"/>
      <c r="U1207" s="19"/>
      <c r="V1207" s="19"/>
      <c r="W1207" s="19"/>
      <c r="X1207" s="19"/>
      <c r="Y1207" s="19"/>
      <c r="Z1207" s="19"/>
      <c r="AA1207" s="19"/>
    </row>
    <row r="1208" spans="1:27" x14ac:dyDescent="0.2">
      <c r="A1208" s="19"/>
      <c r="B1208" s="19"/>
      <c r="C1208" s="28"/>
      <c r="D1208" s="379"/>
      <c r="E1208" s="379"/>
      <c r="F1208" s="379"/>
      <c r="G1208" s="379"/>
      <c r="H1208" s="19"/>
      <c r="I1208" s="19"/>
      <c r="J1208" s="19"/>
      <c r="K1208" s="19"/>
      <c r="L1208" s="19"/>
      <c r="M1208" s="28"/>
      <c r="N1208" s="379"/>
      <c r="O1208" s="379"/>
      <c r="P1208" s="379"/>
      <c r="Q1208" s="379"/>
      <c r="R1208" s="34"/>
      <c r="S1208" s="19"/>
      <c r="T1208" s="19"/>
      <c r="U1208" s="19"/>
      <c r="V1208" s="19"/>
      <c r="W1208" s="19"/>
      <c r="X1208" s="19"/>
      <c r="Y1208" s="19"/>
      <c r="Z1208" s="19"/>
      <c r="AA1208" s="19"/>
    </row>
    <row r="1209" spans="1:27" x14ac:dyDescent="0.2">
      <c r="A1209" s="346" t="s">
        <v>270</v>
      </c>
      <c r="B1209" s="346"/>
      <c r="C1209" s="346" t="s">
        <v>256</v>
      </c>
      <c r="D1209" s="374" t="str">
        <f>VLOOKUP(S1156,Base_03!$A$5:$AS$24,6,0)</f>
        <v>BT 8</v>
      </c>
      <c r="E1209" s="374"/>
      <c r="F1209" s="375">
        <f>VLOOKUP(S1156,Base_03!$A$5:$AS$24,12,0)</f>
        <v>0</v>
      </c>
      <c r="G1209" s="375"/>
      <c r="H1209" s="19" t="s">
        <v>271</v>
      </c>
      <c r="I1209" s="19"/>
      <c r="J1209" s="19"/>
      <c r="K1209" s="346" t="s">
        <v>270</v>
      </c>
      <c r="L1209" s="346"/>
      <c r="M1209" s="346"/>
      <c r="N1209" s="374" t="str">
        <f>VLOOKUP(S1156,Base_04!$A$5:$AS$24,6,0)</f>
        <v>BT 8</v>
      </c>
      <c r="O1209" s="374"/>
      <c r="P1209" s="375">
        <f>VLOOKUP(S1156,Base_04!$A$5:$AS$24,12,0)</f>
        <v>0</v>
      </c>
      <c r="Q1209" s="375"/>
      <c r="R1209" s="19" t="s">
        <v>271</v>
      </c>
      <c r="S1209" s="19" t="s">
        <v>272</v>
      </c>
      <c r="T1209" s="19"/>
      <c r="U1209" s="19"/>
      <c r="V1209" s="19"/>
      <c r="W1209" s="19"/>
      <c r="X1209" s="19"/>
      <c r="Y1209" s="19"/>
      <c r="Z1209" s="19"/>
      <c r="AA1209" s="19"/>
    </row>
    <row r="1210" spans="1:27" x14ac:dyDescent="0.2">
      <c r="A1210" s="346" t="s">
        <v>273</v>
      </c>
      <c r="B1210" s="346"/>
      <c r="C1210" s="346" t="s">
        <v>256</v>
      </c>
      <c r="D1210" s="374" t="str">
        <f>VLOOKUP(S1156,Base_03!$A$5:$AS$24,13,0)</f>
        <v>S 8</v>
      </c>
      <c r="E1210" s="374"/>
      <c r="F1210" s="375">
        <f>VLOOKUP(S1156,Base_03!$A$5:$AS$24,15,0)</f>
        <v>0</v>
      </c>
      <c r="G1210" s="375"/>
      <c r="H1210" s="19" t="s">
        <v>271</v>
      </c>
      <c r="I1210" s="19"/>
      <c r="J1210" s="19"/>
      <c r="K1210" s="346" t="s">
        <v>273</v>
      </c>
      <c r="L1210" s="346"/>
      <c r="M1210" s="346"/>
      <c r="N1210" s="374" t="str">
        <f>VLOOKUP(S1156,Base_04!$A$5:$AS$24,13,0)</f>
        <v>S 8</v>
      </c>
      <c r="O1210" s="374"/>
      <c r="P1210" s="375">
        <f>VLOOKUP(S1156,Base_04!$A$5:$AS$24,15,0)</f>
        <v>0</v>
      </c>
      <c r="Q1210" s="375"/>
      <c r="R1210" s="19" t="s">
        <v>271</v>
      </c>
      <c r="S1210" s="19" t="s">
        <v>272</v>
      </c>
      <c r="T1210" s="19"/>
      <c r="U1210" s="19"/>
      <c r="V1210" s="19"/>
      <c r="W1210" s="19"/>
      <c r="X1210" s="19"/>
      <c r="Y1210" s="19"/>
      <c r="Z1210" s="19"/>
      <c r="AA1210" s="19"/>
    </row>
    <row r="1211" spans="1:27" x14ac:dyDescent="0.2">
      <c r="A1211" s="346" t="s">
        <v>274</v>
      </c>
      <c r="B1211" s="346"/>
      <c r="C1211" s="346" t="s">
        <v>256</v>
      </c>
      <c r="D1211" s="374" t="str">
        <f>VLOOKUP(S1156,Base_03!$A$5:$AS$24,16,0)</f>
        <v>B 8</v>
      </c>
      <c r="E1211" s="374"/>
      <c r="F1211" s="375">
        <f>VLOOKUP(S1156,Base_03!$A$5:$AS$24,22,0)</f>
        <v>0</v>
      </c>
      <c r="G1211" s="375"/>
      <c r="H1211" s="19" t="s">
        <v>271</v>
      </c>
      <c r="I1211" s="19"/>
      <c r="J1211" s="19"/>
      <c r="K1211" s="346" t="s">
        <v>274</v>
      </c>
      <c r="L1211" s="346"/>
      <c r="M1211" s="346"/>
      <c r="N1211" s="374" t="str">
        <f>VLOOKUP(S1156,Base_04!$A$5:$AS$24,16,0)</f>
        <v>B 8</v>
      </c>
      <c r="O1211" s="374"/>
      <c r="P1211" s="375">
        <f>VLOOKUP(S1156,Base_04!$A$5:$AS$24,22,0)</f>
        <v>0</v>
      </c>
      <c r="Q1211" s="375"/>
      <c r="R1211" s="19" t="s">
        <v>271</v>
      </c>
      <c r="S1211" s="19" t="s">
        <v>272</v>
      </c>
      <c r="T1211" s="19"/>
      <c r="U1211" s="19"/>
      <c r="V1211" s="19"/>
      <c r="W1211" s="19"/>
      <c r="X1211" s="19"/>
      <c r="Y1211" s="19"/>
      <c r="Z1211" s="19"/>
      <c r="AA1211" s="19"/>
    </row>
    <row r="1212" spans="1:27" x14ac:dyDescent="0.2">
      <c r="A1212" s="346" t="s">
        <v>275</v>
      </c>
      <c r="B1212" s="346"/>
      <c r="C1212" s="346" t="s">
        <v>256</v>
      </c>
      <c r="D1212" s="374" t="str">
        <f>VLOOKUP(S1156,Base_03!$A$5:$AS$24,23,0)</f>
        <v>K 8</v>
      </c>
      <c r="E1212" s="374"/>
      <c r="F1212" s="375">
        <f>VLOOKUP(S1156,Base_03!$A$5:$AS$24,24,0)</f>
        <v>0</v>
      </c>
      <c r="G1212" s="375"/>
      <c r="H1212" s="19" t="s">
        <v>271</v>
      </c>
      <c r="I1212" s="19"/>
      <c r="J1212" s="19"/>
      <c r="K1212" s="346" t="s">
        <v>275</v>
      </c>
      <c r="L1212" s="346"/>
      <c r="M1212" s="346"/>
      <c r="N1212" s="374" t="str">
        <f>VLOOKUP(S1156,Base_04!$A$5:$AS$24,23,0)</f>
        <v>K 8</v>
      </c>
      <c r="O1212" s="374"/>
      <c r="P1212" s="375">
        <f>VLOOKUP(S1156,Base_04!$A$5:$AS$24,24,0)</f>
        <v>0</v>
      </c>
      <c r="Q1212" s="375"/>
      <c r="R1212" s="19" t="s">
        <v>271</v>
      </c>
      <c r="S1212" s="19" t="s">
        <v>272</v>
      </c>
      <c r="T1212" s="19"/>
      <c r="U1212" s="19"/>
      <c r="V1212" s="19"/>
      <c r="W1212" s="19"/>
      <c r="X1212" s="19"/>
      <c r="Y1212" s="19"/>
      <c r="Z1212" s="19"/>
      <c r="AA1212" s="19"/>
    </row>
    <row r="1213" spans="1:27" x14ac:dyDescent="0.2">
      <c r="A1213" s="346" t="s">
        <v>276</v>
      </c>
      <c r="B1213" s="346"/>
      <c r="C1213" s="346" t="s">
        <v>256</v>
      </c>
      <c r="D1213" s="374" t="str">
        <f>VLOOKUP(S1156,Base_03!$A$5:$AS$24,25,0)</f>
        <v>K 8</v>
      </c>
      <c r="E1213" s="374"/>
      <c r="F1213" s="375">
        <f>VLOOKUP(S1156,Base_03!$A$5:$AS$24,26,0)</f>
        <v>73.900834456272094</v>
      </c>
      <c r="G1213" s="375"/>
      <c r="H1213" s="19" t="s">
        <v>309</v>
      </c>
      <c r="I1213" s="19"/>
      <c r="J1213" s="19"/>
      <c r="K1213" s="346" t="s">
        <v>276</v>
      </c>
      <c r="L1213" s="346"/>
      <c r="M1213" s="346"/>
      <c r="N1213" s="374" t="str">
        <f>VLOOKUP(S1156,Base_04!$A$5:$AS$24,25,0)</f>
        <v>K 8</v>
      </c>
      <c r="O1213" s="374"/>
      <c r="P1213" s="375">
        <f>VLOOKUP(S1156,Base_04!$A$5:$AS$24,26,0)</f>
        <v>93.530743608719362</v>
      </c>
      <c r="Q1213" s="375"/>
      <c r="R1213" s="19" t="s">
        <v>309</v>
      </c>
      <c r="S1213" s="19" t="s">
        <v>272</v>
      </c>
      <c r="T1213" s="19"/>
      <c r="U1213" s="19"/>
      <c r="V1213" s="19"/>
      <c r="W1213" s="19"/>
      <c r="X1213" s="19"/>
      <c r="Y1213" s="19"/>
      <c r="Z1213" s="19"/>
      <c r="AA1213" s="19"/>
    </row>
    <row r="1214" spans="1:27" x14ac:dyDescent="0.2">
      <c r="A1214" s="22"/>
      <c r="B1214" s="22"/>
      <c r="C1214" s="22"/>
      <c r="D1214" s="18"/>
      <c r="E1214" s="18"/>
      <c r="F1214" s="29"/>
      <c r="G1214" s="19"/>
      <c r="H1214" s="19"/>
      <c r="I1214" s="19"/>
      <c r="J1214" s="19"/>
      <c r="K1214" s="22"/>
      <c r="L1214" s="22"/>
      <c r="M1214" s="22"/>
      <c r="N1214" s="18"/>
      <c r="O1214" s="18"/>
      <c r="P1214" s="29"/>
      <c r="Q1214" s="19"/>
      <c r="R1214" s="19"/>
      <c r="S1214" s="19"/>
      <c r="T1214" s="19"/>
      <c r="U1214" s="19"/>
      <c r="V1214" s="19"/>
      <c r="W1214" s="19"/>
      <c r="X1214" s="19"/>
      <c r="Y1214" s="19"/>
      <c r="Z1214" s="19"/>
      <c r="AA1214" s="19"/>
    </row>
    <row r="1215" spans="1:27" x14ac:dyDescent="0.2">
      <c r="A1215" s="36" t="s">
        <v>277</v>
      </c>
      <c r="B1215" s="19"/>
      <c r="C1215" s="28"/>
      <c r="D1215" s="379" t="s">
        <v>313</v>
      </c>
      <c r="E1215" s="379"/>
      <c r="F1215" s="379" t="s">
        <v>314</v>
      </c>
      <c r="G1215" s="379"/>
      <c r="H1215" s="19"/>
      <c r="I1215" s="19"/>
      <c r="J1215" s="19"/>
      <c r="K1215" s="36" t="s">
        <v>277</v>
      </c>
      <c r="L1215" s="19"/>
      <c r="M1215" s="28"/>
      <c r="N1215" s="379" t="s">
        <v>313</v>
      </c>
      <c r="O1215" s="379"/>
      <c r="P1215" s="379" t="s">
        <v>314</v>
      </c>
      <c r="Q1215" s="379"/>
      <c r="R1215" s="34"/>
      <c r="S1215" s="19"/>
      <c r="T1215" s="19"/>
      <c r="U1215" s="19"/>
      <c r="V1215" s="19"/>
      <c r="W1215" s="19"/>
      <c r="X1215" s="19"/>
      <c r="Y1215" s="19"/>
      <c r="Z1215" s="19"/>
      <c r="AA1215" s="19"/>
    </row>
    <row r="1216" spans="1:27" x14ac:dyDescent="0.2">
      <c r="A1216" s="19"/>
      <c r="B1216" s="19"/>
      <c r="C1216" s="28"/>
      <c r="D1216" s="379"/>
      <c r="E1216" s="379"/>
      <c r="F1216" s="379"/>
      <c r="G1216" s="379"/>
      <c r="H1216" s="19"/>
      <c r="I1216" s="19"/>
      <c r="J1216" s="19"/>
      <c r="K1216" s="19"/>
      <c r="L1216" s="19"/>
      <c r="M1216" s="28"/>
      <c r="N1216" s="379"/>
      <c r="O1216" s="379"/>
      <c r="P1216" s="379"/>
      <c r="Q1216" s="379"/>
      <c r="R1216" s="34"/>
      <c r="S1216" s="19"/>
      <c r="T1216" s="19"/>
      <c r="U1216" s="19"/>
      <c r="V1216" s="19"/>
      <c r="W1216" s="19"/>
      <c r="X1216" s="19"/>
      <c r="Y1216" s="19"/>
      <c r="Z1216" s="19"/>
      <c r="AA1216" s="19"/>
    </row>
    <row r="1217" spans="1:27" x14ac:dyDescent="0.2">
      <c r="A1217" s="346" t="s">
        <v>278</v>
      </c>
      <c r="B1217" s="346"/>
      <c r="C1217" s="346" t="s">
        <v>2</v>
      </c>
      <c r="D1217" s="374" t="str">
        <f>VLOOKUP(S1156,Base_03!$A$5:$AS$24,28,0)</f>
        <v xml:space="preserve"> G 8</v>
      </c>
      <c r="E1217" s="374"/>
      <c r="F1217" s="375">
        <f>VLOOKUP(S1156,Base_03!$A$5:$AS$24,30,0)</f>
        <v>55</v>
      </c>
      <c r="G1217" s="375"/>
      <c r="H1217" s="19" t="s">
        <v>309</v>
      </c>
      <c r="I1217" s="19"/>
      <c r="J1217" s="19"/>
      <c r="K1217" s="346" t="s">
        <v>278</v>
      </c>
      <c r="L1217" s="346"/>
      <c r="M1217" s="346" t="s">
        <v>2</v>
      </c>
      <c r="N1217" s="374" t="str">
        <f>VLOOKUP(S1156,Base_04!$A$5:$AS$24,28,0)</f>
        <v xml:space="preserve"> G 8</v>
      </c>
      <c r="O1217" s="374"/>
      <c r="P1217" s="375">
        <f>VLOOKUP(S1156,Base_04!$A$5:$AS$24,30,0)</f>
        <v>55</v>
      </c>
      <c r="Q1217" s="375"/>
      <c r="R1217" s="19" t="s">
        <v>309</v>
      </c>
      <c r="S1217" s="19" t="s">
        <v>272</v>
      </c>
      <c r="T1217" s="19"/>
      <c r="U1217" s="19"/>
      <c r="V1217" s="19"/>
      <c r="W1217" s="19"/>
      <c r="X1217" s="19"/>
      <c r="Y1217" s="19"/>
      <c r="Z1217" s="19"/>
      <c r="AA1217" s="19"/>
    </row>
    <row r="1218" spans="1:27" x14ac:dyDescent="0.2">
      <c r="A1218" s="346" t="s">
        <v>279</v>
      </c>
      <c r="B1218" s="346"/>
      <c r="C1218" s="346" t="s">
        <v>2</v>
      </c>
      <c r="D1218" s="374" t="str">
        <f>VLOOKUP(S1156,Base_03!$A$5:$AS$24,31,0)</f>
        <v>H 8</v>
      </c>
      <c r="E1218" s="374"/>
      <c r="F1218" s="375">
        <f>VLOOKUP(S1156,Base_03!$A$5:$AS$24,34,0)</f>
        <v>-5.76</v>
      </c>
      <c r="G1218" s="375"/>
      <c r="H1218" s="19" t="s">
        <v>309</v>
      </c>
      <c r="I1218" s="19"/>
      <c r="J1218" s="19"/>
      <c r="K1218" s="346" t="s">
        <v>279</v>
      </c>
      <c r="L1218" s="346"/>
      <c r="M1218" s="346" t="s">
        <v>2</v>
      </c>
      <c r="N1218" s="374" t="str">
        <f>VLOOKUP(S1156,Base_04!$A$5:$AS$24,31,0)</f>
        <v>H 8</v>
      </c>
      <c r="O1218" s="374"/>
      <c r="P1218" s="375">
        <f>VLOOKUP(S1156,Base_04!$A$5:$AS$24,34,0)</f>
        <v>-5.76</v>
      </c>
      <c r="Q1218" s="375"/>
      <c r="R1218" s="19" t="s">
        <v>309</v>
      </c>
      <c r="S1218" s="19" t="s">
        <v>272</v>
      </c>
      <c r="T1218" s="19"/>
      <c r="U1218" s="19"/>
      <c r="V1218" s="19"/>
      <c r="W1218" s="19"/>
      <c r="X1218" s="19"/>
      <c r="Y1218" s="19"/>
      <c r="Z1218" s="19"/>
      <c r="AA1218" s="19"/>
    </row>
    <row r="1219" spans="1:27" x14ac:dyDescent="0.2">
      <c r="A1219" s="376" t="s">
        <v>311</v>
      </c>
      <c r="B1219" s="376"/>
      <c r="C1219" s="376" t="s">
        <v>2</v>
      </c>
      <c r="D1219" s="377" t="str">
        <f>VLOOKUP(S1156,Base_03!$A$5:$AS$24,35,0)</f>
        <v>Kayu</v>
      </c>
      <c r="E1219" s="377"/>
      <c r="F1219" s="378">
        <f>VLOOKUP(S1156,Base_03!$A$5:$AS$24,36,0)</f>
        <v>5.76</v>
      </c>
      <c r="G1219" s="378"/>
      <c r="H1219" s="19" t="s">
        <v>309</v>
      </c>
      <c r="I1219" s="19"/>
      <c r="J1219" s="19"/>
      <c r="K1219" s="376" t="s">
        <v>311</v>
      </c>
      <c r="L1219" s="376"/>
      <c r="M1219" s="376" t="s">
        <v>2</v>
      </c>
      <c r="N1219" s="377" t="str">
        <f>VLOOKUP(S1156,Base_04!$A$5:$AS$24,35,0)</f>
        <v>Kayu</v>
      </c>
      <c r="O1219" s="377"/>
      <c r="P1219" s="378">
        <f>VLOOKUP(S1156,Base_04!$A$5:$AS$24,36,0)</f>
        <v>5.76</v>
      </c>
      <c r="Q1219" s="378"/>
      <c r="R1219" s="19" t="s">
        <v>309</v>
      </c>
      <c r="S1219" s="19" t="s">
        <v>272</v>
      </c>
      <c r="T1219" s="19"/>
      <c r="U1219" s="19"/>
      <c r="V1219" s="19"/>
      <c r="W1219" s="19"/>
      <c r="X1219" s="19"/>
      <c r="Y1219" s="19"/>
      <c r="Z1219" s="19"/>
      <c r="AA1219" s="19"/>
    </row>
    <row r="1220" spans="1:27" x14ac:dyDescent="0.2">
      <c r="A1220" s="372" t="s">
        <v>312</v>
      </c>
      <c r="B1220" s="372"/>
      <c r="C1220" s="372"/>
      <c r="D1220" s="377"/>
      <c r="E1220" s="377"/>
      <c r="F1220" s="378"/>
      <c r="G1220" s="378"/>
      <c r="H1220" s="19"/>
      <c r="I1220" s="19"/>
      <c r="J1220" s="19"/>
      <c r="K1220" s="372" t="s">
        <v>312</v>
      </c>
      <c r="L1220" s="372"/>
      <c r="M1220" s="372"/>
      <c r="N1220" s="377"/>
      <c r="O1220" s="377"/>
      <c r="P1220" s="378"/>
      <c r="Q1220" s="378"/>
      <c r="R1220" s="19"/>
      <c r="S1220" s="19"/>
      <c r="T1220" s="19"/>
      <c r="U1220" s="19"/>
      <c r="V1220" s="19"/>
      <c r="W1220" s="19"/>
      <c r="X1220" s="19"/>
      <c r="Y1220" s="19"/>
      <c r="Z1220" s="19"/>
      <c r="AA1220" s="19"/>
    </row>
    <row r="1221" spans="1:27" x14ac:dyDescent="0.2">
      <c r="A1221" s="346" t="s">
        <v>280</v>
      </c>
      <c r="B1221" s="346"/>
      <c r="C1221" s="346" t="s">
        <v>2</v>
      </c>
      <c r="D1221" s="374" t="str">
        <f>VLOOKUP(S1156,Base_03!$A$5:$AS$24,39,0)</f>
        <v>R 8</v>
      </c>
      <c r="E1221" s="374"/>
      <c r="F1221" s="375">
        <f>VLOOKUP(S1156,Base_03!$A$5:$AS$24,40,0)</f>
        <v>36</v>
      </c>
      <c r="G1221" s="375"/>
      <c r="H1221" s="19" t="s">
        <v>309</v>
      </c>
      <c r="I1221" s="19"/>
      <c r="J1221" s="19"/>
      <c r="K1221" s="346" t="s">
        <v>280</v>
      </c>
      <c r="L1221" s="346"/>
      <c r="M1221" s="346" t="s">
        <v>2</v>
      </c>
      <c r="N1221" s="374" t="str">
        <f>VLOOKUP(S1156,Base_04!$A$5:$AS$24,39,0)</f>
        <v>R 8</v>
      </c>
      <c r="O1221" s="374"/>
      <c r="P1221" s="375">
        <f>VLOOKUP(S1156,Base_04!$A$5:$AS$24,40,0)</f>
        <v>49</v>
      </c>
      <c r="Q1221" s="375"/>
      <c r="R1221" s="19" t="s">
        <v>309</v>
      </c>
      <c r="S1221" s="19" t="s">
        <v>272</v>
      </c>
      <c r="T1221" s="19"/>
      <c r="U1221" s="19"/>
      <c r="V1221" s="19"/>
      <c r="W1221" s="19"/>
      <c r="X1221" s="19"/>
      <c r="Y1221" s="19"/>
      <c r="Z1221" s="19"/>
      <c r="AA1221" s="19"/>
    </row>
    <row r="1222" spans="1:27" x14ac:dyDescent="0.2">
      <c r="A1222" s="19"/>
      <c r="B1222" s="19"/>
      <c r="C1222" s="19"/>
      <c r="D1222" s="19"/>
      <c r="E1222" s="19"/>
      <c r="F1222" s="19"/>
      <c r="G1222" s="19"/>
      <c r="H1222" s="19"/>
      <c r="I1222" s="19"/>
      <c r="J1222" s="19"/>
      <c r="K1222" s="19"/>
      <c r="L1222" s="37"/>
      <c r="M1222" s="37"/>
      <c r="N1222" s="37"/>
      <c r="O1222" s="19"/>
      <c r="P1222" s="29"/>
      <c r="Q1222" s="19"/>
      <c r="R1222" s="19"/>
      <c r="S1222" s="19"/>
      <c r="T1222" s="19"/>
      <c r="U1222" s="19"/>
      <c r="V1222" s="19"/>
      <c r="W1222" s="19"/>
      <c r="X1222" s="19"/>
      <c r="Y1222" s="19"/>
      <c r="Z1222" s="19"/>
      <c r="AA1222" s="19"/>
    </row>
    <row r="1223" spans="1:27" x14ac:dyDescent="0.2">
      <c r="A1223" s="346" t="s">
        <v>315</v>
      </c>
      <c r="B1223" s="346"/>
      <c r="C1223" s="346" t="s">
        <v>256</v>
      </c>
      <c r="D1223" s="373">
        <f>VLOOKUP(S1156,Base_03!$A$5:$AS$24,42,0)</f>
        <v>6.666666666666667</v>
      </c>
      <c r="E1223" s="373"/>
      <c r="F1223" s="20" t="s">
        <v>281</v>
      </c>
      <c r="G1223" s="19"/>
      <c r="H1223" s="19"/>
      <c r="I1223" s="19"/>
      <c r="J1223" s="19"/>
      <c r="K1223" s="346" t="s">
        <v>315</v>
      </c>
      <c r="L1223" s="346"/>
      <c r="M1223" s="346" t="s">
        <v>256</v>
      </c>
      <c r="N1223" s="373">
        <f>VLOOKUP(S1156,Base_04!$A$5:$AS$24,42,0)</f>
        <v>4.8979591836734695</v>
      </c>
      <c r="O1223" s="373"/>
      <c r="P1223" s="38" t="s">
        <v>281</v>
      </c>
      <c r="Q1223" s="19"/>
      <c r="R1223" s="19"/>
      <c r="S1223" s="30" t="s">
        <v>282</v>
      </c>
      <c r="T1223" s="19"/>
      <c r="U1223" s="19"/>
      <c r="V1223" s="19"/>
      <c r="W1223" s="19"/>
      <c r="X1223" s="19"/>
      <c r="Y1223" s="19"/>
      <c r="Z1223" s="19"/>
      <c r="AA1223" s="19"/>
    </row>
    <row r="1224" spans="1:27" x14ac:dyDescent="0.2">
      <c r="A1224" s="346" t="s">
        <v>316</v>
      </c>
      <c r="B1224" s="346"/>
      <c r="C1224" s="346" t="s">
        <v>2</v>
      </c>
      <c r="D1224" s="373">
        <f>VLOOKUP(S1156,Base_03!$A$5:$AS$24,43,0)</f>
        <v>9.6666666666666661</v>
      </c>
      <c r="E1224" s="373"/>
      <c r="F1224" s="20" t="s">
        <v>281</v>
      </c>
      <c r="G1224" s="19"/>
      <c r="H1224" s="19"/>
      <c r="I1224" s="19"/>
      <c r="J1224" s="19"/>
      <c r="K1224" s="346" t="s">
        <v>316</v>
      </c>
      <c r="L1224" s="346"/>
      <c r="M1224" s="346" t="s">
        <v>2</v>
      </c>
      <c r="N1224" s="373">
        <f>VLOOKUP(S1156,Base_04!$A$5:$AS$24,43,0)</f>
        <v>7.1020408163265314</v>
      </c>
      <c r="O1224" s="373"/>
      <c r="P1224" s="38" t="s">
        <v>281</v>
      </c>
      <c r="Q1224" s="19"/>
      <c r="R1224" s="19"/>
      <c r="S1224" s="30" t="s">
        <v>283</v>
      </c>
      <c r="T1224" s="19"/>
      <c r="U1224" s="19"/>
      <c r="V1224" s="19"/>
      <c r="W1224" s="19"/>
      <c r="X1224" s="19"/>
      <c r="Y1224" s="19"/>
      <c r="Z1224" s="19"/>
      <c r="AA1224" s="19"/>
    </row>
    <row r="1225" spans="1:27" x14ac:dyDescent="0.2">
      <c r="A1225" s="346" t="s">
        <v>317</v>
      </c>
      <c r="B1225" s="346"/>
      <c r="C1225" s="346"/>
      <c r="D1225" s="367" t="str">
        <f>VLOOKUP(S1156,Base_03!$A$5:$AS$24,44,0)</f>
        <v>(Ada) Baik</v>
      </c>
      <c r="E1225" s="367"/>
      <c r="F1225" s="19"/>
      <c r="G1225" s="19"/>
      <c r="H1225" s="19"/>
      <c r="I1225" s="19"/>
      <c r="J1225" s="19"/>
      <c r="K1225" s="346" t="s">
        <v>317</v>
      </c>
      <c r="L1225" s="346"/>
      <c r="M1225" s="346"/>
      <c r="N1225" s="367" t="str">
        <f>VLOOKUP(S1156,Base_04!$A$5:$AS$24,44,0)</f>
        <v>(Ada) Baik</v>
      </c>
      <c r="O1225" s="367"/>
      <c r="P1225" s="29"/>
      <c r="Q1225" s="19"/>
      <c r="R1225" s="19"/>
      <c r="S1225" s="19"/>
      <c r="T1225" s="19"/>
      <c r="U1225" s="19"/>
      <c r="V1225" s="19"/>
      <c r="W1225" s="19"/>
      <c r="X1225" s="19"/>
      <c r="Y1225" s="19"/>
      <c r="Z1225" s="19"/>
      <c r="AA1225" s="19"/>
    </row>
    <row r="1226" spans="1:27" x14ac:dyDescent="0.2">
      <c r="A1226" s="372" t="s">
        <v>318</v>
      </c>
      <c r="B1226" s="372"/>
      <c r="C1226" s="28"/>
      <c r="D1226" s="20"/>
      <c r="E1226" s="20"/>
      <c r="F1226" s="19"/>
      <c r="G1226" s="19"/>
      <c r="H1226" s="19"/>
      <c r="I1226" s="19"/>
      <c r="J1226" s="19"/>
      <c r="K1226" s="372" t="s">
        <v>318</v>
      </c>
      <c r="L1226" s="372"/>
      <c r="M1226" s="28"/>
      <c r="N1226" s="20"/>
      <c r="O1226" s="20"/>
      <c r="P1226" s="29"/>
      <c r="Q1226" s="19"/>
      <c r="R1226" s="19"/>
      <c r="S1226" s="19"/>
      <c r="T1226" s="19"/>
      <c r="U1226" s="19"/>
      <c r="V1226" s="19"/>
      <c r="W1226" s="19"/>
      <c r="X1226" s="19"/>
      <c r="Y1226" s="19"/>
      <c r="Z1226" s="19"/>
      <c r="AA1226" s="19"/>
    </row>
    <row r="1227" spans="1:27" x14ac:dyDescent="0.2">
      <c r="A1227" s="346" t="s">
        <v>317</v>
      </c>
      <c r="B1227" s="346"/>
      <c r="C1227" s="346"/>
      <c r="D1227" s="367" t="str">
        <f>VLOOKUP(S1156,Base_03!$A$5:$AS$24,45,0)</f>
        <v>Air Pam (Baik)</v>
      </c>
      <c r="E1227" s="367"/>
      <c r="F1227" s="19"/>
      <c r="G1227" s="19"/>
      <c r="H1227" s="19"/>
      <c r="I1227" s="19"/>
      <c r="J1227" s="19"/>
      <c r="K1227" s="346" t="s">
        <v>317</v>
      </c>
      <c r="L1227" s="346"/>
      <c r="M1227" s="346"/>
      <c r="N1227" s="367" t="str">
        <f>VLOOKUP(S1156,Base_04!$A$5:$AS$24,45,0)</f>
        <v>Air Pam (Baik)</v>
      </c>
      <c r="O1227" s="367"/>
      <c r="P1227" s="29"/>
      <c r="Q1227" s="19"/>
      <c r="R1227" s="19"/>
      <c r="S1227" s="19"/>
      <c r="T1227" s="19"/>
      <c r="U1227" s="19"/>
      <c r="V1227" s="19"/>
      <c r="W1227" s="19"/>
      <c r="X1227" s="19"/>
      <c r="Y1227" s="19"/>
      <c r="Z1227" s="19"/>
      <c r="AA1227" s="19"/>
    </row>
    <row r="1228" spans="1:27" x14ac:dyDescent="0.2">
      <c r="A1228" s="372" t="s">
        <v>319</v>
      </c>
      <c r="B1228" s="372"/>
      <c r="C1228" s="28"/>
      <c r="D1228" s="20"/>
      <c r="E1228" s="20"/>
      <c r="F1228" s="19"/>
      <c r="G1228" s="19"/>
      <c r="H1228" s="19"/>
      <c r="I1228" s="19"/>
      <c r="J1228" s="19"/>
      <c r="K1228" s="372" t="s">
        <v>319</v>
      </c>
      <c r="L1228" s="372"/>
      <c r="M1228" s="28"/>
      <c r="N1228" s="20"/>
      <c r="O1228" s="20"/>
      <c r="P1228" s="29"/>
      <c r="Q1228" s="19"/>
      <c r="R1228" s="19"/>
      <c r="S1228" s="19"/>
      <c r="T1228" s="19"/>
      <c r="U1228" s="19"/>
      <c r="V1228" s="19"/>
      <c r="W1228" s="19"/>
      <c r="X1228" s="19"/>
      <c r="Y1228" s="19"/>
      <c r="Z1228" s="19"/>
      <c r="AA1228" s="19"/>
    </row>
    <row r="1229" spans="1:27" x14ac:dyDescent="0.2">
      <c r="A1229" s="35" t="s">
        <v>284</v>
      </c>
      <c r="B1229" s="19"/>
      <c r="C1229" s="28" t="s">
        <v>256</v>
      </c>
      <c r="D1229" s="367">
        <f>VLOOKUP(S1156,[128]Base_02!$A$5:$S$24,18,0)</f>
        <v>0</v>
      </c>
      <c r="E1229" s="367"/>
      <c r="F1229" s="19" t="str">
        <f>IF(D1229&gt;0,"LU","LS")</f>
        <v>LS</v>
      </c>
      <c r="G1229" s="19"/>
      <c r="H1229" s="19"/>
      <c r="I1229" s="19"/>
      <c r="J1229" s="19"/>
      <c r="K1229" s="35" t="s">
        <v>284</v>
      </c>
      <c r="L1229" s="28"/>
      <c r="M1229" s="28" t="s">
        <v>256</v>
      </c>
      <c r="N1229" s="367">
        <f>D1229</f>
        <v>0</v>
      </c>
      <c r="O1229" s="367"/>
      <c r="P1229" s="19" t="str">
        <f>IF(N1229&gt;0,"LU","LS")</f>
        <v>LS</v>
      </c>
      <c r="Q1229" s="19"/>
      <c r="R1229" s="19"/>
      <c r="S1229" s="19"/>
      <c r="T1229" s="19"/>
      <c r="U1229" s="19"/>
      <c r="V1229" s="19"/>
      <c r="W1229" s="19"/>
      <c r="X1229" s="19"/>
      <c r="Y1229" s="19"/>
      <c r="Z1229" s="19"/>
      <c r="AA1229" s="19"/>
    </row>
    <row r="1230" spans="1:27" x14ac:dyDescent="0.2">
      <c r="A1230" s="19"/>
      <c r="B1230" s="19"/>
      <c r="C1230" s="28" t="s">
        <v>285</v>
      </c>
      <c r="D1230" s="367">
        <f>VLOOKUP(S1156,[128]Base_02!$A$5:$S$24,19,0)</f>
        <v>0</v>
      </c>
      <c r="E1230" s="367"/>
      <c r="F1230" s="19" t="s">
        <v>286</v>
      </c>
      <c r="G1230" s="19"/>
      <c r="H1230" s="19"/>
      <c r="I1230" s="19"/>
      <c r="J1230" s="19"/>
      <c r="K1230" s="19"/>
      <c r="L1230" s="19"/>
      <c r="M1230" s="19"/>
      <c r="N1230" s="367">
        <f>D1230</f>
        <v>0</v>
      </c>
      <c r="O1230" s="367"/>
      <c r="P1230" s="29" t="s">
        <v>286</v>
      </c>
      <c r="Q1230" s="28" t="s">
        <v>287</v>
      </c>
      <c r="R1230" s="28"/>
      <c r="S1230" s="19"/>
      <c r="T1230" s="19"/>
      <c r="U1230" s="19"/>
      <c r="V1230" s="19"/>
      <c r="W1230" s="19"/>
      <c r="X1230" s="19"/>
      <c r="Y1230" s="19"/>
      <c r="Z1230" s="19"/>
      <c r="AA1230" s="19"/>
    </row>
    <row r="1231" spans="1:27" x14ac:dyDescent="0.2">
      <c r="A1231" s="19"/>
      <c r="B1231" s="19"/>
      <c r="C1231" s="28"/>
      <c r="D1231" s="19"/>
      <c r="E1231" s="19"/>
      <c r="F1231" s="19"/>
      <c r="G1231" s="19"/>
      <c r="H1231" s="19"/>
      <c r="I1231" s="19"/>
      <c r="J1231" s="19"/>
      <c r="K1231" s="19"/>
      <c r="L1231" s="20"/>
      <c r="M1231" s="20"/>
      <c r="N1231" s="29"/>
      <c r="O1231" s="19"/>
      <c r="P1231" s="19"/>
      <c r="Q1231" s="19"/>
      <c r="R1231" s="19"/>
      <c r="S1231" s="19"/>
      <c r="T1231" s="19"/>
      <c r="U1231" s="19"/>
      <c r="V1231" s="19"/>
      <c r="W1231" s="19"/>
      <c r="X1231" s="19"/>
      <c r="Y1231" s="19"/>
      <c r="Z1231" s="19"/>
      <c r="AA1231" s="19"/>
    </row>
    <row r="1232" spans="1:27" x14ac:dyDescent="0.2">
      <c r="A1232" s="19"/>
      <c r="B1232" s="19"/>
      <c r="C1232" s="28"/>
      <c r="D1232" s="19"/>
      <c r="E1232" s="19"/>
      <c r="F1232" s="19"/>
      <c r="G1232" s="19"/>
      <c r="H1232" s="19"/>
      <c r="I1232" s="19"/>
      <c r="J1232" s="19"/>
      <c r="K1232" s="19"/>
      <c r="L1232" s="20"/>
      <c r="M1232" s="20"/>
      <c r="N1232" s="29"/>
      <c r="O1232" s="19"/>
      <c r="P1232" s="19"/>
      <c r="Q1232" s="19"/>
      <c r="R1232" s="19"/>
      <c r="S1232" s="19"/>
      <c r="T1232" s="19"/>
      <c r="U1232" s="19"/>
      <c r="V1232" s="19"/>
      <c r="W1232" s="19"/>
      <c r="X1232" s="19"/>
      <c r="Y1232" s="19"/>
      <c r="Z1232" s="19"/>
      <c r="AA1232" s="19"/>
    </row>
    <row r="1233" spans="1:27" x14ac:dyDescent="0.2">
      <c r="A1233" s="19"/>
      <c r="B1233" s="19"/>
      <c r="C1233" s="28"/>
      <c r="D1233" s="19"/>
      <c r="E1233" s="19"/>
      <c r="F1233" s="19"/>
      <c r="G1233" s="19"/>
      <c r="H1233" s="19"/>
      <c r="I1233" s="19"/>
      <c r="J1233" s="19"/>
      <c r="K1233" s="19"/>
      <c r="L1233" s="20"/>
      <c r="M1233" s="20"/>
      <c r="N1233" s="29"/>
      <c r="O1233" s="19"/>
      <c r="P1233" s="19"/>
      <c r="Q1233" s="19"/>
      <c r="R1233" s="19"/>
      <c r="S1233" s="19"/>
      <c r="T1233" s="19"/>
      <c r="U1233" s="19"/>
      <c r="V1233" s="19"/>
      <c r="W1233" s="19"/>
      <c r="X1233" s="19"/>
      <c r="Y1233" s="19"/>
      <c r="Z1233" s="19"/>
      <c r="AA1233" s="19"/>
    </row>
    <row r="1234" spans="1:27" x14ac:dyDescent="0.2">
      <c r="A1234" s="19"/>
      <c r="B1234" s="19"/>
      <c r="C1234" s="28"/>
      <c r="D1234" s="19"/>
      <c r="E1234" s="19"/>
      <c r="F1234" s="19"/>
      <c r="G1234" s="19"/>
      <c r="H1234" s="19"/>
      <c r="I1234" s="19"/>
      <c r="J1234" s="19"/>
      <c r="K1234" s="19"/>
      <c r="L1234" s="20"/>
      <c r="M1234" s="20"/>
      <c r="N1234" s="29"/>
      <c r="O1234" s="19"/>
      <c r="P1234" s="19"/>
      <c r="Q1234" s="19"/>
      <c r="R1234" s="19"/>
      <c r="S1234" s="19"/>
      <c r="T1234" s="19"/>
      <c r="U1234" s="19"/>
      <c r="V1234" s="19"/>
      <c r="W1234" s="19"/>
      <c r="X1234" s="19"/>
      <c r="Y1234" s="19"/>
      <c r="Z1234" s="19"/>
      <c r="AA1234" s="19"/>
    </row>
    <row r="1235" spans="1:27" x14ac:dyDescent="0.2">
      <c r="A1235" s="19"/>
      <c r="B1235" s="19"/>
      <c r="C1235" s="28"/>
      <c r="D1235" s="19"/>
      <c r="E1235" s="19"/>
      <c r="F1235" s="19"/>
      <c r="G1235" s="19"/>
      <c r="H1235" s="19"/>
      <c r="I1235" s="19"/>
      <c r="J1235" s="19"/>
      <c r="K1235" s="19"/>
      <c r="L1235" s="20"/>
      <c r="M1235" s="20"/>
      <c r="N1235" s="29"/>
      <c r="O1235" s="19"/>
      <c r="P1235" s="19"/>
      <c r="Q1235" s="19"/>
      <c r="R1235" s="19"/>
      <c r="S1235" s="19"/>
      <c r="T1235" s="19"/>
      <c r="U1235" s="19"/>
      <c r="V1235" s="19"/>
      <c r="W1235" s="19"/>
      <c r="X1235" s="19"/>
      <c r="Y1235" s="19"/>
      <c r="Z1235" s="19"/>
      <c r="AA1235" s="19"/>
    </row>
    <row r="1236" spans="1:27" x14ac:dyDescent="0.2">
      <c r="A1236" s="19"/>
      <c r="B1236" s="19"/>
      <c r="C1236" s="28"/>
      <c r="D1236" s="19"/>
      <c r="E1236" s="19"/>
      <c r="F1236" s="19"/>
      <c r="G1236" s="19"/>
      <c r="H1236" s="19"/>
      <c r="I1236" s="19"/>
      <c r="J1236" s="19"/>
      <c r="K1236" s="19"/>
      <c r="L1236" s="20"/>
      <c r="M1236" s="20"/>
      <c r="N1236" s="29"/>
      <c r="O1236" s="19"/>
      <c r="P1236" s="19"/>
      <c r="Q1236" s="19"/>
      <c r="R1236" s="19"/>
      <c r="S1236" s="19"/>
      <c r="T1236" s="19"/>
      <c r="U1236" s="19"/>
      <c r="V1236" s="19"/>
      <c r="W1236" s="19"/>
      <c r="X1236" s="19"/>
      <c r="Y1236" s="19"/>
      <c r="Z1236" s="19"/>
      <c r="AA1236" s="19"/>
    </row>
    <row r="1237" spans="1:27" x14ac:dyDescent="0.2">
      <c r="A1237" s="19"/>
      <c r="B1237" s="19"/>
      <c r="C1237" s="28"/>
      <c r="D1237" s="19"/>
      <c r="E1237" s="19"/>
      <c r="F1237" s="19"/>
      <c r="G1237" s="19"/>
      <c r="H1237" s="19"/>
      <c r="I1237" s="19"/>
      <c r="J1237" s="19"/>
      <c r="K1237" s="19"/>
      <c r="L1237" s="20"/>
      <c r="M1237" s="20"/>
      <c r="N1237" s="29"/>
      <c r="O1237" s="19"/>
      <c r="P1237" s="19"/>
      <c r="Q1237" s="19"/>
      <c r="R1237" s="19"/>
      <c r="S1237" s="19"/>
      <c r="T1237" s="19"/>
      <c r="U1237" s="19"/>
      <c r="V1237" s="19"/>
      <c r="W1237" s="19"/>
      <c r="X1237" s="19"/>
      <c r="Y1237" s="19"/>
      <c r="Z1237" s="19"/>
      <c r="AA1237" s="19"/>
    </row>
    <row r="1238" spans="1:27" x14ac:dyDescent="0.2">
      <c r="A1238" s="24" t="s">
        <v>288</v>
      </c>
      <c r="B1238" s="19"/>
      <c r="C1238" s="19"/>
      <c r="D1238" s="19"/>
      <c r="E1238" s="19"/>
      <c r="F1238" s="19"/>
      <c r="G1238" s="19"/>
      <c r="H1238" s="19"/>
      <c r="I1238" s="19"/>
      <c r="J1238" s="19"/>
      <c r="K1238" s="19"/>
      <c r="L1238" s="19"/>
      <c r="M1238" s="19"/>
      <c r="N1238" s="29"/>
      <c r="O1238" s="19"/>
      <c r="P1238" s="19"/>
      <c r="Q1238" s="19"/>
      <c r="R1238" s="19"/>
      <c r="S1238" s="19"/>
      <c r="T1238" s="19"/>
      <c r="U1238" s="19"/>
      <c r="V1238" s="19"/>
      <c r="W1238" s="19"/>
      <c r="X1238" s="19"/>
      <c r="Y1238" s="19"/>
      <c r="Z1238" s="19"/>
      <c r="AA1238" s="19"/>
    </row>
    <row r="1239" spans="1:27" x14ac:dyDescent="0.2">
      <c r="A1239" s="371" t="s">
        <v>289</v>
      </c>
      <c r="B1239" s="371"/>
      <c r="C1239" s="371"/>
      <c r="D1239" s="371"/>
      <c r="E1239" s="371"/>
      <c r="F1239" s="371"/>
      <c r="G1239" s="371"/>
      <c r="H1239" s="371"/>
      <c r="I1239" s="371"/>
      <c r="J1239" s="371" t="s">
        <v>290</v>
      </c>
      <c r="K1239" s="371"/>
      <c r="L1239" s="371"/>
      <c r="M1239" s="371"/>
      <c r="N1239" s="371"/>
      <c r="O1239" s="371"/>
      <c r="P1239" s="371"/>
      <c r="Q1239" s="371"/>
      <c r="R1239" s="371"/>
      <c r="S1239" s="19"/>
      <c r="T1239" s="19"/>
      <c r="U1239" s="19"/>
      <c r="V1239" s="19"/>
      <c r="W1239" s="19"/>
      <c r="X1239" s="19"/>
      <c r="Y1239" s="19"/>
      <c r="Z1239" s="19"/>
      <c r="AA1239" s="19"/>
    </row>
    <row r="1240" spans="1:27" x14ac:dyDescent="0.2">
      <c r="A1240" s="370"/>
      <c r="B1240" s="370"/>
      <c r="C1240" s="370"/>
      <c r="D1240" s="370"/>
      <c r="E1240" s="370"/>
      <c r="F1240" s="370"/>
      <c r="G1240" s="370"/>
      <c r="H1240" s="370"/>
      <c r="I1240" s="370"/>
      <c r="J1240" s="370"/>
      <c r="K1240" s="370"/>
      <c r="L1240" s="370"/>
      <c r="M1240" s="370"/>
      <c r="N1240" s="370"/>
      <c r="O1240" s="370"/>
      <c r="P1240" s="370"/>
      <c r="Q1240" s="370"/>
      <c r="R1240" s="370"/>
      <c r="S1240" s="19"/>
      <c r="T1240" s="19"/>
      <c r="U1240" s="19"/>
      <c r="V1240" s="19"/>
      <c r="W1240" s="19"/>
      <c r="X1240" s="19"/>
      <c r="Y1240" s="19"/>
      <c r="Z1240" s="19"/>
      <c r="AA1240" s="19"/>
    </row>
    <row r="1241" spans="1:27" x14ac:dyDescent="0.2">
      <c r="A1241" s="370"/>
      <c r="B1241" s="370"/>
      <c r="C1241" s="370"/>
      <c r="D1241" s="370"/>
      <c r="E1241" s="370"/>
      <c r="F1241" s="370"/>
      <c r="G1241" s="370"/>
      <c r="H1241" s="370"/>
      <c r="I1241" s="370"/>
      <c r="J1241" s="370"/>
      <c r="K1241" s="370"/>
      <c r="L1241" s="370"/>
      <c r="M1241" s="370"/>
      <c r="N1241" s="370"/>
      <c r="O1241" s="370"/>
      <c r="P1241" s="370"/>
      <c r="Q1241" s="370"/>
      <c r="R1241" s="370"/>
      <c r="S1241" s="19" t="s">
        <v>291</v>
      </c>
      <c r="T1241" s="19"/>
      <c r="U1241" s="19"/>
      <c r="V1241" s="19"/>
      <c r="W1241" s="19"/>
      <c r="X1241" s="19"/>
      <c r="Y1241" s="19"/>
      <c r="Z1241" s="19"/>
      <c r="AA1241" s="19"/>
    </row>
    <row r="1242" spans="1:27" x14ac:dyDescent="0.2">
      <c r="A1242" s="370"/>
      <c r="B1242" s="370"/>
      <c r="C1242" s="370"/>
      <c r="D1242" s="370"/>
      <c r="E1242" s="370"/>
      <c r="F1242" s="370"/>
      <c r="G1242" s="370"/>
      <c r="H1242" s="370"/>
      <c r="I1242" s="370"/>
      <c r="J1242" s="370"/>
      <c r="K1242" s="370"/>
      <c r="L1242" s="370"/>
      <c r="M1242" s="370"/>
      <c r="N1242" s="370"/>
      <c r="O1242" s="370"/>
      <c r="P1242" s="370"/>
      <c r="Q1242" s="370"/>
      <c r="R1242" s="370"/>
      <c r="S1242" s="19"/>
      <c r="T1242" s="19"/>
      <c r="U1242" s="19"/>
      <c r="V1242" s="19"/>
      <c r="W1242" s="19"/>
      <c r="X1242" s="19"/>
      <c r="Y1242" s="19"/>
      <c r="Z1242" s="19"/>
      <c r="AA1242" s="19"/>
    </row>
    <row r="1243" spans="1:27" x14ac:dyDescent="0.2">
      <c r="A1243" s="370"/>
      <c r="B1243" s="370"/>
      <c r="C1243" s="370"/>
      <c r="D1243" s="370"/>
      <c r="E1243" s="370"/>
      <c r="F1243" s="370"/>
      <c r="G1243" s="370"/>
      <c r="H1243" s="370"/>
      <c r="I1243" s="370"/>
      <c r="J1243" s="370"/>
      <c r="K1243" s="370"/>
      <c r="L1243" s="370"/>
      <c r="M1243" s="370"/>
      <c r="N1243" s="370"/>
      <c r="O1243" s="370"/>
      <c r="P1243" s="370"/>
      <c r="Q1243" s="370"/>
      <c r="R1243" s="370"/>
      <c r="S1243" s="19"/>
      <c r="T1243" s="19"/>
      <c r="U1243" s="19"/>
      <c r="V1243" s="19"/>
      <c r="W1243" s="19"/>
      <c r="X1243" s="19"/>
      <c r="Y1243" s="19"/>
      <c r="Z1243" s="19"/>
      <c r="AA1243" s="19"/>
    </row>
    <row r="1244" spans="1:27" x14ac:dyDescent="0.2">
      <c r="A1244" s="370"/>
      <c r="B1244" s="370"/>
      <c r="C1244" s="370"/>
      <c r="D1244" s="370"/>
      <c r="E1244" s="370"/>
      <c r="F1244" s="370"/>
      <c r="G1244" s="370"/>
      <c r="H1244" s="370"/>
      <c r="I1244" s="370"/>
      <c r="J1244" s="370"/>
      <c r="K1244" s="370"/>
      <c r="L1244" s="370"/>
      <c r="M1244" s="370"/>
      <c r="N1244" s="370"/>
      <c r="O1244" s="370"/>
      <c r="P1244" s="370"/>
      <c r="Q1244" s="370"/>
      <c r="R1244" s="370"/>
      <c r="S1244" s="19" t="s">
        <v>292</v>
      </c>
      <c r="T1244" s="19"/>
      <c r="U1244" s="19"/>
      <c r="V1244" s="19"/>
      <c r="W1244" s="19"/>
      <c r="X1244" s="19"/>
      <c r="Y1244" s="19"/>
      <c r="Z1244" s="19"/>
      <c r="AA1244" s="19"/>
    </row>
    <row r="1245" spans="1:27" x14ac:dyDescent="0.2">
      <c r="A1245" s="370"/>
      <c r="B1245" s="370"/>
      <c r="C1245" s="370"/>
      <c r="D1245" s="370"/>
      <c r="E1245" s="370"/>
      <c r="F1245" s="370"/>
      <c r="G1245" s="370"/>
      <c r="H1245" s="370"/>
      <c r="I1245" s="370"/>
      <c r="J1245" s="370"/>
      <c r="K1245" s="370"/>
      <c r="L1245" s="370"/>
      <c r="M1245" s="370"/>
      <c r="N1245" s="370"/>
      <c r="O1245" s="370"/>
      <c r="P1245" s="370"/>
      <c r="Q1245" s="370"/>
      <c r="R1245" s="370"/>
      <c r="S1245" s="19" t="s">
        <v>293</v>
      </c>
      <c r="T1245" s="19"/>
      <c r="U1245" s="19"/>
      <c r="V1245" s="19"/>
      <c r="W1245" s="19"/>
      <c r="X1245" s="19"/>
      <c r="Y1245" s="19"/>
      <c r="Z1245" s="19"/>
      <c r="AA1245" s="19"/>
    </row>
    <row r="1246" spans="1:27" x14ac:dyDescent="0.2">
      <c r="A1246" s="370"/>
      <c r="B1246" s="370"/>
      <c r="C1246" s="370"/>
      <c r="D1246" s="370"/>
      <c r="E1246" s="370"/>
      <c r="F1246" s="370"/>
      <c r="G1246" s="370"/>
      <c r="H1246" s="370"/>
      <c r="I1246" s="370"/>
      <c r="J1246" s="370"/>
      <c r="K1246" s="370"/>
      <c r="L1246" s="370"/>
      <c r="M1246" s="370"/>
      <c r="N1246" s="370"/>
      <c r="O1246" s="370"/>
      <c r="P1246" s="370"/>
      <c r="Q1246" s="370"/>
      <c r="R1246" s="370"/>
      <c r="S1246" s="19"/>
      <c r="T1246" s="19"/>
      <c r="U1246" s="19"/>
      <c r="V1246" s="19"/>
      <c r="W1246" s="19"/>
      <c r="X1246" s="19"/>
      <c r="Y1246" s="19"/>
      <c r="Z1246" s="19"/>
      <c r="AA1246" s="19"/>
    </row>
    <row r="1247" spans="1:27" x14ac:dyDescent="0.2">
      <c r="A1247" s="370"/>
      <c r="B1247" s="370"/>
      <c r="C1247" s="370"/>
      <c r="D1247" s="370"/>
      <c r="E1247" s="370"/>
      <c r="F1247" s="370"/>
      <c r="G1247" s="370"/>
      <c r="H1247" s="370"/>
      <c r="I1247" s="370"/>
      <c r="J1247" s="370"/>
      <c r="K1247" s="370"/>
      <c r="L1247" s="370"/>
      <c r="M1247" s="370"/>
      <c r="N1247" s="370"/>
      <c r="O1247" s="370"/>
      <c r="P1247" s="370"/>
      <c r="Q1247" s="370"/>
      <c r="R1247" s="370"/>
      <c r="S1247" s="19"/>
      <c r="T1247" s="19"/>
      <c r="U1247" s="19"/>
      <c r="V1247" s="19"/>
      <c r="W1247" s="19"/>
      <c r="X1247" s="19"/>
      <c r="Y1247" s="19"/>
      <c r="Z1247" s="19"/>
      <c r="AA1247" s="19"/>
    </row>
    <row r="1248" spans="1:27" x14ac:dyDescent="0.2">
      <c r="A1248" s="370"/>
      <c r="B1248" s="370"/>
      <c r="C1248" s="370"/>
      <c r="D1248" s="370"/>
      <c r="E1248" s="370"/>
      <c r="F1248" s="370"/>
      <c r="G1248" s="370"/>
      <c r="H1248" s="370"/>
      <c r="I1248" s="370"/>
      <c r="J1248" s="370"/>
      <c r="K1248" s="370"/>
      <c r="L1248" s="370"/>
      <c r="M1248" s="370"/>
      <c r="N1248" s="370"/>
      <c r="O1248" s="370"/>
      <c r="P1248" s="370"/>
      <c r="Q1248" s="370"/>
      <c r="R1248" s="370"/>
      <c r="S1248" s="19"/>
      <c r="T1248" s="19"/>
      <c r="U1248" s="19"/>
      <c r="V1248" s="19"/>
      <c r="W1248" s="19"/>
      <c r="X1248" s="19"/>
      <c r="Y1248" s="19"/>
      <c r="Z1248" s="19"/>
      <c r="AA1248" s="19"/>
    </row>
    <row r="1249" spans="1:27" x14ac:dyDescent="0.2">
      <c r="A1249" s="370"/>
      <c r="B1249" s="370"/>
      <c r="C1249" s="370"/>
      <c r="D1249" s="370"/>
      <c r="E1249" s="370"/>
      <c r="F1249" s="370"/>
      <c r="G1249" s="370"/>
      <c r="H1249" s="370"/>
      <c r="I1249" s="370"/>
      <c r="J1249" s="370"/>
      <c r="K1249" s="370"/>
      <c r="L1249" s="370"/>
      <c r="M1249" s="370"/>
      <c r="N1249" s="370"/>
      <c r="O1249" s="370"/>
      <c r="P1249" s="370"/>
      <c r="Q1249" s="370"/>
      <c r="R1249" s="370"/>
      <c r="S1249" s="19"/>
      <c r="T1249" s="19"/>
      <c r="U1249" s="19"/>
      <c r="V1249" s="19"/>
      <c r="W1249" s="19"/>
      <c r="X1249" s="19"/>
      <c r="Y1249" s="19"/>
      <c r="Z1249" s="19"/>
      <c r="AA1249" s="19"/>
    </row>
    <row r="1250" spans="1:27" x14ac:dyDescent="0.2">
      <c r="A1250" s="370"/>
      <c r="B1250" s="370"/>
      <c r="C1250" s="370"/>
      <c r="D1250" s="370"/>
      <c r="E1250" s="370"/>
      <c r="F1250" s="370"/>
      <c r="G1250" s="370"/>
      <c r="H1250" s="370"/>
      <c r="I1250" s="370"/>
      <c r="J1250" s="370"/>
      <c r="K1250" s="370"/>
      <c r="L1250" s="370"/>
      <c r="M1250" s="370"/>
      <c r="N1250" s="370"/>
      <c r="O1250" s="370"/>
      <c r="P1250" s="370"/>
      <c r="Q1250" s="370"/>
      <c r="R1250" s="370"/>
      <c r="S1250" s="19"/>
      <c r="T1250" s="19"/>
      <c r="U1250" s="19"/>
      <c r="V1250" s="19"/>
      <c r="W1250" s="19"/>
      <c r="X1250" s="19"/>
      <c r="Y1250" s="19"/>
      <c r="Z1250" s="19"/>
      <c r="AA1250" s="19"/>
    </row>
    <row r="1251" spans="1:27" x14ac:dyDescent="0.2">
      <c r="A1251" s="19"/>
      <c r="B1251" s="19"/>
      <c r="C1251" s="19"/>
      <c r="D1251" s="19"/>
      <c r="E1251" s="19"/>
      <c r="F1251" s="19"/>
      <c r="G1251" s="19"/>
      <c r="H1251" s="19"/>
      <c r="I1251" s="19"/>
      <c r="J1251" s="19"/>
      <c r="K1251" s="19"/>
      <c r="L1251" s="19"/>
      <c r="M1251" s="19"/>
      <c r="N1251" s="19"/>
      <c r="O1251" s="19"/>
      <c r="P1251" s="29"/>
      <c r="Q1251" s="19"/>
      <c r="R1251" s="19"/>
      <c r="S1251" s="19"/>
      <c r="T1251" s="19"/>
      <c r="U1251" s="19"/>
      <c r="V1251" s="19"/>
      <c r="W1251" s="19"/>
      <c r="X1251" s="19"/>
      <c r="Y1251" s="19"/>
      <c r="Z1251" s="19"/>
      <c r="AA1251" s="19"/>
    </row>
    <row r="1252" spans="1:27" x14ac:dyDescent="0.2">
      <c r="A1252" s="371" t="s">
        <v>294</v>
      </c>
      <c r="B1252" s="371"/>
      <c r="C1252" s="371"/>
      <c r="D1252" s="371"/>
      <c r="E1252" s="371"/>
      <c r="F1252" s="371"/>
      <c r="G1252" s="371"/>
      <c r="H1252" s="371"/>
      <c r="I1252" s="371"/>
      <c r="J1252" s="371" t="s">
        <v>295</v>
      </c>
      <c r="K1252" s="371"/>
      <c r="L1252" s="371"/>
      <c r="M1252" s="371"/>
      <c r="N1252" s="371"/>
      <c r="O1252" s="371"/>
      <c r="P1252" s="371"/>
      <c r="Q1252" s="371"/>
      <c r="R1252" s="371"/>
      <c r="S1252" s="19"/>
      <c r="T1252" s="19"/>
      <c r="U1252" s="19"/>
      <c r="V1252" s="19"/>
      <c r="W1252" s="19"/>
      <c r="X1252" s="19"/>
      <c r="Y1252" s="19"/>
      <c r="Z1252" s="19"/>
      <c r="AA1252" s="19"/>
    </row>
    <row r="1253" spans="1:27" x14ac:dyDescent="0.2">
      <c r="A1253" s="370"/>
      <c r="B1253" s="370"/>
      <c r="C1253" s="370"/>
      <c r="D1253" s="370"/>
      <c r="E1253" s="370"/>
      <c r="F1253" s="370"/>
      <c r="G1253" s="370"/>
      <c r="H1253" s="370"/>
      <c r="I1253" s="370"/>
      <c r="J1253" s="370"/>
      <c r="K1253" s="370"/>
      <c r="L1253" s="370"/>
      <c r="M1253" s="370"/>
      <c r="N1253" s="370"/>
      <c r="O1253" s="370"/>
      <c r="P1253" s="370"/>
      <c r="Q1253" s="370"/>
      <c r="R1253" s="370"/>
      <c r="S1253" s="19" t="s">
        <v>296</v>
      </c>
      <c r="T1253" s="19"/>
      <c r="U1253" s="19"/>
      <c r="V1253" s="19"/>
      <c r="W1253" s="19"/>
      <c r="X1253" s="19"/>
      <c r="Y1253" s="19"/>
      <c r="Z1253" s="19"/>
      <c r="AA1253" s="19"/>
    </row>
    <row r="1254" spans="1:27" x14ac:dyDescent="0.2">
      <c r="A1254" s="370"/>
      <c r="B1254" s="370"/>
      <c r="C1254" s="370"/>
      <c r="D1254" s="370"/>
      <c r="E1254" s="370"/>
      <c r="F1254" s="370"/>
      <c r="G1254" s="370"/>
      <c r="H1254" s="370"/>
      <c r="I1254" s="370"/>
      <c r="J1254" s="370"/>
      <c r="K1254" s="370"/>
      <c r="L1254" s="370"/>
      <c r="M1254" s="370"/>
      <c r="N1254" s="370"/>
      <c r="O1254" s="370"/>
      <c r="P1254" s="370"/>
      <c r="Q1254" s="370"/>
      <c r="R1254" s="370"/>
      <c r="S1254" s="19" t="s">
        <v>297</v>
      </c>
      <c r="T1254" s="19"/>
      <c r="U1254" s="19"/>
      <c r="V1254" s="19"/>
      <c r="W1254" s="19"/>
      <c r="X1254" s="19"/>
      <c r="Y1254" s="19"/>
      <c r="Z1254" s="19"/>
      <c r="AA1254" s="19"/>
    </row>
    <row r="1255" spans="1:27" x14ac:dyDescent="0.2">
      <c r="A1255" s="370"/>
      <c r="B1255" s="370"/>
      <c r="C1255" s="370"/>
      <c r="D1255" s="370"/>
      <c r="E1255" s="370"/>
      <c r="F1255" s="370"/>
      <c r="G1255" s="370"/>
      <c r="H1255" s="370"/>
      <c r="I1255" s="370"/>
      <c r="J1255" s="370"/>
      <c r="K1255" s="370"/>
      <c r="L1255" s="370"/>
      <c r="M1255" s="370"/>
      <c r="N1255" s="370"/>
      <c r="O1255" s="370"/>
      <c r="P1255" s="370"/>
      <c r="Q1255" s="370"/>
      <c r="R1255" s="370"/>
      <c r="S1255" s="19"/>
      <c r="T1255" s="19"/>
      <c r="U1255" s="19"/>
      <c r="V1255" s="19"/>
      <c r="W1255" s="19"/>
      <c r="X1255" s="19"/>
      <c r="Y1255" s="19"/>
      <c r="Z1255" s="19"/>
      <c r="AA1255" s="19"/>
    </row>
    <row r="1256" spans="1:27" x14ac:dyDescent="0.2">
      <c r="A1256" s="370"/>
      <c r="B1256" s="370"/>
      <c r="C1256" s="370"/>
      <c r="D1256" s="370"/>
      <c r="E1256" s="370"/>
      <c r="F1256" s="370"/>
      <c r="G1256" s="370"/>
      <c r="H1256" s="370"/>
      <c r="I1256" s="370"/>
      <c r="J1256" s="370"/>
      <c r="K1256" s="370"/>
      <c r="L1256" s="370"/>
      <c r="M1256" s="370"/>
      <c r="N1256" s="370"/>
      <c r="O1256" s="370"/>
      <c r="P1256" s="370"/>
      <c r="Q1256" s="370"/>
      <c r="R1256" s="370"/>
      <c r="S1256" s="19"/>
      <c r="T1256" s="19"/>
      <c r="U1256" s="19"/>
      <c r="V1256" s="19"/>
      <c r="W1256" s="19"/>
      <c r="X1256" s="19"/>
      <c r="Y1256" s="19"/>
      <c r="Z1256" s="19"/>
      <c r="AA1256" s="19"/>
    </row>
    <row r="1257" spans="1:27" x14ac:dyDescent="0.2">
      <c r="A1257" s="370"/>
      <c r="B1257" s="370"/>
      <c r="C1257" s="370"/>
      <c r="D1257" s="370"/>
      <c r="E1257" s="370"/>
      <c r="F1257" s="370"/>
      <c r="G1257" s="370"/>
      <c r="H1257" s="370"/>
      <c r="I1257" s="370"/>
      <c r="J1257" s="370"/>
      <c r="K1257" s="370"/>
      <c r="L1257" s="370"/>
      <c r="M1257" s="370"/>
      <c r="N1257" s="370"/>
      <c r="O1257" s="370"/>
      <c r="P1257" s="370"/>
      <c r="Q1257" s="370"/>
      <c r="R1257" s="370"/>
      <c r="S1257" s="19"/>
      <c r="T1257" s="19"/>
      <c r="U1257" s="19"/>
      <c r="V1257" s="19"/>
      <c r="W1257" s="19"/>
      <c r="X1257" s="19"/>
      <c r="Y1257" s="19"/>
      <c r="Z1257" s="19"/>
      <c r="AA1257" s="19"/>
    </row>
    <row r="1258" spans="1:27" x14ac:dyDescent="0.2">
      <c r="A1258" s="370"/>
      <c r="B1258" s="370"/>
      <c r="C1258" s="370"/>
      <c r="D1258" s="370"/>
      <c r="E1258" s="370"/>
      <c r="F1258" s="370"/>
      <c r="G1258" s="370"/>
      <c r="H1258" s="370"/>
      <c r="I1258" s="370"/>
      <c r="J1258" s="370"/>
      <c r="K1258" s="370"/>
      <c r="L1258" s="370"/>
      <c r="M1258" s="370"/>
      <c r="N1258" s="370"/>
      <c r="O1258" s="370"/>
      <c r="P1258" s="370"/>
      <c r="Q1258" s="370"/>
      <c r="R1258" s="370"/>
      <c r="S1258" s="19"/>
      <c r="T1258" s="19"/>
      <c r="U1258" s="19"/>
      <c r="V1258" s="19"/>
      <c r="W1258" s="19"/>
      <c r="X1258" s="19"/>
      <c r="Y1258" s="19"/>
      <c r="Z1258" s="19"/>
      <c r="AA1258" s="19"/>
    </row>
    <row r="1259" spans="1:27" x14ac:dyDescent="0.2">
      <c r="A1259" s="370"/>
      <c r="B1259" s="370"/>
      <c r="C1259" s="370"/>
      <c r="D1259" s="370"/>
      <c r="E1259" s="370"/>
      <c r="F1259" s="370"/>
      <c r="G1259" s="370"/>
      <c r="H1259" s="370"/>
      <c r="I1259" s="370"/>
      <c r="J1259" s="370"/>
      <c r="K1259" s="370"/>
      <c r="L1259" s="370"/>
      <c r="M1259" s="370"/>
      <c r="N1259" s="370"/>
      <c r="O1259" s="370"/>
      <c r="P1259" s="370"/>
      <c r="Q1259" s="370"/>
      <c r="R1259" s="370"/>
      <c r="S1259" s="19"/>
      <c r="T1259" s="19"/>
      <c r="U1259" s="19"/>
      <c r="V1259" s="19"/>
      <c r="W1259" s="19"/>
      <c r="X1259" s="19"/>
      <c r="Y1259" s="19"/>
      <c r="Z1259" s="19"/>
      <c r="AA1259" s="19"/>
    </row>
    <row r="1260" spans="1:27" x14ac:dyDescent="0.2">
      <c r="A1260" s="370"/>
      <c r="B1260" s="370"/>
      <c r="C1260" s="370"/>
      <c r="D1260" s="370"/>
      <c r="E1260" s="370"/>
      <c r="F1260" s="370"/>
      <c r="G1260" s="370"/>
      <c r="H1260" s="370"/>
      <c r="I1260" s="370"/>
      <c r="J1260" s="370"/>
      <c r="K1260" s="370"/>
      <c r="L1260" s="370"/>
      <c r="M1260" s="370"/>
      <c r="N1260" s="370"/>
      <c r="O1260" s="370"/>
      <c r="P1260" s="370"/>
      <c r="Q1260" s="370"/>
      <c r="R1260" s="370"/>
      <c r="S1260" s="19"/>
      <c r="T1260" s="19"/>
      <c r="U1260" s="19"/>
      <c r="V1260" s="19"/>
      <c r="W1260" s="19"/>
      <c r="X1260" s="19"/>
      <c r="Y1260" s="19"/>
      <c r="Z1260" s="19"/>
      <c r="AA1260" s="19"/>
    </row>
    <row r="1261" spans="1:27" x14ac:dyDescent="0.2">
      <c r="A1261" s="370"/>
      <c r="B1261" s="370"/>
      <c r="C1261" s="370"/>
      <c r="D1261" s="370"/>
      <c r="E1261" s="370"/>
      <c r="F1261" s="370"/>
      <c r="G1261" s="370"/>
      <c r="H1261" s="370"/>
      <c r="I1261" s="370"/>
      <c r="J1261" s="370"/>
      <c r="K1261" s="370"/>
      <c r="L1261" s="370"/>
      <c r="M1261" s="370"/>
      <c r="N1261" s="370"/>
      <c r="O1261" s="370"/>
      <c r="P1261" s="370"/>
      <c r="Q1261" s="370"/>
      <c r="R1261" s="370"/>
      <c r="S1261" s="19"/>
      <c r="T1261" s="19"/>
      <c r="U1261" s="19"/>
      <c r="V1261" s="19"/>
      <c r="W1261" s="19"/>
      <c r="X1261" s="19"/>
      <c r="Y1261" s="19"/>
      <c r="Z1261" s="19"/>
      <c r="AA1261" s="19"/>
    </row>
    <row r="1262" spans="1:27" x14ac:dyDescent="0.2">
      <c r="A1262" s="370"/>
      <c r="B1262" s="370"/>
      <c r="C1262" s="370"/>
      <c r="D1262" s="370"/>
      <c r="E1262" s="370"/>
      <c r="F1262" s="370"/>
      <c r="G1262" s="370"/>
      <c r="H1262" s="370"/>
      <c r="I1262" s="370"/>
      <c r="J1262" s="370"/>
      <c r="K1262" s="370"/>
      <c r="L1262" s="370"/>
      <c r="M1262" s="370"/>
      <c r="N1262" s="370"/>
      <c r="O1262" s="370"/>
      <c r="P1262" s="370"/>
      <c r="Q1262" s="370"/>
      <c r="R1262" s="370"/>
      <c r="S1262" s="19"/>
      <c r="T1262" s="19"/>
      <c r="U1262" s="19"/>
      <c r="V1262" s="19"/>
      <c r="W1262" s="19"/>
      <c r="X1262" s="19"/>
      <c r="Y1262" s="19"/>
      <c r="Z1262" s="19"/>
      <c r="AA1262" s="19"/>
    </row>
    <row r="1263" spans="1:27" x14ac:dyDescent="0.2">
      <c r="A1263" s="370"/>
      <c r="B1263" s="370"/>
      <c r="C1263" s="370"/>
      <c r="D1263" s="370"/>
      <c r="E1263" s="370"/>
      <c r="F1263" s="370"/>
      <c r="G1263" s="370"/>
      <c r="H1263" s="370"/>
      <c r="I1263" s="370"/>
      <c r="J1263" s="370"/>
      <c r="K1263" s="370"/>
      <c r="L1263" s="370"/>
      <c r="M1263" s="370"/>
      <c r="N1263" s="370"/>
      <c r="O1263" s="370"/>
      <c r="P1263" s="370"/>
      <c r="Q1263" s="370"/>
      <c r="R1263" s="370"/>
      <c r="S1263" s="19"/>
      <c r="T1263" s="19"/>
      <c r="U1263" s="19"/>
      <c r="V1263" s="19"/>
      <c r="W1263" s="19"/>
      <c r="X1263" s="19"/>
      <c r="Y1263" s="19"/>
      <c r="Z1263" s="19"/>
      <c r="AA1263" s="19"/>
    </row>
    <row r="1264" spans="1:27" x14ac:dyDescent="0.2">
      <c r="A1264" s="19"/>
      <c r="B1264" s="19"/>
      <c r="C1264" s="19"/>
      <c r="D1264" s="19"/>
      <c r="E1264" s="19"/>
      <c r="F1264" s="19"/>
      <c r="G1264" s="19"/>
      <c r="H1264" s="19"/>
      <c r="I1264" s="19"/>
      <c r="J1264" s="19"/>
      <c r="K1264" s="19"/>
      <c r="L1264" s="19"/>
      <c r="M1264" s="19"/>
      <c r="N1264" s="19"/>
      <c r="O1264" s="19"/>
      <c r="P1264" s="29"/>
      <c r="Q1264" s="19"/>
      <c r="R1264" s="19"/>
      <c r="S1264" s="19"/>
      <c r="T1264" s="19"/>
      <c r="U1264" s="19"/>
      <c r="V1264" s="19"/>
      <c r="W1264" s="19"/>
      <c r="X1264" s="19"/>
      <c r="Y1264" s="19"/>
      <c r="Z1264" s="19"/>
      <c r="AA1264" s="19"/>
    </row>
    <row r="1265" spans="1:27" x14ac:dyDescent="0.2">
      <c r="A1265" s="371" t="s">
        <v>298</v>
      </c>
      <c r="B1265" s="371"/>
      <c r="C1265" s="371"/>
      <c r="D1265" s="371"/>
      <c r="E1265" s="371"/>
      <c r="F1265" s="371"/>
      <c r="G1265" s="371"/>
      <c r="H1265" s="371"/>
      <c r="I1265" s="371"/>
      <c r="J1265" s="371" t="s">
        <v>299</v>
      </c>
      <c r="K1265" s="371"/>
      <c r="L1265" s="371"/>
      <c r="M1265" s="371"/>
      <c r="N1265" s="371"/>
      <c r="O1265" s="371"/>
      <c r="P1265" s="371"/>
      <c r="Q1265" s="371"/>
      <c r="R1265" s="371"/>
      <c r="S1265" s="19"/>
      <c r="T1265" s="19"/>
      <c r="U1265" s="19"/>
      <c r="V1265" s="19"/>
      <c r="W1265" s="19"/>
      <c r="X1265" s="19"/>
      <c r="Y1265" s="19"/>
      <c r="Z1265" s="19"/>
      <c r="AA1265" s="19"/>
    </row>
    <row r="1266" spans="1:27" x14ac:dyDescent="0.2">
      <c r="A1266" s="370"/>
      <c r="B1266" s="370"/>
      <c r="C1266" s="370"/>
      <c r="D1266" s="370"/>
      <c r="E1266" s="370"/>
      <c r="F1266" s="370"/>
      <c r="G1266" s="370"/>
      <c r="H1266" s="370"/>
      <c r="I1266" s="370"/>
      <c r="J1266" s="370"/>
      <c r="K1266" s="370"/>
      <c r="L1266" s="370"/>
      <c r="M1266" s="370"/>
      <c r="N1266" s="370"/>
      <c r="O1266" s="370"/>
      <c r="P1266" s="370"/>
      <c r="Q1266" s="370"/>
      <c r="R1266" s="370"/>
      <c r="S1266" s="19" t="s">
        <v>300</v>
      </c>
      <c r="T1266" s="19"/>
      <c r="U1266" s="19"/>
      <c r="V1266" s="19"/>
      <c r="W1266" s="19"/>
      <c r="X1266" s="19"/>
      <c r="Y1266" s="19"/>
      <c r="Z1266" s="19"/>
      <c r="AA1266" s="19"/>
    </row>
    <row r="1267" spans="1:27" x14ac:dyDescent="0.2">
      <c r="A1267" s="370"/>
      <c r="B1267" s="370"/>
      <c r="C1267" s="370"/>
      <c r="D1267" s="370"/>
      <c r="E1267" s="370"/>
      <c r="F1267" s="370"/>
      <c r="G1267" s="370"/>
      <c r="H1267" s="370"/>
      <c r="I1267" s="370"/>
      <c r="J1267" s="370"/>
      <c r="K1267" s="370"/>
      <c r="L1267" s="370"/>
      <c r="M1267" s="370"/>
      <c r="N1267" s="370"/>
      <c r="O1267" s="370"/>
      <c r="P1267" s="370"/>
      <c r="Q1267" s="370"/>
      <c r="R1267" s="370"/>
      <c r="S1267" s="19"/>
      <c r="T1267" s="19"/>
      <c r="U1267" s="19"/>
      <c r="V1267" s="19"/>
      <c r="W1267" s="19"/>
      <c r="X1267" s="19"/>
      <c r="Y1267" s="19"/>
      <c r="Z1267" s="19"/>
      <c r="AA1267" s="19"/>
    </row>
    <row r="1268" spans="1:27" x14ac:dyDescent="0.2">
      <c r="A1268" s="370"/>
      <c r="B1268" s="370"/>
      <c r="C1268" s="370"/>
      <c r="D1268" s="370"/>
      <c r="E1268" s="370"/>
      <c r="F1268" s="370"/>
      <c r="G1268" s="370"/>
      <c r="H1268" s="370"/>
      <c r="I1268" s="370"/>
      <c r="J1268" s="370"/>
      <c r="K1268" s="370"/>
      <c r="L1268" s="370"/>
      <c r="M1268" s="370"/>
      <c r="N1268" s="370"/>
      <c r="O1268" s="370"/>
      <c r="P1268" s="370"/>
      <c r="Q1268" s="370"/>
      <c r="R1268" s="370"/>
      <c r="S1268" s="19"/>
      <c r="T1268" s="19"/>
      <c r="U1268" s="19"/>
      <c r="V1268" s="19"/>
      <c r="W1268" s="19"/>
      <c r="X1268" s="19"/>
      <c r="Y1268" s="19"/>
      <c r="Z1268" s="19"/>
      <c r="AA1268" s="19"/>
    </row>
    <row r="1269" spans="1:27" x14ac:dyDescent="0.2">
      <c r="A1269" s="370"/>
      <c r="B1269" s="370"/>
      <c r="C1269" s="370"/>
      <c r="D1269" s="370"/>
      <c r="E1269" s="370"/>
      <c r="F1269" s="370"/>
      <c r="G1269" s="370"/>
      <c r="H1269" s="370"/>
      <c r="I1269" s="370"/>
      <c r="J1269" s="370"/>
      <c r="K1269" s="370"/>
      <c r="L1269" s="370"/>
      <c r="M1269" s="370"/>
      <c r="N1269" s="370"/>
      <c r="O1269" s="370"/>
      <c r="P1269" s="370"/>
      <c r="Q1269" s="370"/>
      <c r="R1269" s="370"/>
      <c r="S1269" s="19"/>
      <c r="T1269" s="19"/>
      <c r="U1269" s="19"/>
      <c r="V1269" s="19"/>
      <c r="W1269" s="19"/>
      <c r="X1269" s="19"/>
      <c r="Y1269" s="19"/>
      <c r="Z1269" s="19"/>
      <c r="AA1269" s="19"/>
    </row>
    <row r="1270" spans="1:27" x14ac:dyDescent="0.2">
      <c r="A1270" s="370"/>
      <c r="B1270" s="370"/>
      <c r="C1270" s="370"/>
      <c r="D1270" s="370"/>
      <c r="E1270" s="370"/>
      <c r="F1270" s="370"/>
      <c r="G1270" s="370"/>
      <c r="H1270" s="370"/>
      <c r="I1270" s="370"/>
      <c r="J1270" s="370"/>
      <c r="K1270" s="370"/>
      <c r="L1270" s="370"/>
      <c r="M1270" s="370"/>
      <c r="N1270" s="370"/>
      <c r="O1270" s="370"/>
      <c r="P1270" s="370"/>
      <c r="Q1270" s="370"/>
      <c r="R1270" s="370"/>
      <c r="S1270" s="19"/>
      <c r="T1270" s="19"/>
      <c r="U1270" s="19"/>
      <c r="V1270" s="19"/>
      <c r="W1270" s="19"/>
      <c r="X1270" s="19"/>
      <c r="Y1270" s="19"/>
      <c r="Z1270" s="19"/>
      <c r="AA1270" s="19"/>
    </row>
    <row r="1271" spans="1:27" x14ac:dyDescent="0.2">
      <c r="A1271" s="370"/>
      <c r="B1271" s="370"/>
      <c r="C1271" s="370"/>
      <c r="D1271" s="370"/>
      <c r="E1271" s="370"/>
      <c r="F1271" s="370"/>
      <c r="G1271" s="370"/>
      <c r="H1271" s="370"/>
      <c r="I1271" s="370"/>
      <c r="J1271" s="370"/>
      <c r="K1271" s="370"/>
      <c r="L1271" s="370"/>
      <c r="M1271" s="370"/>
      <c r="N1271" s="370"/>
      <c r="O1271" s="370"/>
      <c r="P1271" s="370"/>
      <c r="Q1271" s="370"/>
      <c r="R1271" s="370"/>
      <c r="S1271" s="19"/>
      <c r="T1271" s="19"/>
      <c r="U1271" s="19"/>
      <c r="V1271" s="19"/>
      <c r="W1271" s="19"/>
      <c r="X1271" s="19"/>
      <c r="Y1271" s="19"/>
      <c r="Z1271" s="19"/>
      <c r="AA1271" s="19"/>
    </row>
    <row r="1272" spans="1:27" x14ac:dyDescent="0.2">
      <c r="A1272" s="370"/>
      <c r="B1272" s="370"/>
      <c r="C1272" s="370"/>
      <c r="D1272" s="370"/>
      <c r="E1272" s="370"/>
      <c r="F1272" s="370"/>
      <c r="G1272" s="370"/>
      <c r="H1272" s="370"/>
      <c r="I1272" s="370"/>
      <c r="J1272" s="370"/>
      <c r="K1272" s="370"/>
      <c r="L1272" s="370"/>
      <c r="M1272" s="370"/>
      <c r="N1272" s="370"/>
      <c r="O1272" s="370"/>
      <c r="P1272" s="370"/>
      <c r="Q1272" s="370"/>
      <c r="R1272" s="370"/>
      <c r="S1272" s="19"/>
      <c r="T1272" s="19"/>
      <c r="U1272" s="19"/>
      <c r="V1272" s="19"/>
      <c r="W1272" s="19"/>
      <c r="X1272" s="19"/>
      <c r="Y1272" s="19"/>
      <c r="Z1272" s="19"/>
      <c r="AA1272" s="19"/>
    </row>
    <row r="1273" spans="1:27" x14ac:dyDescent="0.2">
      <c r="A1273" s="370"/>
      <c r="B1273" s="370"/>
      <c r="C1273" s="370"/>
      <c r="D1273" s="370"/>
      <c r="E1273" s="370"/>
      <c r="F1273" s="370"/>
      <c r="G1273" s="370"/>
      <c r="H1273" s="370"/>
      <c r="I1273" s="370"/>
      <c r="J1273" s="370"/>
      <c r="K1273" s="370"/>
      <c r="L1273" s="370"/>
      <c r="M1273" s="370"/>
      <c r="N1273" s="370"/>
      <c r="O1273" s="370"/>
      <c r="P1273" s="370"/>
      <c r="Q1273" s="370"/>
      <c r="R1273" s="370"/>
      <c r="S1273" s="19"/>
      <c r="T1273" s="19"/>
      <c r="U1273" s="19"/>
      <c r="V1273" s="19"/>
      <c r="W1273" s="19"/>
      <c r="X1273" s="19"/>
      <c r="Y1273" s="19"/>
      <c r="Z1273" s="19"/>
      <c r="AA1273" s="19"/>
    </row>
    <row r="1274" spans="1:27" x14ac:dyDescent="0.2">
      <c r="A1274" s="370"/>
      <c r="B1274" s="370"/>
      <c r="C1274" s="370"/>
      <c r="D1274" s="370"/>
      <c r="E1274" s="370"/>
      <c r="F1274" s="370"/>
      <c r="G1274" s="370"/>
      <c r="H1274" s="370"/>
      <c r="I1274" s="370"/>
      <c r="J1274" s="370"/>
      <c r="K1274" s="370"/>
      <c r="L1274" s="370"/>
      <c r="M1274" s="370"/>
      <c r="N1274" s="370"/>
      <c r="O1274" s="370"/>
      <c r="P1274" s="370"/>
      <c r="Q1274" s="370"/>
      <c r="R1274" s="370"/>
      <c r="S1274" s="19"/>
      <c r="T1274" s="19"/>
      <c r="U1274" s="19"/>
      <c r="V1274" s="19"/>
      <c r="W1274" s="19"/>
      <c r="X1274" s="19"/>
      <c r="Y1274" s="19"/>
      <c r="Z1274" s="19"/>
      <c r="AA1274" s="19"/>
    </row>
    <row r="1275" spans="1:27" x14ac:dyDescent="0.2">
      <c r="A1275" s="370"/>
      <c r="B1275" s="370"/>
      <c r="C1275" s="370"/>
      <c r="D1275" s="370"/>
      <c r="E1275" s="370"/>
      <c r="F1275" s="370"/>
      <c r="G1275" s="370"/>
      <c r="H1275" s="370"/>
      <c r="I1275" s="370"/>
      <c r="J1275" s="370"/>
      <c r="K1275" s="370"/>
      <c r="L1275" s="370"/>
      <c r="M1275" s="370"/>
      <c r="N1275" s="370"/>
      <c r="O1275" s="370"/>
      <c r="P1275" s="370"/>
      <c r="Q1275" s="370"/>
      <c r="R1275" s="370"/>
      <c r="S1275" s="19"/>
      <c r="T1275" s="19"/>
      <c r="U1275" s="19"/>
      <c r="V1275" s="19"/>
      <c r="W1275" s="19"/>
      <c r="X1275" s="19"/>
      <c r="Y1275" s="19"/>
      <c r="Z1275" s="19"/>
      <c r="AA1275" s="19"/>
    </row>
    <row r="1276" spans="1:27" x14ac:dyDescent="0.2">
      <c r="A1276" s="370"/>
      <c r="B1276" s="370"/>
      <c r="C1276" s="370"/>
      <c r="D1276" s="370"/>
      <c r="E1276" s="370"/>
      <c r="F1276" s="370"/>
      <c r="G1276" s="370"/>
      <c r="H1276" s="370"/>
      <c r="I1276" s="370"/>
      <c r="J1276" s="370"/>
      <c r="K1276" s="370"/>
      <c r="L1276" s="370"/>
      <c r="M1276" s="370"/>
      <c r="N1276" s="370"/>
      <c r="O1276" s="370"/>
      <c r="P1276" s="370"/>
      <c r="Q1276" s="370"/>
      <c r="R1276" s="370"/>
      <c r="S1276" s="19"/>
      <c r="T1276" s="19"/>
      <c r="U1276" s="19"/>
      <c r="V1276" s="19"/>
      <c r="W1276" s="19"/>
      <c r="X1276" s="19"/>
      <c r="Y1276" s="19"/>
      <c r="Z1276" s="19"/>
      <c r="AA1276" s="19"/>
    </row>
    <row r="1277" spans="1:27" x14ac:dyDescent="0.2">
      <c r="A1277" s="19"/>
      <c r="B1277" s="19"/>
      <c r="C1277" s="19"/>
      <c r="D1277" s="19"/>
      <c r="E1277" s="19"/>
      <c r="F1277" s="19"/>
      <c r="G1277" s="19"/>
      <c r="H1277" s="19"/>
      <c r="I1277" s="19"/>
      <c r="J1277" s="19"/>
      <c r="K1277" s="19"/>
      <c r="L1277" s="19"/>
      <c r="M1277" s="19"/>
      <c r="N1277" s="19"/>
      <c r="O1277" s="19"/>
      <c r="P1277" s="29"/>
      <c r="Q1277" s="19"/>
      <c r="R1277" s="19"/>
      <c r="S1277" s="19"/>
      <c r="T1277" s="19"/>
      <c r="U1277" s="19"/>
      <c r="V1277" s="19"/>
      <c r="W1277" s="19"/>
      <c r="X1277" s="19"/>
      <c r="Y1277" s="19"/>
      <c r="Z1277" s="19"/>
      <c r="AA1277" s="19"/>
    </row>
    <row r="1278" spans="1:27" x14ac:dyDescent="0.2">
      <c r="A1278" s="371" t="s">
        <v>742</v>
      </c>
      <c r="B1278" s="371"/>
      <c r="C1278" s="371"/>
      <c r="D1278" s="371"/>
      <c r="E1278" s="371"/>
      <c r="F1278" s="371"/>
      <c r="G1278" s="371"/>
      <c r="H1278" s="371"/>
      <c r="I1278" s="371"/>
      <c r="J1278" s="371" t="s">
        <v>743</v>
      </c>
      <c r="K1278" s="371"/>
      <c r="L1278" s="371"/>
      <c r="M1278" s="371"/>
      <c r="N1278" s="371"/>
      <c r="O1278" s="371"/>
      <c r="P1278" s="371"/>
      <c r="Q1278" s="371"/>
      <c r="R1278" s="371"/>
      <c r="S1278" s="19"/>
      <c r="T1278" s="19"/>
      <c r="U1278" s="19"/>
      <c r="V1278" s="19"/>
      <c r="W1278" s="19"/>
      <c r="X1278" s="19"/>
      <c r="Y1278" s="19"/>
      <c r="Z1278" s="19"/>
      <c r="AA1278" s="19"/>
    </row>
    <row r="1279" spans="1:27" x14ac:dyDescent="0.2">
      <c r="A1279" s="370"/>
      <c r="B1279" s="370"/>
      <c r="C1279" s="370"/>
      <c r="D1279" s="370"/>
      <c r="E1279" s="370"/>
      <c r="F1279" s="370"/>
      <c r="G1279" s="370"/>
      <c r="H1279" s="370"/>
      <c r="I1279" s="370"/>
      <c r="J1279" s="370"/>
      <c r="K1279" s="370"/>
      <c r="L1279" s="370"/>
      <c r="M1279" s="370"/>
      <c r="N1279" s="370"/>
      <c r="O1279" s="370"/>
      <c r="P1279" s="370"/>
      <c r="Q1279" s="370"/>
      <c r="R1279" s="370"/>
      <c r="S1279" s="19" t="s">
        <v>301</v>
      </c>
      <c r="T1279" s="19"/>
      <c r="U1279" s="19"/>
      <c r="V1279" s="19"/>
      <c r="W1279" s="19"/>
      <c r="X1279" s="19"/>
      <c r="Y1279" s="19"/>
      <c r="Z1279" s="19"/>
      <c r="AA1279" s="19"/>
    </row>
    <row r="1280" spans="1:27" x14ac:dyDescent="0.2">
      <c r="A1280" s="370"/>
      <c r="B1280" s="370"/>
      <c r="C1280" s="370"/>
      <c r="D1280" s="370"/>
      <c r="E1280" s="370"/>
      <c r="F1280" s="370"/>
      <c r="G1280" s="370"/>
      <c r="H1280" s="370"/>
      <c r="I1280" s="370"/>
      <c r="J1280" s="370"/>
      <c r="K1280" s="370"/>
      <c r="L1280" s="370"/>
      <c r="M1280" s="370"/>
      <c r="N1280" s="370"/>
      <c r="O1280" s="370"/>
      <c r="P1280" s="370"/>
      <c r="Q1280" s="370"/>
      <c r="R1280" s="370"/>
      <c r="S1280" s="19"/>
      <c r="T1280" s="19"/>
      <c r="U1280" s="19"/>
      <c r="V1280" s="19"/>
      <c r="W1280" s="19"/>
      <c r="X1280" s="19"/>
      <c r="Y1280" s="19"/>
      <c r="Z1280" s="19"/>
      <c r="AA1280" s="19"/>
    </row>
    <row r="1281" spans="1:27" x14ac:dyDescent="0.2">
      <c r="A1281" s="370"/>
      <c r="B1281" s="370"/>
      <c r="C1281" s="370"/>
      <c r="D1281" s="370"/>
      <c r="E1281" s="370"/>
      <c r="F1281" s="370"/>
      <c r="G1281" s="370"/>
      <c r="H1281" s="370"/>
      <c r="I1281" s="370"/>
      <c r="J1281" s="370"/>
      <c r="K1281" s="370"/>
      <c r="L1281" s="370"/>
      <c r="M1281" s="370"/>
      <c r="N1281" s="370"/>
      <c r="O1281" s="370"/>
      <c r="P1281" s="370"/>
      <c r="Q1281" s="370"/>
      <c r="R1281" s="370"/>
      <c r="S1281" s="19"/>
      <c r="T1281" s="19"/>
      <c r="U1281" s="19"/>
      <c r="V1281" s="19"/>
      <c r="W1281" s="19"/>
      <c r="X1281" s="19"/>
      <c r="Y1281" s="19"/>
      <c r="Z1281" s="19"/>
      <c r="AA1281" s="19"/>
    </row>
    <row r="1282" spans="1:27" x14ac:dyDescent="0.2">
      <c r="A1282" s="370"/>
      <c r="B1282" s="370"/>
      <c r="C1282" s="370"/>
      <c r="D1282" s="370"/>
      <c r="E1282" s="370"/>
      <c r="F1282" s="370"/>
      <c r="G1282" s="370"/>
      <c r="H1282" s="370"/>
      <c r="I1282" s="370"/>
      <c r="J1282" s="370"/>
      <c r="K1282" s="370"/>
      <c r="L1282" s="370"/>
      <c r="M1282" s="370"/>
      <c r="N1282" s="370"/>
      <c r="O1282" s="370"/>
      <c r="P1282" s="370"/>
      <c r="Q1282" s="370"/>
      <c r="R1282" s="370"/>
      <c r="S1282" s="19" t="s">
        <v>302</v>
      </c>
      <c r="T1282" s="19"/>
      <c r="U1282" s="19"/>
      <c r="V1282" s="19"/>
      <c r="W1282" s="19"/>
      <c r="X1282" s="19"/>
      <c r="Y1282" s="19"/>
      <c r="Z1282" s="19"/>
      <c r="AA1282" s="19"/>
    </row>
    <row r="1283" spans="1:27" x14ac:dyDescent="0.2">
      <c r="A1283" s="370"/>
      <c r="B1283" s="370"/>
      <c r="C1283" s="370"/>
      <c r="D1283" s="370"/>
      <c r="E1283" s="370"/>
      <c r="F1283" s="370"/>
      <c r="G1283" s="370"/>
      <c r="H1283" s="370"/>
      <c r="I1283" s="370"/>
      <c r="J1283" s="370"/>
      <c r="K1283" s="370"/>
      <c r="L1283" s="370"/>
      <c r="M1283" s="370"/>
      <c r="N1283" s="370"/>
      <c r="O1283" s="370"/>
      <c r="P1283" s="370"/>
      <c r="Q1283" s="370"/>
      <c r="R1283" s="370"/>
      <c r="S1283" s="19" t="s">
        <v>339</v>
      </c>
      <c r="T1283" s="19"/>
      <c r="U1283" s="19"/>
      <c r="V1283" s="19"/>
      <c r="W1283" s="19"/>
      <c r="X1283" s="19"/>
      <c r="Y1283" s="19"/>
      <c r="Z1283" s="19"/>
      <c r="AA1283" s="19"/>
    </row>
    <row r="1284" spans="1:27" x14ac:dyDescent="0.2">
      <c r="A1284" s="370"/>
      <c r="B1284" s="370"/>
      <c r="C1284" s="370"/>
      <c r="D1284" s="370"/>
      <c r="E1284" s="370"/>
      <c r="F1284" s="370"/>
      <c r="G1284" s="370"/>
      <c r="H1284" s="370"/>
      <c r="I1284" s="370"/>
      <c r="J1284" s="370"/>
      <c r="K1284" s="370"/>
      <c r="L1284" s="370"/>
      <c r="M1284" s="370"/>
      <c r="N1284" s="370"/>
      <c r="O1284" s="370"/>
      <c r="P1284" s="370"/>
      <c r="Q1284" s="370"/>
      <c r="R1284" s="370"/>
      <c r="S1284" s="19"/>
      <c r="T1284" s="19"/>
      <c r="U1284" s="19"/>
      <c r="V1284" s="19"/>
      <c r="W1284" s="19"/>
      <c r="X1284" s="19"/>
      <c r="Y1284" s="19"/>
      <c r="Z1284" s="19"/>
      <c r="AA1284" s="19"/>
    </row>
    <row r="1285" spans="1:27" x14ac:dyDescent="0.2">
      <c r="A1285" s="370"/>
      <c r="B1285" s="370"/>
      <c r="C1285" s="370"/>
      <c r="D1285" s="370"/>
      <c r="E1285" s="370"/>
      <c r="F1285" s="370"/>
      <c r="G1285" s="370"/>
      <c r="H1285" s="370"/>
      <c r="I1285" s="370"/>
      <c r="J1285" s="370"/>
      <c r="K1285" s="370"/>
      <c r="L1285" s="370"/>
      <c r="M1285" s="370"/>
      <c r="N1285" s="370"/>
      <c r="O1285" s="370"/>
      <c r="P1285" s="370"/>
      <c r="Q1285" s="370"/>
      <c r="R1285" s="370"/>
      <c r="S1285" s="19"/>
      <c r="T1285" s="19"/>
      <c r="U1285" s="19"/>
      <c r="V1285" s="19"/>
      <c r="W1285" s="19"/>
      <c r="X1285" s="19"/>
      <c r="Y1285" s="19"/>
      <c r="Z1285" s="19"/>
      <c r="AA1285" s="19"/>
    </row>
    <row r="1286" spans="1:27" x14ac:dyDescent="0.2">
      <c r="A1286" s="370"/>
      <c r="B1286" s="370"/>
      <c r="C1286" s="370"/>
      <c r="D1286" s="370"/>
      <c r="E1286" s="370"/>
      <c r="F1286" s="370"/>
      <c r="G1286" s="370"/>
      <c r="H1286" s="370"/>
      <c r="I1286" s="370"/>
      <c r="J1286" s="370"/>
      <c r="K1286" s="370"/>
      <c r="L1286" s="370"/>
      <c r="M1286" s="370"/>
      <c r="N1286" s="370"/>
      <c r="O1286" s="370"/>
      <c r="P1286" s="370"/>
      <c r="Q1286" s="370"/>
      <c r="R1286" s="370"/>
      <c r="S1286" s="19"/>
      <c r="T1286" s="19"/>
      <c r="U1286" s="19"/>
      <c r="V1286" s="19"/>
      <c r="W1286" s="19"/>
      <c r="X1286" s="19"/>
      <c r="Y1286" s="19"/>
      <c r="Z1286" s="19"/>
      <c r="AA1286" s="19"/>
    </row>
    <row r="1287" spans="1:27" x14ac:dyDescent="0.2">
      <c r="A1287" s="370"/>
      <c r="B1287" s="370"/>
      <c r="C1287" s="370"/>
      <c r="D1287" s="370"/>
      <c r="E1287" s="370"/>
      <c r="F1287" s="370"/>
      <c r="G1287" s="370"/>
      <c r="H1287" s="370"/>
      <c r="I1287" s="370"/>
      <c r="J1287" s="370"/>
      <c r="K1287" s="370"/>
      <c r="L1287" s="370"/>
      <c r="M1287" s="370"/>
      <c r="N1287" s="370"/>
      <c r="O1287" s="370"/>
      <c r="P1287" s="370"/>
      <c r="Q1287" s="370"/>
      <c r="R1287" s="370"/>
      <c r="S1287" s="19"/>
      <c r="T1287" s="19"/>
      <c r="U1287" s="19"/>
      <c r="V1287" s="19"/>
      <c r="W1287" s="19"/>
      <c r="X1287" s="19"/>
      <c r="Y1287" s="19"/>
      <c r="Z1287" s="19"/>
      <c r="AA1287" s="19"/>
    </row>
    <row r="1288" spans="1:27" x14ac:dyDescent="0.2">
      <c r="A1288" s="370"/>
      <c r="B1288" s="370"/>
      <c r="C1288" s="370"/>
      <c r="D1288" s="370"/>
      <c r="E1288" s="370"/>
      <c r="F1288" s="370"/>
      <c r="G1288" s="370"/>
      <c r="H1288" s="370"/>
      <c r="I1288" s="370"/>
      <c r="J1288" s="370"/>
      <c r="K1288" s="370"/>
      <c r="L1288" s="370"/>
      <c r="M1288" s="370"/>
      <c r="N1288" s="370"/>
      <c r="O1288" s="370"/>
      <c r="P1288" s="370"/>
      <c r="Q1288" s="370"/>
      <c r="R1288" s="370"/>
      <c r="S1288" s="19"/>
      <c r="T1288" s="19"/>
      <c r="U1288" s="19"/>
      <c r="V1288" s="19"/>
      <c r="W1288" s="19"/>
      <c r="X1288" s="19"/>
      <c r="Y1288" s="19"/>
      <c r="Z1288" s="19"/>
      <c r="AA1288" s="19"/>
    </row>
    <row r="1289" spans="1:27" x14ac:dyDescent="0.2">
      <c r="A1289" s="370"/>
      <c r="B1289" s="370"/>
      <c r="C1289" s="370"/>
      <c r="D1289" s="370"/>
      <c r="E1289" s="370"/>
      <c r="F1289" s="370"/>
      <c r="G1289" s="370"/>
      <c r="H1289" s="370"/>
      <c r="I1289" s="370"/>
      <c r="J1289" s="370"/>
      <c r="K1289" s="370"/>
      <c r="L1289" s="370"/>
      <c r="M1289" s="370"/>
      <c r="N1289" s="370"/>
      <c r="O1289" s="370"/>
      <c r="P1289" s="370"/>
      <c r="Q1289" s="370"/>
      <c r="R1289" s="370"/>
      <c r="S1289" s="19"/>
      <c r="T1289" s="19"/>
      <c r="U1289" s="19"/>
      <c r="V1289" s="19"/>
      <c r="W1289" s="19"/>
      <c r="X1289" s="19"/>
      <c r="Y1289" s="19"/>
      <c r="Z1289" s="19"/>
      <c r="AA1289" s="19"/>
    </row>
    <row r="1290" spans="1:27" x14ac:dyDescent="0.2">
      <c r="A1290" s="19"/>
      <c r="B1290" s="19"/>
      <c r="C1290" s="19"/>
      <c r="D1290" s="19"/>
      <c r="E1290" s="19"/>
      <c r="F1290" s="19"/>
      <c r="G1290" s="19"/>
      <c r="H1290" s="19"/>
      <c r="I1290" s="19"/>
      <c r="J1290" s="19"/>
      <c r="K1290" s="19"/>
      <c r="L1290" s="19"/>
      <c r="M1290" s="19"/>
      <c r="N1290" s="29"/>
      <c r="O1290" s="19"/>
      <c r="P1290" s="19"/>
      <c r="Q1290" s="19"/>
      <c r="R1290" s="19"/>
      <c r="S1290" s="19"/>
      <c r="T1290" s="19"/>
      <c r="U1290" s="19"/>
      <c r="V1290" s="19"/>
      <c r="W1290" s="19"/>
      <c r="X1290" s="19"/>
      <c r="Y1290" s="19"/>
      <c r="Z1290" s="19"/>
      <c r="AA1290" s="19"/>
    </row>
    <row r="1291" spans="1:27" x14ac:dyDescent="0.2">
      <c r="A1291" s="19"/>
      <c r="B1291" s="19"/>
      <c r="C1291" s="19"/>
      <c r="D1291" s="19"/>
      <c r="E1291" s="19"/>
      <c r="F1291" s="19"/>
      <c r="G1291" s="19"/>
      <c r="H1291" s="19"/>
      <c r="I1291" s="19"/>
      <c r="J1291" s="19"/>
      <c r="K1291" s="19"/>
      <c r="L1291" s="19"/>
      <c r="M1291" s="367" t="str">
        <f>[128]Base_01!$C$4&amp;", "&amp;[128]Base_01!$C$28</f>
        <v>Sorong, …..  …........................  2026</v>
      </c>
      <c r="N1291" s="367"/>
      <c r="O1291" s="367"/>
      <c r="P1291" s="367"/>
      <c r="Q1291" s="367"/>
      <c r="R1291" s="367"/>
      <c r="S1291" s="19"/>
      <c r="T1291" s="19"/>
      <c r="U1291" s="19"/>
      <c r="V1291" s="19"/>
      <c r="W1291" s="19"/>
      <c r="X1291" s="19"/>
      <c r="Y1291" s="19"/>
      <c r="Z1291" s="19"/>
      <c r="AA1291" s="19"/>
    </row>
    <row r="1292" spans="1:27" x14ac:dyDescent="0.2">
      <c r="A1292" s="367" t="s">
        <v>320</v>
      </c>
      <c r="B1292" s="367"/>
      <c r="C1292" s="367"/>
      <c r="D1292" s="367"/>
      <c r="E1292" s="367"/>
      <c r="F1292" s="367"/>
      <c r="G1292" s="19"/>
      <c r="H1292" s="19"/>
      <c r="I1292" s="19"/>
      <c r="J1292" s="19"/>
      <c r="K1292" s="19"/>
      <c r="L1292" s="19"/>
      <c r="M1292" s="367" t="s">
        <v>304</v>
      </c>
      <c r="N1292" s="367"/>
      <c r="O1292" s="367"/>
      <c r="P1292" s="367"/>
      <c r="Q1292" s="367"/>
      <c r="R1292" s="367"/>
      <c r="S1292" s="19"/>
      <c r="T1292" s="19"/>
      <c r="U1292" s="19"/>
      <c r="V1292" s="19"/>
      <c r="W1292" s="19"/>
      <c r="X1292" s="19"/>
      <c r="Y1292" s="19"/>
      <c r="Z1292" s="19"/>
      <c r="AA1292" s="19"/>
    </row>
    <row r="1293" spans="1:27" x14ac:dyDescent="0.2">
      <c r="A1293" s="367" t="s">
        <v>321</v>
      </c>
      <c r="B1293" s="367"/>
      <c r="C1293" s="367"/>
      <c r="D1293" s="367"/>
      <c r="E1293" s="367"/>
      <c r="F1293" s="367"/>
      <c r="G1293" s="19"/>
      <c r="H1293" s="19"/>
      <c r="I1293" s="19"/>
      <c r="J1293" s="19"/>
      <c r="K1293" s="19"/>
      <c r="L1293" s="19"/>
      <c r="M1293" s="367" t="s">
        <v>305</v>
      </c>
      <c r="N1293" s="367"/>
      <c r="O1293" s="367"/>
      <c r="P1293" s="367"/>
      <c r="Q1293" s="367"/>
      <c r="R1293" s="367"/>
      <c r="S1293" s="19"/>
      <c r="T1293" s="19"/>
      <c r="U1293" s="19"/>
      <c r="V1293" s="19"/>
      <c r="W1293" s="19"/>
      <c r="X1293" s="19"/>
      <c r="Y1293" s="19"/>
      <c r="Z1293" s="19"/>
      <c r="AA1293" s="19"/>
    </row>
    <row r="1294" spans="1:27" x14ac:dyDescent="0.2">
      <c r="A1294" s="19"/>
      <c r="B1294" s="19"/>
      <c r="C1294" s="19"/>
      <c r="D1294" s="19"/>
      <c r="E1294" s="19"/>
      <c r="F1294" s="19"/>
      <c r="G1294" s="19"/>
      <c r="H1294" s="19"/>
      <c r="I1294" s="19"/>
      <c r="J1294" s="19"/>
      <c r="K1294" s="19"/>
      <c r="L1294" s="19"/>
      <c r="M1294" s="19"/>
      <c r="N1294" s="29"/>
      <c r="O1294" s="19"/>
      <c r="P1294" s="19"/>
      <c r="Q1294" s="19"/>
      <c r="R1294" s="19"/>
      <c r="S1294" s="19"/>
      <c r="T1294" s="19"/>
      <c r="U1294" s="19"/>
      <c r="V1294" s="19"/>
      <c r="W1294" s="19"/>
      <c r="X1294" s="19"/>
      <c r="Y1294" s="19"/>
      <c r="Z1294" s="19"/>
      <c r="AA1294" s="19"/>
    </row>
    <row r="1295" spans="1:27" x14ac:dyDescent="0.2">
      <c r="A1295" s="19"/>
      <c r="B1295" s="19"/>
      <c r="C1295" s="19"/>
      <c r="D1295" s="19"/>
      <c r="E1295" s="19"/>
      <c r="F1295" s="19"/>
      <c r="G1295" s="19"/>
      <c r="H1295" s="19"/>
      <c r="I1295" s="19"/>
      <c r="J1295" s="19"/>
      <c r="K1295" s="19"/>
      <c r="L1295" s="19"/>
      <c r="M1295" s="19"/>
      <c r="N1295" s="29"/>
      <c r="O1295" s="19"/>
      <c r="P1295" s="19"/>
      <c r="Q1295" s="19"/>
      <c r="R1295" s="19"/>
      <c r="S1295" s="19"/>
      <c r="T1295" s="19"/>
      <c r="U1295" s="19"/>
      <c r="V1295" s="19"/>
      <c r="W1295" s="19"/>
      <c r="X1295" s="19"/>
      <c r="Y1295" s="19"/>
      <c r="Z1295" s="19"/>
      <c r="AA1295" s="19"/>
    </row>
    <row r="1296" spans="1:27" x14ac:dyDescent="0.2">
      <c r="A1296" s="19"/>
      <c r="B1296" s="19"/>
      <c r="C1296" s="19"/>
      <c r="D1296" s="19"/>
      <c r="E1296" s="19"/>
      <c r="F1296" s="19"/>
      <c r="G1296" s="19"/>
      <c r="H1296" s="19"/>
      <c r="I1296" s="19"/>
      <c r="J1296" s="19"/>
      <c r="K1296" s="19"/>
      <c r="L1296" s="19"/>
      <c r="M1296" s="19"/>
      <c r="N1296" s="29"/>
      <c r="O1296" s="19"/>
      <c r="P1296" s="19"/>
      <c r="Q1296" s="19"/>
      <c r="R1296" s="19"/>
      <c r="S1296" s="19"/>
      <c r="T1296" s="19"/>
      <c r="U1296" s="19"/>
      <c r="V1296" s="19"/>
      <c r="W1296" s="19"/>
      <c r="X1296" s="19"/>
      <c r="Y1296" s="19"/>
      <c r="Z1296" s="19"/>
      <c r="AA1296" s="19"/>
    </row>
    <row r="1297" spans="1:27" x14ac:dyDescent="0.2">
      <c r="A1297" s="19"/>
      <c r="B1297" s="19"/>
      <c r="C1297" s="19"/>
      <c r="D1297" s="19"/>
      <c r="E1297" s="19"/>
      <c r="F1297" s="19"/>
      <c r="G1297" s="19"/>
      <c r="H1297" s="19"/>
      <c r="I1297" s="19"/>
      <c r="J1297" s="19"/>
      <c r="K1297" s="19"/>
      <c r="L1297" s="19"/>
      <c r="M1297" s="19"/>
      <c r="N1297" s="29"/>
      <c r="O1297" s="19"/>
      <c r="P1297" s="19"/>
      <c r="Q1297" s="19"/>
      <c r="R1297" s="19"/>
      <c r="S1297" s="19"/>
      <c r="T1297" s="19"/>
      <c r="U1297" s="19"/>
      <c r="V1297" s="19"/>
      <c r="W1297" s="19"/>
      <c r="X1297" s="19"/>
      <c r="Y1297" s="19"/>
      <c r="Z1297" s="19"/>
      <c r="AA1297" s="19"/>
    </row>
    <row r="1298" spans="1:27" x14ac:dyDescent="0.2">
      <c r="A1298" s="366" t="str">
        <f>[128]Base_02!$C$28</f>
        <v>Nama PB 1</v>
      </c>
      <c r="B1298" s="366"/>
      <c r="C1298" s="366"/>
      <c r="D1298" s="366"/>
      <c r="E1298" s="366"/>
      <c r="F1298" s="366"/>
      <c r="G1298" s="19"/>
      <c r="H1298" s="19"/>
      <c r="I1298" s="19"/>
      <c r="J1298" s="19"/>
      <c r="K1298" s="19"/>
      <c r="L1298" s="19"/>
      <c r="M1298" s="367" t="str">
        <f>E1160</f>
        <v>Nama PB 8</v>
      </c>
      <c r="N1298" s="367"/>
      <c r="O1298" s="367"/>
      <c r="P1298" s="367"/>
      <c r="Q1298" s="367"/>
      <c r="R1298" s="367"/>
      <c r="S1298" s="19"/>
      <c r="T1298" s="19"/>
      <c r="U1298" s="19"/>
      <c r="V1298" s="19"/>
      <c r="W1298" s="19"/>
      <c r="X1298" s="19"/>
      <c r="Y1298" s="19"/>
      <c r="Z1298" s="19"/>
      <c r="AA1298" s="19"/>
    </row>
    <row r="1299" spans="1:27" x14ac:dyDescent="0.2">
      <c r="A1299" s="19"/>
      <c r="B1299" s="19"/>
      <c r="C1299" s="19"/>
      <c r="D1299" s="19"/>
      <c r="E1299" s="19"/>
      <c r="F1299" s="19"/>
      <c r="G1299" s="19"/>
      <c r="H1299" s="19"/>
      <c r="I1299" s="19"/>
      <c r="J1299" s="19"/>
      <c r="K1299" s="19"/>
      <c r="L1299" s="19"/>
      <c r="M1299" s="19"/>
      <c r="N1299" s="29"/>
      <c r="O1299" s="19"/>
      <c r="P1299" s="19"/>
      <c r="Q1299" s="19"/>
      <c r="R1299" s="19"/>
      <c r="S1299" s="19"/>
      <c r="T1299" s="19"/>
      <c r="U1299" s="19"/>
      <c r="V1299" s="19"/>
      <c r="W1299" s="19"/>
      <c r="X1299" s="19"/>
      <c r="Y1299" s="19"/>
      <c r="Z1299" s="19"/>
      <c r="AA1299" s="19"/>
    </row>
    <row r="1300" spans="1:27" x14ac:dyDescent="0.2">
      <c r="A1300" s="366" t="s">
        <v>303</v>
      </c>
      <c r="B1300" s="366"/>
      <c r="C1300" s="366"/>
      <c r="D1300" s="366"/>
      <c r="E1300" s="366"/>
      <c r="F1300" s="366"/>
      <c r="G1300" s="19"/>
      <c r="H1300" s="19"/>
      <c r="I1300" s="31"/>
      <c r="J1300" s="31"/>
      <c r="K1300" s="21"/>
      <c r="L1300" s="21"/>
      <c r="M1300" s="368" t="s">
        <v>306</v>
      </c>
      <c r="N1300" s="368"/>
      <c r="O1300" s="368"/>
      <c r="P1300" s="368"/>
      <c r="Q1300" s="368"/>
      <c r="R1300" s="368"/>
      <c r="S1300" s="19"/>
      <c r="T1300" s="19"/>
      <c r="U1300" s="19"/>
      <c r="V1300" s="19"/>
      <c r="W1300" s="19"/>
      <c r="X1300" s="19"/>
      <c r="Y1300" s="19"/>
      <c r="Z1300" s="19"/>
      <c r="AA1300" s="19"/>
    </row>
    <row r="1301" spans="1:27" x14ac:dyDescent="0.2">
      <c r="A1301" s="359" t="s">
        <v>322</v>
      </c>
      <c r="B1301" s="359"/>
      <c r="C1301" s="359"/>
      <c r="D1301" s="359"/>
      <c r="E1301" s="359"/>
      <c r="F1301" s="359"/>
      <c r="I1301" s="32"/>
      <c r="J1301" s="32"/>
      <c r="K1301" s="32"/>
      <c r="L1301" s="32"/>
      <c r="M1301" s="369" t="str">
        <f>[128]Base_01!$B$17&amp;" "&amp;[128]Base_01!$C$4</f>
        <v>Koordinator Kota Sorong</v>
      </c>
      <c r="N1301" s="369"/>
      <c r="O1301" s="369"/>
      <c r="P1301" s="369"/>
      <c r="Q1301" s="369"/>
      <c r="R1301" s="369"/>
      <c r="S1301" s="19"/>
      <c r="T1301" s="19"/>
      <c r="U1301" s="19"/>
      <c r="V1301" s="19"/>
      <c r="W1301" s="19"/>
      <c r="X1301" s="19"/>
      <c r="Y1301" s="19"/>
      <c r="Z1301" s="19"/>
      <c r="AA1301" s="19"/>
    </row>
    <row r="1302" spans="1:27" x14ac:dyDescent="0.2">
      <c r="N1302" s="33"/>
      <c r="S1302" s="19"/>
      <c r="T1302" s="19"/>
      <c r="U1302" s="19"/>
      <c r="V1302" s="19"/>
      <c r="W1302" s="19"/>
      <c r="X1302" s="19"/>
      <c r="Y1302" s="19"/>
      <c r="Z1302" s="19"/>
      <c r="AA1302" s="19"/>
    </row>
    <row r="1303" spans="1:27" x14ac:dyDescent="0.2">
      <c r="N1303" s="33"/>
      <c r="S1303" s="19"/>
      <c r="T1303" s="19"/>
      <c r="U1303" s="19"/>
      <c r="V1303" s="19"/>
      <c r="W1303" s="19"/>
      <c r="X1303" s="19"/>
      <c r="Y1303" s="19"/>
      <c r="Z1303" s="19"/>
      <c r="AA1303" s="19"/>
    </row>
    <row r="1304" spans="1:27" x14ac:dyDescent="0.2">
      <c r="N1304" s="33"/>
      <c r="S1304" s="19"/>
      <c r="T1304" s="19"/>
      <c r="U1304" s="19"/>
      <c r="V1304" s="19"/>
      <c r="W1304" s="19"/>
      <c r="X1304" s="19"/>
      <c r="Y1304" s="19"/>
      <c r="Z1304" s="19"/>
      <c r="AA1304" s="19"/>
    </row>
    <row r="1305" spans="1:27" x14ac:dyDescent="0.2">
      <c r="N1305" s="33"/>
      <c r="S1305" s="19"/>
      <c r="T1305" s="19"/>
      <c r="U1305" s="19"/>
      <c r="V1305" s="19"/>
      <c r="W1305" s="19"/>
      <c r="X1305" s="19"/>
      <c r="Y1305" s="19"/>
      <c r="Z1305" s="19"/>
      <c r="AA1305" s="19"/>
    </row>
    <row r="1306" spans="1:27" x14ac:dyDescent="0.2">
      <c r="A1306" s="359" t="str">
        <f>[128]Base_01!$C$20</f>
        <v>…...............         …...............</v>
      </c>
      <c r="B1306" s="359"/>
      <c r="C1306" s="359"/>
      <c r="D1306" s="359"/>
      <c r="E1306" s="359"/>
      <c r="F1306" s="359"/>
      <c r="M1306" s="359" t="str">
        <f>[128]Base_01!$C$17</f>
        <v>AfrIandi Yudhistira, S.T.</v>
      </c>
      <c r="N1306" s="359"/>
      <c r="O1306" s="359"/>
      <c r="P1306" s="359"/>
      <c r="Q1306" s="359"/>
      <c r="R1306" s="359"/>
      <c r="S1306" s="19"/>
      <c r="T1306" s="19"/>
      <c r="U1306" s="19"/>
      <c r="V1306" s="19"/>
      <c r="W1306" s="19"/>
      <c r="X1306" s="19"/>
      <c r="Y1306" s="19"/>
      <c r="Z1306" s="19"/>
      <c r="AA1306" s="19"/>
    </row>
    <row r="1307" spans="1:27" x14ac:dyDescent="0.2">
      <c r="B1307" s="20"/>
      <c r="C1307" s="20"/>
      <c r="D1307" s="20"/>
      <c r="E1307" s="20"/>
      <c r="F1307" s="19"/>
      <c r="G1307" s="19"/>
      <c r="H1307" s="19"/>
      <c r="I1307" s="19"/>
      <c r="J1307" s="19"/>
      <c r="K1307" s="20"/>
      <c r="L1307" s="20"/>
      <c r="M1307" s="20"/>
      <c r="N1307" s="20"/>
      <c r="O1307" s="28"/>
      <c r="P1307" s="28"/>
      <c r="Q1307" s="28"/>
      <c r="R1307" s="28"/>
      <c r="S1307" s="19"/>
      <c r="T1307" s="19"/>
      <c r="U1307" s="19"/>
      <c r="V1307" s="19"/>
      <c r="W1307" s="19"/>
      <c r="X1307" s="19"/>
      <c r="Y1307" s="19"/>
      <c r="Z1307" s="19"/>
      <c r="AA1307" s="19"/>
    </row>
    <row r="1308" spans="1:27" x14ac:dyDescent="0.2">
      <c r="B1308" s="20"/>
      <c r="C1308" s="20"/>
      <c r="D1308" s="20"/>
      <c r="E1308" s="20"/>
      <c r="F1308" s="19"/>
      <c r="G1308" s="19"/>
      <c r="H1308" s="19"/>
      <c r="I1308" s="19"/>
      <c r="J1308" s="19"/>
      <c r="K1308" s="20"/>
      <c r="L1308" s="20"/>
      <c r="M1308" s="20"/>
      <c r="N1308" s="20"/>
      <c r="O1308" s="28"/>
      <c r="P1308" s="28"/>
      <c r="Q1308" s="28"/>
      <c r="R1308" s="28"/>
      <c r="S1308" s="19"/>
      <c r="T1308" s="19"/>
      <c r="U1308" s="19"/>
      <c r="V1308" s="19"/>
      <c r="W1308" s="19"/>
      <c r="X1308" s="19"/>
      <c r="Y1308" s="19"/>
      <c r="Z1308" s="19"/>
      <c r="AA1308" s="19"/>
    </row>
    <row r="1309" spans="1:27" x14ac:dyDescent="0.2">
      <c r="A1309" s="18" t="s">
        <v>744</v>
      </c>
    </row>
    <row r="1310" spans="1:27" x14ac:dyDescent="0.2">
      <c r="A1310" s="1" t="s">
        <v>400</v>
      </c>
    </row>
    <row r="1311" spans="1:27" x14ac:dyDescent="0.2">
      <c r="A1311" s="1" t="s">
        <v>745</v>
      </c>
    </row>
    <row r="1318" spans="1:27" x14ac:dyDescent="0.2">
      <c r="A1318" s="297"/>
      <c r="B1318" s="297"/>
      <c r="C1318" s="297"/>
      <c r="D1318" s="297"/>
      <c r="E1318" s="297"/>
      <c r="F1318" s="297"/>
      <c r="G1318" s="297"/>
      <c r="H1318" s="297"/>
      <c r="I1318" s="297"/>
      <c r="J1318" s="297"/>
      <c r="K1318" s="297"/>
      <c r="L1318" s="297"/>
      <c r="M1318" s="297"/>
      <c r="N1318" s="297"/>
      <c r="O1318" s="297"/>
      <c r="P1318" s="297"/>
      <c r="Q1318" s="297"/>
      <c r="R1318" s="297"/>
      <c r="S1318" s="19"/>
      <c r="T1318" s="19"/>
      <c r="U1318" s="19"/>
      <c r="V1318" s="19"/>
      <c r="W1318" s="19"/>
      <c r="X1318" s="19"/>
      <c r="Y1318" s="19"/>
      <c r="Z1318" s="19"/>
      <c r="AA1318" s="19"/>
    </row>
    <row r="1319" spans="1:27" x14ac:dyDescent="0.2">
      <c r="A1319" s="19"/>
      <c r="B1319" s="19"/>
      <c r="C1319" s="19"/>
      <c r="D1319" s="19"/>
      <c r="E1319" s="19"/>
      <c r="F1319" s="19"/>
      <c r="G1319" s="19"/>
      <c r="H1319" s="19"/>
      <c r="I1319" s="19"/>
      <c r="J1319" s="19"/>
      <c r="K1319" s="19"/>
      <c r="L1319" s="19"/>
      <c r="M1319" s="19"/>
      <c r="N1319" s="19"/>
      <c r="O1319" s="19"/>
      <c r="P1319" s="19"/>
      <c r="Q1319" s="19"/>
      <c r="R1319" s="19"/>
      <c r="S1319" s="19"/>
      <c r="T1319" s="19"/>
      <c r="U1319" s="19"/>
      <c r="V1319" s="19"/>
      <c r="W1319" s="19"/>
      <c r="X1319" s="19"/>
      <c r="Y1319" s="19"/>
      <c r="Z1319" s="19"/>
      <c r="AA1319" s="19"/>
    </row>
    <row r="1320" spans="1:27" x14ac:dyDescent="0.2">
      <c r="A1320" s="20"/>
      <c r="B1320" s="20"/>
      <c r="C1320" s="20"/>
      <c r="D1320" s="20"/>
      <c r="E1320" s="20"/>
      <c r="F1320" s="20"/>
      <c r="G1320" s="20"/>
      <c r="H1320" s="20"/>
      <c r="I1320" s="20"/>
      <c r="J1320" s="19"/>
      <c r="K1320" s="21"/>
      <c r="L1320" s="21"/>
      <c r="M1320" s="21"/>
      <c r="N1320" s="21"/>
      <c r="O1320" s="21"/>
      <c r="P1320" s="21"/>
      <c r="Q1320" s="21"/>
      <c r="R1320" s="21"/>
      <c r="S1320" s="19"/>
      <c r="T1320" s="19"/>
      <c r="U1320" s="19"/>
      <c r="V1320" s="19"/>
      <c r="W1320" s="19"/>
      <c r="X1320" s="19"/>
      <c r="Y1320" s="19"/>
      <c r="Z1320" s="19"/>
      <c r="AA1320" s="19"/>
    </row>
    <row r="1321" spans="1:27" x14ac:dyDescent="0.2">
      <c r="A1321" s="400" t="s">
        <v>307</v>
      </c>
      <c r="B1321" s="400"/>
      <c r="C1321" s="400"/>
      <c r="D1321" s="400"/>
      <c r="E1321" s="400"/>
      <c r="F1321" s="400"/>
      <c r="G1321" s="400"/>
      <c r="H1321" s="400"/>
      <c r="I1321" s="400"/>
      <c r="J1321" s="400"/>
      <c r="K1321" s="400"/>
      <c r="L1321" s="400"/>
      <c r="M1321" s="400"/>
      <c r="N1321" s="400"/>
      <c r="O1321" s="400"/>
      <c r="P1321" s="400"/>
      <c r="Q1321" s="400"/>
      <c r="R1321" s="400"/>
      <c r="S1321" s="19">
        <v>9</v>
      </c>
      <c r="T1321" s="19"/>
      <c r="U1321" s="19"/>
      <c r="V1321" s="19"/>
      <c r="W1321" s="19"/>
      <c r="X1321" s="19"/>
      <c r="Y1321" s="19"/>
      <c r="Z1321" s="19"/>
      <c r="AA1321" s="19"/>
    </row>
    <row r="1322" spans="1:27" x14ac:dyDescent="0.2">
      <c r="A1322" s="367" t="s">
        <v>741</v>
      </c>
      <c r="B1322" s="367"/>
      <c r="C1322" s="367"/>
      <c r="D1322" s="367"/>
      <c r="E1322" s="367"/>
      <c r="F1322" s="367"/>
      <c r="G1322" s="367"/>
      <c r="H1322" s="367"/>
      <c r="I1322" s="367"/>
      <c r="J1322" s="367"/>
      <c r="K1322" s="367"/>
      <c r="L1322" s="367"/>
      <c r="M1322" s="367"/>
      <c r="N1322" s="367"/>
      <c r="O1322" s="367"/>
      <c r="P1322" s="367"/>
      <c r="Q1322" s="367"/>
      <c r="R1322" s="367"/>
      <c r="S1322" s="19"/>
      <c r="T1322" s="19"/>
      <c r="U1322" s="19"/>
      <c r="V1322" s="19"/>
      <c r="W1322" s="19"/>
      <c r="X1322" s="19"/>
      <c r="Y1322" s="19"/>
      <c r="Z1322" s="19"/>
      <c r="AA1322" s="19"/>
    </row>
    <row r="1323" spans="1:27" ht="16" thickBot="1" x14ac:dyDescent="0.25">
      <c r="A1323" s="20"/>
      <c r="B1323" s="20"/>
      <c r="C1323" s="20"/>
      <c r="D1323" s="20"/>
      <c r="E1323" s="20"/>
      <c r="F1323" s="20"/>
      <c r="G1323" s="20"/>
      <c r="H1323" s="20"/>
      <c r="I1323" s="20"/>
      <c r="J1323" s="19"/>
      <c r="K1323" s="21"/>
      <c r="L1323" s="21"/>
      <c r="M1323" s="21"/>
      <c r="N1323" s="21"/>
      <c r="O1323" s="21"/>
      <c r="P1323" s="21"/>
      <c r="Q1323" s="21"/>
      <c r="R1323" s="21"/>
      <c r="S1323" s="19"/>
      <c r="T1323" s="19"/>
      <c r="U1323" s="19"/>
      <c r="V1323" s="19"/>
      <c r="W1323" s="19"/>
      <c r="X1323" s="19"/>
      <c r="Y1323" s="19"/>
      <c r="Z1323" s="19"/>
      <c r="AA1323" s="19"/>
    </row>
    <row r="1324" spans="1:27" x14ac:dyDescent="0.2">
      <c r="A1324" s="346" t="s">
        <v>252</v>
      </c>
      <c r="B1324" s="346"/>
      <c r="C1324" s="346"/>
      <c r="D1324" s="346"/>
      <c r="E1324" s="23" t="str">
        <f>VLOOKUP(S1321,[128]Base_02!$A$5:$AD$24,2,0)</f>
        <v>000009</v>
      </c>
      <c r="F1324" s="19"/>
      <c r="G1324" s="19"/>
      <c r="H1324" s="21"/>
      <c r="I1324" s="21"/>
      <c r="J1324" s="19"/>
      <c r="K1324" s="401" t="s">
        <v>251</v>
      </c>
      <c r="L1324" s="402"/>
      <c r="M1324" s="402"/>
      <c r="N1324" s="402"/>
      <c r="O1324" s="402"/>
      <c r="P1324" s="402"/>
      <c r="Q1324" s="402"/>
      <c r="R1324" s="403"/>
      <c r="S1324" s="19"/>
      <c r="T1324" s="19"/>
      <c r="U1324" s="19"/>
      <c r="V1324" s="19"/>
      <c r="W1324" s="19"/>
      <c r="X1324" s="19"/>
      <c r="Y1324" s="19"/>
      <c r="Z1324" s="19"/>
      <c r="AA1324" s="19"/>
    </row>
    <row r="1325" spans="1:27" x14ac:dyDescent="0.2">
      <c r="A1325" s="346" t="s">
        <v>253</v>
      </c>
      <c r="B1325" s="346"/>
      <c r="C1325" s="346"/>
      <c r="D1325" s="346"/>
      <c r="E1325" s="23" t="str">
        <f>VLOOKUP(S1321,[128]Base_02!$A$5:$AD$24,3,0)</f>
        <v>Nama PB 9</v>
      </c>
      <c r="F1325" s="19"/>
      <c r="G1325" s="19"/>
      <c r="H1325" s="21"/>
      <c r="I1325" s="21"/>
      <c r="J1325" s="19"/>
      <c r="K1325" s="404"/>
      <c r="L1325" s="368"/>
      <c r="M1325" s="368"/>
      <c r="N1325" s="368"/>
      <c r="O1325" s="368"/>
      <c r="P1325" s="368"/>
      <c r="Q1325" s="368"/>
      <c r="R1325" s="405"/>
      <c r="S1325" s="19"/>
      <c r="T1325" s="19"/>
      <c r="U1325" s="19"/>
      <c r="V1325" s="19"/>
      <c r="W1325" s="19"/>
      <c r="X1325" s="19"/>
      <c r="Y1325" s="19"/>
      <c r="Z1325" s="19"/>
      <c r="AA1325" s="19"/>
    </row>
    <row r="1326" spans="1:27" x14ac:dyDescent="0.2">
      <c r="A1326" s="346" t="s">
        <v>3</v>
      </c>
      <c r="B1326" s="346"/>
      <c r="C1326" s="346"/>
      <c r="D1326" s="346"/>
      <c r="E1326" s="23">
        <f>VLOOKUP(S1321,[128]Base_02!$A$5:$AD$24,14,0)</f>
        <v>0</v>
      </c>
      <c r="F1326" s="19"/>
      <c r="G1326" s="19"/>
      <c r="H1326" s="21"/>
      <c r="I1326" s="21"/>
      <c r="J1326" s="19"/>
      <c r="K1326" s="404"/>
      <c r="L1326" s="368"/>
      <c r="M1326" s="368"/>
      <c r="N1326" s="368"/>
      <c r="O1326" s="368"/>
      <c r="P1326" s="368"/>
      <c r="Q1326" s="368"/>
      <c r="R1326" s="405"/>
      <c r="S1326" s="19"/>
      <c r="T1326" s="19"/>
      <c r="U1326" s="19"/>
      <c r="V1326" s="19"/>
      <c r="W1326" s="19"/>
      <c r="X1326" s="19"/>
      <c r="Y1326" s="19"/>
      <c r="Z1326" s="19"/>
      <c r="AA1326" s="19"/>
    </row>
    <row r="1327" spans="1:27" x14ac:dyDescent="0.2">
      <c r="A1327" s="346" t="s">
        <v>4</v>
      </c>
      <c r="B1327" s="346"/>
      <c r="C1327" s="346"/>
      <c r="D1327" s="346"/>
      <c r="E1327" s="23" t="str">
        <f>VLOOKUP(S1321,[128]Base_02!$A$5:$Z$24,11,FALSE)&amp;", RT "&amp;VLOOKUP(S1321,[128]Base_02!$A$5:$Z$24,12,FALSE)&amp;", RW "&amp;VLOOKUP(S1321,[128]Base_02!$A$5:$Z$24,13,FALSE)</f>
        <v>Jalan Kanal Victory, RT 2, RW 1</v>
      </c>
      <c r="F1327" s="19"/>
      <c r="G1327" s="19"/>
      <c r="H1327" s="23"/>
      <c r="I1327" s="21"/>
      <c r="J1327" s="19"/>
      <c r="K1327" s="404"/>
      <c r="L1327" s="368"/>
      <c r="M1327" s="368"/>
      <c r="N1327" s="368"/>
      <c r="O1327" s="368"/>
      <c r="P1327" s="368"/>
      <c r="Q1327" s="368"/>
      <c r="R1327" s="405"/>
      <c r="S1327" s="19"/>
      <c r="T1327" s="19"/>
      <c r="U1327" s="19"/>
      <c r="V1327" s="19"/>
      <c r="W1327" s="19"/>
      <c r="X1327" s="19"/>
      <c r="Y1327" s="19"/>
      <c r="Z1327" s="19"/>
      <c r="AA1327" s="19"/>
    </row>
    <row r="1328" spans="1:27" x14ac:dyDescent="0.2">
      <c r="A1328" s="346" t="str">
        <f>[128]Base_01!$B$2</f>
        <v>Kelurahan</v>
      </c>
      <c r="B1328" s="346"/>
      <c r="C1328" s="346"/>
      <c r="D1328" s="346"/>
      <c r="E1328" s="23" t="str">
        <f>[128]Base_01!$C$2</f>
        <v>Klasabi</v>
      </c>
      <c r="F1328" s="19"/>
      <c r="G1328" s="19"/>
      <c r="H1328" s="21"/>
      <c r="I1328" s="21"/>
      <c r="J1328" s="19"/>
      <c r="K1328" s="404"/>
      <c r="L1328" s="368"/>
      <c r="M1328" s="368"/>
      <c r="N1328" s="368"/>
      <c r="O1328" s="368"/>
      <c r="P1328" s="368"/>
      <c r="Q1328" s="368"/>
      <c r="R1328" s="405"/>
      <c r="S1328" s="19" t="s">
        <v>254</v>
      </c>
      <c r="T1328" s="19"/>
      <c r="U1328" s="19"/>
      <c r="V1328" s="19"/>
      <c r="W1328" s="19"/>
      <c r="X1328" s="19"/>
      <c r="Y1328" s="19"/>
      <c r="Z1328" s="19"/>
      <c r="AA1328" s="19"/>
    </row>
    <row r="1329" spans="1:27" x14ac:dyDescent="0.2">
      <c r="A1329" s="346" t="s">
        <v>9</v>
      </c>
      <c r="B1329" s="346"/>
      <c r="C1329" s="346"/>
      <c r="D1329" s="346"/>
      <c r="E1329" s="23" t="str">
        <f>[128]Base_01!$C$3</f>
        <v>Sorong Manoi</v>
      </c>
      <c r="F1329" s="19"/>
      <c r="G1329" s="19"/>
      <c r="H1329" s="21"/>
      <c r="I1329" s="21"/>
      <c r="J1329" s="19"/>
      <c r="K1329" s="404"/>
      <c r="L1329" s="368"/>
      <c r="M1329" s="368"/>
      <c r="N1329" s="368"/>
      <c r="O1329" s="368"/>
      <c r="P1329" s="368"/>
      <c r="Q1329" s="368"/>
      <c r="R1329" s="405"/>
      <c r="S1329" s="19" t="s">
        <v>255</v>
      </c>
      <c r="T1329" s="19"/>
      <c r="U1329" s="19"/>
      <c r="V1329" s="19"/>
      <c r="W1329" s="19"/>
      <c r="X1329" s="19"/>
      <c r="Y1329" s="19"/>
      <c r="Z1329" s="19"/>
      <c r="AA1329" s="19"/>
    </row>
    <row r="1330" spans="1:27" x14ac:dyDescent="0.2">
      <c r="A1330" s="346" t="str">
        <f>[128]Base_01!$B$4</f>
        <v>Kota</v>
      </c>
      <c r="B1330" s="346"/>
      <c r="C1330" s="346"/>
      <c r="D1330" s="346"/>
      <c r="E1330" s="23" t="str">
        <f>[128]Base_01!$C$4</f>
        <v>Sorong</v>
      </c>
      <c r="F1330" s="19"/>
      <c r="G1330" s="19"/>
      <c r="H1330" s="21"/>
      <c r="I1330" s="21"/>
      <c r="J1330" s="19"/>
      <c r="K1330" s="404"/>
      <c r="L1330" s="368"/>
      <c r="M1330" s="368"/>
      <c r="N1330" s="368"/>
      <c r="O1330" s="368"/>
      <c r="P1330" s="368"/>
      <c r="Q1330" s="368"/>
      <c r="R1330" s="405"/>
      <c r="S1330" s="19" t="s">
        <v>257</v>
      </c>
      <c r="T1330" s="19"/>
      <c r="U1330" s="19"/>
      <c r="V1330" s="19"/>
      <c r="W1330" s="19"/>
      <c r="X1330" s="19"/>
      <c r="Y1330" s="19"/>
      <c r="Z1330" s="19"/>
      <c r="AA1330" s="19"/>
    </row>
    <row r="1331" spans="1:27" x14ac:dyDescent="0.2">
      <c r="A1331" s="346" t="str">
        <f>[128]Base_01!$B$5</f>
        <v>Provinsi</v>
      </c>
      <c r="B1331" s="346"/>
      <c r="C1331" s="346"/>
      <c r="D1331" s="346"/>
      <c r="E1331" s="19" t="str">
        <f>[128]Base_01!$C$5</f>
        <v>Papua Barat Daya</v>
      </c>
      <c r="F1331" s="19"/>
      <c r="G1331" s="21"/>
      <c r="H1331" s="21"/>
      <c r="I1331" s="21"/>
      <c r="J1331" s="19"/>
      <c r="K1331" s="404"/>
      <c r="L1331" s="368"/>
      <c r="M1331" s="368"/>
      <c r="N1331" s="368"/>
      <c r="O1331" s="368"/>
      <c r="P1331" s="368"/>
      <c r="Q1331" s="368"/>
      <c r="R1331" s="405"/>
      <c r="S1331" s="19" t="s">
        <v>258</v>
      </c>
      <c r="T1331" s="19"/>
      <c r="U1331" s="19"/>
      <c r="V1331" s="19"/>
      <c r="W1331" s="19"/>
      <c r="X1331" s="19"/>
      <c r="Y1331" s="19"/>
      <c r="Z1331" s="19"/>
      <c r="AA1331" s="19"/>
    </row>
    <row r="1332" spans="1:27" x14ac:dyDescent="0.2">
      <c r="A1332" s="19"/>
      <c r="B1332" s="19"/>
      <c r="C1332" s="19"/>
      <c r="D1332" s="21"/>
      <c r="E1332" s="21"/>
      <c r="F1332" s="21"/>
      <c r="G1332" s="21"/>
      <c r="H1332" s="21"/>
      <c r="I1332" s="21"/>
      <c r="J1332" s="21"/>
      <c r="K1332" s="404"/>
      <c r="L1332" s="368"/>
      <c r="M1332" s="368"/>
      <c r="N1332" s="368"/>
      <c r="O1332" s="368"/>
      <c r="P1332" s="368"/>
      <c r="Q1332" s="368"/>
      <c r="R1332" s="405"/>
      <c r="S1332" s="19"/>
      <c r="T1332" s="19"/>
      <c r="U1332" s="19"/>
      <c r="V1332" s="19"/>
      <c r="W1332" s="19"/>
      <c r="X1332" s="19"/>
      <c r="Y1332" s="19"/>
      <c r="Z1332" s="19"/>
      <c r="AA1332" s="19"/>
    </row>
    <row r="1333" spans="1:27" x14ac:dyDescent="0.2">
      <c r="A1333" s="19"/>
      <c r="B1333" s="19"/>
      <c r="C1333" s="19"/>
      <c r="D1333" s="21"/>
      <c r="E1333" s="21"/>
      <c r="F1333" s="21"/>
      <c r="G1333" s="21"/>
      <c r="H1333" s="21"/>
      <c r="I1333" s="21"/>
      <c r="J1333" s="21"/>
      <c r="K1333" s="404"/>
      <c r="L1333" s="368"/>
      <c r="M1333" s="368"/>
      <c r="N1333" s="368"/>
      <c r="O1333" s="368"/>
      <c r="P1333" s="368"/>
      <c r="Q1333" s="368"/>
      <c r="R1333" s="405"/>
      <c r="S1333" s="19"/>
      <c r="T1333" s="19"/>
      <c r="U1333" s="19"/>
      <c r="V1333" s="19"/>
      <c r="W1333" s="19"/>
      <c r="X1333" s="19"/>
      <c r="Y1333" s="19"/>
      <c r="Z1333" s="19"/>
      <c r="AA1333" s="19"/>
    </row>
    <row r="1334" spans="1:27" x14ac:dyDescent="0.2">
      <c r="A1334" s="19"/>
      <c r="B1334" s="19"/>
      <c r="C1334" s="19"/>
      <c r="D1334" s="21"/>
      <c r="E1334" s="21"/>
      <c r="F1334" s="21"/>
      <c r="G1334" s="21"/>
      <c r="H1334" s="21"/>
      <c r="I1334" s="21"/>
      <c r="J1334" s="21"/>
      <c r="K1334" s="404"/>
      <c r="L1334" s="368"/>
      <c r="M1334" s="368"/>
      <c r="N1334" s="368"/>
      <c r="O1334" s="368"/>
      <c r="P1334" s="368"/>
      <c r="Q1334" s="368"/>
      <c r="R1334" s="405"/>
      <c r="S1334" s="19"/>
      <c r="T1334" s="19"/>
      <c r="U1334" s="19"/>
      <c r="V1334" s="19"/>
      <c r="W1334" s="19"/>
      <c r="X1334" s="19"/>
      <c r="Y1334" s="19"/>
      <c r="Z1334" s="19"/>
      <c r="AA1334" s="19"/>
    </row>
    <row r="1335" spans="1:27" ht="16" thickBot="1" x14ac:dyDescent="0.25">
      <c r="A1335" s="19"/>
      <c r="B1335" s="19"/>
      <c r="C1335" s="19"/>
      <c r="D1335" s="21"/>
      <c r="E1335" s="21"/>
      <c r="F1335" s="21"/>
      <c r="G1335" s="21"/>
      <c r="H1335" s="21"/>
      <c r="I1335" s="21"/>
      <c r="J1335" s="21"/>
      <c r="K1335" s="406"/>
      <c r="L1335" s="407"/>
      <c r="M1335" s="407"/>
      <c r="N1335" s="407"/>
      <c r="O1335" s="407"/>
      <c r="P1335" s="407"/>
      <c r="Q1335" s="407"/>
      <c r="R1335" s="408"/>
      <c r="S1335" s="19"/>
      <c r="T1335" s="19"/>
      <c r="U1335" s="19"/>
      <c r="V1335" s="19"/>
      <c r="W1335" s="19"/>
      <c r="X1335" s="19"/>
      <c r="Y1335" s="19"/>
      <c r="Z1335" s="19"/>
      <c r="AA1335" s="19"/>
    </row>
    <row r="1336" spans="1:27" x14ac:dyDescent="0.2">
      <c r="A1336" s="19"/>
      <c r="B1336" s="19"/>
      <c r="C1336" s="19"/>
      <c r="D1336" s="21"/>
      <c r="E1336" s="21"/>
      <c r="F1336" s="21"/>
      <c r="G1336" s="21"/>
      <c r="H1336" s="21"/>
      <c r="I1336" s="21"/>
      <c r="J1336" s="21"/>
      <c r="K1336" s="28"/>
      <c r="L1336" s="28"/>
      <c r="M1336" s="28"/>
      <c r="N1336" s="28"/>
      <c r="O1336" s="28"/>
      <c r="P1336" s="28"/>
      <c r="Q1336" s="28"/>
      <c r="R1336" s="28"/>
      <c r="S1336" s="19"/>
      <c r="T1336" s="19"/>
      <c r="U1336" s="19"/>
      <c r="V1336" s="19"/>
      <c r="W1336" s="19"/>
      <c r="X1336" s="19"/>
      <c r="Y1336" s="19"/>
      <c r="Z1336" s="19"/>
      <c r="AA1336" s="19"/>
    </row>
    <row r="1337" spans="1:27" x14ac:dyDescent="0.2">
      <c r="A1337" s="19"/>
      <c r="B1337" s="19"/>
      <c r="C1337" s="19"/>
      <c r="D1337" s="19"/>
      <c r="E1337" s="19"/>
      <c r="F1337" s="19"/>
      <c r="G1337" s="19"/>
      <c r="H1337" s="19"/>
      <c r="I1337" s="21"/>
      <c r="J1337" s="21"/>
      <c r="K1337" s="21"/>
      <c r="L1337" s="21"/>
      <c r="M1337" s="21"/>
      <c r="N1337" s="21"/>
      <c r="O1337" s="21"/>
      <c r="P1337" s="21"/>
      <c r="Q1337" s="21"/>
      <c r="R1337" s="21"/>
      <c r="S1337" s="19"/>
      <c r="T1337" s="19"/>
      <c r="U1337" s="19"/>
      <c r="V1337" s="19"/>
      <c r="W1337" s="19"/>
      <c r="X1337" s="19"/>
      <c r="Y1337" s="19"/>
      <c r="Z1337" s="19"/>
      <c r="AA1337" s="19"/>
    </row>
    <row r="1338" spans="1:27" ht="16" thickBot="1" x14ac:dyDescent="0.25">
      <c r="A1338" s="24" t="s">
        <v>310</v>
      </c>
      <c r="B1338" s="19"/>
      <c r="C1338" s="19"/>
      <c r="D1338" s="19"/>
      <c r="E1338" s="19"/>
      <c r="F1338" s="19"/>
      <c r="G1338" s="19"/>
      <c r="H1338" s="19"/>
      <c r="I1338" s="21"/>
      <c r="J1338" s="21"/>
      <c r="K1338" s="21"/>
      <c r="L1338" s="21"/>
      <c r="M1338" s="21"/>
      <c r="N1338" s="25"/>
      <c r="O1338" s="21"/>
      <c r="P1338" s="21"/>
      <c r="Q1338" s="21"/>
      <c r="R1338" s="21"/>
      <c r="S1338" s="19"/>
      <c r="T1338" s="19"/>
      <c r="U1338" s="19"/>
      <c r="V1338" s="19"/>
      <c r="W1338" s="19"/>
      <c r="X1338" s="19"/>
      <c r="Y1338" s="19"/>
      <c r="Z1338" s="19"/>
      <c r="AA1338" s="19"/>
    </row>
    <row r="1339" spans="1:27" x14ac:dyDescent="0.2">
      <c r="A1339" s="383" t="s">
        <v>259</v>
      </c>
      <c r="B1339" s="384"/>
      <c r="C1339" s="384"/>
      <c r="D1339" s="384"/>
      <c r="E1339" s="384"/>
      <c r="F1339" s="389" t="s">
        <v>323</v>
      </c>
      <c r="G1339" s="390"/>
      <c r="H1339" s="390"/>
      <c r="I1339" s="390"/>
      <c r="J1339" s="390"/>
      <c r="K1339" s="390"/>
      <c r="L1339" s="390"/>
      <c r="M1339" s="391"/>
      <c r="N1339" s="384" t="s">
        <v>259</v>
      </c>
      <c r="O1339" s="384"/>
      <c r="P1339" s="384"/>
      <c r="Q1339" s="384"/>
      <c r="R1339" s="397"/>
      <c r="S1339" s="19"/>
      <c r="T1339" s="19"/>
      <c r="U1339" s="19"/>
      <c r="V1339" s="19"/>
      <c r="W1339" s="19"/>
      <c r="X1339" s="19"/>
      <c r="Y1339" s="19"/>
      <c r="Z1339" s="19"/>
      <c r="AA1339" s="19"/>
    </row>
    <row r="1340" spans="1:27" x14ac:dyDescent="0.2">
      <c r="A1340" s="385"/>
      <c r="B1340" s="386"/>
      <c r="C1340" s="386"/>
      <c r="D1340" s="386"/>
      <c r="E1340" s="386"/>
      <c r="F1340" s="392"/>
      <c r="G1340" s="379"/>
      <c r="H1340" s="379"/>
      <c r="I1340" s="379"/>
      <c r="J1340" s="379"/>
      <c r="K1340" s="379"/>
      <c r="L1340" s="379"/>
      <c r="M1340" s="393"/>
      <c r="N1340" s="386"/>
      <c r="O1340" s="386"/>
      <c r="P1340" s="386"/>
      <c r="Q1340" s="386"/>
      <c r="R1340" s="398"/>
      <c r="S1340" s="19" t="s">
        <v>260</v>
      </c>
      <c r="T1340" s="19"/>
      <c r="U1340" s="19"/>
      <c r="V1340" s="19"/>
      <c r="W1340" s="19"/>
      <c r="X1340" s="19"/>
      <c r="Y1340" s="19"/>
      <c r="Z1340" s="19"/>
      <c r="AA1340" s="19"/>
    </row>
    <row r="1341" spans="1:27" x14ac:dyDescent="0.2">
      <c r="A1341" s="385"/>
      <c r="B1341" s="386"/>
      <c r="C1341" s="386"/>
      <c r="D1341" s="386"/>
      <c r="E1341" s="386"/>
      <c r="F1341" s="392"/>
      <c r="G1341" s="379"/>
      <c r="H1341" s="379"/>
      <c r="I1341" s="379"/>
      <c r="J1341" s="379"/>
      <c r="K1341" s="379"/>
      <c r="L1341" s="379"/>
      <c r="M1341" s="393"/>
      <c r="N1341" s="386"/>
      <c r="O1341" s="386"/>
      <c r="P1341" s="386"/>
      <c r="Q1341" s="386"/>
      <c r="R1341" s="398"/>
      <c r="S1341" s="19" t="s">
        <v>261</v>
      </c>
      <c r="T1341" s="19"/>
      <c r="U1341" s="19"/>
      <c r="V1341" s="19"/>
      <c r="W1341" s="19"/>
      <c r="X1341" s="19"/>
      <c r="Y1341" s="19"/>
      <c r="Z1341" s="19"/>
      <c r="AA1341" s="19"/>
    </row>
    <row r="1342" spans="1:27" x14ac:dyDescent="0.2">
      <c r="A1342" s="385"/>
      <c r="B1342" s="386"/>
      <c r="C1342" s="386"/>
      <c r="D1342" s="386"/>
      <c r="E1342" s="386"/>
      <c r="F1342" s="392"/>
      <c r="G1342" s="379"/>
      <c r="H1342" s="379"/>
      <c r="I1342" s="379"/>
      <c r="J1342" s="379"/>
      <c r="K1342" s="379"/>
      <c r="L1342" s="379"/>
      <c r="M1342" s="393"/>
      <c r="N1342" s="386"/>
      <c r="O1342" s="386"/>
      <c r="P1342" s="386"/>
      <c r="Q1342" s="386"/>
      <c r="R1342" s="398"/>
      <c r="S1342" s="19"/>
      <c r="T1342" s="19"/>
      <c r="U1342" s="19"/>
      <c r="V1342" s="19"/>
      <c r="W1342" s="19"/>
      <c r="X1342" s="19"/>
      <c r="Y1342" s="19"/>
      <c r="Z1342" s="19"/>
      <c r="AA1342" s="19"/>
    </row>
    <row r="1343" spans="1:27" x14ac:dyDescent="0.2">
      <c r="A1343" s="385"/>
      <c r="B1343" s="386"/>
      <c r="C1343" s="386"/>
      <c r="D1343" s="386"/>
      <c r="E1343" s="386"/>
      <c r="F1343" s="392"/>
      <c r="G1343" s="379"/>
      <c r="H1343" s="379"/>
      <c r="I1343" s="379"/>
      <c r="J1343" s="379"/>
      <c r="K1343" s="379"/>
      <c r="L1343" s="379"/>
      <c r="M1343" s="393"/>
      <c r="N1343" s="386"/>
      <c r="O1343" s="386"/>
      <c r="P1343" s="386"/>
      <c r="Q1343" s="386"/>
      <c r="R1343" s="398"/>
      <c r="S1343" s="19"/>
      <c r="T1343" s="19"/>
      <c r="U1343" s="19"/>
      <c r="V1343" s="19"/>
      <c r="W1343" s="19"/>
      <c r="X1343" s="19"/>
      <c r="Y1343" s="19"/>
      <c r="Z1343" s="19"/>
      <c r="AA1343" s="19"/>
    </row>
    <row r="1344" spans="1:27" x14ac:dyDescent="0.2">
      <c r="A1344" s="385"/>
      <c r="B1344" s="386"/>
      <c r="C1344" s="386"/>
      <c r="D1344" s="386"/>
      <c r="E1344" s="386"/>
      <c r="F1344" s="392"/>
      <c r="G1344" s="379"/>
      <c r="H1344" s="379"/>
      <c r="I1344" s="379"/>
      <c r="J1344" s="379"/>
      <c r="K1344" s="379"/>
      <c r="L1344" s="379"/>
      <c r="M1344" s="393"/>
      <c r="N1344" s="386"/>
      <c r="O1344" s="386"/>
      <c r="P1344" s="386"/>
      <c r="Q1344" s="386"/>
      <c r="R1344" s="398"/>
      <c r="S1344" s="19"/>
      <c r="T1344" s="19"/>
      <c r="U1344" s="19"/>
      <c r="V1344" s="19"/>
      <c r="W1344" s="19"/>
      <c r="X1344" s="19"/>
      <c r="Y1344" s="19"/>
      <c r="Z1344" s="19"/>
      <c r="AA1344" s="19"/>
    </row>
    <row r="1345" spans="1:27" x14ac:dyDescent="0.2">
      <c r="A1345" s="385"/>
      <c r="B1345" s="386"/>
      <c r="C1345" s="386"/>
      <c r="D1345" s="386"/>
      <c r="E1345" s="386"/>
      <c r="F1345" s="392"/>
      <c r="G1345" s="379"/>
      <c r="H1345" s="379"/>
      <c r="I1345" s="379"/>
      <c r="J1345" s="379"/>
      <c r="K1345" s="379"/>
      <c r="L1345" s="379"/>
      <c r="M1345" s="393"/>
      <c r="N1345" s="386"/>
      <c r="O1345" s="386"/>
      <c r="P1345" s="386"/>
      <c r="Q1345" s="386"/>
      <c r="R1345" s="398"/>
      <c r="S1345" s="19"/>
      <c r="T1345" s="19"/>
      <c r="U1345" s="19"/>
      <c r="V1345" s="19"/>
      <c r="W1345" s="19"/>
      <c r="X1345" s="19"/>
      <c r="Y1345" s="19"/>
      <c r="Z1345" s="19"/>
      <c r="AA1345" s="19"/>
    </row>
    <row r="1346" spans="1:27" x14ac:dyDescent="0.2">
      <c r="A1346" s="385"/>
      <c r="B1346" s="386"/>
      <c r="C1346" s="386"/>
      <c r="D1346" s="386"/>
      <c r="E1346" s="386"/>
      <c r="F1346" s="392"/>
      <c r="G1346" s="379"/>
      <c r="H1346" s="379"/>
      <c r="I1346" s="379"/>
      <c r="J1346" s="379"/>
      <c r="K1346" s="379"/>
      <c r="L1346" s="379"/>
      <c r="M1346" s="393"/>
      <c r="N1346" s="386"/>
      <c r="O1346" s="386"/>
      <c r="P1346" s="386"/>
      <c r="Q1346" s="386"/>
      <c r="R1346" s="398"/>
      <c r="S1346" s="19" t="s">
        <v>262</v>
      </c>
      <c r="T1346" s="19"/>
      <c r="U1346" s="19"/>
      <c r="V1346" s="19"/>
      <c r="W1346" s="19"/>
      <c r="X1346" s="19"/>
      <c r="Y1346" s="19"/>
      <c r="Z1346" s="19"/>
      <c r="AA1346" s="19"/>
    </row>
    <row r="1347" spans="1:27" x14ac:dyDescent="0.2">
      <c r="A1347" s="385"/>
      <c r="B1347" s="386"/>
      <c r="C1347" s="386"/>
      <c r="D1347" s="386"/>
      <c r="E1347" s="386"/>
      <c r="F1347" s="392"/>
      <c r="G1347" s="379"/>
      <c r="H1347" s="379"/>
      <c r="I1347" s="379"/>
      <c r="J1347" s="379"/>
      <c r="K1347" s="379"/>
      <c r="L1347" s="379"/>
      <c r="M1347" s="393"/>
      <c r="N1347" s="386"/>
      <c r="O1347" s="386"/>
      <c r="P1347" s="386"/>
      <c r="Q1347" s="386"/>
      <c r="R1347" s="398"/>
      <c r="S1347" s="19" t="s">
        <v>263</v>
      </c>
      <c r="T1347" s="19"/>
      <c r="U1347" s="19"/>
      <c r="V1347" s="19"/>
      <c r="W1347" s="19"/>
      <c r="X1347" s="19"/>
      <c r="Y1347" s="19"/>
      <c r="Z1347" s="19"/>
      <c r="AA1347" s="19"/>
    </row>
    <row r="1348" spans="1:27" ht="16" thickBot="1" x14ac:dyDescent="0.25">
      <c r="A1348" s="387"/>
      <c r="B1348" s="388"/>
      <c r="C1348" s="388"/>
      <c r="D1348" s="388"/>
      <c r="E1348" s="388"/>
      <c r="F1348" s="392"/>
      <c r="G1348" s="379"/>
      <c r="H1348" s="379"/>
      <c r="I1348" s="379"/>
      <c r="J1348" s="379"/>
      <c r="K1348" s="379"/>
      <c r="L1348" s="379"/>
      <c r="M1348" s="393"/>
      <c r="N1348" s="388"/>
      <c r="O1348" s="388"/>
      <c r="P1348" s="388"/>
      <c r="Q1348" s="388"/>
      <c r="R1348" s="399"/>
      <c r="S1348" s="19" t="s">
        <v>258</v>
      </c>
      <c r="T1348" s="19"/>
      <c r="U1348" s="19"/>
      <c r="V1348" s="19"/>
      <c r="W1348" s="19"/>
      <c r="X1348" s="19"/>
      <c r="Y1348" s="19"/>
      <c r="Z1348" s="19"/>
      <c r="AA1348" s="19"/>
    </row>
    <row r="1349" spans="1:27" x14ac:dyDescent="0.2">
      <c r="A1349" s="383" t="s">
        <v>259</v>
      </c>
      <c r="B1349" s="384"/>
      <c r="C1349" s="384"/>
      <c r="D1349" s="384"/>
      <c r="E1349" s="384"/>
      <c r="F1349" s="392"/>
      <c r="G1349" s="379"/>
      <c r="H1349" s="379"/>
      <c r="I1349" s="379"/>
      <c r="J1349" s="379"/>
      <c r="K1349" s="379"/>
      <c r="L1349" s="379"/>
      <c r="M1349" s="393"/>
      <c r="N1349" s="384" t="s">
        <v>259</v>
      </c>
      <c r="O1349" s="384"/>
      <c r="P1349" s="384"/>
      <c r="Q1349" s="384"/>
      <c r="R1349" s="397"/>
      <c r="S1349" s="19" t="s">
        <v>264</v>
      </c>
      <c r="T1349" s="19"/>
      <c r="U1349" s="19"/>
      <c r="V1349" s="19"/>
      <c r="W1349" s="19"/>
      <c r="X1349" s="19"/>
      <c r="Y1349" s="19"/>
      <c r="Z1349" s="19"/>
      <c r="AA1349" s="19"/>
    </row>
    <row r="1350" spans="1:27" x14ac:dyDescent="0.2">
      <c r="A1350" s="385"/>
      <c r="B1350" s="386"/>
      <c r="C1350" s="386"/>
      <c r="D1350" s="386"/>
      <c r="E1350" s="386"/>
      <c r="F1350" s="392"/>
      <c r="G1350" s="379"/>
      <c r="H1350" s="379"/>
      <c r="I1350" s="379"/>
      <c r="J1350" s="379"/>
      <c r="K1350" s="379"/>
      <c r="L1350" s="379"/>
      <c r="M1350" s="393"/>
      <c r="N1350" s="386"/>
      <c r="O1350" s="386"/>
      <c r="P1350" s="386"/>
      <c r="Q1350" s="386"/>
      <c r="R1350" s="398"/>
      <c r="S1350" s="19" t="s">
        <v>265</v>
      </c>
      <c r="T1350" s="19"/>
      <c r="U1350" s="19"/>
      <c r="V1350" s="19"/>
      <c r="W1350" s="19"/>
      <c r="X1350" s="19"/>
      <c r="Y1350" s="19"/>
      <c r="Z1350" s="19"/>
      <c r="AA1350" s="19"/>
    </row>
    <row r="1351" spans="1:27" x14ac:dyDescent="0.2">
      <c r="A1351" s="385"/>
      <c r="B1351" s="386"/>
      <c r="C1351" s="386"/>
      <c r="D1351" s="386"/>
      <c r="E1351" s="386"/>
      <c r="F1351" s="392"/>
      <c r="G1351" s="379"/>
      <c r="H1351" s="379"/>
      <c r="I1351" s="379"/>
      <c r="J1351" s="379"/>
      <c r="K1351" s="379"/>
      <c r="L1351" s="379"/>
      <c r="M1351" s="393"/>
      <c r="N1351" s="386"/>
      <c r="O1351" s="386"/>
      <c r="P1351" s="386"/>
      <c r="Q1351" s="386"/>
      <c r="R1351" s="398"/>
      <c r="S1351" s="19"/>
      <c r="T1351" s="19"/>
      <c r="U1351" s="19"/>
      <c r="V1351" s="19"/>
      <c r="W1351" s="19"/>
      <c r="X1351" s="19"/>
      <c r="Y1351" s="19"/>
      <c r="Z1351" s="19"/>
      <c r="AA1351" s="19"/>
    </row>
    <row r="1352" spans="1:27" x14ac:dyDescent="0.2">
      <c r="A1352" s="385"/>
      <c r="B1352" s="386"/>
      <c r="C1352" s="386"/>
      <c r="D1352" s="386"/>
      <c r="E1352" s="386"/>
      <c r="F1352" s="392"/>
      <c r="G1352" s="379"/>
      <c r="H1352" s="379"/>
      <c r="I1352" s="379"/>
      <c r="J1352" s="379"/>
      <c r="K1352" s="379"/>
      <c r="L1352" s="379"/>
      <c r="M1352" s="393"/>
      <c r="N1352" s="386"/>
      <c r="O1352" s="386"/>
      <c r="P1352" s="386"/>
      <c r="Q1352" s="386"/>
      <c r="R1352" s="398"/>
      <c r="S1352" s="19"/>
      <c r="T1352" s="19"/>
      <c r="U1352" s="19"/>
      <c r="V1352" s="19"/>
      <c r="W1352" s="19"/>
      <c r="X1352" s="19"/>
      <c r="Y1352" s="19"/>
      <c r="Z1352" s="19"/>
      <c r="AA1352" s="19"/>
    </row>
    <row r="1353" spans="1:27" x14ac:dyDescent="0.2">
      <c r="A1353" s="385"/>
      <c r="B1353" s="386"/>
      <c r="C1353" s="386"/>
      <c r="D1353" s="386"/>
      <c r="E1353" s="386"/>
      <c r="F1353" s="392"/>
      <c r="G1353" s="379"/>
      <c r="H1353" s="379"/>
      <c r="I1353" s="379"/>
      <c r="J1353" s="379"/>
      <c r="K1353" s="379"/>
      <c r="L1353" s="379"/>
      <c r="M1353" s="393"/>
      <c r="N1353" s="386"/>
      <c r="O1353" s="386"/>
      <c r="P1353" s="386"/>
      <c r="Q1353" s="386"/>
      <c r="R1353" s="398"/>
      <c r="S1353" s="19"/>
      <c r="T1353" s="19"/>
      <c r="U1353" s="19"/>
      <c r="V1353" s="19"/>
      <c r="W1353" s="19"/>
      <c r="X1353" s="19"/>
      <c r="Y1353" s="19"/>
      <c r="Z1353" s="19"/>
      <c r="AA1353" s="19"/>
    </row>
    <row r="1354" spans="1:27" x14ac:dyDescent="0.2">
      <c r="A1354" s="385"/>
      <c r="B1354" s="386"/>
      <c r="C1354" s="386"/>
      <c r="D1354" s="386"/>
      <c r="E1354" s="386"/>
      <c r="F1354" s="392"/>
      <c r="G1354" s="379"/>
      <c r="H1354" s="379"/>
      <c r="I1354" s="379"/>
      <c r="J1354" s="379"/>
      <c r="K1354" s="379"/>
      <c r="L1354" s="379"/>
      <c r="M1354" s="393"/>
      <c r="N1354" s="386"/>
      <c r="O1354" s="386"/>
      <c r="P1354" s="386"/>
      <c r="Q1354" s="386"/>
      <c r="R1354" s="398"/>
      <c r="S1354" s="19"/>
      <c r="T1354" s="19"/>
      <c r="U1354" s="19"/>
      <c r="V1354" s="19"/>
      <c r="W1354" s="19"/>
      <c r="X1354" s="19"/>
      <c r="Y1354" s="19"/>
      <c r="Z1354" s="19"/>
      <c r="AA1354" s="19"/>
    </row>
    <row r="1355" spans="1:27" x14ac:dyDescent="0.2">
      <c r="A1355" s="385"/>
      <c r="B1355" s="386"/>
      <c r="C1355" s="386"/>
      <c r="D1355" s="386"/>
      <c r="E1355" s="386"/>
      <c r="F1355" s="392"/>
      <c r="G1355" s="379"/>
      <c r="H1355" s="379"/>
      <c r="I1355" s="379"/>
      <c r="J1355" s="379"/>
      <c r="K1355" s="379"/>
      <c r="L1355" s="379"/>
      <c r="M1355" s="393"/>
      <c r="N1355" s="386"/>
      <c r="O1355" s="386"/>
      <c r="P1355" s="386"/>
      <c r="Q1355" s="386"/>
      <c r="R1355" s="398"/>
      <c r="S1355" s="19"/>
      <c r="T1355" s="19"/>
      <c r="U1355" s="19"/>
      <c r="V1355" s="19"/>
      <c r="W1355" s="19"/>
      <c r="X1355" s="19"/>
      <c r="Y1355" s="19"/>
      <c r="Z1355" s="19"/>
      <c r="AA1355" s="19"/>
    </row>
    <row r="1356" spans="1:27" x14ac:dyDescent="0.2">
      <c r="A1356" s="385"/>
      <c r="B1356" s="386"/>
      <c r="C1356" s="386"/>
      <c r="D1356" s="386"/>
      <c r="E1356" s="386"/>
      <c r="F1356" s="392"/>
      <c r="G1356" s="379"/>
      <c r="H1356" s="379"/>
      <c r="I1356" s="379"/>
      <c r="J1356" s="379"/>
      <c r="K1356" s="379"/>
      <c r="L1356" s="379"/>
      <c r="M1356" s="393"/>
      <c r="N1356" s="386"/>
      <c r="O1356" s="386"/>
      <c r="P1356" s="386"/>
      <c r="Q1356" s="386"/>
      <c r="R1356" s="398"/>
      <c r="S1356" s="19"/>
      <c r="T1356" s="19"/>
      <c r="U1356" s="19"/>
      <c r="V1356" s="19"/>
      <c r="W1356" s="19"/>
      <c r="X1356" s="19"/>
      <c r="Y1356" s="19"/>
      <c r="Z1356" s="19"/>
      <c r="AA1356" s="19"/>
    </row>
    <row r="1357" spans="1:27" x14ac:dyDescent="0.2">
      <c r="A1357" s="385"/>
      <c r="B1357" s="386"/>
      <c r="C1357" s="386"/>
      <c r="D1357" s="386"/>
      <c r="E1357" s="386"/>
      <c r="F1357" s="392"/>
      <c r="G1357" s="379"/>
      <c r="H1357" s="379"/>
      <c r="I1357" s="379"/>
      <c r="J1357" s="379"/>
      <c r="K1357" s="379"/>
      <c r="L1357" s="379"/>
      <c r="M1357" s="393"/>
      <c r="N1357" s="386"/>
      <c r="O1357" s="386"/>
      <c r="P1357" s="386"/>
      <c r="Q1357" s="386"/>
      <c r="R1357" s="398"/>
      <c r="S1357" s="19"/>
      <c r="T1357" s="19"/>
      <c r="U1357" s="19"/>
      <c r="V1357" s="19"/>
      <c r="W1357" s="19"/>
      <c r="X1357" s="19"/>
      <c r="Y1357" s="19"/>
      <c r="Z1357" s="19"/>
      <c r="AA1357" s="19"/>
    </row>
    <row r="1358" spans="1:27" ht="16" thickBot="1" x14ac:dyDescent="0.25">
      <c r="A1358" s="387"/>
      <c r="B1358" s="388"/>
      <c r="C1358" s="388"/>
      <c r="D1358" s="388"/>
      <c r="E1358" s="388"/>
      <c r="F1358" s="392"/>
      <c r="G1358" s="379"/>
      <c r="H1358" s="379"/>
      <c r="I1358" s="379"/>
      <c r="J1358" s="379"/>
      <c r="K1358" s="379"/>
      <c r="L1358" s="379"/>
      <c r="M1358" s="393"/>
      <c r="N1358" s="388"/>
      <c r="O1358" s="388"/>
      <c r="P1358" s="388"/>
      <c r="Q1358" s="388"/>
      <c r="R1358" s="399"/>
      <c r="S1358" s="19"/>
      <c r="T1358" s="19"/>
      <c r="U1358" s="19"/>
      <c r="V1358" s="19"/>
      <c r="W1358" s="19"/>
      <c r="X1358" s="19"/>
      <c r="Y1358" s="19"/>
      <c r="Z1358" s="19"/>
      <c r="AA1358" s="19"/>
    </row>
    <row r="1359" spans="1:27" x14ac:dyDescent="0.2">
      <c r="A1359" s="383" t="s">
        <v>259</v>
      </c>
      <c r="B1359" s="384"/>
      <c r="C1359" s="384"/>
      <c r="D1359" s="384"/>
      <c r="E1359" s="384"/>
      <c r="F1359" s="392"/>
      <c r="G1359" s="379"/>
      <c r="H1359" s="379"/>
      <c r="I1359" s="379"/>
      <c r="J1359" s="379"/>
      <c r="K1359" s="379"/>
      <c r="L1359" s="379"/>
      <c r="M1359" s="393"/>
      <c r="N1359" s="384" t="s">
        <v>259</v>
      </c>
      <c r="O1359" s="384"/>
      <c r="P1359" s="384"/>
      <c r="Q1359" s="384"/>
      <c r="R1359" s="397"/>
      <c r="S1359" s="19"/>
      <c r="T1359" s="19"/>
      <c r="U1359" s="19"/>
      <c r="V1359" s="19"/>
      <c r="W1359" s="19"/>
      <c r="X1359" s="19"/>
      <c r="Y1359" s="19"/>
      <c r="Z1359" s="19"/>
      <c r="AA1359" s="19"/>
    </row>
    <row r="1360" spans="1:27" x14ac:dyDescent="0.2">
      <c r="A1360" s="385"/>
      <c r="B1360" s="386"/>
      <c r="C1360" s="386"/>
      <c r="D1360" s="386"/>
      <c r="E1360" s="386"/>
      <c r="F1360" s="392"/>
      <c r="G1360" s="379"/>
      <c r="H1360" s="379"/>
      <c r="I1360" s="379"/>
      <c r="J1360" s="379"/>
      <c r="K1360" s="379"/>
      <c r="L1360" s="379"/>
      <c r="M1360" s="393"/>
      <c r="N1360" s="386"/>
      <c r="O1360" s="386"/>
      <c r="P1360" s="386"/>
      <c r="Q1360" s="386"/>
      <c r="R1360" s="398"/>
      <c r="S1360" s="19"/>
      <c r="T1360" s="19"/>
      <c r="U1360" s="19"/>
      <c r="V1360" s="19"/>
      <c r="W1360" s="19"/>
      <c r="X1360" s="19"/>
      <c r="Y1360" s="19"/>
      <c r="Z1360" s="19"/>
      <c r="AA1360" s="19"/>
    </row>
    <row r="1361" spans="1:27" x14ac:dyDescent="0.2">
      <c r="A1361" s="385"/>
      <c r="B1361" s="386"/>
      <c r="C1361" s="386"/>
      <c r="D1361" s="386"/>
      <c r="E1361" s="386"/>
      <c r="F1361" s="392"/>
      <c r="G1361" s="379"/>
      <c r="H1361" s="379"/>
      <c r="I1361" s="379"/>
      <c r="J1361" s="379"/>
      <c r="K1361" s="379"/>
      <c r="L1361" s="379"/>
      <c r="M1361" s="393"/>
      <c r="N1361" s="386"/>
      <c r="O1361" s="386"/>
      <c r="P1361" s="386"/>
      <c r="Q1361" s="386"/>
      <c r="R1361" s="398"/>
      <c r="S1361" s="19"/>
      <c r="T1361" s="19"/>
      <c r="U1361" s="19"/>
      <c r="V1361" s="19"/>
      <c r="W1361" s="19"/>
      <c r="X1361" s="19"/>
      <c r="Y1361" s="19"/>
      <c r="Z1361" s="19"/>
      <c r="AA1361" s="19"/>
    </row>
    <row r="1362" spans="1:27" x14ac:dyDescent="0.2">
      <c r="A1362" s="385"/>
      <c r="B1362" s="386"/>
      <c r="C1362" s="386"/>
      <c r="D1362" s="386"/>
      <c r="E1362" s="386"/>
      <c r="F1362" s="392"/>
      <c r="G1362" s="379"/>
      <c r="H1362" s="379"/>
      <c r="I1362" s="379"/>
      <c r="J1362" s="379"/>
      <c r="K1362" s="379"/>
      <c r="L1362" s="379"/>
      <c r="M1362" s="393"/>
      <c r="N1362" s="386"/>
      <c r="O1362" s="386"/>
      <c r="P1362" s="386"/>
      <c r="Q1362" s="386"/>
      <c r="R1362" s="398"/>
      <c r="S1362" s="19"/>
      <c r="T1362" s="19"/>
      <c r="U1362" s="19"/>
      <c r="V1362" s="19"/>
      <c r="W1362" s="19"/>
      <c r="X1362" s="19"/>
      <c r="Y1362" s="19"/>
      <c r="Z1362" s="19"/>
      <c r="AA1362" s="19"/>
    </row>
    <row r="1363" spans="1:27" x14ac:dyDescent="0.2">
      <c r="A1363" s="385"/>
      <c r="B1363" s="386"/>
      <c r="C1363" s="386"/>
      <c r="D1363" s="386"/>
      <c r="E1363" s="386"/>
      <c r="F1363" s="392"/>
      <c r="G1363" s="379"/>
      <c r="H1363" s="379"/>
      <c r="I1363" s="379"/>
      <c r="J1363" s="379"/>
      <c r="K1363" s="379"/>
      <c r="L1363" s="379"/>
      <c r="M1363" s="393"/>
      <c r="N1363" s="386"/>
      <c r="O1363" s="386"/>
      <c r="P1363" s="386"/>
      <c r="Q1363" s="386"/>
      <c r="R1363" s="398"/>
      <c r="S1363" s="19"/>
      <c r="T1363" s="19"/>
      <c r="U1363" s="19"/>
      <c r="V1363" s="19"/>
      <c r="W1363" s="19"/>
      <c r="X1363" s="19"/>
      <c r="Y1363" s="19"/>
      <c r="Z1363" s="19"/>
      <c r="AA1363" s="19"/>
    </row>
    <row r="1364" spans="1:27" x14ac:dyDescent="0.2">
      <c r="A1364" s="385"/>
      <c r="B1364" s="386"/>
      <c r="C1364" s="386"/>
      <c r="D1364" s="386"/>
      <c r="E1364" s="386"/>
      <c r="F1364" s="392"/>
      <c r="G1364" s="379"/>
      <c r="H1364" s="379"/>
      <c r="I1364" s="379"/>
      <c r="J1364" s="379"/>
      <c r="K1364" s="379"/>
      <c r="L1364" s="379"/>
      <c r="M1364" s="393"/>
      <c r="N1364" s="386"/>
      <c r="O1364" s="386"/>
      <c r="P1364" s="386"/>
      <c r="Q1364" s="386"/>
      <c r="R1364" s="398"/>
      <c r="S1364" s="19"/>
      <c r="T1364" s="19"/>
      <c r="U1364" s="19"/>
      <c r="V1364" s="19"/>
      <c r="W1364" s="19"/>
      <c r="X1364" s="19"/>
      <c r="Y1364" s="19"/>
      <c r="Z1364" s="19"/>
      <c r="AA1364" s="19"/>
    </row>
    <row r="1365" spans="1:27" x14ac:dyDescent="0.2">
      <c r="A1365" s="385"/>
      <c r="B1365" s="386"/>
      <c r="C1365" s="386"/>
      <c r="D1365" s="386"/>
      <c r="E1365" s="386"/>
      <c r="F1365" s="392"/>
      <c r="G1365" s="379"/>
      <c r="H1365" s="379"/>
      <c r="I1365" s="379"/>
      <c r="J1365" s="379"/>
      <c r="K1365" s="379"/>
      <c r="L1365" s="379"/>
      <c r="M1365" s="393"/>
      <c r="N1365" s="386"/>
      <c r="O1365" s="386"/>
      <c r="P1365" s="386"/>
      <c r="Q1365" s="386"/>
      <c r="R1365" s="398"/>
      <c r="S1365" s="19"/>
      <c r="T1365" s="19"/>
      <c r="U1365" s="19"/>
      <c r="V1365" s="19"/>
      <c r="W1365" s="19"/>
      <c r="X1365" s="19"/>
      <c r="Y1365" s="19"/>
      <c r="Z1365" s="19"/>
      <c r="AA1365" s="19"/>
    </row>
    <row r="1366" spans="1:27" x14ac:dyDescent="0.2">
      <c r="A1366" s="385"/>
      <c r="B1366" s="386"/>
      <c r="C1366" s="386"/>
      <c r="D1366" s="386"/>
      <c r="E1366" s="386"/>
      <c r="F1366" s="392"/>
      <c r="G1366" s="379"/>
      <c r="H1366" s="379"/>
      <c r="I1366" s="379"/>
      <c r="J1366" s="379"/>
      <c r="K1366" s="379"/>
      <c r="L1366" s="379"/>
      <c r="M1366" s="393"/>
      <c r="N1366" s="386"/>
      <c r="O1366" s="386"/>
      <c r="P1366" s="386"/>
      <c r="Q1366" s="386"/>
      <c r="R1366" s="398"/>
      <c r="S1366" s="19"/>
      <c r="T1366" s="19"/>
      <c r="U1366" s="19"/>
      <c r="V1366" s="19"/>
      <c r="W1366" s="19"/>
      <c r="X1366" s="19"/>
      <c r="Y1366" s="19"/>
      <c r="Z1366" s="19"/>
      <c r="AA1366" s="19"/>
    </row>
    <row r="1367" spans="1:27" x14ac:dyDescent="0.2">
      <c r="A1367" s="385"/>
      <c r="B1367" s="386"/>
      <c r="C1367" s="386"/>
      <c r="D1367" s="386"/>
      <c r="E1367" s="386"/>
      <c r="F1367" s="392"/>
      <c r="G1367" s="379"/>
      <c r="H1367" s="379"/>
      <c r="I1367" s="379"/>
      <c r="J1367" s="379"/>
      <c r="K1367" s="379"/>
      <c r="L1367" s="379"/>
      <c r="M1367" s="393"/>
      <c r="N1367" s="386"/>
      <c r="O1367" s="386"/>
      <c r="P1367" s="386"/>
      <c r="Q1367" s="386"/>
      <c r="R1367" s="398"/>
      <c r="S1367" s="19"/>
      <c r="T1367" s="19"/>
      <c r="U1367" s="19"/>
      <c r="V1367" s="19"/>
      <c r="W1367" s="19"/>
      <c r="X1367" s="19"/>
      <c r="Y1367" s="19"/>
      <c r="Z1367" s="19"/>
      <c r="AA1367" s="19"/>
    </row>
    <row r="1368" spans="1:27" ht="16" thickBot="1" x14ac:dyDescent="0.25">
      <c r="A1368" s="387"/>
      <c r="B1368" s="388"/>
      <c r="C1368" s="388"/>
      <c r="D1368" s="388"/>
      <c r="E1368" s="388"/>
      <c r="F1368" s="394"/>
      <c r="G1368" s="395"/>
      <c r="H1368" s="395"/>
      <c r="I1368" s="395"/>
      <c r="J1368" s="395"/>
      <c r="K1368" s="395"/>
      <c r="L1368" s="395"/>
      <c r="M1368" s="396"/>
      <c r="N1368" s="388"/>
      <c r="O1368" s="388"/>
      <c r="P1368" s="388"/>
      <c r="Q1368" s="388"/>
      <c r="R1368" s="399"/>
      <c r="S1368" s="19"/>
      <c r="T1368" s="19"/>
      <c r="U1368" s="19"/>
      <c r="V1368" s="19"/>
      <c r="W1368" s="19"/>
      <c r="X1368" s="19"/>
      <c r="Y1368" s="19"/>
      <c r="Z1368" s="19"/>
      <c r="AA1368" s="19"/>
    </row>
    <row r="1369" spans="1:27" x14ac:dyDescent="0.2">
      <c r="A1369" s="26"/>
      <c r="B1369" s="26"/>
      <c r="C1369" s="26"/>
      <c r="D1369" s="26"/>
      <c r="E1369" s="26"/>
      <c r="F1369" s="26"/>
      <c r="G1369" s="26"/>
      <c r="H1369" s="26"/>
      <c r="I1369" s="26"/>
      <c r="J1369" s="26"/>
      <c r="K1369" s="26"/>
      <c r="L1369" s="26"/>
      <c r="M1369" s="26"/>
      <c r="N1369" s="27"/>
      <c r="O1369" s="26"/>
      <c r="P1369" s="26"/>
      <c r="Q1369" s="26"/>
      <c r="R1369" s="26"/>
      <c r="S1369" s="19"/>
      <c r="T1369" s="19"/>
      <c r="U1369" s="19"/>
      <c r="V1369" s="19"/>
      <c r="W1369" s="19"/>
      <c r="X1369" s="19"/>
      <c r="Y1369" s="19"/>
      <c r="Z1369" s="19"/>
      <c r="AA1369" s="19"/>
    </row>
    <row r="1370" spans="1:27" x14ac:dyDescent="0.2">
      <c r="A1370" s="380" t="s">
        <v>266</v>
      </c>
      <c r="B1370" s="380"/>
      <c r="C1370" s="380"/>
      <c r="D1370" s="380"/>
      <c r="E1370" s="380"/>
      <c r="F1370" s="380"/>
      <c r="G1370" s="380"/>
      <c r="H1370" s="380"/>
      <c r="I1370" s="19"/>
      <c r="J1370" s="19"/>
      <c r="K1370" s="380" t="s">
        <v>267</v>
      </c>
      <c r="L1370" s="380"/>
      <c r="M1370" s="380"/>
      <c r="N1370" s="380"/>
      <c r="O1370" s="380"/>
      <c r="P1370" s="380"/>
      <c r="Q1370" s="380"/>
      <c r="R1370" s="380"/>
      <c r="S1370" s="19"/>
      <c r="T1370" s="19"/>
      <c r="U1370" s="19"/>
      <c r="V1370" s="19"/>
      <c r="W1370" s="19"/>
      <c r="X1370" s="19"/>
      <c r="Y1370" s="19"/>
      <c r="Z1370" s="19"/>
      <c r="AA1370" s="19"/>
    </row>
    <row r="1371" spans="1:27" ht="16" x14ac:dyDescent="0.2">
      <c r="A1371" s="35" t="s">
        <v>268</v>
      </c>
      <c r="B1371" s="19"/>
      <c r="C1371" s="28" t="s">
        <v>256</v>
      </c>
      <c r="D1371" s="381">
        <f>VLOOKUP(S1321,Base_03!$A$5:$AS$24,5,0)</f>
        <v>36</v>
      </c>
      <c r="E1371" s="382"/>
      <c r="F1371" s="19" t="s">
        <v>308</v>
      </c>
      <c r="G1371" s="19"/>
      <c r="H1371" s="19"/>
      <c r="I1371" s="19"/>
      <c r="J1371" s="19"/>
      <c r="K1371" s="35" t="s">
        <v>268</v>
      </c>
      <c r="L1371" s="28"/>
      <c r="M1371" s="28" t="s">
        <v>2</v>
      </c>
      <c r="N1371" s="375">
        <f>VLOOKUP(S1321,Base_04!$A$5:$AS$24,5,0)</f>
        <v>49</v>
      </c>
      <c r="O1371" s="375"/>
      <c r="P1371" s="29" t="s">
        <v>308</v>
      </c>
      <c r="Q1371" s="19"/>
      <c r="R1371" s="19"/>
      <c r="S1371" s="19"/>
      <c r="T1371" s="19"/>
      <c r="U1371" s="19"/>
      <c r="V1371" s="19"/>
      <c r="W1371" s="19"/>
      <c r="X1371" s="19"/>
      <c r="Y1371" s="19"/>
      <c r="Z1371" s="19"/>
      <c r="AA1371" s="19"/>
    </row>
    <row r="1372" spans="1:27" x14ac:dyDescent="0.2">
      <c r="A1372" s="36" t="s">
        <v>269</v>
      </c>
      <c r="B1372" s="19"/>
      <c r="C1372" s="28"/>
      <c r="D1372" s="379" t="s">
        <v>313</v>
      </c>
      <c r="E1372" s="379"/>
      <c r="F1372" s="379" t="s">
        <v>314</v>
      </c>
      <c r="G1372" s="379"/>
      <c r="H1372" s="19"/>
      <c r="I1372" s="19"/>
      <c r="J1372" s="19"/>
      <c r="K1372" s="36" t="s">
        <v>269</v>
      </c>
      <c r="L1372" s="19"/>
      <c r="M1372" s="28"/>
      <c r="N1372" s="379" t="s">
        <v>313</v>
      </c>
      <c r="O1372" s="379"/>
      <c r="P1372" s="379" t="s">
        <v>314</v>
      </c>
      <c r="Q1372" s="379"/>
      <c r="R1372" s="34"/>
      <c r="S1372" s="19"/>
      <c r="T1372" s="19"/>
      <c r="U1372" s="19"/>
      <c r="V1372" s="19"/>
      <c r="W1372" s="19"/>
      <c r="X1372" s="19"/>
      <c r="Y1372" s="19"/>
      <c r="Z1372" s="19"/>
      <c r="AA1372" s="19"/>
    </row>
    <row r="1373" spans="1:27" x14ac:dyDescent="0.2">
      <c r="A1373" s="19"/>
      <c r="B1373" s="19"/>
      <c r="C1373" s="28"/>
      <c r="D1373" s="379"/>
      <c r="E1373" s="379"/>
      <c r="F1373" s="379"/>
      <c r="G1373" s="379"/>
      <c r="H1373" s="19"/>
      <c r="I1373" s="19"/>
      <c r="J1373" s="19"/>
      <c r="K1373" s="19"/>
      <c r="L1373" s="19"/>
      <c r="M1373" s="28"/>
      <c r="N1373" s="379"/>
      <c r="O1373" s="379"/>
      <c r="P1373" s="379"/>
      <c r="Q1373" s="379"/>
      <c r="R1373" s="34"/>
      <c r="S1373" s="19"/>
      <c r="T1373" s="19"/>
      <c r="U1373" s="19"/>
      <c r="V1373" s="19"/>
      <c r="W1373" s="19"/>
      <c r="X1373" s="19"/>
      <c r="Y1373" s="19"/>
      <c r="Z1373" s="19"/>
      <c r="AA1373" s="19"/>
    </row>
    <row r="1374" spans="1:27" x14ac:dyDescent="0.2">
      <c r="A1374" s="346" t="s">
        <v>270</v>
      </c>
      <c r="B1374" s="346"/>
      <c r="C1374" s="346" t="s">
        <v>256</v>
      </c>
      <c r="D1374" s="374" t="str">
        <f>VLOOKUP(S1321,Base_03!$A$5:$AS$24,6,0)</f>
        <v>BT 9</v>
      </c>
      <c r="E1374" s="374"/>
      <c r="F1374" s="375">
        <f>VLOOKUP(S1321,Base_03!$A$5:$AS$24,12,0)</f>
        <v>0</v>
      </c>
      <c r="G1374" s="375"/>
      <c r="H1374" s="19" t="s">
        <v>271</v>
      </c>
      <c r="I1374" s="19"/>
      <c r="J1374" s="19"/>
      <c r="K1374" s="346" t="s">
        <v>270</v>
      </c>
      <c r="L1374" s="346"/>
      <c r="M1374" s="346"/>
      <c r="N1374" s="374" t="str">
        <f>VLOOKUP(S1321,Base_04!$A$5:$AS$24,6,0)</f>
        <v>BT 9</v>
      </c>
      <c r="O1374" s="374"/>
      <c r="P1374" s="375">
        <f>VLOOKUP(S1321,Base_04!$A$5:$AS$24,12,0)</f>
        <v>0</v>
      </c>
      <c r="Q1374" s="375"/>
      <c r="R1374" s="19" t="s">
        <v>271</v>
      </c>
      <c r="S1374" s="19" t="s">
        <v>272</v>
      </c>
      <c r="T1374" s="19"/>
      <c r="U1374" s="19"/>
      <c r="V1374" s="19"/>
      <c r="W1374" s="19"/>
      <c r="X1374" s="19"/>
      <c r="Y1374" s="19"/>
      <c r="Z1374" s="19"/>
      <c r="AA1374" s="19"/>
    </row>
    <row r="1375" spans="1:27" x14ac:dyDescent="0.2">
      <c r="A1375" s="346" t="s">
        <v>273</v>
      </c>
      <c r="B1375" s="346"/>
      <c r="C1375" s="346" t="s">
        <v>256</v>
      </c>
      <c r="D1375" s="374" t="str">
        <f>VLOOKUP(S1321,Base_03!$A$5:$AS$24,13,0)</f>
        <v>S 9</v>
      </c>
      <c r="E1375" s="374"/>
      <c r="F1375" s="375">
        <f>VLOOKUP(S1321,Base_03!$A$5:$AS$24,15,0)</f>
        <v>0</v>
      </c>
      <c r="G1375" s="375"/>
      <c r="H1375" s="19" t="s">
        <v>271</v>
      </c>
      <c r="I1375" s="19"/>
      <c r="J1375" s="19"/>
      <c r="K1375" s="346" t="s">
        <v>273</v>
      </c>
      <c r="L1375" s="346"/>
      <c r="M1375" s="346"/>
      <c r="N1375" s="374" t="str">
        <f>VLOOKUP(S1321,Base_04!$A$5:$AS$24,13,0)</f>
        <v>S 9</v>
      </c>
      <c r="O1375" s="374"/>
      <c r="P1375" s="375">
        <f>VLOOKUP(S1321,Base_04!$A$5:$AS$24,15,0)</f>
        <v>0</v>
      </c>
      <c r="Q1375" s="375"/>
      <c r="R1375" s="19" t="s">
        <v>271</v>
      </c>
      <c r="S1375" s="19" t="s">
        <v>272</v>
      </c>
      <c r="T1375" s="19"/>
      <c r="U1375" s="19"/>
      <c r="V1375" s="19"/>
      <c r="W1375" s="19"/>
      <c r="X1375" s="19"/>
      <c r="Y1375" s="19"/>
      <c r="Z1375" s="19"/>
      <c r="AA1375" s="19"/>
    </row>
    <row r="1376" spans="1:27" x14ac:dyDescent="0.2">
      <c r="A1376" s="346" t="s">
        <v>274</v>
      </c>
      <c r="B1376" s="346"/>
      <c r="C1376" s="346" t="s">
        <v>256</v>
      </c>
      <c r="D1376" s="374" t="str">
        <f>VLOOKUP(S1321,Base_03!$A$5:$AS$24,16,0)</f>
        <v>B 9</v>
      </c>
      <c r="E1376" s="374"/>
      <c r="F1376" s="375">
        <f>VLOOKUP(S1321,Base_03!$A$5:$AS$24,22,0)</f>
        <v>0</v>
      </c>
      <c r="G1376" s="375"/>
      <c r="H1376" s="19" t="s">
        <v>271</v>
      </c>
      <c r="I1376" s="19"/>
      <c r="J1376" s="19"/>
      <c r="K1376" s="346" t="s">
        <v>274</v>
      </c>
      <c r="L1376" s="346"/>
      <c r="M1376" s="346"/>
      <c r="N1376" s="374" t="str">
        <f>VLOOKUP(S1321,Base_04!$A$5:$AS$24,16,0)</f>
        <v>B 9</v>
      </c>
      <c r="O1376" s="374"/>
      <c r="P1376" s="375">
        <f>VLOOKUP(S1321,Base_04!$A$5:$AS$24,22,0)</f>
        <v>0</v>
      </c>
      <c r="Q1376" s="375"/>
      <c r="R1376" s="19" t="s">
        <v>271</v>
      </c>
      <c r="S1376" s="19" t="s">
        <v>272</v>
      </c>
      <c r="T1376" s="19"/>
      <c r="U1376" s="19"/>
      <c r="V1376" s="19"/>
      <c r="W1376" s="19"/>
      <c r="X1376" s="19"/>
      <c r="Y1376" s="19"/>
      <c r="Z1376" s="19"/>
      <c r="AA1376" s="19"/>
    </row>
    <row r="1377" spans="1:27" x14ac:dyDescent="0.2">
      <c r="A1377" s="346" t="s">
        <v>275</v>
      </c>
      <c r="B1377" s="346"/>
      <c r="C1377" s="346" t="s">
        <v>256</v>
      </c>
      <c r="D1377" s="374" t="str">
        <f>VLOOKUP(S1321,Base_03!$A$5:$AS$24,23,0)</f>
        <v>K 9</v>
      </c>
      <c r="E1377" s="374"/>
      <c r="F1377" s="375">
        <f>VLOOKUP(S1321,Base_03!$A$5:$AS$24,24,0)</f>
        <v>0</v>
      </c>
      <c r="G1377" s="375"/>
      <c r="H1377" s="19" t="s">
        <v>271</v>
      </c>
      <c r="I1377" s="19"/>
      <c r="J1377" s="19"/>
      <c r="K1377" s="346" t="s">
        <v>275</v>
      </c>
      <c r="L1377" s="346"/>
      <c r="M1377" s="346"/>
      <c r="N1377" s="374" t="str">
        <f>VLOOKUP(S1321,Base_04!$A$5:$AS$24,23,0)</f>
        <v>K 9</v>
      </c>
      <c r="O1377" s="374"/>
      <c r="P1377" s="375">
        <f>VLOOKUP(S1321,Base_04!$A$5:$AS$24,24,0)</f>
        <v>0</v>
      </c>
      <c r="Q1377" s="375"/>
      <c r="R1377" s="19" t="s">
        <v>271</v>
      </c>
      <c r="S1377" s="19" t="s">
        <v>272</v>
      </c>
      <c r="T1377" s="19"/>
      <c r="U1377" s="19"/>
      <c r="V1377" s="19"/>
      <c r="W1377" s="19"/>
      <c r="X1377" s="19"/>
      <c r="Y1377" s="19"/>
      <c r="Z1377" s="19"/>
      <c r="AA1377" s="19"/>
    </row>
    <row r="1378" spans="1:27" x14ac:dyDescent="0.2">
      <c r="A1378" s="346" t="s">
        <v>276</v>
      </c>
      <c r="B1378" s="346"/>
      <c r="C1378" s="346" t="s">
        <v>256</v>
      </c>
      <c r="D1378" s="374" t="str">
        <f>VLOOKUP(S1321,Base_03!$A$5:$AS$24,25,0)</f>
        <v>K 9</v>
      </c>
      <c r="E1378" s="374"/>
      <c r="F1378" s="375">
        <f>VLOOKUP(S1321,Base_03!$A$5:$AS$24,26,0)</f>
        <v>73.900834456272094</v>
      </c>
      <c r="G1378" s="375"/>
      <c r="H1378" s="19" t="s">
        <v>309</v>
      </c>
      <c r="I1378" s="19"/>
      <c r="J1378" s="19"/>
      <c r="K1378" s="346" t="s">
        <v>276</v>
      </c>
      <c r="L1378" s="346"/>
      <c r="M1378" s="346"/>
      <c r="N1378" s="374" t="str">
        <f>VLOOKUP(S1321,Base_04!$A$5:$AS$24,25,0)</f>
        <v>K 9</v>
      </c>
      <c r="O1378" s="374"/>
      <c r="P1378" s="375">
        <f>VLOOKUP(S1321,Base_04!$A$5:$AS$24,26,0)</f>
        <v>93.530743608719362</v>
      </c>
      <c r="Q1378" s="375"/>
      <c r="R1378" s="19" t="s">
        <v>309</v>
      </c>
      <c r="S1378" s="19" t="s">
        <v>272</v>
      </c>
      <c r="T1378" s="19"/>
      <c r="U1378" s="19"/>
      <c r="V1378" s="19"/>
      <c r="W1378" s="19"/>
      <c r="X1378" s="19"/>
      <c r="Y1378" s="19"/>
      <c r="Z1378" s="19"/>
      <c r="AA1378" s="19"/>
    </row>
    <row r="1379" spans="1:27" x14ac:dyDescent="0.2">
      <c r="A1379" s="22"/>
      <c r="B1379" s="22"/>
      <c r="C1379" s="22"/>
      <c r="D1379" s="18"/>
      <c r="E1379" s="18"/>
      <c r="F1379" s="29"/>
      <c r="G1379" s="19"/>
      <c r="H1379" s="19"/>
      <c r="I1379" s="19"/>
      <c r="J1379" s="19"/>
      <c r="K1379" s="22"/>
      <c r="L1379" s="22"/>
      <c r="M1379" s="22"/>
      <c r="N1379" s="18"/>
      <c r="O1379" s="18"/>
      <c r="P1379" s="29"/>
      <c r="Q1379" s="19"/>
      <c r="R1379" s="19"/>
      <c r="S1379" s="19"/>
      <c r="T1379" s="19"/>
      <c r="U1379" s="19"/>
      <c r="V1379" s="19"/>
      <c r="W1379" s="19"/>
      <c r="X1379" s="19"/>
      <c r="Y1379" s="19"/>
      <c r="Z1379" s="19"/>
      <c r="AA1379" s="19"/>
    </row>
    <row r="1380" spans="1:27" x14ac:dyDescent="0.2">
      <c r="A1380" s="36" t="s">
        <v>277</v>
      </c>
      <c r="B1380" s="19"/>
      <c r="C1380" s="28"/>
      <c r="D1380" s="379" t="s">
        <v>313</v>
      </c>
      <c r="E1380" s="379"/>
      <c r="F1380" s="379" t="s">
        <v>314</v>
      </c>
      <c r="G1380" s="379"/>
      <c r="H1380" s="19"/>
      <c r="I1380" s="19"/>
      <c r="J1380" s="19"/>
      <c r="K1380" s="36" t="s">
        <v>277</v>
      </c>
      <c r="L1380" s="19"/>
      <c r="M1380" s="28"/>
      <c r="N1380" s="379" t="s">
        <v>313</v>
      </c>
      <c r="O1380" s="379"/>
      <c r="P1380" s="379" t="s">
        <v>314</v>
      </c>
      <c r="Q1380" s="379"/>
      <c r="R1380" s="34"/>
      <c r="S1380" s="19"/>
      <c r="T1380" s="19"/>
      <c r="U1380" s="19"/>
      <c r="V1380" s="19"/>
      <c r="W1380" s="19"/>
      <c r="X1380" s="19"/>
      <c r="Y1380" s="19"/>
      <c r="Z1380" s="19"/>
      <c r="AA1380" s="19"/>
    </row>
    <row r="1381" spans="1:27" x14ac:dyDescent="0.2">
      <c r="A1381" s="19"/>
      <c r="B1381" s="19"/>
      <c r="C1381" s="28"/>
      <c r="D1381" s="379"/>
      <c r="E1381" s="379"/>
      <c r="F1381" s="379"/>
      <c r="G1381" s="379"/>
      <c r="H1381" s="19"/>
      <c r="I1381" s="19"/>
      <c r="J1381" s="19"/>
      <c r="K1381" s="19"/>
      <c r="L1381" s="19"/>
      <c r="M1381" s="28"/>
      <c r="N1381" s="379"/>
      <c r="O1381" s="379"/>
      <c r="P1381" s="379"/>
      <c r="Q1381" s="379"/>
      <c r="R1381" s="34"/>
      <c r="S1381" s="19"/>
      <c r="T1381" s="19"/>
      <c r="U1381" s="19"/>
      <c r="V1381" s="19"/>
      <c r="W1381" s="19"/>
      <c r="X1381" s="19"/>
      <c r="Y1381" s="19"/>
      <c r="Z1381" s="19"/>
      <c r="AA1381" s="19"/>
    </row>
    <row r="1382" spans="1:27" x14ac:dyDescent="0.2">
      <c r="A1382" s="346" t="s">
        <v>278</v>
      </c>
      <c r="B1382" s="346"/>
      <c r="C1382" s="346" t="s">
        <v>2</v>
      </c>
      <c r="D1382" s="374" t="str">
        <f>VLOOKUP(S1321,Base_03!$A$5:$AS$24,28,0)</f>
        <v xml:space="preserve"> G 9</v>
      </c>
      <c r="E1382" s="374"/>
      <c r="F1382" s="375">
        <f>VLOOKUP(S1321,Base_03!$A$5:$AS$24,30,0)</f>
        <v>55</v>
      </c>
      <c r="G1382" s="375"/>
      <c r="H1382" s="19" t="s">
        <v>309</v>
      </c>
      <c r="I1382" s="19"/>
      <c r="J1382" s="19"/>
      <c r="K1382" s="346" t="s">
        <v>278</v>
      </c>
      <c r="L1382" s="346"/>
      <c r="M1382" s="346" t="s">
        <v>2</v>
      </c>
      <c r="N1382" s="374" t="str">
        <f>VLOOKUP(S1321,Base_04!$A$5:$AS$24,28,0)</f>
        <v xml:space="preserve"> G 9</v>
      </c>
      <c r="O1382" s="374"/>
      <c r="P1382" s="375">
        <f>VLOOKUP(S1321,Base_04!$A$5:$AS$24,30,0)</f>
        <v>55</v>
      </c>
      <c r="Q1382" s="375"/>
      <c r="R1382" s="19" t="s">
        <v>309</v>
      </c>
      <c r="S1382" s="19" t="s">
        <v>272</v>
      </c>
      <c r="T1382" s="19"/>
      <c r="U1382" s="19"/>
      <c r="V1382" s="19"/>
      <c r="W1382" s="19"/>
      <c r="X1382" s="19"/>
      <c r="Y1382" s="19"/>
      <c r="Z1382" s="19"/>
      <c r="AA1382" s="19"/>
    </row>
    <row r="1383" spans="1:27" x14ac:dyDescent="0.2">
      <c r="A1383" s="346" t="s">
        <v>279</v>
      </c>
      <c r="B1383" s="346"/>
      <c r="C1383" s="346" t="s">
        <v>2</v>
      </c>
      <c r="D1383" s="374" t="str">
        <f>VLOOKUP(S1321,Base_03!$A$5:$AS$24,31,0)</f>
        <v>H 9</v>
      </c>
      <c r="E1383" s="374"/>
      <c r="F1383" s="375">
        <f>VLOOKUP(S1321,Base_03!$A$5:$AS$24,34,0)</f>
        <v>-5.76</v>
      </c>
      <c r="G1383" s="375"/>
      <c r="H1383" s="19" t="s">
        <v>309</v>
      </c>
      <c r="I1383" s="19"/>
      <c r="J1383" s="19"/>
      <c r="K1383" s="346" t="s">
        <v>279</v>
      </c>
      <c r="L1383" s="346"/>
      <c r="M1383" s="346" t="s">
        <v>2</v>
      </c>
      <c r="N1383" s="374" t="str">
        <f>VLOOKUP(S1321,Base_04!$A$5:$AS$24,31,0)</f>
        <v>H 9</v>
      </c>
      <c r="O1383" s="374"/>
      <c r="P1383" s="375">
        <f>VLOOKUP(S1321,Base_04!$A$5:$AS$24,34,0)</f>
        <v>-5.76</v>
      </c>
      <c r="Q1383" s="375"/>
      <c r="R1383" s="19" t="s">
        <v>309</v>
      </c>
      <c r="S1383" s="19" t="s">
        <v>272</v>
      </c>
      <c r="T1383" s="19"/>
      <c r="U1383" s="19"/>
      <c r="V1383" s="19"/>
      <c r="W1383" s="19"/>
      <c r="X1383" s="19"/>
      <c r="Y1383" s="19"/>
      <c r="Z1383" s="19"/>
      <c r="AA1383" s="19"/>
    </row>
    <row r="1384" spans="1:27" x14ac:dyDescent="0.2">
      <c r="A1384" s="376" t="s">
        <v>311</v>
      </c>
      <c r="B1384" s="376"/>
      <c r="C1384" s="376" t="s">
        <v>2</v>
      </c>
      <c r="D1384" s="377" t="str">
        <f>VLOOKUP(S1321,Base_03!$A$5:$AS$24,35,0)</f>
        <v>Kayu</v>
      </c>
      <c r="E1384" s="377"/>
      <c r="F1384" s="378">
        <f>VLOOKUP(S1321,Base_03!$A$5:$AS$24,36,0)</f>
        <v>5.76</v>
      </c>
      <c r="G1384" s="378"/>
      <c r="H1384" s="19" t="s">
        <v>309</v>
      </c>
      <c r="I1384" s="19"/>
      <c r="J1384" s="19"/>
      <c r="K1384" s="376" t="s">
        <v>311</v>
      </c>
      <c r="L1384" s="376"/>
      <c r="M1384" s="376" t="s">
        <v>2</v>
      </c>
      <c r="N1384" s="377" t="str">
        <f>VLOOKUP(S1321,Base_04!$A$5:$AS$24,35,0)</f>
        <v>Kayu</v>
      </c>
      <c r="O1384" s="377"/>
      <c r="P1384" s="378">
        <f>VLOOKUP(S1321,Base_04!$A$5:$AS$24,36,0)</f>
        <v>5.76</v>
      </c>
      <c r="Q1384" s="378"/>
      <c r="R1384" s="19" t="s">
        <v>309</v>
      </c>
      <c r="S1384" s="19" t="s">
        <v>272</v>
      </c>
      <c r="T1384" s="19"/>
      <c r="U1384" s="19"/>
      <c r="V1384" s="19"/>
      <c r="W1384" s="19"/>
      <c r="X1384" s="19"/>
      <c r="Y1384" s="19"/>
      <c r="Z1384" s="19"/>
      <c r="AA1384" s="19"/>
    </row>
    <row r="1385" spans="1:27" x14ac:dyDescent="0.2">
      <c r="A1385" s="372" t="s">
        <v>312</v>
      </c>
      <c r="B1385" s="372"/>
      <c r="C1385" s="372"/>
      <c r="D1385" s="377"/>
      <c r="E1385" s="377"/>
      <c r="F1385" s="378"/>
      <c r="G1385" s="378"/>
      <c r="H1385" s="19"/>
      <c r="I1385" s="19"/>
      <c r="J1385" s="19"/>
      <c r="K1385" s="372" t="s">
        <v>312</v>
      </c>
      <c r="L1385" s="372"/>
      <c r="M1385" s="372"/>
      <c r="N1385" s="377"/>
      <c r="O1385" s="377"/>
      <c r="P1385" s="378"/>
      <c r="Q1385" s="378"/>
      <c r="R1385" s="19"/>
      <c r="S1385" s="19"/>
      <c r="T1385" s="19"/>
      <c r="U1385" s="19"/>
      <c r="V1385" s="19"/>
      <c r="W1385" s="19"/>
      <c r="X1385" s="19"/>
      <c r="Y1385" s="19"/>
      <c r="Z1385" s="19"/>
      <c r="AA1385" s="19"/>
    </row>
    <row r="1386" spans="1:27" x14ac:dyDescent="0.2">
      <c r="A1386" s="346" t="s">
        <v>280</v>
      </c>
      <c r="B1386" s="346"/>
      <c r="C1386" s="346" t="s">
        <v>2</v>
      </c>
      <c r="D1386" s="374" t="str">
        <f>VLOOKUP(S1321,Base_03!$A$5:$AS$24,39,0)</f>
        <v>R 9</v>
      </c>
      <c r="E1386" s="374"/>
      <c r="F1386" s="375">
        <f>VLOOKUP(S1321,Base_03!$A$5:$AS$24,40,0)</f>
        <v>36</v>
      </c>
      <c r="G1386" s="375"/>
      <c r="H1386" s="19" t="s">
        <v>309</v>
      </c>
      <c r="I1386" s="19"/>
      <c r="J1386" s="19"/>
      <c r="K1386" s="346" t="s">
        <v>280</v>
      </c>
      <c r="L1386" s="346"/>
      <c r="M1386" s="346" t="s">
        <v>2</v>
      </c>
      <c r="N1386" s="374" t="str">
        <f>VLOOKUP(S1321,Base_04!$A$5:$AS$24,39,0)</f>
        <v>R 9</v>
      </c>
      <c r="O1386" s="374"/>
      <c r="P1386" s="375">
        <f>VLOOKUP(S1321,Base_04!$A$5:$AS$24,40,0)</f>
        <v>49</v>
      </c>
      <c r="Q1386" s="375"/>
      <c r="R1386" s="19" t="s">
        <v>309</v>
      </c>
      <c r="S1386" s="19" t="s">
        <v>272</v>
      </c>
      <c r="T1386" s="19"/>
      <c r="U1386" s="19"/>
      <c r="V1386" s="19"/>
      <c r="W1386" s="19"/>
      <c r="X1386" s="19"/>
      <c r="Y1386" s="19"/>
      <c r="Z1386" s="19"/>
      <c r="AA1386" s="19"/>
    </row>
    <row r="1387" spans="1:27" x14ac:dyDescent="0.2">
      <c r="A1387" s="19"/>
      <c r="B1387" s="19"/>
      <c r="C1387" s="19"/>
      <c r="D1387" s="19"/>
      <c r="E1387" s="19"/>
      <c r="F1387" s="19"/>
      <c r="G1387" s="19"/>
      <c r="H1387" s="19"/>
      <c r="I1387" s="19"/>
      <c r="J1387" s="19"/>
      <c r="K1387" s="19"/>
      <c r="L1387" s="37"/>
      <c r="M1387" s="37"/>
      <c r="N1387" s="37"/>
      <c r="O1387" s="19"/>
      <c r="P1387" s="29"/>
      <c r="Q1387" s="19"/>
      <c r="R1387" s="19"/>
      <c r="S1387" s="19"/>
      <c r="T1387" s="19"/>
      <c r="U1387" s="19"/>
      <c r="V1387" s="19"/>
      <c r="W1387" s="19"/>
      <c r="X1387" s="19"/>
      <c r="Y1387" s="19"/>
      <c r="Z1387" s="19"/>
      <c r="AA1387" s="19"/>
    </row>
    <row r="1388" spans="1:27" x14ac:dyDescent="0.2">
      <c r="A1388" s="346" t="s">
        <v>315</v>
      </c>
      <c r="B1388" s="346"/>
      <c r="C1388" s="346" t="s">
        <v>256</v>
      </c>
      <c r="D1388" s="373">
        <f>VLOOKUP(S1321,Base_03!$A$5:$AS$24,42,0)</f>
        <v>6.666666666666667</v>
      </c>
      <c r="E1388" s="373"/>
      <c r="F1388" s="20" t="s">
        <v>281</v>
      </c>
      <c r="G1388" s="19"/>
      <c r="H1388" s="19"/>
      <c r="I1388" s="19"/>
      <c r="J1388" s="19"/>
      <c r="K1388" s="346" t="s">
        <v>315</v>
      </c>
      <c r="L1388" s="346"/>
      <c r="M1388" s="346" t="s">
        <v>256</v>
      </c>
      <c r="N1388" s="373">
        <f>VLOOKUP(S1321,Base_04!$A$5:$AS$24,42,0)</f>
        <v>4.8979591836734695</v>
      </c>
      <c r="O1388" s="373"/>
      <c r="P1388" s="38" t="s">
        <v>281</v>
      </c>
      <c r="Q1388" s="19"/>
      <c r="R1388" s="19"/>
      <c r="S1388" s="30" t="s">
        <v>282</v>
      </c>
      <c r="T1388" s="19"/>
      <c r="U1388" s="19"/>
      <c r="V1388" s="19"/>
      <c r="W1388" s="19"/>
      <c r="X1388" s="19"/>
      <c r="Y1388" s="19"/>
      <c r="Z1388" s="19"/>
      <c r="AA1388" s="19"/>
    </row>
    <row r="1389" spans="1:27" x14ac:dyDescent="0.2">
      <c r="A1389" s="346" t="s">
        <v>316</v>
      </c>
      <c r="B1389" s="346"/>
      <c r="C1389" s="346" t="s">
        <v>2</v>
      </c>
      <c r="D1389" s="373">
        <f>VLOOKUP(S1321,Base_03!$A$5:$AS$24,43,0)</f>
        <v>9.6666666666666661</v>
      </c>
      <c r="E1389" s="373"/>
      <c r="F1389" s="20" t="s">
        <v>281</v>
      </c>
      <c r="G1389" s="19"/>
      <c r="H1389" s="19"/>
      <c r="I1389" s="19"/>
      <c r="J1389" s="19"/>
      <c r="K1389" s="346" t="s">
        <v>316</v>
      </c>
      <c r="L1389" s="346"/>
      <c r="M1389" s="346" t="s">
        <v>2</v>
      </c>
      <c r="N1389" s="373">
        <f>VLOOKUP(S1321,Base_04!$A$5:$AS$24,43,0)</f>
        <v>7.1020408163265314</v>
      </c>
      <c r="O1389" s="373"/>
      <c r="P1389" s="38" t="s">
        <v>281</v>
      </c>
      <c r="Q1389" s="19"/>
      <c r="R1389" s="19"/>
      <c r="S1389" s="30" t="s">
        <v>283</v>
      </c>
      <c r="T1389" s="19"/>
      <c r="U1389" s="19"/>
      <c r="V1389" s="19"/>
      <c r="W1389" s="19"/>
      <c r="X1389" s="19"/>
      <c r="Y1389" s="19"/>
      <c r="Z1389" s="19"/>
      <c r="AA1389" s="19"/>
    </row>
    <row r="1390" spans="1:27" x14ac:dyDescent="0.2">
      <c r="A1390" s="346" t="s">
        <v>317</v>
      </c>
      <c r="B1390" s="346"/>
      <c r="C1390" s="346"/>
      <c r="D1390" s="367" t="str">
        <f>VLOOKUP(S1321,Base_03!$A$5:$AS$24,44,0)</f>
        <v>(Ada) Baik</v>
      </c>
      <c r="E1390" s="367"/>
      <c r="F1390" s="19"/>
      <c r="G1390" s="19"/>
      <c r="H1390" s="19"/>
      <c r="I1390" s="19"/>
      <c r="J1390" s="19"/>
      <c r="K1390" s="346" t="s">
        <v>317</v>
      </c>
      <c r="L1390" s="346"/>
      <c r="M1390" s="346"/>
      <c r="N1390" s="367" t="str">
        <f>VLOOKUP(S1321,Base_04!$A$5:$AS$24,44,0)</f>
        <v>(Ada) Baik</v>
      </c>
      <c r="O1390" s="367"/>
      <c r="P1390" s="29"/>
      <c r="Q1390" s="19"/>
      <c r="R1390" s="19"/>
      <c r="S1390" s="19"/>
      <c r="T1390" s="19"/>
      <c r="U1390" s="19"/>
      <c r="V1390" s="19"/>
      <c r="W1390" s="19"/>
      <c r="X1390" s="19"/>
      <c r="Y1390" s="19"/>
      <c r="Z1390" s="19"/>
      <c r="AA1390" s="19"/>
    </row>
    <row r="1391" spans="1:27" x14ac:dyDescent="0.2">
      <c r="A1391" s="372" t="s">
        <v>318</v>
      </c>
      <c r="B1391" s="372"/>
      <c r="C1391" s="28"/>
      <c r="D1391" s="20"/>
      <c r="E1391" s="20"/>
      <c r="F1391" s="19"/>
      <c r="G1391" s="19"/>
      <c r="H1391" s="19"/>
      <c r="I1391" s="19"/>
      <c r="J1391" s="19"/>
      <c r="K1391" s="372" t="s">
        <v>318</v>
      </c>
      <c r="L1391" s="372"/>
      <c r="M1391" s="28"/>
      <c r="N1391" s="20"/>
      <c r="O1391" s="20"/>
      <c r="P1391" s="29"/>
      <c r="Q1391" s="19"/>
      <c r="R1391" s="19"/>
      <c r="S1391" s="19"/>
      <c r="T1391" s="19"/>
      <c r="U1391" s="19"/>
      <c r="V1391" s="19"/>
      <c r="W1391" s="19"/>
      <c r="X1391" s="19"/>
      <c r="Y1391" s="19"/>
      <c r="Z1391" s="19"/>
      <c r="AA1391" s="19"/>
    </row>
    <row r="1392" spans="1:27" x14ac:dyDescent="0.2">
      <c r="A1392" s="346" t="s">
        <v>317</v>
      </c>
      <c r="B1392" s="346"/>
      <c r="C1392" s="346"/>
      <c r="D1392" s="367" t="str">
        <f>VLOOKUP(S1321,Base_03!$A$5:$AS$24,45,0)</f>
        <v>Air Pam (Baik)</v>
      </c>
      <c r="E1392" s="367"/>
      <c r="F1392" s="19"/>
      <c r="G1392" s="19"/>
      <c r="H1392" s="19"/>
      <c r="I1392" s="19"/>
      <c r="J1392" s="19"/>
      <c r="K1392" s="346" t="s">
        <v>317</v>
      </c>
      <c r="L1392" s="346"/>
      <c r="M1392" s="346"/>
      <c r="N1392" s="367" t="str">
        <f>VLOOKUP(S1321,Base_04!$A$5:$AS$24,45,0)</f>
        <v>Air Pam (Baik)</v>
      </c>
      <c r="O1392" s="367"/>
      <c r="P1392" s="29"/>
      <c r="Q1392" s="19"/>
      <c r="R1392" s="19"/>
      <c r="S1392" s="19"/>
      <c r="T1392" s="19"/>
      <c r="U1392" s="19"/>
      <c r="V1392" s="19"/>
      <c r="W1392" s="19"/>
      <c r="X1392" s="19"/>
      <c r="Y1392" s="19"/>
      <c r="Z1392" s="19"/>
      <c r="AA1392" s="19"/>
    </row>
    <row r="1393" spans="1:27" x14ac:dyDescent="0.2">
      <c r="A1393" s="372" t="s">
        <v>319</v>
      </c>
      <c r="B1393" s="372"/>
      <c r="C1393" s="28"/>
      <c r="D1393" s="20"/>
      <c r="E1393" s="20"/>
      <c r="F1393" s="19"/>
      <c r="G1393" s="19"/>
      <c r="H1393" s="19"/>
      <c r="I1393" s="19"/>
      <c r="J1393" s="19"/>
      <c r="K1393" s="372" t="s">
        <v>319</v>
      </c>
      <c r="L1393" s="372"/>
      <c r="M1393" s="28"/>
      <c r="N1393" s="20"/>
      <c r="O1393" s="20"/>
      <c r="P1393" s="29"/>
      <c r="Q1393" s="19"/>
      <c r="R1393" s="19"/>
      <c r="S1393" s="19"/>
      <c r="T1393" s="19"/>
      <c r="U1393" s="19"/>
      <c r="V1393" s="19"/>
      <c r="W1393" s="19"/>
      <c r="X1393" s="19"/>
      <c r="Y1393" s="19"/>
      <c r="Z1393" s="19"/>
      <c r="AA1393" s="19"/>
    </row>
    <row r="1394" spans="1:27" x14ac:dyDescent="0.2">
      <c r="A1394" s="35" t="s">
        <v>284</v>
      </c>
      <c r="B1394" s="19"/>
      <c r="C1394" s="28" t="s">
        <v>256</v>
      </c>
      <c r="D1394" s="367">
        <f>VLOOKUP(S1321,[128]Base_02!$A$5:$S$24,18,0)</f>
        <v>0</v>
      </c>
      <c r="E1394" s="367"/>
      <c r="F1394" s="19" t="str">
        <f>IF(D1394&gt;0,"LU","LS")</f>
        <v>LS</v>
      </c>
      <c r="G1394" s="19"/>
      <c r="H1394" s="19"/>
      <c r="I1394" s="19"/>
      <c r="J1394" s="19"/>
      <c r="K1394" s="35" t="s">
        <v>284</v>
      </c>
      <c r="L1394" s="28"/>
      <c r="M1394" s="28" t="s">
        <v>256</v>
      </c>
      <c r="N1394" s="367">
        <f>D1394</f>
        <v>0</v>
      </c>
      <c r="O1394" s="367"/>
      <c r="P1394" s="19" t="str">
        <f>IF(N1394&gt;0,"LU","LS")</f>
        <v>LS</v>
      </c>
      <c r="Q1394" s="19"/>
      <c r="R1394" s="19"/>
      <c r="S1394" s="19"/>
      <c r="T1394" s="19"/>
      <c r="U1394" s="19"/>
      <c r="V1394" s="19"/>
      <c r="W1394" s="19"/>
      <c r="X1394" s="19"/>
      <c r="Y1394" s="19"/>
      <c r="Z1394" s="19"/>
      <c r="AA1394" s="19"/>
    </row>
    <row r="1395" spans="1:27" x14ac:dyDescent="0.2">
      <c r="A1395" s="19"/>
      <c r="B1395" s="19"/>
      <c r="C1395" s="28" t="s">
        <v>285</v>
      </c>
      <c r="D1395" s="367">
        <f>VLOOKUP(S1321,[128]Base_02!$A$5:$S$24,19,0)</f>
        <v>0</v>
      </c>
      <c r="E1395" s="367"/>
      <c r="F1395" s="19" t="s">
        <v>286</v>
      </c>
      <c r="G1395" s="19"/>
      <c r="H1395" s="19"/>
      <c r="I1395" s="19"/>
      <c r="J1395" s="19"/>
      <c r="K1395" s="19"/>
      <c r="L1395" s="19"/>
      <c r="M1395" s="19"/>
      <c r="N1395" s="367">
        <f>D1395</f>
        <v>0</v>
      </c>
      <c r="O1395" s="367"/>
      <c r="P1395" s="29" t="s">
        <v>286</v>
      </c>
      <c r="Q1395" s="28" t="s">
        <v>287</v>
      </c>
      <c r="R1395" s="28"/>
      <c r="S1395" s="19"/>
      <c r="T1395" s="19"/>
      <c r="U1395" s="19"/>
      <c r="V1395" s="19"/>
      <c r="W1395" s="19"/>
      <c r="X1395" s="19"/>
      <c r="Y1395" s="19"/>
      <c r="Z1395" s="19"/>
      <c r="AA1395" s="19"/>
    </row>
    <row r="1396" spans="1:27" x14ac:dyDescent="0.2">
      <c r="A1396" s="19"/>
      <c r="B1396" s="19"/>
      <c r="C1396" s="28"/>
      <c r="D1396" s="19"/>
      <c r="E1396" s="19"/>
      <c r="F1396" s="19"/>
      <c r="G1396" s="19"/>
      <c r="H1396" s="19"/>
      <c r="I1396" s="19"/>
      <c r="J1396" s="19"/>
      <c r="K1396" s="19"/>
      <c r="L1396" s="20"/>
      <c r="M1396" s="20"/>
      <c r="N1396" s="29"/>
      <c r="O1396" s="19"/>
      <c r="P1396" s="19"/>
      <c r="Q1396" s="19"/>
      <c r="R1396" s="19"/>
      <c r="S1396" s="19"/>
      <c r="T1396" s="19"/>
      <c r="U1396" s="19"/>
      <c r="V1396" s="19"/>
      <c r="W1396" s="19"/>
      <c r="X1396" s="19"/>
      <c r="Y1396" s="19"/>
      <c r="Z1396" s="19"/>
      <c r="AA1396" s="19"/>
    </row>
    <row r="1397" spans="1:27" x14ac:dyDescent="0.2">
      <c r="A1397" s="19"/>
      <c r="B1397" s="19"/>
      <c r="C1397" s="28"/>
      <c r="D1397" s="19"/>
      <c r="E1397" s="19"/>
      <c r="F1397" s="19"/>
      <c r="G1397" s="19"/>
      <c r="H1397" s="19"/>
      <c r="I1397" s="19"/>
      <c r="J1397" s="19"/>
      <c r="K1397" s="19"/>
      <c r="L1397" s="20"/>
      <c r="M1397" s="20"/>
      <c r="N1397" s="29"/>
      <c r="O1397" s="19"/>
      <c r="P1397" s="19"/>
      <c r="Q1397" s="19"/>
      <c r="R1397" s="19"/>
      <c r="S1397" s="19"/>
      <c r="T1397" s="19"/>
      <c r="U1397" s="19"/>
      <c r="V1397" s="19"/>
      <c r="W1397" s="19"/>
      <c r="X1397" s="19"/>
      <c r="Y1397" s="19"/>
      <c r="Z1397" s="19"/>
      <c r="AA1397" s="19"/>
    </row>
    <row r="1398" spans="1:27" x14ac:dyDescent="0.2">
      <c r="A1398" s="19"/>
      <c r="B1398" s="19"/>
      <c r="C1398" s="28"/>
      <c r="D1398" s="19"/>
      <c r="E1398" s="19"/>
      <c r="F1398" s="19"/>
      <c r="G1398" s="19"/>
      <c r="H1398" s="19"/>
      <c r="I1398" s="19"/>
      <c r="J1398" s="19"/>
      <c r="K1398" s="19"/>
      <c r="L1398" s="20"/>
      <c r="M1398" s="20"/>
      <c r="N1398" s="29"/>
      <c r="O1398" s="19"/>
      <c r="P1398" s="19"/>
      <c r="Q1398" s="19"/>
      <c r="R1398" s="19"/>
      <c r="S1398" s="19"/>
      <c r="T1398" s="19"/>
      <c r="U1398" s="19"/>
      <c r="V1398" s="19"/>
      <c r="W1398" s="19"/>
      <c r="X1398" s="19"/>
      <c r="Y1398" s="19"/>
      <c r="Z1398" s="19"/>
      <c r="AA1398" s="19"/>
    </row>
    <row r="1399" spans="1:27" x14ac:dyDescent="0.2">
      <c r="A1399" s="19"/>
      <c r="B1399" s="19"/>
      <c r="C1399" s="28"/>
      <c r="D1399" s="19"/>
      <c r="E1399" s="19"/>
      <c r="F1399" s="19"/>
      <c r="G1399" s="19"/>
      <c r="H1399" s="19"/>
      <c r="I1399" s="19"/>
      <c r="J1399" s="19"/>
      <c r="K1399" s="19"/>
      <c r="L1399" s="20"/>
      <c r="M1399" s="20"/>
      <c r="N1399" s="29"/>
      <c r="O1399" s="19"/>
      <c r="P1399" s="19"/>
      <c r="Q1399" s="19"/>
      <c r="R1399" s="19"/>
      <c r="S1399" s="19"/>
      <c r="T1399" s="19"/>
      <c r="U1399" s="19"/>
      <c r="V1399" s="19"/>
      <c r="W1399" s="19"/>
      <c r="X1399" s="19"/>
      <c r="Y1399" s="19"/>
      <c r="Z1399" s="19"/>
      <c r="AA1399" s="19"/>
    </row>
    <row r="1400" spans="1:27" x14ac:dyDescent="0.2">
      <c r="A1400" s="19"/>
      <c r="B1400" s="19"/>
      <c r="C1400" s="28"/>
      <c r="D1400" s="19"/>
      <c r="E1400" s="19"/>
      <c r="F1400" s="19"/>
      <c r="G1400" s="19"/>
      <c r="H1400" s="19"/>
      <c r="I1400" s="19"/>
      <c r="J1400" s="19"/>
      <c r="K1400" s="19"/>
      <c r="L1400" s="20"/>
      <c r="M1400" s="20"/>
      <c r="N1400" s="29"/>
      <c r="O1400" s="19"/>
      <c r="P1400" s="19"/>
      <c r="Q1400" s="19"/>
      <c r="R1400" s="19"/>
      <c r="S1400" s="19"/>
      <c r="T1400" s="19"/>
      <c r="U1400" s="19"/>
      <c r="V1400" s="19"/>
      <c r="W1400" s="19"/>
      <c r="X1400" s="19"/>
      <c r="Y1400" s="19"/>
      <c r="Z1400" s="19"/>
      <c r="AA1400" s="19"/>
    </row>
    <row r="1401" spans="1:27" x14ac:dyDescent="0.2">
      <c r="A1401" s="19"/>
      <c r="B1401" s="19"/>
      <c r="C1401" s="28"/>
      <c r="D1401" s="19"/>
      <c r="E1401" s="19"/>
      <c r="F1401" s="19"/>
      <c r="G1401" s="19"/>
      <c r="H1401" s="19"/>
      <c r="I1401" s="19"/>
      <c r="J1401" s="19"/>
      <c r="K1401" s="19"/>
      <c r="L1401" s="20"/>
      <c r="M1401" s="20"/>
      <c r="N1401" s="29"/>
      <c r="O1401" s="19"/>
      <c r="P1401" s="19"/>
      <c r="Q1401" s="19"/>
      <c r="R1401" s="19"/>
      <c r="S1401" s="19"/>
      <c r="T1401" s="19"/>
      <c r="U1401" s="19"/>
      <c r="V1401" s="19"/>
      <c r="W1401" s="19"/>
      <c r="X1401" s="19"/>
      <c r="Y1401" s="19"/>
      <c r="Z1401" s="19"/>
      <c r="AA1401" s="19"/>
    </row>
    <row r="1402" spans="1:27" x14ac:dyDescent="0.2">
      <c r="A1402" s="19"/>
      <c r="B1402" s="19"/>
      <c r="C1402" s="28"/>
      <c r="D1402" s="19"/>
      <c r="E1402" s="19"/>
      <c r="F1402" s="19"/>
      <c r="G1402" s="19"/>
      <c r="H1402" s="19"/>
      <c r="I1402" s="19"/>
      <c r="J1402" s="19"/>
      <c r="K1402" s="19"/>
      <c r="L1402" s="20"/>
      <c r="M1402" s="20"/>
      <c r="N1402" s="29"/>
      <c r="O1402" s="19"/>
      <c r="P1402" s="19"/>
      <c r="Q1402" s="19"/>
      <c r="R1402" s="19"/>
      <c r="S1402" s="19"/>
      <c r="T1402" s="19"/>
      <c r="U1402" s="19"/>
      <c r="V1402" s="19"/>
      <c r="W1402" s="19"/>
      <c r="X1402" s="19"/>
      <c r="Y1402" s="19"/>
      <c r="Z1402" s="19"/>
      <c r="AA1402" s="19"/>
    </row>
    <row r="1403" spans="1:27" x14ac:dyDescent="0.2">
      <c r="A1403" s="24" t="s">
        <v>288</v>
      </c>
      <c r="B1403" s="19"/>
      <c r="C1403" s="19"/>
      <c r="D1403" s="19"/>
      <c r="E1403" s="19"/>
      <c r="F1403" s="19"/>
      <c r="G1403" s="19"/>
      <c r="H1403" s="19"/>
      <c r="I1403" s="19"/>
      <c r="J1403" s="19"/>
      <c r="K1403" s="19"/>
      <c r="L1403" s="19"/>
      <c r="M1403" s="19"/>
      <c r="N1403" s="29"/>
      <c r="O1403" s="19"/>
      <c r="P1403" s="19"/>
      <c r="Q1403" s="19"/>
      <c r="R1403" s="19"/>
      <c r="S1403" s="19"/>
      <c r="T1403" s="19"/>
      <c r="U1403" s="19"/>
      <c r="V1403" s="19"/>
      <c r="W1403" s="19"/>
      <c r="X1403" s="19"/>
      <c r="Y1403" s="19"/>
      <c r="Z1403" s="19"/>
      <c r="AA1403" s="19"/>
    </row>
    <row r="1404" spans="1:27" x14ac:dyDescent="0.2">
      <c r="A1404" s="371" t="s">
        <v>289</v>
      </c>
      <c r="B1404" s="371"/>
      <c r="C1404" s="371"/>
      <c r="D1404" s="371"/>
      <c r="E1404" s="371"/>
      <c r="F1404" s="371"/>
      <c r="G1404" s="371"/>
      <c r="H1404" s="371"/>
      <c r="I1404" s="371"/>
      <c r="J1404" s="371" t="s">
        <v>290</v>
      </c>
      <c r="K1404" s="371"/>
      <c r="L1404" s="371"/>
      <c r="M1404" s="371"/>
      <c r="N1404" s="371"/>
      <c r="O1404" s="371"/>
      <c r="P1404" s="371"/>
      <c r="Q1404" s="371"/>
      <c r="R1404" s="371"/>
      <c r="S1404" s="19"/>
      <c r="T1404" s="19"/>
      <c r="U1404" s="19"/>
      <c r="V1404" s="19"/>
      <c r="W1404" s="19"/>
      <c r="X1404" s="19"/>
      <c r="Y1404" s="19"/>
      <c r="Z1404" s="19"/>
      <c r="AA1404" s="19"/>
    </row>
    <row r="1405" spans="1:27" x14ac:dyDescent="0.2">
      <c r="A1405" s="370"/>
      <c r="B1405" s="370"/>
      <c r="C1405" s="370"/>
      <c r="D1405" s="370"/>
      <c r="E1405" s="370"/>
      <c r="F1405" s="370"/>
      <c r="G1405" s="370"/>
      <c r="H1405" s="370"/>
      <c r="I1405" s="370"/>
      <c r="J1405" s="370"/>
      <c r="K1405" s="370"/>
      <c r="L1405" s="370"/>
      <c r="M1405" s="370"/>
      <c r="N1405" s="370"/>
      <c r="O1405" s="370"/>
      <c r="P1405" s="370"/>
      <c r="Q1405" s="370"/>
      <c r="R1405" s="370"/>
      <c r="S1405" s="19"/>
      <c r="T1405" s="19"/>
      <c r="U1405" s="19"/>
      <c r="V1405" s="19"/>
      <c r="W1405" s="19"/>
      <c r="X1405" s="19"/>
      <c r="Y1405" s="19"/>
      <c r="Z1405" s="19"/>
      <c r="AA1405" s="19"/>
    </row>
    <row r="1406" spans="1:27" x14ac:dyDescent="0.2">
      <c r="A1406" s="370"/>
      <c r="B1406" s="370"/>
      <c r="C1406" s="370"/>
      <c r="D1406" s="370"/>
      <c r="E1406" s="370"/>
      <c r="F1406" s="370"/>
      <c r="G1406" s="370"/>
      <c r="H1406" s="370"/>
      <c r="I1406" s="370"/>
      <c r="J1406" s="370"/>
      <c r="K1406" s="370"/>
      <c r="L1406" s="370"/>
      <c r="M1406" s="370"/>
      <c r="N1406" s="370"/>
      <c r="O1406" s="370"/>
      <c r="P1406" s="370"/>
      <c r="Q1406" s="370"/>
      <c r="R1406" s="370"/>
      <c r="S1406" s="19" t="s">
        <v>291</v>
      </c>
      <c r="T1406" s="19"/>
      <c r="U1406" s="19"/>
      <c r="V1406" s="19"/>
      <c r="W1406" s="19"/>
      <c r="X1406" s="19"/>
      <c r="Y1406" s="19"/>
      <c r="Z1406" s="19"/>
      <c r="AA1406" s="19"/>
    </row>
    <row r="1407" spans="1:27" x14ac:dyDescent="0.2">
      <c r="A1407" s="370"/>
      <c r="B1407" s="370"/>
      <c r="C1407" s="370"/>
      <c r="D1407" s="370"/>
      <c r="E1407" s="370"/>
      <c r="F1407" s="370"/>
      <c r="G1407" s="370"/>
      <c r="H1407" s="370"/>
      <c r="I1407" s="370"/>
      <c r="J1407" s="370"/>
      <c r="K1407" s="370"/>
      <c r="L1407" s="370"/>
      <c r="M1407" s="370"/>
      <c r="N1407" s="370"/>
      <c r="O1407" s="370"/>
      <c r="P1407" s="370"/>
      <c r="Q1407" s="370"/>
      <c r="R1407" s="370"/>
      <c r="S1407" s="19"/>
      <c r="T1407" s="19"/>
      <c r="U1407" s="19"/>
      <c r="V1407" s="19"/>
      <c r="W1407" s="19"/>
      <c r="X1407" s="19"/>
      <c r="Y1407" s="19"/>
      <c r="Z1407" s="19"/>
      <c r="AA1407" s="19"/>
    </row>
    <row r="1408" spans="1:27" x14ac:dyDescent="0.2">
      <c r="A1408" s="370"/>
      <c r="B1408" s="370"/>
      <c r="C1408" s="370"/>
      <c r="D1408" s="370"/>
      <c r="E1408" s="370"/>
      <c r="F1408" s="370"/>
      <c r="G1408" s="370"/>
      <c r="H1408" s="370"/>
      <c r="I1408" s="370"/>
      <c r="J1408" s="370"/>
      <c r="K1408" s="370"/>
      <c r="L1408" s="370"/>
      <c r="M1408" s="370"/>
      <c r="N1408" s="370"/>
      <c r="O1408" s="370"/>
      <c r="P1408" s="370"/>
      <c r="Q1408" s="370"/>
      <c r="R1408" s="370"/>
      <c r="S1408" s="19"/>
      <c r="T1408" s="19"/>
      <c r="U1408" s="19"/>
      <c r="V1408" s="19"/>
      <c r="W1408" s="19"/>
      <c r="X1408" s="19"/>
      <c r="Y1408" s="19"/>
      <c r="Z1408" s="19"/>
      <c r="AA1408" s="19"/>
    </row>
    <row r="1409" spans="1:27" x14ac:dyDescent="0.2">
      <c r="A1409" s="370"/>
      <c r="B1409" s="370"/>
      <c r="C1409" s="370"/>
      <c r="D1409" s="370"/>
      <c r="E1409" s="370"/>
      <c r="F1409" s="370"/>
      <c r="G1409" s="370"/>
      <c r="H1409" s="370"/>
      <c r="I1409" s="370"/>
      <c r="J1409" s="370"/>
      <c r="K1409" s="370"/>
      <c r="L1409" s="370"/>
      <c r="M1409" s="370"/>
      <c r="N1409" s="370"/>
      <c r="O1409" s="370"/>
      <c r="P1409" s="370"/>
      <c r="Q1409" s="370"/>
      <c r="R1409" s="370"/>
      <c r="S1409" s="19" t="s">
        <v>292</v>
      </c>
      <c r="T1409" s="19"/>
      <c r="U1409" s="19"/>
      <c r="V1409" s="19"/>
      <c r="W1409" s="19"/>
      <c r="X1409" s="19"/>
      <c r="Y1409" s="19"/>
      <c r="Z1409" s="19"/>
      <c r="AA1409" s="19"/>
    </row>
    <row r="1410" spans="1:27" x14ac:dyDescent="0.2">
      <c r="A1410" s="370"/>
      <c r="B1410" s="370"/>
      <c r="C1410" s="370"/>
      <c r="D1410" s="370"/>
      <c r="E1410" s="370"/>
      <c r="F1410" s="370"/>
      <c r="G1410" s="370"/>
      <c r="H1410" s="370"/>
      <c r="I1410" s="370"/>
      <c r="J1410" s="370"/>
      <c r="K1410" s="370"/>
      <c r="L1410" s="370"/>
      <c r="M1410" s="370"/>
      <c r="N1410" s="370"/>
      <c r="O1410" s="370"/>
      <c r="P1410" s="370"/>
      <c r="Q1410" s="370"/>
      <c r="R1410" s="370"/>
      <c r="S1410" s="19" t="s">
        <v>293</v>
      </c>
      <c r="T1410" s="19"/>
      <c r="U1410" s="19"/>
      <c r="V1410" s="19"/>
      <c r="W1410" s="19"/>
      <c r="X1410" s="19"/>
      <c r="Y1410" s="19"/>
      <c r="Z1410" s="19"/>
      <c r="AA1410" s="19"/>
    </row>
    <row r="1411" spans="1:27" x14ac:dyDescent="0.2">
      <c r="A1411" s="370"/>
      <c r="B1411" s="370"/>
      <c r="C1411" s="370"/>
      <c r="D1411" s="370"/>
      <c r="E1411" s="370"/>
      <c r="F1411" s="370"/>
      <c r="G1411" s="370"/>
      <c r="H1411" s="370"/>
      <c r="I1411" s="370"/>
      <c r="J1411" s="370"/>
      <c r="K1411" s="370"/>
      <c r="L1411" s="370"/>
      <c r="M1411" s="370"/>
      <c r="N1411" s="370"/>
      <c r="O1411" s="370"/>
      <c r="P1411" s="370"/>
      <c r="Q1411" s="370"/>
      <c r="R1411" s="370"/>
      <c r="S1411" s="19"/>
      <c r="T1411" s="19"/>
      <c r="U1411" s="19"/>
      <c r="V1411" s="19"/>
      <c r="W1411" s="19"/>
      <c r="X1411" s="19"/>
      <c r="Y1411" s="19"/>
      <c r="Z1411" s="19"/>
      <c r="AA1411" s="19"/>
    </row>
    <row r="1412" spans="1:27" x14ac:dyDescent="0.2">
      <c r="A1412" s="370"/>
      <c r="B1412" s="370"/>
      <c r="C1412" s="370"/>
      <c r="D1412" s="370"/>
      <c r="E1412" s="370"/>
      <c r="F1412" s="370"/>
      <c r="G1412" s="370"/>
      <c r="H1412" s="370"/>
      <c r="I1412" s="370"/>
      <c r="J1412" s="370"/>
      <c r="K1412" s="370"/>
      <c r="L1412" s="370"/>
      <c r="M1412" s="370"/>
      <c r="N1412" s="370"/>
      <c r="O1412" s="370"/>
      <c r="P1412" s="370"/>
      <c r="Q1412" s="370"/>
      <c r="R1412" s="370"/>
      <c r="S1412" s="19"/>
      <c r="T1412" s="19"/>
      <c r="U1412" s="19"/>
      <c r="V1412" s="19"/>
      <c r="W1412" s="19"/>
      <c r="X1412" s="19"/>
      <c r="Y1412" s="19"/>
      <c r="Z1412" s="19"/>
      <c r="AA1412" s="19"/>
    </row>
    <row r="1413" spans="1:27" x14ac:dyDescent="0.2">
      <c r="A1413" s="370"/>
      <c r="B1413" s="370"/>
      <c r="C1413" s="370"/>
      <c r="D1413" s="370"/>
      <c r="E1413" s="370"/>
      <c r="F1413" s="370"/>
      <c r="G1413" s="370"/>
      <c r="H1413" s="370"/>
      <c r="I1413" s="370"/>
      <c r="J1413" s="370"/>
      <c r="K1413" s="370"/>
      <c r="L1413" s="370"/>
      <c r="M1413" s="370"/>
      <c r="N1413" s="370"/>
      <c r="O1413" s="370"/>
      <c r="P1413" s="370"/>
      <c r="Q1413" s="370"/>
      <c r="R1413" s="370"/>
      <c r="S1413" s="19"/>
      <c r="T1413" s="19"/>
      <c r="U1413" s="19"/>
      <c r="V1413" s="19"/>
      <c r="W1413" s="19"/>
      <c r="X1413" s="19"/>
      <c r="Y1413" s="19"/>
      <c r="Z1413" s="19"/>
      <c r="AA1413" s="19"/>
    </row>
    <row r="1414" spans="1:27" x14ac:dyDescent="0.2">
      <c r="A1414" s="370"/>
      <c r="B1414" s="370"/>
      <c r="C1414" s="370"/>
      <c r="D1414" s="370"/>
      <c r="E1414" s="370"/>
      <c r="F1414" s="370"/>
      <c r="G1414" s="370"/>
      <c r="H1414" s="370"/>
      <c r="I1414" s="370"/>
      <c r="J1414" s="370"/>
      <c r="K1414" s="370"/>
      <c r="L1414" s="370"/>
      <c r="M1414" s="370"/>
      <c r="N1414" s="370"/>
      <c r="O1414" s="370"/>
      <c r="P1414" s="370"/>
      <c r="Q1414" s="370"/>
      <c r="R1414" s="370"/>
      <c r="S1414" s="19"/>
      <c r="T1414" s="19"/>
      <c r="U1414" s="19"/>
      <c r="V1414" s="19"/>
      <c r="W1414" s="19"/>
      <c r="X1414" s="19"/>
      <c r="Y1414" s="19"/>
      <c r="Z1414" s="19"/>
      <c r="AA1414" s="19"/>
    </row>
    <row r="1415" spans="1:27" x14ac:dyDescent="0.2">
      <c r="A1415" s="370"/>
      <c r="B1415" s="370"/>
      <c r="C1415" s="370"/>
      <c r="D1415" s="370"/>
      <c r="E1415" s="370"/>
      <c r="F1415" s="370"/>
      <c r="G1415" s="370"/>
      <c r="H1415" s="370"/>
      <c r="I1415" s="370"/>
      <c r="J1415" s="370"/>
      <c r="K1415" s="370"/>
      <c r="L1415" s="370"/>
      <c r="M1415" s="370"/>
      <c r="N1415" s="370"/>
      <c r="O1415" s="370"/>
      <c r="P1415" s="370"/>
      <c r="Q1415" s="370"/>
      <c r="R1415" s="370"/>
      <c r="S1415" s="19"/>
      <c r="T1415" s="19"/>
      <c r="U1415" s="19"/>
      <c r="V1415" s="19"/>
      <c r="W1415" s="19"/>
      <c r="X1415" s="19"/>
      <c r="Y1415" s="19"/>
      <c r="Z1415" s="19"/>
      <c r="AA1415" s="19"/>
    </row>
    <row r="1416" spans="1:27" x14ac:dyDescent="0.2">
      <c r="A1416" s="19"/>
      <c r="B1416" s="19"/>
      <c r="C1416" s="19"/>
      <c r="D1416" s="19"/>
      <c r="E1416" s="19"/>
      <c r="F1416" s="19"/>
      <c r="G1416" s="19"/>
      <c r="H1416" s="19"/>
      <c r="I1416" s="19"/>
      <c r="J1416" s="19"/>
      <c r="K1416" s="19"/>
      <c r="L1416" s="19"/>
      <c r="M1416" s="19"/>
      <c r="N1416" s="19"/>
      <c r="O1416" s="19"/>
      <c r="P1416" s="29"/>
      <c r="Q1416" s="19"/>
      <c r="R1416" s="19"/>
      <c r="S1416" s="19"/>
      <c r="T1416" s="19"/>
      <c r="U1416" s="19"/>
      <c r="V1416" s="19"/>
      <c r="W1416" s="19"/>
      <c r="X1416" s="19"/>
      <c r="Y1416" s="19"/>
      <c r="Z1416" s="19"/>
      <c r="AA1416" s="19"/>
    </row>
    <row r="1417" spans="1:27" x14ac:dyDescent="0.2">
      <c r="A1417" s="371" t="s">
        <v>294</v>
      </c>
      <c r="B1417" s="371"/>
      <c r="C1417" s="371"/>
      <c r="D1417" s="371"/>
      <c r="E1417" s="371"/>
      <c r="F1417" s="371"/>
      <c r="G1417" s="371"/>
      <c r="H1417" s="371"/>
      <c r="I1417" s="371"/>
      <c r="J1417" s="371" t="s">
        <v>295</v>
      </c>
      <c r="K1417" s="371"/>
      <c r="L1417" s="371"/>
      <c r="M1417" s="371"/>
      <c r="N1417" s="371"/>
      <c r="O1417" s="371"/>
      <c r="P1417" s="371"/>
      <c r="Q1417" s="371"/>
      <c r="R1417" s="371"/>
      <c r="S1417" s="19"/>
      <c r="T1417" s="19"/>
      <c r="U1417" s="19"/>
      <c r="V1417" s="19"/>
      <c r="W1417" s="19"/>
      <c r="X1417" s="19"/>
      <c r="Y1417" s="19"/>
      <c r="Z1417" s="19"/>
      <c r="AA1417" s="19"/>
    </row>
    <row r="1418" spans="1:27" x14ac:dyDescent="0.2">
      <c r="A1418" s="370"/>
      <c r="B1418" s="370"/>
      <c r="C1418" s="370"/>
      <c r="D1418" s="370"/>
      <c r="E1418" s="370"/>
      <c r="F1418" s="370"/>
      <c r="G1418" s="370"/>
      <c r="H1418" s="370"/>
      <c r="I1418" s="370"/>
      <c r="J1418" s="370"/>
      <c r="K1418" s="370"/>
      <c r="L1418" s="370"/>
      <c r="M1418" s="370"/>
      <c r="N1418" s="370"/>
      <c r="O1418" s="370"/>
      <c r="P1418" s="370"/>
      <c r="Q1418" s="370"/>
      <c r="R1418" s="370"/>
      <c r="S1418" s="19" t="s">
        <v>296</v>
      </c>
      <c r="T1418" s="19"/>
      <c r="U1418" s="19"/>
      <c r="V1418" s="19"/>
      <c r="W1418" s="19"/>
      <c r="X1418" s="19"/>
      <c r="Y1418" s="19"/>
      <c r="Z1418" s="19"/>
      <c r="AA1418" s="19"/>
    </row>
    <row r="1419" spans="1:27" x14ac:dyDescent="0.2">
      <c r="A1419" s="370"/>
      <c r="B1419" s="370"/>
      <c r="C1419" s="370"/>
      <c r="D1419" s="370"/>
      <c r="E1419" s="370"/>
      <c r="F1419" s="370"/>
      <c r="G1419" s="370"/>
      <c r="H1419" s="370"/>
      <c r="I1419" s="370"/>
      <c r="J1419" s="370"/>
      <c r="K1419" s="370"/>
      <c r="L1419" s="370"/>
      <c r="M1419" s="370"/>
      <c r="N1419" s="370"/>
      <c r="O1419" s="370"/>
      <c r="P1419" s="370"/>
      <c r="Q1419" s="370"/>
      <c r="R1419" s="370"/>
      <c r="S1419" s="19" t="s">
        <v>297</v>
      </c>
      <c r="T1419" s="19"/>
      <c r="U1419" s="19"/>
      <c r="V1419" s="19"/>
      <c r="W1419" s="19"/>
      <c r="X1419" s="19"/>
      <c r="Y1419" s="19"/>
      <c r="Z1419" s="19"/>
      <c r="AA1419" s="19"/>
    </row>
    <row r="1420" spans="1:27" x14ac:dyDescent="0.2">
      <c r="A1420" s="370"/>
      <c r="B1420" s="370"/>
      <c r="C1420" s="370"/>
      <c r="D1420" s="370"/>
      <c r="E1420" s="370"/>
      <c r="F1420" s="370"/>
      <c r="G1420" s="370"/>
      <c r="H1420" s="370"/>
      <c r="I1420" s="370"/>
      <c r="J1420" s="370"/>
      <c r="K1420" s="370"/>
      <c r="L1420" s="370"/>
      <c r="M1420" s="370"/>
      <c r="N1420" s="370"/>
      <c r="O1420" s="370"/>
      <c r="P1420" s="370"/>
      <c r="Q1420" s="370"/>
      <c r="R1420" s="370"/>
      <c r="S1420" s="19"/>
      <c r="T1420" s="19"/>
      <c r="U1420" s="19"/>
      <c r="V1420" s="19"/>
      <c r="W1420" s="19"/>
      <c r="X1420" s="19"/>
      <c r="Y1420" s="19"/>
      <c r="Z1420" s="19"/>
      <c r="AA1420" s="19"/>
    </row>
    <row r="1421" spans="1:27" x14ac:dyDescent="0.2">
      <c r="A1421" s="370"/>
      <c r="B1421" s="370"/>
      <c r="C1421" s="370"/>
      <c r="D1421" s="370"/>
      <c r="E1421" s="370"/>
      <c r="F1421" s="370"/>
      <c r="G1421" s="370"/>
      <c r="H1421" s="370"/>
      <c r="I1421" s="370"/>
      <c r="J1421" s="370"/>
      <c r="K1421" s="370"/>
      <c r="L1421" s="370"/>
      <c r="M1421" s="370"/>
      <c r="N1421" s="370"/>
      <c r="O1421" s="370"/>
      <c r="P1421" s="370"/>
      <c r="Q1421" s="370"/>
      <c r="R1421" s="370"/>
      <c r="S1421" s="19"/>
      <c r="T1421" s="19"/>
      <c r="U1421" s="19"/>
      <c r="V1421" s="19"/>
      <c r="W1421" s="19"/>
      <c r="X1421" s="19"/>
      <c r="Y1421" s="19"/>
      <c r="Z1421" s="19"/>
      <c r="AA1421" s="19"/>
    </row>
    <row r="1422" spans="1:27" x14ac:dyDescent="0.2">
      <c r="A1422" s="370"/>
      <c r="B1422" s="370"/>
      <c r="C1422" s="370"/>
      <c r="D1422" s="370"/>
      <c r="E1422" s="370"/>
      <c r="F1422" s="370"/>
      <c r="G1422" s="370"/>
      <c r="H1422" s="370"/>
      <c r="I1422" s="370"/>
      <c r="J1422" s="370"/>
      <c r="K1422" s="370"/>
      <c r="L1422" s="370"/>
      <c r="M1422" s="370"/>
      <c r="N1422" s="370"/>
      <c r="O1422" s="370"/>
      <c r="P1422" s="370"/>
      <c r="Q1422" s="370"/>
      <c r="R1422" s="370"/>
      <c r="S1422" s="19"/>
      <c r="T1422" s="19"/>
      <c r="U1422" s="19"/>
      <c r="V1422" s="19"/>
      <c r="W1422" s="19"/>
      <c r="X1422" s="19"/>
      <c r="Y1422" s="19"/>
      <c r="Z1422" s="19"/>
      <c r="AA1422" s="19"/>
    </row>
    <row r="1423" spans="1:27" x14ac:dyDescent="0.2">
      <c r="A1423" s="370"/>
      <c r="B1423" s="370"/>
      <c r="C1423" s="370"/>
      <c r="D1423" s="370"/>
      <c r="E1423" s="370"/>
      <c r="F1423" s="370"/>
      <c r="G1423" s="370"/>
      <c r="H1423" s="370"/>
      <c r="I1423" s="370"/>
      <c r="J1423" s="370"/>
      <c r="K1423" s="370"/>
      <c r="L1423" s="370"/>
      <c r="M1423" s="370"/>
      <c r="N1423" s="370"/>
      <c r="O1423" s="370"/>
      <c r="P1423" s="370"/>
      <c r="Q1423" s="370"/>
      <c r="R1423" s="370"/>
      <c r="S1423" s="19"/>
      <c r="T1423" s="19"/>
      <c r="U1423" s="19"/>
      <c r="V1423" s="19"/>
      <c r="W1423" s="19"/>
      <c r="X1423" s="19"/>
      <c r="Y1423" s="19"/>
      <c r="Z1423" s="19"/>
      <c r="AA1423" s="19"/>
    </row>
    <row r="1424" spans="1:27" x14ac:dyDescent="0.2">
      <c r="A1424" s="370"/>
      <c r="B1424" s="370"/>
      <c r="C1424" s="370"/>
      <c r="D1424" s="370"/>
      <c r="E1424" s="370"/>
      <c r="F1424" s="370"/>
      <c r="G1424" s="370"/>
      <c r="H1424" s="370"/>
      <c r="I1424" s="370"/>
      <c r="J1424" s="370"/>
      <c r="K1424" s="370"/>
      <c r="L1424" s="370"/>
      <c r="M1424" s="370"/>
      <c r="N1424" s="370"/>
      <c r="O1424" s="370"/>
      <c r="P1424" s="370"/>
      <c r="Q1424" s="370"/>
      <c r="R1424" s="370"/>
      <c r="S1424" s="19"/>
      <c r="T1424" s="19"/>
      <c r="U1424" s="19"/>
      <c r="V1424" s="19"/>
      <c r="W1424" s="19"/>
      <c r="X1424" s="19"/>
      <c r="Y1424" s="19"/>
      <c r="Z1424" s="19"/>
      <c r="AA1424" s="19"/>
    </row>
    <row r="1425" spans="1:27" x14ac:dyDescent="0.2">
      <c r="A1425" s="370"/>
      <c r="B1425" s="370"/>
      <c r="C1425" s="370"/>
      <c r="D1425" s="370"/>
      <c r="E1425" s="370"/>
      <c r="F1425" s="370"/>
      <c r="G1425" s="370"/>
      <c r="H1425" s="370"/>
      <c r="I1425" s="370"/>
      <c r="J1425" s="370"/>
      <c r="K1425" s="370"/>
      <c r="L1425" s="370"/>
      <c r="M1425" s="370"/>
      <c r="N1425" s="370"/>
      <c r="O1425" s="370"/>
      <c r="P1425" s="370"/>
      <c r="Q1425" s="370"/>
      <c r="R1425" s="370"/>
      <c r="S1425" s="19"/>
      <c r="T1425" s="19"/>
      <c r="U1425" s="19"/>
      <c r="V1425" s="19"/>
      <c r="W1425" s="19"/>
      <c r="X1425" s="19"/>
      <c r="Y1425" s="19"/>
      <c r="Z1425" s="19"/>
      <c r="AA1425" s="19"/>
    </row>
    <row r="1426" spans="1:27" x14ac:dyDescent="0.2">
      <c r="A1426" s="370"/>
      <c r="B1426" s="370"/>
      <c r="C1426" s="370"/>
      <c r="D1426" s="370"/>
      <c r="E1426" s="370"/>
      <c r="F1426" s="370"/>
      <c r="G1426" s="370"/>
      <c r="H1426" s="370"/>
      <c r="I1426" s="370"/>
      <c r="J1426" s="370"/>
      <c r="K1426" s="370"/>
      <c r="L1426" s="370"/>
      <c r="M1426" s="370"/>
      <c r="N1426" s="370"/>
      <c r="O1426" s="370"/>
      <c r="P1426" s="370"/>
      <c r="Q1426" s="370"/>
      <c r="R1426" s="370"/>
      <c r="S1426" s="19"/>
      <c r="T1426" s="19"/>
      <c r="U1426" s="19"/>
      <c r="V1426" s="19"/>
      <c r="W1426" s="19"/>
      <c r="X1426" s="19"/>
      <c r="Y1426" s="19"/>
      <c r="Z1426" s="19"/>
      <c r="AA1426" s="19"/>
    </row>
    <row r="1427" spans="1:27" x14ac:dyDescent="0.2">
      <c r="A1427" s="370"/>
      <c r="B1427" s="370"/>
      <c r="C1427" s="370"/>
      <c r="D1427" s="370"/>
      <c r="E1427" s="370"/>
      <c r="F1427" s="370"/>
      <c r="G1427" s="370"/>
      <c r="H1427" s="370"/>
      <c r="I1427" s="370"/>
      <c r="J1427" s="370"/>
      <c r="K1427" s="370"/>
      <c r="L1427" s="370"/>
      <c r="M1427" s="370"/>
      <c r="N1427" s="370"/>
      <c r="O1427" s="370"/>
      <c r="P1427" s="370"/>
      <c r="Q1427" s="370"/>
      <c r="R1427" s="370"/>
      <c r="S1427" s="19"/>
      <c r="T1427" s="19"/>
      <c r="U1427" s="19"/>
      <c r="V1427" s="19"/>
      <c r="W1427" s="19"/>
      <c r="X1427" s="19"/>
      <c r="Y1427" s="19"/>
      <c r="Z1427" s="19"/>
      <c r="AA1427" s="19"/>
    </row>
    <row r="1428" spans="1:27" x14ac:dyDescent="0.2">
      <c r="A1428" s="370"/>
      <c r="B1428" s="370"/>
      <c r="C1428" s="370"/>
      <c r="D1428" s="370"/>
      <c r="E1428" s="370"/>
      <c r="F1428" s="370"/>
      <c r="G1428" s="370"/>
      <c r="H1428" s="370"/>
      <c r="I1428" s="370"/>
      <c r="J1428" s="370"/>
      <c r="K1428" s="370"/>
      <c r="L1428" s="370"/>
      <c r="M1428" s="370"/>
      <c r="N1428" s="370"/>
      <c r="O1428" s="370"/>
      <c r="P1428" s="370"/>
      <c r="Q1428" s="370"/>
      <c r="R1428" s="370"/>
      <c r="S1428" s="19"/>
      <c r="T1428" s="19"/>
      <c r="U1428" s="19"/>
      <c r="V1428" s="19"/>
      <c r="W1428" s="19"/>
      <c r="X1428" s="19"/>
      <c r="Y1428" s="19"/>
      <c r="Z1428" s="19"/>
      <c r="AA1428" s="19"/>
    </row>
    <row r="1429" spans="1:27" x14ac:dyDescent="0.2">
      <c r="A1429" s="19"/>
      <c r="B1429" s="19"/>
      <c r="C1429" s="19"/>
      <c r="D1429" s="19"/>
      <c r="E1429" s="19"/>
      <c r="F1429" s="19"/>
      <c r="G1429" s="19"/>
      <c r="H1429" s="19"/>
      <c r="I1429" s="19"/>
      <c r="J1429" s="19"/>
      <c r="K1429" s="19"/>
      <c r="L1429" s="19"/>
      <c r="M1429" s="19"/>
      <c r="N1429" s="19"/>
      <c r="O1429" s="19"/>
      <c r="P1429" s="29"/>
      <c r="Q1429" s="19"/>
      <c r="R1429" s="19"/>
      <c r="S1429" s="19"/>
      <c r="T1429" s="19"/>
      <c r="U1429" s="19"/>
      <c r="V1429" s="19"/>
      <c r="W1429" s="19"/>
      <c r="X1429" s="19"/>
      <c r="Y1429" s="19"/>
      <c r="Z1429" s="19"/>
      <c r="AA1429" s="19"/>
    </row>
    <row r="1430" spans="1:27" x14ac:dyDescent="0.2">
      <c r="A1430" s="371" t="s">
        <v>298</v>
      </c>
      <c r="B1430" s="371"/>
      <c r="C1430" s="371"/>
      <c r="D1430" s="371"/>
      <c r="E1430" s="371"/>
      <c r="F1430" s="371"/>
      <c r="G1430" s="371"/>
      <c r="H1430" s="371"/>
      <c r="I1430" s="371"/>
      <c r="J1430" s="371" t="s">
        <v>299</v>
      </c>
      <c r="K1430" s="371"/>
      <c r="L1430" s="371"/>
      <c r="M1430" s="371"/>
      <c r="N1430" s="371"/>
      <c r="O1430" s="371"/>
      <c r="P1430" s="371"/>
      <c r="Q1430" s="371"/>
      <c r="R1430" s="371"/>
      <c r="S1430" s="19"/>
      <c r="T1430" s="19"/>
      <c r="U1430" s="19"/>
      <c r="V1430" s="19"/>
      <c r="W1430" s="19"/>
      <c r="X1430" s="19"/>
      <c r="Y1430" s="19"/>
      <c r="Z1430" s="19"/>
      <c r="AA1430" s="19"/>
    </row>
    <row r="1431" spans="1:27" x14ac:dyDescent="0.2">
      <c r="A1431" s="370"/>
      <c r="B1431" s="370"/>
      <c r="C1431" s="370"/>
      <c r="D1431" s="370"/>
      <c r="E1431" s="370"/>
      <c r="F1431" s="370"/>
      <c r="G1431" s="370"/>
      <c r="H1431" s="370"/>
      <c r="I1431" s="370"/>
      <c r="J1431" s="370"/>
      <c r="K1431" s="370"/>
      <c r="L1431" s="370"/>
      <c r="M1431" s="370"/>
      <c r="N1431" s="370"/>
      <c r="O1431" s="370"/>
      <c r="P1431" s="370"/>
      <c r="Q1431" s="370"/>
      <c r="R1431" s="370"/>
      <c r="S1431" s="19" t="s">
        <v>300</v>
      </c>
      <c r="T1431" s="19"/>
      <c r="U1431" s="19"/>
      <c r="V1431" s="19"/>
      <c r="W1431" s="19"/>
      <c r="X1431" s="19"/>
      <c r="Y1431" s="19"/>
      <c r="Z1431" s="19"/>
      <c r="AA1431" s="19"/>
    </row>
    <row r="1432" spans="1:27" x14ac:dyDescent="0.2">
      <c r="A1432" s="370"/>
      <c r="B1432" s="370"/>
      <c r="C1432" s="370"/>
      <c r="D1432" s="370"/>
      <c r="E1432" s="370"/>
      <c r="F1432" s="370"/>
      <c r="G1432" s="370"/>
      <c r="H1432" s="370"/>
      <c r="I1432" s="370"/>
      <c r="J1432" s="370"/>
      <c r="K1432" s="370"/>
      <c r="L1432" s="370"/>
      <c r="M1432" s="370"/>
      <c r="N1432" s="370"/>
      <c r="O1432" s="370"/>
      <c r="P1432" s="370"/>
      <c r="Q1432" s="370"/>
      <c r="R1432" s="370"/>
      <c r="S1432" s="19"/>
      <c r="T1432" s="19"/>
      <c r="U1432" s="19"/>
      <c r="V1432" s="19"/>
      <c r="W1432" s="19"/>
      <c r="X1432" s="19"/>
      <c r="Y1432" s="19"/>
      <c r="Z1432" s="19"/>
      <c r="AA1432" s="19"/>
    </row>
    <row r="1433" spans="1:27" x14ac:dyDescent="0.2">
      <c r="A1433" s="370"/>
      <c r="B1433" s="370"/>
      <c r="C1433" s="370"/>
      <c r="D1433" s="370"/>
      <c r="E1433" s="370"/>
      <c r="F1433" s="370"/>
      <c r="G1433" s="370"/>
      <c r="H1433" s="370"/>
      <c r="I1433" s="370"/>
      <c r="J1433" s="370"/>
      <c r="K1433" s="370"/>
      <c r="L1433" s="370"/>
      <c r="M1433" s="370"/>
      <c r="N1433" s="370"/>
      <c r="O1433" s="370"/>
      <c r="P1433" s="370"/>
      <c r="Q1433" s="370"/>
      <c r="R1433" s="370"/>
      <c r="S1433" s="19"/>
      <c r="T1433" s="19"/>
      <c r="U1433" s="19"/>
      <c r="V1433" s="19"/>
      <c r="W1433" s="19"/>
      <c r="X1433" s="19"/>
      <c r="Y1433" s="19"/>
      <c r="Z1433" s="19"/>
      <c r="AA1433" s="19"/>
    </row>
    <row r="1434" spans="1:27" x14ac:dyDescent="0.2">
      <c r="A1434" s="370"/>
      <c r="B1434" s="370"/>
      <c r="C1434" s="370"/>
      <c r="D1434" s="370"/>
      <c r="E1434" s="370"/>
      <c r="F1434" s="370"/>
      <c r="G1434" s="370"/>
      <c r="H1434" s="370"/>
      <c r="I1434" s="370"/>
      <c r="J1434" s="370"/>
      <c r="K1434" s="370"/>
      <c r="L1434" s="370"/>
      <c r="M1434" s="370"/>
      <c r="N1434" s="370"/>
      <c r="O1434" s="370"/>
      <c r="P1434" s="370"/>
      <c r="Q1434" s="370"/>
      <c r="R1434" s="370"/>
      <c r="S1434" s="19"/>
      <c r="T1434" s="19"/>
      <c r="U1434" s="19"/>
      <c r="V1434" s="19"/>
      <c r="W1434" s="19"/>
      <c r="X1434" s="19"/>
      <c r="Y1434" s="19"/>
      <c r="Z1434" s="19"/>
      <c r="AA1434" s="19"/>
    </row>
    <row r="1435" spans="1:27" x14ac:dyDescent="0.2">
      <c r="A1435" s="370"/>
      <c r="B1435" s="370"/>
      <c r="C1435" s="370"/>
      <c r="D1435" s="370"/>
      <c r="E1435" s="370"/>
      <c r="F1435" s="370"/>
      <c r="G1435" s="370"/>
      <c r="H1435" s="370"/>
      <c r="I1435" s="370"/>
      <c r="J1435" s="370"/>
      <c r="K1435" s="370"/>
      <c r="L1435" s="370"/>
      <c r="M1435" s="370"/>
      <c r="N1435" s="370"/>
      <c r="O1435" s="370"/>
      <c r="P1435" s="370"/>
      <c r="Q1435" s="370"/>
      <c r="R1435" s="370"/>
      <c r="S1435" s="19"/>
      <c r="T1435" s="19"/>
      <c r="U1435" s="19"/>
      <c r="V1435" s="19"/>
      <c r="W1435" s="19"/>
      <c r="X1435" s="19"/>
      <c r="Y1435" s="19"/>
      <c r="Z1435" s="19"/>
      <c r="AA1435" s="19"/>
    </row>
    <row r="1436" spans="1:27" x14ac:dyDescent="0.2">
      <c r="A1436" s="370"/>
      <c r="B1436" s="370"/>
      <c r="C1436" s="370"/>
      <c r="D1436" s="370"/>
      <c r="E1436" s="370"/>
      <c r="F1436" s="370"/>
      <c r="G1436" s="370"/>
      <c r="H1436" s="370"/>
      <c r="I1436" s="370"/>
      <c r="J1436" s="370"/>
      <c r="K1436" s="370"/>
      <c r="L1436" s="370"/>
      <c r="M1436" s="370"/>
      <c r="N1436" s="370"/>
      <c r="O1436" s="370"/>
      <c r="P1436" s="370"/>
      <c r="Q1436" s="370"/>
      <c r="R1436" s="370"/>
      <c r="S1436" s="19"/>
      <c r="T1436" s="19"/>
      <c r="U1436" s="19"/>
      <c r="V1436" s="19"/>
      <c r="W1436" s="19"/>
      <c r="X1436" s="19"/>
      <c r="Y1436" s="19"/>
      <c r="Z1436" s="19"/>
      <c r="AA1436" s="19"/>
    </row>
    <row r="1437" spans="1:27" x14ac:dyDescent="0.2">
      <c r="A1437" s="370"/>
      <c r="B1437" s="370"/>
      <c r="C1437" s="370"/>
      <c r="D1437" s="370"/>
      <c r="E1437" s="370"/>
      <c r="F1437" s="370"/>
      <c r="G1437" s="370"/>
      <c r="H1437" s="370"/>
      <c r="I1437" s="370"/>
      <c r="J1437" s="370"/>
      <c r="K1437" s="370"/>
      <c r="L1437" s="370"/>
      <c r="M1437" s="370"/>
      <c r="N1437" s="370"/>
      <c r="O1437" s="370"/>
      <c r="P1437" s="370"/>
      <c r="Q1437" s="370"/>
      <c r="R1437" s="370"/>
      <c r="S1437" s="19"/>
      <c r="T1437" s="19"/>
      <c r="U1437" s="19"/>
      <c r="V1437" s="19"/>
      <c r="W1437" s="19"/>
      <c r="X1437" s="19"/>
      <c r="Y1437" s="19"/>
      <c r="Z1437" s="19"/>
      <c r="AA1437" s="19"/>
    </row>
    <row r="1438" spans="1:27" x14ac:dyDescent="0.2">
      <c r="A1438" s="370"/>
      <c r="B1438" s="370"/>
      <c r="C1438" s="370"/>
      <c r="D1438" s="370"/>
      <c r="E1438" s="370"/>
      <c r="F1438" s="370"/>
      <c r="G1438" s="370"/>
      <c r="H1438" s="370"/>
      <c r="I1438" s="370"/>
      <c r="J1438" s="370"/>
      <c r="K1438" s="370"/>
      <c r="L1438" s="370"/>
      <c r="M1438" s="370"/>
      <c r="N1438" s="370"/>
      <c r="O1438" s="370"/>
      <c r="P1438" s="370"/>
      <c r="Q1438" s="370"/>
      <c r="R1438" s="370"/>
      <c r="S1438" s="19"/>
      <c r="T1438" s="19"/>
      <c r="U1438" s="19"/>
      <c r="V1438" s="19"/>
      <c r="W1438" s="19"/>
      <c r="X1438" s="19"/>
      <c r="Y1438" s="19"/>
      <c r="Z1438" s="19"/>
      <c r="AA1438" s="19"/>
    </row>
    <row r="1439" spans="1:27" x14ac:dyDescent="0.2">
      <c r="A1439" s="370"/>
      <c r="B1439" s="370"/>
      <c r="C1439" s="370"/>
      <c r="D1439" s="370"/>
      <c r="E1439" s="370"/>
      <c r="F1439" s="370"/>
      <c r="G1439" s="370"/>
      <c r="H1439" s="370"/>
      <c r="I1439" s="370"/>
      <c r="J1439" s="370"/>
      <c r="K1439" s="370"/>
      <c r="L1439" s="370"/>
      <c r="M1439" s="370"/>
      <c r="N1439" s="370"/>
      <c r="O1439" s="370"/>
      <c r="P1439" s="370"/>
      <c r="Q1439" s="370"/>
      <c r="R1439" s="370"/>
      <c r="S1439" s="19"/>
      <c r="T1439" s="19"/>
      <c r="U1439" s="19"/>
      <c r="V1439" s="19"/>
      <c r="W1439" s="19"/>
      <c r="X1439" s="19"/>
      <c r="Y1439" s="19"/>
      <c r="Z1439" s="19"/>
      <c r="AA1439" s="19"/>
    </row>
    <row r="1440" spans="1:27" x14ac:dyDescent="0.2">
      <c r="A1440" s="370"/>
      <c r="B1440" s="370"/>
      <c r="C1440" s="370"/>
      <c r="D1440" s="370"/>
      <c r="E1440" s="370"/>
      <c r="F1440" s="370"/>
      <c r="G1440" s="370"/>
      <c r="H1440" s="370"/>
      <c r="I1440" s="370"/>
      <c r="J1440" s="370"/>
      <c r="K1440" s="370"/>
      <c r="L1440" s="370"/>
      <c r="M1440" s="370"/>
      <c r="N1440" s="370"/>
      <c r="O1440" s="370"/>
      <c r="P1440" s="370"/>
      <c r="Q1440" s="370"/>
      <c r="R1440" s="370"/>
      <c r="S1440" s="19"/>
      <c r="T1440" s="19"/>
      <c r="U1440" s="19"/>
      <c r="V1440" s="19"/>
      <c r="W1440" s="19"/>
      <c r="X1440" s="19"/>
      <c r="Y1440" s="19"/>
      <c r="Z1440" s="19"/>
      <c r="AA1440" s="19"/>
    </row>
    <row r="1441" spans="1:27" x14ac:dyDescent="0.2">
      <c r="A1441" s="370"/>
      <c r="B1441" s="370"/>
      <c r="C1441" s="370"/>
      <c r="D1441" s="370"/>
      <c r="E1441" s="370"/>
      <c r="F1441" s="370"/>
      <c r="G1441" s="370"/>
      <c r="H1441" s="370"/>
      <c r="I1441" s="370"/>
      <c r="J1441" s="370"/>
      <c r="K1441" s="370"/>
      <c r="L1441" s="370"/>
      <c r="M1441" s="370"/>
      <c r="N1441" s="370"/>
      <c r="O1441" s="370"/>
      <c r="P1441" s="370"/>
      <c r="Q1441" s="370"/>
      <c r="R1441" s="370"/>
      <c r="S1441" s="19"/>
      <c r="T1441" s="19"/>
      <c r="U1441" s="19"/>
      <c r="V1441" s="19"/>
      <c r="W1441" s="19"/>
      <c r="X1441" s="19"/>
      <c r="Y1441" s="19"/>
      <c r="Z1441" s="19"/>
      <c r="AA1441" s="19"/>
    </row>
    <row r="1442" spans="1:27" x14ac:dyDescent="0.2">
      <c r="A1442" s="19"/>
      <c r="B1442" s="19"/>
      <c r="C1442" s="19"/>
      <c r="D1442" s="19"/>
      <c r="E1442" s="19"/>
      <c r="F1442" s="19"/>
      <c r="G1442" s="19"/>
      <c r="H1442" s="19"/>
      <c r="I1442" s="19"/>
      <c r="J1442" s="19"/>
      <c r="K1442" s="19"/>
      <c r="L1442" s="19"/>
      <c r="M1442" s="19"/>
      <c r="N1442" s="19"/>
      <c r="O1442" s="19"/>
      <c r="P1442" s="29"/>
      <c r="Q1442" s="19"/>
      <c r="R1442" s="19"/>
      <c r="S1442" s="19"/>
      <c r="T1442" s="19"/>
      <c r="U1442" s="19"/>
      <c r="V1442" s="19"/>
      <c r="W1442" s="19"/>
      <c r="X1442" s="19"/>
      <c r="Y1442" s="19"/>
      <c r="Z1442" s="19"/>
      <c r="AA1442" s="19"/>
    </row>
    <row r="1443" spans="1:27" x14ac:dyDescent="0.2">
      <c r="A1443" s="371" t="s">
        <v>742</v>
      </c>
      <c r="B1443" s="371"/>
      <c r="C1443" s="371"/>
      <c r="D1443" s="371"/>
      <c r="E1443" s="371"/>
      <c r="F1443" s="371"/>
      <c r="G1443" s="371"/>
      <c r="H1443" s="371"/>
      <c r="I1443" s="371"/>
      <c r="J1443" s="371" t="s">
        <v>743</v>
      </c>
      <c r="K1443" s="371"/>
      <c r="L1443" s="371"/>
      <c r="M1443" s="371"/>
      <c r="N1443" s="371"/>
      <c r="O1443" s="371"/>
      <c r="P1443" s="371"/>
      <c r="Q1443" s="371"/>
      <c r="R1443" s="371"/>
      <c r="S1443" s="19"/>
      <c r="T1443" s="19"/>
      <c r="U1443" s="19"/>
      <c r="V1443" s="19"/>
      <c r="W1443" s="19"/>
      <c r="X1443" s="19"/>
      <c r="Y1443" s="19"/>
      <c r="Z1443" s="19"/>
      <c r="AA1443" s="19"/>
    </row>
    <row r="1444" spans="1:27" x14ac:dyDescent="0.2">
      <c r="A1444" s="370"/>
      <c r="B1444" s="370"/>
      <c r="C1444" s="370"/>
      <c r="D1444" s="370"/>
      <c r="E1444" s="370"/>
      <c r="F1444" s="370"/>
      <c r="G1444" s="370"/>
      <c r="H1444" s="370"/>
      <c r="I1444" s="370"/>
      <c r="J1444" s="370"/>
      <c r="K1444" s="370"/>
      <c r="L1444" s="370"/>
      <c r="M1444" s="370"/>
      <c r="N1444" s="370"/>
      <c r="O1444" s="370"/>
      <c r="P1444" s="370"/>
      <c r="Q1444" s="370"/>
      <c r="R1444" s="370"/>
      <c r="S1444" s="19" t="s">
        <v>301</v>
      </c>
      <c r="T1444" s="19"/>
      <c r="U1444" s="19"/>
      <c r="V1444" s="19"/>
      <c r="W1444" s="19"/>
      <c r="X1444" s="19"/>
      <c r="Y1444" s="19"/>
      <c r="Z1444" s="19"/>
      <c r="AA1444" s="19"/>
    </row>
    <row r="1445" spans="1:27" x14ac:dyDescent="0.2">
      <c r="A1445" s="370"/>
      <c r="B1445" s="370"/>
      <c r="C1445" s="370"/>
      <c r="D1445" s="370"/>
      <c r="E1445" s="370"/>
      <c r="F1445" s="370"/>
      <c r="G1445" s="370"/>
      <c r="H1445" s="370"/>
      <c r="I1445" s="370"/>
      <c r="J1445" s="370"/>
      <c r="K1445" s="370"/>
      <c r="L1445" s="370"/>
      <c r="M1445" s="370"/>
      <c r="N1445" s="370"/>
      <c r="O1445" s="370"/>
      <c r="P1445" s="370"/>
      <c r="Q1445" s="370"/>
      <c r="R1445" s="370"/>
      <c r="S1445" s="19"/>
      <c r="T1445" s="19"/>
      <c r="U1445" s="19"/>
      <c r="V1445" s="19"/>
      <c r="W1445" s="19"/>
      <c r="X1445" s="19"/>
      <c r="Y1445" s="19"/>
      <c r="Z1445" s="19"/>
      <c r="AA1445" s="19"/>
    </row>
    <row r="1446" spans="1:27" x14ac:dyDescent="0.2">
      <c r="A1446" s="370"/>
      <c r="B1446" s="370"/>
      <c r="C1446" s="370"/>
      <c r="D1446" s="370"/>
      <c r="E1446" s="370"/>
      <c r="F1446" s="370"/>
      <c r="G1446" s="370"/>
      <c r="H1446" s="370"/>
      <c r="I1446" s="370"/>
      <c r="J1446" s="370"/>
      <c r="K1446" s="370"/>
      <c r="L1446" s="370"/>
      <c r="M1446" s="370"/>
      <c r="N1446" s="370"/>
      <c r="O1446" s="370"/>
      <c r="P1446" s="370"/>
      <c r="Q1446" s="370"/>
      <c r="R1446" s="370"/>
      <c r="S1446" s="19"/>
      <c r="T1446" s="19"/>
      <c r="U1446" s="19"/>
      <c r="V1446" s="19"/>
      <c r="W1446" s="19"/>
      <c r="X1446" s="19"/>
      <c r="Y1446" s="19"/>
      <c r="Z1446" s="19"/>
      <c r="AA1446" s="19"/>
    </row>
    <row r="1447" spans="1:27" x14ac:dyDescent="0.2">
      <c r="A1447" s="370"/>
      <c r="B1447" s="370"/>
      <c r="C1447" s="370"/>
      <c r="D1447" s="370"/>
      <c r="E1447" s="370"/>
      <c r="F1447" s="370"/>
      <c r="G1447" s="370"/>
      <c r="H1447" s="370"/>
      <c r="I1447" s="370"/>
      <c r="J1447" s="370"/>
      <c r="K1447" s="370"/>
      <c r="L1447" s="370"/>
      <c r="M1447" s="370"/>
      <c r="N1447" s="370"/>
      <c r="O1447" s="370"/>
      <c r="P1447" s="370"/>
      <c r="Q1447" s="370"/>
      <c r="R1447" s="370"/>
      <c r="S1447" s="19" t="s">
        <v>302</v>
      </c>
      <c r="T1447" s="19"/>
      <c r="U1447" s="19"/>
      <c r="V1447" s="19"/>
      <c r="W1447" s="19"/>
      <c r="X1447" s="19"/>
      <c r="Y1447" s="19"/>
      <c r="Z1447" s="19"/>
      <c r="AA1447" s="19"/>
    </row>
    <row r="1448" spans="1:27" x14ac:dyDescent="0.2">
      <c r="A1448" s="370"/>
      <c r="B1448" s="370"/>
      <c r="C1448" s="370"/>
      <c r="D1448" s="370"/>
      <c r="E1448" s="370"/>
      <c r="F1448" s="370"/>
      <c r="G1448" s="370"/>
      <c r="H1448" s="370"/>
      <c r="I1448" s="370"/>
      <c r="J1448" s="370"/>
      <c r="K1448" s="370"/>
      <c r="L1448" s="370"/>
      <c r="M1448" s="370"/>
      <c r="N1448" s="370"/>
      <c r="O1448" s="370"/>
      <c r="P1448" s="370"/>
      <c r="Q1448" s="370"/>
      <c r="R1448" s="370"/>
      <c r="S1448" s="19" t="s">
        <v>339</v>
      </c>
      <c r="T1448" s="19"/>
      <c r="U1448" s="19"/>
      <c r="V1448" s="19"/>
      <c r="W1448" s="19"/>
      <c r="X1448" s="19"/>
      <c r="Y1448" s="19"/>
      <c r="Z1448" s="19"/>
      <c r="AA1448" s="19"/>
    </row>
    <row r="1449" spans="1:27" x14ac:dyDescent="0.2">
      <c r="A1449" s="370"/>
      <c r="B1449" s="370"/>
      <c r="C1449" s="370"/>
      <c r="D1449" s="370"/>
      <c r="E1449" s="370"/>
      <c r="F1449" s="370"/>
      <c r="G1449" s="370"/>
      <c r="H1449" s="370"/>
      <c r="I1449" s="370"/>
      <c r="J1449" s="370"/>
      <c r="K1449" s="370"/>
      <c r="L1449" s="370"/>
      <c r="M1449" s="370"/>
      <c r="N1449" s="370"/>
      <c r="O1449" s="370"/>
      <c r="P1449" s="370"/>
      <c r="Q1449" s="370"/>
      <c r="R1449" s="370"/>
      <c r="S1449" s="19"/>
      <c r="T1449" s="19"/>
      <c r="U1449" s="19"/>
      <c r="V1449" s="19"/>
      <c r="W1449" s="19"/>
      <c r="X1449" s="19"/>
      <c r="Y1449" s="19"/>
      <c r="Z1449" s="19"/>
      <c r="AA1449" s="19"/>
    </row>
    <row r="1450" spans="1:27" x14ac:dyDescent="0.2">
      <c r="A1450" s="370"/>
      <c r="B1450" s="370"/>
      <c r="C1450" s="370"/>
      <c r="D1450" s="370"/>
      <c r="E1450" s="370"/>
      <c r="F1450" s="370"/>
      <c r="G1450" s="370"/>
      <c r="H1450" s="370"/>
      <c r="I1450" s="370"/>
      <c r="J1450" s="370"/>
      <c r="K1450" s="370"/>
      <c r="L1450" s="370"/>
      <c r="M1450" s="370"/>
      <c r="N1450" s="370"/>
      <c r="O1450" s="370"/>
      <c r="P1450" s="370"/>
      <c r="Q1450" s="370"/>
      <c r="R1450" s="370"/>
      <c r="S1450" s="19"/>
      <c r="T1450" s="19"/>
      <c r="U1450" s="19"/>
      <c r="V1450" s="19"/>
      <c r="W1450" s="19"/>
      <c r="X1450" s="19"/>
      <c r="Y1450" s="19"/>
      <c r="Z1450" s="19"/>
      <c r="AA1450" s="19"/>
    </row>
    <row r="1451" spans="1:27" x14ac:dyDescent="0.2">
      <c r="A1451" s="370"/>
      <c r="B1451" s="370"/>
      <c r="C1451" s="370"/>
      <c r="D1451" s="370"/>
      <c r="E1451" s="370"/>
      <c r="F1451" s="370"/>
      <c r="G1451" s="370"/>
      <c r="H1451" s="370"/>
      <c r="I1451" s="370"/>
      <c r="J1451" s="370"/>
      <c r="K1451" s="370"/>
      <c r="L1451" s="370"/>
      <c r="M1451" s="370"/>
      <c r="N1451" s="370"/>
      <c r="O1451" s="370"/>
      <c r="P1451" s="370"/>
      <c r="Q1451" s="370"/>
      <c r="R1451" s="370"/>
      <c r="S1451" s="19"/>
      <c r="T1451" s="19"/>
      <c r="U1451" s="19"/>
      <c r="V1451" s="19"/>
      <c r="W1451" s="19"/>
      <c r="X1451" s="19"/>
      <c r="Y1451" s="19"/>
      <c r="Z1451" s="19"/>
      <c r="AA1451" s="19"/>
    </row>
    <row r="1452" spans="1:27" x14ac:dyDescent="0.2">
      <c r="A1452" s="370"/>
      <c r="B1452" s="370"/>
      <c r="C1452" s="370"/>
      <c r="D1452" s="370"/>
      <c r="E1452" s="370"/>
      <c r="F1452" s="370"/>
      <c r="G1452" s="370"/>
      <c r="H1452" s="370"/>
      <c r="I1452" s="370"/>
      <c r="J1452" s="370"/>
      <c r="K1452" s="370"/>
      <c r="L1452" s="370"/>
      <c r="M1452" s="370"/>
      <c r="N1452" s="370"/>
      <c r="O1452" s="370"/>
      <c r="P1452" s="370"/>
      <c r="Q1452" s="370"/>
      <c r="R1452" s="370"/>
      <c r="S1452" s="19"/>
      <c r="T1452" s="19"/>
      <c r="U1452" s="19"/>
      <c r="V1452" s="19"/>
      <c r="W1452" s="19"/>
      <c r="X1452" s="19"/>
      <c r="Y1452" s="19"/>
      <c r="Z1452" s="19"/>
      <c r="AA1452" s="19"/>
    </row>
    <row r="1453" spans="1:27" x14ac:dyDescent="0.2">
      <c r="A1453" s="370"/>
      <c r="B1453" s="370"/>
      <c r="C1453" s="370"/>
      <c r="D1453" s="370"/>
      <c r="E1453" s="370"/>
      <c r="F1453" s="370"/>
      <c r="G1453" s="370"/>
      <c r="H1453" s="370"/>
      <c r="I1453" s="370"/>
      <c r="J1453" s="370"/>
      <c r="K1453" s="370"/>
      <c r="L1453" s="370"/>
      <c r="M1453" s="370"/>
      <c r="N1453" s="370"/>
      <c r="O1453" s="370"/>
      <c r="P1453" s="370"/>
      <c r="Q1453" s="370"/>
      <c r="R1453" s="370"/>
      <c r="S1453" s="19"/>
      <c r="T1453" s="19"/>
      <c r="U1453" s="19"/>
      <c r="V1453" s="19"/>
      <c r="W1453" s="19"/>
      <c r="X1453" s="19"/>
      <c r="Y1453" s="19"/>
      <c r="Z1453" s="19"/>
      <c r="AA1453" s="19"/>
    </row>
    <row r="1454" spans="1:27" x14ac:dyDescent="0.2">
      <c r="A1454" s="370"/>
      <c r="B1454" s="370"/>
      <c r="C1454" s="370"/>
      <c r="D1454" s="370"/>
      <c r="E1454" s="370"/>
      <c r="F1454" s="370"/>
      <c r="G1454" s="370"/>
      <c r="H1454" s="370"/>
      <c r="I1454" s="370"/>
      <c r="J1454" s="370"/>
      <c r="K1454" s="370"/>
      <c r="L1454" s="370"/>
      <c r="M1454" s="370"/>
      <c r="N1454" s="370"/>
      <c r="O1454" s="370"/>
      <c r="P1454" s="370"/>
      <c r="Q1454" s="370"/>
      <c r="R1454" s="370"/>
      <c r="S1454" s="19"/>
      <c r="T1454" s="19"/>
      <c r="U1454" s="19"/>
      <c r="V1454" s="19"/>
      <c r="W1454" s="19"/>
      <c r="X1454" s="19"/>
      <c r="Y1454" s="19"/>
      <c r="Z1454" s="19"/>
      <c r="AA1454" s="19"/>
    </row>
    <row r="1455" spans="1:27" x14ac:dyDescent="0.2">
      <c r="A1455" s="19"/>
      <c r="B1455" s="19"/>
      <c r="C1455" s="19"/>
      <c r="D1455" s="19"/>
      <c r="E1455" s="19"/>
      <c r="F1455" s="19"/>
      <c r="G1455" s="19"/>
      <c r="H1455" s="19"/>
      <c r="I1455" s="19"/>
      <c r="J1455" s="19"/>
      <c r="K1455" s="19"/>
      <c r="L1455" s="19"/>
      <c r="M1455" s="19"/>
      <c r="N1455" s="29"/>
      <c r="O1455" s="19"/>
      <c r="P1455" s="19"/>
      <c r="Q1455" s="19"/>
      <c r="R1455" s="19"/>
      <c r="S1455" s="19"/>
      <c r="T1455" s="19"/>
      <c r="U1455" s="19"/>
      <c r="V1455" s="19"/>
      <c r="W1455" s="19"/>
      <c r="X1455" s="19"/>
      <c r="Y1455" s="19"/>
      <c r="Z1455" s="19"/>
      <c r="AA1455" s="19"/>
    </row>
    <row r="1456" spans="1:27" x14ac:dyDescent="0.2">
      <c r="A1456" s="19"/>
      <c r="B1456" s="19"/>
      <c r="C1456" s="19"/>
      <c r="D1456" s="19"/>
      <c r="E1456" s="19"/>
      <c r="F1456" s="19"/>
      <c r="G1456" s="19"/>
      <c r="H1456" s="19"/>
      <c r="I1456" s="19"/>
      <c r="J1456" s="19"/>
      <c r="K1456" s="19"/>
      <c r="L1456" s="19"/>
      <c r="M1456" s="367" t="str">
        <f>[128]Base_01!$C$4&amp;", "&amp;[128]Base_01!$C$28</f>
        <v>Sorong, …..  …........................  2026</v>
      </c>
      <c r="N1456" s="367"/>
      <c r="O1456" s="367"/>
      <c r="P1456" s="367"/>
      <c r="Q1456" s="367"/>
      <c r="R1456" s="367"/>
      <c r="S1456" s="19"/>
      <c r="T1456" s="19"/>
      <c r="U1456" s="19"/>
      <c r="V1456" s="19"/>
      <c r="W1456" s="19"/>
      <c r="X1456" s="19"/>
      <c r="Y1456" s="19"/>
      <c r="Z1456" s="19"/>
      <c r="AA1456" s="19"/>
    </row>
    <row r="1457" spans="1:27" x14ac:dyDescent="0.2">
      <c r="A1457" s="367" t="s">
        <v>320</v>
      </c>
      <c r="B1457" s="367"/>
      <c r="C1457" s="367"/>
      <c r="D1457" s="367"/>
      <c r="E1457" s="367"/>
      <c r="F1457" s="367"/>
      <c r="G1457" s="19"/>
      <c r="H1457" s="19"/>
      <c r="I1457" s="19"/>
      <c r="J1457" s="19"/>
      <c r="K1457" s="19"/>
      <c r="L1457" s="19"/>
      <c r="M1457" s="367" t="s">
        <v>304</v>
      </c>
      <c r="N1457" s="367"/>
      <c r="O1457" s="367"/>
      <c r="P1457" s="367"/>
      <c r="Q1457" s="367"/>
      <c r="R1457" s="367"/>
      <c r="S1457" s="19"/>
      <c r="T1457" s="19"/>
      <c r="U1457" s="19"/>
      <c r="V1457" s="19"/>
      <c r="W1457" s="19"/>
      <c r="X1457" s="19"/>
      <c r="Y1457" s="19"/>
      <c r="Z1457" s="19"/>
      <c r="AA1457" s="19"/>
    </row>
    <row r="1458" spans="1:27" x14ac:dyDescent="0.2">
      <c r="A1458" s="367" t="s">
        <v>321</v>
      </c>
      <c r="B1458" s="367"/>
      <c r="C1458" s="367"/>
      <c r="D1458" s="367"/>
      <c r="E1458" s="367"/>
      <c r="F1458" s="367"/>
      <c r="G1458" s="19"/>
      <c r="H1458" s="19"/>
      <c r="I1458" s="19"/>
      <c r="J1458" s="19"/>
      <c r="K1458" s="19"/>
      <c r="L1458" s="19"/>
      <c r="M1458" s="367" t="s">
        <v>305</v>
      </c>
      <c r="N1458" s="367"/>
      <c r="O1458" s="367"/>
      <c r="P1458" s="367"/>
      <c r="Q1458" s="367"/>
      <c r="R1458" s="367"/>
      <c r="S1458" s="19"/>
      <c r="T1458" s="19"/>
      <c r="U1458" s="19"/>
      <c r="V1458" s="19"/>
      <c r="W1458" s="19"/>
      <c r="X1458" s="19"/>
      <c r="Y1458" s="19"/>
      <c r="Z1458" s="19"/>
      <c r="AA1458" s="19"/>
    </row>
    <row r="1459" spans="1:27" x14ac:dyDescent="0.2">
      <c r="A1459" s="19"/>
      <c r="B1459" s="19"/>
      <c r="C1459" s="19"/>
      <c r="D1459" s="19"/>
      <c r="E1459" s="19"/>
      <c r="F1459" s="19"/>
      <c r="G1459" s="19"/>
      <c r="H1459" s="19"/>
      <c r="I1459" s="19"/>
      <c r="J1459" s="19"/>
      <c r="K1459" s="19"/>
      <c r="L1459" s="19"/>
      <c r="M1459" s="19"/>
      <c r="N1459" s="29"/>
      <c r="O1459" s="19"/>
      <c r="P1459" s="19"/>
      <c r="Q1459" s="19"/>
      <c r="R1459" s="19"/>
      <c r="S1459" s="19"/>
      <c r="T1459" s="19"/>
      <c r="U1459" s="19"/>
      <c r="V1459" s="19"/>
      <c r="W1459" s="19"/>
      <c r="X1459" s="19"/>
      <c r="Y1459" s="19"/>
      <c r="Z1459" s="19"/>
      <c r="AA1459" s="19"/>
    </row>
    <row r="1460" spans="1:27" x14ac:dyDescent="0.2">
      <c r="A1460" s="19"/>
      <c r="B1460" s="19"/>
      <c r="C1460" s="19"/>
      <c r="D1460" s="19"/>
      <c r="E1460" s="19"/>
      <c r="F1460" s="19"/>
      <c r="G1460" s="19"/>
      <c r="H1460" s="19"/>
      <c r="I1460" s="19"/>
      <c r="J1460" s="19"/>
      <c r="K1460" s="19"/>
      <c r="L1460" s="19"/>
      <c r="M1460" s="19"/>
      <c r="N1460" s="29"/>
      <c r="O1460" s="19"/>
      <c r="P1460" s="19"/>
      <c r="Q1460" s="19"/>
      <c r="R1460" s="19"/>
      <c r="S1460" s="19"/>
      <c r="T1460" s="19"/>
      <c r="U1460" s="19"/>
      <c r="V1460" s="19"/>
      <c r="W1460" s="19"/>
      <c r="X1460" s="19"/>
      <c r="Y1460" s="19"/>
      <c r="Z1460" s="19"/>
      <c r="AA1460" s="19"/>
    </row>
    <row r="1461" spans="1:27" x14ac:dyDescent="0.2">
      <c r="A1461" s="19"/>
      <c r="B1461" s="19"/>
      <c r="C1461" s="19"/>
      <c r="D1461" s="19"/>
      <c r="E1461" s="19"/>
      <c r="F1461" s="19"/>
      <c r="G1461" s="19"/>
      <c r="H1461" s="19"/>
      <c r="I1461" s="19"/>
      <c r="J1461" s="19"/>
      <c r="K1461" s="19"/>
      <c r="L1461" s="19"/>
      <c r="M1461" s="19"/>
      <c r="N1461" s="29"/>
      <c r="O1461" s="19"/>
      <c r="P1461" s="19"/>
      <c r="Q1461" s="19"/>
      <c r="R1461" s="19"/>
      <c r="S1461" s="19"/>
      <c r="T1461" s="19"/>
      <c r="U1461" s="19"/>
      <c r="V1461" s="19"/>
      <c r="W1461" s="19"/>
      <c r="X1461" s="19"/>
      <c r="Y1461" s="19"/>
      <c r="Z1461" s="19"/>
      <c r="AA1461" s="19"/>
    </row>
    <row r="1462" spans="1:27" x14ac:dyDescent="0.2">
      <c r="A1462" s="19"/>
      <c r="B1462" s="19"/>
      <c r="C1462" s="19"/>
      <c r="D1462" s="19"/>
      <c r="E1462" s="19"/>
      <c r="F1462" s="19"/>
      <c r="G1462" s="19"/>
      <c r="H1462" s="19"/>
      <c r="I1462" s="19"/>
      <c r="J1462" s="19"/>
      <c r="K1462" s="19"/>
      <c r="L1462" s="19"/>
      <c r="M1462" s="19"/>
      <c r="N1462" s="29"/>
      <c r="O1462" s="19"/>
      <c r="P1462" s="19"/>
      <c r="Q1462" s="19"/>
      <c r="R1462" s="19"/>
      <c r="S1462" s="19"/>
      <c r="T1462" s="19"/>
      <c r="U1462" s="19"/>
      <c r="V1462" s="19"/>
      <c r="W1462" s="19"/>
      <c r="X1462" s="19"/>
      <c r="Y1462" s="19"/>
      <c r="Z1462" s="19"/>
      <c r="AA1462" s="19"/>
    </row>
    <row r="1463" spans="1:27" x14ac:dyDescent="0.2">
      <c r="A1463" s="366" t="str">
        <f>[128]Base_02!$C$28</f>
        <v>Nama PB 1</v>
      </c>
      <c r="B1463" s="366"/>
      <c r="C1463" s="366"/>
      <c r="D1463" s="366"/>
      <c r="E1463" s="366"/>
      <c r="F1463" s="366"/>
      <c r="G1463" s="19"/>
      <c r="H1463" s="19"/>
      <c r="I1463" s="19"/>
      <c r="J1463" s="19"/>
      <c r="K1463" s="19"/>
      <c r="L1463" s="19"/>
      <c r="M1463" s="367" t="str">
        <f>E1325</f>
        <v>Nama PB 9</v>
      </c>
      <c r="N1463" s="367"/>
      <c r="O1463" s="367"/>
      <c r="P1463" s="367"/>
      <c r="Q1463" s="367"/>
      <c r="R1463" s="367"/>
      <c r="S1463" s="19"/>
      <c r="T1463" s="19"/>
      <c r="U1463" s="19"/>
      <c r="V1463" s="19"/>
      <c r="W1463" s="19"/>
      <c r="X1463" s="19"/>
      <c r="Y1463" s="19"/>
      <c r="Z1463" s="19"/>
      <c r="AA1463" s="19"/>
    </row>
    <row r="1464" spans="1:27" x14ac:dyDescent="0.2">
      <c r="A1464" s="19"/>
      <c r="B1464" s="19"/>
      <c r="C1464" s="19"/>
      <c r="D1464" s="19"/>
      <c r="E1464" s="19"/>
      <c r="F1464" s="19"/>
      <c r="G1464" s="19"/>
      <c r="H1464" s="19"/>
      <c r="I1464" s="19"/>
      <c r="J1464" s="19"/>
      <c r="K1464" s="19"/>
      <c r="L1464" s="19"/>
      <c r="M1464" s="19"/>
      <c r="N1464" s="29"/>
      <c r="O1464" s="19"/>
      <c r="P1464" s="19"/>
      <c r="Q1464" s="19"/>
      <c r="R1464" s="19"/>
      <c r="S1464" s="19"/>
      <c r="T1464" s="19"/>
      <c r="U1464" s="19"/>
      <c r="V1464" s="19"/>
      <c r="W1464" s="19"/>
      <c r="X1464" s="19"/>
      <c r="Y1464" s="19"/>
      <c r="Z1464" s="19"/>
      <c r="AA1464" s="19"/>
    </row>
    <row r="1465" spans="1:27" x14ac:dyDescent="0.2">
      <c r="A1465" s="366" t="s">
        <v>303</v>
      </c>
      <c r="B1465" s="366"/>
      <c r="C1465" s="366"/>
      <c r="D1465" s="366"/>
      <c r="E1465" s="366"/>
      <c r="F1465" s="366"/>
      <c r="G1465" s="19"/>
      <c r="H1465" s="19"/>
      <c r="I1465" s="31"/>
      <c r="J1465" s="31"/>
      <c r="K1465" s="21"/>
      <c r="L1465" s="21"/>
      <c r="M1465" s="368" t="s">
        <v>306</v>
      </c>
      <c r="N1465" s="368"/>
      <c r="O1465" s="368"/>
      <c r="P1465" s="368"/>
      <c r="Q1465" s="368"/>
      <c r="R1465" s="368"/>
      <c r="S1465" s="19"/>
      <c r="T1465" s="19"/>
      <c r="U1465" s="19"/>
      <c r="V1465" s="19"/>
      <c r="W1465" s="19"/>
      <c r="X1465" s="19"/>
      <c r="Y1465" s="19"/>
      <c r="Z1465" s="19"/>
      <c r="AA1465" s="19"/>
    </row>
    <row r="1466" spans="1:27" x14ac:dyDescent="0.2">
      <c r="A1466" s="359" t="s">
        <v>322</v>
      </c>
      <c r="B1466" s="359"/>
      <c r="C1466" s="359"/>
      <c r="D1466" s="359"/>
      <c r="E1466" s="359"/>
      <c r="F1466" s="359"/>
      <c r="I1466" s="32"/>
      <c r="J1466" s="32"/>
      <c r="K1466" s="32"/>
      <c r="L1466" s="32"/>
      <c r="M1466" s="369" t="str">
        <f>[128]Base_01!$B$17&amp;" "&amp;[128]Base_01!$C$4</f>
        <v>Koordinator Kota Sorong</v>
      </c>
      <c r="N1466" s="369"/>
      <c r="O1466" s="369"/>
      <c r="P1466" s="369"/>
      <c r="Q1466" s="369"/>
      <c r="R1466" s="369"/>
      <c r="S1466" s="19"/>
      <c r="T1466" s="19"/>
      <c r="U1466" s="19"/>
      <c r="V1466" s="19"/>
      <c r="W1466" s="19"/>
      <c r="X1466" s="19"/>
      <c r="Y1466" s="19"/>
      <c r="Z1466" s="19"/>
      <c r="AA1466" s="19"/>
    </row>
    <row r="1467" spans="1:27" x14ac:dyDescent="0.2">
      <c r="N1467" s="33"/>
      <c r="S1467" s="19"/>
      <c r="T1467" s="19"/>
      <c r="U1467" s="19"/>
      <c r="V1467" s="19"/>
      <c r="W1467" s="19"/>
      <c r="X1467" s="19"/>
      <c r="Y1467" s="19"/>
      <c r="Z1467" s="19"/>
      <c r="AA1467" s="19"/>
    </row>
    <row r="1468" spans="1:27" x14ac:dyDescent="0.2">
      <c r="N1468" s="33"/>
      <c r="S1468" s="19"/>
      <c r="T1468" s="19"/>
      <c r="U1468" s="19"/>
      <c r="V1468" s="19"/>
      <c r="W1468" s="19"/>
      <c r="X1468" s="19"/>
      <c r="Y1468" s="19"/>
      <c r="Z1468" s="19"/>
      <c r="AA1468" s="19"/>
    </row>
    <row r="1469" spans="1:27" x14ac:dyDescent="0.2">
      <c r="N1469" s="33"/>
      <c r="S1469" s="19"/>
      <c r="T1469" s="19"/>
      <c r="U1469" s="19"/>
      <c r="V1469" s="19"/>
      <c r="W1469" s="19"/>
      <c r="X1469" s="19"/>
      <c r="Y1469" s="19"/>
      <c r="Z1469" s="19"/>
      <c r="AA1469" s="19"/>
    </row>
    <row r="1470" spans="1:27" x14ac:dyDescent="0.2">
      <c r="N1470" s="33"/>
      <c r="S1470" s="19"/>
      <c r="T1470" s="19"/>
      <c r="U1470" s="19"/>
      <c r="V1470" s="19"/>
      <c r="W1470" s="19"/>
      <c r="X1470" s="19"/>
      <c r="Y1470" s="19"/>
      <c r="Z1470" s="19"/>
      <c r="AA1470" s="19"/>
    </row>
    <row r="1471" spans="1:27" x14ac:dyDescent="0.2">
      <c r="A1471" s="359" t="str">
        <f>[128]Base_01!$C$20</f>
        <v>…...............         …...............</v>
      </c>
      <c r="B1471" s="359"/>
      <c r="C1471" s="359"/>
      <c r="D1471" s="359"/>
      <c r="E1471" s="359"/>
      <c r="F1471" s="359"/>
      <c r="M1471" s="359" t="str">
        <f>[128]Base_01!$C$17</f>
        <v>AfrIandi Yudhistira, S.T.</v>
      </c>
      <c r="N1471" s="359"/>
      <c r="O1471" s="359"/>
      <c r="P1471" s="359"/>
      <c r="Q1471" s="359"/>
      <c r="R1471" s="359"/>
      <c r="S1471" s="19"/>
      <c r="T1471" s="19"/>
      <c r="U1471" s="19"/>
      <c r="V1471" s="19"/>
      <c r="W1471" s="19"/>
      <c r="X1471" s="19"/>
      <c r="Y1471" s="19"/>
      <c r="Z1471" s="19"/>
      <c r="AA1471" s="19"/>
    </row>
    <row r="1472" spans="1:27" x14ac:dyDescent="0.2">
      <c r="B1472" s="20"/>
      <c r="C1472" s="20"/>
      <c r="D1472" s="20"/>
      <c r="E1472" s="20"/>
      <c r="F1472" s="19"/>
      <c r="G1472" s="19"/>
      <c r="H1472" s="19"/>
      <c r="I1472" s="19"/>
      <c r="J1472" s="19"/>
      <c r="K1472" s="20"/>
      <c r="L1472" s="20"/>
      <c r="M1472" s="20"/>
      <c r="N1472" s="20"/>
      <c r="O1472" s="28"/>
      <c r="P1472" s="28"/>
      <c r="Q1472" s="28"/>
      <c r="R1472" s="28"/>
      <c r="S1472" s="19"/>
      <c r="T1472" s="19"/>
      <c r="U1472" s="19"/>
      <c r="V1472" s="19"/>
      <c r="W1472" s="19"/>
      <c r="X1472" s="19"/>
      <c r="Y1472" s="19"/>
      <c r="Z1472" s="19"/>
      <c r="AA1472" s="19"/>
    </row>
    <row r="1473" spans="1:27" x14ac:dyDescent="0.2">
      <c r="B1473" s="20"/>
      <c r="C1473" s="20"/>
      <c r="D1473" s="20"/>
      <c r="E1473" s="20"/>
      <c r="F1473" s="19"/>
      <c r="G1473" s="19"/>
      <c r="H1473" s="19"/>
      <c r="I1473" s="19"/>
      <c r="J1473" s="19"/>
      <c r="K1473" s="20"/>
      <c r="L1473" s="20"/>
      <c r="M1473" s="20"/>
      <c r="N1473" s="20"/>
      <c r="O1473" s="28"/>
      <c r="P1473" s="28"/>
      <c r="Q1473" s="28"/>
      <c r="R1473" s="28"/>
      <c r="S1473" s="19"/>
      <c r="T1473" s="19"/>
      <c r="U1473" s="19"/>
      <c r="V1473" s="19"/>
      <c r="W1473" s="19"/>
      <c r="X1473" s="19"/>
      <c r="Y1473" s="19"/>
      <c r="Z1473" s="19"/>
      <c r="AA1473" s="19"/>
    </row>
    <row r="1474" spans="1:27" x14ac:dyDescent="0.2">
      <c r="A1474" s="18" t="s">
        <v>744</v>
      </c>
    </row>
    <row r="1475" spans="1:27" x14ac:dyDescent="0.2">
      <c r="A1475" s="1" t="s">
        <v>400</v>
      </c>
    </row>
    <row r="1476" spans="1:27" x14ac:dyDescent="0.2">
      <c r="A1476" s="1" t="s">
        <v>745</v>
      </c>
    </row>
    <row r="1483" spans="1:27" x14ac:dyDescent="0.2">
      <c r="A1483" s="297"/>
      <c r="B1483" s="297"/>
      <c r="C1483" s="297"/>
      <c r="D1483" s="297"/>
      <c r="E1483" s="297"/>
      <c r="F1483" s="297"/>
      <c r="G1483" s="297"/>
      <c r="H1483" s="297"/>
      <c r="I1483" s="297"/>
      <c r="J1483" s="297"/>
      <c r="K1483" s="297"/>
      <c r="L1483" s="297"/>
      <c r="M1483" s="297"/>
      <c r="N1483" s="297"/>
      <c r="O1483" s="297"/>
      <c r="P1483" s="297"/>
      <c r="Q1483" s="297"/>
      <c r="R1483" s="297"/>
      <c r="S1483" s="19"/>
      <c r="T1483" s="19"/>
      <c r="U1483" s="19"/>
      <c r="V1483" s="19"/>
      <c r="W1483" s="19"/>
      <c r="X1483" s="19"/>
      <c r="Y1483" s="19"/>
      <c r="Z1483" s="19"/>
      <c r="AA1483" s="19"/>
    </row>
    <row r="1484" spans="1:27" x14ac:dyDescent="0.2">
      <c r="A1484" s="19"/>
      <c r="B1484" s="19"/>
      <c r="C1484" s="19"/>
      <c r="D1484" s="19"/>
      <c r="E1484" s="19"/>
      <c r="F1484" s="19"/>
      <c r="G1484" s="19"/>
      <c r="H1484" s="19"/>
      <c r="I1484" s="19"/>
      <c r="J1484" s="19"/>
      <c r="K1484" s="19"/>
      <c r="L1484" s="19"/>
      <c r="M1484" s="19"/>
      <c r="N1484" s="19"/>
      <c r="O1484" s="19"/>
      <c r="P1484" s="19"/>
      <c r="Q1484" s="19"/>
      <c r="R1484" s="19"/>
      <c r="S1484" s="19"/>
      <c r="T1484" s="19"/>
      <c r="U1484" s="19"/>
      <c r="V1484" s="19"/>
      <c r="W1484" s="19"/>
      <c r="X1484" s="19"/>
      <c r="Y1484" s="19"/>
      <c r="Z1484" s="19"/>
      <c r="AA1484" s="19"/>
    </row>
    <row r="1485" spans="1:27" x14ac:dyDescent="0.2">
      <c r="A1485" s="20"/>
      <c r="B1485" s="20"/>
      <c r="C1485" s="20"/>
      <c r="D1485" s="20"/>
      <c r="E1485" s="20"/>
      <c r="F1485" s="20"/>
      <c r="G1485" s="20"/>
      <c r="H1485" s="20"/>
      <c r="I1485" s="20"/>
      <c r="J1485" s="19"/>
      <c r="K1485" s="21"/>
      <c r="L1485" s="21"/>
      <c r="M1485" s="21"/>
      <c r="N1485" s="21"/>
      <c r="O1485" s="21"/>
      <c r="P1485" s="21"/>
      <c r="Q1485" s="21"/>
      <c r="R1485" s="21"/>
      <c r="S1485" s="19"/>
      <c r="T1485" s="19"/>
      <c r="U1485" s="19"/>
      <c r="V1485" s="19"/>
      <c r="W1485" s="19"/>
      <c r="X1485" s="19"/>
      <c r="Y1485" s="19"/>
      <c r="Z1485" s="19"/>
      <c r="AA1485" s="19"/>
    </row>
    <row r="1486" spans="1:27" x14ac:dyDescent="0.2">
      <c r="A1486" s="400" t="s">
        <v>307</v>
      </c>
      <c r="B1486" s="400"/>
      <c r="C1486" s="400"/>
      <c r="D1486" s="400"/>
      <c r="E1486" s="400"/>
      <c r="F1486" s="400"/>
      <c r="G1486" s="400"/>
      <c r="H1486" s="400"/>
      <c r="I1486" s="400"/>
      <c r="J1486" s="400"/>
      <c r="K1486" s="400"/>
      <c r="L1486" s="400"/>
      <c r="M1486" s="400"/>
      <c r="N1486" s="400"/>
      <c r="O1486" s="400"/>
      <c r="P1486" s="400"/>
      <c r="Q1486" s="400"/>
      <c r="R1486" s="400"/>
      <c r="S1486" s="19">
        <v>10</v>
      </c>
      <c r="T1486" s="19"/>
      <c r="U1486" s="19"/>
      <c r="V1486" s="19"/>
      <c r="W1486" s="19"/>
      <c r="X1486" s="19"/>
      <c r="Y1486" s="19"/>
      <c r="Z1486" s="19"/>
      <c r="AA1486" s="19"/>
    </row>
    <row r="1487" spans="1:27" x14ac:dyDescent="0.2">
      <c r="A1487" s="367" t="s">
        <v>741</v>
      </c>
      <c r="B1487" s="367"/>
      <c r="C1487" s="367"/>
      <c r="D1487" s="367"/>
      <c r="E1487" s="367"/>
      <c r="F1487" s="367"/>
      <c r="G1487" s="367"/>
      <c r="H1487" s="367"/>
      <c r="I1487" s="367"/>
      <c r="J1487" s="367"/>
      <c r="K1487" s="367"/>
      <c r="L1487" s="367"/>
      <c r="M1487" s="367"/>
      <c r="N1487" s="367"/>
      <c r="O1487" s="367"/>
      <c r="P1487" s="367"/>
      <c r="Q1487" s="367"/>
      <c r="R1487" s="367"/>
      <c r="S1487" s="19"/>
      <c r="T1487" s="19"/>
      <c r="U1487" s="19"/>
      <c r="V1487" s="19"/>
      <c r="W1487" s="19"/>
      <c r="X1487" s="19"/>
      <c r="Y1487" s="19"/>
      <c r="Z1487" s="19"/>
      <c r="AA1487" s="19"/>
    </row>
    <row r="1488" spans="1:27" ht="16" thickBot="1" x14ac:dyDescent="0.25">
      <c r="A1488" s="20"/>
      <c r="B1488" s="20"/>
      <c r="C1488" s="20"/>
      <c r="D1488" s="20"/>
      <c r="E1488" s="20"/>
      <c r="F1488" s="20"/>
      <c r="G1488" s="20"/>
      <c r="H1488" s="20"/>
      <c r="I1488" s="20"/>
      <c r="J1488" s="19"/>
      <c r="K1488" s="21"/>
      <c r="L1488" s="21"/>
      <c r="M1488" s="21"/>
      <c r="N1488" s="21"/>
      <c r="O1488" s="21"/>
      <c r="P1488" s="21"/>
      <c r="Q1488" s="21"/>
      <c r="R1488" s="21"/>
      <c r="S1488" s="19"/>
      <c r="T1488" s="19"/>
      <c r="U1488" s="19"/>
      <c r="V1488" s="19"/>
      <c r="W1488" s="19"/>
      <c r="X1488" s="19"/>
      <c r="Y1488" s="19"/>
      <c r="Z1488" s="19"/>
      <c r="AA1488" s="19"/>
    </row>
    <row r="1489" spans="1:27" x14ac:dyDescent="0.2">
      <c r="A1489" s="346" t="s">
        <v>252</v>
      </c>
      <c r="B1489" s="346"/>
      <c r="C1489" s="346"/>
      <c r="D1489" s="346"/>
      <c r="E1489" s="23" t="str">
        <f>VLOOKUP(S1486,[128]Base_02!$A$5:$AD$24,2,0)</f>
        <v>000010</v>
      </c>
      <c r="F1489" s="19"/>
      <c r="G1489" s="19"/>
      <c r="H1489" s="21"/>
      <c r="I1489" s="21"/>
      <c r="J1489" s="19"/>
      <c r="K1489" s="401" t="s">
        <v>251</v>
      </c>
      <c r="L1489" s="402"/>
      <c r="M1489" s="402"/>
      <c r="N1489" s="402"/>
      <c r="O1489" s="402"/>
      <c r="P1489" s="402"/>
      <c r="Q1489" s="402"/>
      <c r="R1489" s="403"/>
      <c r="S1489" s="19"/>
      <c r="T1489" s="19"/>
      <c r="U1489" s="19"/>
      <c r="V1489" s="19"/>
      <c r="W1489" s="19"/>
      <c r="X1489" s="19"/>
      <c r="Y1489" s="19"/>
      <c r="Z1489" s="19"/>
      <c r="AA1489" s="19"/>
    </row>
    <row r="1490" spans="1:27" x14ac:dyDescent="0.2">
      <c r="A1490" s="346" t="s">
        <v>253</v>
      </c>
      <c r="B1490" s="346"/>
      <c r="C1490" s="346"/>
      <c r="D1490" s="346"/>
      <c r="E1490" s="23" t="str">
        <f>VLOOKUP(S1486,[128]Base_02!$A$5:$AD$24,3,0)</f>
        <v>Nama PB 10</v>
      </c>
      <c r="F1490" s="19"/>
      <c r="G1490" s="19"/>
      <c r="H1490" s="21"/>
      <c r="I1490" s="21"/>
      <c r="J1490" s="19"/>
      <c r="K1490" s="404"/>
      <c r="L1490" s="368"/>
      <c r="M1490" s="368"/>
      <c r="N1490" s="368"/>
      <c r="O1490" s="368"/>
      <c r="P1490" s="368"/>
      <c r="Q1490" s="368"/>
      <c r="R1490" s="405"/>
      <c r="S1490" s="19"/>
      <c r="T1490" s="19"/>
      <c r="U1490" s="19"/>
      <c r="V1490" s="19"/>
      <c r="W1490" s="19"/>
      <c r="X1490" s="19"/>
      <c r="Y1490" s="19"/>
      <c r="Z1490" s="19"/>
      <c r="AA1490" s="19"/>
    </row>
    <row r="1491" spans="1:27" x14ac:dyDescent="0.2">
      <c r="A1491" s="346" t="s">
        <v>3</v>
      </c>
      <c r="B1491" s="346"/>
      <c r="C1491" s="346"/>
      <c r="D1491" s="346"/>
      <c r="E1491" s="23">
        <f>VLOOKUP(S1486,[128]Base_02!$A$5:$AD$24,14,0)</f>
        <v>0</v>
      </c>
      <c r="F1491" s="19"/>
      <c r="G1491" s="19"/>
      <c r="H1491" s="21"/>
      <c r="I1491" s="21"/>
      <c r="J1491" s="19"/>
      <c r="K1491" s="404"/>
      <c r="L1491" s="368"/>
      <c r="M1491" s="368"/>
      <c r="N1491" s="368"/>
      <c r="O1491" s="368"/>
      <c r="P1491" s="368"/>
      <c r="Q1491" s="368"/>
      <c r="R1491" s="405"/>
      <c r="S1491" s="19"/>
      <c r="T1491" s="19"/>
      <c r="U1491" s="19"/>
      <c r="V1491" s="19"/>
      <c r="W1491" s="19"/>
      <c r="X1491" s="19"/>
      <c r="Y1491" s="19"/>
      <c r="Z1491" s="19"/>
      <c r="AA1491" s="19"/>
    </row>
    <row r="1492" spans="1:27" x14ac:dyDescent="0.2">
      <c r="A1492" s="346" t="s">
        <v>4</v>
      </c>
      <c r="B1492" s="346"/>
      <c r="C1492" s="346"/>
      <c r="D1492" s="346"/>
      <c r="E1492" s="23" t="str">
        <f>VLOOKUP(S1486,[128]Base_02!$A$5:$Z$24,11,FALSE)&amp;", RT "&amp;VLOOKUP(S1486,[128]Base_02!$A$5:$Z$24,12,FALSE)&amp;", RW "&amp;VLOOKUP(S1486,[128]Base_02!$A$5:$Z$24,13,FALSE)</f>
        <v>Jalan Kanal Victory, RT 2, RW 1</v>
      </c>
      <c r="F1492" s="19"/>
      <c r="G1492" s="19"/>
      <c r="H1492" s="23"/>
      <c r="I1492" s="21"/>
      <c r="J1492" s="19"/>
      <c r="K1492" s="404"/>
      <c r="L1492" s="368"/>
      <c r="M1492" s="368"/>
      <c r="N1492" s="368"/>
      <c r="O1492" s="368"/>
      <c r="P1492" s="368"/>
      <c r="Q1492" s="368"/>
      <c r="R1492" s="405"/>
      <c r="S1492" s="19"/>
      <c r="T1492" s="19"/>
      <c r="U1492" s="19"/>
      <c r="V1492" s="19"/>
      <c r="W1492" s="19"/>
      <c r="X1492" s="19"/>
      <c r="Y1492" s="19"/>
      <c r="Z1492" s="19"/>
      <c r="AA1492" s="19"/>
    </row>
    <row r="1493" spans="1:27" x14ac:dyDescent="0.2">
      <c r="A1493" s="346" t="str">
        <f>[128]Base_01!$B$2</f>
        <v>Kelurahan</v>
      </c>
      <c r="B1493" s="346"/>
      <c r="C1493" s="346"/>
      <c r="D1493" s="346"/>
      <c r="E1493" s="23" t="str">
        <f>[128]Base_01!$C$2</f>
        <v>Klasabi</v>
      </c>
      <c r="F1493" s="19"/>
      <c r="G1493" s="19"/>
      <c r="H1493" s="21"/>
      <c r="I1493" s="21"/>
      <c r="J1493" s="19"/>
      <c r="K1493" s="404"/>
      <c r="L1493" s="368"/>
      <c r="M1493" s="368"/>
      <c r="N1493" s="368"/>
      <c r="O1493" s="368"/>
      <c r="P1493" s="368"/>
      <c r="Q1493" s="368"/>
      <c r="R1493" s="405"/>
      <c r="S1493" s="19" t="s">
        <v>254</v>
      </c>
      <c r="T1493" s="19"/>
      <c r="U1493" s="19"/>
      <c r="V1493" s="19"/>
      <c r="W1493" s="19"/>
      <c r="X1493" s="19"/>
      <c r="Y1493" s="19"/>
      <c r="Z1493" s="19"/>
      <c r="AA1493" s="19"/>
    </row>
    <row r="1494" spans="1:27" x14ac:dyDescent="0.2">
      <c r="A1494" s="346" t="s">
        <v>9</v>
      </c>
      <c r="B1494" s="346"/>
      <c r="C1494" s="346"/>
      <c r="D1494" s="346"/>
      <c r="E1494" s="23" t="str">
        <f>[128]Base_01!$C$3</f>
        <v>Sorong Manoi</v>
      </c>
      <c r="F1494" s="19"/>
      <c r="G1494" s="19"/>
      <c r="H1494" s="21"/>
      <c r="I1494" s="21"/>
      <c r="J1494" s="19"/>
      <c r="K1494" s="404"/>
      <c r="L1494" s="368"/>
      <c r="M1494" s="368"/>
      <c r="N1494" s="368"/>
      <c r="O1494" s="368"/>
      <c r="P1494" s="368"/>
      <c r="Q1494" s="368"/>
      <c r="R1494" s="405"/>
      <c r="S1494" s="19" t="s">
        <v>255</v>
      </c>
      <c r="T1494" s="19"/>
      <c r="U1494" s="19"/>
      <c r="V1494" s="19"/>
      <c r="W1494" s="19"/>
      <c r="X1494" s="19"/>
      <c r="Y1494" s="19"/>
      <c r="Z1494" s="19"/>
      <c r="AA1494" s="19"/>
    </row>
    <row r="1495" spans="1:27" x14ac:dyDescent="0.2">
      <c r="A1495" s="346" t="str">
        <f>[128]Base_01!$B$4</f>
        <v>Kota</v>
      </c>
      <c r="B1495" s="346"/>
      <c r="C1495" s="346"/>
      <c r="D1495" s="346"/>
      <c r="E1495" s="23" t="str">
        <f>[128]Base_01!$C$4</f>
        <v>Sorong</v>
      </c>
      <c r="F1495" s="19"/>
      <c r="G1495" s="19"/>
      <c r="H1495" s="21"/>
      <c r="I1495" s="21"/>
      <c r="J1495" s="19"/>
      <c r="K1495" s="404"/>
      <c r="L1495" s="368"/>
      <c r="M1495" s="368"/>
      <c r="N1495" s="368"/>
      <c r="O1495" s="368"/>
      <c r="P1495" s="368"/>
      <c r="Q1495" s="368"/>
      <c r="R1495" s="405"/>
      <c r="S1495" s="19" t="s">
        <v>257</v>
      </c>
      <c r="T1495" s="19"/>
      <c r="U1495" s="19"/>
      <c r="V1495" s="19"/>
      <c r="W1495" s="19"/>
      <c r="X1495" s="19"/>
      <c r="Y1495" s="19"/>
      <c r="Z1495" s="19"/>
      <c r="AA1495" s="19"/>
    </row>
    <row r="1496" spans="1:27" x14ac:dyDescent="0.2">
      <c r="A1496" s="346" t="str">
        <f>[128]Base_01!$B$5</f>
        <v>Provinsi</v>
      </c>
      <c r="B1496" s="346"/>
      <c r="C1496" s="346"/>
      <c r="D1496" s="346"/>
      <c r="E1496" s="19" t="str">
        <f>[128]Base_01!$C$5</f>
        <v>Papua Barat Daya</v>
      </c>
      <c r="F1496" s="19"/>
      <c r="G1496" s="21"/>
      <c r="H1496" s="21"/>
      <c r="I1496" s="21"/>
      <c r="J1496" s="19"/>
      <c r="K1496" s="404"/>
      <c r="L1496" s="368"/>
      <c r="M1496" s="368"/>
      <c r="N1496" s="368"/>
      <c r="O1496" s="368"/>
      <c r="P1496" s="368"/>
      <c r="Q1496" s="368"/>
      <c r="R1496" s="405"/>
      <c r="S1496" s="19" t="s">
        <v>258</v>
      </c>
      <c r="T1496" s="19"/>
      <c r="U1496" s="19"/>
      <c r="V1496" s="19"/>
      <c r="W1496" s="19"/>
      <c r="X1496" s="19"/>
      <c r="Y1496" s="19"/>
      <c r="Z1496" s="19"/>
      <c r="AA1496" s="19"/>
    </row>
    <row r="1497" spans="1:27" x14ac:dyDescent="0.2">
      <c r="A1497" s="19"/>
      <c r="B1497" s="19"/>
      <c r="C1497" s="19"/>
      <c r="D1497" s="21"/>
      <c r="E1497" s="21"/>
      <c r="F1497" s="21"/>
      <c r="G1497" s="21"/>
      <c r="H1497" s="21"/>
      <c r="I1497" s="21"/>
      <c r="J1497" s="21"/>
      <c r="K1497" s="404"/>
      <c r="L1497" s="368"/>
      <c r="M1497" s="368"/>
      <c r="N1497" s="368"/>
      <c r="O1497" s="368"/>
      <c r="P1497" s="368"/>
      <c r="Q1497" s="368"/>
      <c r="R1497" s="405"/>
      <c r="S1497" s="19"/>
      <c r="T1497" s="19"/>
      <c r="U1497" s="19"/>
      <c r="V1497" s="19"/>
      <c r="W1497" s="19"/>
      <c r="X1497" s="19"/>
      <c r="Y1497" s="19"/>
      <c r="Z1497" s="19"/>
      <c r="AA1497" s="19"/>
    </row>
    <row r="1498" spans="1:27" x14ac:dyDescent="0.2">
      <c r="A1498" s="19"/>
      <c r="B1498" s="19"/>
      <c r="C1498" s="19"/>
      <c r="D1498" s="21"/>
      <c r="E1498" s="21"/>
      <c r="F1498" s="21"/>
      <c r="G1498" s="21"/>
      <c r="H1498" s="21"/>
      <c r="I1498" s="21"/>
      <c r="J1498" s="21"/>
      <c r="K1498" s="404"/>
      <c r="L1498" s="368"/>
      <c r="M1498" s="368"/>
      <c r="N1498" s="368"/>
      <c r="O1498" s="368"/>
      <c r="P1498" s="368"/>
      <c r="Q1498" s="368"/>
      <c r="R1498" s="405"/>
      <c r="S1498" s="19"/>
      <c r="T1498" s="19"/>
      <c r="U1498" s="19"/>
      <c r="V1498" s="19"/>
      <c r="W1498" s="19"/>
      <c r="X1498" s="19"/>
      <c r="Y1498" s="19"/>
      <c r="Z1498" s="19"/>
      <c r="AA1498" s="19"/>
    </row>
    <row r="1499" spans="1:27" x14ac:dyDescent="0.2">
      <c r="A1499" s="19"/>
      <c r="B1499" s="19"/>
      <c r="C1499" s="19"/>
      <c r="D1499" s="21"/>
      <c r="E1499" s="21"/>
      <c r="F1499" s="21"/>
      <c r="G1499" s="21"/>
      <c r="H1499" s="21"/>
      <c r="I1499" s="21"/>
      <c r="J1499" s="21"/>
      <c r="K1499" s="404"/>
      <c r="L1499" s="368"/>
      <c r="M1499" s="368"/>
      <c r="N1499" s="368"/>
      <c r="O1499" s="368"/>
      <c r="P1499" s="368"/>
      <c r="Q1499" s="368"/>
      <c r="R1499" s="405"/>
      <c r="S1499" s="19"/>
      <c r="T1499" s="19"/>
      <c r="U1499" s="19"/>
      <c r="V1499" s="19"/>
      <c r="W1499" s="19"/>
      <c r="X1499" s="19"/>
      <c r="Y1499" s="19"/>
      <c r="Z1499" s="19"/>
      <c r="AA1499" s="19"/>
    </row>
    <row r="1500" spans="1:27" ht="16" thickBot="1" x14ac:dyDescent="0.25">
      <c r="A1500" s="19"/>
      <c r="B1500" s="19"/>
      <c r="C1500" s="19"/>
      <c r="D1500" s="21"/>
      <c r="E1500" s="21"/>
      <c r="F1500" s="21"/>
      <c r="G1500" s="21"/>
      <c r="H1500" s="21"/>
      <c r="I1500" s="21"/>
      <c r="J1500" s="21"/>
      <c r="K1500" s="406"/>
      <c r="L1500" s="407"/>
      <c r="M1500" s="407"/>
      <c r="N1500" s="407"/>
      <c r="O1500" s="407"/>
      <c r="P1500" s="407"/>
      <c r="Q1500" s="407"/>
      <c r="R1500" s="408"/>
      <c r="S1500" s="19"/>
      <c r="T1500" s="19"/>
      <c r="U1500" s="19"/>
      <c r="V1500" s="19"/>
      <c r="W1500" s="19"/>
      <c r="X1500" s="19"/>
      <c r="Y1500" s="19"/>
      <c r="Z1500" s="19"/>
      <c r="AA1500" s="19"/>
    </row>
    <row r="1501" spans="1:27" x14ac:dyDescent="0.2">
      <c r="A1501" s="19"/>
      <c r="B1501" s="19"/>
      <c r="C1501" s="19"/>
      <c r="D1501" s="21"/>
      <c r="E1501" s="21"/>
      <c r="F1501" s="21"/>
      <c r="G1501" s="21"/>
      <c r="H1501" s="21"/>
      <c r="I1501" s="21"/>
      <c r="J1501" s="21"/>
      <c r="K1501" s="28"/>
      <c r="L1501" s="28"/>
      <c r="M1501" s="28"/>
      <c r="N1501" s="28"/>
      <c r="O1501" s="28"/>
      <c r="P1501" s="28"/>
      <c r="Q1501" s="28"/>
      <c r="R1501" s="28"/>
      <c r="S1501" s="19"/>
      <c r="T1501" s="19"/>
      <c r="U1501" s="19"/>
      <c r="V1501" s="19"/>
      <c r="W1501" s="19"/>
      <c r="X1501" s="19"/>
      <c r="Y1501" s="19"/>
      <c r="Z1501" s="19"/>
      <c r="AA1501" s="19"/>
    </row>
    <row r="1502" spans="1:27" x14ac:dyDescent="0.2">
      <c r="A1502" s="19"/>
      <c r="B1502" s="19"/>
      <c r="C1502" s="19"/>
      <c r="D1502" s="19"/>
      <c r="E1502" s="19"/>
      <c r="F1502" s="19"/>
      <c r="G1502" s="19"/>
      <c r="H1502" s="19"/>
      <c r="I1502" s="21"/>
      <c r="J1502" s="21"/>
      <c r="K1502" s="21"/>
      <c r="L1502" s="21"/>
      <c r="M1502" s="21"/>
      <c r="N1502" s="21"/>
      <c r="O1502" s="21"/>
      <c r="P1502" s="21"/>
      <c r="Q1502" s="21"/>
      <c r="R1502" s="21"/>
      <c r="S1502" s="19"/>
      <c r="T1502" s="19"/>
      <c r="U1502" s="19"/>
      <c r="V1502" s="19"/>
      <c r="W1502" s="19"/>
      <c r="X1502" s="19"/>
      <c r="Y1502" s="19"/>
      <c r="Z1502" s="19"/>
      <c r="AA1502" s="19"/>
    </row>
    <row r="1503" spans="1:27" ht="16" thickBot="1" x14ac:dyDescent="0.25">
      <c r="A1503" s="24" t="s">
        <v>310</v>
      </c>
      <c r="B1503" s="19"/>
      <c r="C1503" s="19"/>
      <c r="D1503" s="19"/>
      <c r="E1503" s="19"/>
      <c r="F1503" s="19"/>
      <c r="G1503" s="19"/>
      <c r="H1503" s="19"/>
      <c r="I1503" s="21"/>
      <c r="J1503" s="21"/>
      <c r="K1503" s="21"/>
      <c r="L1503" s="21"/>
      <c r="M1503" s="21"/>
      <c r="N1503" s="25"/>
      <c r="O1503" s="21"/>
      <c r="P1503" s="21"/>
      <c r="Q1503" s="21"/>
      <c r="R1503" s="21"/>
      <c r="S1503" s="19"/>
      <c r="T1503" s="19"/>
      <c r="U1503" s="19"/>
      <c r="V1503" s="19"/>
      <c r="W1503" s="19"/>
      <c r="X1503" s="19"/>
      <c r="Y1503" s="19"/>
      <c r="Z1503" s="19"/>
      <c r="AA1503" s="19"/>
    </row>
    <row r="1504" spans="1:27" x14ac:dyDescent="0.2">
      <c r="A1504" s="383" t="s">
        <v>259</v>
      </c>
      <c r="B1504" s="384"/>
      <c r="C1504" s="384"/>
      <c r="D1504" s="384"/>
      <c r="E1504" s="384"/>
      <c r="F1504" s="389" t="s">
        <v>323</v>
      </c>
      <c r="G1504" s="390"/>
      <c r="H1504" s="390"/>
      <c r="I1504" s="390"/>
      <c r="J1504" s="390"/>
      <c r="K1504" s="390"/>
      <c r="L1504" s="390"/>
      <c r="M1504" s="391"/>
      <c r="N1504" s="384" t="s">
        <v>259</v>
      </c>
      <c r="O1504" s="384"/>
      <c r="P1504" s="384"/>
      <c r="Q1504" s="384"/>
      <c r="R1504" s="397"/>
      <c r="S1504" s="19"/>
      <c r="T1504" s="19"/>
      <c r="U1504" s="19"/>
      <c r="V1504" s="19"/>
      <c r="W1504" s="19"/>
      <c r="X1504" s="19"/>
      <c r="Y1504" s="19"/>
      <c r="Z1504" s="19"/>
      <c r="AA1504" s="19"/>
    </row>
    <row r="1505" spans="1:27" x14ac:dyDescent="0.2">
      <c r="A1505" s="385"/>
      <c r="B1505" s="386"/>
      <c r="C1505" s="386"/>
      <c r="D1505" s="386"/>
      <c r="E1505" s="386"/>
      <c r="F1505" s="392"/>
      <c r="G1505" s="379"/>
      <c r="H1505" s="379"/>
      <c r="I1505" s="379"/>
      <c r="J1505" s="379"/>
      <c r="K1505" s="379"/>
      <c r="L1505" s="379"/>
      <c r="M1505" s="393"/>
      <c r="N1505" s="386"/>
      <c r="O1505" s="386"/>
      <c r="P1505" s="386"/>
      <c r="Q1505" s="386"/>
      <c r="R1505" s="398"/>
      <c r="S1505" s="19" t="s">
        <v>260</v>
      </c>
      <c r="T1505" s="19"/>
      <c r="U1505" s="19"/>
      <c r="V1505" s="19"/>
      <c r="W1505" s="19"/>
      <c r="X1505" s="19"/>
      <c r="Y1505" s="19"/>
      <c r="Z1505" s="19"/>
      <c r="AA1505" s="19"/>
    </row>
    <row r="1506" spans="1:27" x14ac:dyDescent="0.2">
      <c r="A1506" s="385"/>
      <c r="B1506" s="386"/>
      <c r="C1506" s="386"/>
      <c r="D1506" s="386"/>
      <c r="E1506" s="386"/>
      <c r="F1506" s="392"/>
      <c r="G1506" s="379"/>
      <c r="H1506" s="379"/>
      <c r="I1506" s="379"/>
      <c r="J1506" s="379"/>
      <c r="K1506" s="379"/>
      <c r="L1506" s="379"/>
      <c r="M1506" s="393"/>
      <c r="N1506" s="386"/>
      <c r="O1506" s="386"/>
      <c r="P1506" s="386"/>
      <c r="Q1506" s="386"/>
      <c r="R1506" s="398"/>
      <c r="S1506" s="19" t="s">
        <v>261</v>
      </c>
      <c r="T1506" s="19"/>
      <c r="U1506" s="19"/>
      <c r="V1506" s="19"/>
      <c r="W1506" s="19"/>
      <c r="X1506" s="19"/>
      <c r="Y1506" s="19"/>
      <c r="Z1506" s="19"/>
      <c r="AA1506" s="19"/>
    </row>
    <row r="1507" spans="1:27" x14ac:dyDescent="0.2">
      <c r="A1507" s="385"/>
      <c r="B1507" s="386"/>
      <c r="C1507" s="386"/>
      <c r="D1507" s="386"/>
      <c r="E1507" s="386"/>
      <c r="F1507" s="392"/>
      <c r="G1507" s="379"/>
      <c r="H1507" s="379"/>
      <c r="I1507" s="379"/>
      <c r="J1507" s="379"/>
      <c r="K1507" s="379"/>
      <c r="L1507" s="379"/>
      <c r="M1507" s="393"/>
      <c r="N1507" s="386"/>
      <c r="O1507" s="386"/>
      <c r="P1507" s="386"/>
      <c r="Q1507" s="386"/>
      <c r="R1507" s="398"/>
      <c r="S1507" s="19"/>
      <c r="T1507" s="19"/>
      <c r="U1507" s="19"/>
      <c r="V1507" s="19"/>
      <c r="W1507" s="19"/>
      <c r="X1507" s="19"/>
      <c r="Y1507" s="19"/>
      <c r="Z1507" s="19"/>
      <c r="AA1507" s="19"/>
    </row>
    <row r="1508" spans="1:27" x14ac:dyDescent="0.2">
      <c r="A1508" s="385"/>
      <c r="B1508" s="386"/>
      <c r="C1508" s="386"/>
      <c r="D1508" s="386"/>
      <c r="E1508" s="386"/>
      <c r="F1508" s="392"/>
      <c r="G1508" s="379"/>
      <c r="H1508" s="379"/>
      <c r="I1508" s="379"/>
      <c r="J1508" s="379"/>
      <c r="K1508" s="379"/>
      <c r="L1508" s="379"/>
      <c r="M1508" s="393"/>
      <c r="N1508" s="386"/>
      <c r="O1508" s="386"/>
      <c r="P1508" s="386"/>
      <c r="Q1508" s="386"/>
      <c r="R1508" s="398"/>
      <c r="S1508" s="19"/>
      <c r="T1508" s="19"/>
      <c r="U1508" s="19"/>
      <c r="V1508" s="19"/>
      <c r="W1508" s="19"/>
      <c r="X1508" s="19"/>
      <c r="Y1508" s="19"/>
      <c r="Z1508" s="19"/>
      <c r="AA1508" s="19"/>
    </row>
    <row r="1509" spans="1:27" x14ac:dyDescent="0.2">
      <c r="A1509" s="385"/>
      <c r="B1509" s="386"/>
      <c r="C1509" s="386"/>
      <c r="D1509" s="386"/>
      <c r="E1509" s="386"/>
      <c r="F1509" s="392"/>
      <c r="G1509" s="379"/>
      <c r="H1509" s="379"/>
      <c r="I1509" s="379"/>
      <c r="J1509" s="379"/>
      <c r="K1509" s="379"/>
      <c r="L1509" s="379"/>
      <c r="M1509" s="393"/>
      <c r="N1509" s="386"/>
      <c r="O1509" s="386"/>
      <c r="P1509" s="386"/>
      <c r="Q1509" s="386"/>
      <c r="R1509" s="398"/>
      <c r="S1509" s="19"/>
      <c r="T1509" s="19"/>
      <c r="U1509" s="19"/>
      <c r="V1509" s="19"/>
      <c r="W1509" s="19"/>
      <c r="X1509" s="19"/>
      <c r="Y1509" s="19"/>
      <c r="Z1509" s="19"/>
      <c r="AA1509" s="19"/>
    </row>
    <row r="1510" spans="1:27" x14ac:dyDescent="0.2">
      <c r="A1510" s="385"/>
      <c r="B1510" s="386"/>
      <c r="C1510" s="386"/>
      <c r="D1510" s="386"/>
      <c r="E1510" s="386"/>
      <c r="F1510" s="392"/>
      <c r="G1510" s="379"/>
      <c r="H1510" s="379"/>
      <c r="I1510" s="379"/>
      <c r="J1510" s="379"/>
      <c r="K1510" s="379"/>
      <c r="L1510" s="379"/>
      <c r="M1510" s="393"/>
      <c r="N1510" s="386"/>
      <c r="O1510" s="386"/>
      <c r="P1510" s="386"/>
      <c r="Q1510" s="386"/>
      <c r="R1510" s="398"/>
      <c r="S1510" s="19"/>
      <c r="T1510" s="19"/>
      <c r="U1510" s="19"/>
      <c r="V1510" s="19"/>
      <c r="W1510" s="19"/>
      <c r="X1510" s="19"/>
      <c r="Y1510" s="19"/>
      <c r="Z1510" s="19"/>
      <c r="AA1510" s="19"/>
    </row>
    <row r="1511" spans="1:27" x14ac:dyDescent="0.2">
      <c r="A1511" s="385"/>
      <c r="B1511" s="386"/>
      <c r="C1511" s="386"/>
      <c r="D1511" s="386"/>
      <c r="E1511" s="386"/>
      <c r="F1511" s="392"/>
      <c r="G1511" s="379"/>
      <c r="H1511" s="379"/>
      <c r="I1511" s="379"/>
      <c r="J1511" s="379"/>
      <c r="K1511" s="379"/>
      <c r="L1511" s="379"/>
      <c r="M1511" s="393"/>
      <c r="N1511" s="386"/>
      <c r="O1511" s="386"/>
      <c r="P1511" s="386"/>
      <c r="Q1511" s="386"/>
      <c r="R1511" s="398"/>
      <c r="S1511" s="19" t="s">
        <v>262</v>
      </c>
      <c r="T1511" s="19"/>
      <c r="U1511" s="19"/>
      <c r="V1511" s="19"/>
      <c r="W1511" s="19"/>
      <c r="X1511" s="19"/>
      <c r="Y1511" s="19"/>
      <c r="Z1511" s="19"/>
      <c r="AA1511" s="19"/>
    </row>
    <row r="1512" spans="1:27" x14ac:dyDescent="0.2">
      <c r="A1512" s="385"/>
      <c r="B1512" s="386"/>
      <c r="C1512" s="386"/>
      <c r="D1512" s="386"/>
      <c r="E1512" s="386"/>
      <c r="F1512" s="392"/>
      <c r="G1512" s="379"/>
      <c r="H1512" s="379"/>
      <c r="I1512" s="379"/>
      <c r="J1512" s="379"/>
      <c r="K1512" s="379"/>
      <c r="L1512" s="379"/>
      <c r="M1512" s="393"/>
      <c r="N1512" s="386"/>
      <c r="O1512" s="386"/>
      <c r="P1512" s="386"/>
      <c r="Q1512" s="386"/>
      <c r="R1512" s="398"/>
      <c r="S1512" s="19" t="s">
        <v>263</v>
      </c>
      <c r="T1512" s="19"/>
      <c r="U1512" s="19"/>
      <c r="V1512" s="19"/>
      <c r="W1512" s="19"/>
      <c r="X1512" s="19"/>
      <c r="Y1512" s="19"/>
      <c r="Z1512" s="19"/>
      <c r="AA1512" s="19"/>
    </row>
    <row r="1513" spans="1:27" ht="16" thickBot="1" x14ac:dyDescent="0.25">
      <c r="A1513" s="387"/>
      <c r="B1513" s="388"/>
      <c r="C1513" s="388"/>
      <c r="D1513" s="388"/>
      <c r="E1513" s="388"/>
      <c r="F1513" s="392"/>
      <c r="G1513" s="379"/>
      <c r="H1513" s="379"/>
      <c r="I1513" s="379"/>
      <c r="J1513" s="379"/>
      <c r="K1513" s="379"/>
      <c r="L1513" s="379"/>
      <c r="M1513" s="393"/>
      <c r="N1513" s="388"/>
      <c r="O1513" s="388"/>
      <c r="P1513" s="388"/>
      <c r="Q1513" s="388"/>
      <c r="R1513" s="399"/>
      <c r="S1513" s="19" t="s">
        <v>258</v>
      </c>
      <c r="T1513" s="19"/>
      <c r="U1513" s="19"/>
      <c r="V1513" s="19"/>
      <c r="W1513" s="19"/>
      <c r="X1513" s="19"/>
      <c r="Y1513" s="19"/>
      <c r="Z1513" s="19"/>
      <c r="AA1513" s="19"/>
    </row>
    <row r="1514" spans="1:27" x14ac:dyDescent="0.2">
      <c r="A1514" s="383" t="s">
        <v>259</v>
      </c>
      <c r="B1514" s="384"/>
      <c r="C1514" s="384"/>
      <c r="D1514" s="384"/>
      <c r="E1514" s="384"/>
      <c r="F1514" s="392"/>
      <c r="G1514" s="379"/>
      <c r="H1514" s="379"/>
      <c r="I1514" s="379"/>
      <c r="J1514" s="379"/>
      <c r="K1514" s="379"/>
      <c r="L1514" s="379"/>
      <c r="M1514" s="393"/>
      <c r="N1514" s="384" t="s">
        <v>259</v>
      </c>
      <c r="O1514" s="384"/>
      <c r="P1514" s="384"/>
      <c r="Q1514" s="384"/>
      <c r="R1514" s="397"/>
      <c r="S1514" s="19" t="s">
        <v>264</v>
      </c>
      <c r="T1514" s="19"/>
      <c r="U1514" s="19"/>
      <c r="V1514" s="19"/>
      <c r="W1514" s="19"/>
      <c r="X1514" s="19"/>
      <c r="Y1514" s="19"/>
      <c r="Z1514" s="19"/>
      <c r="AA1514" s="19"/>
    </row>
    <row r="1515" spans="1:27" x14ac:dyDescent="0.2">
      <c r="A1515" s="385"/>
      <c r="B1515" s="386"/>
      <c r="C1515" s="386"/>
      <c r="D1515" s="386"/>
      <c r="E1515" s="386"/>
      <c r="F1515" s="392"/>
      <c r="G1515" s="379"/>
      <c r="H1515" s="379"/>
      <c r="I1515" s="379"/>
      <c r="J1515" s="379"/>
      <c r="K1515" s="379"/>
      <c r="L1515" s="379"/>
      <c r="M1515" s="393"/>
      <c r="N1515" s="386"/>
      <c r="O1515" s="386"/>
      <c r="P1515" s="386"/>
      <c r="Q1515" s="386"/>
      <c r="R1515" s="398"/>
      <c r="S1515" s="19" t="s">
        <v>265</v>
      </c>
      <c r="T1515" s="19"/>
      <c r="U1515" s="19"/>
      <c r="V1515" s="19"/>
      <c r="W1515" s="19"/>
      <c r="X1515" s="19"/>
      <c r="Y1515" s="19"/>
      <c r="Z1515" s="19"/>
      <c r="AA1515" s="19"/>
    </row>
    <row r="1516" spans="1:27" x14ac:dyDescent="0.2">
      <c r="A1516" s="385"/>
      <c r="B1516" s="386"/>
      <c r="C1516" s="386"/>
      <c r="D1516" s="386"/>
      <c r="E1516" s="386"/>
      <c r="F1516" s="392"/>
      <c r="G1516" s="379"/>
      <c r="H1516" s="379"/>
      <c r="I1516" s="379"/>
      <c r="J1516" s="379"/>
      <c r="K1516" s="379"/>
      <c r="L1516" s="379"/>
      <c r="M1516" s="393"/>
      <c r="N1516" s="386"/>
      <c r="O1516" s="386"/>
      <c r="P1516" s="386"/>
      <c r="Q1516" s="386"/>
      <c r="R1516" s="398"/>
      <c r="S1516" s="19"/>
      <c r="T1516" s="19"/>
      <c r="U1516" s="19"/>
      <c r="V1516" s="19"/>
      <c r="W1516" s="19"/>
      <c r="X1516" s="19"/>
      <c r="Y1516" s="19"/>
      <c r="Z1516" s="19"/>
      <c r="AA1516" s="19"/>
    </row>
    <row r="1517" spans="1:27" x14ac:dyDescent="0.2">
      <c r="A1517" s="385"/>
      <c r="B1517" s="386"/>
      <c r="C1517" s="386"/>
      <c r="D1517" s="386"/>
      <c r="E1517" s="386"/>
      <c r="F1517" s="392"/>
      <c r="G1517" s="379"/>
      <c r="H1517" s="379"/>
      <c r="I1517" s="379"/>
      <c r="J1517" s="379"/>
      <c r="K1517" s="379"/>
      <c r="L1517" s="379"/>
      <c r="M1517" s="393"/>
      <c r="N1517" s="386"/>
      <c r="O1517" s="386"/>
      <c r="P1517" s="386"/>
      <c r="Q1517" s="386"/>
      <c r="R1517" s="398"/>
      <c r="S1517" s="19"/>
      <c r="T1517" s="19"/>
      <c r="U1517" s="19"/>
      <c r="V1517" s="19"/>
      <c r="W1517" s="19"/>
      <c r="X1517" s="19"/>
      <c r="Y1517" s="19"/>
      <c r="Z1517" s="19"/>
      <c r="AA1517" s="19"/>
    </row>
    <row r="1518" spans="1:27" x14ac:dyDescent="0.2">
      <c r="A1518" s="385"/>
      <c r="B1518" s="386"/>
      <c r="C1518" s="386"/>
      <c r="D1518" s="386"/>
      <c r="E1518" s="386"/>
      <c r="F1518" s="392"/>
      <c r="G1518" s="379"/>
      <c r="H1518" s="379"/>
      <c r="I1518" s="379"/>
      <c r="J1518" s="379"/>
      <c r="K1518" s="379"/>
      <c r="L1518" s="379"/>
      <c r="M1518" s="393"/>
      <c r="N1518" s="386"/>
      <c r="O1518" s="386"/>
      <c r="P1518" s="386"/>
      <c r="Q1518" s="386"/>
      <c r="R1518" s="398"/>
      <c r="S1518" s="19"/>
      <c r="T1518" s="19"/>
      <c r="U1518" s="19"/>
      <c r="V1518" s="19"/>
      <c r="W1518" s="19"/>
      <c r="X1518" s="19"/>
      <c r="Y1518" s="19"/>
      <c r="Z1518" s="19"/>
      <c r="AA1518" s="19"/>
    </row>
    <row r="1519" spans="1:27" x14ac:dyDescent="0.2">
      <c r="A1519" s="385"/>
      <c r="B1519" s="386"/>
      <c r="C1519" s="386"/>
      <c r="D1519" s="386"/>
      <c r="E1519" s="386"/>
      <c r="F1519" s="392"/>
      <c r="G1519" s="379"/>
      <c r="H1519" s="379"/>
      <c r="I1519" s="379"/>
      <c r="J1519" s="379"/>
      <c r="K1519" s="379"/>
      <c r="L1519" s="379"/>
      <c r="M1519" s="393"/>
      <c r="N1519" s="386"/>
      <c r="O1519" s="386"/>
      <c r="P1519" s="386"/>
      <c r="Q1519" s="386"/>
      <c r="R1519" s="398"/>
      <c r="S1519" s="19"/>
      <c r="T1519" s="19"/>
      <c r="U1519" s="19"/>
      <c r="V1519" s="19"/>
      <c r="W1519" s="19"/>
      <c r="X1519" s="19"/>
      <c r="Y1519" s="19"/>
      <c r="Z1519" s="19"/>
      <c r="AA1519" s="19"/>
    </row>
    <row r="1520" spans="1:27" x14ac:dyDescent="0.2">
      <c r="A1520" s="385"/>
      <c r="B1520" s="386"/>
      <c r="C1520" s="386"/>
      <c r="D1520" s="386"/>
      <c r="E1520" s="386"/>
      <c r="F1520" s="392"/>
      <c r="G1520" s="379"/>
      <c r="H1520" s="379"/>
      <c r="I1520" s="379"/>
      <c r="J1520" s="379"/>
      <c r="K1520" s="379"/>
      <c r="L1520" s="379"/>
      <c r="M1520" s="393"/>
      <c r="N1520" s="386"/>
      <c r="O1520" s="386"/>
      <c r="P1520" s="386"/>
      <c r="Q1520" s="386"/>
      <c r="R1520" s="398"/>
      <c r="S1520" s="19"/>
      <c r="T1520" s="19"/>
      <c r="U1520" s="19"/>
      <c r="V1520" s="19"/>
      <c r="W1520" s="19"/>
      <c r="X1520" s="19"/>
      <c r="Y1520" s="19"/>
      <c r="Z1520" s="19"/>
      <c r="AA1520" s="19"/>
    </row>
    <row r="1521" spans="1:27" x14ac:dyDescent="0.2">
      <c r="A1521" s="385"/>
      <c r="B1521" s="386"/>
      <c r="C1521" s="386"/>
      <c r="D1521" s="386"/>
      <c r="E1521" s="386"/>
      <c r="F1521" s="392"/>
      <c r="G1521" s="379"/>
      <c r="H1521" s="379"/>
      <c r="I1521" s="379"/>
      <c r="J1521" s="379"/>
      <c r="K1521" s="379"/>
      <c r="L1521" s="379"/>
      <c r="M1521" s="393"/>
      <c r="N1521" s="386"/>
      <c r="O1521" s="386"/>
      <c r="P1521" s="386"/>
      <c r="Q1521" s="386"/>
      <c r="R1521" s="398"/>
      <c r="S1521" s="19"/>
      <c r="T1521" s="19"/>
      <c r="U1521" s="19"/>
      <c r="V1521" s="19"/>
      <c r="W1521" s="19"/>
      <c r="X1521" s="19"/>
      <c r="Y1521" s="19"/>
      <c r="Z1521" s="19"/>
      <c r="AA1521" s="19"/>
    </row>
    <row r="1522" spans="1:27" x14ac:dyDescent="0.2">
      <c r="A1522" s="385"/>
      <c r="B1522" s="386"/>
      <c r="C1522" s="386"/>
      <c r="D1522" s="386"/>
      <c r="E1522" s="386"/>
      <c r="F1522" s="392"/>
      <c r="G1522" s="379"/>
      <c r="H1522" s="379"/>
      <c r="I1522" s="379"/>
      <c r="J1522" s="379"/>
      <c r="K1522" s="379"/>
      <c r="L1522" s="379"/>
      <c r="M1522" s="393"/>
      <c r="N1522" s="386"/>
      <c r="O1522" s="386"/>
      <c r="P1522" s="386"/>
      <c r="Q1522" s="386"/>
      <c r="R1522" s="398"/>
      <c r="S1522" s="19"/>
      <c r="T1522" s="19"/>
      <c r="U1522" s="19"/>
      <c r="V1522" s="19"/>
      <c r="W1522" s="19"/>
      <c r="X1522" s="19"/>
      <c r="Y1522" s="19"/>
      <c r="Z1522" s="19"/>
      <c r="AA1522" s="19"/>
    </row>
    <row r="1523" spans="1:27" ht="16" thickBot="1" x14ac:dyDescent="0.25">
      <c r="A1523" s="387"/>
      <c r="B1523" s="388"/>
      <c r="C1523" s="388"/>
      <c r="D1523" s="388"/>
      <c r="E1523" s="388"/>
      <c r="F1523" s="392"/>
      <c r="G1523" s="379"/>
      <c r="H1523" s="379"/>
      <c r="I1523" s="379"/>
      <c r="J1523" s="379"/>
      <c r="K1523" s="379"/>
      <c r="L1523" s="379"/>
      <c r="M1523" s="393"/>
      <c r="N1523" s="388"/>
      <c r="O1523" s="388"/>
      <c r="P1523" s="388"/>
      <c r="Q1523" s="388"/>
      <c r="R1523" s="399"/>
      <c r="S1523" s="19"/>
      <c r="T1523" s="19"/>
      <c r="U1523" s="19"/>
      <c r="V1523" s="19"/>
      <c r="W1523" s="19"/>
      <c r="X1523" s="19"/>
      <c r="Y1523" s="19"/>
      <c r="Z1523" s="19"/>
      <c r="AA1523" s="19"/>
    </row>
    <row r="1524" spans="1:27" x14ac:dyDescent="0.2">
      <c r="A1524" s="383" t="s">
        <v>259</v>
      </c>
      <c r="B1524" s="384"/>
      <c r="C1524" s="384"/>
      <c r="D1524" s="384"/>
      <c r="E1524" s="384"/>
      <c r="F1524" s="392"/>
      <c r="G1524" s="379"/>
      <c r="H1524" s="379"/>
      <c r="I1524" s="379"/>
      <c r="J1524" s="379"/>
      <c r="K1524" s="379"/>
      <c r="L1524" s="379"/>
      <c r="M1524" s="393"/>
      <c r="N1524" s="384" t="s">
        <v>259</v>
      </c>
      <c r="O1524" s="384"/>
      <c r="P1524" s="384"/>
      <c r="Q1524" s="384"/>
      <c r="R1524" s="397"/>
      <c r="S1524" s="19"/>
      <c r="T1524" s="19"/>
      <c r="U1524" s="19"/>
      <c r="V1524" s="19"/>
      <c r="W1524" s="19"/>
      <c r="X1524" s="19"/>
      <c r="Y1524" s="19"/>
      <c r="Z1524" s="19"/>
      <c r="AA1524" s="19"/>
    </row>
    <row r="1525" spans="1:27" x14ac:dyDescent="0.2">
      <c r="A1525" s="385"/>
      <c r="B1525" s="386"/>
      <c r="C1525" s="386"/>
      <c r="D1525" s="386"/>
      <c r="E1525" s="386"/>
      <c r="F1525" s="392"/>
      <c r="G1525" s="379"/>
      <c r="H1525" s="379"/>
      <c r="I1525" s="379"/>
      <c r="J1525" s="379"/>
      <c r="K1525" s="379"/>
      <c r="L1525" s="379"/>
      <c r="M1525" s="393"/>
      <c r="N1525" s="386"/>
      <c r="O1525" s="386"/>
      <c r="P1525" s="386"/>
      <c r="Q1525" s="386"/>
      <c r="R1525" s="398"/>
      <c r="S1525" s="19"/>
      <c r="T1525" s="19"/>
      <c r="U1525" s="19"/>
      <c r="V1525" s="19"/>
      <c r="W1525" s="19"/>
      <c r="X1525" s="19"/>
      <c r="Y1525" s="19"/>
      <c r="Z1525" s="19"/>
      <c r="AA1525" s="19"/>
    </row>
    <row r="1526" spans="1:27" x14ac:dyDescent="0.2">
      <c r="A1526" s="385"/>
      <c r="B1526" s="386"/>
      <c r="C1526" s="386"/>
      <c r="D1526" s="386"/>
      <c r="E1526" s="386"/>
      <c r="F1526" s="392"/>
      <c r="G1526" s="379"/>
      <c r="H1526" s="379"/>
      <c r="I1526" s="379"/>
      <c r="J1526" s="379"/>
      <c r="K1526" s="379"/>
      <c r="L1526" s="379"/>
      <c r="M1526" s="393"/>
      <c r="N1526" s="386"/>
      <c r="O1526" s="386"/>
      <c r="P1526" s="386"/>
      <c r="Q1526" s="386"/>
      <c r="R1526" s="398"/>
      <c r="S1526" s="19"/>
      <c r="T1526" s="19"/>
      <c r="U1526" s="19"/>
      <c r="V1526" s="19"/>
      <c r="W1526" s="19"/>
      <c r="X1526" s="19"/>
      <c r="Y1526" s="19"/>
      <c r="Z1526" s="19"/>
      <c r="AA1526" s="19"/>
    </row>
    <row r="1527" spans="1:27" x14ac:dyDescent="0.2">
      <c r="A1527" s="385"/>
      <c r="B1527" s="386"/>
      <c r="C1527" s="386"/>
      <c r="D1527" s="386"/>
      <c r="E1527" s="386"/>
      <c r="F1527" s="392"/>
      <c r="G1527" s="379"/>
      <c r="H1527" s="379"/>
      <c r="I1527" s="379"/>
      <c r="J1527" s="379"/>
      <c r="K1527" s="379"/>
      <c r="L1527" s="379"/>
      <c r="M1527" s="393"/>
      <c r="N1527" s="386"/>
      <c r="O1527" s="386"/>
      <c r="P1527" s="386"/>
      <c r="Q1527" s="386"/>
      <c r="R1527" s="398"/>
      <c r="S1527" s="19"/>
      <c r="T1527" s="19"/>
      <c r="U1527" s="19"/>
      <c r="V1527" s="19"/>
      <c r="W1527" s="19"/>
      <c r="X1527" s="19"/>
      <c r="Y1527" s="19"/>
      <c r="Z1527" s="19"/>
      <c r="AA1527" s="19"/>
    </row>
    <row r="1528" spans="1:27" x14ac:dyDescent="0.2">
      <c r="A1528" s="385"/>
      <c r="B1528" s="386"/>
      <c r="C1528" s="386"/>
      <c r="D1528" s="386"/>
      <c r="E1528" s="386"/>
      <c r="F1528" s="392"/>
      <c r="G1528" s="379"/>
      <c r="H1528" s="379"/>
      <c r="I1528" s="379"/>
      <c r="J1528" s="379"/>
      <c r="K1528" s="379"/>
      <c r="L1528" s="379"/>
      <c r="M1528" s="393"/>
      <c r="N1528" s="386"/>
      <c r="O1528" s="386"/>
      <c r="P1528" s="386"/>
      <c r="Q1528" s="386"/>
      <c r="R1528" s="398"/>
      <c r="S1528" s="19"/>
      <c r="T1528" s="19"/>
      <c r="U1528" s="19"/>
      <c r="V1528" s="19"/>
      <c r="W1528" s="19"/>
      <c r="X1528" s="19"/>
      <c r="Y1528" s="19"/>
      <c r="Z1528" s="19"/>
      <c r="AA1528" s="19"/>
    </row>
    <row r="1529" spans="1:27" x14ac:dyDescent="0.2">
      <c r="A1529" s="385"/>
      <c r="B1529" s="386"/>
      <c r="C1529" s="386"/>
      <c r="D1529" s="386"/>
      <c r="E1529" s="386"/>
      <c r="F1529" s="392"/>
      <c r="G1529" s="379"/>
      <c r="H1529" s="379"/>
      <c r="I1529" s="379"/>
      <c r="J1529" s="379"/>
      <c r="K1529" s="379"/>
      <c r="L1529" s="379"/>
      <c r="M1529" s="393"/>
      <c r="N1529" s="386"/>
      <c r="O1529" s="386"/>
      <c r="P1529" s="386"/>
      <c r="Q1529" s="386"/>
      <c r="R1529" s="398"/>
      <c r="S1529" s="19"/>
      <c r="T1529" s="19"/>
      <c r="U1529" s="19"/>
      <c r="V1529" s="19"/>
      <c r="W1529" s="19"/>
      <c r="X1529" s="19"/>
      <c r="Y1529" s="19"/>
      <c r="Z1529" s="19"/>
      <c r="AA1529" s="19"/>
    </row>
    <row r="1530" spans="1:27" x14ac:dyDescent="0.2">
      <c r="A1530" s="385"/>
      <c r="B1530" s="386"/>
      <c r="C1530" s="386"/>
      <c r="D1530" s="386"/>
      <c r="E1530" s="386"/>
      <c r="F1530" s="392"/>
      <c r="G1530" s="379"/>
      <c r="H1530" s="379"/>
      <c r="I1530" s="379"/>
      <c r="J1530" s="379"/>
      <c r="K1530" s="379"/>
      <c r="L1530" s="379"/>
      <c r="M1530" s="393"/>
      <c r="N1530" s="386"/>
      <c r="O1530" s="386"/>
      <c r="P1530" s="386"/>
      <c r="Q1530" s="386"/>
      <c r="R1530" s="398"/>
      <c r="S1530" s="19"/>
      <c r="T1530" s="19"/>
      <c r="U1530" s="19"/>
      <c r="V1530" s="19"/>
      <c r="W1530" s="19"/>
      <c r="X1530" s="19"/>
      <c r="Y1530" s="19"/>
      <c r="Z1530" s="19"/>
      <c r="AA1530" s="19"/>
    </row>
    <row r="1531" spans="1:27" x14ac:dyDescent="0.2">
      <c r="A1531" s="385"/>
      <c r="B1531" s="386"/>
      <c r="C1531" s="386"/>
      <c r="D1531" s="386"/>
      <c r="E1531" s="386"/>
      <c r="F1531" s="392"/>
      <c r="G1531" s="379"/>
      <c r="H1531" s="379"/>
      <c r="I1531" s="379"/>
      <c r="J1531" s="379"/>
      <c r="K1531" s="379"/>
      <c r="L1531" s="379"/>
      <c r="M1531" s="393"/>
      <c r="N1531" s="386"/>
      <c r="O1531" s="386"/>
      <c r="P1531" s="386"/>
      <c r="Q1531" s="386"/>
      <c r="R1531" s="398"/>
      <c r="S1531" s="19"/>
      <c r="T1531" s="19"/>
      <c r="U1531" s="19"/>
      <c r="V1531" s="19"/>
      <c r="W1531" s="19"/>
      <c r="X1531" s="19"/>
      <c r="Y1531" s="19"/>
      <c r="Z1531" s="19"/>
      <c r="AA1531" s="19"/>
    </row>
    <row r="1532" spans="1:27" x14ac:dyDescent="0.2">
      <c r="A1532" s="385"/>
      <c r="B1532" s="386"/>
      <c r="C1532" s="386"/>
      <c r="D1532" s="386"/>
      <c r="E1532" s="386"/>
      <c r="F1532" s="392"/>
      <c r="G1532" s="379"/>
      <c r="H1532" s="379"/>
      <c r="I1532" s="379"/>
      <c r="J1532" s="379"/>
      <c r="K1532" s="379"/>
      <c r="L1532" s="379"/>
      <c r="M1532" s="393"/>
      <c r="N1532" s="386"/>
      <c r="O1532" s="386"/>
      <c r="P1532" s="386"/>
      <c r="Q1532" s="386"/>
      <c r="R1532" s="398"/>
      <c r="S1532" s="19"/>
      <c r="T1532" s="19"/>
      <c r="U1532" s="19"/>
      <c r="V1532" s="19"/>
      <c r="W1532" s="19"/>
      <c r="X1532" s="19"/>
      <c r="Y1532" s="19"/>
      <c r="Z1532" s="19"/>
      <c r="AA1532" s="19"/>
    </row>
    <row r="1533" spans="1:27" ht="16" thickBot="1" x14ac:dyDescent="0.25">
      <c r="A1533" s="387"/>
      <c r="B1533" s="388"/>
      <c r="C1533" s="388"/>
      <c r="D1533" s="388"/>
      <c r="E1533" s="388"/>
      <c r="F1533" s="394"/>
      <c r="G1533" s="395"/>
      <c r="H1533" s="395"/>
      <c r="I1533" s="395"/>
      <c r="J1533" s="395"/>
      <c r="K1533" s="395"/>
      <c r="L1533" s="395"/>
      <c r="M1533" s="396"/>
      <c r="N1533" s="388"/>
      <c r="O1533" s="388"/>
      <c r="P1533" s="388"/>
      <c r="Q1533" s="388"/>
      <c r="R1533" s="399"/>
      <c r="S1533" s="19"/>
      <c r="T1533" s="19"/>
      <c r="U1533" s="19"/>
      <c r="V1533" s="19"/>
      <c r="W1533" s="19"/>
      <c r="X1533" s="19"/>
      <c r="Y1533" s="19"/>
      <c r="Z1533" s="19"/>
      <c r="AA1533" s="19"/>
    </row>
    <row r="1534" spans="1:27" x14ac:dyDescent="0.2">
      <c r="A1534" s="26"/>
      <c r="B1534" s="26"/>
      <c r="C1534" s="26"/>
      <c r="D1534" s="26"/>
      <c r="E1534" s="26"/>
      <c r="F1534" s="26"/>
      <c r="G1534" s="26"/>
      <c r="H1534" s="26"/>
      <c r="I1534" s="26"/>
      <c r="J1534" s="26"/>
      <c r="K1534" s="26"/>
      <c r="L1534" s="26"/>
      <c r="M1534" s="26"/>
      <c r="N1534" s="27"/>
      <c r="O1534" s="26"/>
      <c r="P1534" s="26"/>
      <c r="Q1534" s="26"/>
      <c r="R1534" s="26"/>
      <c r="S1534" s="19"/>
      <c r="T1534" s="19"/>
      <c r="U1534" s="19"/>
      <c r="V1534" s="19"/>
      <c r="W1534" s="19"/>
      <c r="X1534" s="19"/>
      <c r="Y1534" s="19"/>
      <c r="Z1534" s="19"/>
      <c r="AA1534" s="19"/>
    </row>
    <row r="1535" spans="1:27" x14ac:dyDescent="0.2">
      <c r="A1535" s="380" t="s">
        <v>266</v>
      </c>
      <c r="B1535" s="380"/>
      <c r="C1535" s="380"/>
      <c r="D1535" s="380"/>
      <c r="E1535" s="380"/>
      <c r="F1535" s="380"/>
      <c r="G1535" s="380"/>
      <c r="H1535" s="380"/>
      <c r="I1535" s="19"/>
      <c r="J1535" s="19"/>
      <c r="K1535" s="380" t="s">
        <v>267</v>
      </c>
      <c r="L1535" s="380"/>
      <c r="M1535" s="380"/>
      <c r="N1535" s="380"/>
      <c r="O1535" s="380"/>
      <c r="P1535" s="380"/>
      <c r="Q1535" s="380"/>
      <c r="R1535" s="380"/>
      <c r="S1535" s="19"/>
      <c r="T1535" s="19"/>
      <c r="U1535" s="19"/>
      <c r="V1535" s="19"/>
      <c r="W1535" s="19"/>
      <c r="X1535" s="19"/>
      <c r="Y1535" s="19"/>
      <c r="Z1535" s="19"/>
      <c r="AA1535" s="19"/>
    </row>
    <row r="1536" spans="1:27" ht="16" x14ac:dyDescent="0.2">
      <c r="A1536" s="35" t="s">
        <v>268</v>
      </c>
      <c r="B1536" s="19"/>
      <c r="C1536" s="28" t="s">
        <v>256</v>
      </c>
      <c r="D1536" s="381">
        <f>VLOOKUP(S1486,Base_03!$A$5:$AS$24,5,0)</f>
        <v>36</v>
      </c>
      <c r="E1536" s="382"/>
      <c r="F1536" s="19" t="s">
        <v>308</v>
      </c>
      <c r="G1536" s="19"/>
      <c r="H1536" s="19"/>
      <c r="I1536" s="19"/>
      <c r="J1536" s="19"/>
      <c r="K1536" s="35" t="s">
        <v>268</v>
      </c>
      <c r="L1536" s="28"/>
      <c r="M1536" s="28" t="s">
        <v>2</v>
      </c>
      <c r="N1536" s="375">
        <f>VLOOKUP(S1486,Base_04!$A$5:$AS$24,5,0)</f>
        <v>49</v>
      </c>
      <c r="O1536" s="375"/>
      <c r="P1536" s="29" t="s">
        <v>308</v>
      </c>
      <c r="Q1536" s="19"/>
      <c r="R1536" s="19"/>
      <c r="S1536" s="19"/>
      <c r="T1536" s="19"/>
      <c r="U1536" s="19"/>
      <c r="V1536" s="19"/>
      <c r="W1536" s="19"/>
      <c r="X1536" s="19"/>
      <c r="Y1536" s="19"/>
      <c r="Z1536" s="19"/>
      <c r="AA1536" s="19"/>
    </row>
    <row r="1537" spans="1:27" x14ac:dyDescent="0.2">
      <c r="A1537" s="36" t="s">
        <v>269</v>
      </c>
      <c r="B1537" s="19"/>
      <c r="C1537" s="28"/>
      <c r="D1537" s="379" t="s">
        <v>313</v>
      </c>
      <c r="E1537" s="379"/>
      <c r="F1537" s="379" t="s">
        <v>314</v>
      </c>
      <c r="G1537" s="379"/>
      <c r="H1537" s="19"/>
      <c r="I1537" s="19"/>
      <c r="J1537" s="19"/>
      <c r="K1537" s="36" t="s">
        <v>269</v>
      </c>
      <c r="L1537" s="19"/>
      <c r="M1537" s="28"/>
      <c r="N1537" s="379" t="s">
        <v>313</v>
      </c>
      <c r="O1537" s="379"/>
      <c r="P1537" s="379" t="s">
        <v>314</v>
      </c>
      <c r="Q1537" s="379"/>
      <c r="R1537" s="34"/>
      <c r="S1537" s="19"/>
      <c r="T1537" s="19"/>
      <c r="U1537" s="19"/>
      <c r="V1537" s="19"/>
      <c r="W1537" s="19"/>
      <c r="X1537" s="19"/>
      <c r="Y1537" s="19"/>
      <c r="Z1537" s="19"/>
      <c r="AA1537" s="19"/>
    </row>
    <row r="1538" spans="1:27" x14ac:dyDescent="0.2">
      <c r="A1538" s="19"/>
      <c r="B1538" s="19"/>
      <c r="C1538" s="28"/>
      <c r="D1538" s="379"/>
      <c r="E1538" s="379"/>
      <c r="F1538" s="379"/>
      <c r="G1538" s="379"/>
      <c r="H1538" s="19"/>
      <c r="I1538" s="19"/>
      <c r="J1538" s="19"/>
      <c r="K1538" s="19"/>
      <c r="L1538" s="19"/>
      <c r="M1538" s="28"/>
      <c r="N1538" s="379"/>
      <c r="O1538" s="379"/>
      <c r="P1538" s="379"/>
      <c r="Q1538" s="379"/>
      <c r="R1538" s="34"/>
      <c r="S1538" s="19"/>
      <c r="T1538" s="19"/>
      <c r="U1538" s="19"/>
      <c r="V1538" s="19"/>
      <c r="W1538" s="19"/>
      <c r="X1538" s="19"/>
      <c r="Y1538" s="19"/>
      <c r="Z1538" s="19"/>
      <c r="AA1538" s="19"/>
    </row>
    <row r="1539" spans="1:27" x14ac:dyDescent="0.2">
      <c r="A1539" s="346" t="s">
        <v>270</v>
      </c>
      <c r="B1539" s="346"/>
      <c r="C1539" s="346" t="s">
        <v>256</v>
      </c>
      <c r="D1539" s="374" t="str">
        <f>VLOOKUP(S1486,Base_03!$A$5:$AS$24,6,0)</f>
        <v>BT 10</v>
      </c>
      <c r="E1539" s="374"/>
      <c r="F1539" s="375">
        <f>VLOOKUP(S1486,Base_03!$A$5:$AS$24,12,0)</f>
        <v>0</v>
      </c>
      <c r="G1539" s="375"/>
      <c r="H1539" s="19" t="s">
        <v>271</v>
      </c>
      <c r="I1539" s="19"/>
      <c r="J1539" s="19"/>
      <c r="K1539" s="346" t="s">
        <v>270</v>
      </c>
      <c r="L1539" s="346"/>
      <c r="M1539" s="346"/>
      <c r="N1539" s="374" t="str">
        <f>VLOOKUP(S1486,Base_04!$A$5:$AS$24,6,0)</f>
        <v>BT 10</v>
      </c>
      <c r="O1539" s="374"/>
      <c r="P1539" s="375">
        <f>VLOOKUP(S1486,Base_04!$A$5:$AS$24,12,0)</f>
        <v>0</v>
      </c>
      <c r="Q1539" s="375"/>
      <c r="R1539" s="19" t="s">
        <v>271</v>
      </c>
      <c r="S1539" s="19" t="s">
        <v>272</v>
      </c>
      <c r="T1539" s="19"/>
      <c r="U1539" s="19"/>
      <c r="V1539" s="19"/>
      <c r="W1539" s="19"/>
      <c r="X1539" s="19"/>
      <c r="Y1539" s="19"/>
      <c r="Z1539" s="19"/>
      <c r="AA1539" s="19"/>
    </row>
    <row r="1540" spans="1:27" x14ac:dyDescent="0.2">
      <c r="A1540" s="346" t="s">
        <v>273</v>
      </c>
      <c r="B1540" s="346"/>
      <c r="C1540" s="346" t="s">
        <v>256</v>
      </c>
      <c r="D1540" s="374" t="str">
        <f>VLOOKUP(S1486,Base_03!$A$5:$AS$24,13,0)</f>
        <v>S 10</v>
      </c>
      <c r="E1540" s="374"/>
      <c r="F1540" s="375">
        <f>VLOOKUP(S1486,Base_03!$A$5:$AS$24,15,0)</f>
        <v>0</v>
      </c>
      <c r="G1540" s="375"/>
      <c r="H1540" s="19" t="s">
        <v>271</v>
      </c>
      <c r="I1540" s="19"/>
      <c r="J1540" s="19"/>
      <c r="K1540" s="346" t="s">
        <v>273</v>
      </c>
      <c r="L1540" s="346"/>
      <c r="M1540" s="346"/>
      <c r="N1540" s="374" t="str">
        <f>VLOOKUP(S1486,Base_04!$A$5:$AS$24,13,0)</f>
        <v>S 10</v>
      </c>
      <c r="O1540" s="374"/>
      <c r="P1540" s="375">
        <f>VLOOKUP(S1486,Base_04!$A$5:$AS$24,15,0)</f>
        <v>0</v>
      </c>
      <c r="Q1540" s="375"/>
      <c r="R1540" s="19" t="s">
        <v>271</v>
      </c>
      <c r="S1540" s="19" t="s">
        <v>272</v>
      </c>
      <c r="T1540" s="19"/>
      <c r="U1540" s="19"/>
      <c r="V1540" s="19"/>
      <c r="W1540" s="19"/>
      <c r="X1540" s="19"/>
      <c r="Y1540" s="19"/>
      <c r="Z1540" s="19"/>
      <c r="AA1540" s="19"/>
    </row>
    <row r="1541" spans="1:27" x14ac:dyDescent="0.2">
      <c r="A1541" s="346" t="s">
        <v>274</v>
      </c>
      <c r="B1541" s="346"/>
      <c r="C1541" s="346" t="s">
        <v>256</v>
      </c>
      <c r="D1541" s="374" t="str">
        <f>VLOOKUP(S1486,Base_03!$A$5:$AS$24,16,0)</f>
        <v>B 10</v>
      </c>
      <c r="E1541" s="374"/>
      <c r="F1541" s="375">
        <f>VLOOKUP(S1486,Base_03!$A$5:$AS$24,22,0)</f>
        <v>0</v>
      </c>
      <c r="G1541" s="375"/>
      <c r="H1541" s="19" t="s">
        <v>271</v>
      </c>
      <c r="I1541" s="19"/>
      <c r="J1541" s="19"/>
      <c r="K1541" s="346" t="s">
        <v>274</v>
      </c>
      <c r="L1541" s="346"/>
      <c r="M1541" s="346"/>
      <c r="N1541" s="374" t="str">
        <f>VLOOKUP(S1486,Base_04!$A$5:$AS$24,16,0)</f>
        <v>B 10</v>
      </c>
      <c r="O1541" s="374"/>
      <c r="P1541" s="375">
        <f>VLOOKUP(S1486,Base_04!$A$5:$AS$24,22,0)</f>
        <v>0</v>
      </c>
      <c r="Q1541" s="375"/>
      <c r="R1541" s="19" t="s">
        <v>271</v>
      </c>
      <c r="S1541" s="19" t="s">
        <v>272</v>
      </c>
      <c r="T1541" s="19"/>
      <c r="U1541" s="19"/>
      <c r="V1541" s="19"/>
      <c r="W1541" s="19"/>
      <c r="X1541" s="19"/>
      <c r="Y1541" s="19"/>
      <c r="Z1541" s="19"/>
      <c r="AA1541" s="19"/>
    </row>
    <row r="1542" spans="1:27" x14ac:dyDescent="0.2">
      <c r="A1542" s="346" t="s">
        <v>275</v>
      </c>
      <c r="B1542" s="346"/>
      <c r="C1542" s="346" t="s">
        <v>256</v>
      </c>
      <c r="D1542" s="374" t="str">
        <f>VLOOKUP(S1486,Base_03!$A$5:$AS$24,23,0)</f>
        <v>K 10</v>
      </c>
      <c r="E1542" s="374"/>
      <c r="F1542" s="375">
        <f>VLOOKUP(S1486,Base_03!$A$5:$AS$24,24,0)</f>
        <v>0</v>
      </c>
      <c r="G1542" s="375"/>
      <c r="H1542" s="19" t="s">
        <v>271</v>
      </c>
      <c r="I1542" s="19"/>
      <c r="J1542" s="19"/>
      <c r="K1542" s="346" t="s">
        <v>275</v>
      </c>
      <c r="L1542" s="346"/>
      <c r="M1542" s="346"/>
      <c r="N1542" s="374" t="str">
        <f>VLOOKUP(S1486,Base_04!$A$5:$AS$24,23,0)</f>
        <v>K 10</v>
      </c>
      <c r="O1542" s="374"/>
      <c r="P1542" s="375">
        <f>VLOOKUP(S1486,Base_04!$A$5:$AS$24,24,0)</f>
        <v>0</v>
      </c>
      <c r="Q1542" s="375"/>
      <c r="R1542" s="19" t="s">
        <v>271</v>
      </c>
      <c r="S1542" s="19" t="s">
        <v>272</v>
      </c>
      <c r="T1542" s="19"/>
      <c r="U1542" s="19"/>
      <c r="V1542" s="19"/>
      <c r="W1542" s="19"/>
      <c r="X1542" s="19"/>
      <c r="Y1542" s="19"/>
      <c r="Z1542" s="19"/>
      <c r="AA1542" s="19"/>
    </row>
    <row r="1543" spans="1:27" x14ac:dyDescent="0.2">
      <c r="A1543" s="346" t="s">
        <v>276</v>
      </c>
      <c r="B1543" s="346"/>
      <c r="C1543" s="346" t="s">
        <v>256</v>
      </c>
      <c r="D1543" s="374" t="str">
        <f>VLOOKUP(S1486,Base_03!$A$5:$AS$24,25,0)</f>
        <v>K 10</v>
      </c>
      <c r="E1543" s="374"/>
      <c r="F1543" s="375">
        <f>VLOOKUP(S1486,Base_03!$A$5:$AS$24,26,0)</f>
        <v>73.900834456272094</v>
      </c>
      <c r="G1543" s="375"/>
      <c r="H1543" s="19" t="s">
        <v>309</v>
      </c>
      <c r="I1543" s="19"/>
      <c r="J1543" s="19"/>
      <c r="K1543" s="346" t="s">
        <v>276</v>
      </c>
      <c r="L1543" s="346"/>
      <c r="M1543" s="346"/>
      <c r="N1543" s="374" t="str">
        <f>VLOOKUP(S1486,Base_04!$A$5:$AS$24,25,0)</f>
        <v>K 10</v>
      </c>
      <c r="O1543" s="374"/>
      <c r="P1543" s="375">
        <f>VLOOKUP(S1486,Base_04!$A$5:$AS$24,26,0)</f>
        <v>93.530743608719362</v>
      </c>
      <c r="Q1543" s="375"/>
      <c r="R1543" s="19" t="s">
        <v>309</v>
      </c>
      <c r="S1543" s="19" t="s">
        <v>272</v>
      </c>
      <c r="T1543" s="19"/>
      <c r="U1543" s="19"/>
      <c r="V1543" s="19"/>
      <c r="W1543" s="19"/>
      <c r="X1543" s="19"/>
      <c r="Y1543" s="19"/>
      <c r="Z1543" s="19"/>
      <c r="AA1543" s="19"/>
    </row>
    <row r="1544" spans="1:27" x14ac:dyDescent="0.2">
      <c r="A1544" s="22"/>
      <c r="B1544" s="22"/>
      <c r="C1544" s="22"/>
      <c r="D1544" s="18"/>
      <c r="E1544" s="18"/>
      <c r="F1544" s="29"/>
      <c r="G1544" s="19"/>
      <c r="H1544" s="19"/>
      <c r="I1544" s="19"/>
      <c r="J1544" s="19"/>
      <c r="K1544" s="22"/>
      <c r="L1544" s="22"/>
      <c r="M1544" s="22"/>
      <c r="N1544" s="18"/>
      <c r="O1544" s="18"/>
      <c r="P1544" s="29"/>
      <c r="Q1544" s="19"/>
      <c r="R1544" s="19"/>
      <c r="S1544" s="19"/>
      <c r="T1544" s="19"/>
      <c r="U1544" s="19"/>
      <c r="V1544" s="19"/>
      <c r="W1544" s="19"/>
      <c r="X1544" s="19"/>
      <c r="Y1544" s="19"/>
      <c r="Z1544" s="19"/>
      <c r="AA1544" s="19"/>
    </row>
    <row r="1545" spans="1:27" x14ac:dyDescent="0.2">
      <c r="A1545" s="36" t="s">
        <v>277</v>
      </c>
      <c r="B1545" s="19"/>
      <c r="C1545" s="28"/>
      <c r="D1545" s="379" t="s">
        <v>313</v>
      </c>
      <c r="E1545" s="379"/>
      <c r="F1545" s="379" t="s">
        <v>314</v>
      </c>
      <c r="G1545" s="379"/>
      <c r="H1545" s="19"/>
      <c r="I1545" s="19"/>
      <c r="J1545" s="19"/>
      <c r="K1545" s="36" t="s">
        <v>277</v>
      </c>
      <c r="L1545" s="19"/>
      <c r="M1545" s="28"/>
      <c r="N1545" s="379" t="s">
        <v>313</v>
      </c>
      <c r="O1545" s="379"/>
      <c r="P1545" s="379" t="s">
        <v>314</v>
      </c>
      <c r="Q1545" s="379"/>
      <c r="R1545" s="34"/>
      <c r="S1545" s="19"/>
      <c r="T1545" s="19"/>
      <c r="U1545" s="19"/>
      <c r="V1545" s="19"/>
      <c r="W1545" s="19"/>
      <c r="X1545" s="19"/>
      <c r="Y1545" s="19"/>
      <c r="Z1545" s="19"/>
      <c r="AA1545" s="19"/>
    </row>
    <row r="1546" spans="1:27" x14ac:dyDescent="0.2">
      <c r="A1546" s="19"/>
      <c r="B1546" s="19"/>
      <c r="C1546" s="28"/>
      <c r="D1546" s="379"/>
      <c r="E1546" s="379"/>
      <c r="F1546" s="379"/>
      <c r="G1546" s="379"/>
      <c r="H1546" s="19"/>
      <c r="I1546" s="19"/>
      <c r="J1546" s="19"/>
      <c r="K1546" s="19"/>
      <c r="L1546" s="19"/>
      <c r="M1546" s="28"/>
      <c r="N1546" s="379"/>
      <c r="O1546" s="379"/>
      <c r="P1546" s="379"/>
      <c r="Q1546" s="379"/>
      <c r="R1546" s="34"/>
      <c r="S1546" s="19"/>
      <c r="T1546" s="19"/>
      <c r="U1546" s="19"/>
      <c r="V1546" s="19"/>
      <c r="W1546" s="19"/>
      <c r="X1546" s="19"/>
      <c r="Y1546" s="19"/>
      <c r="Z1546" s="19"/>
      <c r="AA1546" s="19"/>
    </row>
    <row r="1547" spans="1:27" x14ac:dyDescent="0.2">
      <c r="A1547" s="346" t="s">
        <v>278</v>
      </c>
      <c r="B1547" s="346"/>
      <c r="C1547" s="346" t="s">
        <v>2</v>
      </c>
      <c r="D1547" s="374" t="str">
        <f>VLOOKUP(S1486,Base_03!$A$5:$AS$24,28,0)</f>
        <v xml:space="preserve"> G 10</v>
      </c>
      <c r="E1547" s="374"/>
      <c r="F1547" s="375">
        <f>VLOOKUP(S1486,Base_03!$A$5:$AS$24,30,0)</f>
        <v>55</v>
      </c>
      <c r="G1547" s="375"/>
      <c r="H1547" s="19" t="s">
        <v>309</v>
      </c>
      <c r="I1547" s="19"/>
      <c r="J1547" s="19"/>
      <c r="K1547" s="346" t="s">
        <v>278</v>
      </c>
      <c r="L1547" s="346"/>
      <c r="M1547" s="346" t="s">
        <v>2</v>
      </c>
      <c r="N1547" s="374" t="str">
        <f>VLOOKUP(S1486,Base_04!$A$5:$AS$24,28,0)</f>
        <v xml:space="preserve"> G 10</v>
      </c>
      <c r="O1547" s="374"/>
      <c r="P1547" s="375">
        <f>VLOOKUP(S1486,Base_04!$A$5:$AS$24,30,0)</f>
        <v>55</v>
      </c>
      <c r="Q1547" s="375"/>
      <c r="R1547" s="19" t="s">
        <v>309</v>
      </c>
      <c r="S1547" s="19" t="s">
        <v>272</v>
      </c>
      <c r="T1547" s="19"/>
      <c r="U1547" s="19"/>
      <c r="V1547" s="19"/>
      <c r="W1547" s="19"/>
      <c r="X1547" s="19"/>
      <c r="Y1547" s="19"/>
      <c r="Z1547" s="19"/>
      <c r="AA1547" s="19"/>
    </row>
    <row r="1548" spans="1:27" x14ac:dyDescent="0.2">
      <c r="A1548" s="346" t="s">
        <v>279</v>
      </c>
      <c r="B1548" s="346"/>
      <c r="C1548" s="346" t="s">
        <v>2</v>
      </c>
      <c r="D1548" s="374" t="str">
        <f>VLOOKUP(S1486,Base_03!$A$5:$AS$24,31,0)</f>
        <v>H 10</v>
      </c>
      <c r="E1548" s="374"/>
      <c r="F1548" s="375">
        <f>VLOOKUP(S1486,Base_03!$A$5:$AS$24,34,0)</f>
        <v>-5.76</v>
      </c>
      <c r="G1548" s="375"/>
      <c r="H1548" s="19" t="s">
        <v>309</v>
      </c>
      <c r="I1548" s="19"/>
      <c r="J1548" s="19"/>
      <c r="K1548" s="346" t="s">
        <v>279</v>
      </c>
      <c r="L1548" s="346"/>
      <c r="M1548" s="346" t="s">
        <v>2</v>
      </c>
      <c r="N1548" s="374" t="str">
        <f>VLOOKUP(S1486,Base_04!$A$5:$AS$24,31,0)</f>
        <v>H 10</v>
      </c>
      <c r="O1548" s="374"/>
      <c r="P1548" s="375">
        <f>VLOOKUP(S1486,Base_04!$A$5:$AS$24,34,0)</f>
        <v>-5.76</v>
      </c>
      <c r="Q1548" s="375"/>
      <c r="R1548" s="19" t="s">
        <v>309</v>
      </c>
      <c r="S1548" s="19" t="s">
        <v>272</v>
      </c>
      <c r="T1548" s="19"/>
      <c r="U1548" s="19"/>
      <c r="V1548" s="19"/>
      <c r="W1548" s="19"/>
      <c r="X1548" s="19"/>
      <c r="Y1548" s="19"/>
      <c r="Z1548" s="19"/>
      <c r="AA1548" s="19"/>
    </row>
    <row r="1549" spans="1:27" x14ac:dyDescent="0.2">
      <c r="A1549" s="376" t="s">
        <v>311</v>
      </c>
      <c r="B1549" s="376"/>
      <c r="C1549" s="376" t="s">
        <v>2</v>
      </c>
      <c r="D1549" s="377" t="str">
        <f>VLOOKUP(S1486,Base_03!$A$5:$AS$24,35,0)</f>
        <v>Kayu</v>
      </c>
      <c r="E1549" s="377"/>
      <c r="F1549" s="378">
        <f>VLOOKUP(S1486,Base_03!$A$5:$AS$24,36,0)</f>
        <v>5.76</v>
      </c>
      <c r="G1549" s="378"/>
      <c r="H1549" s="19" t="s">
        <v>309</v>
      </c>
      <c r="I1549" s="19"/>
      <c r="J1549" s="19"/>
      <c r="K1549" s="376" t="s">
        <v>311</v>
      </c>
      <c r="L1549" s="376"/>
      <c r="M1549" s="376" t="s">
        <v>2</v>
      </c>
      <c r="N1549" s="377" t="str">
        <f>VLOOKUP(S1486,Base_04!$A$5:$AS$24,35,0)</f>
        <v>Kayu</v>
      </c>
      <c r="O1549" s="377"/>
      <c r="P1549" s="378">
        <f>VLOOKUP(S1486,Base_04!$A$5:$AS$24,36,0)</f>
        <v>5.76</v>
      </c>
      <c r="Q1549" s="378"/>
      <c r="R1549" s="19" t="s">
        <v>309</v>
      </c>
      <c r="S1549" s="19" t="s">
        <v>272</v>
      </c>
      <c r="T1549" s="19"/>
      <c r="U1549" s="19"/>
      <c r="V1549" s="19"/>
      <c r="W1549" s="19"/>
      <c r="X1549" s="19"/>
      <c r="Y1549" s="19"/>
      <c r="Z1549" s="19"/>
      <c r="AA1549" s="19"/>
    </row>
    <row r="1550" spans="1:27" x14ac:dyDescent="0.2">
      <c r="A1550" s="372" t="s">
        <v>312</v>
      </c>
      <c r="B1550" s="372"/>
      <c r="C1550" s="372"/>
      <c r="D1550" s="377"/>
      <c r="E1550" s="377"/>
      <c r="F1550" s="378"/>
      <c r="G1550" s="378"/>
      <c r="H1550" s="19"/>
      <c r="I1550" s="19"/>
      <c r="J1550" s="19"/>
      <c r="K1550" s="372" t="s">
        <v>312</v>
      </c>
      <c r="L1550" s="372"/>
      <c r="M1550" s="372"/>
      <c r="N1550" s="377"/>
      <c r="O1550" s="377"/>
      <c r="P1550" s="378"/>
      <c r="Q1550" s="378"/>
      <c r="R1550" s="19"/>
      <c r="S1550" s="19"/>
      <c r="T1550" s="19"/>
      <c r="U1550" s="19"/>
      <c r="V1550" s="19"/>
      <c r="W1550" s="19"/>
      <c r="X1550" s="19"/>
      <c r="Y1550" s="19"/>
      <c r="Z1550" s="19"/>
      <c r="AA1550" s="19"/>
    </row>
    <row r="1551" spans="1:27" x14ac:dyDescent="0.2">
      <c r="A1551" s="346" t="s">
        <v>280</v>
      </c>
      <c r="B1551" s="346"/>
      <c r="C1551" s="346" t="s">
        <v>2</v>
      </c>
      <c r="D1551" s="374" t="str">
        <f>VLOOKUP(S1486,Base_03!$A$5:$AS$24,39,0)</f>
        <v>R 10</v>
      </c>
      <c r="E1551" s="374"/>
      <c r="F1551" s="375">
        <f>VLOOKUP(S1486,Base_03!$A$5:$AS$24,40,0)</f>
        <v>36</v>
      </c>
      <c r="G1551" s="375"/>
      <c r="H1551" s="19" t="s">
        <v>309</v>
      </c>
      <c r="I1551" s="19"/>
      <c r="J1551" s="19"/>
      <c r="K1551" s="346" t="s">
        <v>280</v>
      </c>
      <c r="L1551" s="346"/>
      <c r="M1551" s="346" t="s">
        <v>2</v>
      </c>
      <c r="N1551" s="374" t="str">
        <f>VLOOKUP(S1486,Base_04!$A$5:$AS$24,39,0)</f>
        <v>R 10</v>
      </c>
      <c r="O1551" s="374"/>
      <c r="P1551" s="375">
        <f>VLOOKUP(S1486,Base_04!$A$5:$AS$24,40,0)</f>
        <v>49</v>
      </c>
      <c r="Q1551" s="375"/>
      <c r="R1551" s="19" t="s">
        <v>309</v>
      </c>
      <c r="S1551" s="19" t="s">
        <v>272</v>
      </c>
      <c r="T1551" s="19"/>
      <c r="U1551" s="19"/>
      <c r="V1551" s="19"/>
      <c r="W1551" s="19"/>
      <c r="X1551" s="19"/>
      <c r="Y1551" s="19"/>
      <c r="Z1551" s="19"/>
      <c r="AA1551" s="19"/>
    </row>
    <row r="1552" spans="1:27" x14ac:dyDescent="0.2">
      <c r="A1552" s="19"/>
      <c r="B1552" s="19"/>
      <c r="C1552" s="19"/>
      <c r="D1552" s="19"/>
      <c r="E1552" s="19"/>
      <c r="F1552" s="19"/>
      <c r="G1552" s="19"/>
      <c r="H1552" s="19"/>
      <c r="I1552" s="19"/>
      <c r="J1552" s="19"/>
      <c r="K1552" s="19"/>
      <c r="L1552" s="37"/>
      <c r="M1552" s="37"/>
      <c r="N1552" s="37"/>
      <c r="O1552" s="19"/>
      <c r="P1552" s="29"/>
      <c r="Q1552" s="19"/>
      <c r="R1552" s="19"/>
      <c r="S1552" s="19"/>
      <c r="T1552" s="19"/>
      <c r="U1552" s="19"/>
      <c r="V1552" s="19"/>
      <c r="W1552" s="19"/>
      <c r="X1552" s="19"/>
      <c r="Y1552" s="19"/>
      <c r="Z1552" s="19"/>
      <c r="AA1552" s="19"/>
    </row>
    <row r="1553" spans="1:27" x14ac:dyDescent="0.2">
      <c r="A1553" s="346" t="s">
        <v>315</v>
      </c>
      <c r="B1553" s="346"/>
      <c r="C1553" s="346" t="s">
        <v>256</v>
      </c>
      <c r="D1553" s="373">
        <f>VLOOKUP(S1486,Base_03!$A$5:$AS$24,42,0)</f>
        <v>6.666666666666667</v>
      </c>
      <c r="E1553" s="373"/>
      <c r="F1553" s="20" t="s">
        <v>281</v>
      </c>
      <c r="G1553" s="19"/>
      <c r="H1553" s="19"/>
      <c r="I1553" s="19"/>
      <c r="J1553" s="19"/>
      <c r="K1553" s="346" t="s">
        <v>315</v>
      </c>
      <c r="L1553" s="346"/>
      <c r="M1553" s="346" t="s">
        <v>256</v>
      </c>
      <c r="N1553" s="373">
        <f>VLOOKUP(S1486,Base_04!$A$5:$AS$24,42,0)</f>
        <v>4.8979591836734695</v>
      </c>
      <c r="O1553" s="373"/>
      <c r="P1553" s="38" t="s">
        <v>281</v>
      </c>
      <c r="Q1553" s="19"/>
      <c r="R1553" s="19"/>
      <c r="S1553" s="30" t="s">
        <v>282</v>
      </c>
      <c r="T1553" s="19"/>
      <c r="U1553" s="19"/>
      <c r="V1553" s="19"/>
      <c r="W1553" s="19"/>
      <c r="X1553" s="19"/>
      <c r="Y1553" s="19"/>
      <c r="Z1553" s="19"/>
      <c r="AA1553" s="19"/>
    </row>
    <row r="1554" spans="1:27" x14ac:dyDescent="0.2">
      <c r="A1554" s="346" t="s">
        <v>316</v>
      </c>
      <c r="B1554" s="346"/>
      <c r="C1554" s="346" t="s">
        <v>2</v>
      </c>
      <c r="D1554" s="373">
        <f>VLOOKUP(S1486,Base_03!$A$5:$AS$24,43,0)</f>
        <v>9.6666666666666661</v>
      </c>
      <c r="E1554" s="373"/>
      <c r="F1554" s="20" t="s">
        <v>281</v>
      </c>
      <c r="G1554" s="19"/>
      <c r="H1554" s="19"/>
      <c r="I1554" s="19"/>
      <c r="J1554" s="19"/>
      <c r="K1554" s="346" t="s">
        <v>316</v>
      </c>
      <c r="L1554" s="346"/>
      <c r="M1554" s="346" t="s">
        <v>2</v>
      </c>
      <c r="N1554" s="373">
        <f>VLOOKUP(S1486,Base_04!$A$5:$AS$24,43,0)</f>
        <v>7.1020408163265314</v>
      </c>
      <c r="O1554" s="373"/>
      <c r="P1554" s="38" t="s">
        <v>281</v>
      </c>
      <c r="Q1554" s="19"/>
      <c r="R1554" s="19"/>
      <c r="S1554" s="30" t="s">
        <v>283</v>
      </c>
      <c r="T1554" s="19"/>
      <c r="U1554" s="19"/>
      <c r="V1554" s="19"/>
      <c r="W1554" s="19"/>
      <c r="X1554" s="19"/>
      <c r="Y1554" s="19"/>
      <c r="Z1554" s="19"/>
      <c r="AA1554" s="19"/>
    </row>
    <row r="1555" spans="1:27" x14ac:dyDescent="0.2">
      <c r="A1555" s="346" t="s">
        <v>317</v>
      </c>
      <c r="B1555" s="346"/>
      <c r="C1555" s="346"/>
      <c r="D1555" s="367" t="str">
        <f>VLOOKUP(S1486,Base_03!$A$5:$AS$24,44,0)</f>
        <v>(Ada) Baik</v>
      </c>
      <c r="E1555" s="367"/>
      <c r="F1555" s="19"/>
      <c r="G1555" s="19"/>
      <c r="H1555" s="19"/>
      <c r="I1555" s="19"/>
      <c r="J1555" s="19"/>
      <c r="K1555" s="346" t="s">
        <v>317</v>
      </c>
      <c r="L1555" s="346"/>
      <c r="M1555" s="346"/>
      <c r="N1555" s="367" t="str">
        <f>VLOOKUP(S1486,Base_04!$A$5:$AS$24,44,0)</f>
        <v>(Ada) Baik</v>
      </c>
      <c r="O1555" s="367"/>
      <c r="P1555" s="29"/>
      <c r="Q1555" s="19"/>
      <c r="R1555" s="19"/>
      <c r="S1555" s="19"/>
      <c r="T1555" s="19"/>
      <c r="U1555" s="19"/>
      <c r="V1555" s="19"/>
      <c r="W1555" s="19"/>
      <c r="X1555" s="19"/>
      <c r="Y1555" s="19"/>
      <c r="Z1555" s="19"/>
      <c r="AA1555" s="19"/>
    </row>
    <row r="1556" spans="1:27" x14ac:dyDescent="0.2">
      <c r="A1556" s="372" t="s">
        <v>318</v>
      </c>
      <c r="B1556" s="372"/>
      <c r="C1556" s="28"/>
      <c r="D1556" s="20"/>
      <c r="E1556" s="20"/>
      <c r="F1556" s="19"/>
      <c r="G1556" s="19"/>
      <c r="H1556" s="19"/>
      <c r="I1556" s="19"/>
      <c r="J1556" s="19"/>
      <c r="K1556" s="372" t="s">
        <v>318</v>
      </c>
      <c r="L1556" s="372"/>
      <c r="M1556" s="28"/>
      <c r="N1556" s="20"/>
      <c r="O1556" s="20"/>
      <c r="P1556" s="29"/>
      <c r="Q1556" s="19"/>
      <c r="R1556" s="19"/>
      <c r="S1556" s="19"/>
      <c r="T1556" s="19"/>
      <c r="U1556" s="19"/>
      <c r="V1556" s="19"/>
      <c r="W1556" s="19"/>
      <c r="X1556" s="19"/>
      <c r="Y1556" s="19"/>
      <c r="Z1556" s="19"/>
      <c r="AA1556" s="19"/>
    </row>
    <row r="1557" spans="1:27" x14ac:dyDescent="0.2">
      <c r="A1557" s="346" t="s">
        <v>317</v>
      </c>
      <c r="B1557" s="346"/>
      <c r="C1557" s="346"/>
      <c r="D1557" s="367" t="str">
        <f>VLOOKUP(S1486,Base_03!$A$5:$AS$24,45,0)</f>
        <v>Air Pam (Baik)</v>
      </c>
      <c r="E1557" s="367"/>
      <c r="F1557" s="19"/>
      <c r="G1557" s="19"/>
      <c r="H1557" s="19"/>
      <c r="I1557" s="19"/>
      <c r="J1557" s="19"/>
      <c r="K1557" s="346" t="s">
        <v>317</v>
      </c>
      <c r="L1557" s="346"/>
      <c r="M1557" s="346"/>
      <c r="N1557" s="367" t="str">
        <f>VLOOKUP(S1486,Base_04!$A$5:$AS$24,45,0)</f>
        <v>Air Pam (Baik)</v>
      </c>
      <c r="O1557" s="367"/>
      <c r="P1557" s="29"/>
      <c r="Q1557" s="19"/>
      <c r="R1557" s="19"/>
      <c r="S1557" s="19"/>
      <c r="T1557" s="19"/>
      <c r="U1557" s="19"/>
      <c r="V1557" s="19"/>
      <c r="W1557" s="19"/>
      <c r="X1557" s="19"/>
      <c r="Y1557" s="19"/>
      <c r="Z1557" s="19"/>
      <c r="AA1557" s="19"/>
    </row>
    <row r="1558" spans="1:27" x14ac:dyDescent="0.2">
      <c r="A1558" s="372" t="s">
        <v>319</v>
      </c>
      <c r="B1558" s="372"/>
      <c r="C1558" s="28"/>
      <c r="D1558" s="20"/>
      <c r="E1558" s="20"/>
      <c r="F1558" s="19"/>
      <c r="G1558" s="19"/>
      <c r="H1558" s="19"/>
      <c r="I1558" s="19"/>
      <c r="J1558" s="19"/>
      <c r="K1558" s="372" t="s">
        <v>319</v>
      </c>
      <c r="L1558" s="372"/>
      <c r="M1558" s="28"/>
      <c r="N1558" s="20"/>
      <c r="O1558" s="20"/>
      <c r="P1558" s="29"/>
      <c r="Q1558" s="19"/>
      <c r="R1558" s="19"/>
      <c r="S1558" s="19"/>
      <c r="T1558" s="19"/>
      <c r="U1558" s="19"/>
      <c r="V1558" s="19"/>
      <c r="W1558" s="19"/>
      <c r="X1558" s="19"/>
      <c r="Y1558" s="19"/>
      <c r="Z1558" s="19"/>
      <c r="AA1558" s="19"/>
    </row>
    <row r="1559" spans="1:27" x14ac:dyDescent="0.2">
      <c r="A1559" s="35" t="s">
        <v>284</v>
      </c>
      <c r="B1559" s="19"/>
      <c r="C1559" s="28" t="s">
        <v>256</v>
      </c>
      <c r="D1559" s="367">
        <f>VLOOKUP(S1486,[128]Base_02!$A$5:$S$24,18,0)</f>
        <v>0</v>
      </c>
      <c r="E1559" s="367"/>
      <c r="F1559" s="19" t="str">
        <f>IF(D1559&gt;0,"LU","LS")</f>
        <v>LS</v>
      </c>
      <c r="G1559" s="19"/>
      <c r="H1559" s="19"/>
      <c r="I1559" s="19"/>
      <c r="J1559" s="19"/>
      <c r="K1559" s="35" t="s">
        <v>284</v>
      </c>
      <c r="L1559" s="28"/>
      <c r="M1559" s="28" t="s">
        <v>256</v>
      </c>
      <c r="N1559" s="367">
        <f>D1559</f>
        <v>0</v>
      </c>
      <c r="O1559" s="367"/>
      <c r="P1559" s="19" t="str">
        <f>IF(N1559&gt;0,"LU","LS")</f>
        <v>LS</v>
      </c>
      <c r="Q1559" s="19"/>
      <c r="R1559" s="19"/>
      <c r="S1559" s="19"/>
      <c r="T1559" s="19"/>
      <c r="U1559" s="19"/>
      <c r="V1559" s="19"/>
      <c r="W1559" s="19"/>
      <c r="X1559" s="19"/>
      <c r="Y1559" s="19"/>
      <c r="Z1559" s="19"/>
      <c r="AA1559" s="19"/>
    </row>
    <row r="1560" spans="1:27" x14ac:dyDescent="0.2">
      <c r="A1560" s="19"/>
      <c r="B1560" s="19"/>
      <c r="C1560" s="28" t="s">
        <v>285</v>
      </c>
      <c r="D1560" s="367">
        <f>VLOOKUP(S1486,[128]Base_02!$A$5:$S$24,19,0)</f>
        <v>0</v>
      </c>
      <c r="E1560" s="367"/>
      <c r="F1560" s="19" t="s">
        <v>286</v>
      </c>
      <c r="G1560" s="19"/>
      <c r="H1560" s="19"/>
      <c r="I1560" s="19"/>
      <c r="J1560" s="19"/>
      <c r="K1560" s="19"/>
      <c r="L1560" s="19"/>
      <c r="M1560" s="19"/>
      <c r="N1560" s="367">
        <f>D1560</f>
        <v>0</v>
      </c>
      <c r="O1560" s="367"/>
      <c r="P1560" s="29" t="s">
        <v>286</v>
      </c>
      <c r="Q1560" s="28" t="s">
        <v>287</v>
      </c>
      <c r="R1560" s="28"/>
      <c r="S1560" s="19"/>
      <c r="T1560" s="19"/>
      <c r="U1560" s="19"/>
      <c r="V1560" s="19"/>
      <c r="W1560" s="19"/>
      <c r="X1560" s="19"/>
      <c r="Y1560" s="19"/>
      <c r="Z1560" s="19"/>
      <c r="AA1560" s="19"/>
    </row>
    <row r="1561" spans="1:27" x14ac:dyDescent="0.2">
      <c r="A1561" s="19"/>
      <c r="B1561" s="19"/>
      <c r="C1561" s="28"/>
      <c r="D1561" s="19"/>
      <c r="E1561" s="19"/>
      <c r="F1561" s="19"/>
      <c r="G1561" s="19"/>
      <c r="H1561" s="19"/>
      <c r="I1561" s="19"/>
      <c r="J1561" s="19"/>
      <c r="K1561" s="19"/>
      <c r="L1561" s="20"/>
      <c r="M1561" s="20"/>
      <c r="N1561" s="29"/>
      <c r="O1561" s="19"/>
      <c r="P1561" s="19"/>
      <c r="Q1561" s="19"/>
      <c r="R1561" s="19"/>
      <c r="S1561" s="19"/>
      <c r="T1561" s="19"/>
      <c r="U1561" s="19"/>
      <c r="V1561" s="19"/>
      <c r="W1561" s="19"/>
      <c r="X1561" s="19"/>
      <c r="Y1561" s="19"/>
      <c r="Z1561" s="19"/>
      <c r="AA1561" s="19"/>
    </row>
    <row r="1562" spans="1:27" x14ac:dyDescent="0.2">
      <c r="A1562" s="19"/>
      <c r="B1562" s="19"/>
      <c r="C1562" s="28"/>
      <c r="D1562" s="19"/>
      <c r="E1562" s="19"/>
      <c r="F1562" s="19"/>
      <c r="G1562" s="19"/>
      <c r="H1562" s="19"/>
      <c r="I1562" s="19"/>
      <c r="J1562" s="19"/>
      <c r="K1562" s="19"/>
      <c r="L1562" s="20"/>
      <c r="M1562" s="20"/>
      <c r="N1562" s="29"/>
      <c r="O1562" s="19"/>
      <c r="P1562" s="19"/>
      <c r="Q1562" s="19"/>
      <c r="R1562" s="19"/>
      <c r="S1562" s="19"/>
      <c r="T1562" s="19"/>
      <c r="U1562" s="19"/>
      <c r="V1562" s="19"/>
      <c r="W1562" s="19"/>
      <c r="X1562" s="19"/>
      <c r="Y1562" s="19"/>
      <c r="Z1562" s="19"/>
      <c r="AA1562" s="19"/>
    </row>
    <row r="1563" spans="1:27" x14ac:dyDescent="0.2">
      <c r="A1563" s="19"/>
      <c r="B1563" s="19"/>
      <c r="C1563" s="28"/>
      <c r="D1563" s="19"/>
      <c r="E1563" s="19"/>
      <c r="F1563" s="19"/>
      <c r="G1563" s="19"/>
      <c r="H1563" s="19"/>
      <c r="I1563" s="19"/>
      <c r="J1563" s="19"/>
      <c r="K1563" s="19"/>
      <c r="L1563" s="20"/>
      <c r="M1563" s="20"/>
      <c r="N1563" s="29"/>
      <c r="O1563" s="19"/>
      <c r="P1563" s="19"/>
      <c r="Q1563" s="19"/>
      <c r="R1563" s="19"/>
      <c r="S1563" s="19"/>
      <c r="T1563" s="19"/>
      <c r="U1563" s="19"/>
      <c r="V1563" s="19"/>
      <c r="W1563" s="19"/>
      <c r="X1563" s="19"/>
      <c r="Y1563" s="19"/>
      <c r="Z1563" s="19"/>
      <c r="AA1563" s="19"/>
    </row>
    <row r="1564" spans="1:27" x14ac:dyDescent="0.2">
      <c r="A1564" s="19"/>
      <c r="B1564" s="19"/>
      <c r="C1564" s="28"/>
      <c r="D1564" s="19"/>
      <c r="E1564" s="19"/>
      <c r="F1564" s="19"/>
      <c r="G1564" s="19"/>
      <c r="H1564" s="19"/>
      <c r="I1564" s="19"/>
      <c r="J1564" s="19"/>
      <c r="K1564" s="19"/>
      <c r="L1564" s="20"/>
      <c r="M1564" s="20"/>
      <c r="N1564" s="29"/>
      <c r="O1564" s="19"/>
      <c r="P1564" s="19"/>
      <c r="Q1564" s="19"/>
      <c r="R1564" s="19"/>
      <c r="S1564" s="19"/>
      <c r="T1564" s="19"/>
      <c r="U1564" s="19"/>
      <c r="V1564" s="19"/>
      <c r="W1564" s="19"/>
      <c r="X1564" s="19"/>
      <c r="Y1564" s="19"/>
      <c r="Z1564" s="19"/>
      <c r="AA1564" s="19"/>
    </row>
    <row r="1565" spans="1:27" x14ac:dyDescent="0.2">
      <c r="A1565" s="19"/>
      <c r="B1565" s="19"/>
      <c r="C1565" s="28"/>
      <c r="D1565" s="19"/>
      <c r="E1565" s="19"/>
      <c r="F1565" s="19"/>
      <c r="G1565" s="19"/>
      <c r="H1565" s="19"/>
      <c r="I1565" s="19"/>
      <c r="J1565" s="19"/>
      <c r="K1565" s="19"/>
      <c r="L1565" s="20"/>
      <c r="M1565" s="20"/>
      <c r="N1565" s="29"/>
      <c r="O1565" s="19"/>
      <c r="P1565" s="19"/>
      <c r="Q1565" s="19"/>
      <c r="R1565" s="19"/>
      <c r="S1565" s="19"/>
      <c r="T1565" s="19"/>
      <c r="U1565" s="19"/>
      <c r="V1565" s="19"/>
      <c r="W1565" s="19"/>
      <c r="X1565" s="19"/>
      <c r="Y1565" s="19"/>
      <c r="Z1565" s="19"/>
      <c r="AA1565" s="19"/>
    </row>
    <row r="1566" spans="1:27" x14ac:dyDescent="0.2">
      <c r="A1566" s="19"/>
      <c r="B1566" s="19"/>
      <c r="C1566" s="28"/>
      <c r="D1566" s="19"/>
      <c r="E1566" s="19"/>
      <c r="F1566" s="19"/>
      <c r="G1566" s="19"/>
      <c r="H1566" s="19"/>
      <c r="I1566" s="19"/>
      <c r="J1566" s="19"/>
      <c r="K1566" s="19"/>
      <c r="L1566" s="20"/>
      <c r="M1566" s="20"/>
      <c r="N1566" s="29"/>
      <c r="O1566" s="19"/>
      <c r="P1566" s="19"/>
      <c r="Q1566" s="19"/>
      <c r="R1566" s="19"/>
      <c r="S1566" s="19"/>
      <c r="T1566" s="19"/>
      <c r="U1566" s="19"/>
      <c r="V1566" s="19"/>
      <c r="W1566" s="19"/>
      <c r="X1566" s="19"/>
      <c r="Y1566" s="19"/>
      <c r="Z1566" s="19"/>
      <c r="AA1566" s="19"/>
    </row>
    <row r="1567" spans="1:27" x14ac:dyDescent="0.2">
      <c r="A1567" s="19"/>
      <c r="B1567" s="19"/>
      <c r="C1567" s="28"/>
      <c r="D1567" s="19"/>
      <c r="E1567" s="19"/>
      <c r="F1567" s="19"/>
      <c r="G1567" s="19"/>
      <c r="H1567" s="19"/>
      <c r="I1567" s="19"/>
      <c r="J1567" s="19"/>
      <c r="K1567" s="19"/>
      <c r="L1567" s="20"/>
      <c r="M1567" s="20"/>
      <c r="N1567" s="29"/>
      <c r="O1567" s="19"/>
      <c r="P1567" s="19"/>
      <c r="Q1567" s="19"/>
      <c r="R1567" s="19"/>
      <c r="S1567" s="19"/>
      <c r="T1567" s="19"/>
      <c r="U1567" s="19"/>
      <c r="V1567" s="19"/>
      <c r="W1567" s="19"/>
      <c r="X1567" s="19"/>
      <c r="Y1567" s="19"/>
      <c r="Z1567" s="19"/>
      <c r="AA1567" s="19"/>
    </row>
    <row r="1568" spans="1:27" x14ac:dyDescent="0.2">
      <c r="A1568" s="24" t="s">
        <v>288</v>
      </c>
      <c r="B1568" s="19"/>
      <c r="C1568" s="19"/>
      <c r="D1568" s="19"/>
      <c r="E1568" s="19"/>
      <c r="F1568" s="19"/>
      <c r="G1568" s="19"/>
      <c r="H1568" s="19"/>
      <c r="I1568" s="19"/>
      <c r="J1568" s="19"/>
      <c r="K1568" s="19"/>
      <c r="L1568" s="19"/>
      <c r="M1568" s="19"/>
      <c r="N1568" s="29"/>
      <c r="O1568" s="19"/>
      <c r="P1568" s="19"/>
      <c r="Q1568" s="19"/>
      <c r="R1568" s="19"/>
      <c r="S1568" s="19"/>
      <c r="T1568" s="19"/>
      <c r="U1568" s="19"/>
      <c r="V1568" s="19"/>
      <c r="W1568" s="19"/>
      <c r="X1568" s="19"/>
      <c r="Y1568" s="19"/>
      <c r="Z1568" s="19"/>
      <c r="AA1568" s="19"/>
    </row>
    <row r="1569" spans="1:27" x14ac:dyDescent="0.2">
      <c r="A1569" s="371" t="s">
        <v>289</v>
      </c>
      <c r="B1569" s="371"/>
      <c r="C1569" s="371"/>
      <c r="D1569" s="371"/>
      <c r="E1569" s="371"/>
      <c r="F1569" s="371"/>
      <c r="G1569" s="371"/>
      <c r="H1569" s="371"/>
      <c r="I1569" s="371"/>
      <c r="J1569" s="371" t="s">
        <v>290</v>
      </c>
      <c r="K1569" s="371"/>
      <c r="L1569" s="371"/>
      <c r="M1569" s="371"/>
      <c r="N1569" s="371"/>
      <c r="O1569" s="371"/>
      <c r="P1569" s="371"/>
      <c r="Q1569" s="371"/>
      <c r="R1569" s="371"/>
      <c r="S1569" s="19"/>
      <c r="T1569" s="19"/>
      <c r="U1569" s="19"/>
      <c r="V1569" s="19"/>
      <c r="W1569" s="19"/>
      <c r="X1569" s="19"/>
      <c r="Y1569" s="19"/>
      <c r="Z1569" s="19"/>
      <c r="AA1569" s="19"/>
    </row>
    <row r="1570" spans="1:27" x14ac:dyDescent="0.2">
      <c r="A1570" s="370"/>
      <c r="B1570" s="370"/>
      <c r="C1570" s="370"/>
      <c r="D1570" s="370"/>
      <c r="E1570" s="370"/>
      <c r="F1570" s="370"/>
      <c r="G1570" s="370"/>
      <c r="H1570" s="370"/>
      <c r="I1570" s="370"/>
      <c r="J1570" s="370"/>
      <c r="K1570" s="370"/>
      <c r="L1570" s="370"/>
      <c r="M1570" s="370"/>
      <c r="N1570" s="370"/>
      <c r="O1570" s="370"/>
      <c r="P1570" s="370"/>
      <c r="Q1570" s="370"/>
      <c r="R1570" s="370"/>
      <c r="S1570" s="19"/>
      <c r="T1570" s="19"/>
      <c r="U1570" s="19"/>
      <c r="V1570" s="19"/>
      <c r="W1570" s="19"/>
      <c r="X1570" s="19"/>
      <c r="Y1570" s="19"/>
      <c r="Z1570" s="19"/>
      <c r="AA1570" s="19"/>
    </row>
    <row r="1571" spans="1:27" x14ac:dyDescent="0.2">
      <c r="A1571" s="370"/>
      <c r="B1571" s="370"/>
      <c r="C1571" s="370"/>
      <c r="D1571" s="370"/>
      <c r="E1571" s="370"/>
      <c r="F1571" s="370"/>
      <c r="G1571" s="370"/>
      <c r="H1571" s="370"/>
      <c r="I1571" s="370"/>
      <c r="J1571" s="370"/>
      <c r="K1571" s="370"/>
      <c r="L1571" s="370"/>
      <c r="M1571" s="370"/>
      <c r="N1571" s="370"/>
      <c r="O1571" s="370"/>
      <c r="P1571" s="370"/>
      <c r="Q1571" s="370"/>
      <c r="R1571" s="370"/>
      <c r="S1571" s="19" t="s">
        <v>291</v>
      </c>
      <c r="T1571" s="19"/>
      <c r="U1571" s="19"/>
      <c r="V1571" s="19"/>
      <c r="W1571" s="19"/>
      <c r="X1571" s="19"/>
      <c r="Y1571" s="19"/>
      <c r="Z1571" s="19"/>
      <c r="AA1571" s="19"/>
    </row>
    <row r="1572" spans="1:27" x14ac:dyDescent="0.2">
      <c r="A1572" s="370"/>
      <c r="B1572" s="370"/>
      <c r="C1572" s="370"/>
      <c r="D1572" s="370"/>
      <c r="E1572" s="370"/>
      <c r="F1572" s="370"/>
      <c r="G1572" s="370"/>
      <c r="H1572" s="370"/>
      <c r="I1572" s="370"/>
      <c r="J1572" s="370"/>
      <c r="K1572" s="370"/>
      <c r="L1572" s="370"/>
      <c r="M1572" s="370"/>
      <c r="N1572" s="370"/>
      <c r="O1572" s="370"/>
      <c r="P1572" s="370"/>
      <c r="Q1572" s="370"/>
      <c r="R1572" s="370"/>
      <c r="S1572" s="19"/>
      <c r="T1572" s="19"/>
      <c r="U1572" s="19"/>
      <c r="V1572" s="19"/>
      <c r="W1572" s="19"/>
      <c r="X1572" s="19"/>
      <c r="Y1572" s="19"/>
      <c r="Z1572" s="19"/>
      <c r="AA1572" s="19"/>
    </row>
    <row r="1573" spans="1:27" x14ac:dyDescent="0.2">
      <c r="A1573" s="370"/>
      <c r="B1573" s="370"/>
      <c r="C1573" s="370"/>
      <c r="D1573" s="370"/>
      <c r="E1573" s="370"/>
      <c r="F1573" s="370"/>
      <c r="G1573" s="370"/>
      <c r="H1573" s="370"/>
      <c r="I1573" s="370"/>
      <c r="J1573" s="370"/>
      <c r="K1573" s="370"/>
      <c r="L1573" s="370"/>
      <c r="M1573" s="370"/>
      <c r="N1573" s="370"/>
      <c r="O1573" s="370"/>
      <c r="P1573" s="370"/>
      <c r="Q1573" s="370"/>
      <c r="R1573" s="370"/>
      <c r="S1573" s="19"/>
      <c r="T1573" s="19"/>
      <c r="U1573" s="19"/>
      <c r="V1573" s="19"/>
      <c r="W1573" s="19"/>
      <c r="X1573" s="19"/>
      <c r="Y1573" s="19"/>
      <c r="Z1573" s="19"/>
      <c r="AA1573" s="19"/>
    </row>
    <row r="1574" spans="1:27" x14ac:dyDescent="0.2">
      <c r="A1574" s="370"/>
      <c r="B1574" s="370"/>
      <c r="C1574" s="370"/>
      <c r="D1574" s="370"/>
      <c r="E1574" s="370"/>
      <c r="F1574" s="370"/>
      <c r="G1574" s="370"/>
      <c r="H1574" s="370"/>
      <c r="I1574" s="370"/>
      <c r="J1574" s="370"/>
      <c r="K1574" s="370"/>
      <c r="L1574" s="370"/>
      <c r="M1574" s="370"/>
      <c r="N1574" s="370"/>
      <c r="O1574" s="370"/>
      <c r="P1574" s="370"/>
      <c r="Q1574" s="370"/>
      <c r="R1574" s="370"/>
      <c r="S1574" s="19" t="s">
        <v>292</v>
      </c>
      <c r="T1574" s="19"/>
      <c r="U1574" s="19"/>
      <c r="V1574" s="19"/>
      <c r="W1574" s="19"/>
      <c r="X1574" s="19"/>
      <c r="Y1574" s="19"/>
      <c r="Z1574" s="19"/>
      <c r="AA1574" s="19"/>
    </row>
    <row r="1575" spans="1:27" x14ac:dyDescent="0.2">
      <c r="A1575" s="370"/>
      <c r="B1575" s="370"/>
      <c r="C1575" s="370"/>
      <c r="D1575" s="370"/>
      <c r="E1575" s="370"/>
      <c r="F1575" s="370"/>
      <c r="G1575" s="370"/>
      <c r="H1575" s="370"/>
      <c r="I1575" s="370"/>
      <c r="J1575" s="370"/>
      <c r="K1575" s="370"/>
      <c r="L1575" s="370"/>
      <c r="M1575" s="370"/>
      <c r="N1575" s="370"/>
      <c r="O1575" s="370"/>
      <c r="P1575" s="370"/>
      <c r="Q1575" s="370"/>
      <c r="R1575" s="370"/>
      <c r="S1575" s="19" t="s">
        <v>293</v>
      </c>
      <c r="T1575" s="19"/>
      <c r="U1575" s="19"/>
      <c r="V1575" s="19"/>
      <c r="W1575" s="19"/>
      <c r="X1575" s="19"/>
      <c r="Y1575" s="19"/>
      <c r="Z1575" s="19"/>
      <c r="AA1575" s="19"/>
    </row>
    <row r="1576" spans="1:27" x14ac:dyDescent="0.2">
      <c r="A1576" s="370"/>
      <c r="B1576" s="370"/>
      <c r="C1576" s="370"/>
      <c r="D1576" s="370"/>
      <c r="E1576" s="370"/>
      <c r="F1576" s="370"/>
      <c r="G1576" s="370"/>
      <c r="H1576" s="370"/>
      <c r="I1576" s="370"/>
      <c r="J1576" s="370"/>
      <c r="K1576" s="370"/>
      <c r="L1576" s="370"/>
      <c r="M1576" s="370"/>
      <c r="N1576" s="370"/>
      <c r="O1576" s="370"/>
      <c r="P1576" s="370"/>
      <c r="Q1576" s="370"/>
      <c r="R1576" s="370"/>
      <c r="S1576" s="19"/>
      <c r="T1576" s="19"/>
      <c r="U1576" s="19"/>
      <c r="V1576" s="19"/>
      <c r="W1576" s="19"/>
      <c r="X1576" s="19"/>
      <c r="Y1576" s="19"/>
      <c r="Z1576" s="19"/>
      <c r="AA1576" s="19"/>
    </row>
    <row r="1577" spans="1:27" x14ac:dyDescent="0.2">
      <c r="A1577" s="370"/>
      <c r="B1577" s="370"/>
      <c r="C1577" s="370"/>
      <c r="D1577" s="370"/>
      <c r="E1577" s="370"/>
      <c r="F1577" s="370"/>
      <c r="G1577" s="370"/>
      <c r="H1577" s="370"/>
      <c r="I1577" s="370"/>
      <c r="J1577" s="370"/>
      <c r="K1577" s="370"/>
      <c r="L1577" s="370"/>
      <c r="M1577" s="370"/>
      <c r="N1577" s="370"/>
      <c r="O1577" s="370"/>
      <c r="P1577" s="370"/>
      <c r="Q1577" s="370"/>
      <c r="R1577" s="370"/>
      <c r="S1577" s="19"/>
      <c r="T1577" s="19"/>
      <c r="U1577" s="19"/>
      <c r="V1577" s="19"/>
      <c r="W1577" s="19"/>
      <c r="X1577" s="19"/>
      <c r="Y1577" s="19"/>
      <c r="Z1577" s="19"/>
      <c r="AA1577" s="19"/>
    </row>
    <row r="1578" spans="1:27" x14ac:dyDescent="0.2">
      <c r="A1578" s="370"/>
      <c r="B1578" s="370"/>
      <c r="C1578" s="370"/>
      <c r="D1578" s="370"/>
      <c r="E1578" s="370"/>
      <c r="F1578" s="370"/>
      <c r="G1578" s="370"/>
      <c r="H1578" s="370"/>
      <c r="I1578" s="370"/>
      <c r="J1578" s="370"/>
      <c r="K1578" s="370"/>
      <c r="L1578" s="370"/>
      <c r="M1578" s="370"/>
      <c r="N1578" s="370"/>
      <c r="O1578" s="370"/>
      <c r="P1578" s="370"/>
      <c r="Q1578" s="370"/>
      <c r="R1578" s="370"/>
      <c r="S1578" s="19"/>
      <c r="T1578" s="19"/>
      <c r="U1578" s="19"/>
      <c r="V1578" s="19"/>
      <c r="W1578" s="19"/>
      <c r="X1578" s="19"/>
      <c r="Y1578" s="19"/>
      <c r="Z1578" s="19"/>
      <c r="AA1578" s="19"/>
    </row>
    <row r="1579" spans="1:27" x14ac:dyDescent="0.2">
      <c r="A1579" s="370"/>
      <c r="B1579" s="370"/>
      <c r="C1579" s="370"/>
      <c r="D1579" s="370"/>
      <c r="E1579" s="370"/>
      <c r="F1579" s="370"/>
      <c r="G1579" s="370"/>
      <c r="H1579" s="370"/>
      <c r="I1579" s="370"/>
      <c r="J1579" s="370"/>
      <c r="K1579" s="370"/>
      <c r="L1579" s="370"/>
      <c r="M1579" s="370"/>
      <c r="N1579" s="370"/>
      <c r="O1579" s="370"/>
      <c r="P1579" s="370"/>
      <c r="Q1579" s="370"/>
      <c r="R1579" s="370"/>
      <c r="S1579" s="19"/>
      <c r="T1579" s="19"/>
      <c r="U1579" s="19"/>
      <c r="V1579" s="19"/>
      <c r="W1579" s="19"/>
      <c r="X1579" s="19"/>
      <c r="Y1579" s="19"/>
      <c r="Z1579" s="19"/>
      <c r="AA1579" s="19"/>
    </row>
    <row r="1580" spans="1:27" x14ac:dyDescent="0.2">
      <c r="A1580" s="370"/>
      <c r="B1580" s="370"/>
      <c r="C1580" s="370"/>
      <c r="D1580" s="370"/>
      <c r="E1580" s="370"/>
      <c r="F1580" s="370"/>
      <c r="G1580" s="370"/>
      <c r="H1580" s="370"/>
      <c r="I1580" s="370"/>
      <c r="J1580" s="370"/>
      <c r="K1580" s="370"/>
      <c r="L1580" s="370"/>
      <c r="M1580" s="370"/>
      <c r="N1580" s="370"/>
      <c r="O1580" s="370"/>
      <c r="P1580" s="370"/>
      <c r="Q1580" s="370"/>
      <c r="R1580" s="370"/>
      <c r="S1580" s="19"/>
      <c r="T1580" s="19"/>
      <c r="U1580" s="19"/>
      <c r="V1580" s="19"/>
      <c r="W1580" s="19"/>
      <c r="X1580" s="19"/>
      <c r="Y1580" s="19"/>
      <c r="Z1580" s="19"/>
      <c r="AA1580" s="19"/>
    </row>
    <row r="1581" spans="1:27" x14ac:dyDescent="0.2">
      <c r="A1581" s="19"/>
      <c r="B1581" s="19"/>
      <c r="C1581" s="19"/>
      <c r="D1581" s="19"/>
      <c r="E1581" s="19"/>
      <c r="F1581" s="19"/>
      <c r="G1581" s="19"/>
      <c r="H1581" s="19"/>
      <c r="I1581" s="19"/>
      <c r="J1581" s="19"/>
      <c r="K1581" s="19"/>
      <c r="L1581" s="19"/>
      <c r="M1581" s="19"/>
      <c r="N1581" s="19"/>
      <c r="O1581" s="19"/>
      <c r="P1581" s="29"/>
      <c r="Q1581" s="19"/>
      <c r="R1581" s="19"/>
      <c r="S1581" s="19"/>
      <c r="T1581" s="19"/>
      <c r="U1581" s="19"/>
      <c r="V1581" s="19"/>
      <c r="W1581" s="19"/>
      <c r="X1581" s="19"/>
      <c r="Y1581" s="19"/>
      <c r="Z1581" s="19"/>
      <c r="AA1581" s="19"/>
    </row>
    <row r="1582" spans="1:27" x14ac:dyDescent="0.2">
      <c r="A1582" s="371" t="s">
        <v>294</v>
      </c>
      <c r="B1582" s="371"/>
      <c r="C1582" s="371"/>
      <c r="D1582" s="371"/>
      <c r="E1582" s="371"/>
      <c r="F1582" s="371"/>
      <c r="G1582" s="371"/>
      <c r="H1582" s="371"/>
      <c r="I1582" s="371"/>
      <c r="J1582" s="371" t="s">
        <v>295</v>
      </c>
      <c r="K1582" s="371"/>
      <c r="L1582" s="371"/>
      <c r="M1582" s="371"/>
      <c r="N1582" s="371"/>
      <c r="O1582" s="371"/>
      <c r="P1582" s="371"/>
      <c r="Q1582" s="371"/>
      <c r="R1582" s="371"/>
      <c r="S1582" s="19"/>
      <c r="T1582" s="19"/>
      <c r="U1582" s="19"/>
      <c r="V1582" s="19"/>
      <c r="W1582" s="19"/>
      <c r="X1582" s="19"/>
      <c r="Y1582" s="19"/>
      <c r="Z1582" s="19"/>
      <c r="AA1582" s="19"/>
    </row>
    <row r="1583" spans="1:27" x14ac:dyDescent="0.2">
      <c r="A1583" s="370"/>
      <c r="B1583" s="370"/>
      <c r="C1583" s="370"/>
      <c r="D1583" s="370"/>
      <c r="E1583" s="370"/>
      <c r="F1583" s="370"/>
      <c r="G1583" s="370"/>
      <c r="H1583" s="370"/>
      <c r="I1583" s="370"/>
      <c r="J1583" s="370"/>
      <c r="K1583" s="370"/>
      <c r="L1583" s="370"/>
      <c r="M1583" s="370"/>
      <c r="N1583" s="370"/>
      <c r="O1583" s="370"/>
      <c r="P1583" s="370"/>
      <c r="Q1583" s="370"/>
      <c r="R1583" s="370"/>
      <c r="S1583" s="19" t="s">
        <v>296</v>
      </c>
      <c r="T1583" s="19"/>
      <c r="U1583" s="19"/>
      <c r="V1583" s="19"/>
      <c r="W1583" s="19"/>
      <c r="X1583" s="19"/>
      <c r="Y1583" s="19"/>
      <c r="Z1583" s="19"/>
      <c r="AA1583" s="19"/>
    </row>
    <row r="1584" spans="1:27" x14ac:dyDescent="0.2">
      <c r="A1584" s="370"/>
      <c r="B1584" s="370"/>
      <c r="C1584" s="370"/>
      <c r="D1584" s="370"/>
      <c r="E1584" s="370"/>
      <c r="F1584" s="370"/>
      <c r="G1584" s="370"/>
      <c r="H1584" s="370"/>
      <c r="I1584" s="370"/>
      <c r="J1584" s="370"/>
      <c r="K1584" s="370"/>
      <c r="L1584" s="370"/>
      <c r="M1584" s="370"/>
      <c r="N1584" s="370"/>
      <c r="O1584" s="370"/>
      <c r="P1584" s="370"/>
      <c r="Q1584" s="370"/>
      <c r="R1584" s="370"/>
      <c r="S1584" s="19" t="s">
        <v>297</v>
      </c>
      <c r="T1584" s="19"/>
      <c r="U1584" s="19"/>
      <c r="V1584" s="19"/>
      <c r="W1584" s="19"/>
      <c r="X1584" s="19"/>
      <c r="Y1584" s="19"/>
      <c r="Z1584" s="19"/>
      <c r="AA1584" s="19"/>
    </row>
    <row r="1585" spans="1:27" x14ac:dyDescent="0.2">
      <c r="A1585" s="370"/>
      <c r="B1585" s="370"/>
      <c r="C1585" s="370"/>
      <c r="D1585" s="370"/>
      <c r="E1585" s="370"/>
      <c r="F1585" s="370"/>
      <c r="G1585" s="370"/>
      <c r="H1585" s="370"/>
      <c r="I1585" s="370"/>
      <c r="J1585" s="370"/>
      <c r="K1585" s="370"/>
      <c r="L1585" s="370"/>
      <c r="M1585" s="370"/>
      <c r="N1585" s="370"/>
      <c r="O1585" s="370"/>
      <c r="P1585" s="370"/>
      <c r="Q1585" s="370"/>
      <c r="R1585" s="370"/>
      <c r="S1585" s="19"/>
      <c r="T1585" s="19"/>
      <c r="U1585" s="19"/>
      <c r="V1585" s="19"/>
      <c r="W1585" s="19"/>
      <c r="X1585" s="19"/>
      <c r="Y1585" s="19"/>
      <c r="Z1585" s="19"/>
      <c r="AA1585" s="19"/>
    </row>
    <row r="1586" spans="1:27" x14ac:dyDescent="0.2">
      <c r="A1586" s="370"/>
      <c r="B1586" s="370"/>
      <c r="C1586" s="370"/>
      <c r="D1586" s="370"/>
      <c r="E1586" s="370"/>
      <c r="F1586" s="370"/>
      <c r="G1586" s="370"/>
      <c r="H1586" s="370"/>
      <c r="I1586" s="370"/>
      <c r="J1586" s="370"/>
      <c r="K1586" s="370"/>
      <c r="L1586" s="370"/>
      <c r="M1586" s="370"/>
      <c r="N1586" s="370"/>
      <c r="O1586" s="370"/>
      <c r="P1586" s="370"/>
      <c r="Q1586" s="370"/>
      <c r="R1586" s="370"/>
      <c r="S1586" s="19"/>
      <c r="T1586" s="19"/>
      <c r="U1586" s="19"/>
      <c r="V1586" s="19"/>
      <c r="W1586" s="19"/>
      <c r="X1586" s="19"/>
      <c r="Y1586" s="19"/>
      <c r="Z1586" s="19"/>
      <c r="AA1586" s="19"/>
    </row>
    <row r="1587" spans="1:27" x14ac:dyDescent="0.2">
      <c r="A1587" s="370"/>
      <c r="B1587" s="370"/>
      <c r="C1587" s="370"/>
      <c r="D1587" s="370"/>
      <c r="E1587" s="370"/>
      <c r="F1587" s="370"/>
      <c r="G1587" s="370"/>
      <c r="H1587" s="370"/>
      <c r="I1587" s="370"/>
      <c r="J1587" s="370"/>
      <c r="K1587" s="370"/>
      <c r="L1587" s="370"/>
      <c r="M1587" s="370"/>
      <c r="N1587" s="370"/>
      <c r="O1587" s="370"/>
      <c r="P1587" s="370"/>
      <c r="Q1587" s="370"/>
      <c r="R1587" s="370"/>
      <c r="S1587" s="19"/>
      <c r="T1587" s="19"/>
      <c r="U1587" s="19"/>
      <c r="V1587" s="19"/>
      <c r="W1587" s="19"/>
      <c r="X1587" s="19"/>
      <c r="Y1587" s="19"/>
      <c r="Z1587" s="19"/>
      <c r="AA1587" s="19"/>
    </row>
    <row r="1588" spans="1:27" x14ac:dyDescent="0.2">
      <c r="A1588" s="370"/>
      <c r="B1588" s="370"/>
      <c r="C1588" s="370"/>
      <c r="D1588" s="370"/>
      <c r="E1588" s="370"/>
      <c r="F1588" s="370"/>
      <c r="G1588" s="370"/>
      <c r="H1588" s="370"/>
      <c r="I1588" s="370"/>
      <c r="J1588" s="370"/>
      <c r="K1588" s="370"/>
      <c r="L1588" s="370"/>
      <c r="M1588" s="370"/>
      <c r="N1588" s="370"/>
      <c r="O1588" s="370"/>
      <c r="P1588" s="370"/>
      <c r="Q1588" s="370"/>
      <c r="R1588" s="370"/>
      <c r="S1588" s="19"/>
      <c r="T1588" s="19"/>
      <c r="U1588" s="19"/>
      <c r="V1588" s="19"/>
      <c r="W1588" s="19"/>
      <c r="X1588" s="19"/>
      <c r="Y1588" s="19"/>
      <c r="Z1588" s="19"/>
      <c r="AA1588" s="19"/>
    </row>
    <row r="1589" spans="1:27" x14ac:dyDescent="0.2">
      <c r="A1589" s="370"/>
      <c r="B1589" s="370"/>
      <c r="C1589" s="370"/>
      <c r="D1589" s="370"/>
      <c r="E1589" s="370"/>
      <c r="F1589" s="370"/>
      <c r="G1589" s="370"/>
      <c r="H1589" s="370"/>
      <c r="I1589" s="370"/>
      <c r="J1589" s="370"/>
      <c r="K1589" s="370"/>
      <c r="L1589" s="370"/>
      <c r="M1589" s="370"/>
      <c r="N1589" s="370"/>
      <c r="O1589" s="370"/>
      <c r="P1589" s="370"/>
      <c r="Q1589" s="370"/>
      <c r="R1589" s="370"/>
      <c r="S1589" s="19"/>
      <c r="T1589" s="19"/>
      <c r="U1589" s="19"/>
      <c r="V1589" s="19"/>
      <c r="W1589" s="19"/>
      <c r="X1589" s="19"/>
      <c r="Y1589" s="19"/>
      <c r="Z1589" s="19"/>
      <c r="AA1589" s="19"/>
    </row>
    <row r="1590" spans="1:27" x14ac:dyDescent="0.2">
      <c r="A1590" s="370"/>
      <c r="B1590" s="370"/>
      <c r="C1590" s="370"/>
      <c r="D1590" s="370"/>
      <c r="E1590" s="370"/>
      <c r="F1590" s="370"/>
      <c r="G1590" s="370"/>
      <c r="H1590" s="370"/>
      <c r="I1590" s="370"/>
      <c r="J1590" s="370"/>
      <c r="K1590" s="370"/>
      <c r="L1590" s="370"/>
      <c r="M1590" s="370"/>
      <c r="N1590" s="370"/>
      <c r="O1590" s="370"/>
      <c r="P1590" s="370"/>
      <c r="Q1590" s="370"/>
      <c r="R1590" s="370"/>
      <c r="S1590" s="19"/>
      <c r="T1590" s="19"/>
      <c r="U1590" s="19"/>
      <c r="V1590" s="19"/>
      <c r="W1590" s="19"/>
      <c r="X1590" s="19"/>
      <c r="Y1590" s="19"/>
      <c r="Z1590" s="19"/>
      <c r="AA1590" s="19"/>
    </row>
    <row r="1591" spans="1:27" x14ac:dyDescent="0.2">
      <c r="A1591" s="370"/>
      <c r="B1591" s="370"/>
      <c r="C1591" s="370"/>
      <c r="D1591" s="370"/>
      <c r="E1591" s="370"/>
      <c r="F1591" s="370"/>
      <c r="G1591" s="370"/>
      <c r="H1591" s="370"/>
      <c r="I1591" s="370"/>
      <c r="J1591" s="370"/>
      <c r="K1591" s="370"/>
      <c r="L1591" s="370"/>
      <c r="M1591" s="370"/>
      <c r="N1591" s="370"/>
      <c r="O1591" s="370"/>
      <c r="P1591" s="370"/>
      <c r="Q1591" s="370"/>
      <c r="R1591" s="370"/>
      <c r="S1591" s="19"/>
      <c r="T1591" s="19"/>
      <c r="U1591" s="19"/>
      <c r="V1591" s="19"/>
      <c r="W1591" s="19"/>
      <c r="X1591" s="19"/>
      <c r="Y1591" s="19"/>
      <c r="Z1591" s="19"/>
      <c r="AA1591" s="19"/>
    </row>
    <row r="1592" spans="1:27" x14ac:dyDescent="0.2">
      <c r="A1592" s="370"/>
      <c r="B1592" s="370"/>
      <c r="C1592" s="370"/>
      <c r="D1592" s="370"/>
      <c r="E1592" s="370"/>
      <c r="F1592" s="370"/>
      <c r="G1592" s="370"/>
      <c r="H1592" s="370"/>
      <c r="I1592" s="370"/>
      <c r="J1592" s="370"/>
      <c r="K1592" s="370"/>
      <c r="L1592" s="370"/>
      <c r="M1592" s="370"/>
      <c r="N1592" s="370"/>
      <c r="O1592" s="370"/>
      <c r="P1592" s="370"/>
      <c r="Q1592" s="370"/>
      <c r="R1592" s="370"/>
      <c r="S1592" s="19"/>
      <c r="T1592" s="19"/>
      <c r="U1592" s="19"/>
      <c r="V1592" s="19"/>
      <c r="W1592" s="19"/>
      <c r="X1592" s="19"/>
      <c r="Y1592" s="19"/>
      <c r="Z1592" s="19"/>
      <c r="AA1592" s="19"/>
    </row>
    <row r="1593" spans="1:27" x14ac:dyDescent="0.2">
      <c r="A1593" s="370"/>
      <c r="B1593" s="370"/>
      <c r="C1593" s="370"/>
      <c r="D1593" s="370"/>
      <c r="E1593" s="370"/>
      <c r="F1593" s="370"/>
      <c r="G1593" s="370"/>
      <c r="H1593" s="370"/>
      <c r="I1593" s="370"/>
      <c r="J1593" s="370"/>
      <c r="K1593" s="370"/>
      <c r="L1593" s="370"/>
      <c r="M1593" s="370"/>
      <c r="N1593" s="370"/>
      <c r="O1593" s="370"/>
      <c r="P1593" s="370"/>
      <c r="Q1593" s="370"/>
      <c r="R1593" s="370"/>
      <c r="S1593" s="19"/>
      <c r="T1593" s="19"/>
      <c r="U1593" s="19"/>
      <c r="V1593" s="19"/>
      <c r="W1593" s="19"/>
      <c r="X1593" s="19"/>
      <c r="Y1593" s="19"/>
      <c r="Z1593" s="19"/>
      <c r="AA1593" s="19"/>
    </row>
    <row r="1594" spans="1:27" x14ac:dyDescent="0.2">
      <c r="A1594" s="19"/>
      <c r="B1594" s="19"/>
      <c r="C1594" s="19"/>
      <c r="D1594" s="19"/>
      <c r="E1594" s="19"/>
      <c r="F1594" s="19"/>
      <c r="G1594" s="19"/>
      <c r="H1594" s="19"/>
      <c r="I1594" s="19"/>
      <c r="J1594" s="19"/>
      <c r="K1594" s="19"/>
      <c r="L1594" s="19"/>
      <c r="M1594" s="19"/>
      <c r="N1594" s="19"/>
      <c r="O1594" s="19"/>
      <c r="P1594" s="29"/>
      <c r="Q1594" s="19"/>
      <c r="R1594" s="19"/>
      <c r="S1594" s="19"/>
      <c r="T1594" s="19"/>
      <c r="U1594" s="19"/>
      <c r="V1594" s="19"/>
      <c r="W1594" s="19"/>
      <c r="X1594" s="19"/>
      <c r="Y1594" s="19"/>
      <c r="Z1594" s="19"/>
      <c r="AA1594" s="19"/>
    </row>
    <row r="1595" spans="1:27" x14ac:dyDescent="0.2">
      <c r="A1595" s="371" t="s">
        <v>298</v>
      </c>
      <c r="B1595" s="371"/>
      <c r="C1595" s="371"/>
      <c r="D1595" s="371"/>
      <c r="E1595" s="371"/>
      <c r="F1595" s="371"/>
      <c r="G1595" s="371"/>
      <c r="H1595" s="371"/>
      <c r="I1595" s="371"/>
      <c r="J1595" s="371" t="s">
        <v>299</v>
      </c>
      <c r="K1595" s="371"/>
      <c r="L1595" s="371"/>
      <c r="M1595" s="371"/>
      <c r="N1595" s="371"/>
      <c r="O1595" s="371"/>
      <c r="P1595" s="371"/>
      <c r="Q1595" s="371"/>
      <c r="R1595" s="371"/>
      <c r="S1595" s="19"/>
      <c r="T1595" s="19"/>
      <c r="U1595" s="19"/>
      <c r="V1595" s="19"/>
      <c r="W1595" s="19"/>
      <c r="X1595" s="19"/>
      <c r="Y1595" s="19"/>
      <c r="Z1595" s="19"/>
      <c r="AA1595" s="19"/>
    </row>
    <row r="1596" spans="1:27" x14ac:dyDescent="0.2">
      <c r="A1596" s="370"/>
      <c r="B1596" s="370"/>
      <c r="C1596" s="370"/>
      <c r="D1596" s="370"/>
      <c r="E1596" s="370"/>
      <c r="F1596" s="370"/>
      <c r="G1596" s="370"/>
      <c r="H1596" s="370"/>
      <c r="I1596" s="370"/>
      <c r="J1596" s="370"/>
      <c r="K1596" s="370"/>
      <c r="L1596" s="370"/>
      <c r="M1596" s="370"/>
      <c r="N1596" s="370"/>
      <c r="O1596" s="370"/>
      <c r="P1596" s="370"/>
      <c r="Q1596" s="370"/>
      <c r="R1596" s="370"/>
      <c r="S1596" s="19" t="s">
        <v>300</v>
      </c>
      <c r="T1596" s="19"/>
      <c r="U1596" s="19"/>
      <c r="V1596" s="19"/>
      <c r="W1596" s="19"/>
      <c r="X1596" s="19"/>
      <c r="Y1596" s="19"/>
      <c r="Z1596" s="19"/>
      <c r="AA1596" s="19"/>
    </row>
    <row r="1597" spans="1:27" x14ac:dyDescent="0.2">
      <c r="A1597" s="370"/>
      <c r="B1597" s="370"/>
      <c r="C1597" s="370"/>
      <c r="D1597" s="370"/>
      <c r="E1597" s="370"/>
      <c r="F1597" s="370"/>
      <c r="G1597" s="370"/>
      <c r="H1597" s="370"/>
      <c r="I1597" s="370"/>
      <c r="J1597" s="370"/>
      <c r="K1597" s="370"/>
      <c r="L1597" s="370"/>
      <c r="M1597" s="370"/>
      <c r="N1597" s="370"/>
      <c r="O1597" s="370"/>
      <c r="P1597" s="370"/>
      <c r="Q1597" s="370"/>
      <c r="R1597" s="370"/>
      <c r="S1597" s="19"/>
      <c r="T1597" s="19"/>
      <c r="U1597" s="19"/>
      <c r="V1597" s="19"/>
      <c r="W1597" s="19"/>
      <c r="X1597" s="19"/>
      <c r="Y1597" s="19"/>
      <c r="Z1597" s="19"/>
      <c r="AA1597" s="19"/>
    </row>
    <row r="1598" spans="1:27" x14ac:dyDescent="0.2">
      <c r="A1598" s="370"/>
      <c r="B1598" s="370"/>
      <c r="C1598" s="370"/>
      <c r="D1598" s="370"/>
      <c r="E1598" s="370"/>
      <c r="F1598" s="370"/>
      <c r="G1598" s="370"/>
      <c r="H1598" s="370"/>
      <c r="I1598" s="370"/>
      <c r="J1598" s="370"/>
      <c r="K1598" s="370"/>
      <c r="L1598" s="370"/>
      <c r="M1598" s="370"/>
      <c r="N1598" s="370"/>
      <c r="O1598" s="370"/>
      <c r="P1598" s="370"/>
      <c r="Q1598" s="370"/>
      <c r="R1598" s="370"/>
      <c r="S1598" s="19"/>
      <c r="T1598" s="19"/>
      <c r="U1598" s="19"/>
      <c r="V1598" s="19"/>
      <c r="W1598" s="19"/>
      <c r="X1598" s="19"/>
      <c r="Y1598" s="19"/>
      <c r="Z1598" s="19"/>
      <c r="AA1598" s="19"/>
    </row>
    <row r="1599" spans="1:27" x14ac:dyDescent="0.2">
      <c r="A1599" s="370"/>
      <c r="B1599" s="370"/>
      <c r="C1599" s="370"/>
      <c r="D1599" s="370"/>
      <c r="E1599" s="370"/>
      <c r="F1599" s="370"/>
      <c r="G1599" s="370"/>
      <c r="H1599" s="370"/>
      <c r="I1599" s="370"/>
      <c r="J1599" s="370"/>
      <c r="K1599" s="370"/>
      <c r="L1599" s="370"/>
      <c r="M1599" s="370"/>
      <c r="N1599" s="370"/>
      <c r="O1599" s="370"/>
      <c r="P1599" s="370"/>
      <c r="Q1599" s="370"/>
      <c r="R1599" s="370"/>
      <c r="S1599" s="19"/>
      <c r="T1599" s="19"/>
      <c r="U1599" s="19"/>
      <c r="V1599" s="19"/>
      <c r="W1599" s="19"/>
      <c r="X1599" s="19"/>
      <c r="Y1599" s="19"/>
      <c r="Z1599" s="19"/>
      <c r="AA1599" s="19"/>
    </row>
    <row r="1600" spans="1:27" x14ac:dyDescent="0.2">
      <c r="A1600" s="370"/>
      <c r="B1600" s="370"/>
      <c r="C1600" s="370"/>
      <c r="D1600" s="370"/>
      <c r="E1600" s="370"/>
      <c r="F1600" s="370"/>
      <c r="G1600" s="370"/>
      <c r="H1600" s="370"/>
      <c r="I1600" s="370"/>
      <c r="J1600" s="370"/>
      <c r="K1600" s="370"/>
      <c r="L1600" s="370"/>
      <c r="M1600" s="370"/>
      <c r="N1600" s="370"/>
      <c r="O1600" s="370"/>
      <c r="P1600" s="370"/>
      <c r="Q1600" s="370"/>
      <c r="R1600" s="370"/>
      <c r="S1600" s="19"/>
      <c r="T1600" s="19"/>
      <c r="U1600" s="19"/>
      <c r="V1600" s="19"/>
      <c r="W1600" s="19"/>
      <c r="X1600" s="19"/>
      <c r="Y1600" s="19"/>
      <c r="Z1600" s="19"/>
      <c r="AA1600" s="19"/>
    </row>
    <row r="1601" spans="1:27" x14ac:dyDescent="0.2">
      <c r="A1601" s="370"/>
      <c r="B1601" s="370"/>
      <c r="C1601" s="370"/>
      <c r="D1601" s="370"/>
      <c r="E1601" s="370"/>
      <c r="F1601" s="370"/>
      <c r="G1601" s="370"/>
      <c r="H1601" s="370"/>
      <c r="I1601" s="370"/>
      <c r="J1601" s="370"/>
      <c r="K1601" s="370"/>
      <c r="L1601" s="370"/>
      <c r="M1601" s="370"/>
      <c r="N1601" s="370"/>
      <c r="O1601" s="370"/>
      <c r="P1601" s="370"/>
      <c r="Q1601" s="370"/>
      <c r="R1601" s="370"/>
      <c r="S1601" s="19"/>
      <c r="T1601" s="19"/>
      <c r="U1601" s="19"/>
      <c r="V1601" s="19"/>
      <c r="W1601" s="19"/>
      <c r="X1601" s="19"/>
      <c r="Y1601" s="19"/>
      <c r="Z1601" s="19"/>
      <c r="AA1601" s="19"/>
    </row>
    <row r="1602" spans="1:27" x14ac:dyDescent="0.2">
      <c r="A1602" s="370"/>
      <c r="B1602" s="370"/>
      <c r="C1602" s="370"/>
      <c r="D1602" s="370"/>
      <c r="E1602" s="370"/>
      <c r="F1602" s="370"/>
      <c r="G1602" s="370"/>
      <c r="H1602" s="370"/>
      <c r="I1602" s="370"/>
      <c r="J1602" s="370"/>
      <c r="K1602" s="370"/>
      <c r="L1602" s="370"/>
      <c r="M1602" s="370"/>
      <c r="N1602" s="370"/>
      <c r="O1602" s="370"/>
      <c r="P1602" s="370"/>
      <c r="Q1602" s="370"/>
      <c r="R1602" s="370"/>
      <c r="S1602" s="19"/>
      <c r="T1602" s="19"/>
      <c r="U1602" s="19"/>
      <c r="V1602" s="19"/>
      <c r="W1602" s="19"/>
      <c r="X1602" s="19"/>
      <c r="Y1602" s="19"/>
      <c r="Z1602" s="19"/>
      <c r="AA1602" s="19"/>
    </row>
    <row r="1603" spans="1:27" x14ac:dyDescent="0.2">
      <c r="A1603" s="370"/>
      <c r="B1603" s="370"/>
      <c r="C1603" s="370"/>
      <c r="D1603" s="370"/>
      <c r="E1603" s="370"/>
      <c r="F1603" s="370"/>
      <c r="G1603" s="370"/>
      <c r="H1603" s="370"/>
      <c r="I1603" s="370"/>
      <c r="J1603" s="370"/>
      <c r="K1603" s="370"/>
      <c r="L1603" s="370"/>
      <c r="M1603" s="370"/>
      <c r="N1603" s="370"/>
      <c r="O1603" s="370"/>
      <c r="P1603" s="370"/>
      <c r="Q1603" s="370"/>
      <c r="R1603" s="370"/>
      <c r="S1603" s="19"/>
      <c r="T1603" s="19"/>
      <c r="U1603" s="19"/>
      <c r="V1603" s="19"/>
      <c r="W1603" s="19"/>
      <c r="X1603" s="19"/>
      <c r="Y1603" s="19"/>
      <c r="Z1603" s="19"/>
      <c r="AA1603" s="19"/>
    </row>
    <row r="1604" spans="1:27" x14ac:dyDescent="0.2">
      <c r="A1604" s="370"/>
      <c r="B1604" s="370"/>
      <c r="C1604" s="370"/>
      <c r="D1604" s="370"/>
      <c r="E1604" s="370"/>
      <c r="F1604" s="370"/>
      <c r="G1604" s="370"/>
      <c r="H1604" s="370"/>
      <c r="I1604" s="370"/>
      <c r="J1604" s="370"/>
      <c r="K1604" s="370"/>
      <c r="L1604" s="370"/>
      <c r="M1604" s="370"/>
      <c r="N1604" s="370"/>
      <c r="O1604" s="370"/>
      <c r="P1604" s="370"/>
      <c r="Q1604" s="370"/>
      <c r="R1604" s="370"/>
      <c r="S1604" s="19"/>
      <c r="T1604" s="19"/>
      <c r="U1604" s="19"/>
      <c r="V1604" s="19"/>
      <c r="W1604" s="19"/>
      <c r="X1604" s="19"/>
      <c r="Y1604" s="19"/>
      <c r="Z1604" s="19"/>
      <c r="AA1604" s="19"/>
    </row>
    <row r="1605" spans="1:27" x14ac:dyDescent="0.2">
      <c r="A1605" s="370"/>
      <c r="B1605" s="370"/>
      <c r="C1605" s="370"/>
      <c r="D1605" s="370"/>
      <c r="E1605" s="370"/>
      <c r="F1605" s="370"/>
      <c r="G1605" s="370"/>
      <c r="H1605" s="370"/>
      <c r="I1605" s="370"/>
      <c r="J1605" s="370"/>
      <c r="K1605" s="370"/>
      <c r="L1605" s="370"/>
      <c r="M1605" s="370"/>
      <c r="N1605" s="370"/>
      <c r="O1605" s="370"/>
      <c r="P1605" s="370"/>
      <c r="Q1605" s="370"/>
      <c r="R1605" s="370"/>
      <c r="S1605" s="19"/>
      <c r="T1605" s="19"/>
      <c r="U1605" s="19"/>
      <c r="V1605" s="19"/>
      <c r="W1605" s="19"/>
      <c r="X1605" s="19"/>
      <c r="Y1605" s="19"/>
      <c r="Z1605" s="19"/>
      <c r="AA1605" s="19"/>
    </row>
    <row r="1606" spans="1:27" x14ac:dyDescent="0.2">
      <c r="A1606" s="370"/>
      <c r="B1606" s="370"/>
      <c r="C1606" s="370"/>
      <c r="D1606" s="370"/>
      <c r="E1606" s="370"/>
      <c r="F1606" s="370"/>
      <c r="G1606" s="370"/>
      <c r="H1606" s="370"/>
      <c r="I1606" s="370"/>
      <c r="J1606" s="370"/>
      <c r="K1606" s="370"/>
      <c r="L1606" s="370"/>
      <c r="M1606" s="370"/>
      <c r="N1606" s="370"/>
      <c r="O1606" s="370"/>
      <c r="P1606" s="370"/>
      <c r="Q1606" s="370"/>
      <c r="R1606" s="370"/>
      <c r="S1606" s="19"/>
      <c r="T1606" s="19"/>
      <c r="U1606" s="19"/>
      <c r="V1606" s="19"/>
      <c r="W1606" s="19"/>
      <c r="X1606" s="19"/>
      <c r="Y1606" s="19"/>
      <c r="Z1606" s="19"/>
      <c r="AA1606" s="19"/>
    </row>
    <row r="1607" spans="1:27" x14ac:dyDescent="0.2">
      <c r="A1607" s="19"/>
      <c r="B1607" s="19"/>
      <c r="C1607" s="19"/>
      <c r="D1607" s="19"/>
      <c r="E1607" s="19"/>
      <c r="F1607" s="19"/>
      <c r="G1607" s="19"/>
      <c r="H1607" s="19"/>
      <c r="I1607" s="19"/>
      <c r="J1607" s="19"/>
      <c r="K1607" s="19"/>
      <c r="L1607" s="19"/>
      <c r="M1607" s="19"/>
      <c r="N1607" s="19"/>
      <c r="O1607" s="19"/>
      <c r="P1607" s="29"/>
      <c r="Q1607" s="19"/>
      <c r="R1607" s="19"/>
      <c r="S1607" s="19"/>
      <c r="T1607" s="19"/>
      <c r="U1607" s="19"/>
      <c r="V1607" s="19"/>
      <c r="W1607" s="19"/>
      <c r="X1607" s="19"/>
      <c r="Y1607" s="19"/>
      <c r="Z1607" s="19"/>
      <c r="AA1607" s="19"/>
    </row>
    <row r="1608" spans="1:27" x14ac:dyDescent="0.2">
      <c r="A1608" s="371" t="s">
        <v>742</v>
      </c>
      <c r="B1608" s="371"/>
      <c r="C1608" s="371"/>
      <c r="D1608" s="371"/>
      <c r="E1608" s="371"/>
      <c r="F1608" s="371"/>
      <c r="G1608" s="371"/>
      <c r="H1608" s="371"/>
      <c r="I1608" s="371"/>
      <c r="J1608" s="371" t="s">
        <v>743</v>
      </c>
      <c r="K1608" s="371"/>
      <c r="L1608" s="371"/>
      <c r="M1608" s="371"/>
      <c r="N1608" s="371"/>
      <c r="O1608" s="371"/>
      <c r="P1608" s="371"/>
      <c r="Q1608" s="371"/>
      <c r="R1608" s="371"/>
      <c r="S1608" s="19"/>
      <c r="T1608" s="19"/>
      <c r="U1608" s="19"/>
      <c r="V1608" s="19"/>
      <c r="W1608" s="19"/>
      <c r="X1608" s="19"/>
      <c r="Y1608" s="19"/>
      <c r="Z1608" s="19"/>
      <c r="AA1608" s="19"/>
    </row>
    <row r="1609" spans="1:27" x14ac:dyDescent="0.2">
      <c r="A1609" s="370"/>
      <c r="B1609" s="370"/>
      <c r="C1609" s="370"/>
      <c r="D1609" s="370"/>
      <c r="E1609" s="370"/>
      <c r="F1609" s="370"/>
      <c r="G1609" s="370"/>
      <c r="H1609" s="370"/>
      <c r="I1609" s="370"/>
      <c r="J1609" s="370"/>
      <c r="K1609" s="370"/>
      <c r="L1609" s="370"/>
      <c r="M1609" s="370"/>
      <c r="N1609" s="370"/>
      <c r="O1609" s="370"/>
      <c r="P1609" s="370"/>
      <c r="Q1609" s="370"/>
      <c r="R1609" s="370"/>
      <c r="S1609" s="19" t="s">
        <v>301</v>
      </c>
      <c r="T1609" s="19"/>
      <c r="U1609" s="19"/>
      <c r="V1609" s="19"/>
      <c r="W1609" s="19"/>
      <c r="X1609" s="19"/>
      <c r="Y1609" s="19"/>
      <c r="Z1609" s="19"/>
      <c r="AA1609" s="19"/>
    </row>
    <row r="1610" spans="1:27" x14ac:dyDescent="0.2">
      <c r="A1610" s="370"/>
      <c r="B1610" s="370"/>
      <c r="C1610" s="370"/>
      <c r="D1610" s="370"/>
      <c r="E1610" s="370"/>
      <c r="F1610" s="370"/>
      <c r="G1610" s="370"/>
      <c r="H1610" s="370"/>
      <c r="I1610" s="370"/>
      <c r="J1610" s="370"/>
      <c r="K1610" s="370"/>
      <c r="L1610" s="370"/>
      <c r="M1610" s="370"/>
      <c r="N1610" s="370"/>
      <c r="O1610" s="370"/>
      <c r="P1610" s="370"/>
      <c r="Q1610" s="370"/>
      <c r="R1610" s="370"/>
      <c r="S1610" s="19"/>
      <c r="T1610" s="19"/>
      <c r="U1610" s="19"/>
      <c r="V1610" s="19"/>
      <c r="W1610" s="19"/>
      <c r="X1610" s="19"/>
      <c r="Y1610" s="19"/>
      <c r="Z1610" s="19"/>
      <c r="AA1610" s="19"/>
    </row>
    <row r="1611" spans="1:27" x14ac:dyDescent="0.2">
      <c r="A1611" s="370"/>
      <c r="B1611" s="370"/>
      <c r="C1611" s="370"/>
      <c r="D1611" s="370"/>
      <c r="E1611" s="370"/>
      <c r="F1611" s="370"/>
      <c r="G1611" s="370"/>
      <c r="H1611" s="370"/>
      <c r="I1611" s="370"/>
      <c r="J1611" s="370"/>
      <c r="K1611" s="370"/>
      <c r="L1611" s="370"/>
      <c r="M1611" s="370"/>
      <c r="N1611" s="370"/>
      <c r="O1611" s="370"/>
      <c r="P1611" s="370"/>
      <c r="Q1611" s="370"/>
      <c r="R1611" s="370"/>
      <c r="S1611" s="19"/>
      <c r="T1611" s="19"/>
      <c r="U1611" s="19"/>
      <c r="V1611" s="19"/>
      <c r="W1611" s="19"/>
      <c r="X1611" s="19"/>
      <c r="Y1611" s="19"/>
      <c r="Z1611" s="19"/>
      <c r="AA1611" s="19"/>
    </row>
    <row r="1612" spans="1:27" x14ac:dyDescent="0.2">
      <c r="A1612" s="370"/>
      <c r="B1612" s="370"/>
      <c r="C1612" s="370"/>
      <c r="D1612" s="370"/>
      <c r="E1612" s="370"/>
      <c r="F1612" s="370"/>
      <c r="G1612" s="370"/>
      <c r="H1612" s="370"/>
      <c r="I1612" s="370"/>
      <c r="J1612" s="370"/>
      <c r="K1612" s="370"/>
      <c r="L1612" s="370"/>
      <c r="M1612" s="370"/>
      <c r="N1612" s="370"/>
      <c r="O1612" s="370"/>
      <c r="P1612" s="370"/>
      <c r="Q1612" s="370"/>
      <c r="R1612" s="370"/>
      <c r="S1612" s="19" t="s">
        <v>302</v>
      </c>
      <c r="T1612" s="19"/>
      <c r="U1612" s="19"/>
      <c r="V1612" s="19"/>
      <c r="W1612" s="19"/>
      <c r="X1612" s="19"/>
      <c r="Y1612" s="19"/>
      <c r="Z1612" s="19"/>
      <c r="AA1612" s="19"/>
    </row>
    <row r="1613" spans="1:27" x14ac:dyDescent="0.2">
      <c r="A1613" s="370"/>
      <c r="B1613" s="370"/>
      <c r="C1613" s="370"/>
      <c r="D1613" s="370"/>
      <c r="E1613" s="370"/>
      <c r="F1613" s="370"/>
      <c r="G1613" s="370"/>
      <c r="H1613" s="370"/>
      <c r="I1613" s="370"/>
      <c r="J1613" s="370"/>
      <c r="K1613" s="370"/>
      <c r="L1613" s="370"/>
      <c r="M1613" s="370"/>
      <c r="N1613" s="370"/>
      <c r="O1613" s="370"/>
      <c r="P1613" s="370"/>
      <c r="Q1613" s="370"/>
      <c r="R1613" s="370"/>
      <c r="S1613" s="19" t="s">
        <v>339</v>
      </c>
      <c r="T1613" s="19"/>
      <c r="U1613" s="19"/>
      <c r="V1613" s="19"/>
      <c r="W1613" s="19"/>
      <c r="X1613" s="19"/>
      <c r="Y1613" s="19"/>
      <c r="Z1613" s="19"/>
      <c r="AA1613" s="19"/>
    </row>
    <row r="1614" spans="1:27" x14ac:dyDescent="0.2">
      <c r="A1614" s="370"/>
      <c r="B1614" s="370"/>
      <c r="C1614" s="370"/>
      <c r="D1614" s="370"/>
      <c r="E1614" s="370"/>
      <c r="F1614" s="370"/>
      <c r="G1614" s="370"/>
      <c r="H1614" s="370"/>
      <c r="I1614" s="370"/>
      <c r="J1614" s="370"/>
      <c r="K1614" s="370"/>
      <c r="L1614" s="370"/>
      <c r="M1614" s="370"/>
      <c r="N1614" s="370"/>
      <c r="O1614" s="370"/>
      <c r="P1614" s="370"/>
      <c r="Q1614" s="370"/>
      <c r="R1614" s="370"/>
      <c r="S1614" s="19"/>
      <c r="T1614" s="19"/>
      <c r="U1614" s="19"/>
      <c r="V1614" s="19"/>
      <c r="W1614" s="19"/>
      <c r="X1614" s="19"/>
      <c r="Y1614" s="19"/>
      <c r="Z1614" s="19"/>
      <c r="AA1614" s="19"/>
    </row>
    <row r="1615" spans="1:27" x14ac:dyDescent="0.2">
      <c r="A1615" s="370"/>
      <c r="B1615" s="370"/>
      <c r="C1615" s="370"/>
      <c r="D1615" s="370"/>
      <c r="E1615" s="370"/>
      <c r="F1615" s="370"/>
      <c r="G1615" s="370"/>
      <c r="H1615" s="370"/>
      <c r="I1615" s="370"/>
      <c r="J1615" s="370"/>
      <c r="K1615" s="370"/>
      <c r="L1615" s="370"/>
      <c r="M1615" s="370"/>
      <c r="N1615" s="370"/>
      <c r="O1615" s="370"/>
      <c r="P1615" s="370"/>
      <c r="Q1615" s="370"/>
      <c r="R1615" s="370"/>
      <c r="S1615" s="19"/>
      <c r="T1615" s="19"/>
      <c r="U1615" s="19"/>
      <c r="V1615" s="19"/>
      <c r="W1615" s="19"/>
      <c r="X1615" s="19"/>
      <c r="Y1615" s="19"/>
      <c r="Z1615" s="19"/>
      <c r="AA1615" s="19"/>
    </row>
    <row r="1616" spans="1:27" x14ac:dyDescent="0.2">
      <c r="A1616" s="370"/>
      <c r="B1616" s="370"/>
      <c r="C1616" s="370"/>
      <c r="D1616" s="370"/>
      <c r="E1616" s="370"/>
      <c r="F1616" s="370"/>
      <c r="G1616" s="370"/>
      <c r="H1616" s="370"/>
      <c r="I1616" s="370"/>
      <c r="J1616" s="370"/>
      <c r="K1616" s="370"/>
      <c r="L1616" s="370"/>
      <c r="M1616" s="370"/>
      <c r="N1616" s="370"/>
      <c r="O1616" s="370"/>
      <c r="P1616" s="370"/>
      <c r="Q1616" s="370"/>
      <c r="R1616" s="370"/>
      <c r="S1616" s="19"/>
      <c r="T1616" s="19"/>
      <c r="U1616" s="19"/>
      <c r="V1616" s="19"/>
      <c r="W1616" s="19"/>
      <c r="X1616" s="19"/>
      <c r="Y1616" s="19"/>
      <c r="Z1616" s="19"/>
      <c r="AA1616" s="19"/>
    </row>
    <row r="1617" spans="1:27" x14ac:dyDescent="0.2">
      <c r="A1617" s="370"/>
      <c r="B1617" s="370"/>
      <c r="C1617" s="370"/>
      <c r="D1617" s="370"/>
      <c r="E1617" s="370"/>
      <c r="F1617" s="370"/>
      <c r="G1617" s="370"/>
      <c r="H1617" s="370"/>
      <c r="I1617" s="370"/>
      <c r="J1617" s="370"/>
      <c r="K1617" s="370"/>
      <c r="L1617" s="370"/>
      <c r="M1617" s="370"/>
      <c r="N1617" s="370"/>
      <c r="O1617" s="370"/>
      <c r="P1617" s="370"/>
      <c r="Q1617" s="370"/>
      <c r="R1617" s="370"/>
      <c r="S1617" s="19"/>
      <c r="T1617" s="19"/>
      <c r="U1617" s="19"/>
      <c r="V1617" s="19"/>
      <c r="W1617" s="19"/>
      <c r="X1617" s="19"/>
      <c r="Y1617" s="19"/>
      <c r="Z1617" s="19"/>
      <c r="AA1617" s="19"/>
    </row>
    <row r="1618" spans="1:27" x14ac:dyDescent="0.2">
      <c r="A1618" s="370"/>
      <c r="B1618" s="370"/>
      <c r="C1618" s="370"/>
      <c r="D1618" s="370"/>
      <c r="E1618" s="370"/>
      <c r="F1618" s="370"/>
      <c r="G1618" s="370"/>
      <c r="H1618" s="370"/>
      <c r="I1618" s="370"/>
      <c r="J1618" s="370"/>
      <c r="K1618" s="370"/>
      <c r="L1618" s="370"/>
      <c r="M1618" s="370"/>
      <c r="N1618" s="370"/>
      <c r="O1618" s="370"/>
      <c r="P1618" s="370"/>
      <c r="Q1618" s="370"/>
      <c r="R1618" s="370"/>
      <c r="S1618" s="19"/>
      <c r="T1618" s="19"/>
      <c r="U1618" s="19"/>
      <c r="V1618" s="19"/>
      <c r="W1618" s="19"/>
      <c r="X1618" s="19"/>
      <c r="Y1618" s="19"/>
      <c r="Z1618" s="19"/>
      <c r="AA1618" s="19"/>
    </row>
    <row r="1619" spans="1:27" x14ac:dyDescent="0.2">
      <c r="A1619" s="370"/>
      <c r="B1619" s="370"/>
      <c r="C1619" s="370"/>
      <c r="D1619" s="370"/>
      <c r="E1619" s="370"/>
      <c r="F1619" s="370"/>
      <c r="G1619" s="370"/>
      <c r="H1619" s="370"/>
      <c r="I1619" s="370"/>
      <c r="J1619" s="370"/>
      <c r="K1619" s="370"/>
      <c r="L1619" s="370"/>
      <c r="M1619" s="370"/>
      <c r="N1619" s="370"/>
      <c r="O1619" s="370"/>
      <c r="P1619" s="370"/>
      <c r="Q1619" s="370"/>
      <c r="R1619" s="370"/>
      <c r="S1619" s="19"/>
      <c r="T1619" s="19"/>
      <c r="U1619" s="19"/>
      <c r="V1619" s="19"/>
      <c r="W1619" s="19"/>
      <c r="X1619" s="19"/>
      <c r="Y1619" s="19"/>
      <c r="Z1619" s="19"/>
      <c r="AA1619" s="19"/>
    </row>
    <row r="1620" spans="1:27" x14ac:dyDescent="0.2">
      <c r="A1620" s="19"/>
      <c r="B1620" s="19"/>
      <c r="C1620" s="19"/>
      <c r="D1620" s="19"/>
      <c r="E1620" s="19"/>
      <c r="F1620" s="19"/>
      <c r="G1620" s="19"/>
      <c r="H1620" s="19"/>
      <c r="I1620" s="19"/>
      <c r="J1620" s="19"/>
      <c r="K1620" s="19"/>
      <c r="L1620" s="19"/>
      <c r="M1620" s="19"/>
      <c r="N1620" s="29"/>
      <c r="O1620" s="19"/>
      <c r="P1620" s="19"/>
      <c r="Q1620" s="19"/>
      <c r="R1620" s="19"/>
      <c r="S1620" s="19"/>
      <c r="T1620" s="19"/>
      <c r="U1620" s="19"/>
      <c r="V1620" s="19"/>
      <c r="W1620" s="19"/>
      <c r="X1620" s="19"/>
      <c r="Y1620" s="19"/>
      <c r="Z1620" s="19"/>
      <c r="AA1620" s="19"/>
    </row>
    <row r="1621" spans="1:27" x14ac:dyDescent="0.2">
      <c r="A1621" s="19"/>
      <c r="B1621" s="19"/>
      <c r="C1621" s="19"/>
      <c r="D1621" s="19"/>
      <c r="E1621" s="19"/>
      <c r="F1621" s="19"/>
      <c r="G1621" s="19"/>
      <c r="H1621" s="19"/>
      <c r="I1621" s="19"/>
      <c r="J1621" s="19"/>
      <c r="K1621" s="19"/>
      <c r="L1621" s="19"/>
      <c r="M1621" s="367" t="str">
        <f>[128]Base_01!$C$4&amp;", "&amp;[128]Base_01!$C$28</f>
        <v>Sorong, …..  …........................  2026</v>
      </c>
      <c r="N1621" s="367"/>
      <c r="O1621" s="367"/>
      <c r="P1621" s="367"/>
      <c r="Q1621" s="367"/>
      <c r="R1621" s="367"/>
      <c r="S1621" s="19"/>
      <c r="T1621" s="19"/>
      <c r="U1621" s="19"/>
      <c r="V1621" s="19"/>
      <c r="W1621" s="19"/>
      <c r="X1621" s="19"/>
      <c r="Y1621" s="19"/>
      <c r="Z1621" s="19"/>
      <c r="AA1621" s="19"/>
    </row>
    <row r="1622" spans="1:27" x14ac:dyDescent="0.2">
      <c r="A1622" s="367" t="s">
        <v>320</v>
      </c>
      <c r="B1622" s="367"/>
      <c r="C1622" s="367"/>
      <c r="D1622" s="367"/>
      <c r="E1622" s="367"/>
      <c r="F1622" s="367"/>
      <c r="G1622" s="19"/>
      <c r="H1622" s="19"/>
      <c r="I1622" s="19"/>
      <c r="J1622" s="19"/>
      <c r="K1622" s="19"/>
      <c r="L1622" s="19"/>
      <c r="M1622" s="367" t="s">
        <v>304</v>
      </c>
      <c r="N1622" s="367"/>
      <c r="O1622" s="367"/>
      <c r="P1622" s="367"/>
      <c r="Q1622" s="367"/>
      <c r="R1622" s="367"/>
      <c r="S1622" s="19"/>
      <c r="T1622" s="19"/>
      <c r="U1622" s="19"/>
      <c r="V1622" s="19"/>
      <c r="W1622" s="19"/>
      <c r="X1622" s="19"/>
      <c r="Y1622" s="19"/>
      <c r="Z1622" s="19"/>
      <c r="AA1622" s="19"/>
    </row>
    <row r="1623" spans="1:27" x14ac:dyDescent="0.2">
      <c r="A1623" s="367" t="s">
        <v>321</v>
      </c>
      <c r="B1623" s="367"/>
      <c r="C1623" s="367"/>
      <c r="D1623" s="367"/>
      <c r="E1623" s="367"/>
      <c r="F1623" s="367"/>
      <c r="G1623" s="19"/>
      <c r="H1623" s="19"/>
      <c r="I1623" s="19"/>
      <c r="J1623" s="19"/>
      <c r="K1623" s="19"/>
      <c r="L1623" s="19"/>
      <c r="M1623" s="367" t="s">
        <v>305</v>
      </c>
      <c r="N1623" s="367"/>
      <c r="O1623" s="367"/>
      <c r="P1623" s="367"/>
      <c r="Q1623" s="367"/>
      <c r="R1623" s="367"/>
      <c r="S1623" s="19"/>
      <c r="T1623" s="19"/>
      <c r="U1623" s="19"/>
      <c r="V1623" s="19"/>
      <c r="W1623" s="19"/>
      <c r="X1623" s="19"/>
      <c r="Y1623" s="19"/>
      <c r="Z1623" s="19"/>
      <c r="AA1623" s="19"/>
    </row>
    <row r="1624" spans="1:27" x14ac:dyDescent="0.2">
      <c r="A1624" s="19"/>
      <c r="B1624" s="19"/>
      <c r="C1624" s="19"/>
      <c r="D1624" s="19"/>
      <c r="E1624" s="19"/>
      <c r="F1624" s="19"/>
      <c r="G1624" s="19"/>
      <c r="H1624" s="19"/>
      <c r="I1624" s="19"/>
      <c r="J1624" s="19"/>
      <c r="K1624" s="19"/>
      <c r="L1624" s="19"/>
      <c r="M1624" s="19"/>
      <c r="N1624" s="29"/>
      <c r="O1624" s="19"/>
      <c r="P1624" s="19"/>
      <c r="Q1624" s="19"/>
      <c r="R1624" s="19"/>
      <c r="S1624" s="19"/>
      <c r="T1624" s="19"/>
      <c r="U1624" s="19"/>
      <c r="V1624" s="19"/>
      <c r="W1624" s="19"/>
      <c r="X1624" s="19"/>
      <c r="Y1624" s="19"/>
      <c r="Z1624" s="19"/>
      <c r="AA1624" s="19"/>
    </row>
    <row r="1625" spans="1:27" x14ac:dyDescent="0.2">
      <c r="A1625" s="19"/>
      <c r="B1625" s="19"/>
      <c r="C1625" s="19"/>
      <c r="D1625" s="19"/>
      <c r="E1625" s="19"/>
      <c r="F1625" s="19"/>
      <c r="G1625" s="19"/>
      <c r="H1625" s="19"/>
      <c r="I1625" s="19"/>
      <c r="J1625" s="19"/>
      <c r="K1625" s="19"/>
      <c r="L1625" s="19"/>
      <c r="M1625" s="19"/>
      <c r="N1625" s="29"/>
      <c r="O1625" s="19"/>
      <c r="P1625" s="19"/>
      <c r="Q1625" s="19"/>
      <c r="R1625" s="19"/>
      <c r="S1625" s="19"/>
      <c r="T1625" s="19"/>
      <c r="U1625" s="19"/>
      <c r="V1625" s="19"/>
      <c r="W1625" s="19"/>
      <c r="X1625" s="19"/>
      <c r="Y1625" s="19"/>
      <c r="Z1625" s="19"/>
      <c r="AA1625" s="19"/>
    </row>
    <row r="1626" spans="1:27" x14ac:dyDescent="0.2">
      <c r="A1626" s="19"/>
      <c r="B1626" s="19"/>
      <c r="C1626" s="19"/>
      <c r="D1626" s="19"/>
      <c r="E1626" s="19"/>
      <c r="F1626" s="19"/>
      <c r="G1626" s="19"/>
      <c r="H1626" s="19"/>
      <c r="I1626" s="19"/>
      <c r="J1626" s="19"/>
      <c r="K1626" s="19"/>
      <c r="L1626" s="19"/>
      <c r="M1626" s="19"/>
      <c r="N1626" s="29"/>
      <c r="O1626" s="19"/>
      <c r="P1626" s="19"/>
      <c r="Q1626" s="19"/>
      <c r="R1626" s="19"/>
      <c r="S1626" s="19"/>
      <c r="T1626" s="19"/>
      <c r="U1626" s="19"/>
      <c r="V1626" s="19"/>
      <c r="W1626" s="19"/>
      <c r="X1626" s="19"/>
      <c r="Y1626" s="19"/>
      <c r="Z1626" s="19"/>
      <c r="AA1626" s="19"/>
    </row>
    <row r="1627" spans="1:27" x14ac:dyDescent="0.2">
      <c r="A1627" s="19"/>
      <c r="B1627" s="19"/>
      <c r="C1627" s="19"/>
      <c r="D1627" s="19"/>
      <c r="E1627" s="19"/>
      <c r="F1627" s="19"/>
      <c r="G1627" s="19"/>
      <c r="H1627" s="19"/>
      <c r="I1627" s="19"/>
      <c r="J1627" s="19"/>
      <c r="K1627" s="19"/>
      <c r="L1627" s="19"/>
      <c r="M1627" s="19"/>
      <c r="N1627" s="29"/>
      <c r="O1627" s="19"/>
      <c r="P1627" s="19"/>
      <c r="Q1627" s="19"/>
      <c r="R1627" s="19"/>
      <c r="S1627" s="19"/>
      <c r="T1627" s="19"/>
      <c r="U1627" s="19"/>
      <c r="V1627" s="19"/>
      <c r="W1627" s="19"/>
      <c r="X1627" s="19"/>
      <c r="Y1627" s="19"/>
      <c r="Z1627" s="19"/>
      <c r="AA1627" s="19"/>
    </row>
    <row r="1628" spans="1:27" x14ac:dyDescent="0.2">
      <c r="A1628" s="366" t="str">
        <f>[128]Base_02!$C$28</f>
        <v>Nama PB 1</v>
      </c>
      <c r="B1628" s="366"/>
      <c r="C1628" s="366"/>
      <c r="D1628" s="366"/>
      <c r="E1628" s="366"/>
      <c r="F1628" s="366"/>
      <c r="G1628" s="19"/>
      <c r="H1628" s="19"/>
      <c r="I1628" s="19"/>
      <c r="J1628" s="19"/>
      <c r="K1628" s="19"/>
      <c r="L1628" s="19"/>
      <c r="M1628" s="367" t="str">
        <f>E1490</f>
        <v>Nama PB 10</v>
      </c>
      <c r="N1628" s="367"/>
      <c r="O1628" s="367"/>
      <c r="P1628" s="367"/>
      <c r="Q1628" s="367"/>
      <c r="R1628" s="367"/>
      <c r="S1628" s="19"/>
      <c r="T1628" s="19"/>
      <c r="U1628" s="19"/>
      <c r="V1628" s="19"/>
      <c r="W1628" s="19"/>
      <c r="X1628" s="19"/>
      <c r="Y1628" s="19"/>
      <c r="Z1628" s="19"/>
      <c r="AA1628" s="19"/>
    </row>
    <row r="1629" spans="1:27" x14ac:dyDescent="0.2">
      <c r="A1629" s="19"/>
      <c r="B1629" s="19"/>
      <c r="C1629" s="19"/>
      <c r="D1629" s="19"/>
      <c r="E1629" s="19"/>
      <c r="F1629" s="19"/>
      <c r="G1629" s="19"/>
      <c r="H1629" s="19"/>
      <c r="I1629" s="19"/>
      <c r="J1629" s="19"/>
      <c r="K1629" s="19"/>
      <c r="L1629" s="19"/>
      <c r="M1629" s="19"/>
      <c r="N1629" s="29"/>
      <c r="O1629" s="19"/>
      <c r="P1629" s="19"/>
      <c r="Q1629" s="19"/>
      <c r="R1629" s="19"/>
      <c r="S1629" s="19"/>
      <c r="T1629" s="19"/>
      <c r="U1629" s="19"/>
      <c r="V1629" s="19"/>
      <c r="W1629" s="19"/>
      <c r="X1629" s="19"/>
      <c r="Y1629" s="19"/>
      <c r="Z1629" s="19"/>
      <c r="AA1629" s="19"/>
    </row>
    <row r="1630" spans="1:27" x14ac:dyDescent="0.2">
      <c r="A1630" s="366" t="s">
        <v>303</v>
      </c>
      <c r="B1630" s="366"/>
      <c r="C1630" s="366"/>
      <c r="D1630" s="366"/>
      <c r="E1630" s="366"/>
      <c r="F1630" s="366"/>
      <c r="G1630" s="19"/>
      <c r="H1630" s="19"/>
      <c r="I1630" s="31"/>
      <c r="J1630" s="31"/>
      <c r="K1630" s="21"/>
      <c r="L1630" s="21"/>
      <c r="M1630" s="368" t="s">
        <v>306</v>
      </c>
      <c r="N1630" s="368"/>
      <c r="O1630" s="368"/>
      <c r="P1630" s="368"/>
      <c r="Q1630" s="368"/>
      <c r="R1630" s="368"/>
      <c r="S1630" s="19"/>
      <c r="T1630" s="19"/>
      <c r="U1630" s="19"/>
      <c r="V1630" s="19"/>
      <c r="W1630" s="19"/>
      <c r="X1630" s="19"/>
      <c r="Y1630" s="19"/>
      <c r="Z1630" s="19"/>
      <c r="AA1630" s="19"/>
    </row>
    <row r="1631" spans="1:27" x14ac:dyDescent="0.2">
      <c r="A1631" s="359" t="s">
        <v>322</v>
      </c>
      <c r="B1631" s="359"/>
      <c r="C1631" s="359"/>
      <c r="D1631" s="359"/>
      <c r="E1631" s="359"/>
      <c r="F1631" s="359"/>
      <c r="I1631" s="32"/>
      <c r="J1631" s="32"/>
      <c r="K1631" s="32"/>
      <c r="L1631" s="32"/>
      <c r="M1631" s="369" t="str">
        <f>[128]Base_01!$B$17&amp;" "&amp;[128]Base_01!$C$4</f>
        <v>Koordinator Kota Sorong</v>
      </c>
      <c r="N1631" s="369"/>
      <c r="O1631" s="369"/>
      <c r="P1631" s="369"/>
      <c r="Q1631" s="369"/>
      <c r="R1631" s="369"/>
      <c r="S1631" s="19"/>
      <c r="T1631" s="19"/>
      <c r="U1631" s="19"/>
      <c r="V1631" s="19"/>
      <c r="W1631" s="19"/>
      <c r="X1631" s="19"/>
      <c r="Y1631" s="19"/>
      <c r="Z1631" s="19"/>
      <c r="AA1631" s="19"/>
    </row>
    <row r="1632" spans="1:27" x14ac:dyDescent="0.2">
      <c r="N1632" s="33"/>
      <c r="S1632" s="19"/>
      <c r="T1632" s="19"/>
      <c r="U1632" s="19"/>
      <c r="V1632" s="19"/>
      <c r="W1632" s="19"/>
      <c r="X1632" s="19"/>
      <c r="Y1632" s="19"/>
      <c r="Z1632" s="19"/>
      <c r="AA1632" s="19"/>
    </row>
    <row r="1633" spans="1:27" x14ac:dyDescent="0.2">
      <c r="N1633" s="33"/>
      <c r="S1633" s="19"/>
      <c r="T1633" s="19"/>
      <c r="U1633" s="19"/>
      <c r="V1633" s="19"/>
      <c r="W1633" s="19"/>
      <c r="X1633" s="19"/>
      <c r="Y1633" s="19"/>
      <c r="Z1633" s="19"/>
      <c r="AA1633" s="19"/>
    </row>
    <row r="1634" spans="1:27" x14ac:dyDescent="0.2">
      <c r="N1634" s="33"/>
      <c r="S1634" s="19"/>
      <c r="T1634" s="19"/>
      <c r="U1634" s="19"/>
      <c r="V1634" s="19"/>
      <c r="W1634" s="19"/>
      <c r="X1634" s="19"/>
      <c r="Y1634" s="19"/>
      <c r="Z1634" s="19"/>
      <c r="AA1634" s="19"/>
    </row>
    <row r="1635" spans="1:27" x14ac:dyDescent="0.2">
      <c r="N1635" s="33"/>
      <c r="S1635" s="19"/>
      <c r="T1635" s="19"/>
      <c r="U1635" s="19"/>
      <c r="V1635" s="19"/>
      <c r="W1635" s="19"/>
      <c r="X1635" s="19"/>
      <c r="Y1635" s="19"/>
      <c r="Z1635" s="19"/>
      <c r="AA1635" s="19"/>
    </row>
    <row r="1636" spans="1:27" x14ac:dyDescent="0.2">
      <c r="A1636" s="359" t="str">
        <f>[128]Base_01!$C$20</f>
        <v>…...............         …...............</v>
      </c>
      <c r="B1636" s="359"/>
      <c r="C1636" s="359"/>
      <c r="D1636" s="359"/>
      <c r="E1636" s="359"/>
      <c r="F1636" s="359"/>
      <c r="M1636" s="359" t="str">
        <f>[128]Base_01!$C$17</f>
        <v>AfrIandi Yudhistira, S.T.</v>
      </c>
      <c r="N1636" s="359"/>
      <c r="O1636" s="359"/>
      <c r="P1636" s="359"/>
      <c r="Q1636" s="359"/>
      <c r="R1636" s="359"/>
      <c r="S1636" s="19"/>
      <c r="T1636" s="19"/>
      <c r="U1636" s="19"/>
      <c r="V1636" s="19"/>
      <c r="W1636" s="19"/>
      <c r="X1636" s="19"/>
      <c r="Y1636" s="19"/>
      <c r="Z1636" s="19"/>
      <c r="AA1636" s="19"/>
    </row>
    <row r="1637" spans="1:27" x14ac:dyDescent="0.2">
      <c r="B1637" s="20"/>
      <c r="C1637" s="20"/>
      <c r="D1637" s="20"/>
      <c r="E1637" s="20"/>
      <c r="F1637" s="19"/>
      <c r="G1637" s="19"/>
      <c r="H1637" s="19"/>
      <c r="I1637" s="19"/>
      <c r="J1637" s="19"/>
      <c r="K1637" s="20"/>
      <c r="L1637" s="20"/>
      <c r="M1637" s="20"/>
      <c r="N1637" s="20"/>
      <c r="O1637" s="28"/>
      <c r="P1637" s="28"/>
      <c r="Q1637" s="28"/>
      <c r="R1637" s="28"/>
      <c r="S1637" s="19"/>
      <c r="T1637" s="19"/>
      <c r="U1637" s="19"/>
      <c r="V1637" s="19"/>
      <c r="W1637" s="19"/>
      <c r="X1637" s="19"/>
      <c r="Y1637" s="19"/>
      <c r="Z1637" s="19"/>
      <c r="AA1637" s="19"/>
    </row>
    <row r="1638" spans="1:27" x14ac:dyDescent="0.2">
      <c r="B1638" s="20"/>
      <c r="C1638" s="20"/>
      <c r="D1638" s="20"/>
      <c r="E1638" s="20"/>
      <c r="F1638" s="19"/>
      <c r="G1638" s="19"/>
      <c r="H1638" s="19"/>
      <c r="I1638" s="19"/>
      <c r="J1638" s="19"/>
      <c r="K1638" s="20"/>
      <c r="L1638" s="20"/>
      <c r="M1638" s="20"/>
      <c r="N1638" s="20"/>
      <c r="O1638" s="28"/>
      <c r="P1638" s="28"/>
      <c r="Q1638" s="28"/>
      <c r="R1638" s="28"/>
      <c r="S1638" s="19"/>
      <c r="T1638" s="19"/>
      <c r="U1638" s="19"/>
      <c r="V1638" s="19"/>
      <c r="W1638" s="19"/>
      <c r="X1638" s="19"/>
      <c r="Y1638" s="19"/>
      <c r="Z1638" s="19"/>
      <c r="AA1638" s="19"/>
    </row>
    <row r="1639" spans="1:27" x14ac:dyDescent="0.2">
      <c r="A1639" s="18" t="s">
        <v>744</v>
      </c>
    </row>
    <row r="1640" spans="1:27" x14ac:dyDescent="0.2">
      <c r="A1640" s="1" t="s">
        <v>400</v>
      </c>
    </row>
    <row r="1641" spans="1:27" x14ac:dyDescent="0.2">
      <c r="A1641" s="1" t="s">
        <v>745</v>
      </c>
    </row>
    <row r="1648" spans="1:27" x14ac:dyDescent="0.2">
      <c r="A1648" s="297"/>
      <c r="B1648" s="297"/>
      <c r="C1648" s="297"/>
      <c r="D1648" s="297"/>
      <c r="E1648" s="297"/>
      <c r="F1648" s="297"/>
      <c r="G1648" s="297"/>
      <c r="H1648" s="297"/>
      <c r="I1648" s="297"/>
      <c r="J1648" s="297"/>
      <c r="K1648" s="297"/>
      <c r="L1648" s="297"/>
      <c r="M1648" s="297"/>
      <c r="N1648" s="297"/>
      <c r="O1648" s="297"/>
      <c r="P1648" s="297"/>
      <c r="Q1648" s="297"/>
      <c r="R1648" s="297"/>
      <c r="S1648" s="19"/>
      <c r="T1648" s="19"/>
      <c r="U1648" s="19"/>
      <c r="V1648" s="19"/>
      <c r="W1648" s="19"/>
      <c r="X1648" s="19"/>
      <c r="Y1648" s="19"/>
      <c r="Z1648" s="19"/>
      <c r="AA1648" s="19"/>
    </row>
    <row r="1649" spans="1:27" x14ac:dyDescent="0.2">
      <c r="A1649" s="19"/>
      <c r="B1649" s="19"/>
      <c r="C1649" s="19"/>
      <c r="D1649" s="19"/>
      <c r="E1649" s="19"/>
      <c r="F1649" s="19"/>
      <c r="G1649" s="19"/>
      <c r="H1649" s="19"/>
      <c r="I1649" s="19"/>
      <c r="J1649" s="19"/>
      <c r="K1649" s="19"/>
      <c r="L1649" s="19"/>
      <c r="M1649" s="19"/>
      <c r="N1649" s="19"/>
      <c r="O1649" s="19"/>
      <c r="P1649" s="19"/>
      <c r="Q1649" s="19"/>
      <c r="R1649" s="19"/>
      <c r="S1649" s="19"/>
      <c r="T1649" s="19"/>
      <c r="U1649" s="19"/>
      <c r="V1649" s="19"/>
      <c r="W1649" s="19"/>
      <c r="X1649" s="19"/>
      <c r="Y1649" s="19"/>
      <c r="Z1649" s="19"/>
      <c r="AA1649" s="19"/>
    </row>
    <row r="1650" spans="1:27" x14ac:dyDescent="0.2">
      <c r="A1650" s="20"/>
      <c r="B1650" s="20"/>
      <c r="C1650" s="20"/>
      <c r="D1650" s="20"/>
      <c r="E1650" s="20"/>
      <c r="F1650" s="20"/>
      <c r="G1650" s="20"/>
      <c r="H1650" s="20"/>
      <c r="I1650" s="20"/>
      <c r="J1650" s="19"/>
      <c r="K1650" s="21"/>
      <c r="L1650" s="21"/>
      <c r="M1650" s="21"/>
      <c r="N1650" s="21"/>
      <c r="O1650" s="21"/>
      <c r="P1650" s="21"/>
      <c r="Q1650" s="21"/>
      <c r="R1650" s="21"/>
      <c r="S1650" s="19"/>
      <c r="T1650" s="19"/>
      <c r="U1650" s="19"/>
      <c r="V1650" s="19"/>
      <c r="W1650" s="19"/>
      <c r="X1650" s="19"/>
      <c r="Y1650" s="19"/>
      <c r="Z1650" s="19"/>
      <c r="AA1650" s="19"/>
    </row>
    <row r="1651" spans="1:27" x14ac:dyDescent="0.2">
      <c r="A1651" s="400" t="s">
        <v>307</v>
      </c>
      <c r="B1651" s="400"/>
      <c r="C1651" s="400"/>
      <c r="D1651" s="400"/>
      <c r="E1651" s="400"/>
      <c r="F1651" s="400"/>
      <c r="G1651" s="400"/>
      <c r="H1651" s="400"/>
      <c r="I1651" s="400"/>
      <c r="J1651" s="400"/>
      <c r="K1651" s="400"/>
      <c r="L1651" s="400"/>
      <c r="M1651" s="400"/>
      <c r="N1651" s="400"/>
      <c r="O1651" s="400"/>
      <c r="P1651" s="400"/>
      <c r="Q1651" s="400"/>
      <c r="R1651" s="400"/>
      <c r="S1651" s="19">
        <v>11</v>
      </c>
      <c r="T1651" s="19"/>
      <c r="U1651" s="19"/>
      <c r="V1651" s="19"/>
      <c r="W1651" s="19"/>
      <c r="X1651" s="19"/>
      <c r="Y1651" s="19"/>
      <c r="Z1651" s="19"/>
      <c r="AA1651" s="19"/>
    </row>
    <row r="1652" spans="1:27" x14ac:dyDescent="0.2">
      <c r="A1652" s="367" t="s">
        <v>741</v>
      </c>
      <c r="B1652" s="367"/>
      <c r="C1652" s="367"/>
      <c r="D1652" s="367"/>
      <c r="E1652" s="367"/>
      <c r="F1652" s="367"/>
      <c r="G1652" s="367"/>
      <c r="H1652" s="367"/>
      <c r="I1652" s="367"/>
      <c r="J1652" s="367"/>
      <c r="K1652" s="367"/>
      <c r="L1652" s="367"/>
      <c r="M1652" s="367"/>
      <c r="N1652" s="367"/>
      <c r="O1652" s="367"/>
      <c r="P1652" s="367"/>
      <c r="Q1652" s="367"/>
      <c r="R1652" s="367"/>
      <c r="S1652" s="19"/>
      <c r="T1652" s="19"/>
      <c r="U1652" s="19"/>
      <c r="V1652" s="19"/>
      <c r="W1652" s="19"/>
      <c r="X1652" s="19"/>
      <c r="Y1652" s="19"/>
      <c r="Z1652" s="19"/>
      <c r="AA1652" s="19"/>
    </row>
    <row r="1653" spans="1:27" ht="16" thickBot="1" x14ac:dyDescent="0.25">
      <c r="A1653" s="20"/>
      <c r="B1653" s="20"/>
      <c r="C1653" s="20"/>
      <c r="D1653" s="20"/>
      <c r="E1653" s="20"/>
      <c r="F1653" s="20"/>
      <c r="G1653" s="20"/>
      <c r="H1653" s="20"/>
      <c r="I1653" s="20"/>
      <c r="J1653" s="19"/>
      <c r="K1653" s="21"/>
      <c r="L1653" s="21"/>
      <c r="M1653" s="21"/>
      <c r="N1653" s="21"/>
      <c r="O1653" s="21"/>
      <c r="P1653" s="21"/>
      <c r="Q1653" s="21"/>
      <c r="R1653" s="21"/>
      <c r="S1653" s="19"/>
      <c r="T1653" s="19"/>
      <c r="U1653" s="19"/>
      <c r="V1653" s="19"/>
      <c r="W1653" s="19"/>
      <c r="X1653" s="19"/>
      <c r="Y1653" s="19"/>
      <c r="Z1653" s="19"/>
      <c r="AA1653" s="19"/>
    </row>
    <row r="1654" spans="1:27" x14ac:dyDescent="0.2">
      <c r="A1654" s="346" t="s">
        <v>252</v>
      </c>
      <c r="B1654" s="346"/>
      <c r="C1654" s="346"/>
      <c r="D1654" s="346"/>
      <c r="E1654" s="23" t="str">
        <f>VLOOKUP(S1651,[128]Base_02!$A$5:$AD$24,2,0)</f>
        <v>000011</v>
      </c>
      <c r="F1654" s="19"/>
      <c r="G1654" s="19"/>
      <c r="H1654" s="21"/>
      <c r="I1654" s="21"/>
      <c r="J1654" s="19"/>
      <c r="K1654" s="401" t="s">
        <v>251</v>
      </c>
      <c r="L1654" s="402"/>
      <c r="M1654" s="402"/>
      <c r="N1654" s="402"/>
      <c r="O1654" s="402"/>
      <c r="P1654" s="402"/>
      <c r="Q1654" s="402"/>
      <c r="R1654" s="403"/>
      <c r="S1654" s="19"/>
      <c r="T1654" s="19"/>
      <c r="U1654" s="19"/>
      <c r="V1654" s="19"/>
      <c r="W1654" s="19"/>
      <c r="X1654" s="19"/>
      <c r="Y1654" s="19"/>
      <c r="Z1654" s="19"/>
      <c r="AA1654" s="19"/>
    </row>
    <row r="1655" spans="1:27" x14ac:dyDescent="0.2">
      <c r="A1655" s="346" t="s">
        <v>253</v>
      </c>
      <c r="B1655" s="346"/>
      <c r="C1655" s="346"/>
      <c r="D1655" s="346"/>
      <c r="E1655" s="23" t="str">
        <f>VLOOKUP(S1651,[128]Base_02!$A$5:$AD$24,3,0)</f>
        <v>Nama PB 11</v>
      </c>
      <c r="F1655" s="19"/>
      <c r="G1655" s="19"/>
      <c r="H1655" s="21"/>
      <c r="I1655" s="21"/>
      <c r="J1655" s="19"/>
      <c r="K1655" s="404"/>
      <c r="L1655" s="368"/>
      <c r="M1655" s="368"/>
      <c r="N1655" s="368"/>
      <c r="O1655" s="368"/>
      <c r="P1655" s="368"/>
      <c r="Q1655" s="368"/>
      <c r="R1655" s="405"/>
      <c r="S1655" s="19"/>
      <c r="T1655" s="19"/>
      <c r="U1655" s="19"/>
      <c r="V1655" s="19"/>
      <c r="W1655" s="19"/>
      <c r="X1655" s="19"/>
      <c r="Y1655" s="19"/>
      <c r="Z1655" s="19"/>
      <c r="AA1655" s="19"/>
    </row>
    <row r="1656" spans="1:27" x14ac:dyDescent="0.2">
      <c r="A1656" s="346" t="s">
        <v>3</v>
      </c>
      <c r="B1656" s="346"/>
      <c r="C1656" s="346"/>
      <c r="D1656" s="346"/>
      <c r="E1656" s="23">
        <f>VLOOKUP(S1651,[128]Base_02!$A$5:$AD$24,14,0)</f>
        <v>0</v>
      </c>
      <c r="F1656" s="19"/>
      <c r="G1656" s="19"/>
      <c r="H1656" s="21"/>
      <c r="I1656" s="21"/>
      <c r="J1656" s="19"/>
      <c r="K1656" s="404"/>
      <c r="L1656" s="368"/>
      <c r="M1656" s="368"/>
      <c r="N1656" s="368"/>
      <c r="O1656" s="368"/>
      <c r="P1656" s="368"/>
      <c r="Q1656" s="368"/>
      <c r="R1656" s="405"/>
      <c r="S1656" s="19"/>
      <c r="T1656" s="19"/>
      <c r="U1656" s="19"/>
      <c r="V1656" s="19"/>
      <c r="W1656" s="19"/>
      <c r="X1656" s="19"/>
      <c r="Y1656" s="19"/>
      <c r="Z1656" s="19"/>
      <c r="AA1656" s="19"/>
    </row>
    <row r="1657" spans="1:27" x14ac:dyDescent="0.2">
      <c r="A1657" s="346" t="s">
        <v>4</v>
      </c>
      <c r="B1657" s="346"/>
      <c r="C1657" s="346"/>
      <c r="D1657" s="346"/>
      <c r="E1657" s="23" t="str">
        <f>VLOOKUP(S1651,[128]Base_02!$A$5:$Z$24,11,FALSE)&amp;", RT "&amp;VLOOKUP(S1651,[128]Base_02!$A$5:$Z$24,12,FALSE)&amp;", RW "&amp;VLOOKUP(S1651,[128]Base_02!$A$5:$Z$24,13,FALSE)</f>
        <v>Jalan Kanal Victory, RT 2, RW 1</v>
      </c>
      <c r="F1657" s="19"/>
      <c r="G1657" s="19"/>
      <c r="H1657" s="23"/>
      <c r="I1657" s="21"/>
      <c r="J1657" s="19"/>
      <c r="K1657" s="404"/>
      <c r="L1657" s="368"/>
      <c r="M1657" s="368"/>
      <c r="N1657" s="368"/>
      <c r="O1657" s="368"/>
      <c r="P1657" s="368"/>
      <c r="Q1657" s="368"/>
      <c r="R1657" s="405"/>
      <c r="S1657" s="19"/>
      <c r="T1657" s="19"/>
      <c r="U1657" s="19"/>
      <c r="V1657" s="19"/>
      <c r="W1657" s="19"/>
      <c r="X1657" s="19"/>
      <c r="Y1657" s="19"/>
      <c r="Z1657" s="19"/>
      <c r="AA1657" s="19"/>
    </row>
    <row r="1658" spans="1:27" x14ac:dyDescent="0.2">
      <c r="A1658" s="346" t="str">
        <f>[128]Base_01!$B$2</f>
        <v>Kelurahan</v>
      </c>
      <c r="B1658" s="346"/>
      <c r="C1658" s="346"/>
      <c r="D1658" s="346"/>
      <c r="E1658" s="23" t="str">
        <f>[128]Base_01!$C$2</f>
        <v>Klasabi</v>
      </c>
      <c r="F1658" s="19"/>
      <c r="G1658" s="19"/>
      <c r="H1658" s="21"/>
      <c r="I1658" s="21"/>
      <c r="J1658" s="19"/>
      <c r="K1658" s="404"/>
      <c r="L1658" s="368"/>
      <c r="M1658" s="368"/>
      <c r="N1658" s="368"/>
      <c r="O1658" s="368"/>
      <c r="P1658" s="368"/>
      <c r="Q1658" s="368"/>
      <c r="R1658" s="405"/>
      <c r="S1658" s="19" t="s">
        <v>254</v>
      </c>
      <c r="T1658" s="19"/>
      <c r="U1658" s="19"/>
      <c r="V1658" s="19"/>
      <c r="W1658" s="19"/>
      <c r="X1658" s="19"/>
      <c r="Y1658" s="19"/>
      <c r="Z1658" s="19"/>
      <c r="AA1658" s="19"/>
    </row>
    <row r="1659" spans="1:27" x14ac:dyDescent="0.2">
      <c r="A1659" s="346" t="s">
        <v>9</v>
      </c>
      <c r="B1659" s="346"/>
      <c r="C1659" s="346"/>
      <c r="D1659" s="346"/>
      <c r="E1659" s="23" t="str">
        <f>[128]Base_01!$C$3</f>
        <v>Sorong Manoi</v>
      </c>
      <c r="F1659" s="19"/>
      <c r="G1659" s="19"/>
      <c r="H1659" s="21"/>
      <c r="I1659" s="21"/>
      <c r="J1659" s="19"/>
      <c r="K1659" s="404"/>
      <c r="L1659" s="368"/>
      <c r="M1659" s="368"/>
      <c r="N1659" s="368"/>
      <c r="O1659" s="368"/>
      <c r="P1659" s="368"/>
      <c r="Q1659" s="368"/>
      <c r="R1659" s="405"/>
      <c r="S1659" s="19" t="s">
        <v>255</v>
      </c>
      <c r="T1659" s="19"/>
      <c r="U1659" s="19"/>
      <c r="V1659" s="19"/>
      <c r="W1659" s="19"/>
      <c r="X1659" s="19"/>
      <c r="Y1659" s="19"/>
      <c r="Z1659" s="19"/>
      <c r="AA1659" s="19"/>
    </row>
    <row r="1660" spans="1:27" x14ac:dyDescent="0.2">
      <c r="A1660" s="346" t="str">
        <f>[128]Base_01!$B$4</f>
        <v>Kota</v>
      </c>
      <c r="B1660" s="346"/>
      <c r="C1660" s="346"/>
      <c r="D1660" s="346"/>
      <c r="E1660" s="23" t="str">
        <f>[128]Base_01!$C$4</f>
        <v>Sorong</v>
      </c>
      <c r="F1660" s="19"/>
      <c r="G1660" s="19"/>
      <c r="H1660" s="21"/>
      <c r="I1660" s="21"/>
      <c r="J1660" s="19"/>
      <c r="K1660" s="404"/>
      <c r="L1660" s="368"/>
      <c r="M1660" s="368"/>
      <c r="N1660" s="368"/>
      <c r="O1660" s="368"/>
      <c r="P1660" s="368"/>
      <c r="Q1660" s="368"/>
      <c r="R1660" s="405"/>
      <c r="S1660" s="19" t="s">
        <v>257</v>
      </c>
      <c r="T1660" s="19"/>
      <c r="U1660" s="19"/>
      <c r="V1660" s="19"/>
      <c r="W1660" s="19"/>
      <c r="X1660" s="19"/>
      <c r="Y1660" s="19"/>
      <c r="Z1660" s="19"/>
      <c r="AA1660" s="19"/>
    </row>
    <row r="1661" spans="1:27" x14ac:dyDescent="0.2">
      <c r="A1661" s="346" t="str">
        <f>[128]Base_01!$B$5</f>
        <v>Provinsi</v>
      </c>
      <c r="B1661" s="346"/>
      <c r="C1661" s="346"/>
      <c r="D1661" s="346"/>
      <c r="E1661" s="19" t="str">
        <f>[128]Base_01!$C$5</f>
        <v>Papua Barat Daya</v>
      </c>
      <c r="F1661" s="19"/>
      <c r="G1661" s="21"/>
      <c r="H1661" s="21"/>
      <c r="I1661" s="21"/>
      <c r="J1661" s="19"/>
      <c r="K1661" s="404"/>
      <c r="L1661" s="368"/>
      <c r="M1661" s="368"/>
      <c r="N1661" s="368"/>
      <c r="O1661" s="368"/>
      <c r="P1661" s="368"/>
      <c r="Q1661" s="368"/>
      <c r="R1661" s="405"/>
      <c r="S1661" s="19" t="s">
        <v>258</v>
      </c>
      <c r="T1661" s="19"/>
      <c r="U1661" s="19"/>
      <c r="V1661" s="19"/>
      <c r="W1661" s="19"/>
      <c r="X1661" s="19"/>
      <c r="Y1661" s="19"/>
      <c r="Z1661" s="19"/>
      <c r="AA1661" s="19"/>
    </row>
    <row r="1662" spans="1:27" x14ac:dyDescent="0.2">
      <c r="A1662" s="19"/>
      <c r="B1662" s="19"/>
      <c r="C1662" s="19"/>
      <c r="D1662" s="21"/>
      <c r="E1662" s="21"/>
      <c r="F1662" s="21"/>
      <c r="G1662" s="21"/>
      <c r="H1662" s="21"/>
      <c r="I1662" s="21"/>
      <c r="J1662" s="21"/>
      <c r="K1662" s="404"/>
      <c r="L1662" s="368"/>
      <c r="M1662" s="368"/>
      <c r="N1662" s="368"/>
      <c r="O1662" s="368"/>
      <c r="P1662" s="368"/>
      <c r="Q1662" s="368"/>
      <c r="R1662" s="405"/>
      <c r="S1662" s="19"/>
      <c r="T1662" s="19"/>
      <c r="U1662" s="19"/>
      <c r="V1662" s="19"/>
      <c r="W1662" s="19"/>
      <c r="X1662" s="19"/>
      <c r="Y1662" s="19"/>
      <c r="Z1662" s="19"/>
      <c r="AA1662" s="19"/>
    </row>
    <row r="1663" spans="1:27" x14ac:dyDescent="0.2">
      <c r="A1663" s="19"/>
      <c r="B1663" s="19"/>
      <c r="C1663" s="19"/>
      <c r="D1663" s="21"/>
      <c r="E1663" s="21"/>
      <c r="F1663" s="21"/>
      <c r="G1663" s="21"/>
      <c r="H1663" s="21"/>
      <c r="I1663" s="21"/>
      <c r="J1663" s="21"/>
      <c r="K1663" s="404"/>
      <c r="L1663" s="368"/>
      <c r="M1663" s="368"/>
      <c r="N1663" s="368"/>
      <c r="O1663" s="368"/>
      <c r="P1663" s="368"/>
      <c r="Q1663" s="368"/>
      <c r="R1663" s="405"/>
      <c r="S1663" s="19"/>
      <c r="T1663" s="19"/>
      <c r="U1663" s="19"/>
      <c r="V1663" s="19"/>
      <c r="W1663" s="19"/>
      <c r="X1663" s="19"/>
      <c r="Y1663" s="19"/>
      <c r="Z1663" s="19"/>
      <c r="AA1663" s="19"/>
    </row>
    <row r="1664" spans="1:27" x14ac:dyDescent="0.2">
      <c r="A1664" s="19"/>
      <c r="B1664" s="19"/>
      <c r="C1664" s="19"/>
      <c r="D1664" s="21"/>
      <c r="E1664" s="21"/>
      <c r="F1664" s="21"/>
      <c r="G1664" s="21"/>
      <c r="H1664" s="21"/>
      <c r="I1664" s="21"/>
      <c r="J1664" s="21"/>
      <c r="K1664" s="404"/>
      <c r="L1664" s="368"/>
      <c r="M1664" s="368"/>
      <c r="N1664" s="368"/>
      <c r="O1664" s="368"/>
      <c r="P1664" s="368"/>
      <c r="Q1664" s="368"/>
      <c r="R1664" s="405"/>
      <c r="S1664" s="19"/>
      <c r="T1664" s="19"/>
      <c r="U1664" s="19"/>
      <c r="V1664" s="19"/>
      <c r="W1664" s="19"/>
      <c r="X1664" s="19"/>
      <c r="Y1664" s="19"/>
      <c r="Z1664" s="19"/>
      <c r="AA1664" s="19"/>
    </row>
    <row r="1665" spans="1:27" ht="16" thickBot="1" x14ac:dyDescent="0.25">
      <c r="A1665" s="19"/>
      <c r="B1665" s="19"/>
      <c r="C1665" s="19"/>
      <c r="D1665" s="21"/>
      <c r="E1665" s="21"/>
      <c r="F1665" s="21"/>
      <c r="G1665" s="21"/>
      <c r="H1665" s="21"/>
      <c r="I1665" s="21"/>
      <c r="J1665" s="21"/>
      <c r="K1665" s="406"/>
      <c r="L1665" s="407"/>
      <c r="M1665" s="407"/>
      <c r="N1665" s="407"/>
      <c r="O1665" s="407"/>
      <c r="P1665" s="407"/>
      <c r="Q1665" s="407"/>
      <c r="R1665" s="408"/>
      <c r="S1665" s="19"/>
      <c r="T1665" s="19"/>
      <c r="U1665" s="19"/>
      <c r="V1665" s="19"/>
      <c r="W1665" s="19"/>
      <c r="X1665" s="19"/>
      <c r="Y1665" s="19"/>
      <c r="Z1665" s="19"/>
      <c r="AA1665" s="19"/>
    </row>
    <row r="1666" spans="1:27" x14ac:dyDescent="0.2">
      <c r="A1666" s="19"/>
      <c r="B1666" s="19"/>
      <c r="C1666" s="19"/>
      <c r="D1666" s="21"/>
      <c r="E1666" s="21"/>
      <c r="F1666" s="21"/>
      <c r="G1666" s="21"/>
      <c r="H1666" s="21"/>
      <c r="I1666" s="21"/>
      <c r="J1666" s="21"/>
      <c r="K1666" s="28"/>
      <c r="L1666" s="28"/>
      <c r="M1666" s="28"/>
      <c r="N1666" s="28"/>
      <c r="O1666" s="28"/>
      <c r="P1666" s="28"/>
      <c r="Q1666" s="28"/>
      <c r="R1666" s="28"/>
      <c r="S1666" s="19"/>
      <c r="T1666" s="19"/>
      <c r="U1666" s="19"/>
      <c r="V1666" s="19"/>
      <c r="W1666" s="19"/>
      <c r="X1666" s="19"/>
      <c r="Y1666" s="19"/>
      <c r="Z1666" s="19"/>
      <c r="AA1666" s="19"/>
    </row>
    <row r="1667" spans="1:27" x14ac:dyDescent="0.2">
      <c r="A1667" s="19"/>
      <c r="B1667" s="19"/>
      <c r="C1667" s="19"/>
      <c r="D1667" s="19"/>
      <c r="E1667" s="19"/>
      <c r="F1667" s="19"/>
      <c r="G1667" s="19"/>
      <c r="H1667" s="19"/>
      <c r="I1667" s="21"/>
      <c r="J1667" s="21"/>
      <c r="K1667" s="21"/>
      <c r="L1667" s="21"/>
      <c r="M1667" s="21"/>
      <c r="N1667" s="21"/>
      <c r="O1667" s="21"/>
      <c r="P1667" s="21"/>
      <c r="Q1667" s="21"/>
      <c r="R1667" s="21"/>
      <c r="S1667" s="19"/>
      <c r="T1667" s="19"/>
      <c r="U1667" s="19"/>
      <c r="V1667" s="19"/>
      <c r="W1667" s="19"/>
      <c r="X1667" s="19"/>
      <c r="Y1667" s="19"/>
      <c r="Z1667" s="19"/>
      <c r="AA1667" s="19"/>
    </row>
    <row r="1668" spans="1:27" ht="16" thickBot="1" x14ac:dyDescent="0.25">
      <c r="A1668" s="24" t="s">
        <v>310</v>
      </c>
      <c r="B1668" s="19"/>
      <c r="C1668" s="19"/>
      <c r="D1668" s="19"/>
      <c r="E1668" s="19"/>
      <c r="F1668" s="19"/>
      <c r="G1668" s="19"/>
      <c r="H1668" s="19"/>
      <c r="I1668" s="21"/>
      <c r="J1668" s="21"/>
      <c r="K1668" s="21"/>
      <c r="L1668" s="21"/>
      <c r="M1668" s="21"/>
      <c r="N1668" s="25"/>
      <c r="O1668" s="21"/>
      <c r="P1668" s="21"/>
      <c r="Q1668" s="21"/>
      <c r="R1668" s="21"/>
      <c r="S1668" s="19"/>
      <c r="T1668" s="19"/>
      <c r="U1668" s="19"/>
      <c r="V1668" s="19"/>
      <c r="W1668" s="19"/>
      <c r="X1668" s="19"/>
      <c r="Y1668" s="19"/>
      <c r="Z1668" s="19"/>
      <c r="AA1668" s="19"/>
    </row>
    <row r="1669" spans="1:27" x14ac:dyDescent="0.2">
      <c r="A1669" s="383" t="s">
        <v>259</v>
      </c>
      <c r="B1669" s="384"/>
      <c r="C1669" s="384"/>
      <c r="D1669" s="384"/>
      <c r="E1669" s="384"/>
      <c r="F1669" s="389" t="s">
        <v>323</v>
      </c>
      <c r="G1669" s="390"/>
      <c r="H1669" s="390"/>
      <c r="I1669" s="390"/>
      <c r="J1669" s="390"/>
      <c r="K1669" s="390"/>
      <c r="L1669" s="390"/>
      <c r="M1669" s="391"/>
      <c r="N1669" s="384" t="s">
        <v>259</v>
      </c>
      <c r="O1669" s="384"/>
      <c r="P1669" s="384"/>
      <c r="Q1669" s="384"/>
      <c r="R1669" s="397"/>
      <c r="S1669" s="19"/>
      <c r="T1669" s="19"/>
      <c r="U1669" s="19"/>
      <c r="V1669" s="19"/>
      <c r="W1669" s="19"/>
      <c r="X1669" s="19"/>
      <c r="Y1669" s="19"/>
      <c r="Z1669" s="19"/>
      <c r="AA1669" s="19"/>
    </row>
    <row r="1670" spans="1:27" x14ac:dyDescent="0.2">
      <c r="A1670" s="385"/>
      <c r="B1670" s="386"/>
      <c r="C1670" s="386"/>
      <c r="D1670" s="386"/>
      <c r="E1670" s="386"/>
      <c r="F1670" s="392"/>
      <c r="G1670" s="379"/>
      <c r="H1670" s="379"/>
      <c r="I1670" s="379"/>
      <c r="J1670" s="379"/>
      <c r="K1670" s="379"/>
      <c r="L1670" s="379"/>
      <c r="M1670" s="393"/>
      <c r="N1670" s="386"/>
      <c r="O1670" s="386"/>
      <c r="P1670" s="386"/>
      <c r="Q1670" s="386"/>
      <c r="R1670" s="398"/>
      <c r="S1670" s="19" t="s">
        <v>260</v>
      </c>
      <c r="T1670" s="19"/>
      <c r="U1670" s="19"/>
      <c r="V1670" s="19"/>
      <c r="W1670" s="19"/>
      <c r="X1670" s="19"/>
      <c r="Y1670" s="19"/>
      <c r="Z1670" s="19"/>
      <c r="AA1670" s="19"/>
    </row>
    <row r="1671" spans="1:27" x14ac:dyDescent="0.2">
      <c r="A1671" s="385"/>
      <c r="B1671" s="386"/>
      <c r="C1671" s="386"/>
      <c r="D1671" s="386"/>
      <c r="E1671" s="386"/>
      <c r="F1671" s="392"/>
      <c r="G1671" s="379"/>
      <c r="H1671" s="379"/>
      <c r="I1671" s="379"/>
      <c r="J1671" s="379"/>
      <c r="K1671" s="379"/>
      <c r="L1671" s="379"/>
      <c r="M1671" s="393"/>
      <c r="N1671" s="386"/>
      <c r="O1671" s="386"/>
      <c r="P1671" s="386"/>
      <c r="Q1671" s="386"/>
      <c r="R1671" s="398"/>
      <c r="S1671" s="19" t="s">
        <v>261</v>
      </c>
      <c r="T1671" s="19"/>
      <c r="U1671" s="19"/>
      <c r="V1671" s="19"/>
      <c r="W1671" s="19"/>
      <c r="X1671" s="19"/>
      <c r="Y1671" s="19"/>
      <c r="Z1671" s="19"/>
      <c r="AA1671" s="19"/>
    </row>
    <row r="1672" spans="1:27" x14ac:dyDescent="0.2">
      <c r="A1672" s="385"/>
      <c r="B1672" s="386"/>
      <c r="C1672" s="386"/>
      <c r="D1672" s="386"/>
      <c r="E1672" s="386"/>
      <c r="F1672" s="392"/>
      <c r="G1672" s="379"/>
      <c r="H1672" s="379"/>
      <c r="I1672" s="379"/>
      <c r="J1672" s="379"/>
      <c r="K1672" s="379"/>
      <c r="L1672" s="379"/>
      <c r="M1672" s="393"/>
      <c r="N1672" s="386"/>
      <c r="O1672" s="386"/>
      <c r="P1672" s="386"/>
      <c r="Q1672" s="386"/>
      <c r="R1672" s="398"/>
      <c r="S1672" s="19"/>
      <c r="T1672" s="19"/>
      <c r="U1672" s="19"/>
      <c r="V1672" s="19"/>
      <c r="W1672" s="19"/>
      <c r="X1672" s="19"/>
      <c r="Y1672" s="19"/>
      <c r="Z1672" s="19"/>
      <c r="AA1672" s="19"/>
    </row>
    <row r="1673" spans="1:27" x14ac:dyDescent="0.2">
      <c r="A1673" s="385"/>
      <c r="B1673" s="386"/>
      <c r="C1673" s="386"/>
      <c r="D1673" s="386"/>
      <c r="E1673" s="386"/>
      <c r="F1673" s="392"/>
      <c r="G1673" s="379"/>
      <c r="H1673" s="379"/>
      <c r="I1673" s="379"/>
      <c r="J1673" s="379"/>
      <c r="K1673" s="379"/>
      <c r="L1673" s="379"/>
      <c r="M1673" s="393"/>
      <c r="N1673" s="386"/>
      <c r="O1673" s="386"/>
      <c r="P1673" s="386"/>
      <c r="Q1673" s="386"/>
      <c r="R1673" s="398"/>
      <c r="S1673" s="19"/>
      <c r="T1673" s="19"/>
      <c r="U1673" s="19"/>
      <c r="V1673" s="19"/>
      <c r="W1673" s="19"/>
      <c r="X1673" s="19"/>
      <c r="Y1673" s="19"/>
      <c r="Z1673" s="19"/>
      <c r="AA1673" s="19"/>
    </row>
    <row r="1674" spans="1:27" x14ac:dyDescent="0.2">
      <c r="A1674" s="385"/>
      <c r="B1674" s="386"/>
      <c r="C1674" s="386"/>
      <c r="D1674" s="386"/>
      <c r="E1674" s="386"/>
      <c r="F1674" s="392"/>
      <c r="G1674" s="379"/>
      <c r="H1674" s="379"/>
      <c r="I1674" s="379"/>
      <c r="J1674" s="379"/>
      <c r="K1674" s="379"/>
      <c r="L1674" s="379"/>
      <c r="M1674" s="393"/>
      <c r="N1674" s="386"/>
      <c r="O1674" s="386"/>
      <c r="P1674" s="386"/>
      <c r="Q1674" s="386"/>
      <c r="R1674" s="398"/>
      <c r="S1674" s="19"/>
      <c r="T1674" s="19"/>
      <c r="U1674" s="19"/>
      <c r="V1674" s="19"/>
      <c r="W1674" s="19"/>
      <c r="X1674" s="19"/>
      <c r="Y1674" s="19"/>
      <c r="Z1674" s="19"/>
      <c r="AA1674" s="19"/>
    </row>
    <row r="1675" spans="1:27" x14ac:dyDescent="0.2">
      <c r="A1675" s="385"/>
      <c r="B1675" s="386"/>
      <c r="C1675" s="386"/>
      <c r="D1675" s="386"/>
      <c r="E1675" s="386"/>
      <c r="F1675" s="392"/>
      <c r="G1675" s="379"/>
      <c r="H1675" s="379"/>
      <c r="I1675" s="379"/>
      <c r="J1675" s="379"/>
      <c r="K1675" s="379"/>
      <c r="L1675" s="379"/>
      <c r="M1675" s="393"/>
      <c r="N1675" s="386"/>
      <c r="O1675" s="386"/>
      <c r="P1675" s="386"/>
      <c r="Q1675" s="386"/>
      <c r="R1675" s="398"/>
      <c r="S1675" s="19"/>
      <c r="T1675" s="19"/>
      <c r="U1675" s="19"/>
      <c r="V1675" s="19"/>
      <c r="W1675" s="19"/>
      <c r="X1675" s="19"/>
      <c r="Y1675" s="19"/>
      <c r="Z1675" s="19"/>
      <c r="AA1675" s="19"/>
    </row>
    <row r="1676" spans="1:27" x14ac:dyDescent="0.2">
      <c r="A1676" s="385"/>
      <c r="B1676" s="386"/>
      <c r="C1676" s="386"/>
      <c r="D1676" s="386"/>
      <c r="E1676" s="386"/>
      <c r="F1676" s="392"/>
      <c r="G1676" s="379"/>
      <c r="H1676" s="379"/>
      <c r="I1676" s="379"/>
      <c r="J1676" s="379"/>
      <c r="K1676" s="379"/>
      <c r="L1676" s="379"/>
      <c r="M1676" s="393"/>
      <c r="N1676" s="386"/>
      <c r="O1676" s="386"/>
      <c r="P1676" s="386"/>
      <c r="Q1676" s="386"/>
      <c r="R1676" s="398"/>
      <c r="S1676" s="19" t="s">
        <v>262</v>
      </c>
      <c r="T1676" s="19"/>
      <c r="U1676" s="19"/>
      <c r="V1676" s="19"/>
      <c r="W1676" s="19"/>
      <c r="X1676" s="19"/>
      <c r="Y1676" s="19"/>
      <c r="Z1676" s="19"/>
      <c r="AA1676" s="19"/>
    </row>
    <row r="1677" spans="1:27" x14ac:dyDescent="0.2">
      <c r="A1677" s="385"/>
      <c r="B1677" s="386"/>
      <c r="C1677" s="386"/>
      <c r="D1677" s="386"/>
      <c r="E1677" s="386"/>
      <c r="F1677" s="392"/>
      <c r="G1677" s="379"/>
      <c r="H1677" s="379"/>
      <c r="I1677" s="379"/>
      <c r="J1677" s="379"/>
      <c r="K1677" s="379"/>
      <c r="L1677" s="379"/>
      <c r="M1677" s="393"/>
      <c r="N1677" s="386"/>
      <c r="O1677" s="386"/>
      <c r="P1677" s="386"/>
      <c r="Q1677" s="386"/>
      <c r="R1677" s="398"/>
      <c r="S1677" s="19" t="s">
        <v>263</v>
      </c>
      <c r="T1677" s="19"/>
      <c r="U1677" s="19"/>
      <c r="V1677" s="19"/>
      <c r="W1677" s="19"/>
      <c r="X1677" s="19"/>
      <c r="Y1677" s="19"/>
      <c r="Z1677" s="19"/>
      <c r="AA1677" s="19"/>
    </row>
    <row r="1678" spans="1:27" ht="16" thickBot="1" x14ac:dyDescent="0.25">
      <c r="A1678" s="387"/>
      <c r="B1678" s="388"/>
      <c r="C1678" s="388"/>
      <c r="D1678" s="388"/>
      <c r="E1678" s="388"/>
      <c r="F1678" s="392"/>
      <c r="G1678" s="379"/>
      <c r="H1678" s="379"/>
      <c r="I1678" s="379"/>
      <c r="J1678" s="379"/>
      <c r="K1678" s="379"/>
      <c r="L1678" s="379"/>
      <c r="M1678" s="393"/>
      <c r="N1678" s="388"/>
      <c r="O1678" s="388"/>
      <c r="P1678" s="388"/>
      <c r="Q1678" s="388"/>
      <c r="R1678" s="399"/>
      <c r="S1678" s="19" t="s">
        <v>258</v>
      </c>
      <c r="T1678" s="19"/>
      <c r="U1678" s="19"/>
      <c r="V1678" s="19"/>
      <c r="W1678" s="19"/>
      <c r="X1678" s="19"/>
      <c r="Y1678" s="19"/>
      <c r="Z1678" s="19"/>
      <c r="AA1678" s="19"/>
    </row>
    <row r="1679" spans="1:27" x14ac:dyDescent="0.2">
      <c r="A1679" s="383" t="s">
        <v>259</v>
      </c>
      <c r="B1679" s="384"/>
      <c r="C1679" s="384"/>
      <c r="D1679" s="384"/>
      <c r="E1679" s="384"/>
      <c r="F1679" s="392"/>
      <c r="G1679" s="379"/>
      <c r="H1679" s="379"/>
      <c r="I1679" s="379"/>
      <c r="J1679" s="379"/>
      <c r="K1679" s="379"/>
      <c r="L1679" s="379"/>
      <c r="M1679" s="393"/>
      <c r="N1679" s="384" t="s">
        <v>259</v>
      </c>
      <c r="O1679" s="384"/>
      <c r="P1679" s="384"/>
      <c r="Q1679" s="384"/>
      <c r="R1679" s="397"/>
      <c r="S1679" s="19" t="s">
        <v>264</v>
      </c>
      <c r="T1679" s="19"/>
      <c r="U1679" s="19"/>
      <c r="V1679" s="19"/>
      <c r="W1679" s="19"/>
      <c r="X1679" s="19"/>
      <c r="Y1679" s="19"/>
      <c r="Z1679" s="19"/>
      <c r="AA1679" s="19"/>
    </row>
    <row r="1680" spans="1:27" x14ac:dyDescent="0.2">
      <c r="A1680" s="385"/>
      <c r="B1680" s="386"/>
      <c r="C1680" s="386"/>
      <c r="D1680" s="386"/>
      <c r="E1680" s="386"/>
      <c r="F1680" s="392"/>
      <c r="G1680" s="379"/>
      <c r="H1680" s="379"/>
      <c r="I1680" s="379"/>
      <c r="J1680" s="379"/>
      <c r="K1680" s="379"/>
      <c r="L1680" s="379"/>
      <c r="M1680" s="393"/>
      <c r="N1680" s="386"/>
      <c r="O1680" s="386"/>
      <c r="P1680" s="386"/>
      <c r="Q1680" s="386"/>
      <c r="R1680" s="398"/>
      <c r="S1680" s="19" t="s">
        <v>265</v>
      </c>
      <c r="T1680" s="19"/>
      <c r="U1680" s="19"/>
      <c r="V1680" s="19"/>
      <c r="W1680" s="19"/>
      <c r="X1680" s="19"/>
      <c r="Y1680" s="19"/>
      <c r="Z1680" s="19"/>
      <c r="AA1680" s="19"/>
    </row>
    <row r="1681" spans="1:27" x14ac:dyDescent="0.2">
      <c r="A1681" s="385"/>
      <c r="B1681" s="386"/>
      <c r="C1681" s="386"/>
      <c r="D1681" s="386"/>
      <c r="E1681" s="386"/>
      <c r="F1681" s="392"/>
      <c r="G1681" s="379"/>
      <c r="H1681" s="379"/>
      <c r="I1681" s="379"/>
      <c r="J1681" s="379"/>
      <c r="K1681" s="379"/>
      <c r="L1681" s="379"/>
      <c r="M1681" s="393"/>
      <c r="N1681" s="386"/>
      <c r="O1681" s="386"/>
      <c r="P1681" s="386"/>
      <c r="Q1681" s="386"/>
      <c r="R1681" s="398"/>
      <c r="S1681" s="19"/>
      <c r="T1681" s="19"/>
      <c r="U1681" s="19"/>
      <c r="V1681" s="19"/>
      <c r="W1681" s="19"/>
      <c r="X1681" s="19"/>
      <c r="Y1681" s="19"/>
      <c r="Z1681" s="19"/>
      <c r="AA1681" s="19"/>
    </row>
    <row r="1682" spans="1:27" x14ac:dyDescent="0.2">
      <c r="A1682" s="385"/>
      <c r="B1682" s="386"/>
      <c r="C1682" s="386"/>
      <c r="D1682" s="386"/>
      <c r="E1682" s="386"/>
      <c r="F1682" s="392"/>
      <c r="G1682" s="379"/>
      <c r="H1682" s="379"/>
      <c r="I1682" s="379"/>
      <c r="J1682" s="379"/>
      <c r="K1682" s="379"/>
      <c r="L1682" s="379"/>
      <c r="M1682" s="393"/>
      <c r="N1682" s="386"/>
      <c r="O1682" s="386"/>
      <c r="P1682" s="386"/>
      <c r="Q1682" s="386"/>
      <c r="R1682" s="398"/>
      <c r="S1682" s="19"/>
      <c r="T1682" s="19"/>
      <c r="U1682" s="19"/>
      <c r="V1682" s="19"/>
      <c r="W1682" s="19"/>
      <c r="X1682" s="19"/>
      <c r="Y1682" s="19"/>
      <c r="Z1682" s="19"/>
      <c r="AA1682" s="19"/>
    </row>
    <row r="1683" spans="1:27" x14ac:dyDescent="0.2">
      <c r="A1683" s="385"/>
      <c r="B1683" s="386"/>
      <c r="C1683" s="386"/>
      <c r="D1683" s="386"/>
      <c r="E1683" s="386"/>
      <c r="F1683" s="392"/>
      <c r="G1683" s="379"/>
      <c r="H1683" s="379"/>
      <c r="I1683" s="379"/>
      <c r="J1683" s="379"/>
      <c r="K1683" s="379"/>
      <c r="L1683" s="379"/>
      <c r="M1683" s="393"/>
      <c r="N1683" s="386"/>
      <c r="O1683" s="386"/>
      <c r="P1683" s="386"/>
      <c r="Q1683" s="386"/>
      <c r="R1683" s="398"/>
      <c r="S1683" s="19"/>
      <c r="T1683" s="19"/>
      <c r="U1683" s="19"/>
      <c r="V1683" s="19"/>
      <c r="W1683" s="19"/>
      <c r="X1683" s="19"/>
      <c r="Y1683" s="19"/>
      <c r="Z1683" s="19"/>
      <c r="AA1683" s="19"/>
    </row>
    <row r="1684" spans="1:27" x14ac:dyDescent="0.2">
      <c r="A1684" s="385"/>
      <c r="B1684" s="386"/>
      <c r="C1684" s="386"/>
      <c r="D1684" s="386"/>
      <c r="E1684" s="386"/>
      <c r="F1684" s="392"/>
      <c r="G1684" s="379"/>
      <c r="H1684" s="379"/>
      <c r="I1684" s="379"/>
      <c r="J1684" s="379"/>
      <c r="K1684" s="379"/>
      <c r="L1684" s="379"/>
      <c r="M1684" s="393"/>
      <c r="N1684" s="386"/>
      <c r="O1684" s="386"/>
      <c r="P1684" s="386"/>
      <c r="Q1684" s="386"/>
      <c r="R1684" s="398"/>
      <c r="S1684" s="19"/>
      <c r="T1684" s="19"/>
      <c r="U1684" s="19"/>
      <c r="V1684" s="19"/>
      <c r="W1684" s="19"/>
      <c r="X1684" s="19"/>
      <c r="Y1684" s="19"/>
      <c r="Z1684" s="19"/>
      <c r="AA1684" s="19"/>
    </row>
    <row r="1685" spans="1:27" x14ac:dyDescent="0.2">
      <c r="A1685" s="385"/>
      <c r="B1685" s="386"/>
      <c r="C1685" s="386"/>
      <c r="D1685" s="386"/>
      <c r="E1685" s="386"/>
      <c r="F1685" s="392"/>
      <c r="G1685" s="379"/>
      <c r="H1685" s="379"/>
      <c r="I1685" s="379"/>
      <c r="J1685" s="379"/>
      <c r="K1685" s="379"/>
      <c r="L1685" s="379"/>
      <c r="M1685" s="393"/>
      <c r="N1685" s="386"/>
      <c r="O1685" s="386"/>
      <c r="P1685" s="386"/>
      <c r="Q1685" s="386"/>
      <c r="R1685" s="398"/>
      <c r="S1685" s="19"/>
      <c r="T1685" s="19"/>
      <c r="U1685" s="19"/>
      <c r="V1685" s="19"/>
      <c r="W1685" s="19"/>
      <c r="X1685" s="19"/>
      <c r="Y1685" s="19"/>
      <c r="Z1685" s="19"/>
      <c r="AA1685" s="19"/>
    </row>
    <row r="1686" spans="1:27" x14ac:dyDescent="0.2">
      <c r="A1686" s="385"/>
      <c r="B1686" s="386"/>
      <c r="C1686" s="386"/>
      <c r="D1686" s="386"/>
      <c r="E1686" s="386"/>
      <c r="F1686" s="392"/>
      <c r="G1686" s="379"/>
      <c r="H1686" s="379"/>
      <c r="I1686" s="379"/>
      <c r="J1686" s="379"/>
      <c r="K1686" s="379"/>
      <c r="L1686" s="379"/>
      <c r="M1686" s="393"/>
      <c r="N1686" s="386"/>
      <c r="O1686" s="386"/>
      <c r="P1686" s="386"/>
      <c r="Q1686" s="386"/>
      <c r="R1686" s="398"/>
      <c r="S1686" s="19"/>
      <c r="T1686" s="19"/>
      <c r="U1686" s="19"/>
      <c r="V1686" s="19"/>
      <c r="W1686" s="19"/>
      <c r="X1686" s="19"/>
      <c r="Y1686" s="19"/>
      <c r="Z1686" s="19"/>
      <c r="AA1686" s="19"/>
    </row>
    <row r="1687" spans="1:27" x14ac:dyDescent="0.2">
      <c r="A1687" s="385"/>
      <c r="B1687" s="386"/>
      <c r="C1687" s="386"/>
      <c r="D1687" s="386"/>
      <c r="E1687" s="386"/>
      <c r="F1687" s="392"/>
      <c r="G1687" s="379"/>
      <c r="H1687" s="379"/>
      <c r="I1687" s="379"/>
      <c r="J1687" s="379"/>
      <c r="K1687" s="379"/>
      <c r="L1687" s="379"/>
      <c r="M1687" s="393"/>
      <c r="N1687" s="386"/>
      <c r="O1687" s="386"/>
      <c r="P1687" s="386"/>
      <c r="Q1687" s="386"/>
      <c r="R1687" s="398"/>
      <c r="S1687" s="19"/>
      <c r="T1687" s="19"/>
      <c r="U1687" s="19"/>
      <c r="V1687" s="19"/>
      <c r="W1687" s="19"/>
      <c r="X1687" s="19"/>
      <c r="Y1687" s="19"/>
      <c r="Z1687" s="19"/>
      <c r="AA1687" s="19"/>
    </row>
    <row r="1688" spans="1:27" ht="16" thickBot="1" x14ac:dyDescent="0.25">
      <c r="A1688" s="387"/>
      <c r="B1688" s="388"/>
      <c r="C1688" s="388"/>
      <c r="D1688" s="388"/>
      <c r="E1688" s="388"/>
      <c r="F1688" s="392"/>
      <c r="G1688" s="379"/>
      <c r="H1688" s="379"/>
      <c r="I1688" s="379"/>
      <c r="J1688" s="379"/>
      <c r="K1688" s="379"/>
      <c r="L1688" s="379"/>
      <c r="M1688" s="393"/>
      <c r="N1688" s="388"/>
      <c r="O1688" s="388"/>
      <c r="P1688" s="388"/>
      <c r="Q1688" s="388"/>
      <c r="R1688" s="399"/>
      <c r="S1688" s="19"/>
      <c r="T1688" s="19"/>
      <c r="U1688" s="19"/>
      <c r="V1688" s="19"/>
      <c r="W1688" s="19"/>
      <c r="X1688" s="19"/>
      <c r="Y1688" s="19"/>
      <c r="Z1688" s="19"/>
      <c r="AA1688" s="19"/>
    </row>
    <row r="1689" spans="1:27" x14ac:dyDescent="0.2">
      <c r="A1689" s="383" t="s">
        <v>259</v>
      </c>
      <c r="B1689" s="384"/>
      <c r="C1689" s="384"/>
      <c r="D1689" s="384"/>
      <c r="E1689" s="384"/>
      <c r="F1689" s="392"/>
      <c r="G1689" s="379"/>
      <c r="H1689" s="379"/>
      <c r="I1689" s="379"/>
      <c r="J1689" s="379"/>
      <c r="K1689" s="379"/>
      <c r="L1689" s="379"/>
      <c r="M1689" s="393"/>
      <c r="N1689" s="384" t="s">
        <v>259</v>
      </c>
      <c r="O1689" s="384"/>
      <c r="P1689" s="384"/>
      <c r="Q1689" s="384"/>
      <c r="R1689" s="397"/>
      <c r="S1689" s="19"/>
      <c r="T1689" s="19"/>
      <c r="U1689" s="19"/>
      <c r="V1689" s="19"/>
      <c r="W1689" s="19"/>
      <c r="X1689" s="19"/>
      <c r="Y1689" s="19"/>
      <c r="Z1689" s="19"/>
      <c r="AA1689" s="19"/>
    </row>
    <row r="1690" spans="1:27" x14ac:dyDescent="0.2">
      <c r="A1690" s="385"/>
      <c r="B1690" s="386"/>
      <c r="C1690" s="386"/>
      <c r="D1690" s="386"/>
      <c r="E1690" s="386"/>
      <c r="F1690" s="392"/>
      <c r="G1690" s="379"/>
      <c r="H1690" s="379"/>
      <c r="I1690" s="379"/>
      <c r="J1690" s="379"/>
      <c r="K1690" s="379"/>
      <c r="L1690" s="379"/>
      <c r="M1690" s="393"/>
      <c r="N1690" s="386"/>
      <c r="O1690" s="386"/>
      <c r="P1690" s="386"/>
      <c r="Q1690" s="386"/>
      <c r="R1690" s="398"/>
      <c r="S1690" s="19"/>
      <c r="T1690" s="19"/>
      <c r="U1690" s="19"/>
      <c r="V1690" s="19"/>
      <c r="W1690" s="19"/>
      <c r="X1690" s="19"/>
      <c r="Y1690" s="19"/>
      <c r="Z1690" s="19"/>
      <c r="AA1690" s="19"/>
    </row>
    <row r="1691" spans="1:27" x14ac:dyDescent="0.2">
      <c r="A1691" s="385"/>
      <c r="B1691" s="386"/>
      <c r="C1691" s="386"/>
      <c r="D1691" s="386"/>
      <c r="E1691" s="386"/>
      <c r="F1691" s="392"/>
      <c r="G1691" s="379"/>
      <c r="H1691" s="379"/>
      <c r="I1691" s="379"/>
      <c r="J1691" s="379"/>
      <c r="K1691" s="379"/>
      <c r="L1691" s="379"/>
      <c r="M1691" s="393"/>
      <c r="N1691" s="386"/>
      <c r="O1691" s="386"/>
      <c r="P1691" s="386"/>
      <c r="Q1691" s="386"/>
      <c r="R1691" s="398"/>
      <c r="S1691" s="19"/>
      <c r="T1691" s="19"/>
      <c r="U1691" s="19"/>
      <c r="V1691" s="19"/>
      <c r="W1691" s="19"/>
      <c r="X1691" s="19"/>
      <c r="Y1691" s="19"/>
      <c r="Z1691" s="19"/>
      <c r="AA1691" s="19"/>
    </row>
    <row r="1692" spans="1:27" x14ac:dyDescent="0.2">
      <c r="A1692" s="385"/>
      <c r="B1692" s="386"/>
      <c r="C1692" s="386"/>
      <c r="D1692" s="386"/>
      <c r="E1692" s="386"/>
      <c r="F1692" s="392"/>
      <c r="G1692" s="379"/>
      <c r="H1692" s="379"/>
      <c r="I1692" s="379"/>
      <c r="J1692" s="379"/>
      <c r="K1692" s="379"/>
      <c r="L1692" s="379"/>
      <c r="M1692" s="393"/>
      <c r="N1692" s="386"/>
      <c r="O1692" s="386"/>
      <c r="P1692" s="386"/>
      <c r="Q1692" s="386"/>
      <c r="R1692" s="398"/>
      <c r="S1692" s="19"/>
      <c r="T1692" s="19"/>
      <c r="U1692" s="19"/>
      <c r="V1692" s="19"/>
      <c r="W1692" s="19"/>
      <c r="X1692" s="19"/>
      <c r="Y1692" s="19"/>
      <c r="Z1692" s="19"/>
      <c r="AA1692" s="19"/>
    </row>
    <row r="1693" spans="1:27" x14ac:dyDescent="0.2">
      <c r="A1693" s="385"/>
      <c r="B1693" s="386"/>
      <c r="C1693" s="386"/>
      <c r="D1693" s="386"/>
      <c r="E1693" s="386"/>
      <c r="F1693" s="392"/>
      <c r="G1693" s="379"/>
      <c r="H1693" s="379"/>
      <c r="I1693" s="379"/>
      <c r="J1693" s="379"/>
      <c r="K1693" s="379"/>
      <c r="L1693" s="379"/>
      <c r="M1693" s="393"/>
      <c r="N1693" s="386"/>
      <c r="O1693" s="386"/>
      <c r="P1693" s="386"/>
      <c r="Q1693" s="386"/>
      <c r="R1693" s="398"/>
      <c r="S1693" s="19"/>
      <c r="T1693" s="19"/>
      <c r="U1693" s="19"/>
      <c r="V1693" s="19"/>
      <c r="W1693" s="19"/>
      <c r="X1693" s="19"/>
      <c r="Y1693" s="19"/>
      <c r="Z1693" s="19"/>
      <c r="AA1693" s="19"/>
    </row>
    <row r="1694" spans="1:27" x14ac:dyDescent="0.2">
      <c r="A1694" s="385"/>
      <c r="B1694" s="386"/>
      <c r="C1694" s="386"/>
      <c r="D1694" s="386"/>
      <c r="E1694" s="386"/>
      <c r="F1694" s="392"/>
      <c r="G1694" s="379"/>
      <c r="H1694" s="379"/>
      <c r="I1694" s="379"/>
      <c r="J1694" s="379"/>
      <c r="K1694" s="379"/>
      <c r="L1694" s="379"/>
      <c r="M1694" s="393"/>
      <c r="N1694" s="386"/>
      <c r="O1694" s="386"/>
      <c r="P1694" s="386"/>
      <c r="Q1694" s="386"/>
      <c r="R1694" s="398"/>
      <c r="S1694" s="19"/>
      <c r="T1694" s="19"/>
      <c r="U1694" s="19"/>
      <c r="V1694" s="19"/>
      <c r="W1694" s="19"/>
      <c r="X1694" s="19"/>
      <c r="Y1694" s="19"/>
      <c r="Z1694" s="19"/>
      <c r="AA1694" s="19"/>
    </row>
    <row r="1695" spans="1:27" x14ac:dyDescent="0.2">
      <c r="A1695" s="385"/>
      <c r="B1695" s="386"/>
      <c r="C1695" s="386"/>
      <c r="D1695" s="386"/>
      <c r="E1695" s="386"/>
      <c r="F1695" s="392"/>
      <c r="G1695" s="379"/>
      <c r="H1695" s="379"/>
      <c r="I1695" s="379"/>
      <c r="J1695" s="379"/>
      <c r="K1695" s="379"/>
      <c r="L1695" s="379"/>
      <c r="M1695" s="393"/>
      <c r="N1695" s="386"/>
      <c r="O1695" s="386"/>
      <c r="P1695" s="386"/>
      <c r="Q1695" s="386"/>
      <c r="R1695" s="398"/>
      <c r="S1695" s="19"/>
      <c r="T1695" s="19"/>
      <c r="U1695" s="19"/>
      <c r="V1695" s="19"/>
      <c r="W1695" s="19"/>
      <c r="X1695" s="19"/>
      <c r="Y1695" s="19"/>
      <c r="Z1695" s="19"/>
      <c r="AA1695" s="19"/>
    </row>
    <row r="1696" spans="1:27" x14ac:dyDescent="0.2">
      <c r="A1696" s="385"/>
      <c r="B1696" s="386"/>
      <c r="C1696" s="386"/>
      <c r="D1696" s="386"/>
      <c r="E1696" s="386"/>
      <c r="F1696" s="392"/>
      <c r="G1696" s="379"/>
      <c r="H1696" s="379"/>
      <c r="I1696" s="379"/>
      <c r="J1696" s="379"/>
      <c r="K1696" s="379"/>
      <c r="L1696" s="379"/>
      <c r="M1696" s="393"/>
      <c r="N1696" s="386"/>
      <c r="O1696" s="386"/>
      <c r="P1696" s="386"/>
      <c r="Q1696" s="386"/>
      <c r="R1696" s="398"/>
      <c r="S1696" s="19"/>
      <c r="T1696" s="19"/>
      <c r="U1696" s="19"/>
      <c r="V1696" s="19"/>
      <c r="W1696" s="19"/>
      <c r="X1696" s="19"/>
      <c r="Y1696" s="19"/>
      <c r="Z1696" s="19"/>
      <c r="AA1696" s="19"/>
    </row>
    <row r="1697" spans="1:27" x14ac:dyDescent="0.2">
      <c r="A1697" s="385"/>
      <c r="B1697" s="386"/>
      <c r="C1697" s="386"/>
      <c r="D1697" s="386"/>
      <c r="E1697" s="386"/>
      <c r="F1697" s="392"/>
      <c r="G1697" s="379"/>
      <c r="H1697" s="379"/>
      <c r="I1697" s="379"/>
      <c r="J1697" s="379"/>
      <c r="K1697" s="379"/>
      <c r="L1697" s="379"/>
      <c r="M1697" s="393"/>
      <c r="N1697" s="386"/>
      <c r="O1697" s="386"/>
      <c r="P1697" s="386"/>
      <c r="Q1697" s="386"/>
      <c r="R1697" s="398"/>
      <c r="S1697" s="19"/>
      <c r="T1697" s="19"/>
      <c r="U1697" s="19"/>
      <c r="V1697" s="19"/>
      <c r="W1697" s="19"/>
      <c r="X1697" s="19"/>
      <c r="Y1697" s="19"/>
      <c r="Z1697" s="19"/>
      <c r="AA1697" s="19"/>
    </row>
    <row r="1698" spans="1:27" ht="16" thickBot="1" x14ac:dyDescent="0.25">
      <c r="A1698" s="387"/>
      <c r="B1698" s="388"/>
      <c r="C1698" s="388"/>
      <c r="D1698" s="388"/>
      <c r="E1698" s="388"/>
      <c r="F1698" s="394"/>
      <c r="G1698" s="395"/>
      <c r="H1698" s="395"/>
      <c r="I1698" s="395"/>
      <c r="J1698" s="395"/>
      <c r="K1698" s="395"/>
      <c r="L1698" s="395"/>
      <c r="M1698" s="396"/>
      <c r="N1698" s="388"/>
      <c r="O1698" s="388"/>
      <c r="P1698" s="388"/>
      <c r="Q1698" s="388"/>
      <c r="R1698" s="399"/>
      <c r="S1698" s="19"/>
      <c r="T1698" s="19"/>
      <c r="U1698" s="19"/>
      <c r="V1698" s="19"/>
      <c r="W1698" s="19"/>
      <c r="X1698" s="19"/>
      <c r="Y1698" s="19"/>
      <c r="Z1698" s="19"/>
      <c r="AA1698" s="19"/>
    </row>
    <row r="1699" spans="1:27" x14ac:dyDescent="0.2">
      <c r="A1699" s="26"/>
      <c r="B1699" s="26"/>
      <c r="C1699" s="26"/>
      <c r="D1699" s="26"/>
      <c r="E1699" s="26"/>
      <c r="F1699" s="26"/>
      <c r="G1699" s="26"/>
      <c r="H1699" s="26"/>
      <c r="I1699" s="26"/>
      <c r="J1699" s="26"/>
      <c r="K1699" s="26"/>
      <c r="L1699" s="26"/>
      <c r="M1699" s="26"/>
      <c r="N1699" s="27"/>
      <c r="O1699" s="26"/>
      <c r="P1699" s="26"/>
      <c r="Q1699" s="26"/>
      <c r="R1699" s="26"/>
      <c r="S1699" s="19"/>
      <c r="T1699" s="19"/>
      <c r="U1699" s="19"/>
      <c r="V1699" s="19"/>
      <c r="W1699" s="19"/>
      <c r="X1699" s="19"/>
      <c r="Y1699" s="19"/>
      <c r="Z1699" s="19"/>
      <c r="AA1699" s="19"/>
    </row>
    <row r="1700" spans="1:27" x14ac:dyDescent="0.2">
      <c r="A1700" s="380" t="s">
        <v>266</v>
      </c>
      <c r="B1700" s="380"/>
      <c r="C1700" s="380"/>
      <c r="D1700" s="380"/>
      <c r="E1700" s="380"/>
      <c r="F1700" s="380"/>
      <c r="G1700" s="380"/>
      <c r="H1700" s="380"/>
      <c r="I1700" s="19"/>
      <c r="J1700" s="19"/>
      <c r="K1700" s="380" t="s">
        <v>267</v>
      </c>
      <c r="L1700" s="380"/>
      <c r="M1700" s="380"/>
      <c r="N1700" s="380"/>
      <c r="O1700" s="380"/>
      <c r="P1700" s="380"/>
      <c r="Q1700" s="380"/>
      <c r="R1700" s="380"/>
      <c r="S1700" s="19"/>
      <c r="T1700" s="19"/>
      <c r="U1700" s="19"/>
      <c r="V1700" s="19"/>
      <c r="W1700" s="19"/>
      <c r="X1700" s="19"/>
      <c r="Y1700" s="19"/>
      <c r="Z1700" s="19"/>
      <c r="AA1700" s="19"/>
    </row>
    <row r="1701" spans="1:27" ht="16" x14ac:dyDescent="0.2">
      <c r="A1701" s="35" t="s">
        <v>268</v>
      </c>
      <c r="B1701" s="19"/>
      <c r="C1701" s="28" t="s">
        <v>256</v>
      </c>
      <c r="D1701" s="381">
        <f>VLOOKUP(S1651,Base_03!$A$5:$AS$24,5,0)</f>
        <v>36</v>
      </c>
      <c r="E1701" s="382"/>
      <c r="F1701" s="19" t="s">
        <v>308</v>
      </c>
      <c r="G1701" s="19"/>
      <c r="H1701" s="19"/>
      <c r="I1701" s="19"/>
      <c r="J1701" s="19"/>
      <c r="K1701" s="35" t="s">
        <v>268</v>
      </c>
      <c r="L1701" s="28"/>
      <c r="M1701" s="28" t="s">
        <v>2</v>
      </c>
      <c r="N1701" s="375">
        <f>VLOOKUP(S1651,Base_04!$A$5:$AS$24,5,0)</f>
        <v>49</v>
      </c>
      <c r="O1701" s="375"/>
      <c r="P1701" s="29" t="s">
        <v>308</v>
      </c>
      <c r="Q1701" s="19"/>
      <c r="R1701" s="19"/>
      <c r="S1701" s="19"/>
      <c r="T1701" s="19"/>
      <c r="U1701" s="19"/>
      <c r="V1701" s="19"/>
      <c r="W1701" s="19"/>
      <c r="X1701" s="19"/>
      <c r="Y1701" s="19"/>
      <c r="Z1701" s="19"/>
      <c r="AA1701" s="19"/>
    </row>
    <row r="1702" spans="1:27" x14ac:dyDescent="0.2">
      <c r="A1702" s="36" t="s">
        <v>269</v>
      </c>
      <c r="B1702" s="19"/>
      <c r="C1702" s="28"/>
      <c r="D1702" s="379" t="s">
        <v>313</v>
      </c>
      <c r="E1702" s="379"/>
      <c r="F1702" s="379" t="s">
        <v>314</v>
      </c>
      <c r="G1702" s="379"/>
      <c r="H1702" s="19"/>
      <c r="I1702" s="19"/>
      <c r="J1702" s="19"/>
      <c r="K1702" s="36" t="s">
        <v>269</v>
      </c>
      <c r="L1702" s="19"/>
      <c r="M1702" s="28"/>
      <c r="N1702" s="379" t="s">
        <v>313</v>
      </c>
      <c r="O1702" s="379"/>
      <c r="P1702" s="379" t="s">
        <v>314</v>
      </c>
      <c r="Q1702" s="379"/>
      <c r="R1702" s="34"/>
      <c r="S1702" s="19"/>
      <c r="T1702" s="19"/>
      <c r="U1702" s="19"/>
      <c r="V1702" s="19"/>
      <c r="W1702" s="19"/>
      <c r="X1702" s="19"/>
      <c r="Y1702" s="19"/>
      <c r="Z1702" s="19"/>
      <c r="AA1702" s="19"/>
    </row>
    <row r="1703" spans="1:27" x14ac:dyDescent="0.2">
      <c r="A1703" s="19"/>
      <c r="B1703" s="19"/>
      <c r="C1703" s="28"/>
      <c r="D1703" s="379"/>
      <c r="E1703" s="379"/>
      <c r="F1703" s="379"/>
      <c r="G1703" s="379"/>
      <c r="H1703" s="19"/>
      <c r="I1703" s="19"/>
      <c r="J1703" s="19"/>
      <c r="K1703" s="19"/>
      <c r="L1703" s="19"/>
      <c r="M1703" s="28"/>
      <c r="N1703" s="379"/>
      <c r="O1703" s="379"/>
      <c r="P1703" s="379"/>
      <c r="Q1703" s="379"/>
      <c r="R1703" s="34"/>
      <c r="S1703" s="19"/>
      <c r="T1703" s="19"/>
      <c r="U1703" s="19"/>
      <c r="V1703" s="19"/>
      <c r="W1703" s="19"/>
      <c r="X1703" s="19"/>
      <c r="Y1703" s="19"/>
      <c r="Z1703" s="19"/>
      <c r="AA1703" s="19"/>
    </row>
    <row r="1704" spans="1:27" x14ac:dyDescent="0.2">
      <c r="A1704" s="346" t="s">
        <v>270</v>
      </c>
      <c r="B1704" s="346"/>
      <c r="C1704" s="346" t="s">
        <v>256</v>
      </c>
      <c r="D1704" s="374" t="str">
        <f>VLOOKUP(S1651,Base_03!$A$5:$AS$24,6,0)</f>
        <v>BT 11</v>
      </c>
      <c r="E1704" s="374"/>
      <c r="F1704" s="375">
        <f>VLOOKUP(S1651,Base_03!$A$5:$AS$24,12,0)</f>
        <v>0</v>
      </c>
      <c r="G1704" s="375"/>
      <c r="H1704" s="19" t="s">
        <v>271</v>
      </c>
      <c r="I1704" s="19"/>
      <c r="J1704" s="19"/>
      <c r="K1704" s="346" t="s">
        <v>270</v>
      </c>
      <c r="L1704" s="346"/>
      <c r="M1704" s="346"/>
      <c r="N1704" s="374" t="str">
        <f>VLOOKUP(S1651,Base_04!$A$5:$AS$24,6,0)</f>
        <v>BT 11</v>
      </c>
      <c r="O1704" s="374"/>
      <c r="P1704" s="375">
        <f>VLOOKUP(S1651,Base_04!$A$5:$AS$24,12,0)</f>
        <v>0</v>
      </c>
      <c r="Q1704" s="375"/>
      <c r="R1704" s="19" t="s">
        <v>271</v>
      </c>
      <c r="S1704" s="19" t="s">
        <v>272</v>
      </c>
      <c r="T1704" s="19"/>
      <c r="U1704" s="19"/>
      <c r="V1704" s="19"/>
      <c r="W1704" s="19"/>
      <c r="X1704" s="19"/>
      <c r="Y1704" s="19"/>
      <c r="Z1704" s="19"/>
      <c r="AA1704" s="19"/>
    </row>
    <row r="1705" spans="1:27" x14ac:dyDescent="0.2">
      <c r="A1705" s="346" t="s">
        <v>273</v>
      </c>
      <c r="B1705" s="346"/>
      <c r="C1705" s="346" t="s">
        <v>256</v>
      </c>
      <c r="D1705" s="374" t="str">
        <f>VLOOKUP(S1651,Base_03!$A$5:$AS$24,13,0)</f>
        <v>S 11</v>
      </c>
      <c r="E1705" s="374"/>
      <c r="F1705" s="375">
        <f>VLOOKUP(S1651,Base_03!$A$5:$AS$24,15,0)</f>
        <v>0</v>
      </c>
      <c r="G1705" s="375"/>
      <c r="H1705" s="19" t="s">
        <v>271</v>
      </c>
      <c r="I1705" s="19"/>
      <c r="J1705" s="19"/>
      <c r="K1705" s="346" t="s">
        <v>273</v>
      </c>
      <c r="L1705" s="346"/>
      <c r="M1705" s="346"/>
      <c r="N1705" s="374" t="str">
        <f>VLOOKUP(S1651,Base_04!$A$5:$AS$24,13,0)</f>
        <v>S 11</v>
      </c>
      <c r="O1705" s="374"/>
      <c r="P1705" s="375">
        <f>VLOOKUP(S1651,Base_04!$A$5:$AS$24,15,0)</f>
        <v>0</v>
      </c>
      <c r="Q1705" s="375"/>
      <c r="R1705" s="19" t="s">
        <v>271</v>
      </c>
      <c r="S1705" s="19" t="s">
        <v>272</v>
      </c>
      <c r="T1705" s="19"/>
      <c r="U1705" s="19"/>
      <c r="V1705" s="19"/>
      <c r="W1705" s="19"/>
      <c r="X1705" s="19"/>
      <c r="Y1705" s="19"/>
      <c r="Z1705" s="19"/>
      <c r="AA1705" s="19"/>
    </row>
    <row r="1706" spans="1:27" x14ac:dyDescent="0.2">
      <c r="A1706" s="346" t="s">
        <v>274</v>
      </c>
      <c r="B1706" s="346"/>
      <c r="C1706" s="346" t="s">
        <v>256</v>
      </c>
      <c r="D1706" s="374" t="str">
        <f>VLOOKUP(S1651,Base_03!$A$5:$AS$24,16,0)</f>
        <v>B 11</v>
      </c>
      <c r="E1706" s="374"/>
      <c r="F1706" s="375">
        <f>VLOOKUP(S1651,Base_03!$A$5:$AS$24,22,0)</f>
        <v>0</v>
      </c>
      <c r="G1706" s="375"/>
      <c r="H1706" s="19" t="s">
        <v>271</v>
      </c>
      <c r="I1706" s="19"/>
      <c r="J1706" s="19"/>
      <c r="K1706" s="346" t="s">
        <v>274</v>
      </c>
      <c r="L1706" s="346"/>
      <c r="M1706" s="346"/>
      <c r="N1706" s="374" t="str">
        <f>VLOOKUP(S1651,Base_04!$A$5:$AS$24,16,0)</f>
        <v>B 11</v>
      </c>
      <c r="O1706" s="374"/>
      <c r="P1706" s="375">
        <f>VLOOKUP(S1651,Base_04!$A$5:$AS$24,22,0)</f>
        <v>0</v>
      </c>
      <c r="Q1706" s="375"/>
      <c r="R1706" s="19" t="s">
        <v>271</v>
      </c>
      <c r="S1706" s="19" t="s">
        <v>272</v>
      </c>
      <c r="T1706" s="19"/>
      <c r="U1706" s="19"/>
      <c r="V1706" s="19"/>
      <c r="W1706" s="19"/>
      <c r="X1706" s="19"/>
      <c r="Y1706" s="19"/>
      <c r="Z1706" s="19"/>
      <c r="AA1706" s="19"/>
    </row>
    <row r="1707" spans="1:27" x14ac:dyDescent="0.2">
      <c r="A1707" s="346" t="s">
        <v>275</v>
      </c>
      <c r="B1707" s="346"/>
      <c r="C1707" s="346" t="s">
        <v>256</v>
      </c>
      <c r="D1707" s="374" t="str">
        <f>VLOOKUP(S1651,Base_03!$A$5:$AS$24,23,0)</f>
        <v>K 11</v>
      </c>
      <c r="E1707" s="374"/>
      <c r="F1707" s="375">
        <f>VLOOKUP(S1651,Base_03!$A$5:$AS$24,24,0)</f>
        <v>0</v>
      </c>
      <c r="G1707" s="375"/>
      <c r="H1707" s="19" t="s">
        <v>271</v>
      </c>
      <c r="I1707" s="19"/>
      <c r="J1707" s="19"/>
      <c r="K1707" s="346" t="s">
        <v>275</v>
      </c>
      <c r="L1707" s="346"/>
      <c r="M1707" s="346"/>
      <c r="N1707" s="374" t="str">
        <f>VLOOKUP(S1651,Base_04!$A$5:$AS$24,23,0)</f>
        <v>K 11</v>
      </c>
      <c r="O1707" s="374"/>
      <c r="P1707" s="375">
        <f>VLOOKUP(S1651,Base_04!$A$5:$AS$24,24,0)</f>
        <v>0</v>
      </c>
      <c r="Q1707" s="375"/>
      <c r="R1707" s="19" t="s">
        <v>271</v>
      </c>
      <c r="S1707" s="19" t="s">
        <v>272</v>
      </c>
      <c r="T1707" s="19"/>
      <c r="U1707" s="19"/>
      <c r="V1707" s="19"/>
      <c r="W1707" s="19"/>
      <c r="X1707" s="19"/>
      <c r="Y1707" s="19"/>
      <c r="Z1707" s="19"/>
      <c r="AA1707" s="19"/>
    </row>
    <row r="1708" spans="1:27" x14ac:dyDescent="0.2">
      <c r="A1708" s="346" t="s">
        <v>276</v>
      </c>
      <c r="B1708" s="346"/>
      <c r="C1708" s="346" t="s">
        <v>256</v>
      </c>
      <c r="D1708" s="374" t="str">
        <f>VLOOKUP(S1651,Base_03!$A$5:$AS$24,25,0)</f>
        <v>K 11</v>
      </c>
      <c r="E1708" s="374"/>
      <c r="F1708" s="375">
        <f>VLOOKUP(S1651,Base_03!$A$5:$AS$24,26,0)</f>
        <v>73.900834456272094</v>
      </c>
      <c r="G1708" s="375"/>
      <c r="H1708" s="19" t="s">
        <v>309</v>
      </c>
      <c r="I1708" s="19"/>
      <c r="J1708" s="19"/>
      <c r="K1708" s="346" t="s">
        <v>276</v>
      </c>
      <c r="L1708" s="346"/>
      <c r="M1708" s="346"/>
      <c r="N1708" s="374" t="str">
        <f>VLOOKUP(S1651,Base_04!$A$5:$AS$24,25,0)</f>
        <v>K 11</v>
      </c>
      <c r="O1708" s="374"/>
      <c r="P1708" s="375">
        <f>VLOOKUP(S1651,Base_04!$A$5:$AS$24,26,0)</f>
        <v>93.530743608719362</v>
      </c>
      <c r="Q1708" s="375"/>
      <c r="R1708" s="19" t="s">
        <v>309</v>
      </c>
      <c r="S1708" s="19" t="s">
        <v>272</v>
      </c>
      <c r="T1708" s="19"/>
      <c r="U1708" s="19"/>
      <c r="V1708" s="19"/>
      <c r="W1708" s="19"/>
      <c r="X1708" s="19"/>
      <c r="Y1708" s="19"/>
      <c r="Z1708" s="19"/>
      <c r="AA1708" s="19"/>
    </row>
    <row r="1709" spans="1:27" x14ac:dyDescent="0.2">
      <c r="A1709" s="22"/>
      <c r="B1709" s="22"/>
      <c r="C1709" s="22"/>
      <c r="D1709" s="18"/>
      <c r="E1709" s="18"/>
      <c r="F1709" s="29"/>
      <c r="G1709" s="19"/>
      <c r="H1709" s="19"/>
      <c r="I1709" s="19"/>
      <c r="J1709" s="19"/>
      <c r="K1709" s="22"/>
      <c r="L1709" s="22"/>
      <c r="M1709" s="22"/>
      <c r="N1709" s="18"/>
      <c r="O1709" s="18"/>
      <c r="P1709" s="29"/>
      <c r="Q1709" s="19"/>
      <c r="R1709" s="19"/>
      <c r="S1709" s="19"/>
      <c r="T1709" s="19"/>
      <c r="U1709" s="19"/>
      <c r="V1709" s="19"/>
      <c r="W1709" s="19"/>
      <c r="X1709" s="19"/>
      <c r="Y1709" s="19"/>
      <c r="Z1709" s="19"/>
      <c r="AA1709" s="19"/>
    </row>
    <row r="1710" spans="1:27" x14ac:dyDescent="0.2">
      <c r="A1710" s="36" t="s">
        <v>277</v>
      </c>
      <c r="B1710" s="19"/>
      <c r="C1710" s="28"/>
      <c r="D1710" s="379" t="s">
        <v>313</v>
      </c>
      <c r="E1710" s="379"/>
      <c r="F1710" s="379" t="s">
        <v>314</v>
      </c>
      <c r="G1710" s="379"/>
      <c r="H1710" s="19"/>
      <c r="I1710" s="19"/>
      <c r="J1710" s="19"/>
      <c r="K1710" s="36" t="s">
        <v>277</v>
      </c>
      <c r="L1710" s="19"/>
      <c r="M1710" s="28"/>
      <c r="N1710" s="379" t="s">
        <v>313</v>
      </c>
      <c r="O1710" s="379"/>
      <c r="P1710" s="379" t="s">
        <v>314</v>
      </c>
      <c r="Q1710" s="379"/>
      <c r="R1710" s="34"/>
      <c r="S1710" s="19"/>
      <c r="T1710" s="19"/>
      <c r="U1710" s="19"/>
      <c r="V1710" s="19"/>
      <c r="W1710" s="19"/>
      <c r="X1710" s="19"/>
      <c r="Y1710" s="19"/>
      <c r="Z1710" s="19"/>
      <c r="AA1710" s="19"/>
    </row>
    <row r="1711" spans="1:27" x14ac:dyDescent="0.2">
      <c r="A1711" s="19"/>
      <c r="B1711" s="19"/>
      <c r="C1711" s="28"/>
      <c r="D1711" s="379"/>
      <c r="E1711" s="379"/>
      <c r="F1711" s="379"/>
      <c r="G1711" s="379"/>
      <c r="H1711" s="19"/>
      <c r="I1711" s="19"/>
      <c r="J1711" s="19"/>
      <c r="K1711" s="19"/>
      <c r="L1711" s="19"/>
      <c r="M1711" s="28"/>
      <c r="N1711" s="379"/>
      <c r="O1711" s="379"/>
      <c r="P1711" s="379"/>
      <c r="Q1711" s="379"/>
      <c r="R1711" s="34"/>
      <c r="S1711" s="19"/>
      <c r="T1711" s="19"/>
      <c r="U1711" s="19"/>
      <c r="V1711" s="19"/>
      <c r="W1711" s="19"/>
      <c r="X1711" s="19"/>
      <c r="Y1711" s="19"/>
      <c r="Z1711" s="19"/>
      <c r="AA1711" s="19"/>
    </row>
    <row r="1712" spans="1:27" x14ac:dyDescent="0.2">
      <c r="A1712" s="346" t="s">
        <v>278</v>
      </c>
      <c r="B1712" s="346"/>
      <c r="C1712" s="346" t="s">
        <v>2</v>
      </c>
      <c r="D1712" s="374" t="str">
        <f>VLOOKUP(S1651,Base_03!$A$5:$AS$24,28,0)</f>
        <v xml:space="preserve"> G 11</v>
      </c>
      <c r="E1712" s="374"/>
      <c r="F1712" s="375">
        <f>VLOOKUP(S1651,Base_03!$A$5:$AS$24,30,0)</f>
        <v>55</v>
      </c>
      <c r="G1712" s="375"/>
      <c r="H1712" s="19" t="s">
        <v>309</v>
      </c>
      <c r="I1712" s="19"/>
      <c r="J1712" s="19"/>
      <c r="K1712" s="346" t="s">
        <v>278</v>
      </c>
      <c r="L1712" s="346"/>
      <c r="M1712" s="346" t="s">
        <v>2</v>
      </c>
      <c r="N1712" s="374" t="str">
        <f>VLOOKUP(S1651,Base_04!$A$5:$AS$24,28,0)</f>
        <v xml:space="preserve"> G 11</v>
      </c>
      <c r="O1712" s="374"/>
      <c r="P1712" s="375">
        <f>VLOOKUP(S1651,Base_04!$A$5:$AS$24,30,0)</f>
        <v>55</v>
      </c>
      <c r="Q1712" s="375"/>
      <c r="R1712" s="19" t="s">
        <v>309</v>
      </c>
      <c r="S1712" s="19" t="s">
        <v>272</v>
      </c>
      <c r="T1712" s="19"/>
      <c r="U1712" s="19"/>
      <c r="V1712" s="19"/>
      <c r="W1712" s="19"/>
      <c r="X1712" s="19"/>
      <c r="Y1712" s="19"/>
      <c r="Z1712" s="19"/>
      <c r="AA1712" s="19"/>
    </row>
    <row r="1713" spans="1:27" x14ac:dyDescent="0.2">
      <c r="A1713" s="346" t="s">
        <v>279</v>
      </c>
      <c r="B1713" s="346"/>
      <c r="C1713" s="346" t="s">
        <v>2</v>
      </c>
      <c r="D1713" s="374" t="str">
        <f>VLOOKUP(S1651,Base_03!$A$5:$AS$24,31,0)</f>
        <v>H 11</v>
      </c>
      <c r="E1713" s="374"/>
      <c r="F1713" s="375">
        <f>VLOOKUP(S1651,Base_03!$A$5:$AS$24,34,0)</f>
        <v>-5.76</v>
      </c>
      <c r="G1713" s="375"/>
      <c r="H1713" s="19" t="s">
        <v>309</v>
      </c>
      <c r="I1713" s="19"/>
      <c r="J1713" s="19"/>
      <c r="K1713" s="346" t="s">
        <v>279</v>
      </c>
      <c r="L1713" s="346"/>
      <c r="M1713" s="346" t="s">
        <v>2</v>
      </c>
      <c r="N1713" s="374" t="str">
        <f>VLOOKUP(S1651,Base_04!$A$5:$AS$24,31,0)</f>
        <v>H 11</v>
      </c>
      <c r="O1713" s="374"/>
      <c r="P1713" s="375">
        <f>VLOOKUP(S1651,Base_04!$A$5:$AS$24,34,0)</f>
        <v>-5.76</v>
      </c>
      <c r="Q1713" s="375"/>
      <c r="R1713" s="19" t="s">
        <v>309</v>
      </c>
      <c r="S1713" s="19" t="s">
        <v>272</v>
      </c>
      <c r="T1713" s="19"/>
      <c r="U1713" s="19"/>
      <c r="V1713" s="19"/>
      <c r="W1713" s="19"/>
      <c r="X1713" s="19"/>
      <c r="Y1713" s="19"/>
      <c r="Z1713" s="19"/>
      <c r="AA1713" s="19"/>
    </row>
    <row r="1714" spans="1:27" x14ac:dyDescent="0.2">
      <c r="A1714" s="376" t="s">
        <v>311</v>
      </c>
      <c r="B1714" s="376"/>
      <c r="C1714" s="376" t="s">
        <v>2</v>
      </c>
      <c r="D1714" s="377" t="str">
        <f>VLOOKUP(S1651,Base_03!$A$5:$AS$24,35,0)</f>
        <v>Kayu</v>
      </c>
      <c r="E1714" s="377"/>
      <c r="F1714" s="378">
        <f>VLOOKUP(S1651,Base_03!$A$5:$AS$24,36,0)</f>
        <v>5.76</v>
      </c>
      <c r="G1714" s="378"/>
      <c r="H1714" s="19" t="s">
        <v>309</v>
      </c>
      <c r="I1714" s="19"/>
      <c r="J1714" s="19"/>
      <c r="K1714" s="376" t="s">
        <v>311</v>
      </c>
      <c r="L1714" s="376"/>
      <c r="M1714" s="376" t="s">
        <v>2</v>
      </c>
      <c r="N1714" s="377" t="str">
        <f>VLOOKUP(S1651,Base_04!$A$5:$AS$24,35,0)</f>
        <v>Kayu</v>
      </c>
      <c r="O1714" s="377"/>
      <c r="P1714" s="378">
        <f>VLOOKUP(S1651,Base_04!$A$5:$AS$24,36,0)</f>
        <v>5.76</v>
      </c>
      <c r="Q1714" s="378"/>
      <c r="R1714" s="19" t="s">
        <v>309</v>
      </c>
      <c r="S1714" s="19" t="s">
        <v>272</v>
      </c>
      <c r="T1714" s="19"/>
      <c r="U1714" s="19"/>
      <c r="V1714" s="19"/>
      <c r="W1714" s="19"/>
      <c r="X1714" s="19"/>
      <c r="Y1714" s="19"/>
      <c r="Z1714" s="19"/>
      <c r="AA1714" s="19"/>
    </row>
    <row r="1715" spans="1:27" x14ac:dyDescent="0.2">
      <c r="A1715" s="372" t="s">
        <v>312</v>
      </c>
      <c r="B1715" s="372"/>
      <c r="C1715" s="372"/>
      <c r="D1715" s="377"/>
      <c r="E1715" s="377"/>
      <c r="F1715" s="378"/>
      <c r="G1715" s="378"/>
      <c r="H1715" s="19"/>
      <c r="I1715" s="19"/>
      <c r="J1715" s="19"/>
      <c r="K1715" s="372" t="s">
        <v>312</v>
      </c>
      <c r="L1715" s="372"/>
      <c r="M1715" s="372"/>
      <c r="N1715" s="377"/>
      <c r="O1715" s="377"/>
      <c r="P1715" s="378"/>
      <c r="Q1715" s="378"/>
      <c r="R1715" s="19"/>
      <c r="S1715" s="19"/>
      <c r="T1715" s="19"/>
      <c r="U1715" s="19"/>
      <c r="V1715" s="19"/>
      <c r="W1715" s="19"/>
      <c r="X1715" s="19"/>
      <c r="Y1715" s="19"/>
      <c r="Z1715" s="19"/>
      <c r="AA1715" s="19"/>
    </row>
    <row r="1716" spans="1:27" x14ac:dyDescent="0.2">
      <c r="A1716" s="346" t="s">
        <v>280</v>
      </c>
      <c r="B1716" s="346"/>
      <c r="C1716" s="346" t="s">
        <v>2</v>
      </c>
      <c r="D1716" s="374" t="str">
        <f>VLOOKUP(S1651,Base_03!$A$5:$AS$24,39,0)</f>
        <v>R 11</v>
      </c>
      <c r="E1716" s="374"/>
      <c r="F1716" s="375">
        <f>VLOOKUP(S1651,Base_03!$A$5:$AS$24,40,0)</f>
        <v>36</v>
      </c>
      <c r="G1716" s="375"/>
      <c r="H1716" s="19" t="s">
        <v>309</v>
      </c>
      <c r="I1716" s="19"/>
      <c r="J1716" s="19"/>
      <c r="K1716" s="346" t="s">
        <v>280</v>
      </c>
      <c r="L1716" s="346"/>
      <c r="M1716" s="346" t="s">
        <v>2</v>
      </c>
      <c r="N1716" s="374" t="str">
        <f>VLOOKUP(S1651,Base_04!$A$5:$AS$24,39,0)</f>
        <v>R 11</v>
      </c>
      <c r="O1716" s="374"/>
      <c r="P1716" s="375">
        <f>VLOOKUP(S1651,Base_04!$A$5:$AS$24,40,0)</f>
        <v>49</v>
      </c>
      <c r="Q1716" s="375"/>
      <c r="R1716" s="19" t="s">
        <v>309</v>
      </c>
      <c r="S1716" s="19" t="s">
        <v>272</v>
      </c>
      <c r="T1716" s="19"/>
      <c r="U1716" s="19"/>
      <c r="V1716" s="19"/>
      <c r="W1716" s="19"/>
      <c r="X1716" s="19"/>
      <c r="Y1716" s="19"/>
      <c r="Z1716" s="19"/>
      <c r="AA1716" s="19"/>
    </row>
    <row r="1717" spans="1:27" x14ac:dyDescent="0.2">
      <c r="A1717" s="19"/>
      <c r="B1717" s="19"/>
      <c r="C1717" s="19"/>
      <c r="D1717" s="19"/>
      <c r="E1717" s="19"/>
      <c r="F1717" s="19"/>
      <c r="G1717" s="19"/>
      <c r="H1717" s="19"/>
      <c r="I1717" s="19"/>
      <c r="J1717" s="19"/>
      <c r="K1717" s="19"/>
      <c r="L1717" s="37"/>
      <c r="M1717" s="37"/>
      <c r="N1717" s="37"/>
      <c r="O1717" s="19"/>
      <c r="P1717" s="29"/>
      <c r="Q1717" s="19"/>
      <c r="R1717" s="19"/>
      <c r="S1717" s="19"/>
      <c r="T1717" s="19"/>
      <c r="U1717" s="19"/>
      <c r="V1717" s="19"/>
      <c r="W1717" s="19"/>
      <c r="X1717" s="19"/>
      <c r="Y1717" s="19"/>
      <c r="Z1717" s="19"/>
      <c r="AA1717" s="19"/>
    </row>
    <row r="1718" spans="1:27" x14ac:dyDescent="0.2">
      <c r="A1718" s="346" t="s">
        <v>315</v>
      </c>
      <c r="B1718" s="346"/>
      <c r="C1718" s="346" t="s">
        <v>256</v>
      </c>
      <c r="D1718" s="373">
        <f>VLOOKUP(S1651,Base_03!$A$5:$AS$24,42,0)</f>
        <v>6.666666666666667</v>
      </c>
      <c r="E1718" s="373"/>
      <c r="F1718" s="20" t="s">
        <v>281</v>
      </c>
      <c r="G1718" s="19"/>
      <c r="H1718" s="19"/>
      <c r="I1718" s="19"/>
      <c r="J1718" s="19"/>
      <c r="K1718" s="346" t="s">
        <v>315</v>
      </c>
      <c r="L1718" s="346"/>
      <c r="M1718" s="346" t="s">
        <v>256</v>
      </c>
      <c r="N1718" s="373">
        <f>VLOOKUP(S1651,Base_04!$A$5:$AS$24,42,0)</f>
        <v>4.8979591836734695</v>
      </c>
      <c r="O1718" s="373"/>
      <c r="P1718" s="38" t="s">
        <v>281</v>
      </c>
      <c r="Q1718" s="19"/>
      <c r="R1718" s="19"/>
      <c r="S1718" s="30" t="s">
        <v>282</v>
      </c>
      <c r="T1718" s="19"/>
      <c r="U1718" s="19"/>
      <c r="V1718" s="19"/>
      <c r="W1718" s="19"/>
      <c r="X1718" s="19"/>
      <c r="Y1718" s="19"/>
      <c r="Z1718" s="19"/>
      <c r="AA1718" s="19"/>
    </row>
    <row r="1719" spans="1:27" x14ac:dyDescent="0.2">
      <c r="A1719" s="346" t="s">
        <v>316</v>
      </c>
      <c r="B1719" s="346"/>
      <c r="C1719" s="346" t="s">
        <v>2</v>
      </c>
      <c r="D1719" s="373">
        <f>VLOOKUP(S1651,Base_03!$A$5:$AS$24,43,0)</f>
        <v>9.6666666666666661</v>
      </c>
      <c r="E1719" s="373"/>
      <c r="F1719" s="20" t="s">
        <v>281</v>
      </c>
      <c r="G1719" s="19"/>
      <c r="H1719" s="19"/>
      <c r="I1719" s="19"/>
      <c r="J1719" s="19"/>
      <c r="K1719" s="346" t="s">
        <v>316</v>
      </c>
      <c r="L1719" s="346"/>
      <c r="M1719" s="346" t="s">
        <v>2</v>
      </c>
      <c r="N1719" s="373">
        <f>VLOOKUP(S1651,Base_04!$A$5:$AS$24,43,0)</f>
        <v>7.1020408163265314</v>
      </c>
      <c r="O1719" s="373"/>
      <c r="P1719" s="38" t="s">
        <v>281</v>
      </c>
      <c r="Q1719" s="19"/>
      <c r="R1719" s="19"/>
      <c r="S1719" s="30" t="s">
        <v>283</v>
      </c>
      <c r="T1719" s="19"/>
      <c r="U1719" s="19"/>
      <c r="V1719" s="19"/>
      <c r="W1719" s="19"/>
      <c r="X1719" s="19"/>
      <c r="Y1719" s="19"/>
      <c r="Z1719" s="19"/>
      <c r="AA1719" s="19"/>
    </row>
    <row r="1720" spans="1:27" x14ac:dyDescent="0.2">
      <c r="A1720" s="346" t="s">
        <v>317</v>
      </c>
      <c r="B1720" s="346"/>
      <c r="C1720" s="346"/>
      <c r="D1720" s="367" t="str">
        <f>VLOOKUP(S1651,Base_03!$A$5:$AS$24,44,0)</f>
        <v>(Ada) Baik</v>
      </c>
      <c r="E1720" s="367"/>
      <c r="F1720" s="19"/>
      <c r="G1720" s="19"/>
      <c r="H1720" s="19"/>
      <c r="I1720" s="19"/>
      <c r="J1720" s="19"/>
      <c r="K1720" s="346" t="s">
        <v>317</v>
      </c>
      <c r="L1720" s="346"/>
      <c r="M1720" s="346"/>
      <c r="N1720" s="367" t="str">
        <f>VLOOKUP(S1651,Base_04!$A$5:$AS$24,44,0)</f>
        <v>(Ada) Baik</v>
      </c>
      <c r="O1720" s="367"/>
      <c r="P1720" s="29"/>
      <c r="Q1720" s="19"/>
      <c r="R1720" s="19"/>
      <c r="S1720" s="19"/>
      <c r="T1720" s="19"/>
      <c r="U1720" s="19"/>
      <c r="V1720" s="19"/>
      <c r="W1720" s="19"/>
      <c r="X1720" s="19"/>
      <c r="Y1720" s="19"/>
      <c r="Z1720" s="19"/>
      <c r="AA1720" s="19"/>
    </row>
    <row r="1721" spans="1:27" x14ac:dyDescent="0.2">
      <c r="A1721" s="372" t="s">
        <v>318</v>
      </c>
      <c r="B1721" s="372"/>
      <c r="C1721" s="28"/>
      <c r="D1721" s="20"/>
      <c r="E1721" s="20"/>
      <c r="F1721" s="19"/>
      <c r="G1721" s="19"/>
      <c r="H1721" s="19"/>
      <c r="I1721" s="19"/>
      <c r="J1721" s="19"/>
      <c r="K1721" s="372" t="s">
        <v>318</v>
      </c>
      <c r="L1721" s="372"/>
      <c r="M1721" s="28"/>
      <c r="N1721" s="20"/>
      <c r="O1721" s="20"/>
      <c r="P1721" s="29"/>
      <c r="Q1721" s="19"/>
      <c r="R1721" s="19"/>
      <c r="S1721" s="19"/>
      <c r="T1721" s="19"/>
      <c r="U1721" s="19"/>
      <c r="V1721" s="19"/>
      <c r="W1721" s="19"/>
      <c r="X1721" s="19"/>
      <c r="Y1721" s="19"/>
      <c r="Z1721" s="19"/>
      <c r="AA1721" s="19"/>
    </row>
    <row r="1722" spans="1:27" x14ac:dyDescent="0.2">
      <c r="A1722" s="346" t="s">
        <v>317</v>
      </c>
      <c r="B1722" s="346"/>
      <c r="C1722" s="346"/>
      <c r="D1722" s="367" t="str">
        <f>VLOOKUP(S1651,Base_03!$A$5:$AS$24,45,0)</f>
        <v>Air Pam (Baik)</v>
      </c>
      <c r="E1722" s="367"/>
      <c r="F1722" s="19"/>
      <c r="G1722" s="19"/>
      <c r="H1722" s="19"/>
      <c r="I1722" s="19"/>
      <c r="J1722" s="19"/>
      <c r="K1722" s="346" t="s">
        <v>317</v>
      </c>
      <c r="L1722" s="346"/>
      <c r="M1722" s="346"/>
      <c r="N1722" s="367" t="str">
        <f>VLOOKUP(S1651,Base_04!$A$5:$AS$24,45,0)</f>
        <v>Air Pam (Baik)</v>
      </c>
      <c r="O1722" s="367"/>
      <c r="P1722" s="29"/>
      <c r="Q1722" s="19"/>
      <c r="R1722" s="19"/>
      <c r="S1722" s="19"/>
      <c r="T1722" s="19"/>
      <c r="U1722" s="19"/>
      <c r="V1722" s="19"/>
      <c r="W1722" s="19"/>
      <c r="X1722" s="19"/>
      <c r="Y1722" s="19"/>
      <c r="Z1722" s="19"/>
      <c r="AA1722" s="19"/>
    </row>
    <row r="1723" spans="1:27" x14ac:dyDescent="0.2">
      <c r="A1723" s="372" t="s">
        <v>319</v>
      </c>
      <c r="B1723" s="372"/>
      <c r="C1723" s="28"/>
      <c r="D1723" s="20"/>
      <c r="E1723" s="20"/>
      <c r="F1723" s="19"/>
      <c r="G1723" s="19"/>
      <c r="H1723" s="19"/>
      <c r="I1723" s="19"/>
      <c r="J1723" s="19"/>
      <c r="K1723" s="372" t="s">
        <v>319</v>
      </c>
      <c r="L1723" s="372"/>
      <c r="M1723" s="28"/>
      <c r="N1723" s="20"/>
      <c r="O1723" s="20"/>
      <c r="P1723" s="29"/>
      <c r="Q1723" s="19"/>
      <c r="R1723" s="19"/>
      <c r="S1723" s="19"/>
      <c r="T1723" s="19"/>
      <c r="U1723" s="19"/>
      <c r="V1723" s="19"/>
      <c r="W1723" s="19"/>
      <c r="X1723" s="19"/>
      <c r="Y1723" s="19"/>
      <c r="Z1723" s="19"/>
      <c r="AA1723" s="19"/>
    </row>
    <row r="1724" spans="1:27" x14ac:dyDescent="0.2">
      <c r="A1724" s="35" t="s">
        <v>284</v>
      </c>
      <c r="B1724" s="19"/>
      <c r="C1724" s="28" t="s">
        <v>256</v>
      </c>
      <c r="D1724" s="367">
        <f>VLOOKUP(S1651,[128]Base_02!$A$5:$S$24,18,0)</f>
        <v>0</v>
      </c>
      <c r="E1724" s="367"/>
      <c r="F1724" s="19" t="str">
        <f>IF(D1724&gt;0,"LU","LS")</f>
        <v>LS</v>
      </c>
      <c r="G1724" s="19"/>
      <c r="H1724" s="19"/>
      <c r="I1724" s="19"/>
      <c r="J1724" s="19"/>
      <c r="K1724" s="35" t="s">
        <v>284</v>
      </c>
      <c r="L1724" s="28"/>
      <c r="M1724" s="28" t="s">
        <v>256</v>
      </c>
      <c r="N1724" s="367">
        <f>D1724</f>
        <v>0</v>
      </c>
      <c r="O1724" s="367"/>
      <c r="P1724" s="19" t="str">
        <f>IF(N1724&gt;0,"LU","LS")</f>
        <v>LS</v>
      </c>
      <c r="Q1724" s="19"/>
      <c r="R1724" s="19"/>
      <c r="S1724" s="19"/>
      <c r="T1724" s="19"/>
      <c r="U1724" s="19"/>
      <c r="V1724" s="19"/>
      <c r="W1724" s="19"/>
      <c r="X1724" s="19"/>
      <c r="Y1724" s="19"/>
      <c r="Z1724" s="19"/>
      <c r="AA1724" s="19"/>
    </row>
    <row r="1725" spans="1:27" x14ac:dyDescent="0.2">
      <c r="A1725" s="19"/>
      <c r="B1725" s="19"/>
      <c r="C1725" s="28" t="s">
        <v>285</v>
      </c>
      <c r="D1725" s="367">
        <f>VLOOKUP(S1651,[128]Base_02!$A$5:$S$24,19,0)</f>
        <v>0</v>
      </c>
      <c r="E1725" s="367"/>
      <c r="F1725" s="19" t="s">
        <v>286</v>
      </c>
      <c r="G1725" s="19"/>
      <c r="H1725" s="19"/>
      <c r="I1725" s="19"/>
      <c r="J1725" s="19"/>
      <c r="K1725" s="19"/>
      <c r="L1725" s="19"/>
      <c r="M1725" s="19"/>
      <c r="N1725" s="367">
        <f>D1725</f>
        <v>0</v>
      </c>
      <c r="O1725" s="367"/>
      <c r="P1725" s="29" t="s">
        <v>286</v>
      </c>
      <c r="Q1725" s="28" t="s">
        <v>287</v>
      </c>
      <c r="R1725" s="28"/>
      <c r="S1725" s="19"/>
      <c r="T1725" s="19"/>
      <c r="U1725" s="19"/>
      <c r="V1725" s="19"/>
      <c r="W1725" s="19"/>
      <c r="X1725" s="19"/>
      <c r="Y1725" s="19"/>
      <c r="Z1725" s="19"/>
      <c r="AA1725" s="19"/>
    </row>
    <row r="1726" spans="1:27" x14ac:dyDescent="0.2">
      <c r="A1726" s="19"/>
      <c r="B1726" s="19"/>
      <c r="C1726" s="28"/>
      <c r="D1726" s="19"/>
      <c r="E1726" s="19"/>
      <c r="F1726" s="19"/>
      <c r="G1726" s="19"/>
      <c r="H1726" s="19"/>
      <c r="I1726" s="19"/>
      <c r="J1726" s="19"/>
      <c r="K1726" s="19"/>
      <c r="L1726" s="20"/>
      <c r="M1726" s="20"/>
      <c r="N1726" s="29"/>
      <c r="O1726" s="19"/>
      <c r="P1726" s="19"/>
      <c r="Q1726" s="19"/>
      <c r="R1726" s="19"/>
      <c r="S1726" s="19"/>
      <c r="T1726" s="19"/>
      <c r="U1726" s="19"/>
      <c r="V1726" s="19"/>
      <c r="W1726" s="19"/>
      <c r="X1726" s="19"/>
      <c r="Y1726" s="19"/>
      <c r="Z1726" s="19"/>
      <c r="AA1726" s="19"/>
    </row>
    <row r="1727" spans="1:27" x14ac:dyDescent="0.2">
      <c r="A1727" s="19"/>
      <c r="B1727" s="19"/>
      <c r="C1727" s="28"/>
      <c r="D1727" s="19"/>
      <c r="E1727" s="19"/>
      <c r="F1727" s="19"/>
      <c r="G1727" s="19"/>
      <c r="H1727" s="19"/>
      <c r="I1727" s="19"/>
      <c r="J1727" s="19"/>
      <c r="K1727" s="19"/>
      <c r="L1727" s="20"/>
      <c r="M1727" s="20"/>
      <c r="N1727" s="29"/>
      <c r="O1727" s="19"/>
      <c r="P1727" s="19"/>
      <c r="Q1727" s="19"/>
      <c r="R1727" s="19"/>
      <c r="S1727" s="19"/>
      <c r="T1727" s="19"/>
      <c r="U1727" s="19"/>
      <c r="V1727" s="19"/>
      <c r="W1727" s="19"/>
      <c r="X1727" s="19"/>
      <c r="Y1727" s="19"/>
      <c r="Z1727" s="19"/>
      <c r="AA1727" s="19"/>
    </row>
    <row r="1728" spans="1:27" x14ac:dyDescent="0.2">
      <c r="A1728" s="19"/>
      <c r="B1728" s="19"/>
      <c r="C1728" s="28"/>
      <c r="D1728" s="19"/>
      <c r="E1728" s="19"/>
      <c r="F1728" s="19"/>
      <c r="G1728" s="19"/>
      <c r="H1728" s="19"/>
      <c r="I1728" s="19"/>
      <c r="J1728" s="19"/>
      <c r="K1728" s="19"/>
      <c r="L1728" s="20"/>
      <c r="M1728" s="20"/>
      <c r="N1728" s="29"/>
      <c r="O1728" s="19"/>
      <c r="P1728" s="19"/>
      <c r="Q1728" s="19"/>
      <c r="R1728" s="19"/>
      <c r="S1728" s="19"/>
      <c r="T1728" s="19"/>
      <c r="U1728" s="19"/>
      <c r="V1728" s="19"/>
      <c r="W1728" s="19"/>
      <c r="X1728" s="19"/>
      <c r="Y1728" s="19"/>
      <c r="Z1728" s="19"/>
      <c r="AA1728" s="19"/>
    </row>
    <row r="1729" spans="1:27" x14ac:dyDescent="0.2">
      <c r="A1729" s="19"/>
      <c r="B1729" s="19"/>
      <c r="C1729" s="28"/>
      <c r="D1729" s="19"/>
      <c r="E1729" s="19"/>
      <c r="F1729" s="19"/>
      <c r="G1729" s="19"/>
      <c r="H1729" s="19"/>
      <c r="I1729" s="19"/>
      <c r="J1729" s="19"/>
      <c r="K1729" s="19"/>
      <c r="L1729" s="20"/>
      <c r="M1729" s="20"/>
      <c r="N1729" s="29"/>
      <c r="O1729" s="19"/>
      <c r="P1729" s="19"/>
      <c r="Q1729" s="19"/>
      <c r="R1729" s="19"/>
      <c r="S1729" s="19"/>
      <c r="T1729" s="19"/>
      <c r="U1729" s="19"/>
      <c r="V1729" s="19"/>
      <c r="W1729" s="19"/>
      <c r="X1729" s="19"/>
      <c r="Y1729" s="19"/>
      <c r="Z1729" s="19"/>
      <c r="AA1729" s="19"/>
    </row>
    <row r="1730" spans="1:27" x14ac:dyDescent="0.2">
      <c r="A1730" s="19"/>
      <c r="B1730" s="19"/>
      <c r="C1730" s="28"/>
      <c r="D1730" s="19"/>
      <c r="E1730" s="19"/>
      <c r="F1730" s="19"/>
      <c r="G1730" s="19"/>
      <c r="H1730" s="19"/>
      <c r="I1730" s="19"/>
      <c r="J1730" s="19"/>
      <c r="K1730" s="19"/>
      <c r="L1730" s="20"/>
      <c r="M1730" s="20"/>
      <c r="N1730" s="29"/>
      <c r="O1730" s="19"/>
      <c r="P1730" s="19"/>
      <c r="Q1730" s="19"/>
      <c r="R1730" s="19"/>
      <c r="S1730" s="19"/>
      <c r="T1730" s="19"/>
      <c r="U1730" s="19"/>
      <c r="V1730" s="19"/>
      <c r="W1730" s="19"/>
      <c r="X1730" s="19"/>
      <c r="Y1730" s="19"/>
      <c r="Z1730" s="19"/>
      <c r="AA1730" s="19"/>
    </row>
    <row r="1731" spans="1:27" x14ac:dyDescent="0.2">
      <c r="A1731" s="19"/>
      <c r="B1731" s="19"/>
      <c r="C1731" s="28"/>
      <c r="D1731" s="19"/>
      <c r="E1731" s="19"/>
      <c r="F1731" s="19"/>
      <c r="G1731" s="19"/>
      <c r="H1731" s="19"/>
      <c r="I1731" s="19"/>
      <c r="J1731" s="19"/>
      <c r="K1731" s="19"/>
      <c r="L1731" s="20"/>
      <c r="M1731" s="20"/>
      <c r="N1731" s="29"/>
      <c r="O1731" s="19"/>
      <c r="P1731" s="19"/>
      <c r="Q1731" s="19"/>
      <c r="R1731" s="19"/>
      <c r="S1731" s="19"/>
      <c r="T1731" s="19"/>
      <c r="U1731" s="19"/>
      <c r="V1731" s="19"/>
      <c r="W1731" s="19"/>
      <c r="X1731" s="19"/>
      <c r="Y1731" s="19"/>
      <c r="Z1731" s="19"/>
      <c r="AA1731" s="19"/>
    </row>
    <row r="1732" spans="1:27" x14ac:dyDescent="0.2">
      <c r="A1732" s="19"/>
      <c r="B1732" s="19"/>
      <c r="C1732" s="28"/>
      <c r="D1732" s="19"/>
      <c r="E1732" s="19"/>
      <c r="F1732" s="19"/>
      <c r="G1732" s="19"/>
      <c r="H1732" s="19"/>
      <c r="I1732" s="19"/>
      <c r="J1732" s="19"/>
      <c r="K1732" s="19"/>
      <c r="L1732" s="20"/>
      <c r="M1732" s="20"/>
      <c r="N1732" s="29"/>
      <c r="O1732" s="19"/>
      <c r="P1732" s="19"/>
      <c r="Q1732" s="19"/>
      <c r="R1732" s="19"/>
      <c r="S1732" s="19"/>
      <c r="T1732" s="19"/>
      <c r="U1732" s="19"/>
      <c r="V1732" s="19"/>
      <c r="W1732" s="19"/>
      <c r="X1732" s="19"/>
      <c r="Y1732" s="19"/>
      <c r="Z1732" s="19"/>
      <c r="AA1732" s="19"/>
    </row>
    <row r="1733" spans="1:27" x14ac:dyDescent="0.2">
      <c r="A1733" s="24" t="s">
        <v>288</v>
      </c>
      <c r="B1733" s="19"/>
      <c r="C1733" s="19"/>
      <c r="D1733" s="19"/>
      <c r="E1733" s="19"/>
      <c r="F1733" s="19"/>
      <c r="G1733" s="19"/>
      <c r="H1733" s="19"/>
      <c r="I1733" s="19"/>
      <c r="J1733" s="19"/>
      <c r="K1733" s="19"/>
      <c r="L1733" s="19"/>
      <c r="M1733" s="19"/>
      <c r="N1733" s="29"/>
      <c r="O1733" s="19"/>
      <c r="P1733" s="19"/>
      <c r="Q1733" s="19"/>
      <c r="R1733" s="19"/>
      <c r="S1733" s="19"/>
      <c r="T1733" s="19"/>
      <c r="U1733" s="19"/>
      <c r="V1733" s="19"/>
      <c r="W1733" s="19"/>
      <c r="X1733" s="19"/>
      <c r="Y1733" s="19"/>
      <c r="Z1733" s="19"/>
      <c r="AA1733" s="19"/>
    </row>
    <row r="1734" spans="1:27" x14ac:dyDescent="0.2">
      <c r="A1734" s="371" t="s">
        <v>289</v>
      </c>
      <c r="B1734" s="371"/>
      <c r="C1734" s="371"/>
      <c r="D1734" s="371"/>
      <c r="E1734" s="371"/>
      <c r="F1734" s="371"/>
      <c r="G1734" s="371"/>
      <c r="H1734" s="371"/>
      <c r="I1734" s="371"/>
      <c r="J1734" s="371" t="s">
        <v>290</v>
      </c>
      <c r="K1734" s="371"/>
      <c r="L1734" s="371"/>
      <c r="M1734" s="371"/>
      <c r="N1734" s="371"/>
      <c r="O1734" s="371"/>
      <c r="P1734" s="371"/>
      <c r="Q1734" s="371"/>
      <c r="R1734" s="371"/>
      <c r="S1734" s="19"/>
      <c r="T1734" s="19"/>
      <c r="U1734" s="19"/>
      <c r="V1734" s="19"/>
      <c r="W1734" s="19"/>
      <c r="X1734" s="19"/>
      <c r="Y1734" s="19"/>
      <c r="Z1734" s="19"/>
      <c r="AA1734" s="19"/>
    </row>
    <row r="1735" spans="1:27" x14ac:dyDescent="0.2">
      <c r="A1735" s="370"/>
      <c r="B1735" s="370"/>
      <c r="C1735" s="370"/>
      <c r="D1735" s="370"/>
      <c r="E1735" s="370"/>
      <c r="F1735" s="370"/>
      <c r="G1735" s="370"/>
      <c r="H1735" s="370"/>
      <c r="I1735" s="370"/>
      <c r="J1735" s="370"/>
      <c r="K1735" s="370"/>
      <c r="L1735" s="370"/>
      <c r="M1735" s="370"/>
      <c r="N1735" s="370"/>
      <c r="O1735" s="370"/>
      <c r="P1735" s="370"/>
      <c r="Q1735" s="370"/>
      <c r="R1735" s="370"/>
      <c r="S1735" s="19"/>
      <c r="T1735" s="19"/>
      <c r="U1735" s="19"/>
      <c r="V1735" s="19"/>
      <c r="W1735" s="19"/>
      <c r="X1735" s="19"/>
      <c r="Y1735" s="19"/>
      <c r="Z1735" s="19"/>
      <c r="AA1735" s="19"/>
    </row>
    <row r="1736" spans="1:27" x14ac:dyDescent="0.2">
      <c r="A1736" s="370"/>
      <c r="B1736" s="370"/>
      <c r="C1736" s="370"/>
      <c r="D1736" s="370"/>
      <c r="E1736" s="370"/>
      <c r="F1736" s="370"/>
      <c r="G1736" s="370"/>
      <c r="H1736" s="370"/>
      <c r="I1736" s="370"/>
      <c r="J1736" s="370"/>
      <c r="K1736" s="370"/>
      <c r="L1736" s="370"/>
      <c r="M1736" s="370"/>
      <c r="N1736" s="370"/>
      <c r="O1736" s="370"/>
      <c r="P1736" s="370"/>
      <c r="Q1736" s="370"/>
      <c r="R1736" s="370"/>
      <c r="S1736" s="19" t="s">
        <v>291</v>
      </c>
      <c r="T1736" s="19"/>
      <c r="U1736" s="19"/>
      <c r="V1736" s="19"/>
      <c r="W1736" s="19"/>
      <c r="X1736" s="19"/>
      <c r="Y1736" s="19"/>
      <c r="Z1736" s="19"/>
      <c r="AA1736" s="19"/>
    </row>
    <row r="1737" spans="1:27" x14ac:dyDescent="0.2">
      <c r="A1737" s="370"/>
      <c r="B1737" s="370"/>
      <c r="C1737" s="370"/>
      <c r="D1737" s="370"/>
      <c r="E1737" s="370"/>
      <c r="F1737" s="370"/>
      <c r="G1737" s="370"/>
      <c r="H1737" s="370"/>
      <c r="I1737" s="370"/>
      <c r="J1737" s="370"/>
      <c r="K1737" s="370"/>
      <c r="L1737" s="370"/>
      <c r="M1737" s="370"/>
      <c r="N1737" s="370"/>
      <c r="O1737" s="370"/>
      <c r="P1737" s="370"/>
      <c r="Q1737" s="370"/>
      <c r="R1737" s="370"/>
      <c r="S1737" s="19"/>
      <c r="T1737" s="19"/>
      <c r="U1737" s="19"/>
      <c r="V1737" s="19"/>
      <c r="W1737" s="19"/>
      <c r="X1737" s="19"/>
      <c r="Y1737" s="19"/>
      <c r="Z1737" s="19"/>
      <c r="AA1737" s="19"/>
    </row>
    <row r="1738" spans="1:27" x14ac:dyDescent="0.2">
      <c r="A1738" s="370"/>
      <c r="B1738" s="370"/>
      <c r="C1738" s="370"/>
      <c r="D1738" s="370"/>
      <c r="E1738" s="370"/>
      <c r="F1738" s="370"/>
      <c r="G1738" s="370"/>
      <c r="H1738" s="370"/>
      <c r="I1738" s="370"/>
      <c r="J1738" s="370"/>
      <c r="K1738" s="370"/>
      <c r="L1738" s="370"/>
      <c r="M1738" s="370"/>
      <c r="N1738" s="370"/>
      <c r="O1738" s="370"/>
      <c r="P1738" s="370"/>
      <c r="Q1738" s="370"/>
      <c r="R1738" s="370"/>
      <c r="S1738" s="19"/>
      <c r="T1738" s="19"/>
      <c r="U1738" s="19"/>
      <c r="V1738" s="19"/>
      <c r="W1738" s="19"/>
      <c r="X1738" s="19"/>
      <c r="Y1738" s="19"/>
      <c r="Z1738" s="19"/>
      <c r="AA1738" s="19"/>
    </row>
    <row r="1739" spans="1:27" x14ac:dyDescent="0.2">
      <c r="A1739" s="370"/>
      <c r="B1739" s="370"/>
      <c r="C1739" s="370"/>
      <c r="D1739" s="370"/>
      <c r="E1739" s="370"/>
      <c r="F1739" s="370"/>
      <c r="G1739" s="370"/>
      <c r="H1739" s="370"/>
      <c r="I1739" s="370"/>
      <c r="J1739" s="370"/>
      <c r="K1739" s="370"/>
      <c r="L1739" s="370"/>
      <c r="M1739" s="370"/>
      <c r="N1739" s="370"/>
      <c r="O1739" s="370"/>
      <c r="P1739" s="370"/>
      <c r="Q1739" s="370"/>
      <c r="R1739" s="370"/>
      <c r="S1739" s="19" t="s">
        <v>292</v>
      </c>
      <c r="T1739" s="19"/>
      <c r="U1739" s="19"/>
      <c r="V1739" s="19"/>
      <c r="W1739" s="19"/>
      <c r="X1739" s="19"/>
      <c r="Y1739" s="19"/>
      <c r="Z1739" s="19"/>
      <c r="AA1739" s="19"/>
    </row>
    <row r="1740" spans="1:27" x14ac:dyDescent="0.2">
      <c r="A1740" s="370"/>
      <c r="B1740" s="370"/>
      <c r="C1740" s="370"/>
      <c r="D1740" s="370"/>
      <c r="E1740" s="370"/>
      <c r="F1740" s="370"/>
      <c r="G1740" s="370"/>
      <c r="H1740" s="370"/>
      <c r="I1740" s="370"/>
      <c r="J1740" s="370"/>
      <c r="K1740" s="370"/>
      <c r="L1740" s="370"/>
      <c r="M1740" s="370"/>
      <c r="N1740" s="370"/>
      <c r="O1740" s="370"/>
      <c r="P1740" s="370"/>
      <c r="Q1740" s="370"/>
      <c r="R1740" s="370"/>
      <c r="S1740" s="19" t="s">
        <v>293</v>
      </c>
      <c r="T1740" s="19"/>
      <c r="U1740" s="19"/>
      <c r="V1740" s="19"/>
      <c r="W1740" s="19"/>
      <c r="X1740" s="19"/>
      <c r="Y1740" s="19"/>
      <c r="Z1740" s="19"/>
      <c r="AA1740" s="19"/>
    </row>
    <row r="1741" spans="1:27" x14ac:dyDescent="0.2">
      <c r="A1741" s="370"/>
      <c r="B1741" s="370"/>
      <c r="C1741" s="370"/>
      <c r="D1741" s="370"/>
      <c r="E1741" s="370"/>
      <c r="F1741" s="370"/>
      <c r="G1741" s="370"/>
      <c r="H1741" s="370"/>
      <c r="I1741" s="370"/>
      <c r="J1741" s="370"/>
      <c r="K1741" s="370"/>
      <c r="L1741" s="370"/>
      <c r="M1741" s="370"/>
      <c r="N1741" s="370"/>
      <c r="O1741" s="370"/>
      <c r="P1741" s="370"/>
      <c r="Q1741" s="370"/>
      <c r="R1741" s="370"/>
      <c r="S1741" s="19"/>
      <c r="T1741" s="19"/>
      <c r="U1741" s="19"/>
      <c r="V1741" s="19"/>
      <c r="W1741" s="19"/>
      <c r="X1741" s="19"/>
      <c r="Y1741" s="19"/>
      <c r="Z1741" s="19"/>
      <c r="AA1741" s="19"/>
    </row>
    <row r="1742" spans="1:27" x14ac:dyDescent="0.2">
      <c r="A1742" s="370"/>
      <c r="B1742" s="370"/>
      <c r="C1742" s="370"/>
      <c r="D1742" s="370"/>
      <c r="E1742" s="370"/>
      <c r="F1742" s="370"/>
      <c r="G1742" s="370"/>
      <c r="H1742" s="370"/>
      <c r="I1742" s="370"/>
      <c r="J1742" s="370"/>
      <c r="K1742" s="370"/>
      <c r="L1742" s="370"/>
      <c r="M1742" s="370"/>
      <c r="N1742" s="370"/>
      <c r="O1742" s="370"/>
      <c r="P1742" s="370"/>
      <c r="Q1742" s="370"/>
      <c r="R1742" s="370"/>
      <c r="S1742" s="19"/>
      <c r="T1742" s="19"/>
      <c r="U1742" s="19"/>
      <c r="V1742" s="19"/>
      <c r="W1742" s="19"/>
      <c r="X1742" s="19"/>
      <c r="Y1742" s="19"/>
      <c r="Z1742" s="19"/>
      <c r="AA1742" s="19"/>
    </row>
    <row r="1743" spans="1:27" x14ac:dyDescent="0.2">
      <c r="A1743" s="370"/>
      <c r="B1743" s="370"/>
      <c r="C1743" s="370"/>
      <c r="D1743" s="370"/>
      <c r="E1743" s="370"/>
      <c r="F1743" s="370"/>
      <c r="G1743" s="370"/>
      <c r="H1743" s="370"/>
      <c r="I1743" s="370"/>
      <c r="J1743" s="370"/>
      <c r="K1743" s="370"/>
      <c r="L1743" s="370"/>
      <c r="M1743" s="370"/>
      <c r="N1743" s="370"/>
      <c r="O1743" s="370"/>
      <c r="P1743" s="370"/>
      <c r="Q1743" s="370"/>
      <c r="R1743" s="370"/>
      <c r="S1743" s="19"/>
      <c r="T1743" s="19"/>
      <c r="U1743" s="19"/>
      <c r="V1743" s="19"/>
      <c r="W1743" s="19"/>
      <c r="X1743" s="19"/>
      <c r="Y1743" s="19"/>
      <c r="Z1743" s="19"/>
      <c r="AA1743" s="19"/>
    </row>
    <row r="1744" spans="1:27" x14ac:dyDescent="0.2">
      <c r="A1744" s="370"/>
      <c r="B1744" s="370"/>
      <c r="C1744" s="370"/>
      <c r="D1744" s="370"/>
      <c r="E1744" s="370"/>
      <c r="F1744" s="370"/>
      <c r="G1744" s="370"/>
      <c r="H1744" s="370"/>
      <c r="I1744" s="370"/>
      <c r="J1744" s="370"/>
      <c r="K1744" s="370"/>
      <c r="L1744" s="370"/>
      <c r="M1744" s="370"/>
      <c r="N1744" s="370"/>
      <c r="O1744" s="370"/>
      <c r="P1744" s="370"/>
      <c r="Q1744" s="370"/>
      <c r="R1744" s="370"/>
      <c r="S1744" s="19"/>
      <c r="T1744" s="19"/>
      <c r="U1744" s="19"/>
      <c r="V1744" s="19"/>
      <c r="W1744" s="19"/>
      <c r="X1744" s="19"/>
      <c r="Y1744" s="19"/>
      <c r="Z1744" s="19"/>
      <c r="AA1744" s="19"/>
    </row>
    <row r="1745" spans="1:27" x14ac:dyDescent="0.2">
      <c r="A1745" s="370"/>
      <c r="B1745" s="370"/>
      <c r="C1745" s="370"/>
      <c r="D1745" s="370"/>
      <c r="E1745" s="370"/>
      <c r="F1745" s="370"/>
      <c r="G1745" s="370"/>
      <c r="H1745" s="370"/>
      <c r="I1745" s="370"/>
      <c r="J1745" s="370"/>
      <c r="K1745" s="370"/>
      <c r="L1745" s="370"/>
      <c r="M1745" s="370"/>
      <c r="N1745" s="370"/>
      <c r="O1745" s="370"/>
      <c r="P1745" s="370"/>
      <c r="Q1745" s="370"/>
      <c r="R1745" s="370"/>
      <c r="S1745" s="19"/>
      <c r="T1745" s="19"/>
      <c r="U1745" s="19"/>
      <c r="V1745" s="19"/>
      <c r="W1745" s="19"/>
      <c r="X1745" s="19"/>
      <c r="Y1745" s="19"/>
      <c r="Z1745" s="19"/>
      <c r="AA1745" s="19"/>
    </row>
    <row r="1746" spans="1:27" x14ac:dyDescent="0.2">
      <c r="A1746" s="19"/>
      <c r="B1746" s="19"/>
      <c r="C1746" s="19"/>
      <c r="D1746" s="19"/>
      <c r="E1746" s="19"/>
      <c r="F1746" s="19"/>
      <c r="G1746" s="19"/>
      <c r="H1746" s="19"/>
      <c r="I1746" s="19"/>
      <c r="J1746" s="19"/>
      <c r="K1746" s="19"/>
      <c r="L1746" s="19"/>
      <c r="M1746" s="19"/>
      <c r="N1746" s="19"/>
      <c r="O1746" s="19"/>
      <c r="P1746" s="29"/>
      <c r="Q1746" s="19"/>
      <c r="R1746" s="19"/>
      <c r="S1746" s="19"/>
      <c r="T1746" s="19"/>
      <c r="U1746" s="19"/>
      <c r="V1746" s="19"/>
      <c r="W1746" s="19"/>
      <c r="X1746" s="19"/>
      <c r="Y1746" s="19"/>
      <c r="Z1746" s="19"/>
      <c r="AA1746" s="19"/>
    </row>
    <row r="1747" spans="1:27" x14ac:dyDescent="0.2">
      <c r="A1747" s="371" t="s">
        <v>294</v>
      </c>
      <c r="B1747" s="371"/>
      <c r="C1747" s="371"/>
      <c r="D1747" s="371"/>
      <c r="E1747" s="371"/>
      <c r="F1747" s="371"/>
      <c r="G1747" s="371"/>
      <c r="H1747" s="371"/>
      <c r="I1747" s="371"/>
      <c r="J1747" s="371" t="s">
        <v>295</v>
      </c>
      <c r="K1747" s="371"/>
      <c r="L1747" s="371"/>
      <c r="M1747" s="371"/>
      <c r="N1747" s="371"/>
      <c r="O1747" s="371"/>
      <c r="P1747" s="371"/>
      <c r="Q1747" s="371"/>
      <c r="R1747" s="371"/>
      <c r="S1747" s="19"/>
      <c r="T1747" s="19"/>
      <c r="U1747" s="19"/>
      <c r="V1747" s="19"/>
      <c r="W1747" s="19"/>
      <c r="X1747" s="19"/>
      <c r="Y1747" s="19"/>
      <c r="Z1747" s="19"/>
      <c r="AA1747" s="19"/>
    </row>
    <row r="1748" spans="1:27" x14ac:dyDescent="0.2">
      <c r="A1748" s="370"/>
      <c r="B1748" s="370"/>
      <c r="C1748" s="370"/>
      <c r="D1748" s="370"/>
      <c r="E1748" s="370"/>
      <c r="F1748" s="370"/>
      <c r="G1748" s="370"/>
      <c r="H1748" s="370"/>
      <c r="I1748" s="370"/>
      <c r="J1748" s="370"/>
      <c r="K1748" s="370"/>
      <c r="L1748" s="370"/>
      <c r="M1748" s="370"/>
      <c r="N1748" s="370"/>
      <c r="O1748" s="370"/>
      <c r="P1748" s="370"/>
      <c r="Q1748" s="370"/>
      <c r="R1748" s="370"/>
      <c r="S1748" s="19" t="s">
        <v>296</v>
      </c>
      <c r="T1748" s="19"/>
      <c r="U1748" s="19"/>
      <c r="V1748" s="19"/>
      <c r="W1748" s="19"/>
      <c r="X1748" s="19"/>
      <c r="Y1748" s="19"/>
      <c r="Z1748" s="19"/>
      <c r="AA1748" s="19"/>
    </row>
    <row r="1749" spans="1:27" x14ac:dyDescent="0.2">
      <c r="A1749" s="370"/>
      <c r="B1749" s="370"/>
      <c r="C1749" s="370"/>
      <c r="D1749" s="370"/>
      <c r="E1749" s="370"/>
      <c r="F1749" s="370"/>
      <c r="G1749" s="370"/>
      <c r="H1749" s="370"/>
      <c r="I1749" s="370"/>
      <c r="J1749" s="370"/>
      <c r="K1749" s="370"/>
      <c r="L1749" s="370"/>
      <c r="M1749" s="370"/>
      <c r="N1749" s="370"/>
      <c r="O1749" s="370"/>
      <c r="P1749" s="370"/>
      <c r="Q1749" s="370"/>
      <c r="R1749" s="370"/>
      <c r="S1749" s="19" t="s">
        <v>297</v>
      </c>
      <c r="T1749" s="19"/>
      <c r="U1749" s="19"/>
      <c r="V1749" s="19"/>
      <c r="W1749" s="19"/>
      <c r="X1749" s="19"/>
      <c r="Y1749" s="19"/>
      <c r="Z1749" s="19"/>
      <c r="AA1749" s="19"/>
    </row>
    <row r="1750" spans="1:27" x14ac:dyDescent="0.2">
      <c r="A1750" s="370"/>
      <c r="B1750" s="370"/>
      <c r="C1750" s="370"/>
      <c r="D1750" s="370"/>
      <c r="E1750" s="370"/>
      <c r="F1750" s="370"/>
      <c r="G1750" s="370"/>
      <c r="H1750" s="370"/>
      <c r="I1750" s="370"/>
      <c r="J1750" s="370"/>
      <c r="K1750" s="370"/>
      <c r="L1750" s="370"/>
      <c r="M1750" s="370"/>
      <c r="N1750" s="370"/>
      <c r="O1750" s="370"/>
      <c r="P1750" s="370"/>
      <c r="Q1750" s="370"/>
      <c r="R1750" s="370"/>
      <c r="S1750" s="19"/>
      <c r="T1750" s="19"/>
      <c r="U1750" s="19"/>
      <c r="V1750" s="19"/>
      <c r="W1750" s="19"/>
      <c r="X1750" s="19"/>
      <c r="Y1750" s="19"/>
      <c r="Z1750" s="19"/>
      <c r="AA1750" s="19"/>
    </row>
    <row r="1751" spans="1:27" x14ac:dyDescent="0.2">
      <c r="A1751" s="370"/>
      <c r="B1751" s="370"/>
      <c r="C1751" s="370"/>
      <c r="D1751" s="370"/>
      <c r="E1751" s="370"/>
      <c r="F1751" s="370"/>
      <c r="G1751" s="370"/>
      <c r="H1751" s="370"/>
      <c r="I1751" s="370"/>
      <c r="J1751" s="370"/>
      <c r="K1751" s="370"/>
      <c r="L1751" s="370"/>
      <c r="M1751" s="370"/>
      <c r="N1751" s="370"/>
      <c r="O1751" s="370"/>
      <c r="P1751" s="370"/>
      <c r="Q1751" s="370"/>
      <c r="R1751" s="370"/>
      <c r="S1751" s="19"/>
      <c r="T1751" s="19"/>
      <c r="U1751" s="19"/>
      <c r="V1751" s="19"/>
      <c r="W1751" s="19"/>
      <c r="X1751" s="19"/>
      <c r="Y1751" s="19"/>
      <c r="Z1751" s="19"/>
      <c r="AA1751" s="19"/>
    </row>
    <row r="1752" spans="1:27" x14ac:dyDescent="0.2">
      <c r="A1752" s="370"/>
      <c r="B1752" s="370"/>
      <c r="C1752" s="370"/>
      <c r="D1752" s="370"/>
      <c r="E1752" s="370"/>
      <c r="F1752" s="370"/>
      <c r="G1752" s="370"/>
      <c r="H1752" s="370"/>
      <c r="I1752" s="370"/>
      <c r="J1752" s="370"/>
      <c r="K1752" s="370"/>
      <c r="L1752" s="370"/>
      <c r="M1752" s="370"/>
      <c r="N1752" s="370"/>
      <c r="O1752" s="370"/>
      <c r="P1752" s="370"/>
      <c r="Q1752" s="370"/>
      <c r="R1752" s="370"/>
      <c r="S1752" s="19"/>
      <c r="T1752" s="19"/>
      <c r="U1752" s="19"/>
      <c r="V1752" s="19"/>
      <c r="W1752" s="19"/>
      <c r="X1752" s="19"/>
      <c r="Y1752" s="19"/>
      <c r="Z1752" s="19"/>
      <c r="AA1752" s="19"/>
    </row>
    <row r="1753" spans="1:27" x14ac:dyDescent="0.2">
      <c r="A1753" s="370"/>
      <c r="B1753" s="370"/>
      <c r="C1753" s="370"/>
      <c r="D1753" s="370"/>
      <c r="E1753" s="370"/>
      <c r="F1753" s="370"/>
      <c r="G1753" s="370"/>
      <c r="H1753" s="370"/>
      <c r="I1753" s="370"/>
      <c r="J1753" s="370"/>
      <c r="K1753" s="370"/>
      <c r="L1753" s="370"/>
      <c r="M1753" s="370"/>
      <c r="N1753" s="370"/>
      <c r="O1753" s="370"/>
      <c r="P1753" s="370"/>
      <c r="Q1753" s="370"/>
      <c r="R1753" s="370"/>
      <c r="S1753" s="19"/>
      <c r="T1753" s="19"/>
      <c r="U1753" s="19"/>
      <c r="V1753" s="19"/>
      <c r="W1753" s="19"/>
      <c r="X1753" s="19"/>
      <c r="Y1753" s="19"/>
      <c r="Z1753" s="19"/>
      <c r="AA1753" s="19"/>
    </row>
    <row r="1754" spans="1:27" x14ac:dyDescent="0.2">
      <c r="A1754" s="370"/>
      <c r="B1754" s="370"/>
      <c r="C1754" s="370"/>
      <c r="D1754" s="370"/>
      <c r="E1754" s="370"/>
      <c r="F1754" s="370"/>
      <c r="G1754" s="370"/>
      <c r="H1754" s="370"/>
      <c r="I1754" s="370"/>
      <c r="J1754" s="370"/>
      <c r="K1754" s="370"/>
      <c r="L1754" s="370"/>
      <c r="M1754" s="370"/>
      <c r="N1754" s="370"/>
      <c r="O1754" s="370"/>
      <c r="P1754" s="370"/>
      <c r="Q1754" s="370"/>
      <c r="R1754" s="370"/>
      <c r="S1754" s="19"/>
      <c r="T1754" s="19"/>
      <c r="U1754" s="19"/>
      <c r="V1754" s="19"/>
      <c r="W1754" s="19"/>
      <c r="X1754" s="19"/>
      <c r="Y1754" s="19"/>
      <c r="Z1754" s="19"/>
      <c r="AA1754" s="19"/>
    </row>
    <row r="1755" spans="1:27" x14ac:dyDescent="0.2">
      <c r="A1755" s="370"/>
      <c r="B1755" s="370"/>
      <c r="C1755" s="370"/>
      <c r="D1755" s="370"/>
      <c r="E1755" s="370"/>
      <c r="F1755" s="370"/>
      <c r="G1755" s="370"/>
      <c r="H1755" s="370"/>
      <c r="I1755" s="370"/>
      <c r="J1755" s="370"/>
      <c r="K1755" s="370"/>
      <c r="L1755" s="370"/>
      <c r="M1755" s="370"/>
      <c r="N1755" s="370"/>
      <c r="O1755" s="370"/>
      <c r="P1755" s="370"/>
      <c r="Q1755" s="370"/>
      <c r="R1755" s="370"/>
      <c r="S1755" s="19"/>
      <c r="T1755" s="19"/>
      <c r="U1755" s="19"/>
      <c r="V1755" s="19"/>
      <c r="W1755" s="19"/>
      <c r="X1755" s="19"/>
      <c r="Y1755" s="19"/>
      <c r="Z1755" s="19"/>
      <c r="AA1755" s="19"/>
    </row>
    <row r="1756" spans="1:27" x14ac:dyDescent="0.2">
      <c r="A1756" s="370"/>
      <c r="B1756" s="370"/>
      <c r="C1756" s="370"/>
      <c r="D1756" s="370"/>
      <c r="E1756" s="370"/>
      <c r="F1756" s="370"/>
      <c r="G1756" s="370"/>
      <c r="H1756" s="370"/>
      <c r="I1756" s="370"/>
      <c r="J1756" s="370"/>
      <c r="K1756" s="370"/>
      <c r="L1756" s="370"/>
      <c r="M1756" s="370"/>
      <c r="N1756" s="370"/>
      <c r="O1756" s="370"/>
      <c r="P1756" s="370"/>
      <c r="Q1756" s="370"/>
      <c r="R1756" s="370"/>
      <c r="S1756" s="19"/>
      <c r="T1756" s="19"/>
      <c r="U1756" s="19"/>
      <c r="V1756" s="19"/>
      <c r="W1756" s="19"/>
      <c r="X1756" s="19"/>
      <c r="Y1756" s="19"/>
      <c r="Z1756" s="19"/>
      <c r="AA1756" s="19"/>
    </row>
    <row r="1757" spans="1:27" x14ac:dyDescent="0.2">
      <c r="A1757" s="370"/>
      <c r="B1757" s="370"/>
      <c r="C1757" s="370"/>
      <c r="D1757" s="370"/>
      <c r="E1757" s="370"/>
      <c r="F1757" s="370"/>
      <c r="G1757" s="370"/>
      <c r="H1757" s="370"/>
      <c r="I1757" s="370"/>
      <c r="J1757" s="370"/>
      <c r="K1757" s="370"/>
      <c r="L1757" s="370"/>
      <c r="M1757" s="370"/>
      <c r="N1757" s="370"/>
      <c r="O1757" s="370"/>
      <c r="P1757" s="370"/>
      <c r="Q1757" s="370"/>
      <c r="R1757" s="370"/>
      <c r="S1757" s="19"/>
      <c r="T1757" s="19"/>
      <c r="U1757" s="19"/>
      <c r="V1757" s="19"/>
      <c r="W1757" s="19"/>
      <c r="X1757" s="19"/>
      <c r="Y1757" s="19"/>
      <c r="Z1757" s="19"/>
      <c r="AA1757" s="19"/>
    </row>
    <row r="1758" spans="1:27" x14ac:dyDescent="0.2">
      <c r="A1758" s="370"/>
      <c r="B1758" s="370"/>
      <c r="C1758" s="370"/>
      <c r="D1758" s="370"/>
      <c r="E1758" s="370"/>
      <c r="F1758" s="370"/>
      <c r="G1758" s="370"/>
      <c r="H1758" s="370"/>
      <c r="I1758" s="370"/>
      <c r="J1758" s="370"/>
      <c r="K1758" s="370"/>
      <c r="L1758" s="370"/>
      <c r="M1758" s="370"/>
      <c r="N1758" s="370"/>
      <c r="O1758" s="370"/>
      <c r="P1758" s="370"/>
      <c r="Q1758" s="370"/>
      <c r="R1758" s="370"/>
      <c r="S1758" s="19"/>
      <c r="T1758" s="19"/>
      <c r="U1758" s="19"/>
      <c r="V1758" s="19"/>
      <c r="W1758" s="19"/>
      <c r="X1758" s="19"/>
      <c r="Y1758" s="19"/>
      <c r="Z1758" s="19"/>
      <c r="AA1758" s="19"/>
    </row>
    <row r="1759" spans="1:27" x14ac:dyDescent="0.2">
      <c r="A1759" s="19"/>
      <c r="B1759" s="19"/>
      <c r="C1759" s="19"/>
      <c r="D1759" s="19"/>
      <c r="E1759" s="19"/>
      <c r="F1759" s="19"/>
      <c r="G1759" s="19"/>
      <c r="H1759" s="19"/>
      <c r="I1759" s="19"/>
      <c r="J1759" s="19"/>
      <c r="K1759" s="19"/>
      <c r="L1759" s="19"/>
      <c r="M1759" s="19"/>
      <c r="N1759" s="19"/>
      <c r="O1759" s="19"/>
      <c r="P1759" s="29"/>
      <c r="Q1759" s="19"/>
      <c r="R1759" s="19"/>
      <c r="S1759" s="19"/>
      <c r="T1759" s="19"/>
      <c r="U1759" s="19"/>
      <c r="V1759" s="19"/>
      <c r="W1759" s="19"/>
      <c r="X1759" s="19"/>
      <c r="Y1759" s="19"/>
      <c r="Z1759" s="19"/>
      <c r="AA1759" s="19"/>
    </row>
    <row r="1760" spans="1:27" x14ac:dyDescent="0.2">
      <c r="A1760" s="371" t="s">
        <v>298</v>
      </c>
      <c r="B1760" s="371"/>
      <c r="C1760" s="371"/>
      <c r="D1760" s="371"/>
      <c r="E1760" s="371"/>
      <c r="F1760" s="371"/>
      <c r="G1760" s="371"/>
      <c r="H1760" s="371"/>
      <c r="I1760" s="371"/>
      <c r="J1760" s="371" t="s">
        <v>299</v>
      </c>
      <c r="K1760" s="371"/>
      <c r="L1760" s="371"/>
      <c r="M1760" s="371"/>
      <c r="N1760" s="371"/>
      <c r="O1760" s="371"/>
      <c r="P1760" s="371"/>
      <c r="Q1760" s="371"/>
      <c r="R1760" s="371"/>
      <c r="S1760" s="19"/>
      <c r="T1760" s="19"/>
      <c r="U1760" s="19"/>
      <c r="V1760" s="19"/>
      <c r="W1760" s="19"/>
      <c r="X1760" s="19"/>
      <c r="Y1760" s="19"/>
      <c r="Z1760" s="19"/>
      <c r="AA1760" s="19"/>
    </row>
    <row r="1761" spans="1:27" x14ac:dyDescent="0.2">
      <c r="A1761" s="370"/>
      <c r="B1761" s="370"/>
      <c r="C1761" s="370"/>
      <c r="D1761" s="370"/>
      <c r="E1761" s="370"/>
      <c r="F1761" s="370"/>
      <c r="G1761" s="370"/>
      <c r="H1761" s="370"/>
      <c r="I1761" s="370"/>
      <c r="J1761" s="370"/>
      <c r="K1761" s="370"/>
      <c r="L1761" s="370"/>
      <c r="M1761" s="370"/>
      <c r="N1761" s="370"/>
      <c r="O1761" s="370"/>
      <c r="P1761" s="370"/>
      <c r="Q1761" s="370"/>
      <c r="R1761" s="370"/>
      <c r="S1761" s="19" t="s">
        <v>300</v>
      </c>
      <c r="T1761" s="19"/>
      <c r="U1761" s="19"/>
      <c r="V1761" s="19"/>
      <c r="W1761" s="19"/>
      <c r="X1761" s="19"/>
      <c r="Y1761" s="19"/>
      <c r="Z1761" s="19"/>
      <c r="AA1761" s="19"/>
    </row>
    <row r="1762" spans="1:27" x14ac:dyDescent="0.2">
      <c r="A1762" s="370"/>
      <c r="B1762" s="370"/>
      <c r="C1762" s="370"/>
      <c r="D1762" s="370"/>
      <c r="E1762" s="370"/>
      <c r="F1762" s="370"/>
      <c r="G1762" s="370"/>
      <c r="H1762" s="370"/>
      <c r="I1762" s="370"/>
      <c r="J1762" s="370"/>
      <c r="K1762" s="370"/>
      <c r="L1762" s="370"/>
      <c r="M1762" s="370"/>
      <c r="N1762" s="370"/>
      <c r="O1762" s="370"/>
      <c r="P1762" s="370"/>
      <c r="Q1762" s="370"/>
      <c r="R1762" s="370"/>
      <c r="S1762" s="19"/>
      <c r="T1762" s="19"/>
      <c r="U1762" s="19"/>
      <c r="V1762" s="19"/>
      <c r="W1762" s="19"/>
      <c r="X1762" s="19"/>
      <c r="Y1762" s="19"/>
      <c r="Z1762" s="19"/>
      <c r="AA1762" s="19"/>
    </row>
    <row r="1763" spans="1:27" x14ac:dyDescent="0.2">
      <c r="A1763" s="370"/>
      <c r="B1763" s="370"/>
      <c r="C1763" s="370"/>
      <c r="D1763" s="370"/>
      <c r="E1763" s="370"/>
      <c r="F1763" s="370"/>
      <c r="G1763" s="370"/>
      <c r="H1763" s="370"/>
      <c r="I1763" s="370"/>
      <c r="J1763" s="370"/>
      <c r="K1763" s="370"/>
      <c r="L1763" s="370"/>
      <c r="M1763" s="370"/>
      <c r="N1763" s="370"/>
      <c r="O1763" s="370"/>
      <c r="P1763" s="370"/>
      <c r="Q1763" s="370"/>
      <c r="R1763" s="370"/>
      <c r="S1763" s="19"/>
      <c r="T1763" s="19"/>
      <c r="U1763" s="19"/>
      <c r="V1763" s="19"/>
      <c r="W1763" s="19"/>
      <c r="X1763" s="19"/>
      <c r="Y1763" s="19"/>
      <c r="Z1763" s="19"/>
      <c r="AA1763" s="19"/>
    </row>
    <row r="1764" spans="1:27" x14ac:dyDescent="0.2">
      <c r="A1764" s="370"/>
      <c r="B1764" s="370"/>
      <c r="C1764" s="370"/>
      <c r="D1764" s="370"/>
      <c r="E1764" s="370"/>
      <c r="F1764" s="370"/>
      <c r="G1764" s="370"/>
      <c r="H1764" s="370"/>
      <c r="I1764" s="370"/>
      <c r="J1764" s="370"/>
      <c r="K1764" s="370"/>
      <c r="L1764" s="370"/>
      <c r="M1764" s="370"/>
      <c r="N1764" s="370"/>
      <c r="O1764" s="370"/>
      <c r="P1764" s="370"/>
      <c r="Q1764" s="370"/>
      <c r="R1764" s="370"/>
      <c r="S1764" s="19"/>
      <c r="T1764" s="19"/>
      <c r="U1764" s="19"/>
      <c r="V1764" s="19"/>
      <c r="W1764" s="19"/>
      <c r="X1764" s="19"/>
      <c r="Y1764" s="19"/>
      <c r="Z1764" s="19"/>
      <c r="AA1764" s="19"/>
    </row>
    <row r="1765" spans="1:27" x14ac:dyDescent="0.2">
      <c r="A1765" s="370"/>
      <c r="B1765" s="370"/>
      <c r="C1765" s="370"/>
      <c r="D1765" s="370"/>
      <c r="E1765" s="370"/>
      <c r="F1765" s="370"/>
      <c r="G1765" s="370"/>
      <c r="H1765" s="370"/>
      <c r="I1765" s="370"/>
      <c r="J1765" s="370"/>
      <c r="K1765" s="370"/>
      <c r="L1765" s="370"/>
      <c r="M1765" s="370"/>
      <c r="N1765" s="370"/>
      <c r="O1765" s="370"/>
      <c r="P1765" s="370"/>
      <c r="Q1765" s="370"/>
      <c r="R1765" s="370"/>
      <c r="S1765" s="19"/>
      <c r="T1765" s="19"/>
      <c r="U1765" s="19"/>
      <c r="V1765" s="19"/>
      <c r="W1765" s="19"/>
      <c r="X1765" s="19"/>
      <c r="Y1765" s="19"/>
      <c r="Z1765" s="19"/>
      <c r="AA1765" s="19"/>
    </row>
    <row r="1766" spans="1:27" x14ac:dyDescent="0.2">
      <c r="A1766" s="370"/>
      <c r="B1766" s="370"/>
      <c r="C1766" s="370"/>
      <c r="D1766" s="370"/>
      <c r="E1766" s="370"/>
      <c r="F1766" s="370"/>
      <c r="G1766" s="370"/>
      <c r="H1766" s="370"/>
      <c r="I1766" s="370"/>
      <c r="J1766" s="370"/>
      <c r="K1766" s="370"/>
      <c r="L1766" s="370"/>
      <c r="M1766" s="370"/>
      <c r="N1766" s="370"/>
      <c r="O1766" s="370"/>
      <c r="P1766" s="370"/>
      <c r="Q1766" s="370"/>
      <c r="R1766" s="370"/>
      <c r="S1766" s="19"/>
      <c r="T1766" s="19"/>
      <c r="U1766" s="19"/>
      <c r="V1766" s="19"/>
      <c r="W1766" s="19"/>
      <c r="X1766" s="19"/>
      <c r="Y1766" s="19"/>
      <c r="Z1766" s="19"/>
      <c r="AA1766" s="19"/>
    </row>
    <row r="1767" spans="1:27" x14ac:dyDescent="0.2">
      <c r="A1767" s="370"/>
      <c r="B1767" s="370"/>
      <c r="C1767" s="370"/>
      <c r="D1767" s="370"/>
      <c r="E1767" s="370"/>
      <c r="F1767" s="370"/>
      <c r="G1767" s="370"/>
      <c r="H1767" s="370"/>
      <c r="I1767" s="370"/>
      <c r="J1767" s="370"/>
      <c r="K1767" s="370"/>
      <c r="L1767" s="370"/>
      <c r="M1767" s="370"/>
      <c r="N1767" s="370"/>
      <c r="O1767" s="370"/>
      <c r="P1767" s="370"/>
      <c r="Q1767" s="370"/>
      <c r="R1767" s="370"/>
      <c r="S1767" s="19"/>
      <c r="T1767" s="19"/>
      <c r="U1767" s="19"/>
      <c r="V1767" s="19"/>
      <c r="W1767" s="19"/>
      <c r="X1767" s="19"/>
      <c r="Y1767" s="19"/>
      <c r="Z1767" s="19"/>
      <c r="AA1767" s="19"/>
    </row>
    <row r="1768" spans="1:27" x14ac:dyDescent="0.2">
      <c r="A1768" s="370"/>
      <c r="B1768" s="370"/>
      <c r="C1768" s="370"/>
      <c r="D1768" s="370"/>
      <c r="E1768" s="370"/>
      <c r="F1768" s="370"/>
      <c r="G1768" s="370"/>
      <c r="H1768" s="370"/>
      <c r="I1768" s="370"/>
      <c r="J1768" s="370"/>
      <c r="K1768" s="370"/>
      <c r="L1768" s="370"/>
      <c r="M1768" s="370"/>
      <c r="N1768" s="370"/>
      <c r="O1768" s="370"/>
      <c r="P1768" s="370"/>
      <c r="Q1768" s="370"/>
      <c r="R1768" s="370"/>
      <c r="S1768" s="19"/>
      <c r="T1768" s="19"/>
      <c r="U1768" s="19"/>
      <c r="V1768" s="19"/>
      <c r="W1768" s="19"/>
      <c r="X1768" s="19"/>
      <c r="Y1768" s="19"/>
      <c r="Z1768" s="19"/>
      <c r="AA1768" s="19"/>
    </row>
    <row r="1769" spans="1:27" x14ac:dyDescent="0.2">
      <c r="A1769" s="370"/>
      <c r="B1769" s="370"/>
      <c r="C1769" s="370"/>
      <c r="D1769" s="370"/>
      <c r="E1769" s="370"/>
      <c r="F1769" s="370"/>
      <c r="G1769" s="370"/>
      <c r="H1769" s="370"/>
      <c r="I1769" s="370"/>
      <c r="J1769" s="370"/>
      <c r="K1769" s="370"/>
      <c r="L1769" s="370"/>
      <c r="M1769" s="370"/>
      <c r="N1769" s="370"/>
      <c r="O1769" s="370"/>
      <c r="P1769" s="370"/>
      <c r="Q1769" s="370"/>
      <c r="R1769" s="370"/>
      <c r="S1769" s="19"/>
      <c r="T1769" s="19"/>
      <c r="U1769" s="19"/>
      <c r="V1769" s="19"/>
      <c r="W1769" s="19"/>
      <c r="X1769" s="19"/>
      <c r="Y1769" s="19"/>
      <c r="Z1769" s="19"/>
      <c r="AA1769" s="19"/>
    </row>
    <row r="1770" spans="1:27" x14ac:dyDescent="0.2">
      <c r="A1770" s="370"/>
      <c r="B1770" s="370"/>
      <c r="C1770" s="370"/>
      <c r="D1770" s="370"/>
      <c r="E1770" s="370"/>
      <c r="F1770" s="370"/>
      <c r="G1770" s="370"/>
      <c r="H1770" s="370"/>
      <c r="I1770" s="370"/>
      <c r="J1770" s="370"/>
      <c r="K1770" s="370"/>
      <c r="L1770" s="370"/>
      <c r="M1770" s="370"/>
      <c r="N1770" s="370"/>
      <c r="O1770" s="370"/>
      <c r="P1770" s="370"/>
      <c r="Q1770" s="370"/>
      <c r="R1770" s="370"/>
      <c r="S1770" s="19"/>
      <c r="T1770" s="19"/>
      <c r="U1770" s="19"/>
      <c r="V1770" s="19"/>
      <c r="W1770" s="19"/>
      <c r="X1770" s="19"/>
      <c r="Y1770" s="19"/>
      <c r="Z1770" s="19"/>
      <c r="AA1770" s="19"/>
    </row>
    <row r="1771" spans="1:27" x14ac:dyDescent="0.2">
      <c r="A1771" s="370"/>
      <c r="B1771" s="370"/>
      <c r="C1771" s="370"/>
      <c r="D1771" s="370"/>
      <c r="E1771" s="370"/>
      <c r="F1771" s="370"/>
      <c r="G1771" s="370"/>
      <c r="H1771" s="370"/>
      <c r="I1771" s="370"/>
      <c r="J1771" s="370"/>
      <c r="K1771" s="370"/>
      <c r="L1771" s="370"/>
      <c r="M1771" s="370"/>
      <c r="N1771" s="370"/>
      <c r="O1771" s="370"/>
      <c r="P1771" s="370"/>
      <c r="Q1771" s="370"/>
      <c r="R1771" s="370"/>
      <c r="S1771" s="19"/>
      <c r="T1771" s="19"/>
      <c r="U1771" s="19"/>
      <c r="V1771" s="19"/>
      <c r="W1771" s="19"/>
      <c r="X1771" s="19"/>
      <c r="Y1771" s="19"/>
      <c r="Z1771" s="19"/>
      <c r="AA1771" s="19"/>
    </row>
    <row r="1772" spans="1:27" x14ac:dyDescent="0.2">
      <c r="A1772" s="19"/>
      <c r="B1772" s="19"/>
      <c r="C1772" s="19"/>
      <c r="D1772" s="19"/>
      <c r="E1772" s="19"/>
      <c r="F1772" s="19"/>
      <c r="G1772" s="19"/>
      <c r="H1772" s="19"/>
      <c r="I1772" s="19"/>
      <c r="J1772" s="19"/>
      <c r="K1772" s="19"/>
      <c r="L1772" s="19"/>
      <c r="M1772" s="19"/>
      <c r="N1772" s="19"/>
      <c r="O1772" s="19"/>
      <c r="P1772" s="29"/>
      <c r="Q1772" s="19"/>
      <c r="R1772" s="19"/>
      <c r="S1772" s="19"/>
      <c r="T1772" s="19"/>
      <c r="U1772" s="19"/>
      <c r="V1772" s="19"/>
      <c r="W1772" s="19"/>
      <c r="X1772" s="19"/>
      <c r="Y1772" s="19"/>
      <c r="Z1772" s="19"/>
      <c r="AA1772" s="19"/>
    </row>
    <row r="1773" spans="1:27" x14ac:dyDescent="0.2">
      <c r="A1773" s="371" t="s">
        <v>742</v>
      </c>
      <c r="B1773" s="371"/>
      <c r="C1773" s="371"/>
      <c r="D1773" s="371"/>
      <c r="E1773" s="371"/>
      <c r="F1773" s="371"/>
      <c r="G1773" s="371"/>
      <c r="H1773" s="371"/>
      <c r="I1773" s="371"/>
      <c r="J1773" s="371" t="s">
        <v>743</v>
      </c>
      <c r="K1773" s="371"/>
      <c r="L1773" s="371"/>
      <c r="M1773" s="371"/>
      <c r="N1773" s="371"/>
      <c r="O1773" s="371"/>
      <c r="P1773" s="371"/>
      <c r="Q1773" s="371"/>
      <c r="R1773" s="371"/>
      <c r="S1773" s="19"/>
      <c r="T1773" s="19"/>
      <c r="U1773" s="19"/>
      <c r="V1773" s="19"/>
      <c r="W1773" s="19"/>
      <c r="X1773" s="19"/>
      <c r="Y1773" s="19"/>
      <c r="Z1773" s="19"/>
      <c r="AA1773" s="19"/>
    </row>
    <row r="1774" spans="1:27" x14ac:dyDescent="0.2">
      <c r="A1774" s="370"/>
      <c r="B1774" s="370"/>
      <c r="C1774" s="370"/>
      <c r="D1774" s="370"/>
      <c r="E1774" s="370"/>
      <c r="F1774" s="370"/>
      <c r="G1774" s="370"/>
      <c r="H1774" s="370"/>
      <c r="I1774" s="370"/>
      <c r="J1774" s="370"/>
      <c r="K1774" s="370"/>
      <c r="L1774" s="370"/>
      <c r="M1774" s="370"/>
      <c r="N1774" s="370"/>
      <c r="O1774" s="370"/>
      <c r="P1774" s="370"/>
      <c r="Q1774" s="370"/>
      <c r="R1774" s="370"/>
      <c r="S1774" s="19" t="s">
        <v>301</v>
      </c>
      <c r="T1774" s="19"/>
      <c r="U1774" s="19"/>
      <c r="V1774" s="19"/>
      <c r="W1774" s="19"/>
      <c r="X1774" s="19"/>
      <c r="Y1774" s="19"/>
      <c r="Z1774" s="19"/>
      <c r="AA1774" s="19"/>
    </row>
    <row r="1775" spans="1:27" x14ac:dyDescent="0.2">
      <c r="A1775" s="370"/>
      <c r="B1775" s="370"/>
      <c r="C1775" s="370"/>
      <c r="D1775" s="370"/>
      <c r="E1775" s="370"/>
      <c r="F1775" s="370"/>
      <c r="G1775" s="370"/>
      <c r="H1775" s="370"/>
      <c r="I1775" s="370"/>
      <c r="J1775" s="370"/>
      <c r="K1775" s="370"/>
      <c r="L1775" s="370"/>
      <c r="M1775" s="370"/>
      <c r="N1775" s="370"/>
      <c r="O1775" s="370"/>
      <c r="P1775" s="370"/>
      <c r="Q1775" s="370"/>
      <c r="R1775" s="370"/>
      <c r="S1775" s="19"/>
      <c r="T1775" s="19"/>
      <c r="U1775" s="19"/>
      <c r="V1775" s="19"/>
      <c r="W1775" s="19"/>
      <c r="X1775" s="19"/>
      <c r="Y1775" s="19"/>
      <c r="Z1775" s="19"/>
      <c r="AA1775" s="19"/>
    </row>
    <row r="1776" spans="1:27" x14ac:dyDescent="0.2">
      <c r="A1776" s="370"/>
      <c r="B1776" s="370"/>
      <c r="C1776" s="370"/>
      <c r="D1776" s="370"/>
      <c r="E1776" s="370"/>
      <c r="F1776" s="370"/>
      <c r="G1776" s="370"/>
      <c r="H1776" s="370"/>
      <c r="I1776" s="370"/>
      <c r="J1776" s="370"/>
      <c r="K1776" s="370"/>
      <c r="L1776" s="370"/>
      <c r="M1776" s="370"/>
      <c r="N1776" s="370"/>
      <c r="O1776" s="370"/>
      <c r="P1776" s="370"/>
      <c r="Q1776" s="370"/>
      <c r="R1776" s="370"/>
      <c r="S1776" s="19"/>
      <c r="T1776" s="19"/>
      <c r="U1776" s="19"/>
      <c r="V1776" s="19"/>
      <c r="W1776" s="19"/>
      <c r="X1776" s="19"/>
      <c r="Y1776" s="19"/>
      <c r="Z1776" s="19"/>
      <c r="AA1776" s="19"/>
    </row>
    <row r="1777" spans="1:27" x14ac:dyDescent="0.2">
      <c r="A1777" s="370"/>
      <c r="B1777" s="370"/>
      <c r="C1777" s="370"/>
      <c r="D1777" s="370"/>
      <c r="E1777" s="370"/>
      <c r="F1777" s="370"/>
      <c r="G1777" s="370"/>
      <c r="H1777" s="370"/>
      <c r="I1777" s="370"/>
      <c r="J1777" s="370"/>
      <c r="K1777" s="370"/>
      <c r="L1777" s="370"/>
      <c r="M1777" s="370"/>
      <c r="N1777" s="370"/>
      <c r="O1777" s="370"/>
      <c r="P1777" s="370"/>
      <c r="Q1777" s="370"/>
      <c r="R1777" s="370"/>
      <c r="S1777" s="19" t="s">
        <v>302</v>
      </c>
      <c r="T1777" s="19"/>
      <c r="U1777" s="19"/>
      <c r="V1777" s="19"/>
      <c r="W1777" s="19"/>
      <c r="X1777" s="19"/>
      <c r="Y1777" s="19"/>
      <c r="Z1777" s="19"/>
      <c r="AA1777" s="19"/>
    </row>
    <row r="1778" spans="1:27" x14ac:dyDescent="0.2">
      <c r="A1778" s="370"/>
      <c r="B1778" s="370"/>
      <c r="C1778" s="370"/>
      <c r="D1778" s="370"/>
      <c r="E1778" s="370"/>
      <c r="F1778" s="370"/>
      <c r="G1778" s="370"/>
      <c r="H1778" s="370"/>
      <c r="I1778" s="370"/>
      <c r="J1778" s="370"/>
      <c r="K1778" s="370"/>
      <c r="L1778" s="370"/>
      <c r="M1778" s="370"/>
      <c r="N1778" s="370"/>
      <c r="O1778" s="370"/>
      <c r="P1778" s="370"/>
      <c r="Q1778" s="370"/>
      <c r="R1778" s="370"/>
      <c r="S1778" s="19" t="s">
        <v>339</v>
      </c>
      <c r="T1778" s="19"/>
      <c r="U1778" s="19"/>
      <c r="V1778" s="19"/>
      <c r="W1778" s="19"/>
      <c r="X1778" s="19"/>
      <c r="Y1778" s="19"/>
      <c r="Z1778" s="19"/>
      <c r="AA1778" s="19"/>
    </row>
    <row r="1779" spans="1:27" x14ac:dyDescent="0.2">
      <c r="A1779" s="370"/>
      <c r="B1779" s="370"/>
      <c r="C1779" s="370"/>
      <c r="D1779" s="370"/>
      <c r="E1779" s="370"/>
      <c r="F1779" s="370"/>
      <c r="G1779" s="370"/>
      <c r="H1779" s="370"/>
      <c r="I1779" s="370"/>
      <c r="J1779" s="370"/>
      <c r="K1779" s="370"/>
      <c r="L1779" s="370"/>
      <c r="M1779" s="370"/>
      <c r="N1779" s="370"/>
      <c r="O1779" s="370"/>
      <c r="P1779" s="370"/>
      <c r="Q1779" s="370"/>
      <c r="R1779" s="370"/>
      <c r="S1779" s="19"/>
      <c r="T1779" s="19"/>
      <c r="U1779" s="19"/>
      <c r="V1779" s="19"/>
      <c r="W1779" s="19"/>
      <c r="X1779" s="19"/>
      <c r="Y1779" s="19"/>
      <c r="Z1779" s="19"/>
      <c r="AA1779" s="19"/>
    </row>
    <row r="1780" spans="1:27" x14ac:dyDescent="0.2">
      <c r="A1780" s="370"/>
      <c r="B1780" s="370"/>
      <c r="C1780" s="370"/>
      <c r="D1780" s="370"/>
      <c r="E1780" s="370"/>
      <c r="F1780" s="370"/>
      <c r="G1780" s="370"/>
      <c r="H1780" s="370"/>
      <c r="I1780" s="370"/>
      <c r="J1780" s="370"/>
      <c r="K1780" s="370"/>
      <c r="L1780" s="370"/>
      <c r="M1780" s="370"/>
      <c r="N1780" s="370"/>
      <c r="O1780" s="370"/>
      <c r="P1780" s="370"/>
      <c r="Q1780" s="370"/>
      <c r="R1780" s="370"/>
      <c r="S1780" s="19"/>
      <c r="T1780" s="19"/>
      <c r="U1780" s="19"/>
      <c r="V1780" s="19"/>
      <c r="W1780" s="19"/>
      <c r="X1780" s="19"/>
      <c r="Y1780" s="19"/>
      <c r="Z1780" s="19"/>
      <c r="AA1780" s="19"/>
    </row>
    <row r="1781" spans="1:27" x14ac:dyDescent="0.2">
      <c r="A1781" s="370"/>
      <c r="B1781" s="370"/>
      <c r="C1781" s="370"/>
      <c r="D1781" s="370"/>
      <c r="E1781" s="370"/>
      <c r="F1781" s="370"/>
      <c r="G1781" s="370"/>
      <c r="H1781" s="370"/>
      <c r="I1781" s="370"/>
      <c r="J1781" s="370"/>
      <c r="K1781" s="370"/>
      <c r="L1781" s="370"/>
      <c r="M1781" s="370"/>
      <c r="N1781" s="370"/>
      <c r="O1781" s="370"/>
      <c r="P1781" s="370"/>
      <c r="Q1781" s="370"/>
      <c r="R1781" s="370"/>
      <c r="S1781" s="19"/>
      <c r="T1781" s="19"/>
      <c r="U1781" s="19"/>
      <c r="V1781" s="19"/>
      <c r="W1781" s="19"/>
      <c r="X1781" s="19"/>
      <c r="Y1781" s="19"/>
      <c r="Z1781" s="19"/>
      <c r="AA1781" s="19"/>
    </row>
    <row r="1782" spans="1:27" x14ac:dyDescent="0.2">
      <c r="A1782" s="370"/>
      <c r="B1782" s="370"/>
      <c r="C1782" s="370"/>
      <c r="D1782" s="370"/>
      <c r="E1782" s="370"/>
      <c r="F1782" s="370"/>
      <c r="G1782" s="370"/>
      <c r="H1782" s="370"/>
      <c r="I1782" s="370"/>
      <c r="J1782" s="370"/>
      <c r="K1782" s="370"/>
      <c r="L1782" s="370"/>
      <c r="M1782" s="370"/>
      <c r="N1782" s="370"/>
      <c r="O1782" s="370"/>
      <c r="P1782" s="370"/>
      <c r="Q1782" s="370"/>
      <c r="R1782" s="370"/>
      <c r="S1782" s="19"/>
      <c r="T1782" s="19"/>
      <c r="U1782" s="19"/>
      <c r="V1782" s="19"/>
      <c r="W1782" s="19"/>
      <c r="X1782" s="19"/>
      <c r="Y1782" s="19"/>
      <c r="Z1782" s="19"/>
      <c r="AA1782" s="19"/>
    </row>
    <row r="1783" spans="1:27" x14ac:dyDescent="0.2">
      <c r="A1783" s="370"/>
      <c r="B1783" s="370"/>
      <c r="C1783" s="370"/>
      <c r="D1783" s="370"/>
      <c r="E1783" s="370"/>
      <c r="F1783" s="370"/>
      <c r="G1783" s="370"/>
      <c r="H1783" s="370"/>
      <c r="I1783" s="370"/>
      <c r="J1783" s="370"/>
      <c r="K1783" s="370"/>
      <c r="L1783" s="370"/>
      <c r="M1783" s="370"/>
      <c r="N1783" s="370"/>
      <c r="O1783" s="370"/>
      <c r="P1783" s="370"/>
      <c r="Q1783" s="370"/>
      <c r="R1783" s="370"/>
      <c r="S1783" s="19"/>
      <c r="T1783" s="19"/>
      <c r="U1783" s="19"/>
      <c r="V1783" s="19"/>
      <c r="W1783" s="19"/>
      <c r="X1783" s="19"/>
      <c r="Y1783" s="19"/>
      <c r="Z1783" s="19"/>
      <c r="AA1783" s="19"/>
    </row>
    <row r="1784" spans="1:27" x14ac:dyDescent="0.2">
      <c r="A1784" s="370"/>
      <c r="B1784" s="370"/>
      <c r="C1784" s="370"/>
      <c r="D1784" s="370"/>
      <c r="E1784" s="370"/>
      <c r="F1784" s="370"/>
      <c r="G1784" s="370"/>
      <c r="H1784" s="370"/>
      <c r="I1784" s="370"/>
      <c r="J1784" s="370"/>
      <c r="K1784" s="370"/>
      <c r="L1784" s="370"/>
      <c r="M1784" s="370"/>
      <c r="N1784" s="370"/>
      <c r="O1784" s="370"/>
      <c r="P1784" s="370"/>
      <c r="Q1784" s="370"/>
      <c r="R1784" s="370"/>
      <c r="S1784" s="19"/>
      <c r="T1784" s="19"/>
      <c r="U1784" s="19"/>
      <c r="V1784" s="19"/>
      <c r="W1784" s="19"/>
      <c r="X1784" s="19"/>
      <c r="Y1784" s="19"/>
      <c r="Z1784" s="19"/>
      <c r="AA1784" s="19"/>
    </row>
    <row r="1785" spans="1:27" x14ac:dyDescent="0.2">
      <c r="A1785" s="19"/>
      <c r="B1785" s="19"/>
      <c r="C1785" s="19"/>
      <c r="D1785" s="19"/>
      <c r="E1785" s="19"/>
      <c r="F1785" s="19"/>
      <c r="G1785" s="19"/>
      <c r="H1785" s="19"/>
      <c r="I1785" s="19"/>
      <c r="J1785" s="19"/>
      <c r="K1785" s="19"/>
      <c r="L1785" s="19"/>
      <c r="M1785" s="19"/>
      <c r="N1785" s="29"/>
      <c r="O1785" s="19"/>
      <c r="P1785" s="19"/>
      <c r="Q1785" s="19"/>
      <c r="R1785" s="19"/>
      <c r="S1785" s="19"/>
      <c r="T1785" s="19"/>
      <c r="U1785" s="19"/>
      <c r="V1785" s="19"/>
      <c r="W1785" s="19"/>
      <c r="X1785" s="19"/>
      <c r="Y1785" s="19"/>
      <c r="Z1785" s="19"/>
      <c r="AA1785" s="19"/>
    </row>
    <row r="1786" spans="1:27" x14ac:dyDescent="0.2">
      <c r="A1786" s="19"/>
      <c r="B1786" s="19"/>
      <c r="C1786" s="19"/>
      <c r="D1786" s="19"/>
      <c r="E1786" s="19"/>
      <c r="F1786" s="19"/>
      <c r="G1786" s="19"/>
      <c r="H1786" s="19"/>
      <c r="I1786" s="19"/>
      <c r="J1786" s="19"/>
      <c r="K1786" s="19"/>
      <c r="L1786" s="19"/>
      <c r="M1786" s="367" t="str">
        <f>[128]Base_01!$C$4&amp;", "&amp;[128]Base_01!$C$28</f>
        <v>Sorong, …..  …........................  2026</v>
      </c>
      <c r="N1786" s="367"/>
      <c r="O1786" s="367"/>
      <c r="P1786" s="367"/>
      <c r="Q1786" s="367"/>
      <c r="R1786" s="367"/>
      <c r="S1786" s="19"/>
      <c r="T1786" s="19"/>
      <c r="U1786" s="19"/>
      <c r="V1786" s="19"/>
      <c r="W1786" s="19"/>
      <c r="X1786" s="19"/>
      <c r="Y1786" s="19"/>
      <c r="Z1786" s="19"/>
      <c r="AA1786" s="19"/>
    </row>
    <row r="1787" spans="1:27" x14ac:dyDescent="0.2">
      <c r="A1787" s="367" t="s">
        <v>320</v>
      </c>
      <c r="B1787" s="367"/>
      <c r="C1787" s="367"/>
      <c r="D1787" s="367"/>
      <c r="E1787" s="367"/>
      <c r="F1787" s="367"/>
      <c r="G1787" s="19"/>
      <c r="H1787" s="19"/>
      <c r="I1787" s="19"/>
      <c r="J1787" s="19"/>
      <c r="K1787" s="19"/>
      <c r="L1787" s="19"/>
      <c r="M1787" s="367" t="s">
        <v>304</v>
      </c>
      <c r="N1787" s="367"/>
      <c r="O1787" s="367"/>
      <c r="P1787" s="367"/>
      <c r="Q1787" s="367"/>
      <c r="R1787" s="367"/>
      <c r="S1787" s="19"/>
      <c r="T1787" s="19"/>
      <c r="U1787" s="19"/>
      <c r="V1787" s="19"/>
      <c r="W1787" s="19"/>
      <c r="X1787" s="19"/>
      <c r="Y1787" s="19"/>
      <c r="Z1787" s="19"/>
      <c r="AA1787" s="19"/>
    </row>
    <row r="1788" spans="1:27" x14ac:dyDescent="0.2">
      <c r="A1788" s="367" t="s">
        <v>321</v>
      </c>
      <c r="B1788" s="367"/>
      <c r="C1788" s="367"/>
      <c r="D1788" s="367"/>
      <c r="E1788" s="367"/>
      <c r="F1788" s="367"/>
      <c r="G1788" s="19"/>
      <c r="H1788" s="19"/>
      <c r="I1788" s="19"/>
      <c r="J1788" s="19"/>
      <c r="K1788" s="19"/>
      <c r="L1788" s="19"/>
      <c r="M1788" s="367" t="s">
        <v>305</v>
      </c>
      <c r="N1788" s="367"/>
      <c r="O1788" s="367"/>
      <c r="P1788" s="367"/>
      <c r="Q1788" s="367"/>
      <c r="R1788" s="367"/>
      <c r="S1788" s="19"/>
      <c r="T1788" s="19"/>
      <c r="U1788" s="19"/>
      <c r="V1788" s="19"/>
      <c r="W1788" s="19"/>
      <c r="X1788" s="19"/>
      <c r="Y1788" s="19"/>
      <c r="Z1788" s="19"/>
      <c r="AA1788" s="19"/>
    </row>
    <row r="1789" spans="1:27" x14ac:dyDescent="0.2">
      <c r="A1789" s="19"/>
      <c r="B1789" s="19"/>
      <c r="C1789" s="19"/>
      <c r="D1789" s="19"/>
      <c r="E1789" s="19"/>
      <c r="F1789" s="19"/>
      <c r="G1789" s="19"/>
      <c r="H1789" s="19"/>
      <c r="I1789" s="19"/>
      <c r="J1789" s="19"/>
      <c r="K1789" s="19"/>
      <c r="L1789" s="19"/>
      <c r="M1789" s="19"/>
      <c r="N1789" s="29"/>
      <c r="O1789" s="19"/>
      <c r="P1789" s="19"/>
      <c r="Q1789" s="19"/>
      <c r="R1789" s="19"/>
      <c r="S1789" s="19"/>
      <c r="T1789" s="19"/>
      <c r="U1789" s="19"/>
      <c r="V1789" s="19"/>
      <c r="W1789" s="19"/>
      <c r="X1789" s="19"/>
      <c r="Y1789" s="19"/>
      <c r="Z1789" s="19"/>
      <c r="AA1789" s="19"/>
    </row>
    <row r="1790" spans="1:27" x14ac:dyDescent="0.2">
      <c r="A1790" s="19"/>
      <c r="B1790" s="19"/>
      <c r="C1790" s="19"/>
      <c r="D1790" s="19"/>
      <c r="E1790" s="19"/>
      <c r="F1790" s="19"/>
      <c r="G1790" s="19"/>
      <c r="H1790" s="19"/>
      <c r="I1790" s="19"/>
      <c r="J1790" s="19"/>
      <c r="K1790" s="19"/>
      <c r="L1790" s="19"/>
      <c r="M1790" s="19"/>
      <c r="N1790" s="29"/>
      <c r="O1790" s="19"/>
      <c r="P1790" s="19"/>
      <c r="Q1790" s="19"/>
      <c r="R1790" s="19"/>
      <c r="S1790" s="19"/>
      <c r="T1790" s="19"/>
      <c r="U1790" s="19"/>
      <c r="V1790" s="19"/>
      <c r="W1790" s="19"/>
      <c r="X1790" s="19"/>
      <c r="Y1790" s="19"/>
      <c r="Z1790" s="19"/>
      <c r="AA1790" s="19"/>
    </row>
    <row r="1791" spans="1:27" x14ac:dyDescent="0.2">
      <c r="A1791" s="19"/>
      <c r="B1791" s="19"/>
      <c r="C1791" s="19"/>
      <c r="D1791" s="19"/>
      <c r="E1791" s="19"/>
      <c r="F1791" s="19"/>
      <c r="G1791" s="19"/>
      <c r="H1791" s="19"/>
      <c r="I1791" s="19"/>
      <c r="J1791" s="19"/>
      <c r="K1791" s="19"/>
      <c r="L1791" s="19"/>
      <c r="M1791" s="19"/>
      <c r="N1791" s="29"/>
      <c r="O1791" s="19"/>
      <c r="P1791" s="19"/>
      <c r="Q1791" s="19"/>
      <c r="R1791" s="19"/>
      <c r="S1791" s="19"/>
      <c r="T1791" s="19"/>
      <c r="U1791" s="19"/>
      <c r="V1791" s="19"/>
      <c r="W1791" s="19"/>
      <c r="X1791" s="19"/>
      <c r="Y1791" s="19"/>
      <c r="Z1791" s="19"/>
      <c r="AA1791" s="19"/>
    </row>
    <row r="1792" spans="1:27" x14ac:dyDescent="0.2">
      <c r="A1792" s="19"/>
      <c r="B1792" s="19"/>
      <c r="C1792" s="19"/>
      <c r="D1792" s="19"/>
      <c r="E1792" s="19"/>
      <c r="F1792" s="19"/>
      <c r="G1792" s="19"/>
      <c r="H1792" s="19"/>
      <c r="I1792" s="19"/>
      <c r="J1792" s="19"/>
      <c r="K1792" s="19"/>
      <c r="L1792" s="19"/>
      <c r="M1792" s="19"/>
      <c r="N1792" s="29"/>
      <c r="O1792" s="19"/>
      <c r="P1792" s="19"/>
      <c r="Q1792" s="19"/>
      <c r="R1792" s="19"/>
      <c r="S1792" s="19"/>
      <c r="T1792" s="19"/>
      <c r="U1792" s="19"/>
      <c r="V1792" s="19"/>
      <c r="W1792" s="19"/>
      <c r="X1792" s="19"/>
      <c r="Y1792" s="19"/>
      <c r="Z1792" s="19"/>
      <c r="AA1792" s="19"/>
    </row>
    <row r="1793" spans="1:27" x14ac:dyDescent="0.2">
      <c r="A1793" s="366" t="str">
        <f>[128]Base_02!$C$28</f>
        <v>Nama PB 1</v>
      </c>
      <c r="B1793" s="366"/>
      <c r="C1793" s="366"/>
      <c r="D1793" s="366"/>
      <c r="E1793" s="366"/>
      <c r="F1793" s="366"/>
      <c r="G1793" s="19"/>
      <c r="H1793" s="19"/>
      <c r="I1793" s="19"/>
      <c r="J1793" s="19"/>
      <c r="K1793" s="19"/>
      <c r="L1793" s="19"/>
      <c r="M1793" s="367" t="str">
        <f>E1655</f>
        <v>Nama PB 11</v>
      </c>
      <c r="N1793" s="367"/>
      <c r="O1793" s="367"/>
      <c r="P1793" s="367"/>
      <c r="Q1793" s="367"/>
      <c r="R1793" s="367"/>
      <c r="S1793" s="19"/>
      <c r="T1793" s="19"/>
      <c r="U1793" s="19"/>
      <c r="V1793" s="19"/>
      <c r="W1793" s="19"/>
      <c r="X1793" s="19"/>
      <c r="Y1793" s="19"/>
      <c r="Z1793" s="19"/>
      <c r="AA1793" s="19"/>
    </row>
    <row r="1794" spans="1:27" x14ac:dyDescent="0.2">
      <c r="A1794" s="19"/>
      <c r="B1794" s="19"/>
      <c r="C1794" s="19"/>
      <c r="D1794" s="19"/>
      <c r="E1794" s="19"/>
      <c r="F1794" s="19"/>
      <c r="G1794" s="19"/>
      <c r="H1794" s="19"/>
      <c r="I1794" s="19"/>
      <c r="J1794" s="19"/>
      <c r="K1794" s="19"/>
      <c r="L1794" s="19"/>
      <c r="M1794" s="19"/>
      <c r="N1794" s="29"/>
      <c r="O1794" s="19"/>
      <c r="P1794" s="19"/>
      <c r="Q1794" s="19"/>
      <c r="R1794" s="19"/>
      <c r="S1794" s="19"/>
      <c r="T1794" s="19"/>
      <c r="U1794" s="19"/>
      <c r="V1794" s="19"/>
      <c r="W1794" s="19"/>
      <c r="X1794" s="19"/>
      <c r="Y1794" s="19"/>
      <c r="Z1794" s="19"/>
      <c r="AA1794" s="19"/>
    </row>
    <row r="1795" spans="1:27" x14ac:dyDescent="0.2">
      <c r="A1795" s="366" t="s">
        <v>303</v>
      </c>
      <c r="B1795" s="366"/>
      <c r="C1795" s="366"/>
      <c r="D1795" s="366"/>
      <c r="E1795" s="366"/>
      <c r="F1795" s="366"/>
      <c r="G1795" s="19"/>
      <c r="H1795" s="19"/>
      <c r="I1795" s="31"/>
      <c r="J1795" s="31"/>
      <c r="K1795" s="21"/>
      <c r="L1795" s="21"/>
      <c r="M1795" s="368" t="s">
        <v>306</v>
      </c>
      <c r="N1795" s="368"/>
      <c r="O1795" s="368"/>
      <c r="P1795" s="368"/>
      <c r="Q1795" s="368"/>
      <c r="R1795" s="368"/>
      <c r="S1795" s="19"/>
      <c r="T1795" s="19"/>
      <c r="U1795" s="19"/>
      <c r="V1795" s="19"/>
      <c r="W1795" s="19"/>
      <c r="X1795" s="19"/>
      <c r="Y1795" s="19"/>
      <c r="Z1795" s="19"/>
      <c r="AA1795" s="19"/>
    </row>
    <row r="1796" spans="1:27" x14ac:dyDescent="0.2">
      <c r="A1796" s="359" t="s">
        <v>322</v>
      </c>
      <c r="B1796" s="359"/>
      <c r="C1796" s="359"/>
      <c r="D1796" s="359"/>
      <c r="E1796" s="359"/>
      <c r="F1796" s="359"/>
      <c r="I1796" s="32"/>
      <c r="J1796" s="32"/>
      <c r="K1796" s="32"/>
      <c r="L1796" s="32"/>
      <c r="M1796" s="369" t="str">
        <f>[128]Base_01!$B$17&amp;" "&amp;[128]Base_01!$C$4</f>
        <v>Koordinator Kota Sorong</v>
      </c>
      <c r="N1796" s="369"/>
      <c r="O1796" s="369"/>
      <c r="P1796" s="369"/>
      <c r="Q1796" s="369"/>
      <c r="R1796" s="369"/>
      <c r="S1796" s="19"/>
      <c r="T1796" s="19"/>
      <c r="U1796" s="19"/>
      <c r="V1796" s="19"/>
      <c r="W1796" s="19"/>
      <c r="X1796" s="19"/>
      <c r="Y1796" s="19"/>
      <c r="Z1796" s="19"/>
      <c r="AA1796" s="19"/>
    </row>
    <row r="1797" spans="1:27" x14ac:dyDescent="0.2">
      <c r="N1797" s="33"/>
      <c r="S1797" s="19"/>
      <c r="T1797" s="19"/>
      <c r="U1797" s="19"/>
      <c r="V1797" s="19"/>
      <c r="W1797" s="19"/>
      <c r="X1797" s="19"/>
      <c r="Y1797" s="19"/>
      <c r="Z1797" s="19"/>
      <c r="AA1797" s="19"/>
    </row>
    <row r="1798" spans="1:27" x14ac:dyDescent="0.2">
      <c r="N1798" s="33"/>
      <c r="S1798" s="19"/>
      <c r="T1798" s="19"/>
      <c r="U1798" s="19"/>
      <c r="V1798" s="19"/>
      <c r="W1798" s="19"/>
      <c r="X1798" s="19"/>
      <c r="Y1798" s="19"/>
      <c r="Z1798" s="19"/>
      <c r="AA1798" s="19"/>
    </row>
    <row r="1799" spans="1:27" x14ac:dyDescent="0.2">
      <c r="N1799" s="33"/>
      <c r="S1799" s="19"/>
      <c r="T1799" s="19"/>
      <c r="U1799" s="19"/>
      <c r="V1799" s="19"/>
      <c r="W1799" s="19"/>
      <c r="X1799" s="19"/>
      <c r="Y1799" s="19"/>
      <c r="Z1799" s="19"/>
      <c r="AA1799" s="19"/>
    </row>
    <row r="1800" spans="1:27" x14ac:dyDescent="0.2">
      <c r="N1800" s="33"/>
      <c r="S1800" s="19"/>
      <c r="T1800" s="19"/>
      <c r="U1800" s="19"/>
      <c r="V1800" s="19"/>
      <c r="W1800" s="19"/>
      <c r="X1800" s="19"/>
      <c r="Y1800" s="19"/>
      <c r="Z1800" s="19"/>
      <c r="AA1800" s="19"/>
    </row>
    <row r="1801" spans="1:27" x14ac:dyDescent="0.2">
      <c r="A1801" s="359" t="str">
        <f>[128]Base_01!$C$20</f>
        <v>…...............         …...............</v>
      </c>
      <c r="B1801" s="359"/>
      <c r="C1801" s="359"/>
      <c r="D1801" s="359"/>
      <c r="E1801" s="359"/>
      <c r="F1801" s="359"/>
      <c r="M1801" s="359" t="str">
        <f>[128]Base_01!$C$17</f>
        <v>AfrIandi Yudhistira, S.T.</v>
      </c>
      <c r="N1801" s="359"/>
      <c r="O1801" s="359"/>
      <c r="P1801" s="359"/>
      <c r="Q1801" s="359"/>
      <c r="R1801" s="359"/>
      <c r="S1801" s="19"/>
      <c r="T1801" s="19"/>
      <c r="U1801" s="19"/>
      <c r="V1801" s="19"/>
      <c r="W1801" s="19"/>
      <c r="X1801" s="19"/>
      <c r="Y1801" s="19"/>
      <c r="Z1801" s="19"/>
      <c r="AA1801" s="19"/>
    </row>
    <row r="1802" spans="1:27" x14ac:dyDescent="0.2">
      <c r="B1802" s="20"/>
      <c r="C1802" s="20"/>
      <c r="D1802" s="20"/>
      <c r="E1802" s="20"/>
      <c r="F1802" s="19"/>
      <c r="G1802" s="19"/>
      <c r="H1802" s="19"/>
      <c r="I1802" s="19"/>
      <c r="J1802" s="19"/>
      <c r="K1802" s="20"/>
      <c r="L1802" s="20"/>
      <c r="M1802" s="20"/>
      <c r="N1802" s="20"/>
      <c r="O1802" s="28"/>
      <c r="P1802" s="28"/>
      <c r="Q1802" s="28"/>
      <c r="R1802" s="28"/>
      <c r="S1802" s="19"/>
      <c r="T1802" s="19"/>
      <c r="U1802" s="19"/>
      <c r="V1802" s="19"/>
      <c r="W1802" s="19"/>
      <c r="X1802" s="19"/>
      <c r="Y1802" s="19"/>
      <c r="Z1802" s="19"/>
      <c r="AA1802" s="19"/>
    </row>
    <row r="1803" spans="1:27" x14ac:dyDescent="0.2">
      <c r="B1803" s="20"/>
      <c r="C1803" s="20"/>
      <c r="D1803" s="20"/>
      <c r="E1803" s="20"/>
      <c r="F1803" s="19"/>
      <c r="G1803" s="19"/>
      <c r="H1803" s="19"/>
      <c r="I1803" s="19"/>
      <c r="J1803" s="19"/>
      <c r="K1803" s="20"/>
      <c r="L1803" s="20"/>
      <c r="M1803" s="20"/>
      <c r="N1803" s="20"/>
      <c r="O1803" s="28"/>
      <c r="P1803" s="28"/>
      <c r="Q1803" s="28"/>
      <c r="R1803" s="28"/>
      <c r="S1803" s="19"/>
      <c r="T1803" s="19"/>
      <c r="U1803" s="19"/>
      <c r="V1803" s="19"/>
      <c r="W1803" s="19"/>
      <c r="X1803" s="19"/>
      <c r="Y1803" s="19"/>
      <c r="Z1803" s="19"/>
      <c r="AA1803" s="19"/>
    </row>
    <row r="1804" spans="1:27" x14ac:dyDescent="0.2">
      <c r="A1804" s="18" t="s">
        <v>744</v>
      </c>
    </row>
    <row r="1805" spans="1:27" x14ac:dyDescent="0.2">
      <c r="A1805" s="1" t="s">
        <v>400</v>
      </c>
    </row>
    <row r="1806" spans="1:27" x14ac:dyDescent="0.2">
      <c r="A1806" s="1" t="s">
        <v>745</v>
      </c>
    </row>
    <row r="1813" spans="1:27" x14ac:dyDescent="0.2">
      <c r="A1813" s="297"/>
      <c r="B1813" s="297"/>
      <c r="C1813" s="297"/>
      <c r="D1813" s="297"/>
      <c r="E1813" s="297"/>
      <c r="F1813" s="297"/>
      <c r="G1813" s="297"/>
      <c r="H1813" s="297"/>
      <c r="I1813" s="297"/>
      <c r="J1813" s="297"/>
      <c r="K1813" s="297"/>
      <c r="L1813" s="297"/>
      <c r="M1813" s="297"/>
      <c r="N1813" s="297"/>
      <c r="O1813" s="297"/>
      <c r="P1813" s="297"/>
      <c r="Q1813" s="297"/>
      <c r="R1813" s="297"/>
      <c r="S1813" s="19"/>
      <c r="T1813" s="19"/>
      <c r="U1813" s="19"/>
      <c r="V1813" s="19"/>
      <c r="W1813" s="19"/>
      <c r="X1813" s="19"/>
      <c r="Y1813" s="19"/>
      <c r="Z1813" s="19"/>
      <c r="AA1813" s="19"/>
    </row>
    <row r="1814" spans="1:27" x14ac:dyDescent="0.2">
      <c r="A1814" s="19"/>
      <c r="B1814" s="19"/>
      <c r="C1814" s="19"/>
      <c r="D1814" s="19"/>
      <c r="E1814" s="19"/>
      <c r="F1814" s="19"/>
      <c r="G1814" s="19"/>
      <c r="H1814" s="19"/>
      <c r="I1814" s="19"/>
      <c r="J1814" s="19"/>
      <c r="K1814" s="19"/>
      <c r="L1814" s="19"/>
      <c r="M1814" s="19"/>
      <c r="N1814" s="19"/>
      <c r="O1814" s="19"/>
      <c r="P1814" s="19"/>
      <c r="Q1814" s="19"/>
      <c r="R1814" s="19"/>
      <c r="S1814" s="19"/>
      <c r="T1814" s="19"/>
      <c r="U1814" s="19"/>
      <c r="V1814" s="19"/>
      <c r="W1814" s="19"/>
      <c r="X1814" s="19"/>
      <c r="Y1814" s="19"/>
      <c r="Z1814" s="19"/>
      <c r="AA1814" s="19"/>
    </row>
    <row r="1815" spans="1:27" x14ac:dyDescent="0.2">
      <c r="A1815" s="20"/>
      <c r="B1815" s="20"/>
      <c r="C1815" s="20"/>
      <c r="D1815" s="20"/>
      <c r="E1815" s="20"/>
      <c r="F1815" s="20"/>
      <c r="G1815" s="20"/>
      <c r="H1815" s="20"/>
      <c r="I1815" s="20"/>
      <c r="J1815" s="19"/>
      <c r="K1815" s="21"/>
      <c r="L1815" s="21"/>
      <c r="M1815" s="21"/>
      <c r="N1815" s="21"/>
      <c r="O1815" s="21"/>
      <c r="P1815" s="21"/>
      <c r="Q1815" s="21"/>
      <c r="R1815" s="21"/>
      <c r="S1815" s="19"/>
      <c r="T1815" s="19"/>
      <c r="U1815" s="19"/>
      <c r="V1815" s="19"/>
      <c r="W1815" s="19"/>
      <c r="X1815" s="19"/>
      <c r="Y1815" s="19"/>
      <c r="Z1815" s="19"/>
      <c r="AA1815" s="19"/>
    </row>
    <row r="1816" spans="1:27" x14ac:dyDescent="0.2">
      <c r="A1816" s="400" t="s">
        <v>307</v>
      </c>
      <c r="B1816" s="400"/>
      <c r="C1816" s="400"/>
      <c r="D1816" s="400"/>
      <c r="E1816" s="400"/>
      <c r="F1816" s="400"/>
      <c r="G1816" s="400"/>
      <c r="H1816" s="400"/>
      <c r="I1816" s="400"/>
      <c r="J1816" s="400"/>
      <c r="K1816" s="400"/>
      <c r="L1816" s="400"/>
      <c r="M1816" s="400"/>
      <c r="N1816" s="400"/>
      <c r="O1816" s="400"/>
      <c r="P1816" s="400"/>
      <c r="Q1816" s="400"/>
      <c r="R1816" s="400"/>
      <c r="S1816" s="19">
        <v>12</v>
      </c>
      <c r="T1816" s="19"/>
      <c r="U1816" s="19"/>
      <c r="V1816" s="19"/>
      <c r="W1816" s="19"/>
      <c r="X1816" s="19"/>
      <c r="Y1816" s="19"/>
      <c r="Z1816" s="19"/>
      <c r="AA1816" s="19"/>
    </row>
    <row r="1817" spans="1:27" x14ac:dyDescent="0.2">
      <c r="A1817" s="367" t="s">
        <v>741</v>
      </c>
      <c r="B1817" s="367"/>
      <c r="C1817" s="367"/>
      <c r="D1817" s="367"/>
      <c r="E1817" s="367"/>
      <c r="F1817" s="367"/>
      <c r="G1817" s="367"/>
      <c r="H1817" s="367"/>
      <c r="I1817" s="367"/>
      <c r="J1817" s="367"/>
      <c r="K1817" s="367"/>
      <c r="L1817" s="367"/>
      <c r="M1817" s="367"/>
      <c r="N1817" s="367"/>
      <c r="O1817" s="367"/>
      <c r="P1817" s="367"/>
      <c r="Q1817" s="367"/>
      <c r="R1817" s="367"/>
      <c r="S1817" s="19"/>
      <c r="T1817" s="19"/>
      <c r="U1817" s="19"/>
      <c r="V1817" s="19"/>
      <c r="W1817" s="19"/>
      <c r="X1817" s="19"/>
      <c r="Y1817" s="19"/>
      <c r="Z1817" s="19"/>
      <c r="AA1817" s="19"/>
    </row>
    <row r="1818" spans="1:27" ht="16" thickBot="1" x14ac:dyDescent="0.25">
      <c r="A1818" s="20"/>
      <c r="B1818" s="20"/>
      <c r="C1818" s="20"/>
      <c r="D1818" s="20"/>
      <c r="E1818" s="20"/>
      <c r="F1818" s="20"/>
      <c r="G1818" s="20"/>
      <c r="H1818" s="20"/>
      <c r="I1818" s="20"/>
      <c r="J1818" s="19"/>
      <c r="K1818" s="21"/>
      <c r="L1818" s="21"/>
      <c r="M1818" s="21"/>
      <c r="N1818" s="21"/>
      <c r="O1818" s="21"/>
      <c r="P1818" s="21"/>
      <c r="Q1818" s="21"/>
      <c r="R1818" s="21"/>
      <c r="S1818" s="19"/>
      <c r="T1818" s="19"/>
      <c r="U1818" s="19"/>
      <c r="V1818" s="19"/>
      <c r="W1818" s="19"/>
      <c r="X1818" s="19"/>
      <c r="Y1818" s="19"/>
      <c r="Z1818" s="19"/>
      <c r="AA1818" s="19"/>
    </row>
    <row r="1819" spans="1:27" x14ac:dyDescent="0.2">
      <c r="A1819" s="346" t="s">
        <v>252</v>
      </c>
      <c r="B1819" s="346"/>
      <c r="C1819" s="346"/>
      <c r="D1819" s="346"/>
      <c r="E1819" s="23" t="str">
        <f>VLOOKUP(S1816,[128]Base_02!$A$5:$AD$24,2,0)</f>
        <v>000012</v>
      </c>
      <c r="F1819" s="19"/>
      <c r="G1819" s="19"/>
      <c r="H1819" s="21"/>
      <c r="I1819" s="21"/>
      <c r="J1819" s="19"/>
      <c r="K1819" s="401" t="s">
        <v>251</v>
      </c>
      <c r="L1819" s="402"/>
      <c r="M1819" s="402"/>
      <c r="N1819" s="402"/>
      <c r="O1819" s="402"/>
      <c r="P1819" s="402"/>
      <c r="Q1819" s="402"/>
      <c r="R1819" s="403"/>
      <c r="S1819" s="19"/>
      <c r="T1819" s="19"/>
      <c r="U1819" s="19"/>
      <c r="V1819" s="19"/>
      <c r="W1819" s="19"/>
      <c r="X1819" s="19"/>
      <c r="Y1819" s="19"/>
      <c r="Z1819" s="19"/>
      <c r="AA1819" s="19"/>
    </row>
    <row r="1820" spans="1:27" x14ac:dyDescent="0.2">
      <c r="A1820" s="346" t="s">
        <v>253</v>
      </c>
      <c r="B1820" s="346"/>
      <c r="C1820" s="346"/>
      <c r="D1820" s="346"/>
      <c r="E1820" s="23" t="str">
        <f>VLOOKUP(S1816,[128]Base_02!$A$5:$AD$24,3,0)</f>
        <v>Nama PB 12</v>
      </c>
      <c r="F1820" s="19"/>
      <c r="G1820" s="19"/>
      <c r="H1820" s="21"/>
      <c r="I1820" s="21"/>
      <c r="J1820" s="19"/>
      <c r="K1820" s="404"/>
      <c r="L1820" s="368"/>
      <c r="M1820" s="368"/>
      <c r="N1820" s="368"/>
      <c r="O1820" s="368"/>
      <c r="P1820" s="368"/>
      <c r="Q1820" s="368"/>
      <c r="R1820" s="405"/>
      <c r="S1820" s="19"/>
      <c r="T1820" s="19"/>
      <c r="U1820" s="19"/>
      <c r="V1820" s="19"/>
      <c r="W1820" s="19"/>
      <c r="X1820" s="19"/>
      <c r="Y1820" s="19"/>
      <c r="Z1820" s="19"/>
      <c r="AA1820" s="19"/>
    </row>
    <row r="1821" spans="1:27" x14ac:dyDescent="0.2">
      <c r="A1821" s="346" t="s">
        <v>3</v>
      </c>
      <c r="B1821" s="346"/>
      <c r="C1821" s="346"/>
      <c r="D1821" s="346"/>
      <c r="E1821" s="23">
        <f>VLOOKUP(S1816,[128]Base_02!$A$5:$AD$24,14,0)</f>
        <v>0</v>
      </c>
      <c r="F1821" s="19"/>
      <c r="G1821" s="19"/>
      <c r="H1821" s="21"/>
      <c r="I1821" s="21"/>
      <c r="J1821" s="19"/>
      <c r="K1821" s="404"/>
      <c r="L1821" s="368"/>
      <c r="M1821" s="368"/>
      <c r="N1821" s="368"/>
      <c r="O1821" s="368"/>
      <c r="P1821" s="368"/>
      <c r="Q1821" s="368"/>
      <c r="R1821" s="405"/>
      <c r="S1821" s="19"/>
      <c r="T1821" s="19"/>
      <c r="U1821" s="19"/>
      <c r="V1821" s="19"/>
      <c r="W1821" s="19"/>
      <c r="X1821" s="19"/>
      <c r="Y1821" s="19"/>
      <c r="Z1821" s="19"/>
      <c r="AA1821" s="19"/>
    </row>
    <row r="1822" spans="1:27" x14ac:dyDescent="0.2">
      <c r="A1822" s="346" t="s">
        <v>4</v>
      </c>
      <c r="B1822" s="346"/>
      <c r="C1822" s="346"/>
      <c r="D1822" s="346"/>
      <c r="E1822" s="23" t="str">
        <f>VLOOKUP(S1816,[128]Base_02!$A$5:$Z$24,11,FALSE)&amp;", RT "&amp;VLOOKUP(S1816,[128]Base_02!$A$5:$Z$24,12,FALSE)&amp;", RW "&amp;VLOOKUP(S1816,[128]Base_02!$A$5:$Z$24,13,FALSE)</f>
        <v>Jalan Kanal Victory, RT 2, RW 1</v>
      </c>
      <c r="F1822" s="19"/>
      <c r="G1822" s="19"/>
      <c r="H1822" s="23"/>
      <c r="I1822" s="21"/>
      <c r="J1822" s="19"/>
      <c r="K1822" s="404"/>
      <c r="L1822" s="368"/>
      <c r="M1822" s="368"/>
      <c r="N1822" s="368"/>
      <c r="O1822" s="368"/>
      <c r="P1822" s="368"/>
      <c r="Q1822" s="368"/>
      <c r="R1822" s="405"/>
      <c r="S1822" s="19"/>
      <c r="T1822" s="19"/>
      <c r="U1822" s="19"/>
      <c r="V1822" s="19"/>
      <c r="W1822" s="19"/>
      <c r="X1822" s="19"/>
      <c r="Y1822" s="19"/>
      <c r="Z1822" s="19"/>
      <c r="AA1822" s="19"/>
    </row>
    <row r="1823" spans="1:27" x14ac:dyDescent="0.2">
      <c r="A1823" s="346" t="str">
        <f>[128]Base_01!$B$2</f>
        <v>Kelurahan</v>
      </c>
      <c r="B1823" s="346"/>
      <c r="C1823" s="346"/>
      <c r="D1823" s="346"/>
      <c r="E1823" s="23" t="str">
        <f>[128]Base_01!$C$2</f>
        <v>Klasabi</v>
      </c>
      <c r="F1823" s="19"/>
      <c r="G1823" s="19"/>
      <c r="H1823" s="21"/>
      <c r="I1823" s="21"/>
      <c r="J1823" s="19"/>
      <c r="K1823" s="404"/>
      <c r="L1823" s="368"/>
      <c r="M1823" s="368"/>
      <c r="N1823" s="368"/>
      <c r="O1823" s="368"/>
      <c r="P1823" s="368"/>
      <c r="Q1823" s="368"/>
      <c r="R1823" s="405"/>
      <c r="S1823" s="19" t="s">
        <v>254</v>
      </c>
      <c r="T1823" s="19"/>
      <c r="U1823" s="19"/>
      <c r="V1823" s="19"/>
      <c r="W1823" s="19"/>
      <c r="X1823" s="19"/>
      <c r="Y1823" s="19"/>
      <c r="Z1823" s="19"/>
      <c r="AA1823" s="19"/>
    </row>
    <row r="1824" spans="1:27" x14ac:dyDescent="0.2">
      <c r="A1824" s="346" t="s">
        <v>9</v>
      </c>
      <c r="B1824" s="346"/>
      <c r="C1824" s="346"/>
      <c r="D1824" s="346"/>
      <c r="E1824" s="23" t="str">
        <f>[128]Base_01!$C$3</f>
        <v>Sorong Manoi</v>
      </c>
      <c r="F1824" s="19"/>
      <c r="G1824" s="19"/>
      <c r="H1824" s="21"/>
      <c r="I1824" s="21"/>
      <c r="J1824" s="19"/>
      <c r="K1824" s="404"/>
      <c r="L1824" s="368"/>
      <c r="M1824" s="368"/>
      <c r="N1824" s="368"/>
      <c r="O1824" s="368"/>
      <c r="P1824" s="368"/>
      <c r="Q1824" s="368"/>
      <c r="R1824" s="405"/>
      <c r="S1824" s="19" t="s">
        <v>255</v>
      </c>
      <c r="T1824" s="19"/>
      <c r="U1824" s="19"/>
      <c r="V1824" s="19"/>
      <c r="W1824" s="19"/>
      <c r="X1824" s="19"/>
      <c r="Y1824" s="19"/>
      <c r="Z1824" s="19"/>
      <c r="AA1824" s="19"/>
    </row>
    <row r="1825" spans="1:27" x14ac:dyDescent="0.2">
      <c r="A1825" s="346" t="str">
        <f>[128]Base_01!$B$4</f>
        <v>Kota</v>
      </c>
      <c r="B1825" s="346"/>
      <c r="C1825" s="346"/>
      <c r="D1825" s="346"/>
      <c r="E1825" s="23" t="str">
        <f>[128]Base_01!$C$4</f>
        <v>Sorong</v>
      </c>
      <c r="F1825" s="19"/>
      <c r="G1825" s="19"/>
      <c r="H1825" s="21"/>
      <c r="I1825" s="21"/>
      <c r="J1825" s="19"/>
      <c r="K1825" s="404"/>
      <c r="L1825" s="368"/>
      <c r="M1825" s="368"/>
      <c r="N1825" s="368"/>
      <c r="O1825" s="368"/>
      <c r="P1825" s="368"/>
      <c r="Q1825" s="368"/>
      <c r="R1825" s="405"/>
      <c r="S1825" s="19" t="s">
        <v>257</v>
      </c>
      <c r="T1825" s="19"/>
      <c r="U1825" s="19"/>
      <c r="V1825" s="19"/>
      <c r="W1825" s="19"/>
      <c r="X1825" s="19"/>
      <c r="Y1825" s="19"/>
      <c r="Z1825" s="19"/>
      <c r="AA1825" s="19"/>
    </row>
    <row r="1826" spans="1:27" x14ac:dyDescent="0.2">
      <c r="A1826" s="346" t="str">
        <f>[128]Base_01!$B$5</f>
        <v>Provinsi</v>
      </c>
      <c r="B1826" s="346"/>
      <c r="C1826" s="346"/>
      <c r="D1826" s="346"/>
      <c r="E1826" s="19" t="str">
        <f>[128]Base_01!$C$5</f>
        <v>Papua Barat Daya</v>
      </c>
      <c r="F1826" s="19"/>
      <c r="G1826" s="21"/>
      <c r="H1826" s="21"/>
      <c r="I1826" s="21"/>
      <c r="J1826" s="19"/>
      <c r="K1826" s="404"/>
      <c r="L1826" s="368"/>
      <c r="M1826" s="368"/>
      <c r="N1826" s="368"/>
      <c r="O1826" s="368"/>
      <c r="P1826" s="368"/>
      <c r="Q1826" s="368"/>
      <c r="R1826" s="405"/>
      <c r="S1826" s="19" t="s">
        <v>258</v>
      </c>
      <c r="T1826" s="19"/>
      <c r="U1826" s="19"/>
      <c r="V1826" s="19"/>
      <c r="W1826" s="19"/>
      <c r="X1826" s="19"/>
      <c r="Y1826" s="19"/>
      <c r="Z1826" s="19"/>
      <c r="AA1826" s="19"/>
    </row>
    <row r="1827" spans="1:27" x14ac:dyDescent="0.2">
      <c r="A1827" s="19"/>
      <c r="B1827" s="19"/>
      <c r="C1827" s="19"/>
      <c r="D1827" s="21"/>
      <c r="E1827" s="21"/>
      <c r="F1827" s="21"/>
      <c r="G1827" s="21"/>
      <c r="H1827" s="21"/>
      <c r="I1827" s="21"/>
      <c r="J1827" s="21"/>
      <c r="K1827" s="404"/>
      <c r="L1827" s="368"/>
      <c r="M1827" s="368"/>
      <c r="N1827" s="368"/>
      <c r="O1827" s="368"/>
      <c r="P1827" s="368"/>
      <c r="Q1827" s="368"/>
      <c r="R1827" s="405"/>
      <c r="S1827" s="19"/>
      <c r="T1827" s="19"/>
      <c r="U1827" s="19"/>
      <c r="V1827" s="19"/>
      <c r="W1827" s="19"/>
      <c r="X1827" s="19"/>
      <c r="Y1827" s="19"/>
      <c r="Z1827" s="19"/>
      <c r="AA1827" s="19"/>
    </row>
    <row r="1828" spans="1:27" x14ac:dyDescent="0.2">
      <c r="A1828" s="19"/>
      <c r="B1828" s="19"/>
      <c r="C1828" s="19"/>
      <c r="D1828" s="21"/>
      <c r="E1828" s="21"/>
      <c r="F1828" s="21"/>
      <c r="G1828" s="21"/>
      <c r="H1828" s="21"/>
      <c r="I1828" s="21"/>
      <c r="J1828" s="21"/>
      <c r="K1828" s="404"/>
      <c r="L1828" s="368"/>
      <c r="M1828" s="368"/>
      <c r="N1828" s="368"/>
      <c r="O1828" s="368"/>
      <c r="P1828" s="368"/>
      <c r="Q1828" s="368"/>
      <c r="R1828" s="405"/>
      <c r="S1828" s="19"/>
      <c r="T1828" s="19"/>
      <c r="U1828" s="19"/>
      <c r="V1828" s="19"/>
      <c r="W1828" s="19"/>
      <c r="X1828" s="19"/>
      <c r="Y1828" s="19"/>
      <c r="Z1828" s="19"/>
      <c r="AA1828" s="19"/>
    </row>
    <row r="1829" spans="1:27" x14ac:dyDescent="0.2">
      <c r="A1829" s="19"/>
      <c r="B1829" s="19"/>
      <c r="C1829" s="19"/>
      <c r="D1829" s="21"/>
      <c r="E1829" s="21"/>
      <c r="F1829" s="21"/>
      <c r="G1829" s="21"/>
      <c r="H1829" s="21"/>
      <c r="I1829" s="21"/>
      <c r="J1829" s="21"/>
      <c r="K1829" s="404"/>
      <c r="L1829" s="368"/>
      <c r="M1829" s="368"/>
      <c r="N1829" s="368"/>
      <c r="O1829" s="368"/>
      <c r="P1829" s="368"/>
      <c r="Q1829" s="368"/>
      <c r="R1829" s="405"/>
      <c r="S1829" s="19"/>
      <c r="T1829" s="19"/>
      <c r="U1829" s="19"/>
      <c r="V1829" s="19"/>
      <c r="W1829" s="19"/>
      <c r="X1829" s="19"/>
      <c r="Y1829" s="19"/>
      <c r="Z1829" s="19"/>
      <c r="AA1829" s="19"/>
    </row>
    <row r="1830" spans="1:27" ht="16" thickBot="1" x14ac:dyDescent="0.25">
      <c r="A1830" s="19"/>
      <c r="B1830" s="19"/>
      <c r="C1830" s="19"/>
      <c r="D1830" s="21"/>
      <c r="E1830" s="21"/>
      <c r="F1830" s="21"/>
      <c r="G1830" s="21"/>
      <c r="H1830" s="21"/>
      <c r="I1830" s="21"/>
      <c r="J1830" s="21"/>
      <c r="K1830" s="406"/>
      <c r="L1830" s="407"/>
      <c r="M1830" s="407"/>
      <c r="N1830" s="407"/>
      <c r="O1830" s="407"/>
      <c r="P1830" s="407"/>
      <c r="Q1830" s="407"/>
      <c r="R1830" s="408"/>
      <c r="S1830" s="19"/>
      <c r="T1830" s="19"/>
      <c r="U1830" s="19"/>
      <c r="V1830" s="19"/>
      <c r="W1830" s="19"/>
      <c r="X1830" s="19"/>
      <c r="Y1830" s="19"/>
      <c r="Z1830" s="19"/>
      <c r="AA1830" s="19"/>
    </row>
    <row r="1831" spans="1:27" x14ac:dyDescent="0.2">
      <c r="A1831" s="19"/>
      <c r="B1831" s="19"/>
      <c r="C1831" s="19"/>
      <c r="D1831" s="21"/>
      <c r="E1831" s="21"/>
      <c r="F1831" s="21"/>
      <c r="G1831" s="21"/>
      <c r="H1831" s="21"/>
      <c r="I1831" s="21"/>
      <c r="J1831" s="21"/>
      <c r="K1831" s="28"/>
      <c r="L1831" s="28"/>
      <c r="M1831" s="28"/>
      <c r="N1831" s="28"/>
      <c r="O1831" s="28"/>
      <c r="P1831" s="28"/>
      <c r="Q1831" s="28"/>
      <c r="R1831" s="28"/>
      <c r="S1831" s="19"/>
      <c r="T1831" s="19"/>
      <c r="U1831" s="19"/>
      <c r="V1831" s="19"/>
      <c r="W1831" s="19"/>
      <c r="X1831" s="19"/>
      <c r="Y1831" s="19"/>
      <c r="Z1831" s="19"/>
      <c r="AA1831" s="19"/>
    </row>
    <row r="1832" spans="1:27" x14ac:dyDescent="0.2">
      <c r="A1832" s="19"/>
      <c r="B1832" s="19"/>
      <c r="C1832" s="19"/>
      <c r="D1832" s="19"/>
      <c r="E1832" s="19"/>
      <c r="F1832" s="19"/>
      <c r="G1832" s="19"/>
      <c r="H1832" s="19"/>
      <c r="I1832" s="21"/>
      <c r="J1832" s="21"/>
      <c r="K1832" s="21"/>
      <c r="L1832" s="21"/>
      <c r="M1832" s="21"/>
      <c r="N1832" s="21"/>
      <c r="O1832" s="21"/>
      <c r="P1832" s="21"/>
      <c r="Q1832" s="21"/>
      <c r="R1832" s="21"/>
      <c r="S1832" s="19"/>
      <c r="T1832" s="19"/>
      <c r="U1832" s="19"/>
      <c r="V1832" s="19"/>
      <c r="W1832" s="19"/>
      <c r="X1832" s="19"/>
      <c r="Y1832" s="19"/>
      <c r="Z1832" s="19"/>
      <c r="AA1832" s="19"/>
    </row>
    <row r="1833" spans="1:27" ht="16" thickBot="1" x14ac:dyDescent="0.25">
      <c r="A1833" s="24" t="s">
        <v>310</v>
      </c>
      <c r="B1833" s="19"/>
      <c r="C1833" s="19"/>
      <c r="D1833" s="19"/>
      <c r="E1833" s="19"/>
      <c r="F1833" s="19"/>
      <c r="G1833" s="19"/>
      <c r="H1833" s="19"/>
      <c r="I1833" s="21"/>
      <c r="J1833" s="21"/>
      <c r="K1833" s="21"/>
      <c r="L1833" s="21"/>
      <c r="M1833" s="21"/>
      <c r="N1833" s="25"/>
      <c r="O1833" s="21"/>
      <c r="P1833" s="21"/>
      <c r="Q1833" s="21"/>
      <c r="R1833" s="21"/>
      <c r="S1833" s="19"/>
      <c r="T1833" s="19"/>
      <c r="U1833" s="19"/>
      <c r="V1833" s="19"/>
      <c r="W1833" s="19"/>
      <c r="X1833" s="19"/>
      <c r="Y1833" s="19"/>
      <c r="Z1833" s="19"/>
      <c r="AA1833" s="19"/>
    </row>
    <row r="1834" spans="1:27" x14ac:dyDescent="0.2">
      <c r="A1834" s="383" t="s">
        <v>259</v>
      </c>
      <c r="B1834" s="384"/>
      <c r="C1834" s="384"/>
      <c r="D1834" s="384"/>
      <c r="E1834" s="384"/>
      <c r="F1834" s="389" t="s">
        <v>323</v>
      </c>
      <c r="G1834" s="390"/>
      <c r="H1834" s="390"/>
      <c r="I1834" s="390"/>
      <c r="J1834" s="390"/>
      <c r="K1834" s="390"/>
      <c r="L1834" s="390"/>
      <c r="M1834" s="391"/>
      <c r="N1834" s="384" t="s">
        <v>259</v>
      </c>
      <c r="O1834" s="384"/>
      <c r="P1834" s="384"/>
      <c r="Q1834" s="384"/>
      <c r="R1834" s="397"/>
      <c r="S1834" s="19"/>
      <c r="T1834" s="19"/>
      <c r="U1834" s="19"/>
      <c r="V1834" s="19"/>
      <c r="W1834" s="19"/>
      <c r="X1834" s="19"/>
      <c r="Y1834" s="19"/>
      <c r="Z1834" s="19"/>
      <c r="AA1834" s="19"/>
    </row>
    <row r="1835" spans="1:27" x14ac:dyDescent="0.2">
      <c r="A1835" s="385"/>
      <c r="B1835" s="386"/>
      <c r="C1835" s="386"/>
      <c r="D1835" s="386"/>
      <c r="E1835" s="386"/>
      <c r="F1835" s="392"/>
      <c r="G1835" s="379"/>
      <c r="H1835" s="379"/>
      <c r="I1835" s="379"/>
      <c r="J1835" s="379"/>
      <c r="K1835" s="379"/>
      <c r="L1835" s="379"/>
      <c r="M1835" s="393"/>
      <c r="N1835" s="386"/>
      <c r="O1835" s="386"/>
      <c r="P1835" s="386"/>
      <c r="Q1835" s="386"/>
      <c r="R1835" s="398"/>
      <c r="S1835" s="19" t="s">
        <v>260</v>
      </c>
      <c r="T1835" s="19"/>
      <c r="U1835" s="19"/>
      <c r="V1835" s="19"/>
      <c r="W1835" s="19"/>
      <c r="X1835" s="19"/>
      <c r="Y1835" s="19"/>
      <c r="Z1835" s="19"/>
      <c r="AA1835" s="19"/>
    </row>
    <row r="1836" spans="1:27" x14ac:dyDescent="0.2">
      <c r="A1836" s="385"/>
      <c r="B1836" s="386"/>
      <c r="C1836" s="386"/>
      <c r="D1836" s="386"/>
      <c r="E1836" s="386"/>
      <c r="F1836" s="392"/>
      <c r="G1836" s="379"/>
      <c r="H1836" s="379"/>
      <c r="I1836" s="379"/>
      <c r="J1836" s="379"/>
      <c r="K1836" s="379"/>
      <c r="L1836" s="379"/>
      <c r="M1836" s="393"/>
      <c r="N1836" s="386"/>
      <c r="O1836" s="386"/>
      <c r="P1836" s="386"/>
      <c r="Q1836" s="386"/>
      <c r="R1836" s="398"/>
      <c r="S1836" s="19" t="s">
        <v>261</v>
      </c>
      <c r="T1836" s="19"/>
      <c r="U1836" s="19"/>
      <c r="V1836" s="19"/>
      <c r="W1836" s="19"/>
      <c r="X1836" s="19"/>
      <c r="Y1836" s="19"/>
      <c r="Z1836" s="19"/>
      <c r="AA1836" s="19"/>
    </row>
    <row r="1837" spans="1:27" x14ac:dyDescent="0.2">
      <c r="A1837" s="385"/>
      <c r="B1837" s="386"/>
      <c r="C1837" s="386"/>
      <c r="D1837" s="386"/>
      <c r="E1837" s="386"/>
      <c r="F1837" s="392"/>
      <c r="G1837" s="379"/>
      <c r="H1837" s="379"/>
      <c r="I1837" s="379"/>
      <c r="J1837" s="379"/>
      <c r="K1837" s="379"/>
      <c r="L1837" s="379"/>
      <c r="M1837" s="393"/>
      <c r="N1837" s="386"/>
      <c r="O1837" s="386"/>
      <c r="P1837" s="386"/>
      <c r="Q1837" s="386"/>
      <c r="R1837" s="398"/>
      <c r="S1837" s="19"/>
      <c r="T1837" s="19"/>
      <c r="U1837" s="19"/>
      <c r="V1837" s="19"/>
      <c r="W1837" s="19"/>
      <c r="X1837" s="19"/>
      <c r="Y1837" s="19"/>
      <c r="Z1837" s="19"/>
      <c r="AA1837" s="19"/>
    </row>
    <row r="1838" spans="1:27" x14ac:dyDescent="0.2">
      <c r="A1838" s="385"/>
      <c r="B1838" s="386"/>
      <c r="C1838" s="386"/>
      <c r="D1838" s="386"/>
      <c r="E1838" s="386"/>
      <c r="F1838" s="392"/>
      <c r="G1838" s="379"/>
      <c r="H1838" s="379"/>
      <c r="I1838" s="379"/>
      <c r="J1838" s="379"/>
      <c r="K1838" s="379"/>
      <c r="L1838" s="379"/>
      <c r="M1838" s="393"/>
      <c r="N1838" s="386"/>
      <c r="O1838" s="386"/>
      <c r="P1838" s="386"/>
      <c r="Q1838" s="386"/>
      <c r="R1838" s="398"/>
      <c r="S1838" s="19"/>
      <c r="T1838" s="19"/>
      <c r="U1838" s="19"/>
      <c r="V1838" s="19"/>
      <c r="W1838" s="19"/>
      <c r="X1838" s="19"/>
      <c r="Y1838" s="19"/>
      <c r="Z1838" s="19"/>
      <c r="AA1838" s="19"/>
    </row>
    <row r="1839" spans="1:27" x14ac:dyDescent="0.2">
      <c r="A1839" s="385"/>
      <c r="B1839" s="386"/>
      <c r="C1839" s="386"/>
      <c r="D1839" s="386"/>
      <c r="E1839" s="386"/>
      <c r="F1839" s="392"/>
      <c r="G1839" s="379"/>
      <c r="H1839" s="379"/>
      <c r="I1839" s="379"/>
      <c r="J1839" s="379"/>
      <c r="K1839" s="379"/>
      <c r="L1839" s="379"/>
      <c r="M1839" s="393"/>
      <c r="N1839" s="386"/>
      <c r="O1839" s="386"/>
      <c r="P1839" s="386"/>
      <c r="Q1839" s="386"/>
      <c r="R1839" s="398"/>
      <c r="S1839" s="19"/>
      <c r="T1839" s="19"/>
      <c r="U1839" s="19"/>
      <c r="V1839" s="19"/>
      <c r="W1839" s="19"/>
      <c r="X1839" s="19"/>
      <c r="Y1839" s="19"/>
      <c r="Z1839" s="19"/>
      <c r="AA1839" s="19"/>
    </row>
    <row r="1840" spans="1:27" x14ac:dyDescent="0.2">
      <c r="A1840" s="385"/>
      <c r="B1840" s="386"/>
      <c r="C1840" s="386"/>
      <c r="D1840" s="386"/>
      <c r="E1840" s="386"/>
      <c r="F1840" s="392"/>
      <c r="G1840" s="379"/>
      <c r="H1840" s="379"/>
      <c r="I1840" s="379"/>
      <c r="J1840" s="379"/>
      <c r="K1840" s="379"/>
      <c r="L1840" s="379"/>
      <c r="M1840" s="393"/>
      <c r="N1840" s="386"/>
      <c r="O1840" s="386"/>
      <c r="P1840" s="386"/>
      <c r="Q1840" s="386"/>
      <c r="R1840" s="398"/>
      <c r="S1840" s="19"/>
      <c r="T1840" s="19"/>
      <c r="U1840" s="19"/>
      <c r="V1840" s="19"/>
      <c r="W1840" s="19"/>
      <c r="X1840" s="19"/>
      <c r="Y1840" s="19"/>
      <c r="Z1840" s="19"/>
      <c r="AA1840" s="19"/>
    </row>
    <row r="1841" spans="1:27" x14ac:dyDescent="0.2">
      <c r="A1841" s="385"/>
      <c r="B1841" s="386"/>
      <c r="C1841" s="386"/>
      <c r="D1841" s="386"/>
      <c r="E1841" s="386"/>
      <c r="F1841" s="392"/>
      <c r="G1841" s="379"/>
      <c r="H1841" s="379"/>
      <c r="I1841" s="379"/>
      <c r="J1841" s="379"/>
      <c r="K1841" s="379"/>
      <c r="L1841" s="379"/>
      <c r="M1841" s="393"/>
      <c r="N1841" s="386"/>
      <c r="O1841" s="386"/>
      <c r="P1841" s="386"/>
      <c r="Q1841" s="386"/>
      <c r="R1841" s="398"/>
      <c r="S1841" s="19" t="s">
        <v>262</v>
      </c>
      <c r="T1841" s="19"/>
      <c r="U1841" s="19"/>
      <c r="V1841" s="19"/>
      <c r="W1841" s="19"/>
      <c r="X1841" s="19"/>
      <c r="Y1841" s="19"/>
      <c r="Z1841" s="19"/>
      <c r="AA1841" s="19"/>
    </row>
    <row r="1842" spans="1:27" x14ac:dyDescent="0.2">
      <c r="A1842" s="385"/>
      <c r="B1842" s="386"/>
      <c r="C1842" s="386"/>
      <c r="D1842" s="386"/>
      <c r="E1842" s="386"/>
      <c r="F1842" s="392"/>
      <c r="G1842" s="379"/>
      <c r="H1842" s="379"/>
      <c r="I1842" s="379"/>
      <c r="J1842" s="379"/>
      <c r="K1842" s="379"/>
      <c r="L1842" s="379"/>
      <c r="M1842" s="393"/>
      <c r="N1842" s="386"/>
      <c r="O1842" s="386"/>
      <c r="P1842" s="386"/>
      <c r="Q1842" s="386"/>
      <c r="R1842" s="398"/>
      <c r="S1842" s="19" t="s">
        <v>263</v>
      </c>
      <c r="T1842" s="19"/>
      <c r="U1842" s="19"/>
      <c r="V1842" s="19"/>
      <c r="W1842" s="19"/>
      <c r="X1842" s="19"/>
      <c r="Y1842" s="19"/>
      <c r="Z1842" s="19"/>
      <c r="AA1842" s="19"/>
    </row>
    <row r="1843" spans="1:27" ht="16" thickBot="1" x14ac:dyDescent="0.25">
      <c r="A1843" s="387"/>
      <c r="B1843" s="388"/>
      <c r="C1843" s="388"/>
      <c r="D1843" s="388"/>
      <c r="E1843" s="388"/>
      <c r="F1843" s="392"/>
      <c r="G1843" s="379"/>
      <c r="H1843" s="379"/>
      <c r="I1843" s="379"/>
      <c r="J1843" s="379"/>
      <c r="K1843" s="379"/>
      <c r="L1843" s="379"/>
      <c r="M1843" s="393"/>
      <c r="N1843" s="388"/>
      <c r="O1843" s="388"/>
      <c r="P1843" s="388"/>
      <c r="Q1843" s="388"/>
      <c r="R1843" s="399"/>
      <c r="S1843" s="19" t="s">
        <v>258</v>
      </c>
      <c r="T1843" s="19"/>
      <c r="U1843" s="19"/>
      <c r="V1843" s="19"/>
      <c r="W1843" s="19"/>
      <c r="X1843" s="19"/>
      <c r="Y1843" s="19"/>
      <c r="Z1843" s="19"/>
      <c r="AA1843" s="19"/>
    </row>
    <row r="1844" spans="1:27" x14ac:dyDescent="0.2">
      <c r="A1844" s="383" t="s">
        <v>259</v>
      </c>
      <c r="B1844" s="384"/>
      <c r="C1844" s="384"/>
      <c r="D1844" s="384"/>
      <c r="E1844" s="384"/>
      <c r="F1844" s="392"/>
      <c r="G1844" s="379"/>
      <c r="H1844" s="379"/>
      <c r="I1844" s="379"/>
      <c r="J1844" s="379"/>
      <c r="K1844" s="379"/>
      <c r="L1844" s="379"/>
      <c r="M1844" s="393"/>
      <c r="N1844" s="384" t="s">
        <v>259</v>
      </c>
      <c r="O1844" s="384"/>
      <c r="P1844" s="384"/>
      <c r="Q1844" s="384"/>
      <c r="R1844" s="397"/>
      <c r="S1844" s="19" t="s">
        <v>264</v>
      </c>
      <c r="T1844" s="19"/>
      <c r="U1844" s="19"/>
      <c r="V1844" s="19"/>
      <c r="W1844" s="19"/>
      <c r="X1844" s="19"/>
      <c r="Y1844" s="19"/>
      <c r="Z1844" s="19"/>
      <c r="AA1844" s="19"/>
    </row>
    <row r="1845" spans="1:27" x14ac:dyDescent="0.2">
      <c r="A1845" s="385"/>
      <c r="B1845" s="386"/>
      <c r="C1845" s="386"/>
      <c r="D1845" s="386"/>
      <c r="E1845" s="386"/>
      <c r="F1845" s="392"/>
      <c r="G1845" s="379"/>
      <c r="H1845" s="379"/>
      <c r="I1845" s="379"/>
      <c r="J1845" s="379"/>
      <c r="K1845" s="379"/>
      <c r="L1845" s="379"/>
      <c r="M1845" s="393"/>
      <c r="N1845" s="386"/>
      <c r="O1845" s="386"/>
      <c r="P1845" s="386"/>
      <c r="Q1845" s="386"/>
      <c r="R1845" s="398"/>
      <c r="S1845" s="19" t="s">
        <v>265</v>
      </c>
      <c r="T1845" s="19"/>
      <c r="U1845" s="19"/>
      <c r="V1845" s="19"/>
      <c r="W1845" s="19"/>
      <c r="X1845" s="19"/>
      <c r="Y1845" s="19"/>
      <c r="Z1845" s="19"/>
      <c r="AA1845" s="19"/>
    </row>
    <row r="1846" spans="1:27" x14ac:dyDescent="0.2">
      <c r="A1846" s="385"/>
      <c r="B1846" s="386"/>
      <c r="C1846" s="386"/>
      <c r="D1846" s="386"/>
      <c r="E1846" s="386"/>
      <c r="F1846" s="392"/>
      <c r="G1846" s="379"/>
      <c r="H1846" s="379"/>
      <c r="I1846" s="379"/>
      <c r="J1846" s="379"/>
      <c r="K1846" s="379"/>
      <c r="L1846" s="379"/>
      <c r="M1846" s="393"/>
      <c r="N1846" s="386"/>
      <c r="O1846" s="386"/>
      <c r="P1846" s="386"/>
      <c r="Q1846" s="386"/>
      <c r="R1846" s="398"/>
      <c r="S1846" s="19"/>
      <c r="T1846" s="19"/>
      <c r="U1846" s="19"/>
      <c r="V1846" s="19"/>
      <c r="W1846" s="19"/>
      <c r="X1846" s="19"/>
      <c r="Y1846" s="19"/>
      <c r="Z1846" s="19"/>
      <c r="AA1846" s="19"/>
    </row>
    <row r="1847" spans="1:27" x14ac:dyDescent="0.2">
      <c r="A1847" s="385"/>
      <c r="B1847" s="386"/>
      <c r="C1847" s="386"/>
      <c r="D1847" s="386"/>
      <c r="E1847" s="386"/>
      <c r="F1847" s="392"/>
      <c r="G1847" s="379"/>
      <c r="H1847" s="379"/>
      <c r="I1847" s="379"/>
      <c r="J1847" s="379"/>
      <c r="K1847" s="379"/>
      <c r="L1847" s="379"/>
      <c r="M1847" s="393"/>
      <c r="N1847" s="386"/>
      <c r="O1847" s="386"/>
      <c r="P1847" s="386"/>
      <c r="Q1847" s="386"/>
      <c r="R1847" s="398"/>
      <c r="S1847" s="19"/>
      <c r="T1847" s="19"/>
      <c r="U1847" s="19"/>
      <c r="V1847" s="19"/>
      <c r="W1847" s="19"/>
      <c r="X1847" s="19"/>
      <c r="Y1847" s="19"/>
      <c r="Z1847" s="19"/>
      <c r="AA1847" s="19"/>
    </row>
    <row r="1848" spans="1:27" x14ac:dyDescent="0.2">
      <c r="A1848" s="385"/>
      <c r="B1848" s="386"/>
      <c r="C1848" s="386"/>
      <c r="D1848" s="386"/>
      <c r="E1848" s="386"/>
      <c r="F1848" s="392"/>
      <c r="G1848" s="379"/>
      <c r="H1848" s="379"/>
      <c r="I1848" s="379"/>
      <c r="J1848" s="379"/>
      <c r="K1848" s="379"/>
      <c r="L1848" s="379"/>
      <c r="M1848" s="393"/>
      <c r="N1848" s="386"/>
      <c r="O1848" s="386"/>
      <c r="P1848" s="386"/>
      <c r="Q1848" s="386"/>
      <c r="R1848" s="398"/>
      <c r="S1848" s="19"/>
      <c r="T1848" s="19"/>
      <c r="U1848" s="19"/>
      <c r="V1848" s="19"/>
      <c r="W1848" s="19"/>
      <c r="X1848" s="19"/>
      <c r="Y1848" s="19"/>
      <c r="Z1848" s="19"/>
      <c r="AA1848" s="19"/>
    </row>
    <row r="1849" spans="1:27" x14ac:dyDescent="0.2">
      <c r="A1849" s="385"/>
      <c r="B1849" s="386"/>
      <c r="C1849" s="386"/>
      <c r="D1849" s="386"/>
      <c r="E1849" s="386"/>
      <c r="F1849" s="392"/>
      <c r="G1849" s="379"/>
      <c r="H1849" s="379"/>
      <c r="I1849" s="379"/>
      <c r="J1849" s="379"/>
      <c r="K1849" s="379"/>
      <c r="L1849" s="379"/>
      <c r="M1849" s="393"/>
      <c r="N1849" s="386"/>
      <c r="O1849" s="386"/>
      <c r="P1849" s="386"/>
      <c r="Q1849" s="386"/>
      <c r="R1849" s="398"/>
      <c r="S1849" s="19"/>
      <c r="T1849" s="19"/>
      <c r="U1849" s="19"/>
      <c r="V1849" s="19"/>
      <c r="W1849" s="19"/>
      <c r="X1849" s="19"/>
      <c r="Y1849" s="19"/>
      <c r="Z1849" s="19"/>
      <c r="AA1849" s="19"/>
    </row>
    <row r="1850" spans="1:27" x14ac:dyDescent="0.2">
      <c r="A1850" s="385"/>
      <c r="B1850" s="386"/>
      <c r="C1850" s="386"/>
      <c r="D1850" s="386"/>
      <c r="E1850" s="386"/>
      <c r="F1850" s="392"/>
      <c r="G1850" s="379"/>
      <c r="H1850" s="379"/>
      <c r="I1850" s="379"/>
      <c r="J1850" s="379"/>
      <c r="K1850" s="379"/>
      <c r="L1850" s="379"/>
      <c r="M1850" s="393"/>
      <c r="N1850" s="386"/>
      <c r="O1850" s="386"/>
      <c r="P1850" s="386"/>
      <c r="Q1850" s="386"/>
      <c r="R1850" s="398"/>
      <c r="S1850" s="19"/>
      <c r="T1850" s="19"/>
      <c r="U1850" s="19"/>
      <c r="V1850" s="19"/>
      <c r="W1850" s="19"/>
      <c r="X1850" s="19"/>
      <c r="Y1850" s="19"/>
      <c r="Z1850" s="19"/>
      <c r="AA1850" s="19"/>
    </row>
    <row r="1851" spans="1:27" x14ac:dyDescent="0.2">
      <c r="A1851" s="385"/>
      <c r="B1851" s="386"/>
      <c r="C1851" s="386"/>
      <c r="D1851" s="386"/>
      <c r="E1851" s="386"/>
      <c r="F1851" s="392"/>
      <c r="G1851" s="379"/>
      <c r="H1851" s="379"/>
      <c r="I1851" s="379"/>
      <c r="J1851" s="379"/>
      <c r="K1851" s="379"/>
      <c r="L1851" s="379"/>
      <c r="M1851" s="393"/>
      <c r="N1851" s="386"/>
      <c r="O1851" s="386"/>
      <c r="P1851" s="386"/>
      <c r="Q1851" s="386"/>
      <c r="R1851" s="398"/>
      <c r="S1851" s="19"/>
      <c r="T1851" s="19"/>
      <c r="U1851" s="19"/>
      <c r="V1851" s="19"/>
      <c r="W1851" s="19"/>
      <c r="X1851" s="19"/>
      <c r="Y1851" s="19"/>
      <c r="Z1851" s="19"/>
      <c r="AA1851" s="19"/>
    </row>
    <row r="1852" spans="1:27" x14ac:dyDescent="0.2">
      <c r="A1852" s="385"/>
      <c r="B1852" s="386"/>
      <c r="C1852" s="386"/>
      <c r="D1852" s="386"/>
      <c r="E1852" s="386"/>
      <c r="F1852" s="392"/>
      <c r="G1852" s="379"/>
      <c r="H1852" s="379"/>
      <c r="I1852" s="379"/>
      <c r="J1852" s="379"/>
      <c r="K1852" s="379"/>
      <c r="L1852" s="379"/>
      <c r="M1852" s="393"/>
      <c r="N1852" s="386"/>
      <c r="O1852" s="386"/>
      <c r="P1852" s="386"/>
      <c r="Q1852" s="386"/>
      <c r="R1852" s="398"/>
      <c r="S1852" s="19"/>
      <c r="T1852" s="19"/>
      <c r="U1852" s="19"/>
      <c r="V1852" s="19"/>
      <c r="W1852" s="19"/>
      <c r="X1852" s="19"/>
      <c r="Y1852" s="19"/>
      <c r="Z1852" s="19"/>
      <c r="AA1852" s="19"/>
    </row>
    <row r="1853" spans="1:27" ht="16" thickBot="1" x14ac:dyDescent="0.25">
      <c r="A1853" s="387"/>
      <c r="B1853" s="388"/>
      <c r="C1853" s="388"/>
      <c r="D1853" s="388"/>
      <c r="E1853" s="388"/>
      <c r="F1853" s="392"/>
      <c r="G1853" s="379"/>
      <c r="H1853" s="379"/>
      <c r="I1853" s="379"/>
      <c r="J1853" s="379"/>
      <c r="K1853" s="379"/>
      <c r="L1853" s="379"/>
      <c r="M1853" s="393"/>
      <c r="N1853" s="388"/>
      <c r="O1853" s="388"/>
      <c r="P1853" s="388"/>
      <c r="Q1853" s="388"/>
      <c r="R1853" s="399"/>
      <c r="S1853" s="19"/>
      <c r="T1853" s="19"/>
      <c r="U1853" s="19"/>
      <c r="V1853" s="19"/>
      <c r="W1853" s="19"/>
      <c r="X1853" s="19"/>
      <c r="Y1853" s="19"/>
      <c r="Z1853" s="19"/>
      <c r="AA1853" s="19"/>
    </row>
    <row r="1854" spans="1:27" x14ac:dyDescent="0.2">
      <c r="A1854" s="383" t="s">
        <v>259</v>
      </c>
      <c r="B1854" s="384"/>
      <c r="C1854" s="384"/>
      <c r="D1854" s="384"/>
      <c r="E1854" s="384"/>
      <c r="F1854" s="392"/>
      <c r="G1854" s="379"/>
      <c r="H1854" s="379"/>
      <c r="I1854" s="379"/>
      <c r="J1854" s="379"/>
      <c r="K1854" s="379"/>
      <c r="L1854" s="379"/>
      <c r="M1854" s="393"/>
      <c r="N1854" s="384" t="s">
        <v>259</v>
      </c>
      <c r="O1854" s="384"/>
      <c r="P1854" s="384"/>
      <c r="Q1854" s="384"/>
      <c r="R1854" s="397"/>
      <c r="S1854" s="19"/>
      <c r="T1854" s="19"/>
      <c r="U1854" s="19"/>
      <c r="V1854" s="19"/>
      <c r="W1854" s="19"/>
      <c r="X1854" s="19"/>
      <c r="Y1854" s="19"/>
      <c r="Z1854" s="19"/>
      <c r="AA1854" s="19"/>
    </row>
    <row r="1855" spans="1:27" x14ac:dyDescent="0.2">
      <c r="A1855" s="385"/>
      <c r="B1855" s="386"/>
      <c r="C1855" s="386"/>
      <c r="D1855" s="386"/>
      <c r="E1855" s="386"/>
      <c r="F1855" s="392"/>
      <c r="G1855" s="379"/>
      <c r="H1855" s="379"/>
      <c r="I1855" s="379"/>
      <c r="J1855" s="379"/>
      <c r="K1855" s="379"/>
      <c r="L1855" s="379"/>
      <c r="M1855" s="393"/>
      <c r="N1855" s="386"/>
      <c r="O1855" s="386"/>
      <c r="P1855" s="386"/>
      <c r="Q1855" s="386"/>
      <c r="R1855" s="398"/>
      <c r="S1855" s="19"/>
      <c r="T1855" s="19"/>
      <c r="U1855" s="19"/>
      <c r="V1855" s="19"/>
      <c r="W1855" s="19"/>
      <c r="X1855" s="19"/>
      <c r="Y1855" s="19"/>
      <c r="Z1855" s="19"/>
      <c r="AA1855" s="19"/>
    </row>
    <row r="1856" spans="1:27" x14ac:dyDescent="0.2">
      <c r="A1856" s="385"/>
      <c r="B1856" s="386"/>
      <c r="C1856" s="386"/>
      <c r="D1856" s="386"/>
      <c r="E1856" s="386"/>
      <c r="F1856" s="392"/>
      <c r="G1856" s="379"/>
      <c r="H1856" s="379"/>
      <c r="I1856" s="379"/>
      <c r="J1856" s="379"/>
      <c r="K1856" s="379"/>
      <c r="L1856" s="379"/>
      <c r="M1856" s="393"/>
      <c r="N1856" s="386"/>
      <c r="O1856" s="386"/>
      <c r="P1856" s="386"/>
      <c r="Q1856" s="386"/>
      <c r="R1856" s="398"/>
      <c r="S1856" s="19"/>
      <c r="T1856" s="19"/>
      <c r="U1856" s="19"/>
      <c r="V1856" s="19"/>
      <c r="W1856" s="19"/>
      <c r="X1856" s="19"/>
      <c r="Y1856" s="19"/>
      <c r="Z1856" s="19"/>
      <c r="AA1856" s="19"/>
    </row>
    <row r="1857" spans="1:27" x14ac:dyDescent="0.2">
      <c r="A1857" s="385"/>
      <c r="B1857" s="386"/>
      <c r="C1857" s="386"/>
      <c r="D1857" s="386"/>
      <c r="E1857" s="386"/>
      <c r="F1857" s="392"/>
      <c r="G1857" s="379"/>
      <c r="H1857" s="379"/>
      <c r="I1857" s="379"/>
      <c r="J1857" s="379"/>
      <c r="K1857" s="379"/>
      <c r="L1857" s="379"/>
      <c r="M1857" s="393"/>
      <c r="N1857" s="386"/>
      <c r="O1857" s="386"/>
      <c r="P1857" s="386"/>
      <c r="Q1857" s="386"/>
      <c r="R1857" s="398"/>
      <c r="S1857" s="19"/>
      <c r="T1857" s="19"/>
      <c r="U1857" s="19"/>
      <c r="V1857" s="19"/>
      <c r="W1857" s="19"/>
      <c r="X1857" s="19"/>
      <c r="Y1857" s="19"/>
      <c r="Z1857" s="19"/>
      <c r="AA1857" s="19"/>
    </row>
    <row r="1858" spans="1:27" x14ac:dyDescent="0.2">
      <c r="A1858" s="385"/>
      <c r="B1858" s="386"/>
      <c r="C1858" s="386"/>
      <c r="D1858" s="386"/>
      <c r="E1858" s="386"/>
      <c r="F1858" s="392"/>
      <c r="G1858" s="379"/>
      <c r="H1858" s="379"/>
      <c r="I1858" s="379"/>
      <c r="J1858" s="379"/>
      <c r="K1858" s="379"/>
      <c r="L1858" s="379"/>
      <c r="M1858" s="393"/>
      <c r="N1858" s="386"/>
      <c r="O1858" s="386"/>
      <c r="P1858" s="386"/>
      <c r="Q1858" s="386"/>
      <c r="R1858" s="398"/>
      <c r="S1858" s="19"/>
      <c r="T1858" s="19"/>
      <c r="U1858" s="19"/>
      <c r="V1858" s="19"/>
      <c r="W1858" s="19"/>
      <c r="X1858" s="19"/>
      <c r="Y1858" s="19"/>
      <c r="Z1858" s="19"/>
      <c r="AA1858" s="19"/>
    </row>
    <row r="1859" spans="1:27" x14ac:dyDescent="0.2">
      <c r="A1859" s="385"/>
      <c r="B1859" s="386"/>
      <c r="C1859" s="386"/>
      <c r="D1859" s="386"/>
      <c r="E1859" s="386"/>
      <c r="F1859" s="392"/>
      <c r="G1859" s="379"/>
      <c r="H1859" s="379"/>
      <c r="I1859" s="379"/>
      <c r="J1859" s="379"/>
      <c r="K1859" s="379"/>
      <c r="L1859" s="379"/>
      <c r="M1859" s="393"/>
      <c r="N1859" s="386"/>
      <c r="O1859" s="386"/>
      <c r="P1859" s="386"/>
      <c r="Q1859" s="386"/>
      <c r="R1859" s="398"/>
      <c r="S1859" s="19"/>
      <c r="T1859" s="19"/>
      <c r="U1859" s="19"/>
      <c r="V1859" s="19"/>
      <c r="W1859" s="19"/>
      <c r="X1859" s="19"/>
      <c r="Y1859" s="19"/>
      <c r="Z1859" s="19"/>
      <c r="AA1859" s="19"/>
    </row>
    <row r="1860" spans="1:27" x14ac:dyDescent="0.2">
      <c r="A1860" s="385"/>
      <c r="B1860" s="386"/>
      <c r="C1860" s="386"/>
      <c r="D1860" s="386"/>
      <c r="E1860" s="386"/>
      <c r="F1860" s="392"/>
      <c r="G1860" s="379"/>
      <c r="H1860" s="379"/>
      <c r="I1860" s="379"/>
      <c r="J1860" s="379"/>
      <c r="K1860" s="379"/>
      <c r="L1860" s="379"/>
      <c r="M1860" s="393"/>
      <c r="N1860" s="386"/>
      <c r="O1860" s="386"/>
      <c r="P1860" s="386"/>
      <c r="Q1860" s="386"/>
      <c r="R1860" s="398"/>
      <c r="S1860" s="19"/>
      <c r="T1860" s="19"/>
      <c r="U1860" s="19"/>
      <c r="V1860" s="19"/>
      <c r="W1860" s="19"/>
      <c r="X1860" s="19"/>
      <c r="Y1860" s="19"/>
      <c r="Z1860" s="19"/>
      <c r="AA1860" s="19"/>
    </row>
    <row r="1861" spans="1:27" x14ac:dyDescent="0.2">
      <c r="A1861" s="385"/>
      <c r="B1861" s="386"/>
      <c r="C1861" s="386"/>
      <c r="D1861" s="386"/>
      <c r="E1861" s="386"/>
      <c r="F1861" s="392"/>
      <c r="G1861" s="379"/>
      <c r="H1861" s="379"/>
      <c r="I1861" s="379"/>
      <c r="J1861" s="379"/>
      <c r="K1861" s="379"/>
      <c r="L1861" s="379"/>
      <c r="M1861" s="393"/>
      <c r="N1861" s="386"/>
      <c r="O1861" s="386"/>
      <c r="P1861" s="386"/>
      <c r="Q1861" s="386"/>
      <c r="R1861" s="398"/>
      <c r="S1861" s="19"/>
      <c r="T1861" s="19"/>
      <c r="U1861" s="19"/>
      <c r="V1861" s="19"/>
      <c r="W1861" s="19"/>
      <c r="X1861" s="19"/>
      <c r="Y1861" s="19"/>
      <c r="Z1861" s="19"/>
      <c r="AA1861" s="19"/>
    </row>
    <row r="1862" spans="1:27" x14ac:dyDescent="0.2">
      <c r="A1862" s="385"/>
      <c r="B1862" s="386"/>
      <c r="C1862" s="386"/>
      <c r="D1862" s="386"/>
      <c r="E1862" s="386"/>
      <c r="F1862" s="392"/>
      <c r="G1862" s="379"/>
      <c r="H1862" s="379"/>
      <c r="I1862" s="379"/>
      <c r="J1862" s="379"/>
      <c r="K1862" s="379"/>
      <c r="L1862" s="379"/>
      <c r="M1862" s="393"/>
      <c r="N1862" s="386"/>
      <c r="O1862" s="386"/>
      <c r="P1862" s="386"/>
      <c r="Q1862" s="386"/>
      <c r="R1862" s="398"/>
      <c r="S1862" s="19"/>
      <c r="T1862" s="19"/>
      <c r="U1862" s="19"/>
      <c r="V1862" s="19"/>
      <c r="W1862" s="19"/>
      <c r="X1862" s="19"/>
      <c r="Y1862" s="19"/>
      <c r="Z1862" s="19"/>
      <c r="AA1862" s="19"/>
    </row>
    <row r="1863" spans="1:27" ht="16" thickBot="1" x14ac:dyDescent="0.25">
      <c r="A1863" s="387"/>
      <c r="B1863" s="388"/>
      <c r="C1863" s="388"/>
      <c r="D1863" s="388"/>
      <c r="E1863" s="388"/>
      <c r="F1863" s="394"/>
      <c r="G1863" s="395"/>
      <c r="H1863" s="395"/>
      <c r="I1863" s="395"/>
      <c r="J1863" s="395"/>
      <c r="K1863" s="395"/>
      <c r="L1863" s="395"/>
      <c r="M1863" s="396"/>
      <c r="N1863" s="388"/>
      <c r="O1863" s="388"/>
      <c r="P1863" s="388"/>
      <c r="Q1863" s="388"/>
      <c r="R1863" s="399"/>
      <c r="S1863" s="19"/>
      <c r="T1863" s="19"/>
      <c r="U1863" s="19"/>
      <c r="V1863" s="19"/>
      <c r="W1863" s="19"/>
      <c r="X1863" s="19"/>
      <c r="Y1863" s="19"/>
      <c r="Z1863" s="19"/>
      <c r="AA1863" s="19"/>
    </row>
    <row r="1864" spans="1:27" x14ac:dyDescent="0.2">
      <c r="A1864" s="26"/>
      <c r="B1864" s="26"/>
      <c r="C1864" s="26"/>
      <c r="D1864" s="26"/>
      <c r="E1864" s="26"/>
      <c r="F1864" s="26"/>
      <c r="G1864" s="26"/>
      <c r="H1864" s="26"/>
      <c r="I1864" s="26"/>
      <c r="J1864" s="26"/>
      <c r="K1864" s="26"/>
      <c r="L1864" s="26"/>
      <c r="M1864" s="26"/>
      <c r="N1864" s="27"/>
      <c r="O1864" s="26"/>
      <c r="P1864" s="26"/>
      <c r="Q1864" s="26"/>
      <c r="R1864" s="26"/>
      <c r="S1864" s="19"/>
      <c r="T1864" s="19"/>
      <c r="U1864" s="19"/>
      <c r="V1864" s="19"/>
      <c r="W1864" s="19"/>
      <c r="X1864" s="19"/>
      <c r="Y1864" s="19"/>
      <c r="Z1864" s="19"/>
      <c r="AA1864" s="19"/>
    </row>
    <row r="1865" spans="1:27" x14ac:dyDescent="0.2">
      <c r="A1865" s="380" t="s">
        <v>266</v>
      </c>
      <c r="B1865" s="380"/>
      <c r="C1865" s="380"/>
      <c r="D1865" s="380"/>
      <c r="E1865" s="380"/>
      <c r="F1865" s="380"/>
      <c r="G1865" s="380"/>
      <c r="H1865" s="380"/>
      <c r="I1865" s="19"/>
      <c r="J1865" s="19"/>
      <c r="K1865" s="380" t="s">
        <v>267</v>
      </c>
      <c r="L1865" s="380"/>
      <c r="M1865" s="380"/>
      <c r="N1865" s="380"/>
      <c r="O1865" s="380"/>
      <c r="P1865" s="380"/>
      <c r="Q1865" s="380"/>
      <c r="R1865" s="380"/>
      <c r="S1865" s="19"/>
      <c r="T1865" s="19"/>
      <c r="U1865" s="19"/>
      <c r="V1865" s="19"/>
      <c r="W1865" s="19"/>
      <c r="X1865" s="19"/>
      <c r="Y1865" s="19"/>
      <c r="Z1865" s="19"/>
      <c r="AA1865" s="19"/>
    </row>
    <row r="1866" spans="1:27" ht="16" x14ac:dyDescent="0.2">
      <c r="A1866" s="35" t="s">
        <v>268</v>
      </c>
      <c r="B1866" s="19"/>
      <c r="C1866" s="28" t="s">
        <v>256</v>
      </c>
      <c r="D1866" s="381">
        <f>VLOOKUP(S1816,Base_03!$A$5:$AS$24,5,0)</f>
        <v>36</v>
      </c>
      <c r="E1866" s="382"/>
      <c r="F1866" s="19" t="s">
        <v>308</v>
      </c>
      <c r="G1866" s="19"/>
      <c r="H1866" s="19"/>
      <c r="I1866" s="19"/>
      <c r="J1866" s="19"/>
      <c r="K1866" s="35" t="s">
        <v>268</v>
      </c>
      <c r="L1866" s="28"/>
      <c r="M1866" s="28" t="s">
        <v>2</v>
      </c>
      <c r="N1866" s="375">
        <f>VLOOKUP(S1816,Base_04!$A$5:$AS$24,5,0)</f>
        <v>49</v>
      </c>
      <c r="O1866" s="375"/>
      <c r="P1866" s="29" t="s">
        <v>308</v>
      </c>
      <c r="Q1866" s="19"/>
      <c r="R1866" s="19"/>
      <c r="S1866" s="19"/>
      <c r="T1866" s="19"/>
      <c r="U1866" s="19"/>
      <c r="V1866" s="19"/>
      <c r="W1866" s="19"/>
      <c r="X1866" s="19"/>
      <c r="Y1866" s="19"/>
      <c r="Z1866" s="19"/>
      <c r="AA1866" s="19"/>
    </row>
    <row r="1867" spans="1:27" x14ac:dyDescent="0.2">
      <c r="A1867" s="36" t="s">
        <v>269</v>
      </c>
      <c r="B1867" s="19"/>
      <c r="C1867" s="28"/>
      <c r="D1867" s="379" t="s">
        <v>313</v>
      </c>
      <c r="E1867" s="379"/>
      <c r="F1867" s="379" t="s">
        <v>314</v>
      </c>
      <c r="G1867" s="379"/>
      <c r="H1867" s="19"/>
      <c r="I1867" s="19"/>
      <c r="J1867" s="19"/>
      <c r="K1867" s="36" t="s">
        <v>269</v>
      </c>
      <c r="L1867" s="19"/>
      <c r="M1867" s="28"/>
      <c r="N1867" s="379" t="s">
        <v>313</v>
      </c>
      <c r="O1867" s="379"/>
      <c r="P1867" s="379" t="s">
        <v>314</v>
      </c>
      <c r="Q1867" s="379"/>
      <c r="R1867" s="34"/>
      <c r="S1867" s="19"/>
      <c r="T1867" s="19"/>
      <c r="U1867" s="19"/>
      <c r="V1867" s="19"/>
      <c r="W1867" s="19"/>
      <c r="X1867" s="19"/>
      <c r="Y1867" s="19"/>
      <c r="Z1867" s="19"/>
      <c r="AA1867" s="19"/>
    </row>
    <row r="1868" spans="1:27" x14ac:dyDescent="0.2">
      <c r="A1868" s="19"/>
      <c r="B1868" s="19"/>
      <c r="C1868" s="28"/>
      <c r="D1868" s="379"/>
      <c r="E1868" s="379"/>
      <c r="F1868" s="379"/>
      <c r="G1868" s="379"/>
      <c r="H1868" s="19"/>
      <c r="I1868" s="19"/>
      <c r="J1868" s="19"/>
      <c r="K1868" s="19"/>
      <c r="L1868" s="19"/>
      <c r="M1868" s="28"/>
      <c r="N1868" s="379"/>
      <c r="O1868" s="379"/>
      <c r="P1868" s="379"/>
      <c r="Q1868" s="379"/>
      <c r="R1868" s="34"/>
      <c r="S1868" s="19"/>
      <c r="T1868" s="19"/>
      <c r="U1868" s="19"/>
      <c r="V1868" s="19"/>
      <c r="W1868" s="19"/>
      <c r="X1868" s="19"/>
      <c r="Y1868" s="19"/>
      <c r="Z1868" s="19"/>
      <c r="AA1868" s="19"/>
    </row>
    <row r="1869" spans="1:27" x14ac:dyDescent="0.2">
      <c r="A1869" s="346" t="s">
        <v>270</v>
      </c>
      <c r="B1869" s="346"/>
      <c r="C1869" s="346" t="s">
        <v>256</v>
      </c>
      <c r="D1869" s="374" t="str">
        <f>VLOOKUP(S1816,Base_03!$A$5:$AS$24,6,0)</f>
        <v>BT 12</v>
      </c>
      <c r="E1869" s="374"/>
      <c r="F1869" s="375">
        <f>VLOOKUP(S1816,Base_03!$A$5:$AS$24,12,0)</f>
        <v>0</v>
      </c>
      <c r="G1869" s="375"/>
      <c r="H1869" s="19" t="s">
        <v>271</v>
      </c>
      <c r="I1869" s="19"/>
      <c r="J1869" s="19"/>
      <c r="K1869" s="346" t="s">
        <v>270</v>
      </c>
      <c r="L1869" s="346"/>
      <c r="M1869" s="346"/>
      <c r="N1869" s="374" t="str">
        <f>VLOOKUP(S1816,Base_04!$A$5:$AS$24,6,0)</f>
        <v>BT 12</v>
      </c>
      <c r="O1869" s="374"/>
      <c r="P1869" s="375">
        <f>VLOOKUP(S1816,Base_04!$A$5:$AS$24,12,0)</f>
        <v>0</v>
      </c>
      <c r="Q1869" s="375"/>
      <c r="R1869" s="19" t="s">
        <v>271</v>
      </c>
      <c r="S1869" s="19" t="s">
        <v>272</v>
      </c>
      <c r="T1869" s="19"/>
      <c r="U1869" s="19"/>
      <c r="V1869" s="19"/>
      <c r="W1869" s="19"/>
      <c r="X1869" s="19"/>
      <c r="Y1869" s="19"/>
      <c r="Z1869" s="19"/>
      <c r="AA1869" s="19"/>
    </row>
    <row r="1870" spans="1:27" x14ac:dyDescent="0.2">
      <c r="A1870" s="346" t="s">
        <v>273</v>
      </c>
      <c r="B1870" s="346"/>
      <c r="C1870" s="346" t="s">
        <v>256</v>
      </c>
      <c r="D1870" s="374" t="str">
        <f>VLOOKUP(S1816,Base_03!$A$5:$AS$24,13,0)</f>
        <v>S 12</v>
      </c>
      <c r="E1870" s="374"/>
      <c r="F1870" s="375">
        <f>VLOOKUP(S1816,Base_03!$A$5:$AS$24,15,0)</f>
        <v>0</v>
      </c>
      <c r="G1870" s="375"/>
      <c r="H1870" s="19" t="s">
        <v>271</v>
      </c>
      <c r="I1870" s="19"/>
      <c r="J1870" s="19"/>
      <c r="K1870" s="346" t="s">
        <v>273</v>
      </c>
      <c r="L1870" s="346"/>
      <c r="M1870" s="346"/>
      <c r="N1870" s="374" t="str">
        <f>VLOOKUP(S1816,Base_04!$A$5:$AS$24,13,0)</f>
        <v>S 12</v>
      </c>
      <c r="O1870" s="374"/>
      <c r="P1870" s="375">
        <f>VLOOKUP(S1816,Base_04!$A$5:$AS$24,15,0)</f>
        <v>0</v>
      </c>
      <c r="Q1870" s="375"/>
      <c r="R1870" s="19" t="s">
        <v>271</v>
      </c>
      <c r="S1870" s="19" t="s">
        <v>272</v>
      </c>
      <c r="T1870" s="19"/>
      <c r="U1870" s="19"/>
      <c r="V1870" s="19"/>
      <c r="W1870" s="19"/>
      <c r="X1870" s="19"/>
      <c r="Y1870" s="19"/>
      <c r="Z1870" s="19"/>
      <c r="AA1870" s="19"/>
    </row>
    <row r="1871" spans="1:27" x14ac:dyDescent="0.2">
      <c r="A1871" s="346" t="s">
        <v>274</v>
      </c>
      <c r="B1871" s="346"/>
      <c r="C1871" s="346" t="s">
        <v>256</v>
      </c>
      <c r="D1871" s="374" t="str">
        <f>VLOOKUP(S1816,Base_03!$A$5:$AS$24,16,0)</f>
        <v>B 12</v>
      </c>
      <c r="E1871" s="374"/>
      <c r="F1871" s="375">
        <f>VLOOKUP(S1816,Base_03!$A$5:$AS$24,22,0)</f>
        <v>0</v>
      </c>
      <c r="G1871" s="375"/>
      <c r="H1871" s="19" t="s">
        <v>271</v>
      </c>
      <c r="I1871" s="19"/>
      <c r="J1871" s="19"/>
      <c r="K1871" s="346" t="s">
        <v>274</v>
      </c>
      <c r="L1871" s="346"/>
      <c r="M1871" s="346"/>
      <c r="N1871" s="374" t="str">
        <f>VLOOKUP(S1816,Base_04!$A$5:$AS$24,16,0)</f>
        <v>B 12</v>
      </c>
      <c r="O1871" s="374"/>
      <c r="P1871" s="375">
        <f>VLOOKUP(S1816,Base_04!$A$5:$AS$24,22,0)</f>
        <v>0</v>
      </c>
      <c r="Q1871" s="375"/>
      <c r="R1871" s="19" t="s">
        <v>271</v>
      </c>
      <c r="S1871" s="19" t="s">
        <v>272</v>
      </c>
      <c r="T1871" s="19"/>
      <c r="U1871" s="19"/>
      <c r="V1871" s="19"/>
      <c r="W1871" s="19"/>
      <c r="X1871" s="19"/>
      <c r="Y1871" s="19"/>
      <c r="Z1871" s="19"/>
      <c r="AA1871" s="19"/>
    </row>
    <row r="1872" spans="1:27" x14ac:dyDescent="0.2">
      <c r="A1872" s="346" t="s">
        <v>275</v>
      </c>
      <c r="B1872" s="346"/>
      <c r="C1872" s="346" t="s">
        <v>256</v>
      </c>
      <c r="D1872" s="374" t="str">
        <f>VLOOKUP(S1816,Base_03!$A$5:$AS$24,23,0)</f>
        <v>K 12</v>
      </c>
      <c r="E1872" s="374"/>
      <c r="F1872" s="375">
        <f>VLOOKUP(S1816,Base_03!$A$5:$AS$24,24,0)</f>
        <v>0</v>
      </c>
      <c r="G1872" s="375"/>
      <c r="H1872" s="19" t="s">
        <v>271</v>
      </c>
      <c r="I1872" s="19"/>
      <c r="J1872" s="19"/>
      <c r="K1872" s="346" t="s">
        <v>275</v>
      </c>
      <c r="L1872" s="346"/>
      <c r="M1872" s="346"/>
      <c r="N1872" s="374" t="str">
        <f>VLOOKUP(S1816,Base_04!$A$5:$AS$24,23,0)</f>
        <v>K 12</v>
      </c>
      <c r="O1872" s="374"/>
      <c r="P1872" s="375">
        <f>VLOOKUP(S1816,Base_04!$A$5:$AS$24,24,0)</f>
        <v>0</v>
      </c>
      <c r="Q1872" s="375"/>
      <c r="R1872" s="19" t="s">
        <v>271</v>
      </c>
      <c r="S1872" s="19" t="s">
        <v>272</v>
      </c>
      <c r="T1872" s="19"/>
      <c r="U1872" s="19"/>
      <c r="V1872" s="19"/>
      <c r="W1872" s="19"/>
      <c r="X1872" s="19"/>
      <c r="Y1872" s="19"/>
      <c r="Z1872" s="19"/>
      <c r="AA1872" s="19"/>
    </row>
    <row r="1873" spans="1:27" x14ac:dyDescent="0.2">
      <c r="A1873" s="346" t="s">
        <v>276</v>
      </c>
      <c r="B1873" s="346"/>
      <c r="C1873" s="346" t="s">
        <v>256</v>
      </c>
      <c r="D1873" s="374" t="str">
        <f>VLOOKUP(S1816,Base_03!$A$5:$AS$24,25,0)</f>
        <v>K 12</v>
      </c>
      <c r="E1873" s="374"/>
      <c r="F1873" s="375">
        <f>VLOOKUP(S1816,Base_03!$A$5:$AS$24,26,0)</f>
        <v>73.900834456272094</v>
      </c>
      <c r="G1873" s="375"/>
      <c r="H1873" s="19" t="s">
        <v>309</v>
      </c>
      <c r="I1873" s="19"/>
      <c r="J1873" s="19"/>
      <c r="K1873" s="346" t="s">
        <v>276</v>
      </c>
      <c r="L1873" s="346"/>
      <c r="M1873" s="346"/>
      <c r="N1873" s="374" t="str">
        <f>VLOOKUP(S1816,Base_04!$A$5:$AS$24,25,0)</f>
        <v>K 12</v>
      </c>
      <c r="O1873" s="374"/>
      <c r="P1873" s="375">
        <f>VLOOKUP(S1816,Base_04!$A$5:$AS$24,26,0)</f>
        <v>93.530743608719362</v>
      </c>
      <c r="Q1873" s="375"/>
      <c r="R1873" s="19" t="s">
        <v>309</v>
      </c>
      <c r="S1873" s="19" t="s">
        <v>272</v>
      </c>
      <c r="T1873" s="19"/>
      <c r="U1873" s="19"/>
      <c r="V1873" s="19"/>
      <c r="W1873" s="19"/>
      <c r="X1873" s="19"/>
      <c r="Y1873" s="19"/>
      <c r="Z1873" s="19"/>
      <c r="AA1873" s="19"/>
    </row>
    <row r="1874" spans="1:27" x14ac:dyDescent="0.2">
      <c r="A1874" s="22"/>
      <c r="B1874" s="22"/>
      <c r="C1874" s="22"/>
      <c r="D1874" s="18"/>
      <c r="E1874" s="18"/>
      <c r="F1874" s="29"/>
      <c r="G1874" s="19"/>
      <c r="H1874" s="19"/>
      <c r="I1874" s="19"/>
      <c r="J1874" s="19"/>
      <c r="K1874" s="22"/>
      <c r="L1874" s="22"/>
      <c r="M1874" s="22"/>
      <c r="N1874" s="18"/>
      <c r="O1874" s="18"/>
      <c r="P1874" s="29"/>
      <c r="Q1874" s="19"/>
      <c r="R1874" s="19"/>
      <c r="S1874" s="19"/>
      <c r="T1874" s="19"/>
      <c r="U1874" s="19"/>
      <c r="V1874" s="19"/>
      <c r="W1874" s="19"/>
      <c r="X1874" s="19"/>
      <c r="Y1874" s="19"/>
      <c r="Z1874" s="19"/>
      <c r="AA1874" s="19"/>
    </row>
    <row r="1875" spans="1:27" x14ac:dyDescent="0.2">
      <c r="A1875" s="36" t="s">
        <v>277</v>
      </c>
      <c r="B1875" s="19"/>
      <c r="C1875" s="28"/>
      <c r="D1875" s="379" t="s">
        <v>313</v>
      </c>
      <c r="E1875" s="379"/>
      <c r="F1875" s="379" t="s">
        <v>314</v>
      </c>
      <c r="G1875" s="379"/>
      <c r="H1875" s="19"/>
      <c r="I1875" s="19"/>
      <c r="J1875" s="19"/>
      <c r="K1875" s="36" t="s">
        <v>277</v>
      </c>
      <c r="L1875" s="19"/>
      <c r="M1875" s="28"/>
      <c r="N1875" s="379" t="s">
        <v>313</v>
      </c>
      <c r="O1875" s="379"/>
      <c r="P1875" s="379" t="s">
        <v>314</v>
      </c>
      <c r="Q1875" s="379"/>
      <c r="R1875" s="34"/>
      <c r="S1875" s="19"/>
      <c r="T1875" s="19"/>
      <c r="U1875" s="19"/>
      <c r="V1875" s="19"/>
      <c r="W1875" s="19"/>
      <c r="X1875" s="19"/>
      <c r="Y1875" s="19"/>
      <c r="Z1875" s="19"/>
      <c r="AA1875" s="19"/>
    </row>
    <row r="1876" spans="1:27" x14ac:dyDescent="0.2">
      <c r="A1876" s="19"/>
      <c r="B1876" s="19"/>
      <c r="C1876" s="28"/>
      <c r="D1876" s="379"/>
      <c r="E1876" s="379"/>
      <c r="F1876" s="379"/>
      <c r="G1876" s="379"/>
      <c r="H1876" s="19"/>
      <c r="I1876" s="19"/>
      <c r="J1876" s="19"/>
      <c r="K1876" s="19"/>
      <c r="L1876" s="19"/>
      <c r="M1876" s="28"/>
      <c r="N1876" s="379"/>
      <c r="O1876" s="379"/>
      <c r="P1876" s="379"/>
      <c r="Q1876" s="379"/>
      <c r="R1876" s="34"/>
      <c r="S1876" s="19"/>
      <c r="T1876" s="19"/>
      <c r="U1876" s="19"/>
      <c r="V1876" s="19"/>
      <c r="W1876" s="19"/>
      <c r="X1876" s="19"/>
      <c r="Y1876" s="19"/>
      <c r="Z1876" s="19"/>
      <c r="AA1876" s="19"/>
    </row>
    <row r="1877" spans="1:27" x14ac:dyDescent="0.2">
      <c r="A1877" s="346" t="s">
        <v>278</v>
      </c>
      <c r="B1877" s="346"/>
      <c r="C1877" s="346" t="s">
        <v>2</v>
      </c>
      <c r="D1877" s="374" t="str">
        <f>VLOOKUP(S1816,Base_03!$A$5:$AS$24,28,0)</f>
        <v xml:space="preserve"> G 12</v>
      </c>
      <c r="E1877" s="374"/>
      <c r="F1877" s="375">
        <f>VLOOKUP(S1816,Base_03!$A$5:$AS$24,30,0)</f>
        <v>55</v>
      </c>
      <c r="G1877" s="375"/>
      <c r="H1877" s="19" t="s">
        <v>309</v>
      </c>
      <c r="I1877" s="19"/>
      <c r="J1877" s="19"/>
      <c r="K1877" s="346" t="s">
        <v>278</v>
      </c>
      <c r="L1877" s="346"/>
      <c r="M1877" s="346" t="s">
        <v>2</v>
      </c>
      <c r="N1877" s="374" t="str">
        <f>VLOOKUP(S1816,Base_04!$A$5:$AS$24,28,0)</f>
        <v xml:space="preserve"> G 12</v>
      </c>
      <c r="O1877" s="374"/>
      <c r="P1877" s="375">
        <f>VLOOKUP(S1816,Base_04!$A$5:$AS$24,30,0)</f>
        <v>55</v>
      </c>
      <c r="Q1877" s="375"/>
      <c r="R1877" s="19" t="s">
        <v>309</v>
      </c>
      <c r="S1877" s="19" t="s">
        <v>272</v>
      </c>
      <c r="T1877" s="19"/>
      <c r="U1877" s="19"/>
      <c r="V1877" s="19"/>
      <c r="W1877" s="19"/>
      <c r="X1877" s="19"/>
      <c r="Y1877" s="19"/>
      <c r="Z1877" s="19"/>
      <c r="AA1877" s="19"/>
    </row>
    <row r="1878" spans="1:27" x14ac:dyDescent="0.2">
      <c r="A1878" s="346" t="s">
        <v>279</v>
      </c>
      <c r="B1878" s="346"/>
      <c r="C1878" s="346" t="s">
        <v>2</v>
      </c>
      <c r="D1878" s="374" t="str">
        <f>VLOOKUP(S1816,Base_03!$A$5:$AS$24,31,0)</f>
        <v>H 12</v>
      </c>
      <c r="E1878" s="374"/>
      <c r="F1878" s="375">
        <f>VLOOKUP(S1816,Base_03!$A$5:$AS$24,34,0)</f>
        <v>-5.76</v>
      </c>
      <c r="G1878" s="375"/>
      <c r="H1878" s="19" t="s">
        <v>309</v>
      </c>
      <c r="I1878" s="19"/>
      <c r="J1878" s="19"/>
      <c r="K1878" s="346" t="s">
        <v>279</v>
      </c>
      <c r="L1878" s="346"/>
      <c r="M1878" s="346" t="s">
        <v>2</v>
      </c>
      <c r="N1878" s="374" t="str">
        <f>VLOOKUP(S1816,Base_04!$A$5:$AS$24,31,0)</f>
        <v>H 12</v>
      </c>
      <c r="O1878" s="374"/>
      <c r="P1878" s="375">
        <f>VLOOKUP(S1816,Base_04!$A$5:$AS$24,34,0)</f>
        <v>-5.76</v>
      </c>
      <c r="Q1878" s="375"/>
      <c r="R1878" s="19" t="s">
        <v>309</v>
      </c>
      <c r="S1878" s="19" t="s">
        <v>272</v>
      </c>
      <c r="T1878" s="19"/>
      <c r="U1878" s="19"/>
      <c r="V1878" s="19"/>
      <c r="W1878" s="19"/>
      <c r="X1878" s="19"/>
      <c r="Y1878" s="19"/>
      <c r="Z1878" s="19"/>
      <c r="AA1878" s="19"/>
    </row>
    <row r="1879" spans="1:27" x14ac:dyDescent="0.2">
      <c r="A1879" s="376" t="s">
        <v>311</v>
      </c>
      <c r="B1879" s="376"/>
      <c r="C1879" s="376" t="s">
        <v>2</v>
      </c>
      <c r="D1879" s="377" t="str">
        <f>VLOOKUP(S1816,Base_03!$A$5:$AS$24,35,0)</f>
        <v>Kayu</v>
      </c>
      <c r="E1879" s="377"/>
      <c r="F1879" s="378">
        <f>VLOOKUP(S1816,Base_03!$A$5:$AS$24,36,0)</f>
        <v>5.76</v>
      </c>
      <c r="G1879" s="378"/>
      <c r="H1879" s="19" t="s">
        <v>309</v>
      </c>
      <c r="I1879" s="19"/>
      <c r="J1879" s="19"/>
      <c r="K1879" s="376" t="s">
        <v>311</v>
      </c>
      <c r="L1879" s="376"/>
      <c r="M1879" s="376" t="s">
        <v>2</v>
      </c>
      <c r="N1879" s="377" t="str">
        <f>VLOOKUP(S1816,Base_04!$A$5:$AS$24,35,0)</f>
        <v>Kayu</v>
      </c>
      <c r="O1879" s="377"/>
      <c r="P1879" s="378">
        <f>VLOOKUP(S1816,Base_04!$A$5:$AS$24,36,0)</f>
        <v>5.76</v>
      </c>
      <c r="Q1879" s="378"/>
      <c r="R1879" s="19" t="s">
        <v>309</v>
      </c>
      <c r="S1879" s="19" t="s">
        <v>272</v>
      </c>
      <c r="T1879" s="19"/>
      <c r="U1879" s="19"/>
      <c r="V1879" s="19"/>
      <c r="W1879" s="19"/>
      <c r="X1879" s="19"/>
      <c r="Y1879" s="19"/>
      <c r="Z1879" s="19"/>
      <c r="AA1879" s="19"/>
    </row>
    <row r="1880" spans="1:27" x14ac:dyDescent="0.2">
      <c r="A1880" s="372" t="s">
        <v>312</v>
      </c>
      <c r="B1880" s="372"/>
      <c r="C1880" s="372"/>
      <c r="D1880" s="377"/>
      <c r="E1880" s="377"/>
      <c r="F1880" s="378"/>
      <c r="G1880" s="378"/>
      <c r="H1880" s="19"/>
      <c r="I1880" s="19"/>
      <c r="J1880" s="19"/>
      <c r="K1880" s="372" t="s">
        <v>312</v>
      </c>
      <c r="L1880" s="372"/>
      <c r="M1880" s="372"/>
      <c r="N1880" s="377"/>
      <c r="O1880" s="377"/>
      <c r="P1880" s="378"/>
      <c r="Q1880" s="378"/>
      <c r="R1880" s="19"/>
      <c r="S1880" s="19"/>
      <c r="T1880" s="19"/>
      <c r="U1880" s="19"/>
      <c r="V1880" s="19"/>
      <c r="W1880" s="19"/>
      <c r="X1880" s="19"/>
      <c r="Y1880" s="19"/>
      <c r="Z1880" s="19"/>
      <c r="AA1880" s="19"/>
    </row>
    <row r="1881" spans="1:27" x14ac:dyDescent="0.2">
      <c r="A1881" s="346" t="s">
        <v>280</v>
      </c>
      <c r="B1881" s="346"/>
      <c r="C1881" s="346" t="s">
        <v>2</v>
      </c>
      <c r="D1881" s="374" t="str">
        <f>VLOOKUP(S1816,Base_03!$A$5:$AS$24,39,0)</f>
        <v>R 12</v>
      </c>
      <c r="E1881" s="374"/>
      <c r="F1881" s="375">
        <f>VLOOKUP(S1816,Base_03!$A$5:$AS$24,40,0)</f>
        <v>36</v>
      </c>
      <c r="G1881" s="375"/>
      <c r="H1881" s="19" t="s">
        <v>309</v>
      </c>
      <c r="I1881" s="19"/>
      <c r="J1881" s="19"/>
      <c r="K1881" s="346" t="s">
        <v>280</v>
      </c>
      <c r="L1881" s="346"/>
      <c r="M1881" s="346" t="s">
        <v>2</v>
      </c>
      <c r="N1881" s="374" t="str">
        <f>VLOOKUP(S1816,Base_04!$A$5:$AS$24,39,0)</f>
        <v>R 12</v>
      </c>
      <c r="O1881" s="374"/>
      <c r="P1881" s="375">
        <f>VLOOKUP(S1816,Base_04!$A$5:$AS$24,40,0)</f>
        <v>49</v>
      </c>
      <c r="Q1881" s="375"/>
      <c r="R1881" s="19" t="s">
        <v>309</v>
      </c>
      <c r="S1881" s="19" t="s">
        <v>272</v>
      </c>
      <c r="T1881" s="19"/>
      <c r="U1881" s="19"/>
      <c r="V1881" s="19"/>
      <c r="W1881" s="19"/>
      <c r="X1881" s="19"/>
      <c r="Y1881" s="19"/>
      <c r="Z1881" s="19"/>
      <c r="AA1881" s="19"/>
    </row>
    <row r="1882" spans="1:27" x14ac:dyDescent="0.2">
      <c r="A1882" s="19"/>
      <c r="B1882" s="19"/>
      <c r="C1882" s="19"/>
      <c r="D1882" s="19"/>
      <c r="E1882" s="19"/>
      <c r="F1882" s="19"/>
      <c r="G1882" s="19"/>
      <c r="H1882" s="19"/>
      <c r="I1882" s="19"/>
      <c r="J1882" s="19"/>
      <c r="K1882" s="19"/>
      <c r="L1882" s="37"/>
      <c r="M1882" s="37"/>
      <c r="N1882" s="37"/>
      <c r="O1882" s="19"/>
      <c r="P1882" s="29"/>
      <c r="Q1882" s="19"/>
      <c r="R1882" s="19"/>
      <c r="S1882" s="19"/>
      <c r="T1882" s="19"/>
      <c r="U1882" s="19"/>
      <c r="V1882" s="19"/>
      <c r="W1882" s="19"/>
      <c r="X1882" s="19"/>
      <c r="Y1882" s="19"/>
      <c r="Z1882" s="19"/>
      <c r="AA1882" s="19"/>
    </row>
    <row r="1883" spans="1:27" x14ac:dyDescent="0.2">
      <c r="A1883" s="346" t="s">
        <v>315</v>
      </c>
      <c r="B1883" s="346"/>
      <c r="C1883" s="346" t="s">
        <v>256</v>
      </c>
      <c r="D1883" s="373">
        <f>VLOOKUP(S1816,Base_03!$A$5:$AS$24,42,0)</f>
        <v>6.666666666666667</v>
      </c>
      <c r="E1883" s="373"/>
      <c r="F1883" s="20" t="s">
        <v>281</v>
      </c>
      <c r="G1883" s="19"/>
      <c r="H1883" s="19"/>
      <c r="I1883" s="19"/>
      <c r="J1883" s="19"/>
      <c r="K1883" s="346" t="s">
        <v>315</v>
      </c>
      <c r="L1883" s="346"/>
      <c r="M1883" s="346" t="s">
        <v>256</v>
      </c>
      <c r="N1883" s="373">
        <f>VLOOKUP(S1816,Base_04!$A$5:$AS$24,42,0)</f>
        <v>4.8979591836734695</v>
      </c>
      <c r="O1883" s="373"/>
      <c r="P1883" s="38" t="s">
        <v>281</v>
      </c>
      <c r="Q1883" s="19"/>
      <c r="R1883" s="19"/>
      <c r="S1883" s="30" t="s">
        <v>282</v>
      </c>
      <c r="T1883" s="19"/>
      <c r="U1883" s="19"/>
      <c r="V1883" s="19"/>
      <c r="W1883" s="19"/>
      <c r="X1883" s="19"/>
      <c r="Y1883" s="19"/>
      <c r="Z1883" s="19"/>
      <c r="AA1883" s="19"/>
    </row>
    <row r="1884" spans="1:27" x14ac:dyDescent="0.2">
      <c r="A1884" s="346" t="s">
        <v>316</v>
      </c>
      <c r="B1884" s="346"/>
      <c r="C1884" s="346" t="s">
        <v>2</v>
      </c>
      <c r="D1884" s="373">
        <f>VLOOKUP(S1816,Base_03!$A$5:$AS$24,43,0)</f>
        <v>9.6666666666666661</v>
      </c>
      <c r="E1884" s="373"/>
      <c r="F1884" s="20" t="s">
        <v>281</v>
      </c>
      <c r="G1884" s="19"/>
      <c r="H1884" s="19"/>
      <c r="I1884" s="19"/>
      <c r="J1884" s="19"/>
      <c r="K1884" s="346" t="s">
        <v>316</v>
      </c>
      <c r="L1884" s="346"/>
      <c r="M1884" s="346" t="s">
        <v>2</v>
      </c>
      <c r="N1884" s="373">
        <f>VLOOKUP(S1816,Base_04!$A$5:$AS$24,43,0)</f>
        <v>7.1020408163265314</v>
      </c>
      <c r="O1884" s="373"/>
      <c r="P1884" s="38" t="s">
        <v>281</v>
      </c>
      <c r="Q1884" s="19"/>
      <c r="R1884" s="19"/>
      <c r="S1884" s="30" t="s">
        <v>283</v>
      </c>
      <c r="T1884" s="19"/>
      <c r="U1884" s="19"/>
      <c r="V1884" s="19"/>
      <c r="W1884" s="19"/>
      <c r="X1884" s="19"/>
      <c r="Y1884" s="19"/>
      <c r="Z1884" s="19"/>
      <c r="AA1884" s="19"/>
    </row>
    <row r="1885" spans="1:27" x14ac:dyDescent="0.2">
      <c r="A1885" s="346" t="s">
        <v>317</v>
      </c>
      <c r="B1885" s="346"/>
      <c r="C1885" s="346"/>
      <c r="D1885" s="367" t="str">
        <f>VLOOKUP(S1816,Base_03!$A$5:$AS$24,44,0)</f>
        <v>(Ada) Baik</v>
      </c>
      <c r="E1885" s="367"/>
      <c r="F1885" s="19"/>
      <c r="G1885" s="19"/>
      <c r="H1885" s="19"/>
      <c r="I1885" s="19"/>
      <c r="J1885" s="19"/>
      <c r="K1885" s="346" t="s">
        <v>317</v>
      </c>
      <c r="L1885" s="346"/>
      <c r="M1885" s="346"/>
      <c r="N1885" s="367" t="str">
        <f>VLOOKUP(S1816,Base_04!$A$5:$AS$24,44,0)</f>
        <v>(Ada) Baik</v>
      </c>
      <c r="O1885" s="367"/>
      <c r="P1885" s="29"/>
      <c r="Q1885" s="19"/>
      <c r="R1885" s="19"/>
      <c r="S1885" s="19"/>
      <c r="T1885" s="19"/>
      <c r="U1885" s="19"/>
      <c r="V1885" s="19"/>
      <c r="W1885" s="19"/>
      <c r="X1885" s="19"/>
      <c r="Y1885" s="19"/>
      <c r="Z1885" s="19"/>
      <c r="AA1885" s="19"/>
    </row>
    <row r="1886" spans="1:27" x14ac:dyDescent="0.2">
      <c r="A1886" s="372" t="s">
        <v>318</v>
      </c>
      <c r="B1886" s="372"/>
      <c r="C1886" s="28"/>
      <c r="D1886" s="20"/>
      <c r="E1886" s="20"/>
      <c r="F1886" s="19"/>
      <c r="G1886" s="19"/>
      <c r="H1886" s="19"/>
      <c r="I1886" s="19"/>
      <c r="J1886" s="19"/>
      <c r="K1886" s="372" t="s">
        <v>318</v>
      </c>
      <c r="L1886" s="372"/>
      <c r="M1886" s="28"/>
      <c r="N1886" s="20"/>
      <c r="O1886" s="20"/>
      <c r="P1886" s="29"/>
      <c r="Q1886" s="19"/>
      <c r="R1886" s="19"/>
      <c r="S1886" s="19"/>
      <c r="T1886" s="19"/>
      <c r="U1886" s="19"/>
      <c r="V1886" s="19"/>
      <c r="W1886" s="19"/>
      <c r="X1886" s="19"/>
      <c r="Y1886" s="19"/>
      <c r="Z1886" s="19"/>
      <c r="AA1886" s="19"/>
    </row>
    <row r="1887" spans="1:27" x14ac:dyDescent="0.2">
      <c r="A1887" s="346" t="s">
        <v>317</v>
      </c>
      <c r="B1887" s="346"/>
      <c r="C1887" s="346"/>
      <c r="D1887" s="367" t="str">
        <f>VLOOKUP(S1816,Base_03!$A$5:$AS$24,45,0)</f>
        <v>Air Pam (Baik)</v>
      </c>
      <c r="E1887" s="367"/>
      <c r="F1887" s="19"/>
      <c r="G1887" s="19"/>
      <c r="H1887" s="19"/>
      <c r="I1887" s="19"/>
      <c r="J1887" s="19"/>
      <c r="K1887" s="346" t="s">
        <v>317</v>
      </c>
      <c r="L1887" s="346"/>
      <c r="M1887" s="346"/>
      <c r="N1887" s="367" t="str">
        <f>VLOOKUP(S1816,Base_04!$A$5:$AS$24,45,0)</f>
        <v>Air Pam (Baik)</v>
      </c>
      <c r="O1887" s="367"/>
      <c r="P1887" s="29"/>
      <c r="Q1887" s="19"/>
      <c r="R1887" s="19"/>
      <c r="S1887" s="19"/>
      <c r="T1887" s="19"/>
      <c r="U1887" s="19"/>
      <c r="V1887" s="19"/>
      <c r="W1887" s="19"/>
      <c r="X1887" s="19"/>
      <c r="Y1887" s="19"/>
      <c r="Z1887" s="19"/>
      <c r="AA1887" s="19"/>
    </row>
    <row r="1888" spans="1:27" x14ac:dyDescent="0.2">
      <c r="A1888" s="372" t="s">
        <v>319</v>
      </c>
      <c r="B1888" s="372"/>
      <c r="C1888" s="28"/>
      <c r="D1888" s="20"/>
      <c r="E1888" s="20"/>
      <c r="F1888" s="19"/>
      <c r="G1888" s="19"/>
      <c r="H1888" s="19"/>
      <c r="I1888" s="19"/>
      <c r="J1888" s="19"/>
      <c r="K1888" s="372" t="s">
        <v>319</v>
      </c>
      <c r="L1888" s="372"/>
      <c r="M1888" s="28"/>
      <c r="N1888" s="20"/>
      <c r="O1888" s="20"/>
      <c r="P1888" s="29"/>
      <c r="Q1888" s="19"/>
      <c r="R1888" s="19"/>
      <c r="S1888" s="19"/>
      <c r="T1888" s="19"/>
      <c r="U1888" s="19"/>
      <c r="V1888" s="19"/>
      <c r="W1888" s="19"/>
      <c r="X1888" s="19"/>
      <c r="Y1888" s="19"/>
      <c r="Z1888" s="19"/>
      <c r="AA1888" s="19"/>
    </row>
    <row r="1889" spans="1:27" x14ac:dyDescent="0.2">
      <c r="A1889" s="35" t="s">
        <v>284</v>
      </c>
      <c r="B1889" s="19"/>
      <c r="C1889" s="28" t="s">
        <v>256</v>
      </c>
      <c r="D1889" s="367">
        <f>VLOOKUP(S1816,[128]Base_02!$A$5:$S$24,18,0)</f>
        <v>0</v>
      </c>
      <c r="E1889" s="367"/>
      <c r="F1889" s="19" t="str">
        <f>IF(D1889&gt;0,"LU","LS")</f>
        <v>LS</v>
      </c>
      <c r="G1889" s="19"/>
      <c r="H1889" s="19"/>
      <c r="I1889" s="19"/>
      <c r="J1889" s="19"/>
      <c r="K1889" s="35" t="s">
        <v>284</v>
      </c>
      <c r="L1889" s="28"/>
      <c r="M1889" s="28" t="s">
        <v>256</v>
      </c>
      <c r="N1889" s="367">
        <f>D1889</f>
        <v>0</v>
      </c>
      <c r="O1889" s="367"/>
      <c r="P1889" s="19" t="str">
        <f>IF(N1889&gt;0,"LU","LS")</f>
        <v>LS</v>
      </c>
      <c r="Q1889" s="19"/>
      <c r="R1889" s="19"/>
      <c r="S1889" s="19"/>
      <c r="T1889" s="19"/>
      <c r="U1889" s="19"/>
      <c r="V1889" s="19"/>
      <c r="W1889" s="19"/>
      <c r="X1889" s="19"/>
      <c r="Y1889" s="19"/>
      <c r="Z1889" s="19"/>
      <c r="AA1889" s="19"/>
    </row>
    <row r="1890" spans="1:27" x14ac:dyDescent="0.2">
      <c r="A1890" s="19"/>
      <c r="B1890" s="19"/>
      <c r="C1890" s="28" t="s">
        <v>285</v>
      </c>
      <c r="D1890" s="367">
        <f>VLOOKUP(S1816,[128]Base_02!$A$5:$S$24,19,0)</f>
        <v>0</v>
      </c>
      <c r="E1890" s="367"/>
      <c r="F1890" s="19" t="s">
        <v>286</v>
      </c>
      <c r="G1890" s="19"/>
      <c r="H1890" s="19"/>
      <c r="I1890" s="19"/>
      <c r="J1890" s="19"/>
      <c r="K1890" s="19"/>
      <c r="L1890" s="19"/>
      <c r="M1890" s="19"/>
      <c r="N1890" s="367">
        <f>D1890</f>
        <v>0</v>
      </c>
      <c r="O1890" s="367"/>
      <c r="P1890" s="29" t="s">
        <v>286</v>
      </c>
      <c r="Q1890" s="28" t="s">
        <v>287</v>
      </c>
      <c r="R1890" s="28"/>
      <c r="S1890" s="19"/>
      <c r="T1890" s="19"/>
      <c r="U1890" s="19"/>
      <c r="V1890" s="19"/>
      <c r="W1890" s="19"/>
      <c r="X1890" s="19"/>
      <c r="Y1890" s="19"/>
      <c r="Z1890" s="19"/>
      <c r="AA1890" s="19"/>
    </row>
    <row r="1891" spans="1:27" x14ac:dyDescent="0.2">
      <c r="A1891" s="19"/>
      <c r="B1891" s="19"/>
      <c r="C1891" s="28"/>
      <c r="D1891" s="19"/>
      <c r="E1891" s="19"/>
      <c r="F1891" s="19"/>
      <c r="G1891" s="19"/>
      <c r="H1891" s="19"/>
      <c r="I1891" s="19"/>
      <c r="J1891" s="19"/>
      <c r="K1891" s="19"/>
      <c r="L1891" s="20"/>
      <c r="M1891" s="20"/>
      <c r="N1891" s="29"/>
      <c r="O1891" s="19"/>
      <c r="P1891" s="19"/>
      <c r="Q1891" s="19"/>
      <c r="R1891" s="19"/>
      <c r="S1891" s="19"/>
      <c r="T1891" s="19"/>
      <c r="U1891" s="19"/>
      <c r="V1891" s="19"/>
      <c r="W1891" s="19"/>
      <c r="X1891" s="19"/>
      <c r="Y1891" s="19"/>
      <c r="Z1891" s="19"/>
      <c r="AA1891" s="19"/>
    </row>
    <row r="1892" spans="1:27" x14ac:dyDescent="0.2">
      <c r="A1892" s="19"/>
      <c r="B1892" s="19"/>
      <c r="C1892" s="28"/>
      <c r="D1892" s="19"/>
      <c r="E1892" s="19"/>
      <c r="F1892" s="19"/>
      <c r="G1892" s="19"/>
      <c r="H1892" s="19"/>
      <c r="I1892" s="19"/>
      <c r="J1892" s="19"/>
      <c r="K1892" s="19"/>
      <c r="L1892" s="20"/>
      <c r="M1892" s="20"/>
      <c r="N1892" s="29"/>
      <c r="O1892" s="19"/>
      <c r="P1892" s="19"/>
      <c r="Q1892" s="19"/>
      <c r="R1892" s="19"/>
      <c r="S1892" s="19"/>
      <c r="T1892" s="19"/>
      <c r="U1892" s="19"/>
      <c r="V1892" s="19"/>
      <c r="W1892" s="19"/>
      <c r="X1892" s="19"/>
      <c r="Y1892" s="19"/>
      <c r="Z1892" s="19"/>
      <c r="AA1892" s="19"/>
    </row>
    <row r="1893" spans="1:27" x14ac:dyDescent="0.2">
      <c r="A1893" s="19"/>
      <c r="B1893" s="19"/>
      <c r="C1893" s="28"/>
      <c r="D1893" s="19"/>
      <c r="E1893" s="19"/>
      <c r="F1893" s="19"/>
      <c r="G1893" s="19"/>
      <c r="H1893" s="19"/>
      <c r="I1893" s="19"/>
      <c r="J1893" s="19"/>
      <c r="K1893" s="19"/>
      <c r="L1893" s="20"/>
      <c r="M1893" s="20"/>
      <c r="N1893" s="29"/>
      <c r="O1893" s="19"/>
      <c r="P1893" s="19"/>
      <c r="Q1893" s="19"/>
      <c r="R1893" s="19"/>
      <c r="S1893" s="19"/>
      <c r="T1893" s="19"/>
      <c r="U1893" s="19"/>
      <c r="V1893" s="19"/>
      <c r="W1893" s="19"/>
      <c r="X1893" s="19"/>
      <c r="Y1893" s="19"/>
      <c r="Z1893" s="19"/>
      <c r="AA1893" s="19"/>
    </row>
    <row r="1894" spans="1:27" x14ac:dyDescent="0.2">
      <c r="A1894" s="19"/>
      <c r="B1894" s="19"/>
      <c r="C1894" s="28"/>
      <c r="D1894" s="19"/>
      <c r="E1894" s="19"/>
      <c r="F1894" s="19"/>
      <c r="G1894" s="19"/>
      <c r="H1894" s="19"/>
      <c r="I1894" s="19"/>
      <c r="J1894" s="19"/>
      <c r="K1894" s="19"/>
      <c r="L1894" s="20"/>
      <c r="M1894" s="20"/>
      <c r="N1894" s="29"/>
      <c r="O1894" s="19"/>
      <c r="P1894" s="19"/>
      <c r="Q1894" s="19"/>
      <c r="R1894" s="19"/>
      <c r="S1894" s="19"/>
      <c r="T1894" s="19"/>
      <c r="U1894" s="19"/>
      <c r="V1894" s="19"/>
      <c r="W1894" s="19"/>
      <c r="X1894" s="19"/>
      <c r="Y1894" s="19"/>
      <c r="Z1894" s="19"/>
      <c r="AA1894" s="19"/>
    </row>
    <row r="1895" spans="1:27" x14ac:dyDescent="0.2">
      <c r="A1895" s="19"/>
      <c r="B1895" s="19"/>
      <c r="C1895" s="28"/>
      <c r="D1895" s="19"/>
      <c r="E1895" s="19"/>
      <c r="F1895" s="19"/>
      <c r="G1895" s="19"/>
      <c r="H1895" s="19"/>
      <c r="I1895" s="19"/>
      <c r="J1895" s="19"/>
      <c r="K1895" s="19"/>
      <c r="L1895" s="20"/>
      <c r="M1895" s="20"/>
      <c r="N1895" s="29"/>
      <c r="O1895" s="19"/>
      <c r="P1895" s="19"/>
      <c r="Q1895" s="19"/>
      <c r="R1895" s="19"/>
      <c r="S1895" s="19"/>
      <c r="T1895" s="19"/>
      <c r="U1895" s="19"/>
      <c r="V1895" s="19"/>
      <c r="W1895" s="19"/>
      <c r="X1895" s="19"/>
      <c r="Y1895" s="19"/>
      <c r="Z1895" s="19"/>
      <c r="AA1895" s="19"/>
    </row>
    <row r="1896" spans="1:27" x14ac:dyDescent="0.2">
      <c r="A1896" s="19"/>
      <c r="B1896" s="19"/>
      <c r="C1896" s="28"/>
      <c r="D1896" s="19"/>
      <c r="E1896" s="19"/>
      <c r="F1896" s="19"/>
      <c r="G1896" s="19"/>
      <c r="H1896" s="19"/>
      <c r="I1896" s="19"/>
      <c r="J1896" s="19"/>
      <c r="K1896" s="19"/>
      <c r="L1896" s="20"/>
      <c r="M1896" s="20"/>
      <c r="N1896" s="29"/>
      <c r="O1896" s="19"/>
      <c r="P1896" s="19"/>
      <c r="Q1896" s="19"/>
      <c r="R1896" s="19"/>
      <c r="S1896" s="19"/>
      <c r="T1896" s="19"/>
      <c r="U1896" s="19"/>
      <c r="V1896" s="19"/>
      <c r="W1896" s="19"/>
      <c r="X1896" s="19"/>
      <c r="Y1896" s="19"/>
      <c r="Z1896" s="19"/>
      <c r="AA1896" s="19"/>
    </row>
    <row r="1897" spans="1:27" x14ac:dyDescent="0.2">
      <c r="A1897" s="19"/>
      <c r="B1897" s="19"/>
      <c r="C1897" s="28"/>
      <c r="D1897" s="19"/>
      <c r="E1897" s="19"/>
      <c r="F1897" s="19"/>
      <c r="G1897" s="19"/>
      <c r="H1897" s="19"/>
      <c r="I1897" s="19"/>
      <c r="J1897" s="19"/>
      <c r="K1897" s="19"/>
      <c r="L1897" s="20"/>
      <c r="M1897" s="20"/>
      <c r="N1897" s="29"/>
      <c r="O1897" s="19"/>
      <c r="P1897" s="19"/>
      <c r="Q1897" s="19"/>
      <c r="R1897" s="19"/>
      <c r="S1897" s="19"/>
      <c r="T1897" s="19"/>
      <c r="U1897" s="19"/>
      <c r="V1897" s="19"/>
      <c r="W1897" s="19"/>
      <c r="X1897" s="19"/>
      <c r="Y1897" s="19"/>
      <c r="Z1897" s="19"/>
      <c r="AA1897" s="19"/>
    </row>
    <row r="1898" spans="1:27" x14ac:dyDescent="0.2">
      <c r="A1898" s="24" t="s">
        <v>288</v>
      </c>
      <c r="B1898" s="19"/>
      <c r="C1898" s="19"/>
      <c r="D1898" s="19"/>
      <c r="E1898" s="19"/>
      <c r="F1898" s="19"/>
      <c r="G1898" s="19"/>
      <c r="H1898" s="19"/>
      <c r="I1898" s="19"/>
      <c r="J1898" s="19"/>
      <c r="K1898" s="19"/>
      <c r="L1898" s="19"/>
      <c r="M1898" s="19"/>
      <c r="N1898" s="29"/>
      <c r="O1898" s="19"/>
      <c r="P1898" s="19"/>
      <c r="Q1898" s="19"/>
      <c r="R1898" s="19"/>
      <c r="S1898" s="19"/>
      <c r="T1898" s="19"/>
      <c r="U1898" s="19"/>
      <c r="V1898" s="19"/>
      <c r="W1898" s="19"/>
      <c r="X1898" s="19"/>
      <c r="Y1898" s="19"/>
      <c r="Z1898" s="19"/>
      <c r="AA1898" s="19"/>
    </row>
    <row r="1899" spans="1:27" x14ac:dyDescent="0.2">
      <c r="A1899" s="371" t="s">
        <v>289</v>
      </c>
      <c r="B1899" s="371"/>
      <c r="C1899" s="371"/>
      <c r="D1899" s="371"/>
      <c r="E1899" s="371"/>
      <c r="F1899" s="371"/>
      <c r="G1899" s="371"/>
      <c r="H1899" s="371"/>
      <c r="I1899" s="371"/>
      <c r="J1899" s="371" t="s">
        <v>290</v>
      </c>
      <c r="K1899" s="371"/>
      <c r="L1899" s="371"/>
      <c r="M1899" s="371"/>
      <c r="N1899" s="371"/>
      <c r="O1899" s="371"/>
      <c r="P1899" s="371"/>
      <c r="Q1899" s="371"/>
      <c r="R1899" s="371"/>
      <c r="S1899" s="19"/>
      <c r="T1899" s="19"/>
      <c r="U1899" s="19"/>
      <c r="V1899" s="19"/>
      <c r="W1899" s="19"/>
      <c r="X1899" s="19"/>
      <c r="Y1899" s="19"/>
      <c r="Z1899" s="19"/>
      <c r="AA1899" s="19"/>
    </row>
    <row r="1900" spans="1:27" x14ac:dyDescent="0.2">
      <c r="A1900" s="370"/>
      <c r="B1900" s="370"/>
      <c r="C1900" s="370"/>
      <c r="D1900" s="370"/>
      <c r="E1900" s="370"/>
      <c r="F1900" s="370"/>
      <c r="G1900" s="370"/>
      <c r="H1900" s="370"/>
      <c r="I1900" s="370"/>
      <c r="J1900" s="370"/>
      <c r="K1900" s="370"/>
      <c r="L1900" s="370"/>
      <c r="M1900" s="370"/>
      <c r="N1900" s="370"/>
      <c r="O1900" s="370"/>
      <c r="P1900" s="370"/>
      <c r="Q1900" s="370"/>
      <c r="R1900" s="370"/>
      <c r="S1900" s="19"/>
      <c r="T1900" s="19"/>
      <c r="U1900" s="19"/>
      <c r="V1900" s="19"/>
      <c r="W1900" s="19"/>
      <c r="X1900" s="19"/>
      <c r="Y1900" s="19"/>
      <c r="Z1900" s="19"/>
      <c r="AA1900" s="19"/>
    </row>
    <row r="1901" spans="1:27" x14ac:dyDescent="0.2">
      <c r="A1901" s="370"/>
      <c r="B1901" s="370"/>
      <c r="C1901" s="370"/>
      <c r="D1901" s="370"/>
      <c r="E1901" s="370"/>
      <c r="F1901" s="370"/>
      <c r="G1901" s="370"/>
      <c r="H1901" s="370"/>
      <c r="I1901" s="370"/>
      <c r="J1901" s="370"/>
      <c r="K1901" s="370"/>
      <c r="L1901" s="370"/>
      <c r="M1901" s="370"/>
      <c r="N1901" s="370"/>
      <c r="O1901" s="370"/>
      <c r="P1901" s="370"/>
      <c r="Q1901" s="370"/>
      <c r="R1901" s="370"/>
      <c r="S1901" s="19" t="s">
        <v>291</v>
      </c>
      <c r="T1901" s="19"/>
      <c r="U1901" s="19"/>
      <c r="V1901" s="19"/>
      <c r="W1901" s="19"/>
      <c r="X1901" s="19"/>
      <c r="Y1901" s="19"/>
      <c r="Z1901" s="19"/>
      <c r="AA1901" s="19"/>
    </row>
    <row r="1902" spans="1:27" x14ac:dyDescent="0.2">
      <c r="A1902" s="370"/>
      <c r="B1902" s="370"/>
      <c r="C1902" s="370"/>
      <c r="D1902" s="370"/>
      <c r="E1902" s="370"/>
      <c r="F1902" s="370"/>
      <c r="G1902" s="370"/>
      <c r="H1902" s="370"/>
      <c r="I1902" s="370"/>
      <c r="J1902" s="370"/>
      <c r="K1902" s="370"/>
      <c r="L1902" s="370"/>
      <c r="M1902" s="370"/>
      <c r="N1902" s="370"/>
      <c r="O1902" s="370"/>
      <c r="P1902" s="370"/>
      <c r="Q1902" s="370"/>
      <c r="R1902" s="370"/>
      <c r="S1902" s="19"/>
      <c r="T1902" s="19"/>
      <c r="U1902" s="19"/>
      <c r="V1902" s="19"/>
      <c r="W1902" s="19"/>
      <c r="X1902" s="19"/>
      <c r="Y1902" s="19"/>
      <c r="Z1902" s="19"/>
      <c r="AA1902" s="19"/>
    </row>
    <row r="1903" spans="1:27" x14ac:dyDescent="0.2">
      <c r="A1903" s="370"/>
      <c r="B1903" s="370"/>
      <c r="C1903" s="370"/>
      <c r="D1903" s="370"/>
      <c r="E1903" s="370"/>
      <c r="F1903" s="370"/>
      <c r="G1903" s="370"/>
      <c r="H1903" s="370"/>
      <c r="I1903" s="370"/>
      <c r="J1903" s="370"/>
      <c r="K1903" s="370"/>
      <c r="L1903" s="370"/>
      <c r="M1903" s="370"/>
      <c r="N1903" s="370"/>
      <c r="O1903" s="370"/>
      <c r="P1903" s="370"/>
      <c r="Q1903" s="370"/>
      <c r="R1903" s="370"/>
      <c r="S1903" s="19"/>
      <c r="T1903" s="19"/>
      <c r="U1903" s="19"/>
      <c r="V1903" s="19"/>
      <c r="W1903" s="19"/>
      <c r="X1903" s="19"/>
      <c r="Y1903" s="19"/>
      <c r="Z1903" s="19"/>
      <c r="AA1903" s="19"/>
    </row>
    <row r="1904" spans="1:27" x14ac:dyDescent="0.2">
      <c r="A1904" s="370"/>
      <c r="B1904" s="370"/>
      <c r="C1904" s="370"/>
      <c r="D1904" s="370"/>
      <c r="E1904" s="370"/>
      <c r="F1904" s="370"/>
      <c r="G1904" s="370"/>
      <c r="H1904" s="370"/>
      <c r="I1904" s="370"/>
      <c r="J1904" s="370"/>
      <c r="K1904" s="370"/>
      <c r="L1904" s="370"/>
      <c r="M1904" s="370"/>
      <c r="N1904" s="370"/>
      <c r="O1904" s="370"/>
      <c r="P1904" s="370"/>
      <c r="Q1904" s="370"/>
      <c r="R1904" s="370"/>
      <c r="S1904" s="19" t="s">
        <v>292</v>
      </c>
      <c r="T1904" s="19"/>
      <c r="U1904" s="19"/>
      <c r="V1904" s="19"/>
      <c r="W1904" s="19"/>
      <c r="X1904" s="19"/>
      <c r="Y1904" s="19"/>
      <c r="Z1904" s="19"/>
      <c r="AA1904" s="19"/>
    </row>
    <row r="1905" spans="1:27" x14ac:dyDescent="0.2">
      <c r="A1905" s="370"/>
      <c r="B1905" s="370"/>
      <c r="C1905" s="370"/>
      <c r="D1905" s="370"/>
      <c r="E1905" s="370"/>
      <c r="F1905" s="370"/>
      <c r="G1905" s="370"/>
      <c r="H1905" s="370"/>
      <c r="I1905" s="370"/>
      <c r="J1905" s="370"/>
      <c r="K1905" s="370"/>
      <c r="L1905" s="370"/>
      <c r="M1905" s="370"/>
      <c r="N1905" s="370"/>
      <c r="O1905" s="370"/>
      <c r="P1905" s="370"/>
      <c r="Q1905" s="370"/>
      <c r="R1905" s="370"/>
      <c r="S1905" s="19" t="s">
        <v>293</v>
      </c>
      <c r="T1905" s="19"/>
      <c r="U1905" s="19"/>
      <c r="V1905" s="19"/>
      <c r="W1905" s="19"/>
      <c r="X1905" s="19"/>
      <c r="Y1905" s="19"/>
      <c r="Z1905" s="19"/>
      <c r="AA1905" s="19"/>
    </row>
    <row r="1906" spans="1:27" x14ac:dyDescent="0.2">
      <c r="A1906" s="370"/>
      <c r="B1906" s="370"/>
      <c r="C1906" s="370"/>
      <c r="D1906" s="370"/>
      <c r="E1906" s="370"/>
      <c r="F1906" s="370"/>
      <c r="G1906" s="370"/>
      <c r="H1906" s="370"/>
      <c r="I1906" s="370"/>
      <c r="J1906" s="370"/>
      <c r="K1906" s="370"/>
      <c r="L1906" s="370"/>
      <c r="M1906" s="370"/>
      <c r="N1906" s="370"/>
      <c r="O1906" s="370"/>
      <c r="P1906" s="370"/>
      <c r="Q1906" s="370"/>
      <c r="R1906" s="370"/>
      <c r="S1906" s="19"/>
      <c r="T1906" s="19"/>
      <c r="U1906" s="19"/>
      <c r="V1906" s="19"/>
      <c r="W1906" s="19"/>
      <c r="X1906" s="19"/>
      <c r="Y1906" s="19"/>
      <c r="Z1906" s="19"/>
      <c r="AA1906" s="19"/>
    </row>
    <row r="1907" spans="1:27" x14ac:dyDescent="0.2">
      <c r="A1907" s="370"/>
      <c r="B1907" s="370"/>
      <c r="C1907" s="370"/>
      <c r="D1907" s="370"/>
      <c r="E1907" s="370"/>
      <c r="F1907" s="370"/>
      <c r="G1907" s="370"/>
      <c r="H1907" s="370"/>
      <c r="I1907" s="370"/>
      <c r="J1907" s="370"/>
      <c r="K1907" s="370"/>
      <c r="L1907" s="370"/>
      <c r="M1907" s="370"/>
      <c r="N1907" s="370"/>
      <c r="O1907" s="370"/>
      <c r="P1907" s="370"/>
      <c r="Q1907" s="370"/>
      <c r="R1907" s="370"/>
      <c r="S1907" s="19"/>
      <c r="T1907" s="19"/>
      <c r="U1907" s="19"/>
      <c r="V1907" s="19"/>
      <c r="W1907" s="19"/>
      <c r="X1907" s="19"/>
      <c r="Y1907" s="19"/>
      <c r="Z1907" s="19"/>
      <c r="AA1907" s="19"/>
    </row>
    <row r="1908" spans="1:27" x14ac:dyDescent="0.2">
      <c r="A1908" s="370"/>
      <c r="B1908" s="370"/>
      <c r="C1908" s="370"/>
      <c r="D1908" s="370"/>
      <c r="E1908" s="370"/>
      <c r="F1908" s="370"/>
      <c r="G1908" s="370"/>
      <c r="H1908" s="370"/>
      <c r="I1908" s="370"/>
      <c r="J1908" s="370"/>
      <c r="K1908" s="370"/>
      <c r="L1908" s="370"/>
      <c r="M1908" s="370"/>
      <c r="N1908" s="370"/>
      <c r="O1908" s="370"/>
      <c r="P1908" s="370"/>
      <c r="Q1908" s="370"/>
      <c r="R1908" s="370"/>
      <c r="S1908" s="19"/>
      <c r="T1908" s="19"/>
      <c r="U1908" s="19"/>
      <c r="V1908" s="19"/>
      <c r="W1908" s="19"/>
      <c r="X1908" s="19"/>
      <c r="Y1908" s="19"/>
      <c r="Z1908" s="19"/>
      <c r="AA1908" s="19"/>
    </row>
    <row r="1909" spans="1:27" x14ac:dyDescent="0.2">
      <c r="A1909" s="370"/>
      <c r="B1909" s="370"/>
      <c r="C1909" s="370"/>
      <c r="D1909" s="370"/>
      <c r="E1909" s="370"/>
      <c r="F1909" s="370"/>
      <c r="G1909" s="370"/>
      <c r="H1909" s="370"/>
      <c r="I1909" s="370"/>
      <c r="J1909" s="370"/>
      <c r="K1909" s="370"/>
      <c r="L1909" s="370"/>
      <c r="M1909" s="370"/>
      <c r="N1909" s="370"/>
      <c r="O1909" s="370"/>
      <c r="P1909" s="370"/>
      <c r="Q1909" s="370"/>
      <c r="R1909" s="370"/>
      <c r="S1909" s="19"/>
      <c r="T1909" s="19"/>
      <c r="U1909" s="19"/>
      <c r="V1909" s="19"/>
      <c r="W1909" s="19"/>
      <c r="X1909" s="19"/>
      <c r="Y1909" s="19"/>
      <c r="Z1909" s="19"/>
      <c r="AA1909" s="19"/>
    </row>
    <row r="1910" spans="1:27" x14ac:dyDescent="0.2">
      <c r="A1910" s="370"/>
      <c r="B1910" s="370"/>
      <c r="C1910" s="370"/>
      <c r="D1910" s="370"/>
      <c r="E1910" s="370"/>
      <c r="F1910" s="370"/>
      <c r="G1910" s="370"/>
      <c r="H1910" s="370"/>
      <c r="I1910" s="370"/>
      <c r="J1910" s="370"/>
      <c r="K1910" s="370"/>
      <c r="L1910" s="370"/>
      <c r="M1910" s="370"/>
      <c r="N1910" s="370"/>
      <c r="O1910" s="370"/>
      <c r="P1910" s="370"/>
      <c r="Q1910" s="370"/>
      <c r="R1910" s="370"/>
      <c r="S1910" s="19"/>
      <c r="T1910" s="19"/>
      <c r="U1910" s="19"/>
      <c r="V1910" s="19"/>
      <c r="W1910" s="19"/>
      <c r="X1910" s="19"/>
      <c r="Y1910" s="19"/>
      <c r="Z1910" s="19"/>
      <c r="AA1910" s="19"/>
    </row>
    <row r="1911" spans="1:27" x14ac:dyDescent="0.2">
      <c r="A1911" s="19"/>
      <c r="B1911" s="19"/>
      <c r="C1911" s="19"/>
      <c r="D1911" s="19"/>
      <c r="E1911" s="19"/>
      <c r="F1911" s="19"/>
      <c r="G1911" s="19"/>
      <c r="H1911" s="19"/>
      <c r="I1911" s="19"/>
      <c r="J1911" s="19"/>
      <c r="K1911" s="19"/>
      <c r="L1911" s="19"/>
      <c r="M1911" s="19"/>
      <c r="N1911" s="19"/>
      <c r="O1911" s="19"/>
      <c r="P1911" s="29"/>
      <c r="Q1911" s="19"/>
      <c r="R1911" s="19"/>
      <c r="S1911" s="19"/>
      <c r="T1911" s="19"/>
      <c r="U1911" s="19"/>
      <c r="V1911" s="19"/>
      <c r="W1911" s="19"/>
      <c r="X1911" s="19"/>
      <c r="Y1911" s="19"/>
      <c r="Z1911" s="19"/>
      <c r="AA1911" s="19"/>
    </row>
    <row r="1912" spans="1:27" x14ac:dyDescent="0.2">
      <c r="A1912" s="371" t="s">
        <v>294</v>
      </c>
      <c r="B1912" s="371"/>
      <c r="C1912" s="371"/>
      <c r="D1912" s="371"/>
      <c r="E1912" s="371"/>
      <c r="F1912" s="371"/>
      <c r="G1912" s="371"/>
      <c r="H1912" s="371"/>
      <c r="I1912" s="371"/>
      <c r="J1912" s="371" t="s">
        <v>295</v>
      </c>
      <c r="K1912" s="371"/>
      <c r="L1912" s="371"/>
      <c r="M1912" s="371"/>
      <c r="N1912" s="371"/>
      <c r="O1912" s="371"/>
      <c r="P1912" s="371"/>
      <c r="Q1912" s="371"/>
      <c r="R1912" s="371"/>
      <c r="S1912" s="19"/>
      <c r="T1912" s="19"/>
      <c r="U1912" s="19"/>
      <c r="V1912" s="19"/>
      <c r="W1912" s="19"/>
      <c r="X1912" s="19"/>
      <c r="Y1912" s="19"/>
      <c r="Z1912" s="19"/>
      <c r="AA1912" s="19"/>
    </row>
    <row r="1913" spans="1:27" x14ac:dyDescent="0.2">
      <c r="A1913" s="370"/>
      <c r="B1913" s="370"/>
      <c r="C1913" s="370"/>
      <c r="D1913" s="370"/>
      <c r="E1913" s="370"/>
      <c r="F1913" s="370"/>
      <c r="G1913" s="370"/>
      <c r="H1913" s="370"/>
      <c r="I1913" s="370"/>
      <c r="J1913" s="370"/>
      <c r="K1913" s="370"/>
      <c r="L1913" s="370"/>
      <c r="M1913" s="370"/>
      <c r="N1913" s="370"/>
      <c r="O1913" s="370"/>
      <c r="P1913" s="370"/>
      <c r="Q1913" s="370"/>
      <c r="R1913" s="370"/>
      <c r="S1913" s="19" t="s">
        <v>296</v>
      </c>
      <c r="T1913" s="19"/>
      <c r="U1913" s="19"/>
      <c r="V1913" s="19"/>
      <c r="W1913" s="19"/>
      <c r="X1913" s="19"/>
      <c r="Y1913" s="19"/>
      <c r="Z1913" s="19"/>
      <c r="AA1913" s="19"/>
    </row>
    <row r="1914" spans="1:27" x14ac:dyDescent="0.2">
      <c r="A1914" s="370"/>
      <c r="B1914" s="370"/>
      <c r="C1914" s="370"/>
      <c r="D1914" s="370"/>
      <c r="E1914" s="370"/>
      <c r="F1914" s="370"/>
      <c r="G1914" s="370"/>
      <c r="H1914" s="370"/>
      <c r="I1914" s="370"/>
      <c r="J1914" s="370"/>
      <c r="K1914" s="370"/>
      <c r="L1914" s="370"/>
      <c r="M1914" s="370"/>
      <c r="N1914" s="370"/>
      <c r="O1914" s="370"/>
      <c r="P1914" s="370"/>
      <c r="Q1914" s="370"/>
      <c r="R1914" s="370"/>
      <c r="S1914" s="19" t="s">
        <v>297</v>
      </c>
      <c r="T1914" s="19"/>
      <c r="U1914" s="19"/>
      <c r="V1914" s="19"/>
      <c r="W1914" s="19"/>
      <c r="X1914" s="19"/>
      <c r="Y1914" s="19"/>
      <c r="Z1914" s="19"/>
      <c r="AA1914" s="19"/>
    </row>
    <row r="1915" spans="1:27" x14ac:dyDescent="0.2">
      <c r="A1915" s="370"/>
      <c r="B1915" s="370"/>
      <c r="C1915" s="370"/>
      <c r="D1915" s="370"/>
      <c r="E1915" s="370"/>
      <c r="F1915" s="370"/>
      <c r="G1915" s="370"/>
      <c r="H1915" s="370"/>
      <c r="I1915" s="370"/>
      <c r="J1915" s="370"/>
      <c r="K1915" s="370"/>
      <c r="L1915" s="370"/>
      <c r="M1915" s="370"/>
      <c r="N1915" s="370"/>
      <c r="O1915" s="370"/>
      <c r="P1915" s="370"/>
      <c r="Q1915" s="370"/>
      <c r="R1915" s="370"/>
      <c r="S1915" s="19"/>
      <c r="T1915" s="19"/>
      <c r="U1915" s="19"/>
      <c r="V1915" s="19"/>
      <c r="W1915" s="19"/>
      <c r="X1915" s="19"/>
      <c r="Y1915" s="19"/>
      <c r="Z1915" s="19"/>
      <c r="AA1915" s="19"/>
    </row>
    <row r="1916" spans="1:27" x14ac:dyDescent="0.2">
      <c r="A1916" s="370"/>
      <c r="B1916" s="370"/>
      <c r="C1916" s="370"/>
      <c r="D1916" s="370"/>
      <c r="E1916" s="370"/>
      <c r="F1916" s="370"/>
      <c r="G1916" s="370"/>
      <c r="H1916" s="370"/>
      <c r="I1916" s="370"/>
      <c r="J1916" s="370"/>
      <c r="K1916" s="370"/>
      <c r="L1916" s="370"/>
      <c r="M1916" s="370"/>
      <c r="N1916" s="370"/>
      <c r="O1916" s="370"/>
      <c r="P1916" s="370"/>
      <c r="Q1916" s="370"/>
      <c r="R1916" s="370"/>
      <c r="S1916" s="19"/>
      <c r="T1916" s="19"/>
      <c r="U1916" s="19"/>
      <c r="V1916" s="19"/>
      <c r="W1916" s="19"/>
      <c r="X1916" s="19"/>
      <c r="Y1916" s="19"/>
      <c r="Z1916" s="19"/>
      <c r="AA1916" s="19"/>
    </row>
    <row r="1917" spans="1:27" x14ac:dyDescent="0.2">
      <c r="A1917" s="370"/>
      <c r="B1917" s="370"/>
      <c r="C1917" s="370"/>
      <c r="D1917" s="370"/>
      <c r="E1917" s="370"/>
      <c r="F1917" s="370"/>
      <c r="G1917" s="370"/>
      <c r="H1917" s="370"/>
      <c r="I1917" s="370"/>
      <c r="J1917" s="370"/>
      <c r="K1917" s="370"/>
      <c r="L1917" s="370"/>
      <c r="M1917" s="370"/>
      <c r="N1917" s="370"/>
      <c r="O1917" s="370"/>
      <c r="P1917" s="370"/>
      <c r="Q1917" s="370"/>
      <c r="R1917" s="370"/>
      <c r="S1917" s="19"/>
      <c r="T1917" s="19"/>
      <c r="U1917" s="19"/>
      <c r="V1917" s="19"/>
      <c r="W1917" s="19"/>
      <c r="X1917" s="19"/>
      <c r="Y1917" s="19"/>
      <c r="Z1917" s="19"/>
      <c r="AA1917" s="19"/>
    </row>
    <row r="1918" spans="1:27" x14ac:dyDescent="0.2">
      <c r="A1918" s="370"/>
      <c r="B1918" s="370"/>
      <c r="C1918" s="370"/>
      <c r="D1918" s="370"/>
      <c r="E1918" s="370"/>
      <c r="F1918" s="370"/>
      <c r="G1918" s="370"/>
      <c r="H1918" s="370"/>
      <c r="I1918" s="370"/>
      <c r="J1918" s="370"/>
      <c r="K1918" s="370"/>
      <c r="L1918" s="370"/>
      <c r="M1918" s="370"/>
      <c r="N1918" s="370"/>
      <c r="O1918" s="370"/>
      <c r="P1918" s="370"/>
      <c r="Q1918" s="370"/>
      <c r="R1918" s="370"/>
      <c r="S1918" s="19"/>
      <c r="T1918" s="19"/>
      <c r="U1918" s="19"/>
      <c r="V1918" s="19"/>
      <c r="W1918" s="19"/>
      <c r="X1918" s="19"/>
      <c r="Y1918" s="19"/>
      <c r="Z1918" s="19"/>
      <c r="AA1918" s="19"/>
    </row>
    <row r="1919" spans="1:27" x14ac:dyDescent="0.2">
      <c r="A1919" s="370"/>
      <c r="B1919" s="370"/>
      <c r="C1919" s="370"/>
      <c r="D1919" s="370"/>
      <c r="E1919" s="370"/>
      <c r="F1919" s="370"/>
      <c r="G1919" s="370"/>
      <c r="H1919" s="370"/>
      <c r="I1919" s="370"/>
      <c r="J1919" s="370"/>
      <c r="K1919" s="370"/>
      <c r="L1919" s="370"/>
      <c r="M1919" s="370"/>
      <c r="N1919" s="370"/>
      <c r="O1919" s="370"/>
      <c r="P1919" s="370"/>
      <c r="Q1919" s="370"/>
      <c r="R1919" s="370"/>
      <c r="S1919" s="19"/>
      <c r="T1919" s="19"/>
      <c r="U1919" s="19"/>
      <c r="V1919" s="19"/>
      <c r="W1919" s="19"/>
      <c r="X1919" s="19"/>
      <c r="Y1919" s="19"/>
      <c r="Z1919" s="19"/>
      <c r="AA1919" s="19"/>
    </row>
    <row r="1920" spans="1:27" x14ac:dyDescent="0.2">
      <c r="A1920" s="370"/>
      <c r="B1920" s="370"/>
      <c r="C1920" s="370"/>
      <c r="D1920" s="370"/>
      <c r="E1920" s="370"/>
      <c r="F1920" s="370"/>
      <c r="G1920" s="370"/>
      <c r="H1920" s="370"/>
      <c r="I1920" s="370"/>
      <c r="J1920" s="370"/>
      <c r="K1920" s="370"/>
      <c r="L1920" s="370"/>
      <c r="M1920" s="370"/>
      <c r="N1920" s="370"/>
      <c r="O1920" s="370"/>
      <c r="P1920" s="370"/>
      <c r="Q1920" s="370"/>
      <c r="R1920" s="370"/>
      <c r="S1920" s="19"/>
      <c r="T1920" s="19"/>
      <c r="U1920" s="19"/>
      <c r="V1920" s="19"/>
      <c r="W1920" s="19"/>
      <c r="X1920" s="19"/>
      <c r="Y1920" s="19"/>
      <c r="Z1920" s="19"/>
      <c r="AA1920" s="19"/>
    </row>
    <row r="1921" spans="1:27" x14ac:dyDescent="0.2">
      <c r="A1921" s="370"/>
      <c r="B1921" s="370"/>
      <c r="C1921" s="370"/>
      <c r="D1921" s="370"/>
      <c r="E1921" s="370"/>
      <c r="F1921" s="370"/>
      <c r="G1921" s="370"/>
      <c r="H1921" s="370"/>
      <c r="I1921" s="370"/>
      <c r="J1921" s="370"/>
      <c r="K1921" s="370"/>
      <c r="L1921" s="370"/>
      <c r="M1921" s="370"/>
      <c r="N1921" s="370"/>
      <c r="O1921" s="370"/>
      <c r="P1921" s="370"/>
      <c r="Q1921" s="370"/>
      <c r="R1921" s="370"/>
      <c r="S1921" s="19"/>
      <c r="T1921" s="19"/>
      <c r="U1921" s="19"/>
      <c r="V1921" s="19"/>
      <c r="W1921" s="19"/>
      <c r="X1921" s="19"/>
      <c r="Y1921" s="19"/>
      <c r="Z1921" s="19"/>
      <c r="AA1921" s="19"/>
    </row>
    <row r="1922" spans="1:27" x14ac:dyDescent="0.2">
      <c r="A1922" s="370"/>
      <c r="B1922" s="370"/>
      <c r="C1922" s="370"/>
      <c r="D1922" s="370"/>
      <c r="E1922" s="370"/>
      <c r="F1922" s="370"/>
      <c r="G1922" s="370"/>
      <c r="H1922" s="370"/>
      <c r="I1922" s="370"/>
      <c r="J1922" s="370"/>
      <c r="K1922" s="370"/>
      <c r="L1922" s="370"/>
      <c r="M1922" s="370"/>
      <c r="N1922" s="370"/>
      <c r="O1922" s="370"/>
      <c r="P1922" s="370"/>
      <c r="Q1922" s="370"/>
      <c r="R1922" s="370"/>
      <c r="S1922" s="19"/>
      <c r="T1922" s="19"/>
      <c r="U1922" s="19"/>
      <c r="V1922" s="19"/>
      <c r="W1922" s="19"/>
      <c r="X1922" s="19"/>
      <c r="Y1922" s="19"/>
      <c r="Z1922" s="19"/>
      <c r="AA1922" s="19"/>
    </row>
    <row r="1923" spans="1:27" x14ac:dyDescent="0.2">
      <c r="A1923" s="370"/>
      <c r="B1923" s="370"/>
      <c r="C1923" s="370"/>
      <c r="D1923" s="370"/>
      <c r="E1923" s="370"/>
      <c r="F1923" s="370"/>
      <c r="G1923" s="370"/>
      <c r="H1923" s="370"/>
      <c r="I1923" s="370"/>
      <c r="J1923" s="370"/>
      <c r="K1923" s="370"/>
      <c r="L1923" s="370"/>
      <c r="M1923" s="370"/>
      <c r="N1923" s="370"/>
      <c r="O1923" s="370"/>
      <c r="P1923" s="370"/>
      <c r="Q1923" s="370"/>
      <c r="R1923" s="370"/>
      <c r="S1923" s="19"/>
      <c r="T1923" s="19"/>
      <c r="U1923" s="19"/>
      <c r="V1923" s="19"/>
      <c r="W1923" s="19"/>
      <c r="X1923" s="19"/>
      <c r="Y1923" s="19"/>
      <c r="Z1923" s="19"/>
      <c r="AA1923" s="19"/>
    </row>
    <row r="1924" spans="1:27" x14ac:dyDescent="0.2">
      <c r="A1924" s="19"/>
      <c r="B1924" s="19"/>
      <c r="C1924" s="19"/>
      <c r="D1924" s="19"/>
      <c r="E1924" s="19"/>
      <c r="F1924" s="19"/>
      <c r="G1924" s="19"/>
      <c r="H1924" s="19"/>
      <c r="I1924" s="19"/>
      <c r="J1924" s="19"/>
      <c r="K1924" s="19"/>
      <c r="L1924" s="19"/>
      <c r="M1924" s="19"/>
      <c r="N1924" s="19"/>
      <c r="O1924" s="19"/>
      <c r="P1924" s="29"/>
      <c r="Q1924" s="19"/>
      <c r="R1924" s="19"/>
      <c r="S1924" s="19"/>
      <c r="T1924" s="19"/>
      <c r="U1924" s="19"/>
      <c r="V1924" s="19"/>
      <c r="W1924" s="19"/>
      <c r="X1924" s="19"/>
      <c r="Y1924" s="19"/>
      <c r="Z1924" s="19"/>
      <c r="AA1924" s="19"/>
    </row>
    <row r="1925" spans="1:27" x14ac:dyDescent="0.2">
      <c r="A1925" s="371" t="s">
        <v>298</v>
      </c>
      <c r="B1925" s="371"/>
      <c r="C1925" s="371"/>
      <c r="D1925" s="371"/>
      <c r="E1925" s="371"/>
      <c r="F1925" s="371"/>
      <c r="G1925" s="371"/>
      <c r="H1925" s="371"/>
      <c r="I1925" s="371"/>
      <c r="J1925" s="371" t="s">
        <v>299</v>
      </c>
      <c r="K1925" s="371"/>
      <c r="L1925" s="371"/>
      <c r="M1925" s="371"/>
      <c r="N1925" s="371"/>
      <c r="O1925" s="371"/>
      <c r="P1925" s="371"/>
      <c r="Q1925" s="371"/>
      <c r="R1925" s="371"/>
      <c r="S1925" s="19"/>
      <c r="T1925" s="19"/>
      <c r="U1925" s="19"/>
      <c r="V1925" s="19"/>
      <c r="W1925" s="19"/>
      <c r="X1925" s="19"/>
      <c r="Y1925" s="19"/>
      <c r="Z1925" s="19"/>
      <c r="AA1925" s="19"/>
    </row>
    <row r="1926" spans="1:27" x14ac:dyDescent="0.2">
      <c r="A1926" s="370"/>
      <c r="B1926" s="370"/>
      <c r="C1926" s="370"/>
      <c r="D1926" s="370"/>
      <c r="E1926" s="370"/>
      <c r="F1926" s="370"/>
      <c r="G1926" s="370"/>
      <c r="H1926" s="370"/>
      <c r="I1926" s="370"/>
      <c r="J1926" s="370"/>
      <c r="K1926" s="370"/>
      <c r="L1926" s="370"/>
      <c r="M1926" s="370"/>
      <c r="N1926" s="370"/>
      <c r="O1926" s="370"/>
      <c r="P1926" s="370"/>
      <c r="Q1926" s="370"/>
      <c r="R1926" s="370"/>
      <c r="S1926" s="19" t="s">
        <v>300</v>
      </c>
      <c r="T1926" s="19"/>
      <c r="U1926" s="19"/>
      <c r="V1926" s="19"/>
      <c r="W1926" s="19"/>
      <c r="X1926" s="19"/>
      <c r="Y1926" s="19"/>
      <c r="Z1926" s="19"/>
      <c r="AA1926" s="19"/>
    </row>
    <row r="1927" spans="1:27" x14ac:dyDescent="0.2">
      <c r="A1927" s="370"/>
      <c r="B1927" s="370"/>
      <c r="C1927" s="370"/>
      <c r="D1927" s="370"/>
      <c r="E1927" s="370"/>
      <c r="F1927" s="370"/>
      <c r="G1927" s="370"/>
      <c r="H1927" s="370"/>
      <c r="I1927" s="370"/>
      <c r="J1927" s="370"/>
      <c r="K1927" s="370"/>
      <c r="L1927" s="370"/>
      <c r="M1927" s="370"/>
      <c r="N1927" s="370"/>
      <c r="O1927" s="370"/>
      <c r="P1927" s="370"/>
      <c r="Q1927" s="370"/>
      <c r="R1927" s="370"/>
      <c r="S1927" s="19"/>
      <c r="T1927" s="19"/>
      <c r="U1927" s="19"/>
      <c r="V1927" s="19"/>
      <c r="W1927" s="19"/>
      <c r="X1927" s="19"/>
      <c r="Y1927" s="19"/>
      <c r="Z1927" s="19"/>
      <c r="AA1927" s="19"/>
    </row>
    <row r="1928" spans="1:27" x14ac:dyDescent="0.2">
      <c r="A1928" s="370"/>
      <c r="B1928" s="370"/>
      <c r="C1928" s="370"/>
      <c r="D1928" s="370"/>
      <c r="E1928" s="370"/>
      <c r="F1928" s="370"/>
      <c r="G1928" s="370"/>
      <c r="H1928" s="370"/>
      <c r="I1928" s="370"/>
      <c r="J1928" s="370"/>
      <c r="K1928" s="370"/>
      <c r="L1928" s="370"/>
      <c r="M1928" s="370"/>
      <c r="N1928" s="370"/>
      <c r="O1928" s="370"/>
      <c r="P1928" s="370"/>
      <c r="Q1928" s="370"/>
      <c r="R1928" s="370"/>
      <c r="S1928" s="19"/>
      <c r="T1928" s="19"/>
      <c r="U1928" s="19"/>
      <c r="V1928" s="19"/>
      <c r="W1928" s="19"/>
      <c r="X1928" s="19"/>
      <c r="Y1928" s="19"/>
      <c r="Z1928" s="19"/>
      <c r="AA1928" s="19"/>
    </row>
    <row r="1929" spans="1:27" x14ac:dyDescent="0.2">
      <c r="A1929" s="370"/>
      <c r="B1929" s="370"/>
      <c r="C1929" s="370"/>
      <c r="D1929" s="370"/>
      <c r="E1929" s="370"/>
      <c r="F1929" s="370"/>
      <c r="G1929" s="370"/>
      <c r="H1929" s="370"/>
      <c r="I1929" s="370"/>
      <c r="J1929" s="370"/>
      <c r="K1929" s="370"/>
      <c r="L1929" s="370"/>
      <c r="M1929" s="370"/>
      <c r="N1929" s="370"/>
      <c r="O1929" s="370"/>
      <c r="P1929" s="370"/>
      <c r="Q1929" s="370"/>
      <c r="R1929" s="370"/>
      <c r="S1929" s="19"/>
      <c r="T1929" s="19"/>
      <c r="U1929" s="19"/>
      <c r="V1929" s="19"/>
      <c r="W1929" s="19"/>
      <c r="X1929" s="19"/>
      <c r="Y1929" s="19"/>
      <c r="Z1929" s="19"/>
      <c r="AA1929" s="19"/>
    </row>
    <row r="1930" spans="1:27" x14ac:dyDescent="0.2">
      <c r="A1930" s="370"/>
      <c r="B1930" s="370"/>
      <c r="C1930" s="370"/>
      <c r="D1930" s="370"/>
      <c r="E1930" s="370"/>
      <c r="F1930" s="370"/>
      <c r="G1930" s="370"/>
      <c r="H1930" s="370"/>
      <c r="I1930" s="370"/>
      <c r="J1930" s="370"/>
      <c r="K1930" s="370"/>
      <c r="L1930" s="370"/>
      <c r="M1930" s="370"/>
      <c r="N1930" s="370"/>
      <c r="O1930" s="370"/>
      <c r="P1930" s="370"/>
      <c r="Q1930" s="370"/>
      <c r="R1930" s="370"/>
      <c r="S1930" s="19"/>
      <c r="T1930" s="19"/>
      <c r="U1930" s="19"/>
      <c r="V1930" s="19"/>
      <c r="W1930" s="19"/>
      <c r="X1930" s="19"/>
      <c r="Y1930" s="19"/>
      <c r="Z1930" s="19"/>
      <c r="AA1930" s="19"/>
    </row>
    <row r="1931" spans="1:27" x14ac:dyDescent="0.2">
      <c r="A1931" s="370"/>
      <c r="B1931" s="370"/>
      <c r="C1931" s="370"/>
      <c r="D1931" s="370"/>
      <c r="E1931" s="370"/>
      <c r="F1931" s="370"/>
      <c r="G1931" s="370"/>
      <c r="H1931" s="370"/>
      <c r="I1931" s="370"/>
      <c r="J1931" s="370"/>
      <c r="K1931" s="370"/>
      <c r="L1931" s="370"/>
      <c r="M1931" s="370"/>
      <c r="N1931" s="370"/>
      <c r="O1931" s="370"/>
      <c r="P1931" s="370"/>
      <c r="Q1931" s="370"/>
      <c r="R1931" s="370"/>
      <c r="S1931" s="19"/>
      <c r="T1931" s="19"/>
      <c r="U1931" s="19"/>
      <c r="V1931" s="19"/>
      <c r="W1931" s="19"/>
      <c r="X1931" s="19"/>
      <c r="Y1931" s="19"/>
      <c r="Z1931" s="19"/>
      <c r="AA1931" s="19"/>
    </row>
    <row r="1932" spans="1:27" x14ac:dyDescent="0.2">
      <c r="A1932" s="370"/>
      <c r="B1932" s="370"/>
      <c r="C1932" s="370"/>
      <c r="D1932" s="370"/>
      <c r="E1932" s="370"/>
      <c r="F1932" s="370"/>
      <c r="G1932" s="370"/>
      <c r="H1932" s="370"/>
      <c r="I1932" s="370"/>
      <c r="J1932" s="370"/>
      <c r="K1932" s="370"/>
      <c r="L1932" s="370"/>
      <c r="M1932" s="370"/>
      <c r="N1932" s="370"/>
      <c r="O1932" s="370"/>
      <c r="P1932" s="370"/>
      <c r="Q1932" s="370"/>
      <c r="R1932" s="370"/>
      <c r="S1932" s="19"/>
      <c r="T1932" s="19"/>
      <c r="U1932" s="19"/>
      <c r="V1932" s="19"/>
      <c r="W1932" s="19"/>
      <c r="X1932" s="19"/>
      <c r="Y1932" s="19"/>
      <c r="Z1932" s="19"/>
      <c r="AA1932" s="19"/>
    </row>
    <row r="1933" spans="1:27" x14ac:dyDescent="0.2">
      <c r="A1933" s="370"/>
      <c r="B1933" s="370"/>
      <c r="C1933" s="370"/>
      <c r="D1933" s="370"/>
      <c r="E1933" s="370"/>
      <c r="F1933" s="370"/>
      <c r="G1933" s="370"/>
      <c r="H1933" s="370"/>
      <c r="I1933" s="370"/>
      <c r="J1933" s="370"/>
      <c r="K1933" s="370"/>
      <c r="L1933" s="370"/>
      <c r="M1933" s="370"/>
      <c r="N1933" s="370"/>
      <c r="O1933" s="370"/>
      <c r="P1933" s="370"/>
      <c r="Q1933" s="370"/>
      <c r="R1933" s="370"/>
      <c r="S1933" s="19"/>
      <c r="T1933" s="19"/>
      <c r="U1933" s="19"/>
      <c r="V1933" s="19"/>
      <c r="W1933" s="19"/>
      <c r="X1933" s="19"/>
      <c r="Y1933" s="19"/>
      <c r="Z1933" s="19"/>
      <c r="AA1933" s="19"/>
    </row>
    <row r="1934" spans="1:27" x14ac:dyDescent="0.2">
      <c r="A1934" s="370"/>
      <c r="B1934" s="370"/>
      <c r="C1934" s="370"/>
      <c r="D1934" s="370"/>
      <c r="E1934" s="370"/>
      <c r="F1934" s="370"/>
      <c r="G1934" s="370"/>
      <c r="H1934" s="370"/>
      <c r="I1934" s="370"/>
      <c r="J1934" s="370"/>
      <c r="K1934" s="370"/>
      <c r="L1934" s="370"/>
      <c r="M1934" s="370"/>
      <c r="N1934" s="370"/>
      <c r="O1934" s="370"/>
      <c r="P1934" s="370"/>
      <c r="Q1934" s="370"/>
      <c r="R1934" s="370"/>
      <c r="S1934" s="19"/>
      <c r="T1934" s="19"/>
      <c r="U1934" s="19"/>
      <c r="V1934" s="19"/>
      <c r="W1934" s="19"/>
      <c r="X1934" s="19"/>
      <c r="Y1934" s="19"/>
      <c r="Z1934" s="19"/>
      <c r="AA1934" s="19"/>
    </row>
    <row r="1935" spans="1:27" x14ac:dyDescent="0.2">
      <c r="A1935" s="370"/>
      <c r="B1935" s="370"/>
      <c r="C1935" s="370"/>
      <c r="D1935" s="370"/>
      <c r="E1935" s="370"/>
      <c r="F1935" s="370"/>
      <c r="G1935" s="370"/>
      <c r="H1935" s="370"/>
      <c r="I1935" s="370"/>
      <c r="J1935" s="370"/>
      <c r="K1935" s="370"/>
      <c r="L1935" s="370"/>
      <c r="M1935" s="370"/>
      <c r="N1935" s="370"/>
      <c r="O1935" s="370"/>
      <c r="P1935" s="370"/>
      <c r="Q1935" s="370"/>
      <c r="R1935" s="370"/>
      <c r="S1935" s="19"/>
      <c r="T1935" s="19"/>
      <c r="U1935" s="19"/>
      <c r="V1935" s="19"/>
      <c r="W1935" s="19"/>
      <c r="X1935" s="19"/>
      <c r="Y1935" s="19"/>
      <c r="Z1935" s="19"/>
      <c r="AA1935" s="19"/>
    </row>
    <row r="1936" spans="1:27" x14ac:dyDescent="0.2">
      <c r="A1936" s="370"/>
      <c r="B1936" s="370"/>
      <c r="C1936" s="370"/>
      <c r="D1936" s="370"/>
      <c r="E1936" s="370"/>
      <c r="F1936" s="370"/>
      <c r="G1936" s="370"/>
      <c r="H1936" s="370"/>
      <c r="I1936" s="370"/>
      <c r="J1936" s="370"/>
      <c r="K1936" s="370"/>
      <c r="L1936" s="370"/>
      <c r="M1936" s="370"/>
      <c r="N1936" s="370"/>
      <c r="O1936" s="370"/>
      <c r="P1936" s="370"/>
      <c r="Q1936" s="370"/>
      <c r="R1936" s="370"/>
      <c r="S1936" s="19"/>
      <c r="T1936" s="19"/>
      <c r="U1936" s="19"/>
      <c r="V1936" s="19"/>
      <c r="W1936" s="19"/>
      <c r="X1936" s="19"/>
      <c r="Y1936" s="19"/>
      <c r="Z1936" s="19"/>
      <c r="AA1936" s="19"/>
    </row>
    <row r="1937" spans="1:27" x14ac:dyDescent="0.2">
      <c r="A1937" s="19"/>
      <c r="B1937" s="19"/>
      <c r="C1937" s="19"/>
      <c r="D1937" s="19"/>
      <c r="E1937" s="19"/>
      <c r="F1937" s="19"/>
      <c r="G1937" s="19"/>
      <c r="H1937" s="19"/>
      <c r="I1937" s="19"/>
      <c r="J1937" s="19"/>
      <c r="K1937" s="19"/>
      <c r="L1937" s="19"/>
      <c r="M1937" s="19"/>
      <c r="N1937" s="19"/>
      <c r="O1937" s="19"/>
      <c r="P1937" s="29"/>
      <c r="Q1937" s="19"/>
      <c r="R1937" s="19"/>
      <c r="S1937" s="19"/>
      <c r="T1937" s="19"/>
      <c r="U1937" s="19"/>
      <c r="V1937" s="19"/>
      <c r="W1937" s="19"/>
      <c r="X1937" s="19"/>
      <c r="Y1937" s="19"/>
      <c r="Z1937" s="19"/>
      <c r="AA1937" s="19"/>
    </row>
    <row r="1938" spans="1:27" x14ac:dyDescent="0.2">
      <c r="A1938" s="371" t="s">
        <v>742</v>
      </c>
      <c r="B1938" s="371"/>
      <c r="C1938" s="371"/>
      <c r="D1938" s="371"/>
      <c r="E1938" s="371"/>
      <c r="F1938" s="371"/>
      <c r="G1938" s="371"/>
      <c r="H1938" s="371"/>
      <c r="I1938" s="371"/>
      <c r="J1938" s="371" t="s">
        <v>743</v>
      </c>
      <c r="K1938" s="371"/>
      <c r="L1938" s="371"/>
      <c r="M1938" s="371"/>
      <c r="N1938" s="371"/>
      <c r="O1938" s="371"/>
      <c r="P1938" s="371"/>
      <c r="Q1938" s="371"/>
      <c r="R1938" s="371"/>
      <c r="S1938" s="19"/>
      <c r="T1938" s="19"/>
      <c r="U1938" s="19"/>
      <c r="V1938" s="19"/>
      <c r="W1938" s="19"/>
      <c r="X1938" s="19"/>
      <c r="Y1938" s="19"/>
      <c r="Z1938" s="19"/>
      <c r="AA1938" s="19"/>
    </row>
    <row r="1939" spans="1:27" x14ac:dyDescent="0.2">
      <c r="A1939" s="370"/>
      <c r="B1939" s="370"/>
      <c r="C1939" s="370"/>
      <c r="D1939" s="370"/>
      <c r="E1939" s="370"/>
      <c r="F1939" s="370"/>
      <c r="G1939" s="370"/>
      <c r="H1939" s="370"/>
      <c r="I1939" s="370"/>
      <c r="J1939" s="370"/>
      <c r="K1939" s="370"/>
      <c r="L1939" s="370"/>
      <c r="M1939" s="370"/>
      <c r="N1939" s="370"/>
      <c r="O1939" s="370"/>
      <c r="P1939" s="370"/>
      <c r="Q1939" s="370"/>
      <c r="R1939" s="370"/>
      <c r="S1939" s="19" t="s">
        <v>301</v>
      </c>
      <c r="T1939" s="19"/>
      <c r="U1939" s="19"/>
      <c r="V1939" s="19"/>
      <c r="W1939" s="19"/>
      <c r="X1939" s="19"/>
      <c r="Y1939" s="19"/>
      <c r="Z1939" s="19"/>
      <c r="AA1939" s="19"/>
    </row>
    <row r="1940" spans="1:27" x14ac:dyDescent="0.2">
      <c r="A1940" s="370"/>
      <c r="B1940" s="370"/>
      <c r="C1940" s="370"/>
      <c r="D1940" s="370"/>
      <c r="E1940" s="370"/>
      <c r="F1940" s="370"/>
      <c r="G1940" s="370"/>
      <c r="H1940" s="370"/>
      <c r="I1940" s="370"/>
      <c r="J1940" s="370"/>
      <c r="K1940" s="370"/>
      <c r="L1940" s="370"/>
      <c r="M1940" s="370"/>
      <c r="N1940" s="370"/>
      <c r="O1940" s="370"/>
      <c r="P1940" s="370"/>
      <c r="Q1940" s="370"/>
      <c r="R1940" s="370"/>
      <c r="S1940" s="19"/>
      <c r="T1940" s="19"/>
      <c r="U1940" s="19"/>
      <c r="V1940" s="19"/>
      <c r="W1940" s="19"/>
      <c r="X1940" s="19"/>
      <c r="Y1940" s="19"/>
      <c r="Z1940" s="19"/>
      <c r="AA1940" s="19"/>
    </row>
    <row r="1941" spans="1:27" x14ac:dyDescent="0.2">
      <c r="A1941" s="370"/>
      <c r="B1941" s="370"/>
      <c r="C1941" s="370"/>
      <c r="D1941" s="370"/>
      <c r="E1941" s="370"/>
      <c r="F1941" s="370"/>
      <c r="G1941" s="370"/>
      <c r="H1941" s="370"/>
      <c r="I1941" s="370"/>
      <c r="J1941" s="370"/>
      <c r="K1941" s="370"/>
      <c r="L1941" s="370"/>
      <c r="M1941" s="370"/>
      <c r="N1941" s="370"/>
      <c r="O1941" s="370"/>
      <c r="P1941" s="370"/>
      <c r="Q1941" s="370"/>
      <c r="R1941" s="370"/>
      <c r="S1941" s="19"/>
      <c r="T1941" s="19"/>
      <c r="U1941" s="19"/>
      <c r="V1941" s="19"/>
      <c r="W1941" s="19"/>
      <c r="X1941" s="19"/>
      <c r="Y1941" s="19"/>
      <c r="Z1941" s="19"/>
      <c r="AA1941" s="19"/>
    </row>
    <row r="1942" spans="1:27" x14ac:dyDescent="0.2">
      <c r="A1942" s="370"/>
      <c r="B1942" s="370"/>
      <c r="C1942" s="370"/>
      <c r="D1942" s="370"/>
      <c r="E1942" s="370"/>
      <c r="F1942" s="370"/>
      <c r="G1942" s="370"/>
      <c r="H1942" s="370"/>
      <c r="I1942" s="370"/>
      <c r="J1942" s="370"/>
      <c r="K1942" s="370"/>
      <c r="L1942" s="370"/>
      <c r="M1942" s="370"/>
      <c r="N1942" s="370"/>
      <c r="O1942" s="370"/>
      <c r="P1942" s="370"/>
      <c r="Q1942" s="370"/>
      <c r="R1942" s="370"/>
      <c r="S1942" s="19" t="s">
        <v>302</v>
      </c>
      <c r="T1942" s="19"/>
      <c r="U1942" s="19"/>
      <c r="V1942" s="19"/>
      <c r="W1942" s="19"/>
      <c r="X1942" s="19"/>
      <c r="Y1942" s="19"/>
      <c r="Z1942" s="19"/>
      <c r="AA1942" s="19"/>
    </row>
    <row r="1943" spans="1:27" x14ac:dyDescent="0.2">
      <c r="A1943" s="370"/>
      <c r="B1943" s="370"/>
      <c r="C1943" s="370"/>
      <c r="D1943" s="370"/>
      <c r="E1943" s="370"/>
      <c r="F1943" s="370"/>
      <c r="G1943" s="370"/>
      <c r="H1943" s="370"/>
      <c r="I1943" s="370"/>
      <c r="J1943" s="370"/>
      <c r="K1943" s="370"/>
      <c r="L1943" s="370"/>
      <c r="M1943" s="370"/>
      <c r="N1943" s="370"/>
      <c r="O1943" s="370"/>
      <c r="P1943" s="370"/>
      <c r="Q1943" s="370"/>
      <c r="R1943" s="370"/>
      <c r="S1943" s="19" t="s">
        <v>339</v>
      </c>
      <c r="T1943" s="19"/>
      <c r="U1943" s="19"/>
      <c r="V1943" s="19"/>
      <c r="W1943" s="19"/>
      <c r="X1943" s="19"/>
      <c r="Y1943" s="19"/>
      <c r="Z1943" s="19"/>
      <c r="AA1943" s="19"/>
    </row>
    <row r="1944" spans="1:27" x14ac:dyDescent="0.2">
      <c r="A1944" s="370"/>
      <c r="B1944" s="370"/>
      <c r="C1944" s="370"/>
      <c r="D1944" s="370"/>
      <c r="E1944" s="370"/>
      <c r="F1944" s="370"/>
      <c r="G1944" s="370"/>
      <c r="H1944" s="370"/>
      <c r="I1944" s="370"/>
      <c r="J1944" s="370"/>
      <c r="K1944" s="370"/>
      <c r="L1944" s="370"/>
      <c r="M1944" s="370"/>
      <c r="N1944" s="370"/>
      <c r="O1944" s="370"/>
      <c r="P1944" s="370"/>
      <c r="Q1944" s="370"/>
      <c r="R1944" s="370"/>
      <c r="S1944" s="19"/>
      <c r="T1944" s="19"/>
      <c r="U1944" s="19"/>
      <c r="V1944" s="19"/>
      <c r="W1944" s="19"/>
      <c r="X1944" s="19"/>
      <c r="Y1944" s="19"/>
      <c r="Z1944" s="19"/>
      <c r="AA1944" s="19"/>
    </row>
    <row r="1945" spans="1:27" x14ac:dyDescent="0.2">
      <c r="A1945" s="370"/>
      <c r="B1945" s="370"/>
      <c r="C1945" s="370"/>
      <c r="D1945" s="370"/>
      <c r="E1945" s="370"/>
      <c r="F1945" s="370"/>
      <c r="G1945" s="370"/>
      <c r="H1945" s="370"/>
      <c r="I1945" s="370"/>
      <c r="J1945" s="370"/>
      <c r="K1945" s="370"/>
      <c r="L1945" s="370"/>
      <c r="M1945" s="370"/>
      <c r="N1945" s="370"/>
      <c r="O1945" s="370"/>
      <c r="P1945" s="370"/>
      <c r="Q1945" s="370"/>
      <c r="R1945" s="370"/>
      <c r="S1945" s="19"/>
      <c r="T1945" s="19"/>
      <c r="U1945" s="19"/>
      <c r="V1945" s="19"/>
      <c r="W1945" s="19"/>
      <c r="X1945" s="19"/>
      <c r="Y1945" s="19"/>
      <c r="Z1945" s="19"/>
      <c r="AA1945" s="19"/>
    </row>
    <row r="1946" spans="1:27" x14ac:dyDescent="0.2">
      <c r="A1946" s="370"/>
      <c r="B1946" s="370"/>
      <c r="C1946" s="370"/>
      <c r="D1946" s="370"/>
      <c r="E1946" s="370"/>
      <c r="F1946" s="370"/>
      <c r="G1946" s="370"/>
      <c r="H1946" s="370"/>
      <c r="I1946" s="370"/>
      <c r="J1946" s="370"/>
      <c r="K1946" s="370"/>
      <c r="L1946" s="370"/>
      <c r="M1946" s="370"/>
      <c r="N1946" s="370"/>
      <c r="O1946" s="370"/>
      <c r="P1946" s="370"/>
      <c r="Q1946" s="370"/>
      <c r="R1946" s="370"/>
      <c r="S1946" s="19"/>
      <c r="T1946" s="19"/>
      <c r="U1946" s="19"/>
      <c r="V1946" s="19"/>
      <c r="W1946" s="19"/>
      <c r="X1946" s="19"/>
      <c r="Y1946" s="19"/>
      <c r="Z1946" s="19"/>
      <c r="AA1946" s="19"/>
    </row>
    <row r="1947" spans="1:27" x14ac:dyDescent="0.2">
      <c r="A1947" s="370"/>
      <c r="B1947" s="370"/>
      <c r="C1947" s="370"/>
      <c r="D1947" s="370"/>
      <c r="E1947" s="370"/>
      <c r="F1947" s="370"/>
      <c r="G1947" s="370"/>
      <c r="H1947" s="370"/>
      <c r="I1947" s="370"/>
      <c r="J1947" s="370"/>
      <c r="K1947" s="370"/>
      <c r="L1947" s="370"/>
      <c r="M1947" s="370"/>
      <c r="N1947" s="370"/>
      <c r="O1947" s="370"/>
      <c r="P1947" s="370"/>
      <c r="Q1947" s="370"/>
      <c r="R1947" s="370"/>
      <c r="S1947" s="19"/>
      <c r="T1947" s="19"/>
      <c r="U1947" s="19"/>
      <c r="V1947" s="19"/>
      <c r="W1947" s="19"/>
      <c r="X1947" s="19"/>
      <c r="Y1947" s="19"/>
      <c r="Z1947" s="19"/>
      <c r="AA1947" s="19"/>
    </row>
    <row r="1948" spans="1:27" x14ac:dyDescent="0.2">
      <c r="A1948" s="370"/>
      <c r="B1948" s="370"/>
      <c r="C1948" s="370"/>
      <c r="D1948" s="370"/>
      <c r="E1948" s="370"/>
      <c r="F1948" s="370"/>
      <c r="G1948" s="370"/>
      <c r="H1948" s="370"/>
      <c r="I1948" s="370"/>
      <c r="J1948" s="370"/>
      <c r="K1948" s="370"/>
      <c r="L1948" s="370"/>
      <c r="M1948" s="370"/>
      <c r="N1948" s="370"/>
      <c r="O1948" s="370"/>
      <c r="P1948" s="370"/>
      <c r="Q1948" s="370"/>
      <c r="R1948" s="370"/>
      <c r="S1948" s="19"/>
      <c r="T1948" s="19"/>
      <c r="U1948" s="19"/>
      <c r="V1948" s="19"/>
      <c r="W1948" s="19"/>
      <c r="X1948" s="19"/>
      <c r="Y1948" s="19"/>
      <c r="Z1948" s="19"/>
      <c r="AA1948" s="19"/>
    </row>
    <row r="1949" spans="1:27" x14ac:dyDescent="0.2">
      <c r="A1949" s="370"/>
      <c r="B1949" s="370"/>
      <c r="C1949" s="370"/>
      <c r="D1949" s="370"/>
      <c r="E1949" s="370"/>
      <c r="F1949" s="370"/>
      <c r="G1949" s="370"/>
      <c r="H1949" s="370"/>
      <c r="I1949" s="370"/>
      <c r="J1949" s="370"/>
      <c r="K1949" s="370"/>
      <c r="L1949" s="370"/>
      <c r="M1949" s="370"/>
      <c r="N1949" s="370"/>
      <c r="O1949" s="370"/>
      <c r="P1949" s="370"/>
      <c r="Q1949" s="370"/>
      <c r="R1949" s="370"/>
      <c r="S1949" s="19"/>
      <c r="T1949" s="19"/>
      <c r="U1949" s="19"/>
      <c r="V1949" s="19"/>
      <c r="W1949" s="19"/>
      <c r="X1949" s="19"/>
      <c r="Y1949" s="19"/>
      <c r="Z1949" s="19"/>
      <c r="AA1949" s="19"/>
    </row>
    <row r="1950" spans="1:27" x14ac:dyDescent="0.2">
      <c r="A1950" s="19"/>
      <c r="B1950" s="19"/>
      <c r="C1950" s="19"/>
      <c r="D1950" s="19"/>
      <c r="E1950" s="19"/>
      <c r="F1950" s="19"/>
      <c r="G1950" s="19"/>
      <c r="H1950" s="19"/>
      <c r="I1950" s="19"/>
      <c r="J1950" s="19"/>
      <c r="K1950" s="19"/>
      <c r="L1950" s="19"/>
      <c r="M1950" s="19"/>
      <c r="N1950" s="29"/>
      <c r="O1950" s="19"/>
      <c r="P1950" s="19"/>
      <c r="Q1950" s="19"/>
      <c r="R1950" s="19"/>
      <c r="S1950" s="19"/>
      <c r="T1950" s="19"/>
      <c r="U1950" s="19"/>
      <c r="V1950" s="19"/>
      <c r="W1950" s="19"/>
      <c r="X1950" s="19"/>
      <c r="Y1950" s="19"/>
      <c r="Z1950" s="19"/>
      <c r="AA1950" s="19"/>
    </row>
    <row r="1951" spans="1:27" x14ac:dyDescent="0.2">
      <c r="A1951" s="19"/>
      <c r="B1951" s="19"/>
      <c r="C1951" s="19"/>
      <c r="D1951" s="19"/>
      <c r="E1951" s="19"/>
      <c r="F1951" s="19"/>
      <c r="G1951" s="19"/>
      <c r="H1951" s="19"/>
      <c r="I1951" s="19"/>
      <c r="J1951" s="19"/>
      <c r="K1951" s="19"/>
      <c r="L1951" s="19"/>
      <c r="M1951" s="367" t="str">
        <f>[128]Base_01!$C$4&amp;", "&amp;[128]Base_01!$C$28</f>
        <v>Sorong, …..  …........................  2026</v>
      </c>
      <c r="N1951" s="367"/>
      <c r="O1951" s="367"/>
      <c r="P1951" s="367"/>
      <c r="Q1951" s="367"/>
      <c r="R1951" s="367"/>
      <c r="S1951" s="19"/>
      <c r="T1951" s="19"/>
      <c r="U1951" s="19"/>
      <c r="V1951" s="19"/>
      <c r="W1951" s="19"/>
      <c r="X1951" s="19"/>
      <c r="Y1951" s="19"/>
      <c r="Z1951" s="19"/>
      <c r="AA1951" s="19"/>
    </row>
    <row r="1952" spans="1:27" x14ac:dyDescent="0.2">
      <c r="A1952" s="367" t="s">
        <v>320</v>
      </c>
      <c r="B1952" s="367"/>
      <c r="C1952" s="367"/>
      <c r="D1952" s="367"/>
      <c r="E1952" s="367"/>
      <c r="F1952" s="367"/>
      <c r="G1952" s="19"/>
      <c r="H1952" s="19"/>
      <c r="I1952" s="19"/>
      <c r="J1952" s="19"/>
      <c r="K1952" s="19"/>
      <c r="L1952" s="19"/>
      <c r="M1952" s="367" t="s">
        <v>304</v>
      </c>
      <c r="N1952" s="367"/>
      <c r="O1952" s="367"/>
      <c r="P1952" s="367"/>
      <c r="Q1952" s="367"/>
      <c r="R1952" s="367"/>
      <c r="S1952" s="19"/>
      <c r="T1952" s="19"/>
      <c r="U1952" s="19"/>
      <c r="V1952" s="19"/>
      <c r="W1952" s="19"/>
      <c r="X1952" s="19"/>
      <c r="Y1952" s="19"/>
      <c r="Z1952" s="19"/>
      <c r="AA1952" s="19"/>
    </row>
    <row r="1953" spans="1:27" x14ac:dyDescent="0.2">
      <c r="A1953" s="367" t="s">
        <v>321</v>
      </c>
      <c r="B1953" s="367"/>
      <c r="C1953" s="367"/>
      <c r="D1953" s="367"/>
      <c r="E1953" s="367"/>
      <c r="F1953" s="367"/>
      <c r="G1953" s="19"/>
      <c r="H1953" s="19"/>
      <c r="I1953" s="19"/>
      <c r="J1953" s="19"/>
      <c r="K1953" s="19"/>
      <c r="L1953" s="19"/>
      <c r="M1953" s="367" t="s">
        <v>305</v>
      </c>
      <c r="N1953" s="367"/>
      <c r="O1953" s="367"/>
      <c r="P1953" s="367"/>
      <c r="Q1953" s="367"/>
      <c r="R1953" s="367"/>
      <c r="S1953" s="19"/>
      <c r="T1953" s="19"/>
      <c r="U1953" s="19"/>
      <c r="V1953" s="19"/>
      <c r="W1953" s="19"/>
      <c r="X1953" s="19"/>
      <c r="Y1953" s="19"/>
      <c r="Z1953" s="19"/>
      <c r="AA1953" s="19"/>
    </row>
    <row r="1954" spans="1:27" x14ac:dyDescent="0.2">
      <c r="A1954" s="19"/>
      <c r="B1954" s="19"/>
      <c r="C1954" s="19"/>
      <c r="D1954" s="19"/>
      <c r="E1954" s="19"/>
      <c r="F1954" s="19"/>
      <c r="G1954" s="19"/>
      <c r="H1954" s="19"/>
      <c r="I1954" s="19"/>
      <c r="J1954" s="19"/>
      <c r="K1954" s="19"/>
      <c r="L1954" s="19"/>
      <c r="M1954" s="19"/>
      <c r="N1954" s="29"/>
      <c r="O1954" s="19"/>
      <c r="P1954" s="19"/>
      <c r="Q1954" s="19"/>
      <c r="R1954" s="19"/>
      <c r="S1954" s="19"/>
      <c r="T1954" s="19"/>
      <c r="U1954" s="19"/>
      <c r="V1954" s="19"/>
      <c r="W1954" s="19"/>
      <c r="X1954" s="19"/>
      <c r="Y1954" s="19"/>
      <c r="Z1954" s="19"/>
      <c r="AA1954" s="19"/>
    </row>
    <row r="1955" spans="1:27" x14ac:dyDescent="0.2">
      <c r="A1955" s="19"/>
      <c r="B1955" s="19"/>
      <c r="C1955" s="19"/>
      <c r="D1955" s="19"/>
      <c r="E1955" s="19"/>
      <c r="F1955" s="19"/>
      <c r="G1955" s="19"/>
      <c r="H1955" s="19"/>
      <c r="I1955" s="19"/>
      <c r="J1955" s="19"/>
      <c r="K1955" s="19"/>
      <c r="L1955" s="19"/>
      <c r="M1955" s="19"/>
      <c r="N1955" s="29"/>
      <c r="O1955" s="19"/>
      <c r="P1955" s="19"/>
      <c r="Q1955" s="19"/>
      <c r="R1955" s="19"/>
      <c r="S1955" s="19"/>
      <c r="T1955" s="19"/>
      <c r="U1955" s="19"/>
      <c r="V1955" s="19"/>
      <c r="W1955" s="19"/>
      <c r="X1955" s="19"/>
      <c r="Y1955" s="19"/>
      <c r="Z1955" s="19"/>
      <c r="AA1955" s="19"/>
    </row>
    <row r="1956" spans="1:27" x14ac:dyDescent="0.2">
      <c r="A1956" s="19"/>
      <c r="B1956" s="19"/>
      <c r="C1956" s="19"/>
      <c r="D1956" s="19"/>
      <c r="E1956" s="19"/>
      <c r="F1956" s="19"/>
      <c r="G1956" s="19"/>
      <c r="H1956" s="19"/>
      <c r="I1956" s="19"/>
      <c r="J1956" s="19"/>
      <c r="K1956" s="19"/>
      <c r="L1956" s="19"/>
      <c r="M1956" s="19"/>
      <c r="N1956" s="29"/>
      <c r="O1956" s="19"/>
      <c r="P1956" s="19"/>
      <c r="Q1956" s="19"/>
      <c r="R1956" s="19"/>
      <c r="S1956" s="19"/>
      <c r="T1956" s="19"/>
      <c r="U1956" s="19"/>
      <c r="V1956" s="19"/>
      <c r="W1956" s="19"/>
      <c r="X1956" s="19"/>
      <c r="Y1956" s="19"/>
      <c r="Z1956" s="19"/>
      <c r="AA1956" s="19"/>
    </row>
    <row r="1957" spans="1:27" x14ac:dyDescent="0.2">
      <c r="A1957" s="19"/>
      <c r="B1957" s="19"/>
      <c r="C1957" s="19"/>
      <c r="D1957" s="19"/>
      <c r="E1957" s="19"/>
      <c r="F1957" s="19"/>
      <c r="G1957" s="19"/>
      <c r="H1957" s="19"/>
      <c r="I1957" s="19"/>
      <c r="J1957" s="19"/>
      <c r="K1957" s="19"/>
      <c r="L1957" s="19"/>
      <c r="M1957" s="19"/>
      <c r="N1957" s="29"/>
      <c r="O1957" s="19"/>
      <c r="P1957" s="19"/>
      <c r="Q1957" s="19"/>
      <c r="R1957" s="19"/>
      <c r="S1957" s="19"/>
      <c r="T1957" s="19"/>
      <c r="U1957" s="19"/>
      <c r="V1957" s="19"/>
      <c r="W1957" s="19"/>
      <c r="X1957" s="19"/>
      <c r="Y1957" s="19"/>
      <c r="Z1957" s="19"/>
      <c r="AA1957" s="19"/>
    </row>
    <row r="1958" spans="1:27" x14ac:dyDescent="0.2">
      <c r="A1958" s="366" t="str">
        <f>[128]Base_02!$C$28</f>
        <v>Nama PB 1</v>
      </c>
      <c r="B1958" s="366"/>
      <c r="C1958" s="366"/>
      <c r="D1958" s="366"/>
      <c r="E1958" s="366"/>
      <c r="F1958" s="366"/>
      <c r="G1958" s="19"/>
      <c r="H1958" s="19"/>
      <c r="I1958" s="19"/>
      <c r="J1958" s="19"/>
      <c r="K1958" s="19"/>
      <c r="L1958" s="19"/>
      <c r="M1958" s="367" t="str">
        <f>E1820</f>
        <v>Nama PB 12</v>
      </c>
      <c r="N1958" s="367"/>
      <c r="O1958" s="367"/>
      <c r="P1958" s="367"/>
      <c r="Q1958" s="367"/>
      <c r="R1958" s="367"/>
      <c r="S1958" s="19"/>
      <c r="T1958" s="19"/>
      <c r="U1958" s="19"/>
      <c r="V1958" s="19"/>
      <c r="W1958" s="19"/>
      <c r="X1958" s="19"/>
      <c r="Y1958" s="19"/>
      <c r="Z1958" s="19"/>
      <c r="AA1958" s="19"/>
    </row>
    <row r="1959" spans="1:27" x14ac:dyDescent="0.2">
      <c r="A1959" s="19"/>
      <c r="B1959" s="19"/>
      <c r="C1959" s="19"/>
      <c r="D1959" s="19"/>
      <c r="E1959" s="19"/>
      <c r="F1959" s="19"/>
      <c r="G1959" s="19"/>
      <c r="H1959" s="19"/>
      <c r="I1959" s="19"/>
      <c r="J1959" s="19"/>
      <c r="K1959" s="19"/>
      <c r="L1959" s="19"/>
      <c r="M1959" s="19"/>
      <c r="N1959" s="29"/>
      <c r="O1959" s="19"/>
      <c r="P1959" s="19"/>
      <c r="Q1959" s="19"/>
      <c r="R1959" s="19"/>
      <c r="S1959" s="19"/>
      <c r="T1959" s="19"/>
      <c r="U1959" s="19"/>
      <c r="V1959" s="19"/>
      <c r="W1959" s="19"/>
      <c r="X1959" s="19"/>
      <c r="Y1959" s="19"/>
      <c r="Z1959" s="19"/>
      <c r="AA1959" s="19"/>
    </row>
    <row r="1960" spans="1:27" x14ac:dyDescent="0.2">
      <c r="A1960" s="366" t="s">
        <v>303</v>
      </c>
      <c r="B1960" s="366"/>
      <c r="C1960" s="366"/>
      <c r="D1960" s="366"/>
      <c r="E1960" s="366"/>
      <c r="F1960" s="366"/>
      <c r="G1960" s="19"/>
      <c r="H1960" s="19"/>
      <c r="I1960" s="31"/>
      <c r="J1960" s="31"/>
      <c r="K1960" s="21"/>
      <c r="L1960" s="21"/>
      <c r="M1960" s="368" t="s">
        <v>306</v>
      </c>
      <c r="N1960" s="368"/>
      <c r="O1960" s="368"/>
      <c r="P1960" s="368"/>
      <c r="Q1960" s="368"/>
      <c r="R1960" s="368"/>
      <c r="S1960" s="19"/>
      <c r="T1960" s="19"/>
      <c r="U1960" s="19"/>
      <c r="V1960" s="19"/>
      <c r="W1960" s="19"/>
      <c r="X1960" s="19"/>
      <c r="Y1960" s="19"/>
      <c r="Z1960" s="19"/>
      <c r="AA1960" s="19"/>
    </row>
    <row r="1961" spans="1:27" x14ac:dyDescent="0.2">
      <c r="A1961" s="359" t="s">
        <v>322</v>
      </c>
      <c r="B1961" s="359"/>
      <c r="C1961" s="359"/>
      <c r="D1961" s="359"/>
      <c r="E1961" s="359"/>
      <c r="F1961" s="359"/>
      <c r="I1961" s="32"/>
      <c r="J1961" s="32"/>
      <c r="K1961" s="32"/>
      <c r="L1961" s="32"/>
      <c r="M1961" s="369" t="str">
        <f>[128]Base_01!$B$17&amp;" "&amp;[128]Base_01!$C$4</f>
        <v>Koordinator Kota Sorong</v>
      </c>
      <c r="N1961" s="369"/>
      <c r="O1961" s="369"/>
      <c r="P1961" s="369"/>
      <c r="Q1961" s="369"/>
      <c r="R1961" s="369"/>
      <c r="S1961" s="19"/>
      <c r="T1961" s="19"/>
      <c r="U1961" s="19"/>
      <c r="V1961" s="19"/>
      <c r="W1961" s="19"/>
      <c r="X1961" s="19"/>
      <c r="Y1961" s="19"/>
      <c r="Z1961" s="19"/>
      <c r="AA1961" s="19"/>
    </row>
    <row r="1962" spans="1:27" x14ac:dyDescent="0.2">
      <c r="N1962" s="33"/>
      <c r="S1962" s="19"/>
      <c r="T1962" s="19"/>
      <c r="U1962" s="19"/>
      <c r="V1962" s="19"/>
      <c r="W1962" s="19"/>
      <c r="X1962" s="19"/>
      <c r="Y1962" s="19"/>
      <c r="Z1962" s="19"/>
      <c r="AA1962" s="19"/>
    </row>
    <row r="1963" spans="1:27" x14ac:dyDescent="0.2">
      <c r="N1963" s="33"/>
      <c r="S1963" s="19"/>
      <c r="T1963" s="19"/>
      <c r="U1963" s="19"/>
      <c r="V1963" s="19"/>
      <c r="W1963" s="19"/>
      <c r="X1963" s="19"/>
      <c r="Y1963" s="19"/>
      <c r="Z1963" s="19"/>
      <c r="AA1963" s="19"/>
    </row>
    <row r="1964" spans="1:27" x14ac:dyDescent="0.2">
      <c r="N1964" s="33"/>
      <c r="S1964" s="19"/>
      <c r="T1964" s="19"/>
      <c r="U1964" s="19"/>
      <c r="V1964" s="19"/>
      <c r="W1964" s="19"/>
      <c r="X1964" s="19"/>
      <c r="Y1964" s="19"/>
      <c r="Z1964" s="19"/>
      <c r="AA1964" s="19"/>
    </row>
    <row r="1965" spans="1:27" x14ac:dyDescent="0.2">
      <c r="N1965" s="33"/>
      <c r="S1965" s="19"/>
      <c r="T1965" s="19"/>
      <c r="U1965" s="19"/>
      <c r="V1965" s="19"/>
      <c r="W1965" s="19"/>
      <c r="X1965" s="19"/>
      <c r="Y1965" s="19"/>
      <c r="Z1965" s="19"/>
      <c r="AA1965" s="19"/>
    </row>
    <row r="1966" spans="1:27" x14ac:dyDescent="0.2">
      <c r="A1966" s="359" t="str">
        <f>[128]Base_01!$C$20</f>
        <v>…...............         …...............</v>
      </c>
      <c r="B1966" s="359"/>
      <c r="C1966" s="359"/>
      <c r="D1966" s="359"/>
      <c r="E1966" s="359"/>
      <c r="F1966" s="359"/>
      <c r="M1966" s="359" t="str">
        <f>[128]Base_01!$C$17</f>
        <v>AfrIandi Yudhistira, S.T.</v>
      </c>
      <c r="N1966" s="359"/>
      <c r="O1966" s="359"/>
      <c r="P1966" s="359"/>
      <c r="Q1966" s="359"/>
      <c r="R1966" s="359"/>
      <c r="S1966" s="19"/>
      <c r="T1966" s="19"/>
      <c r="U1966" s="19"/>
      <c r="V1966" s="19"/>
      <c r="W1966" s="19"/>
      <c r="X1966" s="19"/>
      <c r="Y1966" s="19"/>
      <c r="Z1966" s="19"/>
      <c r="AA1966" s="19"/>
    </row>
    <row r="1967" spans="1:27" x14ac:dyDescent="0.2">
      <c r="B1967" s="20"/>
      <c r="C1967" s="20"/>
      <c r="D1967" s="20"/>
      <c r="E1967" s="20"/>
      <c r="F1967" s="19"/>
      <c r="G1967" s="19"/>
      <c r="H1967" s="19"/>
      <c r="I1967" s="19"/>
      <c r="J1967" s="19"/>
      <c r="K1967" s="20"/>
      <c r="L1967" s="20"/>
      <c r="M1967" s="20"/>
      <c r="N1967" s="20"/>
      <c r="O1967" s="28"/>
      <c r="P1967" s="28"/>
      <c r="Q1967" s="28"/>
      <c r="R1967" s="28"/>
      <c r="S1967" s="19"/>
      <c r="T1967" s="19"/>
      <c r="U1967" s="19"/>
      <c r="V1967" s="19"/>
      <c r="W1967" s="19"/>
      <c r="X1967" s="19"/>
      <c r="Y1967" s="19"/>
      <c r="Z1967" s="19"/>
      <c r="AA1967" s="19"/>
    </row>
    <row r="1968" spans="1:27" x14ac:dyDescent="0.2">
      <c r="B1968" s="20"/>
      <c r="C1968" s="20"/>
      <c r="D1968" s="20"/>
      <c r="E1968" s="20"/>
      <c r="F1968" s="19"/>
      <c r="G1968" s="19"/>
      <c r="H1968" s="19"/>
      <c r="I1968" s="19"/>
      <c r="J1968" s="19"/>
      <c r="K1968" s="20"/>
      <c r="L1968" s="20"/>
      <c r="M1968" s="20"/>
      <c r="N1968" s="20"/>
      <c r="O1968" s="28"/>
      <c r="P1968" s="28"/>
      <c r="Q1968" s="28"/>
      <c r="R1968" s="28"/>
      <c r="S1968" s="19"/>
      <c r="T1968" s="19"/>
      <c r="U1968" s="19"/>
      <c r="V1968" s="19"/>
      <c r="W1968" s="19"/>
      <c r="X1968" s="19"/>
      <c r="Y1968" s="19"/>
      <c r="Z1968" s="19"/>
      <c r="AA1968" s="19"/>
    </row>
    <row r="1969" spans="1:27" x14ac:dyDescent="0.2">
      <c r="A1969" s="18" t="s">
        <v>744</v>
      </c>
    </row>
    <row r="1970" spans="1:27" x14ac:dyDescent="0.2">
      <c r="A1970" s="1" t="s">
        <v>400</v>
      </c>
    </row>
    <row r="1971" spans="1:27" x14ac:dyDescent="0.2">
      <c r="A1971" s="1" t="s">
        <v>745</v>
      </c>
    </row>
    <row r="1978" spans="1:27" x14ac:dyDescent="0.2">
      <c r="A1978" s="297"/>
      <c r="B1978" s="297"/>
      <c r="C1978" s="297"/>
      <c r="D1978" s="297"/>
      <c r="E1978" s="297"/>
      <c r="F1978" s="297"/>
      <c r="G1978" s="297"/>
      <c r="H1978" s="297"/>
      <c r="I1978" s="297"/>
      <c r="J1978" s="297"/>
      <c r="K1978" s="297"/>
      <c r="L1978" s="297"/>
      <c r="M1978" s="297"/>
      <c r="N1978" s="297"/>
      <c r="O1978" s="297"/>
      <c r="P1978" s="297"/>
      <c r="Q1978" s="297"/>
      <c r="R1978" s="297"/>
      <c r="S1978" s="19"/>
      <c r="T1978" s="19"/>
      <c r="U1978" s="19"/>
      <c r="V1978" s="19"/>
      <c r="W1978" s="19"/>
      <c r="X1978" s="19"/>
      <c r="Y1978" s="19"/>
      <c r="Z1978" s="19"/>
      <c r="AA1978" s="19"/>
    </row>
    <row r="1979" spans="1:27" x14ac:dyDescent="0.2">
      <c r="A1979" s="19"/>
      <c r="B1979" s="19"/>
      <c r="C1979" s="19"/>
      <c r="D1979" s="19"/>
      <c r="E1979" s="19"/>
      <c r="F1979" s="19"/>
      <c r="G1979" s="19"/>
      <c r="H1979" s="19"/>
      <c r="I1979" s="19"/>
      <c r="J1979" s="19"/>
      <c r="K1979" s="19"/>
      <c r="L1979" s="19"/>
      <c r="M1979" s="19"/>
      <c r="N1979" s="19"/>
      <c r="O1979" s="19"/>
      <c r="P1979" s="19"/>
      <c r="Q1979" s="19"/>
      <c r="R1979" s="19"/>
      <c r="S1979" s="19"/>
      <c r="T1979" s="19"/>
      <c r="U1979" s="19"/>
      <c r="V1979" s="19"/>
      <c r="W1979" s="19"/>
      <c r="X1979" s="19"/>
      <c r="Y1979" s="19"/>
      <c r="Z1979" s="19"/>
      <c r="AA1979" s="19"/>
    </row>
    <row r="1980" spans="1:27" x14ac:dyDescent="0.2">
      <c r="A1980" s="20"/>
      <c r="B1980" s="20"/>
      <c r="C1980" s="20"/>
      <c r="D1980" s="20"/>
      <c r="E1980" s="20"/>
      <c r="F1980" s="20"/>
      <c r="G1980" s="20"/>
      <c r="H1980" s="20"/>
      <c r="I1980" s="20"/>
      <c r="J1980" s="19"/>
      <c r="K1980" s="21"/>
      <c r="L1980" s="21"/>
      <c r="M1980" s="21"/>
      <c r="N1980" s="21"/>
      <c r="O1980" s="21"/>
      <c r="P1980" s="21"/>
      <c r="Q1980" s="21"/>
      <c r="R1980" s="21"/>
      <c r="S1980" s="19"/>
      <c r="T1980" s="19"/>
      <c r="U1980" s="19"/>
      <c r="V1980" s="19"/>
      <c r="W1980" s="19"/>
      <c r="X1980" s="19"/>
      <c r="Y1980" s="19"/>
      <c r="Z1980" s="19"/>
      <c r="AA1980" s="19"/>
    </row>
    <row r="1981" spans="1:27" x14ac:dyDescent="0.2">
      <c r="A1981" s="400" t="s">
        <v>307</v>
      </c>
      <c r="B1981" s="400"/>
      <c r="C1981" s="400"/>
      <c r="D1981" s="400"/>
      <c r="E1981" s="400"/>
      <c r="F1981" s="400"/>
      <c r="G1981" s="400"/>
      <c r="H1981" s="400"/>
      <c r="I1981" s="400"/>
      <c r="J1981" s="400"/>
      <c r="K1981" s="400"/>
      <c r="L1981" s="400"/>
      <c r="M1981" s="400"/>
      <c r="N1981" s="400"/>
      <c r="O1981" s="400"/>
      <c r="P1981" s="400"/>
      <c r="Q1981" s="400"/>
      <c r="R1981" s="400"/>
      <c r="S1981" s="19">
        <v>13</v>
      </c>
      <c r="T1981" s="19"/>
      <c r="U1981" s="19"/>
      <c r="V1981" s="19"/>
      <c r="W1981" s="19"/>
      <c r="X1981" s="19"/>
      <c r="Y1981" s="19"/>
      <c r="Z1981" s="19"/>
      <c r="AA1981" s="19"/>
    </row>
    <row r="1982" spans="1:27" x14ac:dyDescent="0.2">
      <c r="A1982" s="367" t="s">
        <v>741</v>
      </c>
      <c r="B1982" s="367"/>
      <c r="C1982" s="367"/>
      <c r="D1982" s="367"/>
      <c r="E1982" s="367"/>
      <c r="F1982" s="367"/>
      <c r="G1982" s="367"/>
      <c r="H1982" s="367"/>
      <c r="I1982" s="367"/>
      <c r="J1982" s="367"/>
      <c r="K1982" s="367"/>
      <c r="L1982" s="367"/>
      <c r="M1982" s="367"/>
      <c r="N1982" s="367"/>
      <c r="O1982" s="367"/>
      <c r="P1982" s="367"/>
      <c r="Q1982" s="367"/>
      <c r="R1982" s="367"/>
      <c r="S1982" s="19"/>
      <c r="T1982" s="19"/>
      <c r="U1982" s="19"/>
      <c r="V1982" s="19"/>
      <c r="W1982" s="19"/>
      <c r="X1982" s="19"/>
      <c r="Y1982" s="19"/>
      <c r="Z1982" s="19"/>
      <c r="AA1982" s="19"/>
    </row>
    <row r="1983" spans="1:27" ht="16" thickBot="1" x14ac:dyDescent="0.25">
      <c r="A1983" s="20"/>
      <c r="B1983" s="20"/>
      <c r="C1983" s="20"/>
      <c r="D1983" s="20"/>
      <c r="E1983" s="20"/>
      <c r="F1983" s="20"/>
      <c r="G1983" s="20"/>
      <c r="H1983" s="20"/>
      <c r="I1983" s="20"/>
      <c r="J1983" s="19"/>
      <c r="K1983" s="21"/>
      <c r="L1983" s="21"/>
      <c r="M1983" s="21"/>
      <c r="N1983" s="21"/>
      <c r="O1983" s="21"/>
      <c r="P1983" s="21"/>
      <c r="Q1983" s="21"/>
      <c r="R1983" s="21"/>
      <c r="S1983" s="19"/>
      <c r="T1983" s="19"/>
      <c r="U1983" s="19"/>
      <c r="V1983" s="19"/>
      <c r="W1983" s="19"/>
      <c r="X1983" s="19"/>
      <c r="Y1983" s="19"/>
      <c r="Z1983" s="19"/>
      <c r="AA1983" s="19"/>
    </row>
    <row r="1984" spans="1:27" x14ac:dyDescent="0.2">
      <c r="A1984" s="346" t="s">
        <v>252</v>
      </c>
      <c r="B1984" s="346"/>
      <c r="C1984" s="346"/>
      <c r="D1984" s="346"/>
      <c r="E1984" s="23" t="str">
        <f>VLOOKUP(S1981,[128]Base_02!$A$5:$AD$24,2,0)</f>
        <v>000013</v>
      </c>
      <c r="F1984" s="19"/>
      <c r="G1984" s="19"/>
      <c r="H1984" s="21"/>
      <c r="I1984" s="21"/>
      <c r="J1984" s="19"/>
      <c r="K1984" s="401" t="s">
        <v>251</v>
      </c>
      <c r="L1984" s="402"/>
      <c r="M1984" s="402"/>
      <c r="N1984" s="402"/>
      <c r="O1984" s="402"/>
      <c r="P1984" s="402"/>
      <c r="Q1984" s="402"/>
      <c r="R1984" s="403"/>
      <c r="S1984" s="19"/>
      <c r="T1984" s="19"/>
      <c r="U1984" s="19"/>
      <c r="V1984" s="19"/>
      <c r="W1984" s="19"/>
      <c r="X1984" s="19"/>
      <c r="Y1984" s="19"/>
      <c r="Z1984" s="19"/>
      <c r="AA1984" s="19"/>
    </row>
    <row r="1985" spans="1:27" x14ac:dyDescent="0.2">
      <c r="A1985" s="346" t="s">
        <v>253</v>
      </c>
      <c r="B1985" s="346"/>
      <c r="C1985" s="346"/>
      <c r="D1985" s="346"/>
      <c r="E1985" s="23" t="str">
        <f>VLOOKUP(S1981,[128]Base_02!$A$5:$AD$24,3,0)</f>
        <v>Nama PB 13</v>
      </c>
      <c r="F1985" s="19"/>
      <c r="G1985" s="19"/>
      <c r="H1985" s="21"/>
      <c r="I1985" s="21"/>
      <c r="J1985" s="19"/>
      <c r="K1985" s="404"/>
      <c r="L1985" s="368"/>
      <c r="M1985" s="368"/>
      <c r="N1985" s="368"/>
      <c r="O1985" s="368"/>
      <c r="P1985" s="368"/>
      <c r="Q1985" s="368"/>
      <c r="R1985" s="405"/>
      <c r="S1985" s="19"/>
      <c r="T1985" s="19"/>
      <c r="U1985" s="19"/>
      <c r="V1985" s="19"/>
      <c r="W1985" s="19"/>
      <c r="X1985" s="19"/>
      <c r="Y1985" s="19"/>
      <c r="Z1985" s="19"/>
      <c r="AA1985" s="19"/>
    </row>
    <row r="1986" spans="1:27" x14ac:dyDescent="0.2">
      <c r="A1986" s="346" t="s">
        <v>3</v>
      </c>
      <c r="B1986" s="346"/>
      <c r="C1986" s="346"/>
      <c r="D1986" s="346"/>
      <c r="E1986" s="23">
        <f>VLOOKUP(S1981,[128]Base_02!$A$5:$AD$24,14,0)</f>
        <v>0</v>
      </c>
      <c r="F1986" s="19"/>
      <c r="G1986" s="19"/>
      <c r="H1986" s="21"/>
      <c r="I1986" s="21"/>
      <c r="J1986" s="19"/>
      <c r="K1986" s="404"/>
      <c r="L1986" s="368"/>
      <c r="M1986" s="368"/>
      <c r="N1986" s="368"/>
      <c r="O1986" s="368"/>
      <c r="P1986" s="368"/>
      <c r="Q1986" s="368"/>
      <c r="R1986" s="405"/>
      <c r="S1986" s="19"/>
      <c r="T1986" s="19"/>
      <c r="U1986" s="19"/>
      <c r="V1986" s="19"/>
      <c r="W1986" s="19"/>
      <c r="X1986" s="19"/>
      <c r="Y1986" s="19"/>
      <c r="Z1986" s="19"/>
      <c r="AA1986" s="19"/>
    </row>
    <row r="1987" spans="1:27" x14ac:dyDescent="0.2">
      <c r="A1987" s="346" t="s">
        <v>4</v>
      </c>
      <c r="B1987" s="346"/>
      <c r="C1987" s="346"/>
      <c r="D1987" s="346"/>
      <c r="E1987" s="23" t="str">
        <f>VLOOKUP(S1981,[128]Base_02!$A$5:$Z$24,11,FALSE)&amp;", RT "&amp;VLOOKUP(S1981,[128]Base_02!$A$5:$Z$24,12,FALSE)&amp;", RW "&amp;VLOOKUP(S1981,[128]Base_02!$A$5:$Z$24,13,FALSE)</f>
        <v>Jalan Kanal Victory, RT 2, RW 1</v>
      </c>
      <c r="F1987" s="19"/>
      <c r="G1987" s="19"/>
      <c r="H1987" s="23"/>
      <c r="I1987" s="21"/>
      <c r="J1987" s="19"/>
      <c r="K1987" s="404"/>
      <c r="L1987" s="368"/>
      <c r="M1987" s="368"/>
      <c r="N1987" s="368"/>
      <c r="O1987" s="368"/>
      <c r="P1987" s="368"/>
      <c r="Q1987" s="368"/>
      <c r="R1987" s="405"/>
      <c r="S1987" s="19"/>
      <c r="T1987" s="19"/>
      <c r="U1987" s="19"/>
      <c r="V1987" s="19"/>
      <c r="W1987" s="19"/>
      <c r="X1987" s="19"/>
      <c r="Y1987" s="19"/>
      <c r="Z1987" s="19"/>
      <c r="AA1987" s="19"/>
    </row>
    <row r="1988" spans="1:27" x14ac:dyDescent="0.2">
      <c r="A1988" s="346" t="str">
        <f>[128]Base_01!$B$2</f>
        <v>Kelurahan</v>
      </c>
      <c r="B1988" s="346"/>
      <c r="C1988" s="346"/>
      <c r="D1988" s="346"/>
      <c r="E1988" s="23" t="str">
        <f>[128]Base_01!$C$2</f>
        <v>Klasabi</v>
      </c>
      <c r="F1988" s="19"/>
      <c r="G1988" s="19"/>
      <c r="H1988" s="21"/>
      <c r="I1988" s="21"/>
      <c r="J1988" s="19"/>
      <c r="K1988" s="404"/>
      <c r="L1988" s="368"/>
      <c r="M1988" s="368"/>
      <c r="N1988" s="368"/>
      <c r="O1988" s="368"/>
      <c r="P1988" s="368"/>
      <c r="Q1988" s="368"/>
      <c r="R1988" s="405"/>
      <c r="S1988" s="19" t="s">
        <v>254</v>
      </c>
      <c r="T1988" s="19"/>
      <c r="U1988" s="19"/>
      <c r="V1988" s="19"/>
      <c r="W1988" s="19"/>
      <c r="X1988" s="19"/>
      <c r="Y1988" s="19"/>
      <c r="Z1988" s="19"/>
      <c r="AA1988" s="19"/>
    </row>
    <row r="1989" spans="1:27" x14ac:dyDescent="0.2">
      <c r="A1989" s="346" t="s">
        <v>9</v>
      </c>
      <c r="B1989" s="346"/>
      <c r="C1989" s="346"/>
      <c r="D1989" s="346"/>
      <c r="E1989" s="23" t="str">
        <f>[128]Base_01!$C$3</f>
        <v>Sorong Manoi</v>
      </c>
      <c r="F1989" s="19"/>
      <c r="G1989" s="19"/>
      <c r="H1989" s="21"/>
      <c r="I1989" s="21"/>
      <c r="J1989" s="19"/>
      <c r="K1989" s="404"/>
      <c r="L1989" s="368"/>
      <c r="M1989" s="368"/>
      <c r="N1989" s="368"/>
      <c r="O1989" s="368"/>
      <c r="P1989" s="368"/>
      <c r="Q1989" s="368"/>
      <c r="R1989" s="405"/>
      <c r="S1989" s="19" t="s">
        <v>255</v>
      </c>
      <c r="T1989" s="19"/>
      <c r="U1989" s="19"/>
      <c r="V1989" s="19"/>
      <c r="W1989" s="19"/>
      <c r="X1989" s="19"/>
      <c r="Y1989" s="19"/>
      <c r="Z1989" s="19"/>
      <c r="AA1989" s="19"/>
    </row>
    <row r="1990" spans="1:27" x14ac:dyDescent="0.2">
      <c r="A1990" s="346" t="str">
        <f>[128]Base_01!$B$4</f>
        <v>Kota</v>
      </c>
      <c r="B1990" s="346"/>
      <c r="C1990" s="346"/>
      <c r="D1990" s="346"/>
      <c r="E1990" s="23" t="str">
        <f>[128]Base_01!$C$4</f>
        <v>Sorong</v>
      </c>
      <c r="F1990" s="19"/>
      <c r="G1990" s="19"/>
      <c r="H1990" s="21"/>
      <c r="I1990" s="21"/>
      <c r="J1990" s="19"/>
      <c r="K1990" s="404"/>
      <c r="L1990" s="368"/>
      <c r="M1990" s="368"/>
      <c r="N1990" s="368"/>
      <c r="O1990" s="368"/>
      <c r="P1990" s="368"/>
      <c r="Q1990" s="368"/>
      <c r="R1990" s="405"/>
      <c r="S1990" s="19" t="s">
        <v>257</v>
      </c>
      <c r="T1990" s="19"/>
      <c r="U1990" s="19"/>
      <c r="V1990" s="19"/>
      <c r="W1990" s="19"/>
      <c r="X1990" s="19"/>
      <c r="Y1990" s="19"/>
      <c r="Z1990" s="19"/>
      <c r="AA1990" s="19"/>
    </row>
    <row r="1991" spans="1:27" x14ac:dyDescent="0.2">
      <c r="A1991" s="346" t="str">
        <f>[128]Base_01!$B$5</f>
        <v>Provinsi</v>
      </c>
      <c r="B1991" s="346"/>
      <c r="C1991" s="346"/>
      <c r="D1991" s="346"/>
      <c r="E1991" s="19" t="str">
        <f>[128]Base_01!$C$5</f>
        <v>Papua Barat Daya</v>
      </c>
      <c r="F1991" s="19"/>
      <c r="G1991" s="21"/>
      <c r="H1991" s="21"/>
      <c r="I1991" s="21"/>
      <c r="J1991" s="19"/>
      <c r="K1991" s="404"/>
      <c r="L1991" s="368"/>
      <c r="M1991" s="368"/>
      <c r="N1991" s="368"/>
      <c r="O1991" s="368"/>
      <c r="P1991" s="368"/>
      <c r="Q1991" s="368"/>
      <c r="R1991" s="405"/>
      <c r="S1991" s="19" t="s">
        <v>258</v>
      </c>
      <c r="T1991" s="19"/>
      <c r="U1991" s="19"/>
      <c r="V1991" s="19"/>
      <c r="W1991" s="19"/>
      <c r="X1991" s="19"/>
      <c r="Y1991" s="19"/>
      <c r="Z1991" s="19"/>
      <c r="AA1991" s="19"/>
    </row>
    <row r="1992" spans="1:27" x14ac:dyDescent="0.2">
      <c r="A1992" s="19"/>
      <c r="B1992" s="19"/>
      <c r="C1992" s="19"/>
      <c r="D1992" s="21"/>
      <c r="E1992" s="21"/>
      <c r="F1992" s="21"/>
      <c r="G1992" s="21"/>
      <c r="H1992" s="21"/>
      <c r="I1992" s="21"/>
      <c r="J1992" s="21"/>
      <c r="K1992" s="404"/>
      <c r="L1992" s="368"/>
      <c r="M1992" s="368"/>
      <c r="N1992" s="368"/>
      <c r="O1992" s="368"/>
      <c r="P1992" s="368"/>
      <c r="Q1992" s="368"/>
      <c r="R1992" s="405"/>
      <c r="S1992" s="19"/>
      <c r="T1992" s="19"/>
      <c r="U1992" s="19"/>
      <c r="V1992" s="19"/>
      <c r="W1992" s="19"/>
      <c r="X1992" s="19"/>
      <c r="Y1992" s="19"/>
      <c r="Z1992" s="19"/>
      <c r="AA1992" s="19"/>
    </row>
    <row r="1993" spans="1:27" x14ac:dyDescent="0.2">
      <c r="A1993" s="19"/>
      <c r="B1993" s="19"/>
      <c r="C1993" s="19"/>
      <c r="D1993" s="21"/>
      <c r="E1993" s="21"/>
      <c r="F1993" s="21"/>
      <c r="G1993" s="21"/>
      <c r="H1993" s="21"/>
      <c r="I1993" s="21"/>
      <c r="J1993" s="21"/>
      <c r="K1993" s="404"/>
      <c r="L1993" s="368"/>
      <c r="M1993" s="368"/>
      <c r="N1993" s="368"/>
      <c r="O1993" s="368"/>
      <c r="P1993" s="368"/>
      <c r="Q1993" s="368"/>
      <c r="R1993" s="405"/>
      <c r="S1993" s="19"/>
      <c r="T1993" s="19"/>
      <c r="U1993" s="19"/>
      <c r="V1993" s="19"/>
      <c r="W1993" s="19"/>
      <c r="X1993" s="19"/>
      <c r="Y1993" s="19"/>
      <c r="Z1993" s="19"/>
      <c r="AA1993" s="19"/>
    </row>
    <row r="1994" spans="1:27" x14ac:dyDescent="0.2">
      <c r="A1994" s="19"/>
      <c r="B1994" s="19"/>
      <c r="C1994" s="19"/>
      <c r="D1994" s="21"/>
      <c r="E1994" s="21"/>
      <c r="F1994" s="21"/>
      <c r="G1994" s="21"/>
      <c r="H1994" s="21"/>
      <c r="I1994" s="21"/>
      <c r="J1994" s="21"/>
      <c r="K1994" s="404"/>
      <c r="L1994" s="368"/>
      <c r="M1994" s="368"/>
      <c r="N1994" s="368"/>
      <c r="O1994" s="368"/>
      <c r="P1994" s="368"/>
      <c r="Q1994" s="368"/>
      <c r="R1994" s="405"/>
      <c r="S1994" s="19"/>
      <c r="T1994" s="19"/>
      <c r="U1994" s="19"/>
      <c r="V1994" s="19"/>
      <c r="W1994" s="19"/>
      <c r="X1994" s="19"/>
      <c r="Y1994" s="19"/>
      <c r="Z1994" s="19"/>
      <c r="AA1994" s="19"/>
    </row>
    <row r="1995" spans="1:27" ht="16" thickBot="1" x14ac:dyDescent="0.25">
      <c r="A1995" s="19"/>
      <c r="B1995" s="19"/>
      <c r="C1995" s="19"/>
      <c r="D1995" s="21"/>
      <c r="E1995" s="21"/>
      <c r="F1995" s="21"/>
      <c r="G1995" s="21"/>
      <c r="H1995" s="21"/>
      <c r="I1995" s="21"/>
      <c r="J1995" s="21"/>
      <c r="K1995" s="406"/>
      <c r="L1995" s="407"/>
      <c r="M1995" s="407"/>
      <c r="N1995" s="407"/>
      <c r="O1995" s="407"/>
      <c r="P1995" s="407"/>
      <c r="Q1995" s="407"/>
      <c r="R1995" s="408"/>
      <c r="S1995" s="19"/>
      <c r="T1995" s="19"/>
      <c r="U1995" s="19"/>
      <c r="V1995" s="19"/>
      <c r="W1995" s="19"/>
      <c r="X1995" s="19"/>
      <c r="Y1995" s="19"/>
      <c r="Z1995" s="19"/>
      <c r="AA1995" s="19"/>
    </row>
    <row r="1996" spans="1:27" x14ac:dyDescent="0.2">
      <c r="A1996" s="19"/>
      <c r="B1996" s="19"/>
      <c r="C1996" s="19"/>
      <c r="D1996" s="21"/>
      <c r="E1996" s="21"/>
      <c r="F1996" s="21"/>
      <c r="G1996" s="21"/>
      <c r="H1996" s="21"/>
      <c r="I1996" s="21"/>
      <c r="J1996" s="21"/>
      <c r="K1996" s="28"/>
      <c r="L1996" s="28"/>
      <c r="M1996" s="28"/>
      <c r="N1996" s="28"/>
      <c r="O1996" s="28"/>
      <c r="P1996" s="28"/>
      <c r="Q1996" s="28"/>
      <c r="R1996" s="28"/>
      <c r="S1996" s="19"/>
      <c r="T1996" s="19"/>
      <c r="U1996" s="19"/>
      <c r="V1996" s="19"/>
      <c r="W1996" s="19"/>
      <c r="X1996" s="19"/>
      <c r="Y1996" s="19"/>
      <c r="Z1996" s="19"/>
      <c r="AA1996" s="19"/>
    </row>
    <row r="1997" spans="1:27" x14ac:dyDescent="0.2">
      <c r="A1997" s="19"/>
      <c r="B1997" s="19"/>
      <c r="C1997" s="19"/>
      <c r="D1997" s="19"/>
      <c r="E1997" s="19"/>
      <c r="F1997" s="19"/>
      <c r="G1997" s="19"/>
      <c r="H1997" s="19"/>
      <c r="I1997" s="21"/>
      <c r="J1997" s="21"/>
      <c r="K1997" s="21"/>
      <c r="L1997" s="21"/>
      <c r="M1997" s="21"/>
      <c r="N1997" s="21"/>
      <c r="O1997" s="21"/>
      <c r="P1997" s="21"/>
      <c r="Q1997" s="21"/>
      <c r="R1997" s="21"/>
      <c r="S1997" s="19"/>
      <c r="T1997" s="19"/>
      <c r="U1997" s="19"/>
      <c r="V1997" s="19"/>
      <c r="W1997" s="19"/>
      <c r="X1997" s="19"/>
      <c r="Y1997" s="19"/>
      <c r="Z1997" s="19"/>
      <c r="AA1997" s="19"/>
    </row>
    <row r="1998" spans="1:27" ht="16" thickBot="1" x14ac:dyDescent="0.25">
      <c r="A1998" s="24" t="s">
        <v>310</v>
      </c>
      <c r="B1998" s="19"/>
      <c r="C1998" s="19"/>
      <c r="D1998" s="19"/>
      <c r="E1998" s="19"/>
      <c r="F1998" s="19"/>
      <c r="G1998" s="19"/>
      <c r="H1998" s="19"/>
      <c r="I1998" s="21"/>
      <c r="J1998" s="21"/>
      <c r="K1998" s="21"/>
      <c r="L1998" s="21"/>
      <c r="M1998" s="21"/>
      <c r="N1998" s="25"/>
      <c r="O1998" s="21"/>
      <c r="P1998" s="21"/>
      <c r="Q1998" s="21"/>
      <c r="R1998" s="21"/>
      <c r="S1998" s="19"/>
      <c r="T1998" s="19"/>
      <c r="U1998" s="19"/>
      <c r="V1998" s="19"/>
      <c r="W1998" s="19"/>
      <c r="X1998" s="19"/>
      <c r="Y1998" s="19"/>
      <c r="Z1998" s="19"/>
      <c r="AA1998" s="19"/>
    </row>
    <row r="1999" spans="1:27" x14ac:dyDescent="0.2">
      <c r="A1999" s="383" t="s">
        <v>259</v>
      </c>
      <c r="B1999" s="384"/>
      <c r="C1999" s="384"/>
      <c r="D1999" s="384"/>
      <c r="E1999" s="384"/>
      <c r="F1999" s="389" t="s">
        <v>323</v>
      </c>
      <c r="G1999" s="390"/>
      <c r="H1999" s="390"/>
      <c r="I1999" s="390"/>
      <c r="J1999" s="390"/>
      <c r="K1999" s="390"/>
      <c r="L1999" s="390"/>
      <c r="M1999" s="391"/>
      <c r="N1999" s="384" t="s">
        <v>259</v>
      </c>
      <c r="O1999" s="384"/>
      <c r="P1999" s="384"/>
      <c r="Q1999" s="384"/>
      <c r="R1999" s="397"/>
      <c r="S1999" s="19"/>
      <c r="T1999" s="19"/>
      <c r="U1999" s="19"/>
      <c r="V1999" s="19"/>
      <c r="W1999" s="19"/>
      <c r="X1999" s="19"/>
      <c r="Y1999" s="19"/>
      <c r="Z1999" s="19"/>
      <c r="AA1999" s="19"/>
    </row>
    <row r="2000" spans="1:27" x14ac:dyDescent="0.2">
      <c r="A2000" s="385"/>
      <c r="B2000" s="386"/>
      <c r="C2000" s="386"/>
      <c r="D2000" s="386"/>
      <c r="E2000" s="386"/>
      <c r="F2000" s="392"/>
      <c r="G2000" s="379"/>
      <c r="H2000" s="379"/>
      <c r="I2000" s="379"/>
      <c r="J2000" s="379"/>
      <c r="K2000" s="379"/>
      <c r="L2000" s="379"/>
      <c r="M2000" s="393"/>
      <c r="N2000" s="386"/>
      <c r="O2000" s="386"/>
      <c r="P2000" s="386"/>
      <c r="Q2000" s="386"/>
      <c r="R2000" s="398"/>
      <c r="S2000" s="19" t="s">
        <v>260</v>
      </c>
      <c r="T2000" s="19"/>
      <c r="U2000" s="19"/>
      <c r="V2000" s="19"/>
      <c r="W2000" s="19"/>
      <c r="X2000" s="19"/>
      <c r="Y2000" s="19"/>
      <c r="Z2000" s="19"/>
      <c r="AA2000" s="19"/>
    </row>
    <row r="2001" spans="1:27" x14ac:dyDescent="0.2">
      <c r="A2001" s="385"/>
      <c r="B2001" s="386"/>
      <c r="C2001" s="386"/>
      <c r="D2001" s="386"/>
      <c r="E2001" s="386"/>
      <c r="F2001" s="392"/>
      <c r="G2001" s="379"/>
      <c r="H2001" s="379"/>
      <c r="I2001" s="379"/>
      <c r="J2001" s="379"/>
      <c r="K2001" s="379"/>
      <c r="L2001" s="379"/>
      <c r="M2001" s="393"/>
      <c r="N2001" s="386"/>
      <c r="O2001" s="386"/>
      <c r="P2001" s="386"/>
      <c r="Q2001" s="386"/>
      <c r="R2001" s="398"/>
      <c r="S2001" s="19" t="s">
        <v>261</v>
      </c>
      <c r="T2001" s="19"/>
      <c r="U2001" s="19"/>
      <c r="V2001" s="19"/>
      <c r="W2001" s="19"/>
      <c r="X2001" s="19"/>
      <c r="Y2001" s="19"/>
      <c r="Z2001" s="19"/>
      <c r="AA2001" s="19"/>
    </row>
    <row r="2002" spans="1:27" x14ac:dyDescent="0.2">
      <c r="A2002" s="385"/>
      <c r="B2002" s="386"/>
      <c r="C2002" s="386"/>
      <c r="D2002" s="386"/>
      <c r="E2002" s="386"/>
      <c r="F2002" s="392"/>
      <c r="G2002" s="379"/>
      <c r="H2002" s="379"/>
      <c r="I2002" s="379"/>
      <c r="J2002" s="379"/>
      <c r="K2002" s="379"/>
      <c r="L2002" s="379"/>
      <c r="M2002" s="393"/>
      <c r="N2002" s="386"/>
      <c r="O2002" s="386"/>
      <c r="P2002" s="386"/>
      <c r="Q2002" s="386"/>
      <c r="R2002" s="398"/>
      <c r="S2002" s="19"/>
      <c r="T2002" s="19"/>
      <c r="U2002" s="19"/>
      <c r="V2002" s="19"/>
      <c r="W2002" s="19"/>
      <c r="X2002" s="19"/>
      <c r="Y2002" s="19"/>
      <c r="Z2002" s="19"/>
      <c r="AA2002" s="19"/>
    </row>
    <row r="2003" spans="1:27" x14ac:dyDescent="0.2">
      <c r="A2003" s="385"/>
      <c r="B2003" s="386"/>
      <c r="C2003" s="386"/>
      <c r="D2003" s="386"/>
      <c r="E2003" s="386"/>
      <c r="F2003" s="392"/>
      <c r="G2003" s="379"/>
      <c r="H2003" s="379"/>
      <c r="I2003" s="379"/>
      <c r="J2003" s="379"/>
      <c r="K2003" s="379"/>
      <c r="L2003" s="379"/>
      <c r="M2003" s="393"/>
      <c r="N2003" s="386"/>
      <c r="O2003" s="386"/>
      <c r="P2003" s="386"/>
      <c r="Q2003" s="386"/>
      <c r="R2003" s="398"/>
      <c r="S2003" s="19"/>
      <c r="T2003" s="19"/>
      <c r="U2003" s="19"/>
      <c r="V2003" s="19"/>
      <c r="W2003" s="19"/>
      <c r="X2003" s="19"/>
      <c r="Y2003" s="19"/>
      <c r="Z2003" s="19"/>
      <c r="AA2003" s="19"/>
    </row>
    <row r="2004" spans="1:27" x14ac:dyDescent="0.2">
      <c r="A2004" s="385"/>
      <c r="B2004" s="386"/>
      <c r="C2004" s="386"/>
      <c r="D2004" s="386"/>
      <c r="E2004" s="386"/>
      <c r="F2004" s="392"/>
      <c r="G2004" s="379"/>
      <c r="H2004" s="379"/>
      <c r="I2004" s="379"/>
      <c r="J2004" s="379"/>
      <c r="K2004" s="379"/>
      <c r="L2004" s="379"/>
      <c r="M2004" s="393"/>
      <c r="N2004" s="386"/>
      <c r="O2004" s="386"/>
      <c r="P2004" s="386"/>
      <c r="Q2004" s="386"/>
      <c r="R2004" s="398"/>
      <c r="S2004" s="19"/>
      <c r="T2004" s="19"/>
      <c r="U2004" s="19"/>
      <c r="V2004" s="19"/>
      <c r="W2004" s="19"/>
      <c r="X2004" s="19"/>
      <c r="Y2004" s="19"/>
      <c r="Z2004" s="19"/>
      <c r="AA2004" s="19"/>
    </row>
    <row r="2005" spans="1:27" x14ac:dyDescent="0.2">
      <c r="A2005" s="385"/>
      <c r="B2005" s="386"/>
      <c r="C2005" s="386"/>
      <c r="D2005" s="386"/>
      <c r="E2005" s="386"/>
      <c r="F2005" s="392"/>
      <c r="G2005" s="379"/>
      <c r="H2005" s="379"/>
      <c r="I2005" s="379"/>
      <c r="J2005" s="379"/>
      <c r="K2005" s="379"/>
      <c r="L2005" s="379"/>
      <c r="M2005" s="393"/>
      <c r="N2005" s="386"/>
      <c r="O2005" s="386"/>
      <c r="P2005" s="386"/>
      <c r="Q2005" s="386"/>
      <c r="R2005" s="398"/>
      <c r="S2005" s="19"/>
      <c r="T2005" s="19"/>
      <c r="U2005" s="19"/>
      <c r="V2005" s="19"/>
      <c r="W2005" s="19"/>
      <c r="X2005" s="19"/>
      <c r="Y2005" s="19"/>
      <c r="Z2005" s="19"/>
      <c r="AA2005" s="19"/>
    </row>
    <row r="2006" spans="1:27" x14ac:dyDescent="0.2">
      <c r="A2006" s="385"/>
      <c r="B2006" s="386"/>
      <c r="C2006" s="386"/>
      <c r="D2006" s="386"/>
      <c r="E2006" s="386"/>
      <c r="F2006" s="392"/>
      <c r="G2006" s="379"/>
      <c r="H2006" s="379"/>
      <c r="I2006" s="379"/>
      <c r="J2006" s="379"/>
      <c r="K2006" s="379"/>
      <c r="L2006" s="379"/>
      <c r="M2006" s="393"/>
      <c r="N2006" s="386"/>
      <c r="O2006" s="386"/>
      <c r="P2006" s="386"/>
      <c r="Q2006" s="386"/>
      <c r="R2006" s="398"/>
      <c r="S2006" s="19" t="s">
        <v>262</v>
      </c>
      <c r="T2006" s="19"/>
      <c r="U2006" s="19"/>
      <c r="V2006" s="19"/>
      <c r="W2006" s="19"/>
      <c r="X2006" s="19"/>
      <c r="Y2006" s="19"/>
      <c r="Z2006" s="19"/>
      <c r="AA2006" s="19"/>
    </row>
    <row r="2007" spans="1:27" x14ac:dyDescent="0.2">
      <c r="A2007" s="385"/>
      <c r="B2007" s="386"/>
      <c r="C2007" s="386"/>
      <c r="D2007" s="386"/>
      <c r="E2007" s="386"/>
      <c r="F2007" s="392"/>
      <c r="G2007" s="379"/>
      <c r="H2007" s="379"/>
      <c r="I2007" s="379"/>
      <c r="J2007" s="379"/>
      <c r="K2007" s="379"/>
      <c r="L2007" s="379"/>
      <c r="M2007" s="393"/>
      <c r="N2007" s="386"/>
      <c r="O2007" s="386"/>
      <c r="P2007" s="386"/>
      <c r="Q2007" s="386"/>
      <c r="R2007" s="398"/>
      <c r="S2007" s="19" t="s">
        <v>263</v>
      </c>
      <c r="T2007" s="19"/>
      <c r="U2007" s="19"/>
      <c r="V2007" s="19"/>
      <c r="W2007" s="19"/>
      <c r="X2007" s="19"/>
      <c r="Y2007" s="19"/>
      <c r="Z2007" s="19"/>
      <c r="AA2007" s="19"/>
    </row>
    <row r="2008" spans="1:27" ht="16" thickBot="1" x14ac:dyDescent="0.25">
      <c r="A2008" s="387"/>
      <c r="B2008" s="388"/>
      <c r="C2008" s="388"/>
      <c r="D2008" s="388"/>
      <c r="E2008" s="388"/>
      <c r="F2008" s="392"/>
      <c r="G2008" s="379"/>
      <c r="H2008" s="379"/>
      <c r="I2008" s="379"/>
      <c r="J2008" s="379"/>
      <c r="K2008" s="379"/>
      <c r="L2008" s="379"/>
      <c r="M2008" s="393"/>
      <c r="N2008" s="388"/>
      <c r="O2008" s="388"/>
      <c r="P2008" s="388"/>
      <c r="Q2008" s="388"/>
      <c r="R2008" s="399"/>
      <c r="S2008" s="19" t="s">
        <v>258</v>
      </c>
      <c r="T2008" s="19"/>
      <c r="U2008" s="19"/>
      <c r="V2008" s="19"/>
      <c r="W2008" s="19"/>
      <c r="X2008" s="19"/>
      <c r="Y2008" s="19"/>
      <c r="Z2008" s="19"/>
      <c r="AA2008" s="19"/>
    </row>
    <row r="2009" spans="1:27" x14ac:dyDescent="0.2">
      <c r="A2009" s="383" t="s">
        <v>259</v>
      </c>
      <c r="B2009" s="384"/>
      <c r="C2009" s="384"/>
      <c r="D2009" s="384"/>
      <c r="E2009" s="384"/>
      <c r="F2009" s="392"/>
      <c r="G2009" s="379"/>
      <c r="H2009" s="379"/>
      <c r="I2009" s="379"/>
      <c r="J2009" s="379"/>
      <c r="K2009" s="379"/>
      <c r="L2009" s="379"/>
      <c r="M2009" s="393"/>
      <c r="N2009" s="384" t="s">
        <v>259</v>
      </c>
      <c r="O2009" s="384"/>
      <c r="P2009" s="384"/>
      <c r="Q2009" s="384"/>
      <c r="R2009" s="397"/>
      <c r="S2009" s="19" t="s">
        <v>264</v>
      </c>
      <c r="T2009" s="19"/>
      <c r="U2009" s="19"/>
      <c r="V2009" s="19"/>
      <c r="W2009" s="19"/>
      <c r="X2009" s="19"/>
      <c r="Y2009" s="19"/>
      <c r="Z2009" s="19"/>
      <c r="AA2009" s="19"/>
    </row>
    <row r="2010" spans="1:27" x14ac:dyDescent="0.2">
      <c r="A2010" s="385"/>
      <c r="B2010" s="386"/>
      <c r="C2010" s="386"/>
      <c r="D2010" s="386"/>
      <c r="E2010" s="386"/>
      <c r="F2010" s="392"/>
      <c r="G2010" s="379"/>
      <c r="H2010" s="379"/>
      <c r="I2010" s="379"/>
      <c r="J2010" s="379"/>
      <c r="K2010" s="379"/>
      <c r="L2010" s="379"/>
      <c r="M2010" s="393"/>
      <c r="N2010" s="386"/>
      <c r="O2010" s="386"/>
      <c r="P2010" s="386"/>
      <c r="Q2010" s="386"/>
      <c r="R2010" s="398"/>
      <c r="S2010" s="19" t="s">
        <v>265</v>
      </c>
      <c r="T2010" s="19"/>
      <c r="U2010" s="19"/>
      <c r="V2010" s="19"/>
      <c r="W2010" s="19"/>
      <c r="X2010" s="19"/>
      <c r="Y2010" s="19"/>
      <c r="Z2010" s="19"/>
      <c r="AA2010" s="19"/>
    </row>
    <row r="2011" spans="1:27" x14ac:dyDescent="0.2">
      <c r="A2011" s="385"/>
      <c r="B2011" s="386"/>
      <c r="C2011" s="386"/>
      <c r="D2011" s="386"/>
      <c r="E2011" s="386"/>
      <c r="F2011" s="392"/>
      <c r="G2011" s="379"/>
      <c r="H2011" s="379"/>
      <c r="I2011" s="379"/>
      <c r="J2011" s="379"/>
      <c r="K2011" s="379"/>
      <c r="L2011" s="379"/>
      <c r="M2011" s="393"/>
      <c r="N2011" s="386"/>
      <c r="O2011" s="386"/>
      <c r="P2011" s="386"/>
      <c r="Q2011" s="386"/>
      <c r="R2011" s="398"/>
      <c r="S2011" s="19"/>
      <c r="T2011" s="19"/>
      <c r="U2011" s="19"/>
      <c r="V2011" s="19"/>
      <c r="W2011" s="19"/>
      <c r="X2011" s="19"/>
      <c r="Y2011" s="19"/>
      <c r="Z2011" s="19"/>
      <c r="AA2011" s="19"/>
    </row>
    <row r="2012" spans="1:27" x14ac:dyDescent="0.2">
      <c r="A2012" s="385"/>
      <c r="B2012" s="386"/>
      <c r="C2012" s="386"/>
      <c r="D2012" s="386"/>
      <c r="E2012" s="386"/>
      <c r="F2012" s="392"/>
      <c r="G2012" s="379"/>
      <c r="H2012" s="379"/>
      <c r="I2012" s="379"/>
      <c r="J2012" s="379"/>
      <c r="K2012" s="379"/>
      <c r="L2012" s="379"/>
      <c r="M2012" s="393"/>
      <c r="N2012" s="386"/>
      <c r="O2012" s="386"/>
      <c r="P2012" s="386"/>
      <c r="Q2012" s="386"/>
      <c r="R2012" s="398"/>
      <c r="S2012" s="19"/>
      <c r="T2012" s="19"/>
      <c r="U2012" s="19"/>
      <c r="V2012" s="19"/>
      <c r="W2012" s="19"/>
      <c r="X2012" s="19"/>
      <c r="Y2012" s="19"/>
      <c r="Z2012" s="19"/>
      <c r="AA2012" s="19"/>
    </row>
    <row r="2013" spans="1:27" x14ac:dyDescent="0.2">
      <c r="A2013" s="385"/>
      <c r="B2013" s="386"/>
      <c r="C2013" s="386"/>
      <c r="D2013" s="386"/>
      <c r="E2013" s="386"/>
      <c r="F2013" s="392"/>
      <c r="G2013" s="379"/>
      <c r="H2013" s="379"/>
      <c r="I2013" s="379"/>
      <c r="J2013" s="379"/>
      <c r="K2013" s="379"/>
      <c r="L2013" s="379"/>
      <c r="M2013" s="393"/>
      <c r="N2013" s="386"/>
      <c r="O2013" s="386"/>
      <c r="P2013" s="386"/>
      <c r="Q2013" s="386"/>
      <c r="R2013" s="398"/>
      <c r="S2013" s="19"/>
      <c r="T2013" s="19"/>
      <c r="U2013" s="19"/>
      <c r="V2013" s="19"/>
      <c r="W2013" s="19"/>
      <c r="X2013" s="19"/>
      <c r="Y2013" s="19"/>
      <c r="Z2013" s="19"/>
      <c r="AA2013" s="19"/>
    </row>
    <row r="2014" spans="1:27" x14ac:dyDescent="0.2">
      <c r="A2014" s="385"/>
      <c r="B2014" s="386"/>
      <c r="C2014" s="386"/>
      <c r="D2014" s="386"/>
      <c r="E2014" s="386"/>
      <c r="F2014" s="392"/>
      <c r="G2014" s="379"/>
      <c r="H2014" s="379"/>
      <c r="I2014" s="379"/>
      <c r="J2014" s="379"/>
      <c r="K2014" s="379"/>
      <c r="L2014" s="379"/>
      <c r="M2014" s="393"/>
      <c r="N2014" s="386"/>
      <c r="O2014" s="386"/>
      <c r="P2014" s="386"/>
      <c r="Q2014" s="386"/>
      <c r="R2014" s="398"/>
      <c r="S2014" s="19"/>
      <c r="T2014" s="19"/>
      <c r="U2014" s="19"/>
      <c r="V2014" s="19"/>
      <c r="W2014" s="19"/>
      <c r="X2014" s="19"/>
      <c r="Y2014" s="19"/>
      <c r="Z2014" s="19"/>
      <c r="AA2014" s="19"/>
    </row>
    <row r="2015" spans="1:27" x14ac:dyDescent="0.2">
      <c r="A2015" s="385"/>
      <c r="B2015" s="386"/>
      <c r="C2015" s="386"/>
      <c r="D2015" s="386"/>
      <c r="E2015" s="386"/>
      <c r="F2015" s="392"/>
      <c r="G2015" s="379"/>
      <c r="H2015" s="379"/>
      <c r="I2015" s="379"/>
      <c r="J2015" s="379"/>
      <c r="K2015" s="379"/>
      <c r="L2015" s="379"/>
      <c r="M2015" s="393"/>
      <c r="N2015" s="386"/>
      <c r="O2015" s="386"/>
      <c r="P2015" s="386"/>
      <c r="Q2015" s="386"/>
      <c r="R2015" s="398"/>
      <c r="S2015" s="19"/>
      <c r="T2015" s="19"/>
      <c r="U2015" s="19"/>
      <c r="V2015" s="19"/>
      <c r="W2015" s="19"/>
      <c r="X2015" s="19"/>
      <c r="Y2015" s="19"/>
      <c r="Z2015" s="19"/>
      <c r="AA2015" s="19"/>
    </row>
    <row r="2016" spans="1:27" x14ac:dyDescent="0.2">
      <c r="A2016" s="385"/>
      <c r="B2016" s="386"/>
      <c r="C2016" s="386"/>
      <c r="D2016" s="386"/>
      <c r="E2016" s="386"/>
      <c r="F2016" s="392"/>
      <c r="G2016" s="379"/>
      <c r="H2016" s="379"/>
      <c r="I2016" s="379"/>
      <c r="J2016" s="379"/>
      <c r="K2016" s="379"/>
      <c r="L2016" s="379"/>
      <c r="M2016" s="393"/>
      <c r="N2016" s="386"/>
      <c r="O2016" s="386"/>
      <c r="P2016" s="386"/>
      <c r="Q2016" s="386"/>
      <c r="R2016" s="398"/>
      <c r="S2016" s="19"/>
      <c r="T2016" s="19"/>
      <c r="U2016" s="19"/>
      <c r="V2016" s="19"/>
      <c r="W2016" s="19"/>
      <c r="X2016" s="19"/>
      <c r="Y2016" s="19"/>
      <c r="Z2016" s="19"/>
      <c r="AA2016" s="19"/>
    </row>
    <row r="2017" spans="1:27" x14ac:dyDescent="0.2">
      <c r="A2017" s="385"/>
      <c r="B2017" s="386"/>
      <c r="C2017" s="386"/>
      <c r="D2017" s="386"/>
      <c r="E2017" s="386"/>
      <c r="F2017" s="392"/>
      <c r="G2017" s="379"/>
      <c r="H2017" s="379"/>
      <c r="I2017" s="379"/>
      <c r="J2017" s="379"/>
      <c r="K2017" s="379"/>
      <c r="L2017" s="379"/>
      <c r="M2017" s="393"/>
      <c r="N2017" s="386"/>
      <c r="O2017" s="386"/>
      <c r="P2017" s="386"/>
      <c r="Q2017" s="386"/>
      <c r="R2017" s="398"/>
      <c r="S2017" s="19"/>
      <c r="T2017" s="19"/>
      <c r="U2017" s="19"/>
      <c r="V2017" s="19"/>
      <c r="W2017" s="19"/>
      <c r="X2017" s="19"/>
      <c r="Y2017" s="19"/>
      <c r="Z2017" s="19"/>
      <c r="AA2017" s="19"/>
    </row>
    <row r="2018" spans="1:27" ht="16" thickBot="1" x14ac:dyDescent="0.25">
      <c r="A2018" s="387"/>
      <c r="B2018" s="388"/>
      <c r="C2018" s="388"/>
      <c r="D2018" s="388"/>
      <c r="E2018" s="388"/>
      <c r="F2018" s="392"/>
      <c r="G2018" s="379"/>
      <c r="H2018" s="379"/>
      <c r="I2018" s="379"/>
      <c r="J2018" s="379"/>
      <c r="K2018" s="379"/>
      <c r="L2018" s="379"/>
      <c r="M2018" s="393"/>
      <c r="N2018" s="388"/>
      <c r="O2018" s="388"/>
      <c r="P2018" s="388"/>
      <c r="Q2018" s="388"/>
      <c r="R2018" s="399"/>
      <c r="S2018" s="19"/>
      <c r="T2018" s="19"/>
      <c r="U2018" s="19"/>
      <c r="V2018" s="19"/>
      <c r="W2018" s="19"/>
      <c r="X2018" s="19"/>
      <c r="Y2018" s="19"/>
      <c r="Z2018" s="19"/>
      <c r="AA2018" s="19"/>
    </row>
    <row r="2019" spans="1:27" x14ac:dyDescent="0.2">
      <c r="A2019" s="383" t="s">
        <v>259</v>
      </c>
      <c r="B2019" s="384"/>
      <c r="C2019" s="384"/>
      <c r="D2019" s="384"/>
      <c r="E2019" s="384"/>
      <c r="F2019" s="392"/>
      <c r="G2019" s="379"/>
      <c r="H2019" s="379"/>
      <c r="I2019" s="379"/>
      <c r="J2019" s="379"/>
      <c r="K2019" s="379"/>
      <c r="L2019" s="379"/>
      <c r="M2019" s="393"/>
      <c r="N2019" s="384" t="s">
        <v>259</v>
      </c>
      <c r="O2019" s="384"/>
      <c r="P2019" s="384"/>
      <c r="Q2019" s="384"/>
      <c r="R2019" s="397"/>
      <c r="S2019" s="19"/>
      <c r="T2019" s="19"/>
      <c r="U2019" s="19"/>
      <c r="V2019" s="19"/>
      <c r="W2019" s="19"/>
      <c r="X2019" s="19"/>
      <c r="Y2019" s="19"/>
      <c r="Z2019" s="19"/>
      <c r="AA2019" s="19"/>
    </row>
    <row r="2020" spans="1:27" x14ac:dyDescent="0.2">
      <c r="A2020" s="385"/>
      <c r="B2020" s="386"/>
      <c r="C2020" s="386"/>
      <c r="D2020" s="386"/>
      <c r="E2020" s="386"/>
      <c r="F2020" s="392"/>
      <c r="G2020" s="379"/>
      <c r="H2020" s="379"/>
      <c r="I2020" s="379"/>
      <c r="J2020" s="379"/>
      <c r="K2020" s="379"/>
      <c r="L2020" s="379"/>
      <c r="M2020" s="393"/>
      <c r="N2020" s="386"/>
      <c r="O2020" s="386"/>
      <c r="P2020" s="386"/>
      <c r="Q2020" s="386"/>
      <c r="R2020" s="398"/>
      <c r="S2020" s="19"/>
      <c r="T2020" s="19"/>
      <c r="U2020" s="19"/>
      <c r="V2020" s="19"/>
      <c r="W2020" s="19"/>
      <c r="X2020" s="19"/>
      <c r="Y2020" s="19"/>
      <c r="Z2020" s="19"/>
      <c r="AA2020" s="19"/>
    </row>
    <row r="2021" spans="1:27" x14ac:dyDescent="0.2">
      <c r="A2021" s="385"/>
      <c r="B2021" s="386"/>
      <c r="C2021" s="386"/>
      <c r="D2021" s="386"/>
      <c r="E2021" s="386"/>
      <c r="F2021" s="392"/>
      <c r="G2021" s="379"/>
      <c r="H2021" s="379"/>
      <c r="I2021" s="379"/>
      <c r="J2021" s="379"/>
      <c r="K2021" s="379"/>
      <c r="L2021" s="379"/>
      <c r="M2021" s="393"/>
      <c r="N2021" s="386"/>
      <c r="O2021" s="386"/>
      <c r="P2021" s="386"/>
      <c r="Q2021" s="386"/>
      <c r="R2021" s="398"/>
      <c r="S2021" s="19"/>
      <c r="T2021" s="19"/>
      <c r="U2021" s="19"/>
      <c r="V2021" s="19"/>
      <c r="W2021" s="19"/>
      <c r="X2021" s="19"/>
      <c r="Y2021" s="19"/>
      <c r="Z2021" s="19"/>
      <c r="AA2021" s="19"/>
    </row>
    <row r="2022" spans="1:27" x14ac:dyDescent="0.2">
      <c r="A2022" s="385"/>
      <c r="B2022" s="386"/>
      <c r="C2022" s="386"/>
      <c r="D2022" s="386"/>
      <c r="E2022" s="386"/>
      <c r="F2022" s="392"/>
      <c r="G2022" s="379"/>
      <c r="H2022" s="379"/>
      <c r="I2022" s="379"/>
      <c r="J2022" s="379"/>
      <c r="K2022" s="379"/>
      <c r="L2022" s="379"/>
      <c r="M2022" s="393"/>
      <c r="N2022" s="386"/>
      <c r="O2022" s="386"/>
      <c r="P2022" s="386"/>
      <c r="Q2022" s="386"/>
      <c r="R2022" s="398"/>
      <c r="S2022" s="19"/>
      <c r="T2022" s="19"/>
      <c r="U2022" s="19"/>
      <c r="V2022" s="19"/>
      <c r="W2022" s="19"/>
      <c r="X2022" s="19"/>
      <c r="Y2022" s="19"/>
      <c r="Z2022" s="19"/>
      <c r="AA2022" s="19"/>
    </row>
    <row r="2023" spans="1:27" x14ac:dyDescent="0.2">
      <c r="A2023" s="385"/>
      <c r="B2023" s="386"/>
      <c r="C2023" s="386"/>
      <c r="D2023" s="386"/>
      <c r="E2023" s="386"/>
      <c r="F2023" s="392"/>
      <c r="G2023" s="379"/>
      <c r="H2023" s="379"/>
      <c r="I2023" s="379"/>
      <c r="J2023" s="379"/>
      <c r="K2023" s="379"/>
      <c r="L2023" s="379"/>
      <c r="M2023" s="393"/>
      <c r="N2023" s="386"/>
      <c r="O2023" s="386"/>
      <c r="P2023" s="386"/>
      <c r="Q2023" s="386"/>
      <c r="R2023" s="398"/>
      <c r="S2023" s="19"/>
      <c r="T2023" s="19"/>
      <c r="U2023" s="19"/>
      <c r="V2023" s="19"/>
      <c r="W2023" s="19"/>
      <c r="X2023" s="19"/>
      <c r="Y2023" s="19"/>
      <c r="Z2023" s="19"/>
      <c r="AA2023" s="19"/>
    </row>
    <row r="2024" spans="1:27" x14ac:dyDescent="0.2">
      <c r="A2024" s="385"/>
      <c r="B2024" s="386"/>
      <c r="C2024" s="386"/>
      <c r="D2024" s="386"/>
      <c r="E2024" s="386"/>
      <c r="F2024" s="392"/>
      <c r="G2024" s="379"/>
      <c r="H2024" s="379"/>
      <c r="I2024" s="379"/>
      <c r="J2024" s="379"/>
      <c r="K2024" s="379"/>
      <c r="L2024" s="379"/>
      <c r="M2024" s="393"/>
      <c r="N2024" s="386"/>
      <c r="O2024" s="386"/>
      <c r="P2024" s="386"/>
      <c r="Q2024" s="386"/>
      <c r="R2024" s="398"/>
      <c r="S2024" s="19"/>
      <c r="T2024" s="19"/>
      <c r="U2024" s="19"/>
      <c r="V2024" s="19"/>
      <c r="W2024" s="19"/>
      <c r="X2024" s="19"/>
      <c r="Y2024" s="19"/>
      <c r="Z2024" s="19"/>
      <c r="AA2024" s="19"/>
    </row>
    <row r="2025" spans="1:27" x14ac:dyDescent="0.2">
      <c r="A2025" s="385"/>
      <c r="B2025" s="386"/>
      <c r="C2025" s="386"/>
      <c r="D2025" s="386"/>
      <c r="E2025" s="386"/>
      <c r="F2025" s="392"/>
      <c r="G2025" s="379"/>
      <c r="H2025" s="379"/>
      <c r="I2025" s="379"/>
      <c r="J2025" s="379"/>
      <c r="K2025" s="379"/>
      <c r="L2025" s="379"/>
      <c r="M2025" s="393"/>
      <c r="N2025" s="386"/>
      <c r="O2025" s="386"/>
      <c r="P2025" s="386"/>
      <c r="Q2025" s="386"/>
      <c r="R2025" s="398"/>
      <c r="S2025" s="19"/>
      <c r="T2025" s="19"/>
      <c r="U2025" s="19"/>
      <c r="V2025" s="19"/>
      <c r="W2025" s="19"/>
      <c r="X2025" s="19"/>
      <c r="Y2025" s="19"/>
      <c r="Z2025" s="19"/>
      <c r="AA2025" s="19"/>
    </row>
    <row r="2026" spans="1:27" x14ac:dyDescent="0.2">
      <c r="A2026" s="385"/>
      <c r="B2026" s="386"/>
      <c r="C2026" s="386"/>
      <c r="D2026" s="386"/>
      <c r="E2026" s="386"/>
      <c r="F2026" s="392"/>
      <c r="G2026" s="379"/>
      <c r="H2026" s="379"/>
      <c r="I2026" s="379"/>
      <c r="J2026" s="379"/>
      <c r="K2026" s="379"/>
      <c r="L2026" s="379"/>
      <c r="M2026" s="393"/>
      <c r="N2026" s="386"/>
      <c r="O2026" s="386"/>
      <c r="P2026" s="386"/>
      <c r="Q2026" s="386"/>
      <c r="R2026" s="398"/>
      <c r="S2026" s="19"/>
      <c r="T2026" s="19"/>
      <c r="U2026" s="19"/>
      <c r="V2026" s="19"/>
      <c r="W2026" s="19"/>
      <c r="X2026" s="19"/>
      <c r="Y2026" s="19"/>
      <c r="Z2026" s="19"/>
      <c r="AA2026" s="19"/>
    </row>
    <row r="2027" spans="1:27" x14ac:dyDescent="0.2">
      <c r="A2027" s="385"/>
      <c r="B2027" s="386"/>
      <c r="C2027" s="386"/>
      <c r="D2027" s="386"/>
      <c r="E2027" s="386"/>
      <c r="F2027" s="392"/>
      <c r="G2027" s="379"/>
      <c r="H2027" s="379"/>
      <c r="I2027" s="379"/>
      <c r="J2027" s="379"/>
      <c r="K2027" s="379"/>
      <c r="L2027" s="379"/>
      <c r="M2027" s="393"/>
      <c r="N2027" s="386"/>
      <c r="O2027" s="386"/>
      <c r="P2027" s="386"/>
      <c r="Q2027" s="386"/>
      <c r="R2027" s="398"/>
      <c r="S2027" s="19"/>
      <c r="T2027" s="19"/>
      <c r="U2027" s="19"/>
      <c r="V2027" s="19"/>
      <c r="W2027" s="19"/>
      <c r="X2027" s="19"/>
      <c r="Y2027" s="19"/>
      <c r="Z2027" s="19"/>
      <c r="AA2027" s="19"/>
    </row>
    <row r="2028" spans="1:27" ht="16" thickBot="1" x14ac:dyDescent="0.25">
      <c r="A2028" s="387"/>
      <c r="B2028" s="388"/>
      <c r="C2028" s="388"/>
      <c r="D2028" s="388"/>
      <c r="E2028" s="388"/>
      <c r="F2028" s="394"/>
      <c r="G2028" s="395"/>
      <c r="H2028" s="395"/>
      <c r="I2028" s="395"/>
      <c r="J2028" s="395"/>
      <c r="K2028" s="395"/>
      <c r="L2028" s="395"/>
      <c r="M2028" s="396"/>
      <c r="N2028" s="388"/>
      <c r="O2028" s="388"/>
      <c r="P2028" s="388"/>
      <c r="Q2028" s="388"/>
      <c r="R2028" s="399"/>
      <c r="S2028" s="19"/>
      <c r="T2028" s="19"/>
      <c r="U2028" s="19"/>
      <c r="V2028" s="19"/>
      <c r="W2028" s="19"/>
      <c r="X2028" s="19"/>
      <c r="Y2028" s="19"/>
      <c r="Z2028" s="19"/>
      <c r="AA2028" s="19"/>
    </row>
    <row r="2029" spans="1:27" x14ac:dyDescent="0.2">
      <c r="A2029" s="26"/>
      <c r="B2029" s="26"/>
      <c r="C2029" s="26"/>
      <c r="D2029" s="26"/>
      <c r="E2029" s="26"/>
      <c r="F2029" s="26"/>
      <c r="G2029" s="26"/>
      <c r="H2029" s="26"/>
      <c r="I2029" s="26"/>
      <c r="J2029" s="26"/>
      <c r="K2029" s="26"/>
      <c r="L2029" s="26"/>
      <c r="M2029" s="26"/>
      <c r="N2029" s="27"/>
      <c r="O2029" s="26"/>
      <c r="P2029" s="26"/>
      <c r="Q2029" s="26"/>
      <c r="R2029" s="26"/>
      <c r="S2029" s="19"/>
      <c r="T2029" s="19"/>
      <c r="U2029" s="19"/>
      <c r="V2029" s="19"/>
      <c r="W2029" s="19"/>
      <c r="X2029" s="19"/>
      <c r="Y2029" s="19"/>
      <c r="Z2029" s="19"/>
      <c r="AA2029" s="19"/>
    </row>
    <row r="2030" spans="1:27" x14ac:dyDescent="0.2">
      <c r="A2030" s="380" t="s">
        <v>266</v>
      </c>
      <c r="B2030" s="380"/>
      <c r="C2030" s="380"/>
      <c r="D2030" s="380"/>
      <c r="E2030" s="380"/>
      <c r="F2030" s="380"/>
      <c r="G2030" s="380"/>
      <c r="H2030" s="380"/>
      <c r="I2030" s="19"/>
      <c r="J2030" s="19"/>
      <c r="K2030" s="380" t="s">
        <v>267</v>
      </c>
      <c r="L2030" s="380"/>
      <c r="M2030" s="380"/>
      <c r="N2030" s="380"/>
      <c r="O2030" s="380"/>
      <c r="P2030" s="380"/>
      <c r="Q2030" s="380"/>
      <c r="R2030" s="380"/>
      <c r="S2030" s="19"/>
      <c r="T2030" s="19"/>
      <c r="U2030" s="19"/>
      <c r="V2030" s="19"/>
      <c r="W2030" s="19"/>
      <c r="X2030" s="19"/>
      <c r="Y2030" s="19"/>
      <c r="Z2030" s="19"/>
      <c r="AA2030" s="19"/>
    </row>
    <row r="2031" spans="1:27" ht="16" x14ac:dyDescent="0.2">
      <c r="A2031" s="35" t="s">
        <v>268</v>
      </c>
      <c r="B2031" s="19"/>
      <c r="C2031" s="28" t="s">
        <v>256</v>
      </c>
      <c r="D2031" s="381">
        <f>VLOOKUP(S1981,Base_03!$A$5:$AS$24,5,0)</f>
        <v>36</v>
      </c>
      <c r="E2031" s="382"/>
      <c r="F2031" s="19" t="s">
        <v>308</v>
      </c>
      <c r="G2031" s="19"/>
      <c r="H2031" s="19"/>
      <c r="I2031" s="19"/>
      <c r="J2031" s="19"/>
      <c r="K2031" s="35" t="s">
        <v>268</v>
      </c>
      <c r="L2031" s="28"/>
      <c r="M2031" s="28" t="s">
        <v>2</v>
      </c>
      <c r="N2031" s="375">
        <f>VLOOKUP(S1981,Base_04!$A$5:$AS$24,5,0)</f>
        <v>49</v>
      </c>
      <c r="O2031" s="375"/>
      <c r="P2031" s="29" t="s">
        <v>308</v>
      </c>
      <c r="Q2031" s="19"/>
      <c r="R2031" s="19"/>
      <c r="S2031" s="19"/>
      <c r="T2031" s="19"/>
      <c r="U2031" s="19"/>
      <c r="V2031" s="19"/>
      <c r="W2031" s="19"/>
      <c r="X2031" s="19"/>
      <c r="Y2031" s="19"/>
      <c r="Z2031" s="19"/>
      <c r="AA2031" s="19"/>
    </row>
    <row r="2032" spans="1:27" x14ac:dyDescent="0.2">
      <c r="A2032" s="36" t="s">
        <v>269</v>
      </c>
      <c r="B2032" s="19"/>
      <c r="C2032" s="28"/>
      <c r="D2032" s="379" t="s">
        <v>313</v>
      </c>
      <c r="E2032" s="379"/>
      <c r="F2032" s="379" t="s">
        <v>314</v>
      </c>
      <c r="G2032" s="379"/>
      <c r="H2032" s="19"/>
      <c r="I2032" s="19"/>
      <c r="J2032" s="19"/>
      <c r="K2032" s="36" t="s">
        <v>269</v>
      </c>
      <c r="L2032" s="19"/>
      <c r="M2032" s="28"/>
      <c r="N2032" s="379" t="s">
        <v>313</v>
      </c>
      <c r="O2032" s="379"/>
      <c r="P2032" s="379" t="s">
        <v>314</v>
      </c>
      <c r="Q2032" s="379"/>
      <c r="R2032" s="34"/>
      <c r="S2032" s="19"/>
      <c r="T2032" s="19"/>
      <c r="U2032" s="19"/>
      <c r="V2032" s="19"/>
      <c r="W2032" s="19"/>
      <c r="X2032" s="19"/>
      <c r="Y2032" s="19"/>
      <c r="Z2032" s="19"/>
      <c r="AA2032" s="19"/>
    </row>
    <row r="2033" spans="1:27" x14ac:dyDescent="0.2">
      <c r="A2033" s="19"/>
      <c r="B2033" s="19"/>
      <c r="C2033" s="28"/>
      <c r="D2033" s="379"/>
      <c r="E2033" s="379"/>
      <c r="F2033" s="379"/>
      <c r="G2033" s="379"/>
      <c r="H2033" s="19"/>
      <c r="I2033" s="19"/>
      <c r="J2033" s="19"/>
      <c r="K2033" s="19"/>
      <c r="L2033" s="19"/>
      <c r="M2033" s="28"/>
      <c r="N2033" s="379"/>
      <c r="O2033" s="379"/>
      <c r="P2033" s="379"/>
      <c r="Q2033" s="379"/>
      <c r="R2033" s="34"/>
      <c r="S2033" s="19"/>
      <c r="T2033" s="19"/>
      <c r="U2033" s="19"/>
      <c r="V2033" s="19"/>
      <c r="W2033" s="19"/>
      <c r="X2033" s="19"/>
      <c r="Y2033" s="19"/>
      <c r="Z2033" s="19"/>
      <c r="AA2033" s="19"/>
    </row>
    <row r="2034" spans="1:27" x14ac:dyDescent="0.2">
      <c r="A2034" s="346" t="s">
        <v>270</v>
      </c>
      <c r="B2034" s="346"/>
      <c r="C2034" s="346" t="s">
        <v>256</v>
      </c>
      <c r="D2034" s="374" t="str">
        <f>VLOOKUP(S1981,Base_03!$A$5:$AS$24,6,0)</f>
        <v>BT 13</v>
      </c>
      <c r="E2034" s="374"/>
      <c r="F2034" s="375">
        <f>VLOOKUP(S1981,Base_03!$A$5:$AS$24,12,0)</f>
        <v>0</v>
      </c>
      <c r="G2034" s="375"/>
      <c r="H2034" s="19" t="s">
        <v>271</v>
      </c>
      <c r="I2034" s="19"/>
      <c r="J2034" s="19"/>
      <c r="K2034" s="346" t="s">
        <v>270</v>
      </c>
      <c r="L2034" s="346"/>
      <c r="M2034" s="346"/>
      <c r="N2034" s="374" t="str">
        <f>VLOOKUP(S1981,Base_04!$A$5:$AS$24,6,0)</f>
        <v>BT 13</v>
      </c>
      <c r="O2034" s="374"/>
      <c r="P2034" s="375">
        <f>VLOOKUP(S1981,Base_04!$A$5:$AS$24,12,0)</f>
        <v>0</v>
      </c>
      <c r="Q2034" s="375"/>
      <c r="R2034" s="19" t="s">
        <v>271</v>
      </c>
      <c r="S2034" s="19" t="s">
        <v>272</v>
      </c>
      <c r="T2034" s="19"/>
      <c r="U2034" s="19"/>
      <c r="V2034" s="19"/>
      <c r="W2034" s="19"/>
      <c r="X2034" s="19"/>
      <c r="Y2034" s="19"/>
      <c r="Z2034" s="19"/>
      <c r="AA2034" s="19"/>
    </row>
    <row r="2035" spans="1:27" x14ac:dyDescent="0.2">
      <c r="A2035" s="346" t="s">
        <v>273</v>
      </c>
      <c r="B2035" s="346"/>
      <c r="C2035" s="346" t="s">
        <v>256</v>
      </c>
      <c r="D2035" s="374" t="str">
        <f>VLOOKUP(S1981,Base_03!$A$5:$AS$24,13,0)</f>
        <v>S 13</v>
      </c>
      <c r="E2035" s="374"/>
      <c r="F2035" s="375">
        <f>VLOOKUP(S1981,Base_03!$A$5:$AS$24,15,0)</f>
        <v>0</v>
      </c>
      <c r="G2035" s="375"/>
      <c r="H2035" s="19" t="s">
        <v>271</v>
      </c>
      <c r="I2035" s="19"/>
      <c r="J2035" s="19"/>
      <c r="K2035" s="346" t="s">
        <v>273</v>
      </c>
      <c r="L2035" s="346"/>
      <c r="M2035" s="346"/>
      <c r="N2035" s="374" t="str">
        <f>VLOOKUP(S1981,Base_04!$A$5:$AS$24,13,0)</f>
        <v>S 13</v>
      </c>
      <c r="O2035" s="374"/>
      <c r="P2035" s="375">
        <f>VLOOKUP(S1981,Base_04!$A$5:$AS$24,15,0)</f>
        <v>0</v>
      </c>
      <c r="Q2035" s="375"/>
      <c r="R2035" s="19" t="s">
        <v>271</v>
      </c>
      <c r="S2035" s="19" t="s">
        <v>272</v>
      </c>
      <c r="T2035" s="19"/>
      <c r="U2035" s="19"/>
      <c r="V2035" s="19"/>
      <c r="W2035" s="19"/>
      <c r="X2035" s="19"/>
      <c r="Y2035" s="19"/>
      <c r="Z2035" s="19"/>
      <c r="AA2035" s="19"/>
    </row>
    <row r="2036" spans="1:27" x14ac:dyDescent="0.2">
      <c r="A2036" s="346" t="s">
        <v>274</v>
      </c>
      <c r="B2036" s="346"/>
      <c r="C2036" s="346" t="s">
        <v>256</v>
      </c>
      <c r="D2036" s="374" t="str">
        <f>VLOOKUP(S1981,Base_03!$A$5:$AS$24,16,0)</f>
        <v>B 13</v>
      </c>
      <c r="E2036" s="374"/>
      <c r="F2036" s="375">
        <f>VLOOKUP(S1981,Base_03!$A$5:$AS$24,22,0)</f>
        <v>0</v>
      </c>
      <c r="G2036" s="375"/>
      <c r="H2036" s="19" t="s">
        <v>271</v>
      </c>
      <c r="I2036" s="19"/>
      <c r="J2036" s="19"/>
      <c r="K2036" s="346" t="s">
        <v>274</v>
      </c>
      <c r="L2036" s="346"/>
      <c r="M2036" s="346"/>
      <c r="N2036" s="374" t="str">
        <f>VLOOKUP(S1981,Base_04!$A$5:$AS$24,16,0)</f>
        <v>B 13</v>
      </c>
      <c r="O2036" s="374"/>
      <c r="P2036" s="375">
        <f>VLOOKUP(S1981,Base_04!$A$5:$AS$24,22,0)</f>
        <v>0</v>
      </c>
      <c r="Q2036" s="375"/>
      <c r="R2036" s="19" t="s">
        <v>271</v>
      </c>
      <c r="S2036" s="19" t="s">
        <v>272</v>
      </c>
      <c r="T2036" s="19"/>
      <c r="U2036" s="19"/>
      <c r="V2036" s="19"/>
      <c r="W2036" s="19"/>
      <c r="X2036" s="19"/>
      <c r="Y2036" s="19"/>
      <c r="Z2036" s="19"/>
      <c r="AA2036" s="19"/>
    </row>
    <row r="2037" spans="1:27" x14ac:dyDescent="0.2">
      <c r="A2037" s="346" t="s">
        <v>275</v>
      </c>
      <c r="B2037" s="346"/>
      <c r="C2037" s="346" t="s">
        <v>256</v>
      </c>
      <c r="D2037" s="374" t="str">
        <f>VLOOKUP(S1981,Base_03!$A$5:$AS$24,23,0)</f>
        <v>K 13</v>
      </c>
      <c r="E2037" s="374"/>
      <c r="F2037" s="375">
        <f>VLOOKUP(S1981,Base_03!$A$5:$AS$24,24,0)</f>
        <v>0</v>
      </c>
      <c r="G2037" s="375"/>
      <c r="H2037" s="19" t="s">
        <v>271</v>
      </c>
      <c r="I2037" s="19"/>
      <c r="J2037" s="19"/>
      <c r="K2037" s="346" t="s">
        <v>275</v>
      </c>
      <c r="L2037" s="346"/>
      <c r="M2037" s="346"/>
      <c r="N2037" s="374" t="str">
        <f>VLOOKUP(S1981,Base_04!$A$5:$AS$24,23,0)</f>
        <v>K 13</v>
      </c>
      <c r="O2037" s="374"/>
      <c r="P2037" s="375">
        <f>VLOOKUP(S1981,Base_04!$A$5:$AS$24,24,0)</f>
        <v>0</v>
      </c>
      <c r="Q2037" s="375"/>
      <c r="R2037" s="19" t="s">
        <v>271</v>
      </c>
      <c r="S2037" s="19" t="s">
        <v>272</v>
      </c>
      <c r="T2037" s="19"/>
      <c r="U2037" s="19"/>
      <c r="V2037" s="19"/>
      <c r="W2037" s="19"/>
      <c r="X2037" s="19"/>
      <c r="Y2037" s="19"/>
      <c r="Z2037" s="19"/>
      <c r="AA2037" s="19"/>
    </row>
    <row r="2038" spans="1:27" x14ac:dyDescent="0.2">
      <c r="A2038" s="346" t="s">
        <v>276</v>
      </c>
      <c r="B2038" s="346"/>
      <c r="C2038" s="346" t="s">
        <v>256</v>
      </c>
      <c r="D2038" s="374" t="str">
        <f>VLOOKUP(S1981,Base_03!$A$5:$AS$24,25,0)</f>
        <v>K 13</v>
      </c>
      <c r="E2038" s="374"/>
      <c r="F2038" s="375">
        <f>VLOOKUP(S1981,Base_03!$A$5:$AS$24,26,0)</f>
        <v>73.900834456272094</v>
      </c>
      <c r="G2038" s="375"/>
      <c r="H2038" s="19" t="s">
        <v>309</v>
      </c>
      <c r="I2038" s="19"/>
      <c r="J2038" s="19"/>
      <c r="K2038" s="346" t="s">
        <v>276</v>
      </c>
      <c r="L2038" s="346"/>
      <c r="M2038" s="346"/>
      <c r="N2038" s="374" t="str">
        <f>VLOOKUP(S1981,Base_04!$A$5:$AS$24,25,0)</f>
        <v>K 13</v>
      </c>
      <c r="O2038" s="374"/>
      <c r="P2038" s="375">
        <f>VLOOKUP(S1981,Base_04!$A$5:$AS$24,26,0)</f>
        <v>93.530743608719362</v>
      </c>
      <c r="Q2038" s="375"/>
      <c r="R2038" s="19" t="s">
        <v>309</v>
      </c>
      <c r="S2038" s="19" t="s">
        <v>272</v>
      </c>
      <c r="T2038" s="19"/>
      <c r="U2038" s="19"/>
      <c r="V2038" s="19"/>
      <c r="W2038" s="19"/>
      <c r="X2038" s="19"/>
      <c r="Y2038" s="19"/>
      <c r="Z2038" s="19"/>
      <c r="AA2038" s="19"/>
    </row>
    <row r="2039" spans="1:27" x14ac:dyDescent="0.2">
      <c r="A2039" s="22"/>
      <c r="B2039" s="22"/>
      <c r="C2039" s="22"/>
      <c r="D2039" s="18"/>
      <c r="E2039" s="18"/>
      <c r="F2039" s="29"/>
      <c r="G2039" s="19"/>
      <c r="H2039" s="19"/>
      <c r="I2039" s="19"/>
      <c r="J2039" s="19"/>
      <c r="K2039" s="22"/>
      <c r="L2039" s="22"/>
      <c r="M2039" s="22"/>
      <c r="N2039" s="18"/>
      <c r="O2039" s="18"/>
      <c r="P2039" s="29"/>
      <c r="Q2039" s="19"/>
      <c r="R2039" s="19"/>
      <c r="S2039" s="19"/>
      <c r="T2039" s="19"/>
      <c r="U2039" s="19"/>
      <c r="V2039" s="19"/>
      <c r="W2039" s="19"/>
      <c r="X2039" s="19"/>
      <c r="Y2039" s="19"/>
      <c r="Z2039" s="19"/>
      <c r="AA2039" s="19"/>
    </row>
    <row r="2040" spans="1:27" x14ac:dyDescent="0.2">
      <c r="A2040" s="36" t="s">
        <v>277</v>
      </c>
      <c r="B2040" s="19"/>
      <c r="C2040" s="28"/>
      <c r="D2040" s="379" t="s">
        <v>313</v>
      </c>
      <c r="E2040" s="379"/>
      <c r="F2040" s="379" t="s">
        <v>314</v>
      </c>
      <c r="G2040" s="379"/>
      <c r="H2040" s="19"/>
      <c r="I2040" s="19"/>
      <c r="J2040" s="19"/>
      <c r="K2040" s="36" t="s">
        <v>277</v>
      </c>
      <c r="L2040" s="19"/>
      <c r="M2040" s="28"/>
      <c r="N2040" s="379" t="s">
        <v>313</v>
      </c>
      <c r="O2040" s="379"/>
      <c r="P2040" s="379" t="s">
        <v>314</v>
      </c>
      <c r="Q2040" s="379"/>
      <c r="R2040" s="34"/>
      <c r="S2040" s="19"/>
      <c r="T2040" s="19"/>
      <c r="U2040" s="19"/>
      <c r="V2040" s="19"/>
      <c r="W2040" s="19"/>
      <c r="X2040" s="19"/>
      <c r="Y2040" s="19"/>
      <c r="Z2040" s="19"/>
      <c r="AA2040" s="19"/>
    </row>
    <row r="2041" spans="1:27" x14ac:dyDescent="0.2">
      <c r="A2041" s="19"/>
      <c r="B2041" s="19"/>
      <c r="C2041" s="28"/>
      <c r="D2041" s="379"/>
      <c r="E2041" s="379"/>
      <c r="F2041" s="379"/>
      <c r="G2041" s="379"/>
      <c r="H2041" s="19"/>
      <c r="I2041" s="19"/>
      <c r="J2041" s="19"/>
      <c r="K2041" s="19"/>
      <c r="L2041" s="19"/>
      <c r="M2041" s="28"/>
      <c r="N2041" s="379"/>
      <c r="O2041" s="379"/>
      <c r="P2041" s="379"/>
      <c r="Q2041" s="379"/>
      <c r="R2041" s="34"/>
      <c r="S2041" s="19"/>
      <c r="T2041" s="19"/>
      <c r="U2041" s="19"/>
      <c r="V2041" s="19"/>
      <c r="W2041" s="19"/>
      <c r="X2041" s="19"/>
      <c r="Y2041" s="19"/>
      <c r="Z2041" s="19"/>
      <c r="AA2041" s="19"/>
    </row>
    <row r="2042" spans="1:27" x14ac:dyDescent="0.2">
      <c r="A2042" s="346" t="s">
        <v>278</v>
      </c>
      <c r="B2042" s="346"/>
      <c r="C2042" s="346" t="s">
        <v>2</v>
      </c>
      <c r="D2042" s="374" t="str">
        <f>VLOOKUP(S1981,Base_03!$A$5:$AS$24,28,0)</f>
        <v xml:space="preserve"> G 13</v>
      </c>
      <c r="E2042" s="374"/>
      <c r="F2042" s="375">
        <f>VLOOKUP(S1981,Base_03!$A$5:$AS$24,30,0)</f>
        <v>55</v>
      </c>
      <c r="G2042" s="375"/>
      <c r="H2042" s="19" t="s">
        <v>309</v>
      </c>
      <c r="I2042" s="19"/>
      <c r="J2042" s="19"/>
      <c r="K2042" s="346" t="s">
        <v>278</v>
      </c>
      <c r="L2042" s="346"/>
      <c r="M2042" s="346" t="s">
        <v>2</v>
      </c>
      <c r="N2042" s="374" t="str">
        <f>VLOOKUP(S1981,Base_04!$A$5:$AS$24,28,0)</f>
        <v xml:space="preserve"> G 13</v>
      </c>
      <c r="O2042" s="374"/>
      <c r="P2042" s="375">
        <f>VLOOKUP(S1981,Base_04!$A$5:$AS$24,30,0)</f>
        <v>55</v>
      </c>
      <c r="Q2042" s="375"/>
      <c r="R2042" s="19" t="s">
        <v>309</v>
      </c>
      <c r="S2042" s="19" t="s">
        <v>272</v>
      </c>
      <c r="T2042" s="19"/>
      <c r="U2042" s="19"/>
      <c r="V2042" s="19"/>
      <c r="W2042" s="19"/>
      <c r="X2042" s="19"/>
      <c r="Y2042" s="19"/>
      <c r="Z2042" s="19"/>
      <c r="AA2042" s="19"/>
    </row>
    <row r="2043" spans="1:27" x14ac:dyDescent="0.2">
      <c r="A2043" s="346" t="s">
        <v>279</v>
      </c>
      <c r="B2043" s="346"/>
      <c r="C2043" s="346" t="s">
        <v>2</v>
      </c>
      <c r="D2043" s="374" t="str">
        <f>VLOOKUP(S1981,Base_03!$A$5:$AS$24,31,0)</f>
        <v>H 13</v>
      </c>
      <c r="E2043" s="374"/>
      <c r="F2043" s="375">
        <f>VLOOKUP(S1981,Base_03!$A$5:$AS$24,34,0)</f>
        <v>-5.76</v>
      </c>
      <c r="G2043" s="375"/>
      <c r="H2043" s="19" t="s">
        <v>309</v>
      </c>
      <c r="I2043" s="19"/>
      <c r="J2043" s="19"/>
      <c r="K2043" s="346" t="s">
        <v>279</v>
      </c>
      <c r="L2043" s="346"/>
      <c r="M2043" s="346" t="s">
        <v>2</v>
      </c>
      <c r="N2043" s="374" t="str">
        <f>VLOOKUP(S1981,Base_04!$A$5:$AS$24,31,0)</f>
        <v>H 13</v>
      </c>
      <c r="O2043" s="374"/>
      <c r="P2043" s="375">
        <f>VLOOKUP(S1981,Base_04!$A$5:$AS$24,34,0)</f>
        <v>-5.76</v>
      </c>
      <c r="Q2043" s="375"/>
      <c r="R2043" s="19" t="s">
        <v>309</v>
      </c>
      <c r="S2043" s="19" t="s">
        <v>272</v>
      </c>
      <c r="T2043" s="19"/>
      <c r="U2043" s="19"/>
      <c r="V2043" s="19"/>
      <c r="W2043" s="19"/>
      <c r="X2043" s="19"/>
      <c r="Y2043" s="19"/>
      <c r="Z2043" s="19"/>
      <c r="AA2043" s="19"/>
    </row>
    <row r="2044" spans="1:27" x14ac:dyDescent="0.2">
      <c r="A2044" s="376" t="s">
        <v>311</v>
      </c>
      <c r="B2044" s="376"/>
      <c r="C2044" s="376" t="s">
        <v>2</v>
      </c>
      <c r="D2044" s="377" t="str">
        <f>VLOOKUP(S1981,Base_03!$A$5:$AS$24,35,0)</f>
        <v>Kayu</v>
      </c>
      <c r="E2044" s="377"/>
      <c r="F2044" s="378">
        <f>VLOOKUP(S1981,Base_03!$A$5:$AS$24,36,0)</f>
        <v>5.76</v>
      </c>
      <c r="G2044" s="378"/>
      <c r="H2044" s="19" t="s">
        <v>309</v>
      </c>
      <c r="I2044" s="19"/>
      <c r="J2044" s="19"/>
      <c r="K2044" s="376" t="s">
        <v>311</v>
      </c>
      <c r="L2044" s="376"/>
      <c r="M2044" s="376" t="s">
        <v>2</v>
      </c>
      <c r="N2044" s="377" t="str">
        <f>VLOOKUP(S1981,Base_04!$A$5:$AS$24,35,0)</f>
        <v>Kayu</v>
      </c>
      <c r="O2044" s="377"/>
      <c r="P2044" s="378">
        <f>VLOOKUP(S1981,Base_04!$A$5:$AS$24,36,0)</f>
        <v>5.76</v>
      </c>
      <c r="Q2044" s="378"/>
      <c r="R2044" s="19" t="s">
        <v>309</v>
      </c>
      <c r="S2044" s="19" t="s">
        <v>272</v>
      </c>
      <c r="T2044" s="19"/>
      <c r="U2044" s="19"/>
      <c r="V2044" s="19"/>
      <c r="W2044" s="19"/>
      <c r="X2044" s="19"/>
      <c r="Y2044" s="19"/>
      <c r="Z2044" s="19"/>
      <c r="AA2044" s="19"/>
    </row>
    <row r="2045" spans="1:27" x14ac:dyDescent="0.2">
      <c r="A2045" s="372" t="s">
        <v>312</v>
      </c>
      <c r="B2045" s="372"/>
      <c r="C2045" s="372"/>
      <c r="D2045" s="377"/>
      <c r="E2045" s="377"/>
      <c r="F2045" s="378"/>
      <c r="G2045" s="378"/>
      <c r="H2045" s="19"/>
      <c r="I2045" s="19"/>
      <c r="J2045" s="19"/>
      <c r="K2045" s="372" t="s">
        <v>312</v>
      </c>
      <c r="L2045" s="372"/>
      <c r="M2045" s="372"/>
      <c r="N2045" s="377"/>
      <c r="O2045" s="377"/>
      <c r="P2045" s="378"/>
      <c r="Q2045" s="378"/>
      <c r="R2045" s="19"/>
      <c r="S2045" s="19"/>
      <c r="T2045" s="19"/>
      <c r="U2045" s="19"/>
      <c r="V2045" s="19"/>
      <c r="W2045" s="19"/>
      <c r="X2045" s="19"/>
      <c r="Y2045" s="19"/>
      <c r="Z2045" s="19"/>
      <c r="AA2045" s="19"/>
    </row>
    <row r="2046" spans="1:27" x14ac:dyDescent="0.2">
      <c r="A2046" s="346" t="s">
        <v>280</v>
      </c>
      <c r="B2046" s="346"/>
      <c r="C2046" s="346" t="s">
        <v>2</v>
      </c>
      <c r="D2046" s="374" t="str">
        <f>VLOOKUP(S1981,Base_03!$A$5:$AS$24,39,0)</f>
        <v>R 13</v>
      </c>
      <c r="E2046" s="374"/>
      <c r="F2046" s="375">
        <f>VLOOKUP(S1981,Base_03!$A$5:$AS$24,40,0)</f>
        <v>36</v>
      </c>
      <c r="G2046" s="375"/>
      <c r="H2046" s="19" t="s">
        <v>309</v>
      </c>
      <c r="I2046" s="19"/>
      <c r="J2046" s="19"/>
      <c r="K2046" s="346" t="s">
        <v>280</v>
      </c>
      <c r="L2046" s="346"/>
      <c r="M2046" s="346" t="s">
        <v>2</v>
      </c>
      <c r="N2046" s="374" t="str">
        <f>VLOOKUP(S1981,Base_04!$A$5:$AS$24,39,0)</f>
        <v>R 13</v>
      </c>
      <c r="O2046" s="374"/>
      <c r="P2046" s="375">
        <f>VLOOKUP(S1981,Base_04!$A$5:$AS$24,40,0)</f>
        <v>49</v>
      </c>
      <c r="Q2046" s="375"/>
      <c r="R2046" s="19" t="s">
        <v>309</v>
      </c>
      <c r="S2046" s="19" t="s">
        <v>272</v>
      </c>
      <c r="T2046" s="19"/>
      <c r="U2046" s="19"/>
      <c r="V2046" s="19"/>
      <c r="W2046" s="19"/>
      <c r="X2046" s="19"/>
      <c r="Y2046" s="19"/>
      <c r="Z2046" s="19"/>
      <c r="AA2046" s="19"/>
    </row>
    <row r="2047" spans="1:27" x14ac:dyDescent="0.2">
      <c r="A2047" s="19"/>
      <c r="B2047" s="19"/>
      <c r="C2047" s="19"/>
      <c r="D2047" s="19"/>
      <c r="E2047" s="19"/>
      <c r="F2047" s="19"/>
      <c r="G2047" s="19"/>
      <c r="H2047" s="19"/>
      <c r="I2047" s="19"/>
      <c r="J2047" s="19"/>
      <c r="K2047" s="19"/>
      <c r="L2047" s="37"/>
      <c r="M2047" s="37"/>
      <c r="N2047" s="37"/>
      <c r="O2047" s="19"/>
      <c r="P2047" s="29"/>
      <c r="Q2047" s="19"/>
      <c r="R2047" s="19"/>
      <c r="S2047" s="19"/>
      <c r="T2047" s="19"/>
      <c r="U2047" s="19"/>
      <c r="V2047" s="19"/>
      <c r="W2047" s="19"/>
      <c r="X2047" s="19"/>
      <c r="Y2047" s="19"/>
      <c r="Z2047" s="19"/>
      <c r="AA2047" s="19"/>
    </row>
    <row r="2048" spans="1:27" x14ac:dyDescent="0.2">
      <c r="A2048" s="346" t="s">
        <v>315</v>
      </c>
      <c r="B2048" s="346"/>
      <c r="C2048" s="346" t="s">
        <v>256</v>
      </c>
      <c r="D2048" s="373">
        <f>VLOOKUP(S1981,Base_03!$A$5:$AS$24,42,0)</f>
        <v>6.666666666666667</v>
      </c>
      <c r="E2048" s="373"/>
      <c r="F2048" s="20" t="s">
        <v>281</v>
      </c>
      <c r="G2048" s="19"/>
      <c r="H2048" s="19"/>
      <c r="I2048" s="19"/>
      <c r="J2048" s="19"/>
      <c r="K2048" s="346" t="s">
        <v>315</v>
      </c>
      <c r="L2048" s="346"/>
      <c r="M2048" s="346" t="s">
        <v>256</v>
      </c>
      <c r="N2048" s="373">
        <f>VLOOKUP(S1981,Base_04!$A$5:$AS$24,42,0)</f>
        <v>4.8979591836734695</v>
      </c>
      <c r="O2048" s="373"/>
      <c r="P2048" s="38" t="s">
        <v>281</v>
      </c>
      <c r="Q2048" s="19"/>
      <c r="R2048" s="19"/>
      <c r="S2048" s="30" t="s">
        <v>282</v>
      </c>
      <c r="T2048" s="19"/>
      <c r="U2048" s="19"/>
      <c r="V2048" s="19"/>
      <c r="W2048" s="19"/>
      <c r="X2048" s="19"/>
      <c r="Y2048" s="19"/>
      <c r="Z2048" s="19"/>
      <c r="AA2048" s="19"/>
    </row>
    <row r="2049" spans="1:27" x14ac:dyDescent="0.2">
      <c r="A2049" s="346" t="s">
        <v>316</v>
      </c>
      <c r="B2049" s="346"/>
      <c r="C2049" s="346" t="s">
        <v>2</v>
      </c>
      <c r="D2049" s="373">
        <f>VLOOKUP(S1981,Base_03!$A$5:$AS$24,43,0)</f>
        <v>9.6666666666666661</v>
      </c>
      <c r="E2049" s="373"/>
      <c r="F2049" s="20" t="s">
        <v>281</v>
      </c>
      <c r="G2049" s="19"/>
      <c r="H2049" s="19"/>
      <c r="I2049" s="19"/>
      <c r="J2049" s="19"/>
      <c r="K2049" s="346" t="s">
        <v>316</v>
      </c>
      <c r="L2049" s="346"/>
      <c r="M2049" s="346" t="s">
        <v>2</v>
      </c>
      <c r="N2049" s="373">
        <f>VLOOKUP(S1981,Base_04!$A$5:$AS$24,43,0)</f>
        <v>7.1020408163265314</v>
      </c>
      <c r="O2049" s="373"/>
      <c r="P2049" s="38" t="s">
        <v>281</v>
      </c>
      <c r="Q2049" s="19"/>
      <c r="R2049" s="19"/>
      <c r="S2049" s="30" t="s">
        <v>283</v>
      </c>
      <c r="T2049" s="19"/>
      <c r="U2049" s="19"/>
      <c r="V2049" s="19"/>
      <c r="W2049" s="19"/>
      <c r="X2049" s="19"/>
      <c r="Y2049" s="19"/>
      <c r="Z2049" s="19"/>
      <c r="AA2049" s="19"/>
    </row>
    <row r="2050" spans="1:27" x14ac:dyDescent="0.2">
      <c r="A2050" s="346" t="s">
        <v>317</v>
      </c>
      <c r="B2050" s="346"/>
      <c r="C2050" s="346"/>
      <c r="D2050" s="367" t="str">
        <f>VLOOKUP(S1981,Base_03!$A$5:$AS$24,44,0)</f>
        <v>(Ada) Baik</v>
      </c>
      <c r="E2050" s="367"/>
      <c r="F2050" s="19"/>
      <c r="G2050" s="19"/>
      <c r="H2050" s="19"/>
      <c r="I2050" s="19"/>
      <c r="J2050" s="19"/>
      <c r="K2050" s="346" t="s">
        <v>317</v>
      </c>
      <c r="L2050" s="346"/>
      <c r="M2050" s="346"/>
      <c r="N2050" s="367" t="str">
        <f>VLOOKUP(S1981,Base_04!$A$5:$AS$24,44,0)</f>
        <v>(Ada) Baik</v>
      </c>
      <c r="O2050" s="367"/>
      <c r="P2050" s="29"/>
      <c r="Q2050" s="19"/>
      <c r="R2050" s="19"/>
      <c r="S2050" s="19"/>
      <c r="T2050" s="19"/>
      <c r="U2050" s="19"/>
      <c r="V2050" s="19"/>
      <c r="W2050" s="19"/>
      <c r="X2050" s="19"/>
      <c r="Y2050" s="19"/>
      <c r="Z2050" s="19"/>
      <c r="AA2050" s="19"/>
    </row>
    <row r="2051" spans="1:27" x14ac:dyDescent="0.2">
      <c r="A2051" s="372" t="s">
        <v>318</v>
      </c>
      <c r="B2051" s="372"/>
      <c r="C2051" s="28"/>
      <c r="D2051" s="20"/>
      <c r="E2051" s="20"/>
      <c r="F2051" s="19"/>
      <c r="G2051" s="19"/>
      <c r="H2051" s="19"/>
      <c r="I2051" s="19"/>
      <c r="J2051" s="19"/>
      <c r="K2051" s="372" t="s">
        <v>318</v>
      </c>
      <c r="L2051" s="372"/>
      <c r="M2051" s="28"/>
      <c r="N2051" s="20"/>
      <c r="O2051" s="20"/>
      <c r="P2051" s="29"/>
      <c r="Q2051" s="19"/>
      <c r="R2051" s="19"/>
      <c r="S2051" s="19"/>
      <c r="T2051" s="19"/>
      <c r="U2051" s="19"/>
      <c r="V2051" s="19"/>
      <c r="W2051" s="19"/>
      <c r="X2051" s="19"/>
      <c r="Y2051" s="19"/>
      <c r="Z2051" s="19"/>
      <c r="AA2051" s="19"/>
    </row>
    <row r="2052" spans="1:27" x14ac:dyDescent="0.2">
      <c r="A2052" s="346" t="s">
        <v>317</v>
      </c>
      <c r="B2052" s="346"/>
      <c r="C2052" s="346"/>
      <c r="D2052" s="367" t="str">
        <f>VLOOKUP(S1981,Base_03!$A$5:$AS$24,45,0)</f>
        <v>Air Pam (Baik)</v>
      </c>
      <c r="E2052" s="367"/>
      <c r="F2052" s="19"/>
      <c r="G2052" s="19"/>
      <c r="H2052" s="19"/>
      <c r="I2052" s="19"/>
      <c r="J2052" s="19"/>
      <c r="K2052" s="346" t="s">
        <v>317</v>
      </c>
      <c r="L2052" s="346"/>
      <c r="M2052" s="346"/>
      <c r="N2052" s="367" t="str">
        <f>VLOOKUP(S1981,Base_04!$A$5:$AS$24,45,0)</f>
        <v>Air Pam (Baik)</v>
      </c>
      <c r="O2052" s="367"/>
      <c r="P2052" s="29"/>
      <c r="Q2052" s="19"/>
      <c r="R2052" s="19"/>
      <c r="S2052" s="19"/>
      <c r="T2052" s="19"/>
      <c r="U2052" s="19"/>
      <c r="V2052" s="19"/>
      <c r="W2052" s="19"/>
      <c r="X2052" s="19"/>
      <c r="Y2052" s="19"/>
      <c r="Z2052" s="19"/>
      <c r="AA2052" s="19"/>
    </row>
    <row r="2053" spans="1:27" x14ac:dyDescent="0.2">
      <c r="A2053" s="372" t="s">
        <v>319</v>
      </c>
      <c r="B2053" s="372"/>
      <c r="C2053" s="28"/>
      <c r="D2053" s="20"/>
      <c r="E2053" s="20"/>
      <c r="F2053" s="19"/>
      <c r="G2053" s="19"/>
      <c r="H2053" s="19"/>
      <c r="I2053" s="19"/>
      <c r="J2053" s="19"/>
      <c r="K2053" s="372" t="s">
        <v>319</v>
      </c>
      <c r="L2053" s="372"/>
      <c r="M2053" s="28"/>
      <c r="N2053" s="20"/>
      <c r="O2053" s="20"/>
      <c r="P2053" s="29"/>
      <c r="Q2053" s="19"/>
      <c r="R2053" s="19"/>
      <c r="S2053" s="19"/>
      <c r="T2053" s="19"/>
      <c r="U2053" s="19"/>
      <c r="V2053" s="19"/>
      <c r="W2053" s="19"/>
      <c r="X2053" s="19"/>
      <c r="Y2053" s="19"/>
      <c r="Z2053" s="19"/>
      <c r="AA2053" s="19"/>
    </row>
    <row r="2054" spans="1:27" x14ac:dyDescent="0.2">
      <c r="A2054" s="35" t="s">
        <v>284</v>
      </c>
      <c r="B2054" s="19"/>
      <c r="C2054" s="28" t="s">
        <v>256</v>
      </c>
      <c r="D2054" s="367">
        <f>VLOOKUP(S1981,[128]Base_02!$A$5:$S$24,18,0)</f>
        <v>0</v>
      </c>
      <c r="E2054" s="367"/>
      <c r="F2054" s="19" t="str">
        <f>IF(D2054&gt;0,"LU","LS")</f>
        <v>LS</v>
      </c>
      <c r="G2054" s="19"/>
      <c r="H2054" s="19"/>
      <c r="I2054" s="19"/>
      <c r="J2054" s="19"/>
      <c r="K2054" s="35" t="s">
        <v>284</v>
      </c>
      <c r="L2054" s="28"/>
      <c r="M2054" s="28" t="s">
        <v>256</v>
      </c>
      <c r="N2054" s="367">
        <f>D2054</f>
        <v>0</v>
      </c>
      <c r="O2054" s="367"/>
      <c r="P2054" s="19" t="str">
        <f>IF(N2054&gt;0,"LU","LS")</f>
        <v>LS</v>
      </c>
      <c r="Q2054" s="19"/>
      <c r="R2054" s="19"/>
      <c r="S2054" s="19"/>
      <c r="T2054" s="19"/>
      <c r="U2054" s="19"/>
      <c r="V2054" s="19"/>
      <c r="W2054" s="19"/>
      <c r="X2054" s="19"/>
      <c r="Y2054" s="19"/>
      <c r="Z2054" s="19"/>
      <c r="AA2054" s="19"/>
    </row>
    <row r="2055" spans="1:27" x14ac:dyDescent="0.2">
      <c r="A2055" s="19"/>
      <c r="B2055" s="19"/>
      <c r="C2055" s="28" t="s">
        <v>285</v>
      </c>
      <c r="D2055" s="367">
        <f>VLOOKUP(S1981,[128]Base_02!$A$5:$S$24,19,0)</f>
        <v>0</v>
      </c>
      <c r="E2055" s="367"/>
      <c r="F2055" s="19" t="s">
        <v>286</v>
      </c>
      <c r="G2055" s="19"/>
      <c r="H2055" s="19"/>
      <c r="I2055" s="19"/>
      <c r="J2055" s="19"/>
      <c r="K2055" s="19"/>
      <c r="L2055" s="19"/>
      <c r="M2055" s="19"/>
      <c r="N2055" s="367">
        <f>D2055</f>
        <v>0</v>
      </c>
      <c r="O2055" s="367"/>
      <c r="P2055" s="29" t="s">
        <v>286</v>
      </c>
      <c r="Q2055" s="28" t="s">
        <v>287</v>
      </c>
      <c r="R2055" s="28"/>
      <c r="S2055" s="19"/>
      <c r="T2055" s="19"/>
      <c r="U2055" s="19"/>
      <c r="V2055" s="19"/>
      <c r="W2055" s="19"/>
      <c r="X2055" s="19"/>
      <c r="Y2055" s="19"/>
      <c r="Z2055" s="19"/>
      <c r="AA2055" s="19"/>
    </row>
    <row r="2056" spans="1:27" x14ac:dyDescent="0.2">
      <c r="A2056" s="19"/>
      <c r="B2056" s="19"/>
      <c r="C2056" s="28"/>
      <c r="D2056" s="19"/>
      <c r="E2056" s="19"/>
      <c r="F2056" s="19"/>
      <c r="G2056" s="19"/>
      <c r="H2056" s="19"/>
      <c r="I2056" s="19"/>
      <c r="J2056" s="19"/>
      <c r="K2056" s="19"/>
      <c r="L2056" s="20"/>
      <c r="M2056" s="20"/>
      <c r="N2056" s="29"/>
      <c r="O2056" s="19"/>
      <c r="P2056" s="19"/>
      <c r="Q2056" s="19"/>
      <c r="R2056" s="19"/>
      <c r="S2056" s="19"/>
      <c r="T2056" s="19"/>
      <c r="U2056" s="19"/>
      <c r="V2056" s="19"/>
      <c r="W2056" s="19"/>
      <c r="X2056" s="19"/>
      <c r="Y2056" s="19"/>
      <c r="Z2056" s="19"/>
      <c r="AA2056" s="19"/>
    </row>
    <row r="2057" spans="1:27" x14ac:dyDescent="0.2">
      <c r="A2057" s="19"/>
      <c r="B2057" s="19"/>
      <c r="C2057" s="28"/>
      <c r="D2057" s="19"/>
      <c r="E2057" s="19"/>
      <c r="F2057" s="19"/>
      <c r="G2057" s="19"/>
      <c r="H2057" s="19"/>
      <c r="I2057" s="19"/>
      <c r="J2057" s="19"/>
      <c r="K2057" s="19"/>
      <c r="L2057" s="20"/>
      <c r="M2057" s="20"/>
      <c r="N2057" s="29"/>
      <c r="O2057" s="19"/>
      <c r="P2057" s="19"/>
      <c r="Q2057" s="19"/>
      <c r="R2057" s="19"/>
      <c r="S2057" s="19"/>
      <c r="T2057" s="19"/>
      <c r="U2057" s="19"/>
      <c r="V2057" s="19"/>
      <c r="W2057" s="19"/>
      <c r="X2057" s="19"/>
      <c r="Y2057" s="19"/>
      <c r="Z2057" s="19"/>
      <c r="AA2057" s="19"/>
    </row>
    <row r="2058" spans="1:27" x14ac:dyDescent="0.2">
      <c r="A2058" s="19"/>
      <c r="B2058" s="19"/>
      <c r="C2058" s="28"/>
      <c r="D2058" s="19"/>
      <c r="E2058" s="19"/>
      <c r="F2058" s="19"/>
      <c r="G2058" s="19"/>
      <c r="H2058" s="19"/>
      <c r="I2058" s="19"/>
      <c r="J2058" s="19"/>
      <c r="K2058" s="19"/>
      <c r="L2058" s="20"/>
      <c r="M2058" s="20"/>
      <c r="N2058" s="29"/>
      <c r="O2058" s="19"/>
      <c r="P2058" s="19"/>
      <c r="Q2058" s="19"/>
      <c r="R2058" s="19"/>
      <c r="S2058" s="19"/>
      <c r="T2058" s="19"/>
      <c r="U2058" s="19"/>
      <c r="V2058" s="19"/>
      <c r="W2058" s="19"/>
      <c r="X2058" s="19"/>
      <c r="Y2058" s="19"/>
      <c r="Z2058" s="19"/>
      <c r="AA2058" s="19"/>
    </row>
    <row r="2059" spans="1:27" x14ac:dyDescent="0.2">
      <c r="A2059" s="19"/>
      <c r="B2059" s="19"/>
      <c r="C2059" s="28"/>
      <c r="D2059" s="19"/>
      <c r="E2059" s="19"/>
      <c r="F2059" s="19"/>
      <c r="G2059" s="19"/>
      <c r="H2059" s="19"/>
      <c r="I2059" s="19"/>
      <c r="J2059" s="19"/>
      <c r="K2059" s="19"/>
      <c r="L2059" s="20"/>
      <c r="M2059" s="20"/>
      <c r="N2059" s="29"/>
      <c r="O2059" s="19"/>
      <c r="P2059" s="19"/>
      <c r="Q2059" s="19"/>
      <c r="R2059" s="19"/>
      <c r="S2059" s="19"/>
      <c r="T2059" s="19"/>
      <c r="U2059" s="19"/>
      <c r="V2059" s="19"/>
      <c r="W2059" s="19"/>
      <c r="X2059" s="19"/>
      <c r="Y2059" s="19"/>
      <c r="Z2059" s="19"/>
      <c r="AA2059" s="19"/>
    </row>
    <row r="2060" spans="1:27" x14ac:dyDescent="0.2">
      <c r="A2060" s="19"/>
      <c r="B2060" s="19"/>
      <c r="C2060" s="28"/>
      <c r="D2060" s="19"/>
      <c r="E2060" s="19"/>
      <c r="F2060" s="19"/>
      <c r="G2060" s="19"/>
      <c r="H2060" s="19"/>
      <c r="I2060" s="19"/>
      <c r="J2060" s="19"/>
      <c r="K2060" s="19"/>
      <c r="L2060" s="20"/>
      <c r="M2060" s="20"/>
      <c r="N2060" s="29"/>
      <c r="O2060" s="19"/>
      <c r="P2060" s="19"/>
      <c r="Q2060" s="19"/>
      <c r="R2060" s="19"/>
      <c r="S2060" s="19"/>
      <c r="T2060" s="19"/>
      <c r="U2060" s="19"/>
      <c r="V2060" s="19"/>
      <c r="W2060" s="19"/>
      <c r="X2060" s="19"/>
      <c r="Y2060" s="19"/>
      <c r="Z2060" s="19"/>
      <c r="AA2060" s="19"/>
    </row>
    <row r="2061" spans="1:27" x14ac:dyDescent="0.2">
      <c r="A2061" s="19"/>
      <c r="B2061" s="19"/>
      <c r="C2061" s="28"/>
      <c r="D2061" s="19"/>
      <c r="E2061" s="19"/>
      <c r="F2061" s="19"/>
      <c r="G2061" s="19"/>
      <c r="H2061" s="19"/>
      <c r="I2061" s="19"/>
      <c r="J2061" s="19"/>
      <c r="K2061" s="19"/>
      <c r="L2061" s="20"/>
      <c r="M2061" s="20"/>
      <c r="N2061" s="29"/>
      <c r="O2061" s="19"/>
      <c r="P2061" s="19"/>
      <c r="Q2061" s="19"/>
      <c r="R2061" s="19"/>
      <c r="S2061" s="19"/>
      <c r="T2061" s="19"/>
      <c r="U2061" s="19"/>
      <c r="V2061" s="19"/>
      <c r="W2061" s="19"/>
      <c r="X2061" s="19"/>
      <c r="Y2061" s="19"/>
      <c r="Z2061" s="19"/>
      <c r="AA2061" s="19"/>
    </row>
    <row r="2062" spans="1:27" x14ac:dyDescent="0.2">
      <c r="A2062" s="19"/>
      <c r="B2062" s="19"/>
      <c r="C2062" s="28"/>
      <c r="D2062" s="19"/>
      <c r="E2062" s="19"/>
      <c r="F2062" s="19"/>
      <c r="G2062" s="19"/>
      <c r="H2062" s="19"/>
      <c r="I2062" s="19"/>
      <c r="J2062" s="19"/>
      <c r="K2062" s="19"/>
      <c r="L2062" s="20"/>
      <c r="M2062" s="20"/>
      <c r="N2062" s="29"/>
      <c r="O2062" s="19"/>
      <c r="P2062" s="19"/>
      <c r="Q2062" s="19"/>
      <c r="R2062" s="19"/>
      <c r="S2062" s="19"/>
      <c r="T2062" s="19"/>
      <c r="U2062" s="19"/>
      <c r="V2062" s="19"/>
      <c r="W2062" s="19"/>
      <c r="X2062" s="19"/>
      <c r="Y2062" s="19"/>
      <c r="Z2062" s="19"/>
      <c r="AA2062" s="19"/>
    </row>
    <row r="2063" spans="1:27" x14ac:dyDescent="0.2">
      <c r="A2063" s="24" t="s">
        <v>288</v>
      </c>
      <c r="B2063" s="19"/>
      <c r="C2063" s="19"/>
      <c r="D2063" s="19"/>
      <c r="E2063" s="19"/>
      <c r="F2063" s="19"/>
      <c r="G2063" s="19"/>
      <c r="H2063" s="19"/>
      <c r="I2063" s="19"/>
      <c r="J2063" s="19"/>
      <c r="K2063" s="19"/>
      <c r="L2063" s="19"/>
      <c r="M2063" s="19"/>
      <c r="N2063" s="29"/>
      <c r="O2063" s="19"/>
      <c r="P2063" s="19"/>
      <c r="Q2063" s="19"/>
      <c r="R2063" s="19"/>
      <c r="S2063" s="19"/>
      <c r="T2063" s="19"/>
      <c r="U2063" s="19"/>
      <c r="V2063" s="19"/>
      <c r="W2063" s="19"/>
      <c r="X2063" s="19"/>
      <c r="Y2063" s="19"/>
      <c r="Z2063" s="19"/>
      <c r="AA2063" s="19"/>
    </row>
    <row r="2064" spans="1:27" x14ac:dyDescent="0.2">
      <c r="A2064" s="371" t="s">
        <v>289</v>
      </c>
      <c r="B2064" s="371"/>
      <c r="C2064" s="371"/>
      <c r="D2064" s="371"/>
      <c r="E2064" s="371"/>
      <c r="F2064" s="371"/>
      <c r="G2064" s="371"/>
      <c r="H2064" s="371"/>
      <c r="I2064" s="371"/>
      <c r="J2064" s="371" t="s">
        <v>290</v>
      </c>
      <c r="K2064" s="371"/>
      <c r="L2064" s="371"/>
      <c r="M2064" s="371"/>
      <c r="N2064" s="371"/>
      <c r="O2064" s="371"/>
      <c r="P2064" s="371"/>
      <c r="Q2064" s="371"/>
      <c r="R2064" s="371"/>
      <c r="S2064" s="19"/>
      <c r="T2064" s="19"/>
      <c r="U2064" s="19"/>
      <c r="V2064" s="19"/>
      <c r="W2064" s="19"/>
      <c r="X2064" s="19"/>
      <c r="Y2064" s="19"/>
      <c r="Z2064" s="19"/>
      <c r="AA2064" s="19"/>
    </row>
    <row r="2065" spans="1:27" x14ac:dyDescent="0.2">
      <c r="A2065" s="370"/>
      <c r="B2065" s="370"/>
      <c r="C2065" s="370"/>
      <c r="D2065" s="370"/>
      <c r="E2065" s="370"/>
      <c r="F2065" s="370"/>
      <c r="G2065" s="370"/>
      <c r="H2065" s="370"/>
      <c r="I2065" s="370"/>
      <c r="J2065" s="370"/>
      <c r="K2065" s="370"/>
      <c r="L2065" s="370"/>
      <c r="M2065" s="370"/>
      <c r="N2065" s="370"/>
      <c r="O2065" s="370"/>
      <c r="P2065" s="370"/>
      <c r="Q2065" s="370"/>
      <c r="R2065" s="370"/>
      <c r="S2065" s="19"/>
      <c r="T2065" s="19"/>
      <c r="U2065" s="19"/>
      <c r="V2065" s="19"/>
      <c r="W2065" s="19"/>
      <c r="X2065" s="19"/>
      <c r="Y2065" s="19"/>
      <c r="Z2065" s="19"/>
      <c r="AA2065" s="19"/>
    </row>
    <row r="2066" spans="1:27" x14ac:dyDescent="0.2">
      <c r="A2066" s="370"/>
      <c r="B2066" s="370"/>
      <c r="C2066" s="370"/>
      <c r="D2066" s="370"/>
      <c r="E2066" s="370"/>
      <c r="F2066" s="370"/>
      <c r="G2066" s="370"/>
      <c r="H2066" s="370"/>
      <c r="I2066" s="370"/>
      <c r="J2066" s="370"/>
      <c r="K2066" s="370"/>
      <c r="L2066" s="370"/>
      <c r="M2066" s="370"/>
      <c r="N2066" s="370"/>
      <c r="O2066" s="370"/>
      <c r="P2066" s="370"/>
      <c r="Q2066" s="370"/>
      <c r="R2066" s="370"/>
      <c r="S2066" s="19" t="s">
        <v>291</v>
      </c>
      <c r="T2066" s="19"/>
      <c r="U2066" s="19"/>
      <c r="V2066" s="19"/>
      <c r="W2066" s="19"/>
      <c r="X2066" s="19"/>
      <c r="Y2066" s="19"/>
      <c r="Z2066" s="19"/>
      <c r="AA2066" s="19"/>
    </row>
    <row r="2067" spans="1:27" x14ac:dyDescent="0.2">
      <c r="A2067" s="370"/>
      <c r="B2067" s="370"/>
      <c r="C2067" s="370"/>
      <c r="D2067" s="370"/>
      <c r="E2067" s="370"/>
      <c r="F2067" s="370"/>
      <c r="G2067" s="370"/>
      <c r="H2067" s="370"/>
      <c r="I2067" s="370"/>
      <c r="J2067" s="370"/>
      <c r="K2067" s="370"/>
      <c r="L2067" s="370"/>
      <c r="M2067" s="370"/>
      <c r="N2067" s="370"/>
      <c r="O2067" s="370"/>
      <c r="P2067" s="370"/>
      <c r="Q2067" s="370"/>
      <c r="R2067" s="370"/>
      <c r="S2067" s="19"/>
      <c r="T2067" s="19"/>
      <c r="U2067" s="19"/>
      <c r="V2067" s="19"/>
      <c r="W2067" s="19"/>
      <c r="X2067" s="19"/>
      <c r="Y2067" s="19"/>
      <c r="Z2067" s="19"/>
      <c r="AA2067" s="19"/>
    </row>
    <row r="2068" spans="1:27" x14ac:dyDescent="0.2">
      <c r="A2068" s="370"/>
      <c r="B2068" s="370"/>
      <c r="C2068" s="370"/>
      <c r="D2068" s="370"/>
      <c r="E2068" s="370"/>
      <c r="F2068" s="370"/>
      <c r="G2068" s="370"/>
      <c r="H2068" s="370"/>
      <c r="I2068" s="370"/>
      <c r="J2068" s="370"/>
      <c r="K2068" s="370"/>
      <c r="L2068" s="370"/>
      <c r="M2068" s="370"/>
      <c r="N2068" s="370"/>
      <c r="O2068" s="370"/>
      <c r="P2068" s="370"/>
      <c r="Q2068" s="370"/>
      <c r="R2068" s="370"/>
      <c r="S2068" s="19"/>
      <c r="T2068" s="19"/>
      <c r="U2068" s="19"/>
      <c r="V2068" s="19"/>
      <c r="W2068" s="19"/>
      <c r="X2068" s="19"/>
      <c r="Y2068" s="19"/>
      <c r="Z2068" s="19"/>
      <c r="AA2068" s="19"/>
    </row>
    <row r="2069" spans="1:27" x14ac:dyDescent="0.2">
      <c r="A2069" s="370"/>
      <c r="B2069" s="370"/>
      <c r="C2069" s="370"/>
      <c r="D2069" s="370"/>
      <c r="E2069" s="370"/>
      <c r="F2069" s="370"/>
      <c r="G2069" s="370"/>
      <c r="H2069" s="370"/>
      <c r="I2069" s="370"/>
      <c r="J2069" s="370"/>
      <c r="K2069" s="370"/>
      <c r="L2069" s="370"/>
      <c r="M2069" s="370"/>
      <c r="N2069" s="370"/>
      <c r="O2069" s="370"/>
      <c r="P2069" s="370"/>
      <c r="Q2069" s="370"/>
      <c r="R2069" s="370"/>
      <c r="S2069" s="19" t="s">
        <v>292</v>
      </c>
      <c r="T2069" s="19"/>
      <c r="U2069" s="19"/>
      <c r="V2069" s="19"/>
      <c r="W2069" s="19"/>
      <c r="X2069" s="19"/>
      <c r="Y2069" s="19"/>
      <c r="Z2069" s="19"/>
      <c r="AA2069" s="19"/>
    </row>
    <row r="2070" spans="1:27" x14ac:dyDescent="0.2">
      <c r="A2070" s="370"/>
      <c r="B2070" s="370"/>
      <c r="C2070" s="370"/>
      <c r="D2070" s="370"/>
      <c r="E2070" s="370"/>
      <c r="F2070" s="370"/>
      <c r="G2070" s="370"/>
      <c r="H2070" s="370"/>
      <c r="I2070" s="370"/>
      <c r="J2070" s="370"/>
      <c r="K2070" s="370"/>
      <c r="L2070" s="370"/>
      <c r="M2070" s="370"/>
      <c r="N2070" s="370"/>
      <c r="O2070" s="370"/>
      <c r="P2070" s="370"/>
      <c r="Q2070" s="370"/>
      <c r="R2070" s="370"/>
      <c r="S2070" s="19" t="s">
        <v>293</v>
      </c>
      <c r="T2070" s="19"/>
      <c r="U2070" s="19"/>
      <c r="V2070" s="19"/>
      <c r="W2070" s="19"/>
      <c r="X2070" s="19"/>
      <c r="Y2070" s="19"/>
      <c r="Z2070" s="19"/>
      <c r="AA2070" s="19"/>
    </row>
    <row r="2071" spans="1:27" x14ac:dyDescent="0.2">
      <c r="A2071" s="370"/>
      <c r="B2071" s="370"/>
      <c r="C2071" s="370"/>
      <c r="D2071" s="370"/>
      <c r="E2071" s="370"/>
      <c r="F2071" s="370"/>
      <c r="G2071" s="370"/>
      <c r="H2071" s="370"/>
      <c r="I2071" s="370"/>
      <c r="J2071" s="370"/>
      <c r="K2071" s="370"/>
      <c r="L2071" s="370"/>
      <c r="M2071" s="370"/>
      <c r="N2071" s="370"/>
      <c r="O2071" s="370"/>
      <c r="P2071" s="370"/>
      <c r="Q2071" s="370"/>
      <c r="R2071" s="370"/>
      <c r="S2071" s="19"/>
      <c r="T2071" s="19"/>
      <c r="U2071" s="19"/>
      <c r="V2071" s="19"/>
      <c r="W2071" s="19"/>
      <c r="X2071" s="19"/>
      <c r="Y2071" s="19"/>
      <c r="Z2071" s="19"/>
      <c r="AA2071" s="19"/>
    </row>
    <row r="2072" spans="1:27" x14ac:dyDescent="0.2">
      <c r="A2072" s="370"/>
      <c r="B2072" s="370"/>
      <c r="C2072" s="370"/>
      <c r="D2072" s="370"/>
      <c r="E2072" s="370"/>
      <c r="F2072" s="370"/>
      <c r="G2072" s="370"/>
      <c r="H2072" s="370"/>
      <c r="I2072" s="370"/>
      <c r="J2072" s="370"/>
      <c r="K2072" s="370"/>
      <c r="L2072" s="370"/>
      <c r="M2072" s="370"/>
      <c r="N2072" s="370"/>
      <c r="O2072" s="370"/>
      <c r="P2072" s="370"/>
      <c r="Q2072" s="370"/>
      <c r="R2072" s="370"/>
      <c r="S2072" s="19"/>
      <c r="T2072" s="19"/>
      <c r="U2072" s="19"/>
      <c r="V2072" s="19"/>
      <c r="W2072" s="19"/>
      <c r="X2072" s="19"/>
      <c r="Y2072" s="19"/>
      <c r="Z2072" s="19"/>
      <c r="AA2072" s="19"/>
    </row>
    <row r="2073" spans="1:27" x14ac:dyDescent="0.2">
      <c r="A2073" s="370"/>
      <c r="B2073" s="370"/>
      <c r="C2073" s="370"/>
      <c r="D2073" s="370"/>
      <c r="E2073" s="370"/>
      <c r="F2073" s="370"/>
      <c r="G2073" s="370"/>
      <c r="H2073" s="370"/>
      <c r="I2073" s="370"/>
      <c r="J2073" s="370"/>
      <c r="K2073" s="370"/>
      <c r="L2073" s="370"/>
      <c r="M2073" s="370"/>
      <c r="N2073" s="370"/>
      <c r="O2073" s="370"/>
      <c r="P2073" s="370"/>
      <c r="Q2073" s="370"/>
      <c r="R2073" s="370"/>
      <c r="S2073" s="19"/>
      <c r="T2073" s="19"/>
      <c r="U2073" s="19"/>
      <c r="V2073" s="19"/>
      <c r="W2073" s="19"/>
      <c r="X2073" s="19"/>
      <c r="Y2073" s="19"/>
      <c r="Z2073" s="19"/>
      <c r="AA2073" s="19"/>
    </row>
    <row r="2074" spans="1:27" x14ac:dyDescent="0.2">
      <c r="A2074" s="370"/>
      <c r="B2074" s="370"/>
      <c r="C2074" s="370"/>
      <c r="D2074" s="370"/>
      <c r="E2074" s="370"/>
      <c r="F2074" s="370"/>
      <c r="G2074" s="370"/>
      <c r="H2074" s="370"/>
      <c r="I2074" s="370"/>
      <c r="J2074" s="370"/>
      <c r="K2074" s="370"/>
      <c r="L2074" s="370"/>
      <c r="M2074" s="370"/>
      <c r="N2074" s="370"/>
      <c r="O2074" s="370"/>
      <c r="P2074" s="370"/>
      <c r="Q2074" s="370"/>
      <c r="R2074" s="370"/>
      <c r="S2074" s="19"/>
      <c r="T2074" s="19"/>
      <c r="U2074" s="19"/>
      <c r="V2074" s="19"/>
      <c r="W2074" s="19"/>
      <c r="X2074" s="19"/>
      <c r="Y2074" s="19"/>
      <c r="Z2074" s="19"/>
      <c r="AA2074" s="19"/>
    </row>
    <row r="2075" spans="1:27" x14ac:dyDescent="0.2">
      <c r="A2075" s="370"/>
      <c r="B2075" s="370"/>
      <c r="C2075" s="370"/>
      <c r="D2075" s="370"/>
      <c r="E2075" s="370"/>
      <c r="F2075" s="370"/>
      <c r="G2075" s="370"/>
      <c r="H2075" s="370"/>
      <c r="I2075" s="370"/>
      <c r="J2075" s="370"/>
      <c r="K2075" s="370"/>
      <c r="L2075" s="370"/>
      <c r="M2075" s="370"/>
      <c r="N2075" s="370"/>
      <c r="O2075" s="370"/>
      <c r="P2075" s="370"/>
      <c r="Q2075" s="370"/>
      <c r="R2075" s="370"/>
      <c r="S2075" s="19"/>
      <c r="T2075" s="19"/>
      <c r="U2075" s="19"/>
      <c r="V2075" s="19"/>
      <c r="W2075" s="19"/>
      <c r="X2075" s="19"/>
      <c r="Y2075" s="19"/>
      <c r="Z2075" s="19"/>
      <c r="AA2075" s="19"/>
    </row>
    <row r="2076" spans="1:27" x14ac:dyDescent="0.2">
      <c r="A2076" s="19"/>
      <c r="B2076" s="19"/>
      <c r="C2076" s="19"/>
      <c r="D2076" s="19"/>
      <c r="E2076" s="19"/>
      <c r="F2076" s="19"/>
      <c r="G2076" s="19"/>
      <c r="H2076" s="19"/>
      <c r="I2076" s="19"/>
      <c r="J2076" s="19"/>
      <c r="K2076" s="19"/>
      <c r="L2076" s="19"/>
      <c r="M2076" s="19"/>
      <c r="N2076" s="19"/>
      <c r="O2076" s="19"/>
      <c r="P2076" s="29"/>
      <c r="Q2076" s="19"/>
      <c r="R2076" s="19"/>
      <c r="S2076" s="19"/>
      <c r="T2076" s="19"/>
      <c r="U2076" s="19"/>
      <c r="V2076" s="19"/>
      <c r="W2076" s="19"/>
      <c r="X2076" s="19"/>
      <c r="Y2076" s="19"/>
      <c r="Z2076" s="19"/>
      <c r="AA2076" s="19"/>
    </row>
    <row r="2077" spans="1:27" x14ac:dyDescent="0.2">
      <c r="A2077" s="371" t="s">
        <v>294</v>
      </c>
      <c r="B2077" s="371"/>
      <c r="C2077" s="371"/>
      <c r="D2077" s="371"/>
      <c r="E2077" s="371"/>
      <c r="F2077" s="371"/>
      <c r="G2077" s="371"/>
      <c r="H2077" s="371"/>
      <c r="I2077" s="371"/>
      <c r="J2077" s="371" t="s">
        <v>295</v>
      </c>
      <c r="K2077" s="371"/>
      <c r="L2077" s="371"/>
      <c r="M2077" s="371"/>
      <c r="N2077" s="371"/>
      <c r="O2077" s="371"/>
      <c r="P2077" s="371"/>
      <c r="Q2077" s="371"/>
      <c r="R2077" s="371"/>
      <c r="S2077" s="19"/>
      <c r="T2077" s="19"/>
      <c r="U2077" s="19"/>
      <c r="V2077" s="19"/>
      <c r="W2077" s="19"/>
      <c r="X2077" s="19"/>
      <c r="Y2077" s="19"/>
      <c r="Z2077" s="19"/>
      <c r="AA2077" s="19"/>
    </row>
    <row r="2078" spans="1:27" x14ac:dyDescent="0.2">
      <c r="A2078" s="370"/>
      <c r="B2078" s="370"/>
      <c r="C2078" s="370"/>
      <c r="D2078" s="370"/>
      <c r="E2078" s="370"/>
      <c r="F2078" s="370"/>
      <c r="G2078" s="370"/>
      <c r="H2078" s="370"/>
      <c r="I2078" s="370"/>
      <c r="J2078" s="370"/>
      <c r="K2078" s="370"/>
      <c r="L2078" s="370"/>
      <c r="M2078" s="370"/>
      <c r="N2078" s="370"/>
      <c r="O2078" s="370"/>
      <c r="P2078" s="370"/>
      <c r="Q2078" s="370"/>
      <c r="R2078" s="370"/>
      <c r="S2078" s="19" t="s">
        <v>296</v>
      </c>
      <c r="T2078" s="19"/>
      <c r="U2078" s="19"/>
      <c r="V2078" s="19"/>
      <c r="W2078" s="19"/>
      <c r="X2078" s="19"/>
      <c r="Y2078" s="19"/>
      <c r="Z2078" s="19"/>
      <c r="AA2078" s="19"/>
    </row>
    <row r="2079" spans="1:27" x14ac:dyDescent="0.2">
      <c r="A2079" s="370"/>
      <c r="B2079" s="370"/>
      <c r="C2079" s="370"/>
      <c r="D2079" s="370"/>
      <c r="E2079" s="370"/>
      <c r="F2079" s="370"/>
      <c r="G2079" s="370"/>
      <c r="H2079" s="370"/>
      <c r="I2079" s="370"/>
      <c r="J2079" s="370"/>
      <c r="K2079" s="370"/>
      <c r="L2079" s="370"/>
      <c r="M2079" s="370"/>
      <c r="N2079" s="370"/>
      <c r="O2079" s="370"/>
      <c r="P2079" s="370"/>
      <c r="Q2079" s="370"/>
      <c r="R2079" s="370"/>
      <c r="S2079" s="19" t="s">
        <v>297</v>
      </c>
      <c r="T2079" s="19"/>
      <c r="U2079" s="19"/>
      <c r="V2079" s="19"/>
      <c r="W2079" s="19"/>
      <c r="X2079" s="19"/>
      <c r="Y2079" s="19"/>
      <c r="Z2079" s="19"/>
      <c r="AA2079" s="19"/>
    </row>
    <row r="2080" spans="1:27" x14ac:dyDescent="0.2">
      <c r="A2080" s="370"/>
      <c r="B2080" s="370"/>
      <c r="C2080" s="370"/>
      <c r="D2080" s="370"/>
      <c r="E2080" s="370"/>
      <c r="F2080" s="370"/>
      <c r="G2080" s="370"/>
      <c r="H2080" s="370"/>
      <c r="I2080" s="370"/>
      <c r="J2080" s="370"/>
      <c r="K2080" s="370"/>
      <c r="L2080" s="370"/>
      <c r="M2080" s="370"/>
      <c r="N2080" s="370"/>
      <c r="O2080" s="370"/>
      <c r="P2080" s="370"/>
      <c r="Q2080" s="370"/>
      <c r="R2080" s="370"/>
      <c r="S2080" s="19"/>
      <c r="T2080" s="19"/>
      <c r="U2080" s="19"/>
      <c r="V2080" s="19"/>
      <c r="W2080" s="19"/>
      <c r="X2080" s="19"/>
      <c r="Y2080" s="19"/>
      <c r="Z2080" s="19"/>
      <c r="AA2080" s="19"/>
    </row>
    <row r="2081" spans="1:27" x14ac:dyDescent="0.2">
      <c r="A2081" s="370"/>
      <c r="B2081" s="370"/>
      <c r="C2081" s="370"/>
      <c r="D2081" s="370"/>
      <c r="E2081" s="370"/>
      <c r="F2081" s="370"/>
      <c r="G2081" s="370"/>
      <c r="H2081" s="370"/>
      <c r="I2081" s="370"/>
      <c r="J2081" s="370"/>
      <c r="K2081" s="370"/>
      <c r="L2081" s="370"/>
      <c r="M2081" s="370"/>
      <c r="N2081" s="370"/>
      <c r="O2081" s="370"/>
      <c r="P2081" s="370"/>
      <c r="Q2081" s="370"/>
      <c r="R2081" s="370"/>
      <c r="S2081" s="19"/>
      <c r="T2081" s="19"/>
      <c r="U2081" s="19"/>
      <c r="V2081" s="19"/>
      <c r="W2081" s="19"/>
      <c r="X2081" s="19"/>
      <c r="Y2081" s="19"/>
      <c r="Z2081" s="19"/>
      <c r="AA2081" s="19"/>
    </row>
    <row r="2082" spans="1:27" x14ac:dyDescent="0.2">
      <c r="A2082" s="370"/>
      <c r="B2082" s="370"/>
      <c r="C2082" s="370"/>
      <c r="D2082" s="370"/>
      <c r="E2082" s="370"/>
      <c r="F2082" s="370"/>
      <c r="G2082" s="370"/>
      <c r="H2082" s="370"/>
      <c r="I2082" s="370"/>
      <c r="J2082" s="370"/>
      <c r="K2082" s="370"/>
      <c r="L2082" s="370"/>
      <c r="M2082" s="370"/>
      <c r="N2082" s="370"/>
      <c r="O2082" s="370"/>
      <c r="P2082" s="370"/>
      <c r="Q2082" s="370"/>
      <c r="R2082" s="370"/>
      <c r="S2082" s="19"/>
      <c r="T2082" s="19"/>
      <c r="U2082" s="19"/>
      <c r="V2082" s="19"/>
      <c r="W2082" s="19"/>
      <c r="X2082" s="19"/>
      <c r="Y2082" s="19"/>
      <c r="Z2082" s="19"/>
      <c r="AA2082" s="19"/>
    </row>
    <row r="2083" spans="1:27" x14ac:dyDescent="0.2">
      <c r="A2083" s="370"/>
      <c r="B2083" s="370"/>
      <c r="C2083" s="370"/>
      <c r="D2083" s="370"/>
      <c r="E2083" s="370"/>
      <c r="F2083" s="370"/>
      <c r="G2083" s="370"/>
      <c r="H2083" s="370"/>
      <c r="I2083" s="370"/>
      <c r="J2083" s="370"/>
      <c r="K2083" s="370"/>
      <c r="L2083" s="370"/>
      <c r="M2083" s="370"/>
      <c r="N2083" s="370"/>
      <c r="O2083" s="370"/>
      <c r="P2083" s="370"/>
      <c r="Q2083" s="370"/>
      <c r="R2083" s="370"/>
      <c r="S2083" s="19"/>
      <c r="T2083" s="19"/>
      <c r="U2083" s="19"/>
      <c r="V2083" s="19"/>
      <c r="W2083" s="19"/>
      <c r="X2083" s="19"/>
      <c r="Y2083" s="19"/>
      <c r="Z2083" s="19"/>
      <c r="AA2083" s="19"/>
    </row>
    <row r="2084" spans="1:27" x14ac:dyDescent="0.2">
      <c r="A2084" s="370"/>
      <c r="B2084" s="370"/>
      <c r="C2084" s="370"/>
      <c r="D2084" s="370"/>
      <c r="E2084" s="370"/>
      <c r="F2084" s="370"/>
      <c r="G2084" s="370"/>
      <c r="H2084" s="370"/>
      <c r="I2084" s="370"/>
      <c r="J2084" s="370"/>
      <c r="K2084" s="370"/>
      <c r="L2084" s="370"/>
      <c r="M2084" s="370"/>
      <c r="N2084" s="370"/>
      <c r="O2084" s="370"/>
      <c r="P2084" s="370"/>
      <c r="Q2084" s="370"/>
      <c r="R2084" s="370"/>
      <c r="S2084" s="19"/>
      <c r="T2084" s="19"/>
      <c r="U2084" s="19"/>
      <c r="V2084" s="19"/>
      <c r="W2084" s="19"/>
      <c r="X2084" s="19"/>
      <c r="Y2084" s="19"/>
      <c r="Z2084" s="19"/>
      <c r="AA2084" s="19"/>
    </row>
    <row r="2085" spans="1:27" x14ac:dyDescent="0.2">
      <c r="A2085" s="370"/>
      <c r="B2085" s="370"/>
      <c r="C2085" s="370"/>
      <c r="D2085" s="370"/>
      <c r="E2085" s="370"/>
      <c r="F2085" s="370"/>
      <c r="G2085" s="370"/>
      <c r="H2085" s="370"/>
      <c r="I2085" s="370"/>
      <c r="J2085" s="370"/>
      <c r="K2085" s="370"/>
      <c r="L2085" s="370"/>
      <c r="M2085" s="370"/>
      <c r="N2085" s="370"/>
      <c r="O2085" s="370"/>
      <c r="P2085" s="370"/>
      <c r="Q2085" s="370"/>
      <c r="R2085" s="370"/>
      <c r="S2085" s="19"/>
      <c r="T2085" s="19"/>
      <c r="U2085" s="19"/>
      <c r="V2085" s="19"/>
      <c r="W2085" s="19"/>
      <c r="X2085" s="19"/>
      <c r="Y2085" s="19"/>
      <c r="Z2085" s="19"/>
      <c r="AA2085" s="19"/>
    </row>
    <row r="2086" spans="1:27" x14ac:dyDescent="0.2">
      <c r="A2086" s="370"/>
      <c r="B2086" s="370"/>
      <c r="C2086" s="370"/>
      <c r="D2086" s="370"/>
      <c r="E2086" s="370"/>
      <c r="F2086" s="370"/>
      <c r="G2086" s="370"/>
      <c r="H2086" s="370"/>
      <c r="I2086" s="370"/>
      <c r="J2086" s="370"/>
      <c r="K2086" s="370"/>
      <c r="L2086" s="370"/>
      <c r="M2086" s="370"/>
      <c r="N2086" s="370"/>
      <c r="O2086" s="370"/>
      <c r="P2086" s="370"/>
      <c r="Q2086" s="370"/>
      <c r="R2086" s="370"/>
      <c r="S2086" s="19"/>
      <c r="T2086" s="19"/>
      <c r="U2086" s="19"/>
      <c r="V2086" s="19"/>
      <c r="W2086" s="19"/>
      <c r="X2086" s="19"/>
      <c r="Y2086" s="19"/>
      <c r="Z2086" s="19"/>
      <c r="AA2086" s="19"/>
    </row>
    <row r="2087" spans="1:27" x14ac:dyDescent="0.2">
      <c r="A2087" s="370"/>
      <c r="B2087" s="370"/>
      <c r="C2087" s="370"/>
      <c r="D2087" s="370"/>
      <c r="E2087" s="370"/>
      <c r="F2087" s="370"/>
      <c r="G2087" s="370"/>
      <c r="H2087" s="370"/>
      <c r="I2087" s="370"/>
      <c r="J2087" s="370"/>
      <c r="K2087" s="370"/>
      <c r="L2087" s="370"/>
      <c r="M2087" s="370"/>
      <c r="N2087" s="370"/>
      <c r="O2087" s="370"/>
      <c r="P2087" s="370"/>
      <c r="Q2087" s="370"/>
      <c r="R2087" s="370"/>
      <c r="S2087" s="19"/>
      <c r="T2087" s="19"/>
      <c r="U2087" s="19"/>
      <c r="V2087" s="19"/>
      <c r="W2087" s="19"/>
      <c r="X2087" s="19"/>
      <c r="Y2087" s="19"/>
      <c r="Z2087" s="19"/>
      <c r="AA2087" s="19"/>
    </row>
    <row r="2088" spans="1:27" x14ac:dyDescent="0.2">
      <c r="A2088" s="370"/>
      <c r="B2088" s="370"/>
      <c r="C2088" s="370"/>
      <c r="D2088" s="370"/>
      <c r="E2088" s="370"/>
      <c r="F2088" s="370"/>
      <c r="G2088" s="370"/>
      <c r="H2088" s="370"/>
      <c r="I2088" s="370"/>
      <c r="J2088" s="370"/>
      <c r="K2088" s="370"/>
      <c r="L2088" s="370"/>
      <c r="M2088" s="370"/>
      <c r="N2088" s="370"/>
      <c r="O2088" s="370"/>
      <c r="P2088" s="370"/>
      <c r="Q2088" s="370"/>
      <c r="R2088" s="370"/>
      <c r="S2088" s="19"/>
      <c r="T2088" s="19"/>
      <c r="U2088" s="19"/>
      <c r="V2088" s="19"/>
      <c r="W2088" s="19"/>
      <c r="X2088" s="19"/>
      <c r="Y2088" s="19"/>
      <c r="Z2088" s="19"/>
      <c r="AA2088" s="19"/>
    </row>
    <row r="2089" spans="1:27" x14ac:dyDescent="0.2">
      <c r="A2089" s="19"/>
      <c r="B2089" s="19"/>
      <c r="C2089" s="19"/>
      <c r="D2089" s="19"/>
      <c r="E2089" s="19"/>
      <c r="F2089" s="19"/>
      <c r="G2089" s="19"/>
      <c r="H2089" s="19"/>
      <c r="I2089" s="19"/>
      <c r="J2089" s="19"/>
      <c r="K2089" s="19"/>
      <c r="L2089" s="19"/>
      <c r="M2089" s="19"/>
      <c r="N2089" s="19"/>
      <c r="O2089" s="19"/>
      <c r="P2089" s="29"/>
      <c r="Q2089" s="19"/>
      <c r="R2089" s="19"/>
      <c r="S2089" s="19"/>
      <c r="T2089" s="19"/>
      <c r="U2089" s="19"/>
      <c r="V2089" s="19"/>
      <c r="W2089" s="19"/>
      <c r="X2089" s="19"/>
      <c r="Y2089" s="19"/>
      <c r="Z2089" s="19"/>
      <c r="AA2089" s="19"/>
    </row>
    <row r="2090" spans="1:27" x14ac:dyDescent="0.2">
      <c r="A2090" s="371" t="s">
        <v>298</v>
      </c>
      <c r="B2090" s="371"/>
      <c r="C2090" s="371"/>
      <c r="D2090" s="371"/>
      <c r="E2090" s="371"/>
      <c r="F2090" s="371"/>
      <c r="G2090" s="371"/>
      <c r="H2090" s="371"/>
      <c r="I2090" s="371"/>
      <c r="J2090" s="371" t="s">
        <v>299</v>
      </c>
      <c r="K2090" s="371"/>
      <c r="L2090" s="371"/>
      <c r="M2090" s="371"/>
      <c r="N2090" s="371"/>
      <c r="O2090" s="371"/>
      <c r="P2090" s="371"/>
      <c r="Q2090" s="371"/>
      <c r="R2090" s="371"/>
      <c r="S2090" s="19"/>
      <c r="T2090" s="19"/>
      <c r="U2090" s="19"/>
      <c r="V2090" s="19"/>
      <c r="W2090" s="19"/>
      <c r="X2090" s="19"/>
      <c r="Y2090" s="19"/>
      <c r="Z2090" s="19"/>
      <c r="AA2090" s="19"/>
    </row>
    <row r="2091" spans="1:27" x14ac:dyDescent="0.2">
      <c r="A2091" s="370"/>
      <c r="B2091" s="370"/>
      <c r="C2091" s="370"/>
      <c r="D2091" s="370"/>
      <c r="E2091" s="370"/>
      <c r="F2091" s="370"/>
      <c r="G2091" s="370"/>
      <c r="H2091" s="370"/>
      <c r="I2091" s="370"/>
      <c r="J2091" s="370"/>
      <c r="K2091" s="370"/>
      <c r="L2091" s="370"/>
      <c r="M2091" s="370"/>
      <c r="N2091" s="370"/>
      <c r="O2091" s="370"/>
      <c r="P2091" s="370"/>
      <c r="Q2091" s="370"/>
      <c r="R2091" s="370"/>
      <c r="S2091" s="19" t="s">
        <v>300</v>
      </c>
      <c r="T2091" s="19"/>
      <c r="U2091" s="19"/>
      <c r="V2091" s="19"/>
      <c r="W2091" s="19"/>
      <c r="X2091" s="19"/>
      <c r="Y2091" s="19"/>
      <c r="Z2091" s="19"/>
      <c r="AA2091" s="19"/>
    </row>
    <row r="2092" spans="1:27" x14ac:dyDescent="0.2">
      <c r="A2092" s="370"/>
      <c r="B2092" s="370"/>
      <c r="C2092" s="370"/>
      <c r="D2092" s="370"/>
      <c r="E2092" s="370"/>
      <c r="F2092" s="370"/>
      <c r="G2092" s="370"/>
      <c r="H2092" s="370"/>
      <c r="I2092" s="370"/>
      <c r="J2092" s="370"/>
      <c r="K2092" s="370"/>
      <c r="L2092" s="370"/>
      <c r="M2092" s="370"/>
      <c r="N2092" s="370"/>
      <c r="O2092" s="370"/>
      <c r="P2092" s="370"/>
      <c r="Q2092" s="370"/>
      <c r="R2092" s="370"/>
      <c r="S2092" s="19"/>
      <c r="T2092" s="19"/>
      <c r="U2092" s="19"/>
      <c r="V2092" s="19"/>
      <c r="W2092" s="19"/>
      <c r="X2092" s="19"/>
      <c r="Y2092" s="19"/>
      <c r="Z2092" s="19"/>
      <c r="AA2092" s="19"/>
    </row>
    <row r="2093" spans="1:27" x14ac:dyDescent="0.2">
      <c r="A2093" s="370"/>
      <c r="B2093" s="370"/>
      <c r="C2093" s="370"/>
      <c r="D2093" s="370"/>
      <c r="E2093" s="370"/>
      <c r="F2093" s="370"/>
      <c r="G2093" s="370"/>
      <c r="H2093" s="370"/>
      <c r="I2093" s="370"/>
      <c r="J2093" s="370"/>
      <c r="K2093" s="370"/>
      <c r="L2093" s="370"/>
      <c r="M2093" s="370"/>
      <c r="N2093" s="370"/>
      <c r="O2093" s="370"/>
      <c r="P2093" s="370"/>
      <c r="Q2093" s="370"/>
      <c r="R2093" s="370"/>
      <c r="S2093" s="19"/>
      <c r="T2093" s="19"/>
      <c r="U2093" s="19"/>
      <c r="V2093" s="19"/>
      <c r="W2093" s="19"/>
      <c r="X2093" s="19"/>
      <c r="Y2093" s="19"/>
      <c r="Z2093" s="19"/>
      <c r="AA2093" s="19"/>
    </row>
    <row r="2094" spans="1:27" x14ac:dyDescent="0.2">
      <c r="A2094" s="370"/>
      <c r="B2094" s="370"/>
      <c r="C2094" s="370"/>
      <c r="D2094" s="370"/>
      <c r="E2094" s="370"/>
      <c r="F2094" s="370"/>
      <c r="G2094" s="370"/>
      <c r="H2094" s="370"/>
      <c r="I2094" s="370"/>
      <c r="J2094" s="370"/>
      <c r="K2094" s="370"/>
      <c r="L2094" s="370"/>
      <c r="M2094" s="370"/>
      <c r="N2094" s="370"/>
      <c r="O2094" s="370"/>
      <c r="P2094" s="370"/>
      <c r="Q2094" s="370"/>
      <c r="R2094" s="370"/>
      <c r="S2094" s="19"/>
      <c r="T2094" s="19"/>
      <c r="U2094" s="19"/>
      <c r="V2094" s="19"/>
      <c r="W2094" s="19"/>
      <c r="X2094" s="19"/>
      <c r="Y2094" s="19"/>
      <c r="Z2094" s="19"/>
      <c r="AA2094" s="19"/>
    </row>
    <row r="2095" spans="1:27" x14ac:dyDescent="0.2">
      <c r="A2095" s="370"/>
      <c r="B2095" s="370"/>
      <c r="C2095" s="370"/>
      <c r="D2095" s="370"/>
      <c r="E2095" s="370"/>
      <c r="F2095" s="370"/>
      <c r="G2095" s="370"/>
      <c r="H2095" s="370"/>
      <c r="I2095" s="370"/>
      <c r="J2095" s="370"/>
      <c r="K2095" s="370"/>
      <c r="L2095" s="370"/>
      <c r="M2095" s="370"/>
      <c r="N2095" s="370"/>
      <c r="O2095" s="370"/>
      <c r="P2095" s="370"/>
      <c r="Q2095" s="370"/>
      <c r="R2095" s="370"/>
      <c r="S2095" s="19"/>
      <c r="T2095" s="19"/>
      <c r="U2095" s="19"/>
      <c r="V2095" s="19"/>
      <c r="W2095" s="19"/>
      <c r="X2095" s="19"/>
      <c r="Y2095" s="19"/>
      <c r="Z2095" s="19"/>
      <c r="AA2095" s="19"/>
    </row>
    <row r="2096" spans="1:27" x14ac:dyDescent="0.2">
      <c r="A2096" s="370"/>
      <c r="B2096" s="370"/>
      <c r="C2096" s="370"/>
      <c r="D2096" s="370"/>
      <c r="E2096" s="370"/>
      <c r="F2096" s="370"/>
      <c r="G2096" s="370"/>
      <c r="H2096" s="370"/>
      <c r="I2096" s="370"/>
      <c r="J2096" s="370"/>
      <c r="K2096" s="370"/>
      <c r="L2096" s="370"/>
      <c r="M2096" s="370"/>
      <c r="N2096" s="370"/>
      <c r="O2096" s="370"/>
      <c r="P2096" s="370"/>
      <c r="Q2096" s="370"/>
      <c r="R2096" s="370"/>
      <c r="S2096" s="19"/>
      <c r="T2096" s="19"/>
      <c r="U2096" s="19"/>
      <c r="V2096" s="19"/>
      <c r="W2096" s="19"/>
      <c r="X2096" s="19"/>
      <c r="Y2096" s="19"/>
      <c r="Z2096" s="19"/>
      <c r="AA2096" s="19"/>
    </row>
    <row r="2097" spans="1:27" x14ac:dyDescent="0.2">
      <c r="A2097" s="370"/>
      <c r="B2097" s="370"/>
      <c r="C2097" s="370"/>
      <c r="D2097" s="370"/>
      <c r="E2097" s="370"/>
      <c r="F2097" s="370"/>
      <c r="G2097" s="370"/>
      <c r="H2097" s="370"/>
      <c r="I2097" s="370"/>
      <c r="J2097" s="370"/>
      <c r="K2097" s="370"/>
      <c r="L2097" s="370"/>
      <c r="M2097" s="370"/>
      <c r="N2097" s="370"/>
      <c r="O2097" s="370"/>
      <c r="P2097" s="370"/>
      <c r="Q2097" s="370"/>
      <c r="R2097" s="370"/>
      <c r="S2097" s="19"/>
      <c r="T2097" s="19"/>
      <c r="U2097" s="19"/>
      <c r="V2097" s="19"/>
      <c r="W2097" s="19"/>
      <c r="X2097" s="19"/>
      <c r="Y2097" s="19"/>
      <c r="Z2097" s="19"/>
      <c r="AA2097" s="19"/>
    </row>
    <row r="2098" spans="1:27" x14ac:dyDescent="0.2">
      <c r="A2098" s="370"/>
      <c r="B2098" s="370"/>
      <c r="C2098" s="370"/>
      <c r="D2098" s="370"/>
      <c r="E2098" s="370"/>
      <c r="F2098" s="370"/>
      <c r="G2098" s="370"/>
      <c r="H2098" s="370"/>
      <c r="I2098" s="370"/>
      <c r="J2098" s="370"/>
      <c r="K2098" s="370"/>
      <c r="L2098" s="370"/>
      <c r="M2098" s="370"/>
      <c r="N2098" s="370"/>
      <c r="O2098" s="370"/>
      <c r="P2098" s="370"/>
      <c r="Q2098" s="370"/>
      <c r="R2098" s="370"/>
      <c r="S2098" s="19"/>
      <c r="T2098" s="19"/>
      <c r="U2098" s="19"/>
      <c r="V2098" s="19"/>
      <c r="W2098" s="19"/>
      <c r="X2098" s="19"/>
      <c r="Y2098" s="19"/>
      <c r="Z2098" s="19"/>
      <c r="AA2098" s="19"/>
    </row>
    <row r="2099" spans="1:27" x14ac:dyDescent="0.2">
      <c r="A2099" s="370"/>
      <c r="B2099" s="370"/>
      <c r="C2099" s="370"/>
      <c r="D2099" s="370"/>
      <c r="E2099" s="370"/>
      <c r="F2099" s="370"/>
      <c r="G2099" s="370"/>
      <c r="H2099" s="370"/>
      <c r="I2099" s="370"/>
      <c r="J2099" s="370"/>
      <c r="K2099" s="370"/>
      <c r="L2099" s="370"/>
      <c r="M2099" s="370"/>
      <c r="N2099" s="370"/>
      <c r="O2099" s="370"/>
      <c r="P2099" s="370"/>
      <c r="Q2099" s="370"/>
      <c r="R2099" s="370"/>
      <c r="S2099" s="19"/>
      <c r="T2099" s="19"/>
      <c r="U2099" s="19"/>
      <c r="V2099" s="19"/>
      <c r="W2099" s="19"/>
      <c r="X2099" s="19"/>
      <c r="Y2099" s="19"/>
      <c r="Z2099" s="19"/>
      <c r="AA2099" s="19"/>
    </row>
    <row r="2100" spans="1:27" x14ac:dyDescent="0.2">
      <c r="A2100" s="370"/>
      <c r="B2100" s="370"/>
      <c r="C2100" s="370"/>
      <c r="D2100" s="370"/>
      <c r="E2100" s="370"/>
      <c r="F2100" s="370"/>
      <c r="G2100" s="370"/>
      <c r="H2100" s="370"/>
      <c r="I2100" s="370"/>
      <c r="J2100" s="370"/>
      <c r="K2100" s="370"/>
      <c r="L2100" s="370"/>
      <c r="M2100" s="370"/>
      <c r="N2100" s="370"/>
      <c r="O2100" s="370"/>
      <c r="P2100" s="370"/>
      <c r="Q2100" s="370"/>
      <c r="R2100" s="370"/>
      <c r="S2100" s="19"/>
      <c r="T2100" s="19"/>
      <c r="U2100" s="19"/>
      <c r="V2100" s="19"/>
      <c r="W2100" s="19"/>
      <c r="X2100" s="19"/>
      <c r="Y2100" s="19"/>
      <c r="Z2100" s="19"/>
      <c r="AA2100" s="19"/>
    </row>
    <row r="2101" spans="1:27" x14ac:dyDescent="0.2">
      <c r="A2101" s="370"/>
      <c r="B2101" s="370"/>
      <c r="C2101" s="370"/>
      <c r="D2101" s="370"/>
      <c r="E2101" s="370"/>
      <c r="F2101" s="370"/>
      <c r="G2101" s="370"/>
      <c r="H2101" s="370"/>
      <c r="I2101" s="370"/>
      <c r="J2101" s="370"/>
      <c r="K2101" s="370"/>
      <c r="L2101" s="370"/>
      <c r="M2101" s="370"/>
      <c r="N2101" s="370"/>
      <c r="O2101" s="370"/>
      <c r="P2101" s="370"/>
      <c r="Q2101" s="370"/>
      <c r="R2101" s="370"/>
      <c r="S2101" s="19"/>
      <c r="T2101" s="19"/>
      <c r="U2101" s="19"/>
      <c r="V2101" s="19"/>
      <c r="W2101" s="19"/>
      <c r="X2101" s="19"/>
      <c r="Y2101" s="19"/>
      <c r="Z2101" s="19"/>
      <c r="AA2101" s="19"/>
    </row>
    <row r="2102" spans="1:27" x14ac:dyDescent="0.2">
      <c r="A2102" s="19"/>
      <c r="B2102" s="19"/>
      <c r="C2102" s="19"/>
      <c r="D2102" s="19"/>
      <c r="E2102" s="19"/>
      <c r="F2102" s="19"/>
      <c r="G2102" s="19"/>
      <c r="H2102" s="19"/>
      <c r="I2102" s="19"/>
      <c r="J2102" s="19"/>
      <c r="K2102" s="19"/>
      <c r="L2102" s="19"/>
      <c r="M2102" s="19"/>
      <c r="N2102" s="19"/>
      <c r="O2102" s="19"/>
      <c r="P2102" s="29"/>
      <c r="Q2102" s="19"/>
      <c r="R2102" s="19"/>
      <c r="S2102" s="19"/>
      <c r="T2102" s="19"/>
      <c r="U2102" s="19"/>
      <c r="V2102" s="19"/>
      <c r="W2102" s="19"/>
      <c r="X2102" s="19"/>
      <c r="Y2102" s="19"/>
      <c r="Z2102" s="19"/>
      <c r="AA2102" s="19"/>
    </row>
    <row r="2103" spans="1:27" x14ac:dyDescent="0.2">
      <c r="A2103" s="371" t="s">
        <v>742</v>
      </c>
      <c r="B2103" s="371"/>
      <c r="C2103" s="371"/>
      <c r="D2103" s="371"/>
      <c r="E2103" s="371"/>
      <c r="F2103" s="371"/>
      <c r="G2103" s="371"/>
      <c r="H2103" s="371"/>
      <c r="I2103" s="371"/>
      <c r="J2103" s="371" t="s">
        <v>743</v>
      </c>
      <c r="K2103" s="371"/>
      <c r="L2103" s="371"/>
      <c r="M2103" s="371"/>
      <c r="N2103" s="371"/>
      <c r="O2103" s="371"/>
      <c r="P2103" s="371"/>
      <c r="Q2103" s="371"/>
      <c r="R2103" s="371"/>
      <c r="S2103" s="19"/>
      <c r="T2103" s="19"/>
      <c r="U2103" s="19"/>
      <c r="V2103" s="19"/>
      <c r="W2103" s="19"/>
      <c r="X2103" s="19"/>
      <c r="Y2103" s="19"/>
      <c r="Z2103" s="19"/>
      <c r="AA2103" s="19"/>
    </row>
    <row r="2104" spans="1:27" x14ac:dyDescent="0.2">
      <c r="A2104" s="370"/>
      <c r="B2104" s="370"/>
      <c r="C2104" s="370"/>
      <c r="D2104" s="370"/>
      <c r="E2104" s="370"/>
      <c r="F2104" s="370"/>
      <c r="G2104" s="370"/>
      <c r="H2104" s="370"/>
      <c r="I2104" s="370"/>
      <c r="J2104" s="370"/>
      <c r="K2104" s="370"/>
      <c r="L2104" s="370"/>
      <c r="M2104" s="370"/>
      <c r="N2104" s="370"/>
      <c r="O2104" s="370"/>
      <c r="P2104" s="370"/>
      <c r="Q2104" s="370"/>
      <c r="R2104" s="370"/>
      <c r="S2104" s="19" t="s">
        <v>301</v>
      </c>
      <c r="T2104" s="19"/>
      <c r="U2104" s="19"/>
      <c r="V2104" s="19"/>
      <c r="W2104" s="19"/>
      <c r="X2104" s="19"/>
      <c r="Y2104" s="19"/>
      <c r="Z2104" s="19"/>
      <c r="AA2104" s="19"/>
    </row>
    <row r="2105" spans="1:27" x14ac:dyDescent="0.2">
      <c r="A2105" s="370"/>
      <c r="B2105" s="370"/>
      <c r="C2105" s="370"/>
      <c r="D2105" s="370"/>
      <c r="E2105" s="370"/>
      <c r="F2105" s="370"/>
      <c r="G2105" s="370"/>
      <c r="H2105" s="370"/>
      <c r="I2105" s="370"/>
      <c r="J2105" s="370"/>
      <c r="K2105" s="370"/>
      <c r="L2105" s="370"/>
      <c r="M2105" s="370"/>
      <c r="N2105" s="370"/>
      <c r="O2105" s="370"/>
      <c r="P2105" s="370"/>
      <c r="Q2105" s="370"/>
      <c r="R2105" s="370"/>
      <c r="S2105" s="19"/>
      <c r="T2105" s="19"/>
      <c r="U2105" s="19"/>
      <c r="V2105" s="19"/>
      <c r="W2105" s="19"/>
      <c r="X2105" s="19"/>
      <c r="Y2105" s="19"/>
      <c r="Z2105" s="19"/>
      <c r="AA2105" s="19"/>
    </row>
    <row r="2106" spans="1:27" x14ac:dyDescent="0.2">
      <c r="A2106" s="370"/>
      <c r="B2106" s="370"/>
      <c r="C2106" s="370"/>
      <c r="D2106" s="370"/>
      <c r="E2106" s="370"/>
      <c r="F2106" s="370"/>
      <c r="G2106" s="370"/>
      <c r="H2106" s="370"/>
      <c r="I2106" s="370"/>
      <c r="J2106" s="370"/>
      <c r="K2106" s="370"/>
      <c r="L2106" s="370"/>
      <c r="M2106" s="370"/>
      <c r="N2106" s="370"/>
      <c r="O2106" s="370"/>
      <c r="P2106" s="370"/>
      <c r="Q2106" s="370"/>
      <c r="R2106" s="370"/>
      <c r="S2106" s="19"/>
      <c r="T2106" s="19"/>
      <c r="U2106" s="19"/>
      <c r="V2106" s="19"/>
      <c r="W2106" s="19"/>
      <c r="X2106" s="19"/>
      <c r="Y2106" s="19"/>
      <c r="Z2106" s="19"/>
      <c r="AA2106" s="19"/>
    </row>
    <row r="2107" spans="1:27" x14ac:dyDescent="0.2">
      <c r="A2107" s="370"/>
      <c r="B2107" s="370"/>
      <c r="C2107" s="370"/>
      <c r="D2107" s="370"/>
      <c r="E2107" s="370"/>
      <c r="F2107" s="370"/>
      <c r="G2107" s="370"/>
      <c r="H2107" s="370"/>
      <c r="I2107" s="370"/>
      <c r="J2107" s="370"/>
      <c r="K2107" s="370"/>
      <c r="L2107" s="370"/>
      <c r="M2107" s="370"/>
      <c r="N2107" s="370"/>
      <c r="O2107" s="370"/>
      <c r="P2107" s="370"/>
      <c r="Q2107" s="370"/>
      <c r="R2107" s="370"/>
      <c r="S2107" s="19" t="s">
        <v>302</v>
      </c>
      <c r="T2107" s="19"/>
      <c r="U2107" s="19"/>
      <c r="V2107" s="19"/>
      <c r="W2107" s="19"/>
      <c r="X2107" s="19"/>
      <c r="Y2107" s="19"/>
      <c r="Z2107" s="19"/>
      <c r="AA2107" s="19"/>
    </row>
    <row r="2108" spans="1:27" x14ac:dyDescent="0.2">
      <c r="A2108" s="370"/>
      <c r="B2108" s="370"/>
      <c r="C2108" s="370"/>
      <c r="D2108" s="370"/>
      <c r="E2108" s="370"/>
      <c r="F2108" s="370"/>
      <c r="G2108" s="370"/>
      <c r="H2108" s="370"/>
      <c r="I2108" s="370"/>
      <c r="J2108" s="370"/>
      <c r="K2108" s="370"/>
      <c r="L2108" s="370"/>
      <c r="M2108" s="370"/>
      <c r="N2108" s="370"/>
      <c r="O2108" s="370"/>
      <c r="P2108" s="370"/>
      <c r="Q2108" s="370"/>
      <c r="R2108" s="370"/>
      <c r="S2108" s="19" t="s">
        <v>339</v>
      </c>
      <c r="T2108" s="19"/>
      <c r="U2108" s="19"/>
      <c r="V2108" s="19"/>
      <c r="W2108" s="19"/>
      <c r="X2108" s="19"/>
      <c r="Y2108" s="19"/>
      <c r="Z2108" s="19"/>
      <c r="AA2108" s="19"/>
    </row>
    <row r="2109" spans="1:27" x14ac:dyDescent="0.2">
      <c r="A2109" s="370"/>
      <c r="B2109" s="370"/>
      <c r="C2109" s="370"/>
      <c r="D2109" s="370"/>
      <c r="E2109" s="370"/>
      <c r="F2109" s="370"/>
      <c r="G2109" s="370"/>
      <c r="H2109" s="370"/>
      <c r="I2109" s="370"/>
      <c r="J2109" s="370"/>
      <c r="K2109" s="370"/>
      <c r="L2109" s="370"/>
      <c r="M2109" s="370"/>
      <c r="N2109" s="370"/>
      <c r="O2109" s="370"/>
      <c r="P2109" s="370"/>
      <c r="Q2109" s="370"/>
      <c r="R2109" s="370"/>
      <c r="S2109" s="19"/>
      <c r="T2109" s="19"/>
      <c r="U2109" s="19"/>
      <c r="V2109" s="19"/>
      <c r="W2109" s="19"/>
      <c r="X2109" s="19"/>
      <c r="Y2109" s="19"/>
      <c r="Z2109" s="19"/>
      <c r="AA2109" s="19"/>
    </row>
    <row r="2110" spans="1:27" x14ac:dyDescent="0.2">
      <c r="A2110" s="370"/>
      <c r="B2110" s="370"/>
      <c r="C2110" s="370"/>
      <c r="D2110" s="370"/>
      <c r="E2110" s="370"/>
      <c r="F2110" s="370"/>
      <c r="G2110" s="370"/>
      <c r="H2110" s="370"/>
      <c r="I2110" s="370"/>
      <c r="J2110" s="370"/>
      <c r="K2110" s="370"/>
      <c r="L2110" s="370"/>
      <c r="M2110" s="370"/>
      <c r="N2110" s="370"/>
      <c r="O2110" s="370"/>
      <c r="P2110" s="370"/>
      <c r="Q2110" s="370"/>
      <c r="R2110" s="370"/>
      <c r="S2110" s="19"/>
      <c r="T2110" s="19"/>
      <c r="U2110" s="19"/>
      <c r="V2110" s="19"/>
      <c r="W2110" s="19"/>
      <c r="X2110" s="19"/>
      <c r="Y2110" s="19"/>
      <c r="Z2110" s="19"/>
      <c r="AA2110" s="19"/>
    </row>
    <row r="2111" spans="1:27" x14ac:dyDescent="0.2">
      <c r="A2111" s="370"/>
      <c r="B2111" s="370"/>
      <c r="C2111" s="370"/>
      <c r="D2111" s="370"/>
      <c r="E2111" s="370"/>
      <c r="F2111" s="370"/>
      <c r="G2111" s="370"/>
      <c r="H2111" s="370"/>
      <c r="I2111" s="370"/>
      <c r="J2111" s="370"/>
      <c r="K2111" s="370"/>
      <c r="L2111" s="370"/>
      <c r="M2111" s="370"/>
      <c r="N2111" s="370"/>
      <c r="O2111" s="370"/>
      <c r="P2111" s="370"/>
      <c r="Q2111" s="370"/>
      <c r="R2111" s="370"/>
      <c r="S2111" s="19"/>
      <c r="T2111" s="19"/>
      <c r="U2111" s="19"/>
      <c r="V2111" s="19"/>
      <c r="W2111" s="19"/>
      <c r="X2111" s="19"/>
      <c r="Y2111" s="19"/>
      <c r="Z2111" s="19"/>
      <c r="AA2111" s="19"/>
    </row>
    <row r="2112" spans="1:27" x14ac:dyDescent="0.2">
      <c r="A2112" s="370"/>
      <c r="B2112" s="370"/>
      <c r="C2112" s="370"/>
      <c r="D2112" s="370"/>
      <c r="E2112" s="370"/>
      <c r="F2112" s="370"/>
      <c r="G2112" s="370"/>
      <c r="H2112" s="370"/>
      <c r="I2112" s="370"/>
      <c r="J2112" s="370"/>
      <c r="K2112" s="370"/>
      <c r="L2112" s="370"/>
      <c r="M2112" s="370"/>
      <c r="N2112" s="370"/>
      <c r="O2112" s="370"/>
      <c r="P2112" s="370"/>
      <c r="Q2112" s="370"/>
      <c r="R2112" s="370"/>
      <c r="S2112" s="19"/>
      <c r="T2112" s="19"/>
      <c r="U2112" s="19"/>
      <c r="V2112" s="19"/>
      <c r="W2112" s="19"/>
      <c r="X2112" s="19"/>
      <c r="Y2112" s="19"/>
      <c r="Z2112" s="19"/>
      <c r="AA2112" s="19"/>
    </row>
    <row r="2113" spans="1:27" x14ac:dyDescent="0.2">
      <c r="A2113" s="370"/>
      <c r="B2113" s="370"/>
      <c r="C2113" s="370"/>
      <c r="D2113" s="370"/>
      <c r="E2113" s="370"/>
      <c r="F2113" s="370"/>
      <c r="G2113" s="370"/>
      <c r="H2113" s="370"/>
      <c r="I2113" s="370"/>
      <c r="J2113" s="370"/>
      <c r="K2113" s="370"/>
      <c r="L2113" s="370"/>
      <c r="M2113" s="370"/>
      <c r="N2113" s="370"/>
      <c r="O2113" s="370"/>
      <c r="P2113" s="370"/>
      <c r="Q2113" s="370"/>
      <c r="R2113" s="370"/>
      <c r="S2113" s="19"/>
      <c r="T2113" s="19"/>
      <c r="U2113" s="19"/>
      <c r="V2113" s="19"/>
      <c r="W2113" s="19"/>
      <c r="X2113" s="19"/>
      <c r="Y2113" s="19"/>
      <c r="Z2113" s="19"/>
      <c r="AA2113" s="19"/>
    </row>
    <row r="2114" spans="1:27" x14ac:dyDescent="0.2">
      <c r="A2114" s="370"/>
      <c r="B2114" s="370"/>
      <c r="C2114" s="370"/>
      <c r="D2114" s="370"/>
      <c r="E2114" s="370"/>
      <c r="F2114" s="370"/>
      <c r="G2114" s="370"/>
      <c r="H2114" s="370"/>
      <c r="I2114" s="370"/>
      <c r="J2114" s="370"/>
      <c r="K2114" s="370"/>
      <c r="L2114" s="370"/>
      <c r="M2114" s="370"/>
      <c r="N2114" s="370"/>
      <c r="O2114" s="370"/>
      <c r="P2114" s="370"/>
      <c r="Q2114" s="370"/>
      <c r="R2114" s="370"/>
      <c r="S2114" s="19"/>
      <c r="T2114" s="19"/>
      <c r="U2114" s="19"/>
      <c r="V2114" s="19"/>
      <c r="W2114" s="19"/>
      <c r="X2114" s="19"/>
      <c r="Y2114" s="19"/>
      <c r="Z2114" s="19"/>
      <c r="AA2114" s="19"/>
    </row>
    <row r="2115" spans="1:27" x14ac:dyDescent="0.2">
      <c r="A2115" s="19"/>
      <c r="B2115" s="19"/>
      <c r="C2115" s="19"/>
      <c r="D2115" s="19"/>
      <c r="E2115" s="19"/>
      <c r="F2115" s="19"/>
      <c r="G2115" s="19"/>
      <c r="H2115" s="19"/>
      <c r="I2115" s="19"/>
      <c r="J2115" s="19"/>
      <c r="K2115" s="19"/>
      <c r="L2115" s="19"/>
      <c r="M2115" s="19"/>
      <c r="N2115" s="29"/>
      <c r="O2115" s="19"/>
      <c r="P2115" s="19"/>
      <c r="Q2115" s="19"/>
      <c r="R2115" s="19"/>
      <c r="S2115" s="19"/>
      <c r="T2115" s="19"/>
      <c r="U2115" s="19"/>
      <c r="V2115" s="19"/>
      <c r="W2115" s="19"/>
      <c r="X2115" s="19"/>
      <c r="Y2115" s="19"/>
      <c r="Z2115" s="19"/>
      <c r="AA2115" s="19"/>
    </row>
    <row r="2116" spans="1:27" x14ac:dyDescent="0.2">
      <c r="A2116" s="19"/>
      <c r="B2116" s="19"/>
      <c r="C2116" s="19"/>
      <c r="D2116" s="19"/>
      <c r="E2116" s="19"/>
      <c r="F2116" s="19"/>
      <c r="G2116" s="19"/>
      <c r="H2116" s="19"/>
      <c r="I2116" s="19"/>
      <c r="J2116" s="19"/>
      <c r="K2116" s="19"/>
      <c r="L2116" s="19"/>
      <c r="M2116" s="367" t="str">
        <f>[128]Base_01!$C$4&amp;", "&amp;[128]Base_01!$C$28</f>
        <v>Sorong, …..  …........................  2026</v>
      </c>
      <c r="N2116" s="367"/>
      <c r="O2116" s="367"/>
      <c r="P2116" s="367"/>
      <c r="Q2116" s="367"/>
      <c r="R2116" s="367"/>
      <c r="S2116" s="19"/>
      <c r="T2116" s="19"/>
      <c r="U2116" s="19"/>
      <c r="V2116" s="19"/>
      <c r="W2116" s="19"/>
      <c r="X2116" s="19"/>
      <c r="Y2116" s="19"/>
      <c r="Z2116" s="19"/>
      <c r="AA2116" s="19"/>
    </row>
    <row r="2117" spans="1:27" x14ac:dyDescent="0.2">
      <c r="A2117" s="367" t="s">
        <v>320</v>
      </c>
      <c r="B2117" s="367"/>
      <c r="C2117" s="367"/>
      <c r="D2117" s="367"/>
      <c r="E2117" s="367"/>
      <c r="F2117" s="367"/>
      <c r="G2117" s="19"/>
      <c r="H2117" s="19"/>
      <c r="I2117" s="19"/>
      <c r="J2117" s="19"/>
      <c r="K2117" s="19"/>
      <c r="L2117" s="19"/>
      <c r="M2117" s="367" t="s">
        <v>304</v>
      </c>
      <c r="N2117" s="367"/>
      <c r="O2117" s="367"/>
      <c r="P2117" s="367"/>
      <c r="Q2117" s="367"/>
      <c r="R2117" s="367"/>
      <c r="S2117" s="19"/>
      <c r="T2117" s="19"/>
      <c r="U2117" s="19"/>
      <c r="V2117" s="19"/>
      <c r="W2117" s="19"/>
      <c r="X2117" s="19"/>
      <c r="Y2117" s="19"/>
      <c r="Z2117" s="19"/>
      <c r="AA2117" s="19"/>
    </row>
    <row r="2118" spans="1:27" x14ac:dyDescent="0.2">
      <c r="A2118" s="367" t="s">
        <v>321</v>
      </c>
      <c r="B2118" s="367"/>
      <c r="C2118" s="367"/>
      <c r="D2118" s="367"/>
      <c r="E2118" s="367"/>
      <c r="F2118" s="367"/>
      <c r="G2118" s="19"/>
      <c r="H2118" s="19"/>
      <c r="I2118" s="19"/>
      <c r="J2118" s="19"/>
      <c r="K2118" s="19"/>
      <c r="L2118" s="19"/>
      <c r="M2118" s="367" t="s">
        <v>305</v>
      </c>
      <c r="N2118" s="367"/>
      <c r="O2118" s="367"/>
      <c r="P2118" s="367"/>
      <c r="Q2118" s="367"/>
      <c r="R2118" s="367"/>
      <c r="S2118" s="19"/>
      <c r="T2118" s="19"/>
      <c r="U2118" s="19"/>
      <c r="V2118" s="19"/>
      <c r="W2118" s="19"/>
      <c r="X2118" s="19"/>
      <c r="Y2118" s="19"/>
      <c r="Z2118" s="19"/>
      <c r="AA2118" s="19"/>
    </row>
    <row r="2119" spans="1:27" x14ac:dyDescent="0.2">
      <c r="A2119" s="19"/>
      <c r="B2119" s="19"/>
      <c r="C2119" s="19"/>
      <c r="D2119" s="19"/>
      <c r="E2119" s="19"/>
      <c r="F2119" s="19"/>
      <c r="G2119" s="19"/>
      <c r="H2119" s="19"/>
      <c r="I2119" s="19"/>
      <c r="J2119" s="19"/>
      <c r="K2119" s="19"/>
      <c r="L2119" s="19"/>
      <c r="M2119" s="19"/>
      <c r="N2119" s="29"/>
      <c r="O2119" s="19"/>
      <c r="P2119" s="19"/>
      <c r="Q2119" s="19"/>
      <c r="R2119" s="19"/>
      <c r="S2119" s="19"/>
      <c r="T2119" s="19"/>
      <c r="U2119" s="19"/>
      <c r="V2119" s="19"/>
      <c r="W2119" s="19"/>
      <c r="X2119" s="19"/>
      <c r="Y2119" s="19"/>
      <c r="Z2119" s="19"/>
      <c r="AA2119" s="19"/>
    </row>
    <row r="2120" spans="1:27" x14ac:dyDescent="0.2">
      <c r="A2120" s="19"/>
      <c r="B2120" s="19"/>
      <c r="C2120" s="19"/>
      <c r="D2120" s="19"/>
      <c r="E2120" s="19"/>
      <c r="F2120" s="19"/>
      <c r="G2120" s="19"/>
      <c r="H2120" s="19"/>
      <c r="I2120" s="19"/>
      <c r="J2120" s="19"/>
      <c r="K2120" s="19"/>
      <c r="L2120" s="19"/>
      <c r="M2120" s="19"/>
      <c r="N2120" s="29"/>
      <c r="O2120" s="19"/>
      <c r="P2120" s="19"/>
      <c r="Q2120" s="19"/>
      <c r="R2120" s="19"/>
      <c r="S2120" s="19"/>
      <c r="T2120" s="19"/>
      <c r="U2120" s="19"/>
      <c r="V2120" s="19"/>
      <c r="W2120" s="19"/>
      <c r="X2120" s="19"/>
      <c r="Y2120" s="19"/>
      <c r="Z2120" s="19"/>
      <c r="AA2120" s="19"/>
    </row>
    <row r="2121" spans="1:27" x14ac:dyDescent="0.2">
      <c r="A2121" s="19"/>
      <c r="B2121" s="19"/>
      <c r="C2121" s="19"/>
      <c r="D2121" s="19"/>
      <c r="E2121" s="19"/>
      <c r="F2121" s="19"/>
      <c r="G2121" s="19"/>
      <c r="H2121" s="19"/>
      <c r="I2121" s="19"/>
      <c r="J2121" s="19"/>
      <c r="K2121" s="19"/>
      <c r="L2121" s="19"/>
      <c r="M2121" s="19"/>
      <c r="N2121" s="29"/>
      <c r="O2121" s="19"/>
      <c r="P2121" s="19"/>
      <c r="Q2121" s="19"/>
      <c r="R2121" s="19"/>
      <c r="S2121" s="19"/>
      <c r="T2121" s="19"/>
      <c r="U2121" s="19"/>
      <c r="V2121" s="19"/>
      <c r="W2121" s="19"/>
      <c r="X2121" s="19"/>
      <c r="Y2121" s="19"/>
      <c r="Z2121" s="19"/>
      <c r="AA2121" s="19"/>
    </row>
    <row r="2122" spans="1:27" x14ac:dyDescent="0.2">
      <c r="A2122" s="19"/>
      <c r="B2122" s="19"/>
      <c r="C2122" s="19"/>
      <c r="D2122" s="19"/>
      <c r="E2122" s="19"/>
      <c r="F2122" s="19"/>
      <c r="G2122" s="19"/>
      <c r="H2122" s="19"/>
      <c r="I2122" s="19"/>
      <c r="J2122" s="19"/>
      <c r="K2122" s="19"/>
      <c r="L2122" s="19"/>
      <c r="M2122" s="19"/>
      <c r="N2122" s="29"/>
      <c r="O2122" s="19"/>
      <c r="P2122" s="19"/>
      <c r="Q2122" s="19"/>
      <c r="R2122" s="19"/>
      <c r="S2122" s="19"/>
      <c r="T2122" s="19"/>
      <c r="U2122" s="19"/>
      <c r="V2122" s="19"/>
      <c r="W2122" s="19"/>
      <c r="X2122" s="19"/>
      <c r="Y2122" s="19"/>
      <c r="Z2122" s="19"/>
      <c r="AA2122" s="19"/>
    </row>
    <row r="2123" spans="1:27" x14ac:dyDescent="0.2">
      <c r="A2123" s="366" t="str">
        <f>[128]Base_02!$C$28</f>
        <v>Nama PB 1</v>
      </c>
      <c r="B2123" s="366"/>
      <c r="C2123" s="366"/>
      <c r="D2123" s="366"/>
      <c r="E2123" s="366"/>
      <c r="F2123" s="366"/>
      <c r="G2123" s="19"/>
      <c r="H2123" s="19"/>
      <c r="I2123" s="19"/>
      <c r="J2123" s="19"/>
      <c r="K2123" s="19"/>
      <c r="L2123" s="19"/>
      <c r="M2123" s="367" t="str">
        <f>E1985</f>
        <v>Nama PB 13</v>
      </c>
      <c r="N2123" s="367"/>
      <c r="O2123" s="367"/>
      <c r="P2123" s="367"/>
      <c r="Q2123" s="367"/>
      <c r="R2123" s="367"/>
      <c r="S2123" s="19"/>
      <c r="T2123" s="19"/>
      <c r="U2123" s="19"/>
      <c r="V2123" s="19"/>
      <c r="W2123" s="19"/>
      <c r="X2123" s="19"/>
      <c r="Y2123" s="19"/>
      <c r="Z2123" s="19"/>
      <c r="AA2123" s="19"/>
    </row>
    <row r="2124" spans="1:27" x14ac:dyDescent="0.2">
      <c r="A2124" s="19"/>
      <c r="B2124" s="19"/>
      <c r="C2124" s="19"/>
      <c r="D2124" s="19"/>
      <c r="E2124" s="19"/>
      <c r="F2124" s="19"/>
      <c r="G2124" s="19"/>
      <c r="H2124" s="19"/>
      <c r="I2124" s="19"/>
      <c r="J2124" s="19"/>
      <c r="K2124" s="19"/>
      <c r="L2124" s="19"/>
      <c r="M2124" s="19"/>
      <c r="N2124" s="29"/>
      <c r="O2124" s="19"/>
      <c r="P2124" s="19"/>
      <c r="Q2124" s="19"/>
      <c r="R2124" s="19"/>
      <c r="S2124" s="19"/>
      <c r="T2124" s="19"/>
      <c r="U2124" s="19"/>
      <c r="V2124" s="19"/>
      <c r="W2124" s="19"/>
      <c r="X2124" s="19"/>
      <c r="Y2124" s="19"/>
      <c r="Z2124" s="19"/>
      <c r="AA2124" s="19"/>
    </row>
    <row r="2125" spans="1:27" x14ac:dyDescent="0.2">
      <c r="A2125" s="366" t="s">
        <v>303</v>
      </c>
      <c r="B2125" s="366"/>
      <c r="C2125" s="366"/>
      <c r="D2125" s="366"/>
      <c r="E2125" s="366"/>
      <c r="F2125" s="366"/>
      <c r="G2125" s="19"/>
      <c r="H2125" s="19"/>
      <c r="I2125" s="31"/>
      <c r="J2125" s="31"/>
      <c r="K2125" s="21"/>
      <c r="L2125" s="21"/>
      <c r="M2125" s="368" t="s">
        <v>306</v>
      </c>
      <c r="N2125" s="368"/>
      <c r="O2125" s="368"/>
      <c r="P2125" s="368"/>
      <c r="Q2125" s="368"/>
      <c r="R2125" s="368"/>
      <c r="S2125" s="19"/>
      <c r="T2125" s="19"/>
      <c r="U2125" s="19"/>
      <c r="V2125" s="19"/>
      <c r="W2125" s="19"/>
      <c r="X2125" s="19"/>
      <c r="Y2125" s="19"/>
      <c r="Z2125" s="19"/>
      <c r="AA2125" s="19"/>
    </row>
    <row r="2126" spans="1:27" x14ac:dyDescent="0.2">
      <c r="A2126" s="359" t="s">
        <v>322</v>
      </c>
      <c r="B2126" s="359"/>
      <c r="C2126" s="359"/>
      <c r="D2126" s="359"/>
      <c r="E2126" s="359"/>
      <c r="F2126" s="359"/>
      <c r="I2126" s="32"/>
      <c r="J2126" s="32"/>
      <c r="K2126" s="32"/>
      <c r="L2126" s="32"/>
      <c r="M2126" s="369" t="str">
        <f>[128]Base_01!$B$17&amp;" "&amp;[128]Base_01!$C$4</f>
        <v>Koordinator Kota Sorong</v>
      </c>
      <c r="N2126" s="369"/>
      <c r="O2126" s="369"/>
      <c r="P2126" s="369"/>
      <c r="Q2126" s="369"/>
      <c r="R2126" s="369"/>
      <c r="S2126" s="19"/>
      <c r="T2126" s="19"/>
      <c r="U2126" s="19"/>
      <c r="V2126" s="19"/>
      <c r="W2126" s="19"/>
      <c r="X2126" s="19"/>
      <c r="Y2126" s="19"/>
      <c r="Z2126" s="19"/>
      <c r="AA2126" s="19"/>
    </row>
    <row r="2127" spans="1:27" x14ac:dyDescent="0.2">
      <c r="N2127" s="33"/>
      <c r="S2127" s="19"/>
      <c r="T2127" s="19"/>
      <c r="U2127" s="19"/>
      <c r="V2127" s="19"/>
      <c r="W2127" s="19"/>
      <c r="X2127" s="19"/>
      <c r="Y2127" s="19"/>
      <c r="Z2127" s="19"/>
      <c r="AA2127" s="19"/>
    </row>
    <row r="2128" spans="1:27" x14ac:dyDescent="0.2">
      <c r="N2128" s="33"/>
      <c r="S2128" s="19"/>
      <c r="T2128" s="19"/>
      <c r="U2128" s="19"/>
      <c r="V2128" s="19"/>
      <c r="W2128" s="19"/>
      <c r="X2128" s="19"/>
      <c r="Y2128" s="19"/>
      <c r="Z2128" s="19"/>
      <c r="AA2128" s="19"/>
    </row>
    <row r="2129" spans="1:27" x14ac:dyDescent="0.2">
      <c r="N2129" s="33"/>
      <c r="S2129" s="19"/>
      <c r="T2129" s="19"/>
      <c r="U2129" s="19"/>
      <c r="V2129" s="19"/>
      <c r="W2129" s="19"/>
      <c r="X2129" s="19"/>
      <c r="Y2129" s="19"/>
      <c r="Z2129" s="19"/>
      <c r="AA2129" s="19"/>
    </row>
    <row r="2130" spans="1:27" x14ac:dyDescent="0.2">
      <c r="N2130" s="33"/>
      <c r="S2130" s="19"/>
      <c r="T2130" s="19"/>
      <c r="U2130" s="19"/>
      <c r="V2130" s="19"/>
      <c r="W2130" s="19"/>
      <c r="X2130" s="19"/>
      <c r="Y2130" s="19"/>
      <c r="Z2130" s="19"/>
      <c r="AA2130" s="19"/>
    </row>
    <row r="2131" spans="1:27" x14ac:dyDescent="0.2">
      <c r="A2131" s="359" t="str">
        <f>[128]Base_01!$C$20</f>
        <v>…...............         …...............</v>
      </c>
      <c r="B2131" s="359"/>
      <c r="C2131" s="359"/>
      <c r="D2131" s="359"/>
      <c r="E2131" s="359"/>
      <c r="F2131" s="359"/>
      <c r="M2131" s="359" t="str">
        <f>[128]Base_01!$C$17</f>
        <v>AfrIandi Yudhistira, S.T.</v>
      </c>
      <c r="N2131" s="359"/>
      <c r="O2131" s="359"/>
      <c r="P2131" s="359"/>
      <c r="Q2131" s="359"/>
      <c r="R2131" s="359"/>
      <c r="S2131" s="19"/>
      <c r="T2131" s="19"/>
      <c r="U2131" s="19"/>
      <c r="V2131" s="19"/>
      <c r="W2131" s="19"/>
      <c r="X2131" s="19"/>
      <c r="Y2131" s="19"/>
      <c r="Z2131" s="19"/>
      <c r="AA2131" s="19"/>
    </row>
    <row r="2132" spans="1:27" x14ac:dyDescent="0.2">
      <c r="B2132" s="20"/>
      <c r="C2132" s="20"/>
      <c r="D2132" s="20"/>
      <c r="E2132" s="20"/>
      <c r="F2132" s="19"/>
      <c r="G2132" s="19"/>
      <c r="H2132" s="19"/>
      <c r="I2132" s="19"/>
      <c r="J2132" s="19"/>
      <c r="K2132" s="20"/>
      <c r="L2132" s="20"/>
      <c r="M2132" s="20"/>
      <c r="N2132" s="20"/>
      <c r="O2132" s="28"/>
      <c r="P2132" s="28"/>
      <c r="Q2132" s="28"/>
      <c r="R2132" s="28"/>
      <c r="S2132" s="19"/>
      <c r="T2132" s="19"/>
      <c r="U2132" s="19"/>
      <c r="V2132" s="19"/>
      <c r="W2132" s="19"/>
      <c r="X2132" s="19"/>
      <c r="Y2132" s="19"/>
      <c r="Z2132" s="19"/>
      <c r="AA2132" s="19"/>
    </row>
    <row r="2133" spans="1:27" x14ac:dyDescent="0.2">
      <c r="B2133" s="20"/>
      <c r="C2133" s="20"/>
      <c r="D2133" s="20"/>
      <c r="E2133" s="20"/>
      <c r="F2133" s="19"/>
      <c r="G2133" s="19"/>
      <c r="H2133" s="19"/>
      <c r="I2133" s="19"/>
      <c r="J2133" s="19"/>
      <c r="K2133" s="20"/>
      <c r="L2133" s="20"/>
      <c r="M2133" s="20"/>
      <c r="N2133" s="20"/>
      <c r="O2133" s="28"/>
      <c r="P2133" s="28"/>
      <c r="Q2133" s="28"/>
      <c r="R2133" s="28"/>
      <c r="S2133" s="19"/>
      <c r="T2133" s="19"/>
      <c r="U2133" s="19"/>
      <c r="V2133" s="19"/>
      <c r="W2133" s="19"/>
      <c r="X2133" s="19"/>
      <c r="Y2133" s="19"/>
      <c r="Z2133" s="19"/>
      <c r="AA2133" s="19"/>
    </row>
    <row r="2134" spans="1:27" x14ac:dyDescent="0.2">
      <c r="A2134" s="18" t="s">
        <v>744</v>
      </c>
    </row>
    <row r="2135" spans="1:27" x14ac:dyDescent="0.2">
      <c r="A2135" s="1" t="s">
        <v>400</v>
      </c>
    </row>
    <row r="2136" spans="1:27" x14ac:dyDescent="0.2">
      <c r="A2136" s="1" t="s">
        <v>745</v>
      </c>
    </row>
    <row r="2143" spans="1:27" x14ac:dyDescent="0.2">
      <c r="A2143" s="297"/>
      <c r="B2143" s="297"/>
      <c r="C2143" s="297"/>
      <c r="D2143" s="297"/>
      <c r="E2143" s="297"/>
      <c r="F2143" s="297"/>
      <c r="G2143" s="297"/>
      <c r="H2143" s="297"/>
      <c r="I2143" s="297"/>
      <c r="J2143" s="297"/>
      <c r="K2143" s="297"/>
      <c r="L2143" s="297"/>
      <c r="M2143" s="297"/>
      <c r="N2143" s="297"/>
      <c r="O2143" s="297"/>
      <c r="P2143" s="297"/>
      <c r="Q2143" s="297"/>
      <c r="R2143" s="297"/>
      <c r="S2143" s="19"/>
      <c r="T2143" s="19"/>
      <c r="U2143" s="19"/>
      <c r="V2143" s="19"/>
      <c r="W2143" s="19"/>
      <c r="X2143" s="19"/>
      <c r="Y2143" s="19"/>
      <c r="Z2143" s="19"/>
      <c r="AA2143" s="19"/>
    </row>
    <row r="2144" spans="1:27" x14ac:dyDescent="0.2">
      <c r="A2144" s="19"/>
      <c r="B2144" s="19"/>
      <c r="C2144" s="19"/>
      <c r="D2144" s="19"/>
      <c r="E2144" s="19"/>
      <c r="F2144" s="19"/>
      <c r="G2144" s="19"/>
      <c r="H2144" s="19"/>
      <c r="I2144" s="19"/>
      <c r="J2144" s="19"/>
      <c r="K2144" s="19"/>
      <c r="L2144" s="19"/>
      <c r="M2144" s="19"/>
      <c r="N2144" s="19"/>
      <c r="O2144" s="19"/>
      <c r="P2144" s="19"/>
      <c r="Q2144" s="19"/>
      <c r="R2144" s="19"/>
      <c r="S2144" s="19"/>
      <c r="T2144" s="19"/>
      <c r="U2144" s="19"/>
      <c r="V2144" s="19"/>
      <c r="W2144" s="19"/>
      <c r="X2144" s="19"/>
      <c r="Y2144" s="19"/>
      <c r="Z2144" s="19"/>
      <c r="AA2144" s="19"/>
    </row>
    <row r="2145" spans="1:27" x14ac:dyDescent="0.2">
      <c r="A2145" s="20"/>
      <c r="B2145" s="20"/>
      <c r="C2145" s="20"/>
      <c r="D2145" s="20"/>
      <c r="E2145" s="20"/>
      <c r="F2145" s="20"/>
      <c r="G2145" s="20"/>
      <c r="H2145" s="20"/>
      <c r="I2145" s="20"/>
      <c r="J2145" s="19"/>
      <c r="K2145" s="21"/>
      <c r="L2145" s="21"/>
      <c r="M2145" s="21"/>
      <c r="N2145" s="21"/>
      <c r="O2145" s="21"/>
      <c r="P2145" s="21"/>
      <c r="Q2145" s="21"/>
      <c r="R2145" s="21"/>
      <c r="S2145" s="19"/>
      <c r="T2145" s="19"/>
      <c r="U2145" s="19"/>
      <c r="V2145" s="19"/>
      <c r="W2145" s="19"/>
      <c r="X2145" s="19"/>
      <c r="Y2145" s="19"/>
      <c r="Z2145" s="19"/>
      <c r="AA2145" s="19"/>
    </row>
    <row r="2146" spans="1:27" x14ac:dyDescent="0.2">
      <c r="A2146" s="400" t="s">
        <v>307</v>
      </c>
      <c r="B2146" s="400"/>
      <c r="C2146" s="400"/>
      <c r="D2146" s="400"/>
      <c r="E2146" s="400"/>
      <c r="F2146" s="400"/>
      <c r="G2146" s="400"/>
      <c r="H2146" s="400"/>
      <c r="I2146" s="400"/>
      <c r="J2146" s="400"/>
      <c r="K2146" s="400"/>
      <c r="L2146" s="400"/>
      <c r="M2146" s="400"/>
      <c r="N2146" s="400"/>
      <c r="O2146" s="400"/>
      <c r="P2146" s="400"/>
      <c r="Q2146" s="400"/>
      <c r="R2146" s="400"/>
      <c r="S2146" s="19">
        <v>14</v>
      </c>
      <c r="T2146" s="19"/>
      <c r="U2146" s="19"/>
      <c r="V2146" s="19"/>
      <c r="W2146" s="19"/>
      <c r="X2146" s="19"/>
      <c r="Y2146" s="19"/>
      <c r="Z2146" s="19"/>
      <c r="AA2146" s="19"/>
    </row>
    <row r="2147" spans="1:27" x14ac:dyDescent="0.2">
      <c r="A2147" s="367" t="s">
        <v>741</v>
      </c>
      <c r="B2147" s="367"/>
      <c r="C2147" s="367"/>
      <c r="D2147" s="367"/>
      <c r="E2147" s="367"/>
      <c r="F2147" s="367"/>
      <c r="G2147" s="367"/>
      <c r="H2147" s="367"/>
      <c r="I2147" s="367"/>
      <c r="J2147" s="367"/>
      <c r="K2147" s="367"/>
      <c r="L2147" s="367"/>
      <c r="M2147" s="367"/>
      <c r="N2147" s="367"/>
      <c r="O2147" s="367"/>
      <c r="P2147" s="367"/>
      <c r="Q2147" s="367"/>
      <c r="R2147" s="367"/>
      <c r="S2147" s="19"/>
      <c r="T2147" s="19"/>
      <c r="U2147" s="19"/>
      <c r="V2147" s="19"/>
      <c r="W2147" s="19"/>
      <c r="X2147" s="19"/>
      <c r="Y2147" s="19"/>
      <c r="Z2147" s="19"/>
      <c r="AA2147" s="19"/>
    </row>
    <row r="2148" spans="1:27" ht="16" thickBot="1" x14ac:dyDescent="0.25">
      <c r="A2148" s="20"/>
      <c r="B2148" s="20"/>
      <c r="C2148" s="20"/>
      <c r="D2148" s="20"/>
      <c r="E2148" s="20"/>
      <c r="F2148" s="20"/>
      <c r="G2148" s="20"/>
      <c r="H2148" s="20"/>
      <c r="I2148" s="20"/>
      <c r="J2148" s="19"/>
      <c r="K2148" s="21"/>
      <c r="L2148" s="21"/>
      <c r="M2148" s="21"/>
      <c r="N2148" s="21"/>
      <c r="O2148" s="21"/>
      <c r="P2148" s="21"/>
      <c r="Q2148" s="21"/>
      <c r="R2148" s="21"/>
      <c r="S2148" s="19"/>
      <c r="T2148" s="19"/>
      <c r="U2148" s="19"/>
      <c r="V2148" s="19"/>
      <c r="W2148" s="19"/>
      <c r="X2148" s="19"/>
      <c r="Y2148" s="19"/>
      <c r="Z2148" s="19"/>
      <c r="AA2148" s="19"/>
    </row>
    <row r="2149" spans="1:27" x14ac:dyDescent="0.2">
      <c r="A2149" s="346" t="s">
        <v>252</v>
      </c>
      <c r="B2149" s="346"/>
      <c r="C2149" s="346"/>
      <c r="D2149" s="346"/>
      <c r="E2149" s="23" t="str">
        <f>VLOOKUP(S2146,[128]Base_02!$A$5:$AD$24,2,0)</f>
        <v>000014</v>
      </c>
      <c r="F2149" s="19"/>
      <c r="G2149" s="19"/>
      <c r="H2149" s="21"/>
      <c r="I2149" s="21"/>
      <c r="J2149" s="19"/>
      <c r="K2149" s="401" t="s">
        <v>251</v>
      </c>
      <c r="L2149" s="402"/>
      <c r="M2149" s="402"/>
      <c r="N2149" s="402"/>
      <c r="O2149" s="402"/>
      <c r="P2149" s="402"/>
      <c r="Q2149" s="402"/>
      <c r="R2149" s="403"/>
      <c r="S2149" s="19"/>
      <c r="T2149" s="19"/>
      <c r="U2149" s="19"/>
      <c r="V2149" s="19"/>
      <c r="W2149" s="19"/>
      <c r="X2149" s="19"/>
      <c r="Y2149" s="19"/>
      <c r="Z2149" s="19"/>
      <c r="AA2149" s="19"/>
    </row>
    <row r="2150" spans="1:27" x14ac:dyDescent="0.2">
      <c r="A2150" s="346" t="s">
        <v>253</v>
      </c>
      <c r="B2150" s="346"/>
      <c r="C2150" s="346"/>
      <c r="D2150" s="346"/>
      <c r="E2150" s="23" t="str">
        <f>VLOOKUP(S2146,[128]Base_02!$A$5:$AD$24,3,0)</f>
        <v>Nama PB 14</v>
      </c>
      <c r="F2150" s="19"/>
      <c r="G2150" s="19"/>
      <c r="H2150" s="21"/>
      <c r="I2150" s="21"/>
      <c r="J2150" s="19"/>
      <c r="K2150" s="404"/>
      <c r="L2150" s="368"/>
      <c r="M2150" s="368"/>
      <c r="N2150" s="368"/>
      <c r="O2150" s="368"/>
      <c r="P2150" s="368"/>
      <c r="Q2150" s="368"/>
      <c r="R2150" s="405"/>
      <c r="S2150" s="19"/>
      <c r="T2150" s="19"/>
      <c r="U2150" s="19"/>
      <c r="V2150" s="19"/>
      <c r="W2150" s="19"/>
      <c r="X2150" s="19"/>
      <c r="Y2150" s="19"/>
      <c r="Z2150" s="19"/>
      <c r="AA2150" s="19"/>
    </row>
    <row r="2151" spans="1:27" x14ac:dyDescent="0.2">
      <c r="A2151" s="346" t="s">
        <v>3</v>
      </c>
      <c r="B2151" s="346"/>
      <c r="C2151" s="346"/>
      <c r="D2151" s="346"/>
      <c r="E2151" s="23">
        <f>VLOOKUP(S2146,[128]Base_02!$A$5:$AD$24,14,0)</f>
        <v>0</v>
      </c>
      <c r="F2151" s="19"/>
      <c r="G2151" s="19"/>
      <c r="H2151" s="21"/>
      <c r="I2151" s="21"/>
      <c r="J2151" s="19"/>
      <c r="K2151" s="404"/>
      <c r="L2151" s="368"/>
      <c r="M2151" s="368"/>
      <c r="N2151" s="368"/>
      <c r="O2151" s="368"/>
      <c r="P2151" s="368"/>
      <c r="Q2151" s="368"/>
      <c r="R2151" s="405"/>
      <c r="S2151" s="19"/>
      <c r="T2151" s="19"/>
      <c r="U2151" s="19"/>
      <c r="V2151" s="19"/>
      <c r="W2151" s="19"/>
      <c r="X2151" s="19"/>
      <c r="Y2151" s="19"/>
      <c r="Z2151" s="19"/>
      <c r="AA2151" s="19"/>
    </row>
    <row r="2152" spans="1:27" x14ac:dyDescent="0.2">
      <c r="A2152" s="346" t="s">
        <v>4</v>
      </c>
      <c r="B2152" s="346"/>
      <c r="C2152" s="346"/>
      <c r="D2152" s="346"/>
      <c r="E2152" s="23" t="str">
        <f>VLOOKUP(S2146,[128]Base_02!$A$5:$Z$24,11,FALSE)&amp;", RT "&amp;VLOOKUP(S2146,[128]Base_02!$A$5:$Z$24,12,FALSE)&amp;", RW "&amp;VLOOKUP(S2146,[128]Base_02!$A$5:$Z$24,13,FALSE)</f>
        <v>Jalan Kanal Victory, RT 2, RW 1</v>
      </c>
      <c r="F2152" s="19"/>
      <c r="G2152" s="19"/>
      <c r="H2152" s="23"/>
      <c r="I2152" s="21"/>
      <c r="J2152" s="19"/>
      <c r="K2152" s="404"/>
      <c r="L2152" s="368"/>
      <c r="M2152" s="368"/>
      <c r="N2152" s="368"/>
      <c r="O2152" s="368"/>
      <c r="P2152" s="368"/>
      <c r="Q2152" s="368"/>
      <c r="R2152" s="405"/>
      <c r="S2152" s="19"/>
      <c r="T2152" s="19"/>
      <c r="U2152" s="19"/>
      <c r="V2152" s="19"/>
      <c r="W2152" s="19"/>
      <c r="X2152" s="19"/>
      <c r="Y2152" s="19"/>
      <c r="Z2152" s="19"/>
      <c r="AA2152" s="19"/>
    </row>
    <row r="2153" spans="1:27" x14ac:dyDescent="0.2">
      <c r="A2153" s="346" t="str">
        <f>[128]Base_01!$B$2</f>
        <v>Kelurahan</v>
      </c>
      <c r="B2153" s="346"/>
      <c r="C2153" s="346"/>
      <c r="D2153" s="346"/>
      <c r="E2153" s="23" t="str">
        <f>[128]Base_01!$C$2</f>
        <v>Klasabi</v>
      </c>
      <c r="F2153" s="19"/>
      <c r="G2153" s="19"/>
      <c r="H2153" s="21"/>
      <c r="I2153" s="21"/>
      <c r="J2153" s="19"/>
      <c r="K2153" s="404"/>
      <c r="L2153" s="368"/>
      <c r="M2153" s="368"/>
      <c r="N2153" s="368"/>
      <c r="O2153" s="368"/>
      <c r="P2153" s="368"/>
      <c r="Q2153" s="368"/>
      <c r="R2153" s="405"/>
      <c r="S2153" s="19" t="s">
        <v>254</v>
      </c>
      <c r="T2153" s="19"/>
      <c r="U2153" s="19"/>
      <c r="V2153" s="19"/>
      <c r="W2153" s="19"/>
      <c r="X2153" s="19"/>
      <c r="Y2153" s="19"/>
      <c r="Z2153" s="19"/>
      <c r="AA2153" s="19"/>
    </row>
    <row r="2154" spans="1:27" x14ac:dyDescent="0.2">
      <c r="A2154" s="346" t="s">
        <v>9</v>
      </c>
      <c r="B2154" s="346"/>
      <c r="C2154" s="346"/>
      <c r="D2154" s="346"/>
      <c r="E2154" s="23" t="str">
        <f>[128]Base_01!$C$3</f>
        <v>Sorong Manoi</v>
      </c>
      <c r="F2154" s="19"/>
      <c r="G2154" s="19"/>
      <c r="H2154" s="21"/>
      <c r="I2154" s="21"/>
      <c r="J2154" s="19"/>
      <c r="K2154" s="404"/>
      <c r="L2154" s="368"/>
      <c r="M2154" s="368"/>
      <c r="N2154" s="368"/>
      <c r="O2154" s="368"/>
      <c r="P2154" s="368"/>
      <c r="Q2154" s="368"/>
      <c r="R2154" s="405"/>
      <c r="S2154" s="19" t="s">
        <v>255</v>
      </c>
      <c r="T2154" s="19"/>
      <c r="U2154" s="19"/>
      <c r="V2154" s="19"/>
      <c r="W2154" s="19"/>
      <c r="X2154" s="19"/>
      <c r="Y2154" s="19"/>
      <c r="Z2154" s="19"/>
      <c r="AA2154" s="19"/>
    </row>
    <row r="2155" spans="1:27" x14ac:dyDescent="0.2">
      <c r="A2155" s="346" t="str">
        <f>[128]Base_01!$B$4</f>
        <v>Kota</v>
      </c>
      <c r="B2155" s="346"/>
      <c r="C2155" s="346"/>
      <c r="D2155" s="346"/>
      <c r="E2155" s="23" t="str">
        <f>[128]Base_01!$C$4</f>
        <v>Sorong</v>
      </c>
      <c r="F2155" s="19"/>
      <c r="G2155" s="19"/>
      <c r="H2155" s="21"/>
      <c r="I2155" s="21"/>
      <c r="J2155" s="19"/>
      <c r="K2155" s="404"/>
      <c r="L2155" s="368"/>
      <c r="M2155" s="368"/>
      <c r="N2155" s="368"/>
      <c r="O2155" s="368"/>
      <c r="P2155" s="368"/>
      <c r="Q2155" s="368"/>
      <c r="R2155" s="405"/>
      <c r="S2155" s="19" t="s">
        <v>257</v>
      </c>
      <c r="T2155" s="19"/>
      <c r="U2155" s="19"/>
      <c r="V2155" s="19"/>
      <c r="W2155" s="19"/>
      <c r="X2155" s="19"/>
      <c r="Y2155" s="19"/>
      <c r="Z2155" s="19"/>
      <c r="AA2155" s="19"/>
    </row>
    <row r="2156" spans="1:27" x14ac:dyDescent="0.2">
      <c r="A2156" s="346" t="str">
        <f>[128]Base_01!$B$5</f>
        <v>Provinsi</v>
      </c>
      <c r="B2156" s="346"/>
      <c r="C2156" s="346"/>
      <c r="D2156" s="346"/>
      <c r="E2156" s="19" t="str">
        <f>[128]Base_01!$C$5</f>
        <v>Papua Barat Daya</v>
      </c>
      <c r="F2156" s="19"/>
      <c r="G2156" s="21"/>
      <c r="H2156" s="21"/>
      <c r="I2156" s="21"/>
      <c r="J2156" s="19"/>
      <c r="K2156" s="404"/>
      <c r="L2156" s="368"/>
      <c r="M2156" s="368"/>
      <c r="N2156" s="368"/>
      <c r="O2156" s="368"/>
      <c r="P2156" s="368"/>
      <c r="Q2156" s="368"/>
      <c r="R2156" s="405"/>
      <c r="S2156" s="19" t="s">
        <v>258</v>
      </c>
      <c r="T2156" s="19"/>
      <c r="U2156" s="19"/>
      <c r="V2156" s="19"/>
      <c r="W2156" s="19"/>
      <c r="X2156" s="19"/>
      <c r="Y2156" s="19"/>
      <c r="Z2156" s="19"/>
      <c r="AA2156" s="19"/>
    </row>
    <row r="2157" spans="1:27" x14ac:dyDescent="0.2">
      <c r="A2157" s="19"/>
      <c r="B2157" s="19"/>
      <c r="C2157" s="19"/>
      <c r="D2157" s="21"/>
      <c r="E2157" s="21"/>
      <c r="F2157" s="21"/>
      <c r="G2157" s="21"/>
      <c r="H2157" s="21"/>
      <c r="I2157" s="21"/>
      <c r="J2157" s="21"/>
      <c r="K2157" s="404"/>
      <c r="L2157" s="368"/>
      <c r="M2157" s="368"/>
      <c r="N2157" s="368"/>
      <c r="O2157" s="368"/>
      <c r="P2157" s="368"/>
      <c r="Q2157" s="368"/>
      <c r="R2157" s="405"/>
      <c r="S2157" s="19"/>
      <c r="T2157" s="19"/>
      <c r="U2157" s="19"/>
      <c r="V2157" s="19"/>
      <c r="W2157" s="19"/>
      <c r="X2157" s="19"/>
      <c r="Y2157" s="19"/>
      <c r="Z2157" s="19"/>
      <c r="AA2157" s="19"/>
    </row>
    <row r="2158" spans="1:27" x14ac:dyDescent="0.2">
      <c r="A2158" s="19"/>
      <c r="B2158" s="19"/>
      <c r="C2158" s="19"/>
      <c r="D2158" s="21"/>
      <c r="E2158" s="21"/>
      <c r="F2158" s="21"/>
      <c r="G2158" s="21"/>
      <c r="H2158" s="21"/>
      <c r="I2158" s="21"/>
      <c r="J2158" s="21"/>
      <c r="K2158" s="404"/>
      <c r="L2158" s="368"/>
      <c r="M2158" s="368"/>
      <c r="N2158" s="368"/>
      <c r="O2158" s="368"/>
      <c r="P2158" s="368"/>
      <c r="Q2158" s="368"/>
      <c r="R2158" s="405"/>
      <c r="S2158" s="19"/>
      <c r="T2158" s="19"/>
      <c r="U2158" s="19"/>
      <c r="V2158" s="19"/>
      <c r="W2158" s="19"/>
      <c r="X2158" s="19"/>
      <c r="Y2158" s="19"/>
      <c r="Z2158" s="19"/>
      <c r="AA2158" s="19"/>
    </row>
    <row r="2159" spans="1:27" x14ac:dyDescent="0.2">
      <c r="A2159" s="19"/>
      <c r="B2159" s="19"/>
      <c r="C2159" s="19"/>
      <c r="D2159" s="21"/>
      <c r="E2159" s="21"/>
      <c r="F2159" s="21"/>
      <c r="G2159" s="21"/>
      <c r="H2159" s="21"/>
      <c r="I2159" s="21"/>
      <c r="J2159" s="21"/>
      <c r="K2159" s="404"/>
      <c r="L2159" s="368"/>
      <c r="M2159" s="368"/>
      <c r="N2159" s="368"/>
      <c r="O2159" s="368"/>
      <c r="P2159" s="368"/>
      <c r="Q2159" s="368"/>
      <c r="R2159" s="405"/>
      <c r="S2159" s="19"/>
      <c r="T2159" s="19"/>
      <c r="U2159" s="19"/>
      <c r="V2159" s="19"/>
      <c r="W2159" s="19"/>
      <c r="X2159" s="19"/>
      <c r="Y2159" s="19"/>
      <c r="Z2159" s="19"/>
      <c r="AA2159" s="19"/>
    </row>
    <row r="2160" spans="1:27" ht="16" thickBot="1" x14ac:dyDescent="0.25">
      <c r="A2160" s="19"/>
      <c r="B2160" s="19"/>
      <c r="C2160" s="19"/>
      <c r="D2160" s="21"/>
      <c r="E2160" s="21"/>
      <c r="F2160" s="21"/>
      <c r="G2160" s="21"/>
      <c r="H2160" s="21"/>
      <c r="I2160" s="21"/>
      <c r="J2160" s="21"/>
      <c r="K2160" s="406"/>
      <c r="L2160" s="407"/>
      <c r="M2160" s="407"/>
      <c r="N2160" s="407"/>
      <c r="O2160" s="407"/>
      <c r="P2160" s="407"/>
      <c r="Q2160" s="407"/>
      <c r="R2160" s="408"/>
      <c r="S2160" s="19"/>
      <c r="T2160" s="19"/>
      <c r="U2160" s="19"/>
      <c r="V2160" s="19"/>
      <c r="W2160" s="19"/>
      <c r="X2160" s="19"/>
      <c r="Y2160" s="19"/>
      <c r="Z2160" s="19"/>
      <c r="AA2160" s="19"/>
    </row>
    <row r="2161" spans="1:27" x14ac:dyDescent="0.2">
      <c r="A2161" s="19"/>
      <c r="B2161" s="19"/>
      <c r="C2161" s="19"/>
      <c r="D2161" s="21"/>
      <c r="E2161" s="21"/>
      <c r="F2161" s="21"/>
      <c r="G2161" s="21"/>
      <c r="H2161" s="21"/>
      <c r="I2161" s="21"/>
      <c r="J2161" s="21"/>
      <c r="K2161" s="28"/>
      <c r="L2161" s="28"/>
      <c r="M2161" s="28"/>
      <c r="N2161" s="28"/>
      <c r="O2161" s="28"/>
      <c r="P2161" s="28"/>
      <c r="Q2161" s="28"/>
      <c r="R2161" s="28"/>
      <c r="S2161" s="19"/>
      <c r="T2161" s="19"/>
      <c r="U2161" s="19"/>
      <c r="V2161" s="19"/>
      <c r="W2161" s="19"/>
      <c r="X2161" s="19"/>
      <c r="Y2161" s="19"/>
      <c r="Z2161" s="19"/>
      <c r="AA2161" s="19"/>
    </row>
    <row r="2162" spans="1:27" x14ac:dyDescent="0.2">
      <c r="A2162" s="19"/>
      <c r="B2162" s="19"/>
      <c r="C2162" s="19"/>
      <c r="D2162" s="19"/>
      <c r="E2162" s="19"/>
      <c r="F2162" s="19"/>
      <c r="G2162" s="19"/>
      <c r="H2162" s="19"/>
      <c r="I2162" s="21"/>
      <c r="J2162" s="21"/>
      <c r="K2162" s="21"/>
      <c r="L2162" s="21"/>
      <c r="M2162" s="21"/>
      <c r="N2162" s="21"/>
      <c r="O2162" s="21"/>
      <c r="P2162" s="21"/>
      <c r="Q2162" s="21"/>
      <c r="R2162" s="21"/>
      <c r="S2162" s="19"/>
      <c r="T2162" s="19"/>
      <c r="U2162" s="19"/>
      <c r="V2162" s="19"/>
      <c r="W2162" s="19"/>
      <c r="X2162" s="19"/>
      <c r="Y2162" s="19"/>
      <c r="Z2162" s="19"/>
      <c r="AA2162" s="19"/>
    </row>
    <row r="2163" spans="1:27" ht="16" thickBot="1" x14ac:dyDescent="0.25">
      <c r="A2163" s="24" t="s">
        <v>310</v>
      </c>
      <c r="B2163" s="19"/>
      <c r="C2163" s="19"/>
      <c r="D2163" s="19"/>
      <c r="E2163" s="19"/>
      <c r="F2163" s="19"/>
      <c r="G2163" s="19"/>
      <c r="H2163" s="19"/>
      <c r="I2163" s="21"/>
      <c r="J2163" s="21"/>
      <c r="K2163" s="21"/>
      <c r="L2163" s="21"/>
      <c r="M2163" s="21"/>
      <c r="N2163" s="25"/>
      <c r="O2163" s="21"/>
      <c r="P2163" s="21"/>
      <c r="Q2163" s="21"/>
      <c r="R2163" s="21"/>
      <c r="S2163" s="19"/>
      <c r="T2163" s="19"/>
      <c r="U2163" s="19"/>
      <c r="V2163" s="19"/>
      <c r="W2163" s="19"/>
      <c r="X2163" s="19"/>
      <c r="Y2163" s="19"/>
      <c r="Z2163" s="19"/>
      <c r="AA2163" s="19"/>
    </row>
    <row r="2164" spans="1:27" x14ac:dyDescent="0.2">
      <c r="A2164" s="383" t="s">
        <v>259</v>
      </c>
      <c r="B2164" s="384"/>
      <c r="C2164" s="384"/>
      <c r="D2164" s="384"/>
      <c r="E2164" s="384"/>
      <c r="F2164" s="389" t="s">
        <v>323</v>
      </c>
      <c r="G2164" s="390"/>
      <c r="H2164" s="390"/>
      <c r="I2164" s="390"/>
      <c r="J2164" s="390"/>
      <c r="K2164" s="390"/>
      <c r="L2164" s="390"/>
      <c r="M2164" s="391"/>
      <c r="N2164" s="384" t="s">
        <v>259</v>
      </c>
      <c r="O2164" s="384"/>
      <c r="P2164" s="384"/>
      <c r="Q2164" s="384"/>
      <c r="R2164" s="397"/>
      <c r="S2164" s="19"/>
      <c r="T2164" s="19"/>
      <c r="U2164" s="19"/>
      <c r="V2164" s="19"/>
      <c r="W2164" s="19"/>
      <c r="X2164" s="19"/>
      <c r="Y2164" s="19"/>
      <c r="Z2164" s="19"/>
      <c r="AA2164" s="19"/>
    </row>
    <row r="2165" spans="1:27" x14ac:dyDescent="0.2">
      <c r="A2165" s="385"/>
      <c r="B2165" s="386"/>
      <c r="C2165" s="386"/>
      <c r="D2165" s="386"/>
      <c r="E2165" s="386"/>
      <c r="F2165" s="392"/>
      <c r="G2165" s="379"/>
      <c r="H2165" s="379"/>
      <c r="I2165" s="379"/>
      <c r="J2165" s="379"/>
      <c r="K2165" s="379"/>
      <c r="L2165" s="379"/>
      <c r="M2165" s="393"/>
      <c r="N2165" s="386"/>
      <c r="O2165" s="386"/>
      <c r="P2165" s="386"/>
      <c r="Q2165" s="386"/>
      <c r="R2165" s="398"/>
      <c r="S2165" s="19" t="s">
        <v>260</v>
      </c>
      <c r="T2165" s="19"/>
      <c r="U2165" s="19"/>
      <c r="V2165" s="19"/>
      <c r="W2165" s="19"/>
      <c r="X2165" s="19"/>
      <c r="Y2165" s="19"/>
      <c r="Z2165" s="19"/>
      <c r="AA2165" s="19"/>
    </row>
    <row r="2166" spans="1:27" x14ac:dyDescent="0.2">
      <c r="A2166" s="385"/>
      <c r="B2166" s="386"/>
      <c r="C2166" s="386"/>
      <c r="D2166" s="386"/>
      <c r="E2166" s="386"/>
      <c r="F2166" s="392"/>
      <c r="G2166" s="379"/>
      <c r="H2166" s="379"/>
      <c r="I2166" s="379"/>
      <c r="J2166" s="379"/>
      <c r="K2166" s="379"/>
      <c r="L2166" s="379"/>
      <c r="M2166" s="393"/>
      <c r="N2166" s="386"/>
      <c r="O2166" s="386"/>
      <c r="P2166" s="386"/>
      <c r="Q2166" s="386"/>
      <c r="R2166" s="398"/>
      <c r="S2166" s="19" t="s">
        <v>261</v>
      </c>
      <c r="T2166" s="19"/>
      <c r="U2166" s="19"/>
      <c r="V2166" s="19"/>
      <c r="W2166" s="19"/>
      <c r="X2166" s="19"/>
      <c r="Y2166" s="19"/>
      <c r="Z2166" s="19"/>
      <c r="AA2166" s="19"/>
    </row>
    <row r="2167" spans="1:27" x14ac:dyDescent="0.2">
      <c r="A2167" s="385"/>
      <c r="B2167" s="386"/>
      <c r="C2167" s="386"/>
      <c r="D2167" s="386"/>
      <c r="E2167" s="386"/>
      <c r="F2167" s="392"/>
      <c r="G2167" s="379"/>
      <c r="H2167" s="379"/>
      <c r="I2167" s="379"/>
      <c r="J2167" s="379"/>
      <c r="K2167" s="379"/>
      <c r="L2167" s="379"/>
      <c r="M2167" s="393"/>
      <c r="N2167" s="386"/>
      <c r="O2167" s="386"/>
      <c r="P2167" s="386"/>
      <c r="Q2167" s="386"/>
      <c r="R2167" s="398"/>
      <c r="S2167" s="19"/>
      <c r="T2167" s="19"/>
      <c r="U2167" s="19"/>
      <c r="V2167" s="19"/>
      <c r="W2167" s="19"/>
      <c r="X2167" s="19"/>
      <c r="Y2167" s="19"/>
      <c r="Z2167" s="19"/>
      <c r="AA2167" s="19"/>
    </row>
    <row r="2168" spans="1:27" x14ac:dyDescent="0.2">
      <c r="A2168" s="385"/>
      <c r="B2168" s="386"/>
      <c r="C2168" s="386"/>
      <c r="D2168" s="386"/>
      <c r="E2168" s="386"/>
      <c r="F2168" s="392"/>
      <c r="G2168" s="379"/>
      <c r="H2168" s="379"/>
      <c r="I2168" s="379"/>
      <c r="J2168" s="379"/>
      <c r="K2168" s="379"/>
      <c r="L2168" s="379"/>
      <c r="M2168" s="393"/>
      <c r="N2168" s="386"/>
      <c r="O2168" s="386"/>
      <c r="P2168" s="386"/>
      <c r="Q2168" s="386"/>
      <c r="R2168" s="398"/>
      <c r="S2168" s="19"/>
      <c r="T2168" s="19"/>
      <c r="U2168" s="19"/>
      <c r="V2168" s="19"/>
      <c r="W2168" s="19"/>
      <c r="X2168" s="19"/>
      <c r="Y2168" s="19"/>
      <c r="Z2168" s="19"/>
      <c r="AA2168" s="19"/>
    </row>
    <row r="2169" spans="1:27" x14ac:dyDescent="0.2">
      <c r="A2169" s="385"/>
      <c r="B2169" s="386"/>
      <c r="C2169" s="386"/>
      <c r="D2169" s="386"/>
      <c r="E2169" s="386"/>
      <c r="F2169" s="392"/>
      <c r="G2169" s="379"/>
      <c r="H2169" s="379"/>
      <c r="I2169" s="379"/>
      <c r="J2169" s="379"/>
      <c r="K2169" s="379"/>
      <c r="L2169" s="379"/>
      <c r="M2169" s="393"/>
      <c r="N2169" s="386"/>
      <c r="O2169" s="386"/>
      <c r="P2169" s="386"/>
      <c r="Q2169" s="386"/>
      <c r="R2169" s="398"/>
      <c r="S2169" s="19"/>
      <c r="T2169" s="19"/>
      <c r="U2169" s="19"/>
      <c r="V2169" s="19"/>
      <c r="W2169" s="19"/>
      <c r="X2169" s="19"/>
      <c r="Y2169" s="19"/>
      <c r="Z2169" s="19"/>
      <c r="AA2169" s="19"/>
    </row>
    <row r="2170" spans="1:27" x14ac:dyDescent="0.2">
      <c r="A2170" s="385"/>
      <c r="B2170" s="386"/>
      <c r="C2170" s="386"/>
      <c r="D2170" s="386"/>
      <c r="E2170" s="386"/>
      <c r="F2170" s="392"/>
      <c r="G2170" s="379"/>
      <c r="H2170" s="379"/>
      <c r="I2170" s="379"/>
      <c r="J2170" s="379"/>
      <c r="K2170" s="379"/>
      <c r="L2170" s="379"/>
      <c r="M2170" s="393"/>
      <c r="N2170" s="386"/>
      <c r="O2170" s="386"/>
      <c r="P2170" s="386"/>
      <c r="Q2170" s="386"/>
      <c r="R2170" s="398"/>
      <c r="S2170" s="19"/>
      <c r="T2170" s="19"/>
      <c r="U2170" s="19"/>
      <c r="V2170" s="19"/>
      <c r="W2170" s="19"/>
      <c r="X2170" s="19"/>
      <c r="Y2170" s="19"/>
      <c r="Z2170" s="19"/>
      <c r="AA2170" s="19"/>
    </row>
    <row r="2171" spans="1:27" x14ac:dyDescent="0.2">
      <c r="A2171" s="385"/>
      <c r="B2171" s="386"/>
      <c r="C2171" s="386"/>
      <c r="D2171" s="386"/>
      <c r="E2171" s="386"/>
      <c r="F2171" s="392"/>
      <c r="G2171" s="379"/>
      <c r="H2171" s="379"/>
      <c r="I2171" s="379"/>
      <c r="J2171" s="379"/>
      <c r="K2171" s="379"/>
      <c r="L2171" s="379"/>
      <c r="M2171" s="393"/>
      <c r="N2171" s="386"/>
      <c r="O2171" s="386"/>
      <c r="P2171" s="386"/>
      <c r="Q2171" s="386"/>
      <c r="R2171" s="398"/>
      <c r="S2171" s="19" t="s">
        <v>262</v>
      </c>
      <c r="T2171" s="19"/>
      <c r="U2171" s="19"/>
      <c r="V2171" s="19"/>
      <c r="W2171" s="19"/>
      <c r="X2171" s="19"/>
      <c r="Y2171" s="19"/>
      <c r="Z2171" s="19"/>
      <c r="AA2171" s="19"/>
    </row>
    <row r="2172" spans="1:27" x14ac:dyDescent="0.2">
      <c r="A2172" s="385"/>
      <c r="B2172" s="386"/>
      <c r="C2172" s="386"/>
      <c r="D2172" s="386"/>
      <c r="E2172" s="386"/>
      <c r="F2172" s="392"/>
      <c r="G2172" s="379"/>
      <c r="H2172" s="379"/>
      <c r="I2172" s="379"/>
      <c r="J2172" s="379"/>
      <c r="K2172" s="379"/>
      <c r="L2172" s="379"/>
      <c r="M2172" s="393"/>
      <c r="N2172" s="386"/>
      <c r="O2172" s="386"/>
      <c r="P2172" s="386"/>
      <c r="Q2172" s="386"/>
      <c r="R2172" s="398"/>
      <c r="S2172" s="19" t="s">
        <v>263</v>
      </c>
      <c r="T2172" s="19"/>
      <c r="U2172" s="19"/>
      <c r="V2172" s="19"/>
      <c r="W2172" s="19"/>
      <c r="X2172" s="19"/>
      <c r="Y2172" s="19"/>
      <c r="Z2172" s="19"/>
      <c r="AA2172" s="19"/>
    </row>
    <row r="2173" spans="1:27" ht="16" thickBot="1" x14ac:dyDescent="0.25">
      <c r="A2173" s="387"/>
      <c r="B2173" s="388"/>
      <c r="C2173" s="388"/>
      <c r="D2173" s="388"/>
      <c r="E2173" s="388"/>
      <c r="F2173" s="392"/>
      <c r="G2173" s="379"/>
      <c r="H2173" s="379"/>
      <c r="I2173" s="379"/>
      <c r="J2173" s="379"/>
      <c r="K2173" s="379"/>
      <c r="L2173" s="379"/>
      <c r="M2173" s="393"/>
      <c r="N2173" s="388"/>
      <c r="O2173" s="388"/>
      <c r="P2173" s="388"/>
      <c r="Q2173" s="388"/>
      <c r="R2173" s="399"/>
      <c r="S2173" s="19" t="s">
        <v>258</v>
      </c>
      <c r="T2173" s="19"/>
      <c r="U2173" s="19"/>
      <c r="V2173" s="19"/>
      <c r="W2173" s="19"/>
      <c r="X2173" s="19"/>
      <c r="Y2173" s="19"/>
      <c r="Z2173" s="19"/>
      <c r="AA2173" s="19"/>
    </row>
    <row r="2174" spans="1:27" x14ac:dyDescent="0.2">
      <c r="A2174" s="383" t="s">
        <v>259</v>
      </c>
      <c r="B2174" s="384"/>
      <c r="C2174" s="384"/>
      <c r="D2174" s="384"/>
      <c r="E2174" s="384"/>
      <c r="F2174" s="392"/>
      <c r="G2174" s="379"/>
      <c r="H2174" s="379"/>
      <c r="I2174" s="379"/>
      <c r="J2174" s="379"/>
      <c r="K2174" s="379"/>
      <c r="L2174" s="379"/>
      <c r="M2174" s="393"/>
      <c r="N2174" s="384" t="s">
        <v>259</v>
      </c>
      <c r="O2174" s="384"/>
      <c r="P2174" s="384"/>
      <c r="Q2174" s="384"/>
      <c r="R2174" s="397"/>
      <c r="S2174" s="19" t="s">
        <v>264</v>
      </c>
      <c r="T2174" s="19"/>
      <c r="U2174" s="19"/>
      <c r="V2174" s="19"/>
      <c r="W2174" s="19"/>
      <c r="X2174" s="19"/>
      <c r="Y2174" s="19"/>
      <c r="Z2174" s="19"/>
      <c r="AA2174" s="19"/>
    </row>
    <row r="2175" spans="1:27" x14ac:dyDescent="0.2">
      <c r="A2175" s="385"/>
      <c r="B2175" s="386"/>
      <c r="C2175" s="386"/>
      <c r="D2175" s="386"/>
      <c r="E2175" s="386"/>
      <c r="F2175" s="392"/>
      <c r="G2175" s="379"/>
      <c r="H2175" s="379"/>
      <c r="I2175" s="379"/>
      <c r="J2175" s="379"/>
      <c r="K2175" s="379"/>
      <c r="L2175" s="379"/>
      <c r="M2175" s="393"/>
      <c r="N2175" s="386"/>
      <c r="O2175" s="386"/>
      <c r="P2175" s="386"/>
      <c r="Q2175" s="386"/>
      <c r="R2175" s="398"/>
      <c r="S2175" s="19" t="s">
        <v>265</v>
      </c>
      <c r="T2175" s="19"/>
      <c r="U2175" s="19"/>
      <c r="V2175" s="19"/>
      <c r="W2175" s="19"/>
      <c r="X2175" s="19"/>
      <c r="Y2175" s="19"/>
      <c r="Z2175" s="19"/>
      <c r="AA2175" s="19"/>
    </row>
    <row r="2176" spans="1:27" x14ac:dyDescent="0.2">
      <c r="A2176" s="385"/>
      <c r="B2176" s="386"/>
      <c r="C2176" s="386"/>
      <c r="D2176" s="386"/>
      <c r="E2176" s="386"/>
      <c r="F2176" s="392"/>
      <c r="G2176" s="379"/>
      <c r="H2176" s="379"/>
      <c r="I2176" s="379"/>
      <c r="J2176" s="379"/>
      <c r="K2176" s="379"/>
      <c r="L2176" s="379"/>
      <c r="M2176" s="393"/>
      <c r="N2176" s="386"/>
      <c r="O2176" s="386"/>
      <c r="P2176" s="386"/>
      <c r="Q2176" s="386"/>
      <c r="R2176" s="398"/>
      <c r="S2176" s="19"/>
      <c r="T2176" s="19"/>
      <c r="U2176" s="19"/>
      <c r="V2176" s="19"/>
      <c r="W2176" s="19"/>
      <c r="X2176" s="19"/>
      <c r="Y2176" s="19"/>
      <c r="Z2176" s="19"/>
      <c r="AA2176" s="19"/>
    </row>
    <row r="2177" spans="1:27" x14ac:dyDescent="0.2">
      <c r="A2177" s="385"/>
      <c r="B2177" s="386"/>
      <c r="C2177" s="386"/>
      <c r="D2177" s="386"/>
      <c r="E2177" s="386"/>
      <c r="F2177" s="392"/>
      <c r="G2177" s="379"/>
      <c r="H2177" s="379"/>
      <c r="I2177" s="379"/>
      <c r="J2177" s="379"/>
      <c r="K2177" s="379"/>
      <c r="L2177" s="379"/>
      <c r="M2177" s="393"/>
      <c r="N2177" s="386"/>
      <c r="O2177" s="386"/>
      <c r="P2177" s="386"/>
      <c r="Q2177" s="386"/>
      <c r="R2177" s="398"/>
      <c r="S2177" s="19"/>
      <c r="T2177" s="19"/>
      <c r="U2177" s="19"/>
      <c r="V2177" s="19"/>
      <c r="W2177" s="19"/>
      <c r="X2177" s="19"/>
      <c r="Y2177" s="19"/>
      <c r="Z2177" s="19"/>
      <c r="AA2177" s="19"/>
    </row>
    <row r="2178" spans="1:27" x14ac:dyDescent="0.2">
      <c r="A2178" s="385"/>
      <c r="B2178" s="386"/>
      <c r="C2178" s="386"/>
      <c r="D2178" s="386"/>
      <c r="E2178" s="386"/>
      <c r="F2178" s="392"/>
      <c r="G2178" s="379"/>
      <c r="H2178" s="379"/>
      <c r="I2178" s="379"/>
      <c r="J2178" s="379"/>
      <c r="K2178" s="379"/>
      <c r="L2178" s="379"/>
      <c r="M2178" s="393"/>
      <c r="N2178" s="386"/>
      <c r="O2178" s="386"/>
      <c r="P2178" s="386"/>
      <c r="Q2178" s="386"/>
      <c r="R2178" s="398"/>
      <c r="S2178" s="19"/>
      <c r="T2178" s="19"/>
      <c r="U2178" s="19"/>
      <c r="V2178" s="19"/>
      <c r="W2178" s="19"/>
      <c r="X2178" s="19"/>
      <c r="Y2178" s="19"/>
      <c r="Z2178" s="19"/>
      <c r="AA2178" s="19"/>
    </row>
    <row r="2179" spans="1:27" x14ac:dyDescent="0.2">
      <c r="A2179" s="385"/>
      <c r="B2179" s="386"/>
      <c r="C2179" s="386"/>
      <c r="D2179" s="386"/>
      <c r="E2179" s="386"/>
      <c r="F2179" s="392"/>
      <c r="G2179" s="379"/>
      <c r="H2179" s="379"/>
      <c r="I2179" s="379"/>
      <c r="J2179" s="379"/>
      <c r="K2179" s="379"/>
      <c r="L2179" s="379"/>
      <c r="M2179" s="393"/>
      <c r="N2179" s="386"/>
      <c r="O2179" s="386"/>
      <c r="P2179" s="386"/>
      <c r="Q2179" s="386"/>
      <c r="R2179" s="398"/>
      <c r="S2179" s="19"/>
      <c r="T2179" s="19"/>
      <c r="U2179" s="19"/>
      <c r="V2179" s="19"/>
      <c r="W2179" s="19"/>
      <c r="X2179" s="19"/>
      <c r="Y2179" s="19"/>
      <c r="Z2179" s="19"/>
      <c r="AA2179" s="19"/>
    </row>
    <row r="2180" spans="1:27" x14ac:dyDescent="0.2">
      <c r="A2180" s="385"/>
      <c r="B2180" s="386"/>
      <c r="C2180" s="386"/>
      <c r="D2180" s="386"/>
      <c r="E2180" s="386"/>
      <c r="F2180" s="392"/>
      <c r="G2180" s="379"/>
      <c r="H2180" s="379"/>
      <c r="I2180" s="379"/>
      <c r="J2180" s="379"/>
      <c r="K2180" s="379"/>
      <c r="L2180" s="379"/>
      <c r="M2180" s="393"/>
      <c r="N2180" s="386"/>
      <c r="O2180" s="386"/>
      <c r="P2180" s="386"/>
      <c r="Q2180" s="386"/>
      <c r="R2180" s="398"/>
      <c r="S2180" s="19"/>
      <c r="T2180" s="19"/>
      <c r="U2180" s="19"/>
      <c r="V2180" s="19"/>
      <c r="W2180" s="19"/>
      <c r="X2180" s="19"/>
      <c r="Y2180" s="19"/>
      <c r="Z2180" s="19"/>
      <c r="AA2180" s="19"/>
    </row>
    <row r="2181" spans="1:27" x14ac:dyDescent="0.2">
      <c r="A2181" s="385"/>
      <c r="B2181" s="386"/>
      <c r="C2181" s="386"/>
      <c r="D2181" s="386"/>
      <c r="E2181" s="386"/>
      <c r="F2181" s="392"/>
      <c r="G2181" s="379"/>
      <c r="H2181" s="379"/>
      <c r="I2181" s="379"/>
      <c r="J2181" s="379"/>
      <c r="K2181" s="379"/>
      <c r="L2181" s="379"/>
      <c r="M2181" s="393"/>
      <c r="N2181" s="386"/>
      <c r="O2181" s="386"/>
      <c r="P2181" s="386"/>
      <c r="Q2181" s="386"/>
      <c r="R2181" s="398"/>
      <c r="S2181" s="19"/>
      <c r="T2181" s="19"/>
      <c r="U2181" s="19"/>
      <c r="V2181" s="19"/>
      <c r="W2181" s="19"/>
      <c r="X2181" s="19"/>
      <c r="Y2181" s="19"/>
      <c r="Z2181" s="19"/>
      <c r="AA2181" s="19"/>
    </row>
    <row r="2182" spans="1:27" x14ac:dyDescent="0.2">
      <c r="A2182" s="385"/>
      <c r="B2182" s="386"/>
      <c r="C2182" s="386"/>
      <c r="D2182" s="386"/>
      <c r="E2182" s="386"/>
      <c r="F2182" s="392"/>
      <c r="G2182" s="379"/>
      <c r="H2182" s="379"/>
      <c r="I2182" s="379"/>
      <c r="J2182" s="379"/>
      <c r="K2182" s="379"/>
      <c r="L2182" s="379"/>
      <c r="M2182" s="393"/>
      <c r="N2182" s="386"/>
      <c r="O2182" s="386"/>
      <c r="P2182" s="386"/>
      <c r="Q2182" s="386"/>
      <c r="R2182" s="398"/>
      <c r="S2182" s="19"/>
      <c r="T2182" s="19"/>
      <c r="U2182" s="19"/>
      <c r="V2182" s="19"/>
      <c r="W2182" s="19"/>
      <c r="X2182" s="19"/>
      <c r="Y2182" s="19"/>
      <c r="Z2182" s="19"/>
      <c r="AA2182" s="19"/>
    </row>
    <row r="2183" spans="1:27" ht="16" thickBot="1" x14ac:dyDescent="0.25">
      <c r="A2183" s="387"/>
      <c r="B2183" s="388"/>
      <c r="C2183" s="388"/>
      <c r="D2183" s="388"/>
      <c r="E2183" s="388"/>
      <c r="F2183" s="392"/>
      <c r="G2183" s="379"/>
      <c r="H2183" s="379"/>
      <c r="I2183" s="379"/>
      <c r="J2183" s="379"/>
      <c r="K2183" s="379"/>
      <c r="L2183" s="379"/>
      <c r="M2183" s="393"/>
      <c r="N2183" s="388"/>
      <c r="O2183" s="388"/>
      <c r="P2183" s="388"/>
      <c r="Q2183" s="388"/>
      <c r="R2183" s="399"/>
      <c r="S2183" s="19"/>
      <c r="T2183" s="19"/>
      <c r="U2183" s="19"/>
      <c r="V2183" s="19"/>
      <c r="W2183" s="19"/>
      <c r="X2183" s="19"/>
      <c r="Y2183" s="19"/>
      <c r="Z2183" s="19"/>
      <c r="AA2183" s="19"/>
    </row>
    <row r="2184" spans="1:27" x14ac:dyDescent="0.2">
      <c r="A2184" s="383" t="s">
        <v>259</v>
      </c>
      <c r="B2184" s="384"/>
      <c r="C2184" s="384"/>
      <c r="D2184" s="384"/>
      <c r="E2184" s="384"/>
      <c r="F2184" s="392"/>
      <c r="G2184" s="379"/>
      <c r="H2184" s="379"/>
      <c r="I2184" s="379"/>
      <c r="J2184" s="379"/>
      <c r="K2184" s="379"/>
      <c r="L2184" s="379"/>
      <c r="M2184" s="393"/>
      <c r="N2184" s="384" t="s">
        <v>259</v>
      </c>
      <c r="O2184" s="384"/>
      <c r="P2184" s="384"/>
      <c r="Q2184" s="384"/>
      <c r="R2184" s="397"/>
      <c r="S2184" s="19"/>
      <c r="T2184" s="19"/>
      <c r="U2184" s="19"/>
      <c r="V2184" s="19"/>
      <c r="W2184" s="19"/>
      <c r="X2184" s="19"/>
      <c r="Y2184" s="19"/>
      <c r="Z2184" s="19"/>
      <c r="AA2184" s="19"/>
    </row>
    <row r="2185" spans="1:27" x14ac:dyDescent="0.2">
      <c r="A2185" s="385"/>
      <c r="B2185" s="386"/>
      <c r="C2185" s="386"/>
      <c r="D2185" s="386"/>
      <c r="E2185" s="386"/>
      <c r="F2185" s="392"/>
      <c r="G2185" s="379"/>
      <c r="H2185" s="379"/>
      <c r="I2185" s="379"/>
      <c r="J2185" s="379"/>
      <c r="K2185" s="379"/>
      <c r="L2185" s="379"/>
      <c r="M2185" s="393"/>
      <c r="N2185" s="386"/>
      <c r="O2185" s="386"/>
      <c r="P2185" s="386"/>
      <c r="Q2185" s="386"/>
      <c r="R2185" s="398"/>
      <c r="S2185" s="19"/>
      <c r="T2185" s="19"/>
      <c r="U2185" s="19"/>
      <c r="V2185" s="19"/>
      <c r="W2185" s="19"/>
      <c r="X2185" s="19"/>
      <c r="Y2185" s="19"/>
      <c r="Z2185" s="19"/>
      <c r="AA2185" s="19"/>
    </row>
    <row r="2186" spans="1:27" x14ac:dyDescent="0.2">
      <c r="A2186" s="385"/>
      <c r="B2186" s="386"/>
      <c r="C2186" s="386"/>
      <c r="D2186" s="386"/>
      <c r="E2186" s="386"/>
      <c r="F2186" s="392"/>
      <c r="G2186" s="379"/>
      <c r="H2186" s="379"/>
      <c r="I2186" s="379"/>
      <c r="J2186" s="379"/>
      <c r="K2186" s="379"/>
      <c r="L2186" s="379"/>
      <c r="M2186" s="393"/>
      <c r="N2186" s="386"/>
      <c r="O2186" s="386"/>
      <c r="P2186" s="386"/>
      <c r="Q2186" s="386"/>
      <c r="R2186" s="398"/>
      <c r="S2186" s="19"/>
      <c r="T2186" s="19"/>
      <c r="U2186" s="19"/>
      <c r="V2186" s="19"/>
      <c r="W2186" s="19"/>
      <c r="X2186" s="19"/>
      <c r="Y2186" s="19"/>
      <c r="Z2186" s="19"/>
      <c r="AA2186" s="19"/>
    </row>
    <row r="2187" spans="1:27" x14ac:dyDescent="0.2">
      <c r="A2187" s="385"/>
      <c r="B2187" s="386"/>
      <c r="C2187" s="386"/>
      <c r="D2187" s="386"/>
      <c r="E2187" s="386"/>
      <c r="F2187" s="392"/>
      <c r="G2187" s="379"/>
      <c r="H2187" s="379"/>
      <c r="I2187" s="379"/>
      <c r="J2187" s="379"/>
      <c r="K2187" s="379"/>
      <c r="L2187" s="379"/>
      <c r="M2187" s="393"/>
      <c r="N2187" s="386"/>
      <c r="O2187" s="386"/>
      <c r="P2187" s="386"/>
      <c r="Q2187" s="386"/>
      <c r="R2187" s="398"/>
      <c r="S2187" s="19"/>
      <c r="T2187" s="19"/>
      <c r="U2187" s="19"/>
      <c r="V2187" s="19"/>
      <c r="W2187" s="19"/>
      <c r="X2187" s="19"/>
      <c r="Y2187" s="19"/>
      <c r="Z2187" s="19"/>
      <c r="AA2187" s="19"/>
    </row>
    <row r="2188" spans="1:27" x14ac:dyDescent="0.2">
      <c r="A2188" s="385"/>
      <c r="B2188" s="386"/>
      <c r="C2188" s="386"/>
      <c r="D2188" s="386"/>
      <c r="E2188" s="386"/>
      <c r="F2188" s="392"/>
      <c r="G2188" s="379"/>
      <c r="H2188" s="379"/>
      <c r="I2188" s="379"/>
      <c r="J2188" s="379"/>
      <c r="K2188" s="379"/>
      <c r="L2188" s="379"/>
      <c r="M2188" s="393"/>
      <c r="N2188" s="386"/>
      <c r="O2188" s="386"/>
      <c r="P2188" s="386"/>
      <c r="Q2188" s="386"/>
      <c r="R2188" s="398"/>
      <c r="S2188" s="19"/>
      <c r="T2188" s="19"/>
      <c r="U2188" s="19"/>
      <c r="V2188" s="19"/>
      <c r="W2188" s="19"/>
      <c r="X2188" s="19"/>
      <c r="Y2188" s="19"/>
      <c r="Z2188" s="19"/>
      <c r="AA2188" s="19"/>
    </row>
    <row r="2189" spans="1:27" x14ac:dyDescent="0.2">
      <c r="A2189" s="385"/>
      <c r="B2189" s="386"/>
      <c r="C2189" s="386"/>
      <c r="D2189" s="386"/>
      <c r="E2189" s="386"/>
      <c r="F2189" s="392"/>
      <c r="G2189" s="379"/>
      <c r="H2189" s="379"/>
      <c r="I2189" s="379"/>
      <c r="J2189" s="379"/>
      <c r="K2189" s="379"/>
      <c r="L2189" s="379"/>
      <c r="M2189" s="393"/>
      <c r="N2189" s="386"/>
      <c r="O2189" s="386"/>
      <c r="P2189" s="386"/>
      <c r="Q2189" s="386"/>
      <c r="R2189" s="398"/>
      <c r="S2189" s="19"/>
      <c r="T2189" s="19"/>
      <c r="U2189" s="19"/>
      <c r="V2189" s="19"/>
      <c r="W2189" s="19"/>
      <c r="X2189" s="19"/>
      <c r="Y2189" s="19"/>
      <c r="Z2189" s="19"/>
      <c r="AA2189" s="19"/>
    </row>
    <row r="2190" spans="1:27" x14ac:dyDescent="0.2">
      <c r="A2190" s="385"/>
      <c r="B2190" s="386"/>
      <c r="C2190" s="386"/>
      <c r="D2190" s="386"/>
      <c r="E2190" s="386"/>
      <c r="F2190" s="392"/>
      <c r="G2190" s="379"/>
      <c r="H2190" s="379"/>
      <c r="I2190" s="379"/>
      <c r="J2190" s="379"/>
      <c r="K2190" s="379"/>
      <c r="L2190" s="379"/>
      <c r="M2190" s="393"/>
      <c r="N2190" s="386"/>
      <c r="O2190" s="386"/>
      <c r="P2190" s="386"/>
      <c r="Q2190" s="386"/>
      <c r="R2190" s="398"/>
      <c r="S2190" s="19"/>
      <c r="T2190" s="19"/>
      <c r="U2190" s="19"/>
      <c r="V2190" s="19"/>
      <c r="W2190" s="19"/>
      <c r="X2190" s="19"/>
      <c r="Y2190" s="19"/>
      <c r="Z2190" s="19"/>
      <c r="AA2190" s="19"/>
    </row>
    <row r="2191" spans="1:27" x14ac:dyDescent="0.2">
      <c r="A2191" s="385"/>
      <c r="B2191" s="386"/>
      <c r="C2191" s="386"/>
      <c r="D2191" s="386"/>
      <c r="E2191" s="386"/>
      <c r="F2191" s="392"/>
      <c r="G2191" s="379"/>
      <c r="H2191" s="379"/>
      <c r="I2191" s="379"/>
      <c r="J2191" s="379"/>
      <c r="K2191" s="379"/>
      <c r="L2191" s="379"/>
      <c r="M2191" s="393"/>
      <c r="N2191" s="386"/>
      <c r="O2191" s="386"/>
      <c r="P2191" s="386"/>
      <c r="Q2191" s="386"/>
      <c r="R2191" s="398"/>
      <c r="S2191" s="19"/>
      <c r="T2191" s="19"/>
      <c r="U2191" s="19"/>
      <c r="V2191" s="19"/>
      <c r="W2191" s="19"/>
      <c r="X2191" s="19"/>
      <c r="Y2191" s="19"/>
      <c r="Z2191" s="19"/>
      <c r="AA2191" s="19"/>
    </row>
    <row r="2192" spans="1:27" x14ac:dyDescent="0.2">
      <c r="A2192" s="385"/>
      <c r="B2192" s="386"/>
      <c r="C2192" s="386"/>
      <c r="D2192" s="386"/>
      <c r="E2192" s="386"/>
      <c r="F2192" s="392"/>
      <c r="G2192" s="379"/>
      <c r="H2192" s="379"/>
      <c r="I2192" s="379"/>
      <c r="J2192" s="379"/>
      <c r="K2192" s="379"/>
      <c r="L2192" s="379"/>
      <c r="M2192" s="393"/>
      <c r="N2192" s="386"/>
      <c r="O2192" s="386"/>
      <c r="P2192" s="386"/>
      <c r="Q2192" s="386"/>
      <c r="R2192" s="398"/>
      <c r="S2192" s="19"/>
      <c r="T2192" s="19"/>
      <c r="U2192" s="19"/>
      <c r="V2192" s="19"/>
      <c r="W2192" s="19"/>
      <c r="X2192" s="19"/>
      <c r="Y2192" s="19"/>
      <c r="Z2192" s="19"/>
      <c r="AA2192" s="19"/>
    </row>
    <row r="2193" spans="1:27" ht="16" thickBot="1" x14ac:dyDescent="0.25">
      <c r="A2193" s="387"/>
      <c r="B2193" s="388"/>
      <c r="C2193" s="388"/>
      <c r="D2193" s="388"/>
      <c r="E2193" s="388"/>
      <c r="F2193" s="394"/>
      <c r="G2193" s="395"/>
      <c r="H2193" s="395"/>
      <c r="I2193" s="395"/>
      <c r="J2193" s="395"/>
      <c r="K2193" s="395"/>
      <c r="L2193" s="395"/>
      <c r="M2193" s="396"/>
      <c r="N2193" s="388"/>
      <c r="O2193" s="388"/>
      <c r="P2193" s="388"/>
      <c r="Q2193" s="388"/>
      <c r="R2193" s="399"/>
      <c r="S2193" s="19"/>
      <c r="T2193" s="19"/>
      <c r="U2193" s="19"/>
      <c r="V2193" s="19"/>
      <c r="W2193" s="19"/>
      <c r="X2193" s="19"/>
      <c r="Y2193" s="19"/>
      <c r="Z2193" s="19"/>
      <c r="AA2193" s="19"/>
    </row>
    <row r="2194" spans="1:27" x14ac:dyDescent="0.2">
      <c r="A2194" s="26"/>
      <c r="B2194" s="26"/>
      <c r="C2194" s="26"/>
      <c r="D2194" s="26"/>
      <c r="E2194" s="26"/>
      <c r="F2194" s="26"/>
      <c r="G2194" s="26"/>
      <c r="H2194" s="26"/>
      <c r="I2194" s="26"/>
      <c r="J2194" s="26"/>
      <c r="K2194" s="26"/>
      <c r="L2194" s="26"/>
      <c r="M2194" s="26"/>
      <c r="N2194" s="27"/>
      <c r="O2194" s="26"/>
      <c r="P2194" s="26"/>
      <c r="Q2194" s="26"/>
      <c r="R2194" s="26"/>
      <c r="S2194" s="19"/>
      <c r="T2194" s="19"/>
      <c r="U2194" s="19"/>
      <c r="V2194" s="19"/>
      <c r="W2194" s="19"/>
      <c r="X2194" s="19"/>
      <c r="Y2194" s="19"/>
      <c r="Z2194" s="19"/>
      <c r="AA2194" s="19"/>
    </row>
    <row r="2195" spans="1:27" x14ac:dyDescent="0.2">
      <c r="A2195" s="380" t="s">
        <v>266</v>
      </c>
      <c r="B2195" s="380"/>
      <c r="C2195" s="380"/>
      <c r="D2195" s="380"/>
      <c r="E2195" s="380"/>
      <c r="F2195" s="380"/>
      <c r="G2195" s="380"/>
      <c r="H2195" s="380"/>
      <c r="I2195" s="19"/>
      <c r="J2195" s="19"/>
      <c r="K2195" s="380" t="s">
        <v>267</v>
      </c>
      <c r="L2195" s="380"/>
      <c r="M2195" s="380"/>
      <c r="N2195" s="380"/>
      <c r="O2195" s="380"/>
      <c r="P2195" s="380"/>
      <c r="Q2195" s="380"/>
      <c r="R2195" s="380"/>
      <c r="S2195" s="19"/>
      <c r="T2195" s="19"/>
      <c r="U2195" s="19"/>
      <c r="V2195" s="19"/>
      <c r="W2195" s="19"/>
      <c r="X2195" s="19"/>
      <c r="Y2195" s="19"/>
      <c r="Z2195" s="19"/>
      <c r="AA2195" s="19"/>
    </row>
    <row r="2196" spans="1:27" ht="16" x14ac:dyDescent="0.2">
      <c r="A2196" s="35" t="s">
        <v>268</v>
      </c>
      <c r="B2196" s="19"/>
      <c r="C2196" s="28" t="s">
        <v>256</v>
      </c>
      <c r="D2196" s="381">
        <f>VLOOKUP(S2146,Base_03!$A$5:$AS$24,5,0)</f>
        <v>36</v>
      </c>
      <c r="E2196" s="382"/>
      <c r="F2196" s="19" t="s">
        <v>308</v>
      </c>
      <c r="G2196" s="19"/>
      <c r="H2196" s="19"/>
      <c r="I2196" s="19"/>
      <c r="J2196" s="19"/>
      <c r="K2196" s="35" t="s">
        <v>268</v>
      </c>
      <c r="L2196" s="28"/>
      <c r="M2196" s="28" t="s">
        <v>2</v>
      </c>
      <c r="N2196" s="375">
        <f>VLOOKUP(S2146,Base_04!$A$5:$AS$24,5,0)</f>
        <v>49</v>
      </c>
      <c r="O2196" s="375"/>
      <c r="P2196" s="29" t="s">
        <v>308</v>
      </c>
      <c r="Q2196" s="19"/>
      <c r="R2196" s="19"/>
      <c r="S2196" s="19"/>
      <c r="T2196" s="19"/>
      <c r="U2196" s="19"/>
      <c r="V2196" s="19"/>
      <c r="W2196" s="19"/>
      <c r="X2196" s="19"/>
      <c r="Y2196" s="19"/>
      <c r="Z2196" s="19"/>
      <c r="AA2196" s="19"/>
    </row>
    <row r="2197" spans="1:27" x14ac:dyDescent="0.2">
      <c r="A2197" s="36" t="s">
        <v>269</v>
      </c>
      <c r="B2197" s="19"/>
      <c r="C2197" s="28"/>
      <c r="D2197" s="379" t="s">
        <v>313</v>
      </c>
      <c r="E2197" s="379"/>
      <c r="F2197" s="379" t="s">
        <v>314</v>
      </c>
      <c r="G2197" s="379"/>
      <c r="H2197" s="19"/>
      <c r="I2197" s="19"/>
      <c r="J2197" s="19"/>
      <c r="K2197" s="36" t="s">
        <v>269</v>
      </c>
      <c r="L2197" s="19"/>
      <c r="M2197" s="28"/>
      <c r="N2197" s="379" t="s">
        <v>313</v>
      </c>
      <c r="O2197" s="379"/>
      <c r="P2197" s="379" t="s">
        <v>314</v>
      </c>
      <c r="Q2197" s="379"/>
      <c r="R2197" s="34"/>
      <c r="S2197" s="19"/>
      <c r="T2197" s="19"/>
      <c r="U2197" s="19"/>
      <c r="V2197" s="19"/>
      <c r="W2197" s="19"/>
      <c r="X2197" s="19"/>
      <c r="Y2197" s="19"/>
      <c r="Z2197" s="19"/>
      <c r="AA2197" s="19"/>
    </row>
    <row r="2198" spans="1:27" x14ac:dyDescent="0.2">
      <c r="A2198" s="19"/>
      <c r="B2198" s="19"/>
      <c r="C2198" s="28"/>
      <c r="D2198" s="379"/>
      <c r="E2198" s="379"/>
      <c r="F2198" s="379"/>
      <c r="G2198" s="379"/>
      <c r="H2198" s="19"/>
      <c r="I2198" s="19"/>
      <c r="J2198" s="19"/>
      <c r="K2198" s="19"/>
      <c r="L2198" s="19"/>
      <c r="M2198" s="28"/>
      <c r="N2198" s="379"/>
      <c r="O2198" s="379"/>
      <c r="P2198" s="379"/>
      <c r="Q2198" s="379"/>
      <c r="R2198" s="34"/>
      <c r="S2198" s="19"/>
      <c r="T2198" s="19"/>
      <c r="U2198" s="19"/>
      <c r="V2198" s="19"/>
      <c r="W2198" s="19"/>
      <c r="X2198" s="19"/>
      <c r="Y2198" s="19"/>
      <c r="Z2198" s="19"/>
      <c r="AA2198" s="19"/>
    </row>
    <row r="2199" spans="1:27" x14ac:dyDescent="0.2">
      <c r="A2199" s="346" t="s">
        <v>270</v>
      </c>
      <c r="B2199" s="346"/>
      <c r="C2199" s="346" t="s">
        <v>256</v>
      </c>
      <c r="D2199" s="374" t="str">
        <f>VLOOKUP(S2146,Base_03!$A$5:$AS$24,6,0)</f>
        <v>BT 14</v>
      </c>
      <c r="E2199" s="374"/>
      <c r="F2199" s="375">
        <f>VLOOKUP(S2146,Base_03!$A$5:$AS$24,12,0)</f>
        <v>0</v>
      </c>
      <c r="G2199" s="375"/>
      <c r="H2199" s="19" t="s">
        <v>271</v>
      </c>
      <c r="I2199" s="19"/>
      <c r="J2199" s="19"/>
      <c r="K2199" s="346" t="s">
        <v>270</v>
      </c>
      <c r="L2199" s="346"/>
      <c r="M2199" s="346"/>
      <c r="N2199" s="374" t="str">
        <f>VLOOKUP(S2146,Base_04!$A$5:$AS$24,6,0)</f>
        <v>BT 14</v>
      </c>
      <c r="O2199" s="374"/>
      <c r="P2199" s="375">
        <f>VLOOKUP(S2146,Base_04!$A$5:$AS$24,12,0)</f>
        <v>0</v>
      </c>
      <c r="Q2199" s="375"/>
      <c r="R2199" s="19" t="s">
        <v>271</v>
      </c>
      <c r="S2199" s="19" t="s">
        <v>272</v>
      </c>
      <c r="T2199" s="19"/>
      <c r="U2199" s="19"/>
      <c r="V2199" s="19"/>
      <c r="W2199" s="19"/>
      <c r="X2199" s="19"/>
      <c r="Y2199" s="19"/>
      <c r="Z2199" s="19"/>
      <c r="AA2199" s="19"/>
    </row>
    <row r="2200" spans="1:27" x14ac:dyDescent="0.2">
      <c r="A2200" s="346" t="s">
        <v>273</v>
      </c>
      <c r="B2200" s="346"/>
      <c r="C2200" s="346" t="s">
        <v>256</v>
      </c>
      <c r="D2200" s="374" t="str">
        <f>VLOOKUP(S2146,Base_03!$A$5:$AS$24,13,0)</f>
        <v>S 14</v>
      </c>
      <c r="E2200" s="374"/>
      <c r="F2200" s="375">
        <f>VLOOKUP(S2146,Base_03!$A$5:$AS$24,15,0)</f>
        <v>0</v>
      </c>
      <c r="G2200" s="375"/>
      <c r="H2200" s="19" t="s">
        <v>271</v>
      </c>
      <c r="I2200" s="19"/>
      <c r="J2200" s="19"/>
      <c r="K2200" s="346" t="s">
        <v>273</v>
      </c>
      <c r="L2200" s="346"/>
      <c r="M2200" s="346"/>
      <c r="N2200" s="374" t="str">
        <f>VLOOKUP(S2146,Base_04!$A$5:$AS$24,13,0)</f>
        <v>S 14</v>
      </c>
      <c r="O2200" s="374"/>
      <c r="P2200" s="375">
        <f>VLOOKUP(S2146,Base_04!$A$5:$AS$24,15,0)</f>
        <v>0</v>
      </c>
      <c r="Q2200" s="375"/>
      <c r="R2200" s="19" t="s">
        <v>271</v>
      </c>
      <c r="S2200" s="19" t="s">
        <v>272</v>
      </c>
      <c r="T2200" s="19"/>
      <c r="U2200" s="19"/>
      <c r="V2200" s="19"/>
      <c r="W2200" s="19"/>
      <c r="X2200" s="19"/>
      <c r="Y2200" s="19"/>
      <c r="Z2200" s="19"/>
      <c r="AA2200" s="19"/>
    </row>
    <row r="2201" spans="1:27" x14ac:dyDescent="0.2">
      <c r="A2201" s="346" t="s">
        <v>274</v>
      </c>
      <c r="B2201" s="346"/>
      <c r="C2201" s="346" t="s">
        <v>256</v>
      </c>
      <c r="D2201" s="374" t="str">
        <f>VLOOKUP(S2146,Base_03!$A$5:$AS$24,16,0)</f>
        <v>B 14</v>
      </c>
      <c r="E2201" s="374"/>
      <c r="F2201" s="375">
        <f>VLOOKUP(S2146,Base_03!$A$5:$AS$24,22,0)</f>
        <v>0</v>
      </c>
      <c r="G2201" s="375"/>
      <c r="H2201" s="19" t="s">
        <v>271</v>
      </c>
      <c r="I2201" s="19"/>
      <c r="J2201" s="19"/>
      <c r="K2201" s="346" t="s">
        <v>274</v>
      </c>
      <c r="L2201" s="346"/>
      <c r="M2201" s="346"/>
      <c r="N2201" s="374" t="str">
        <f>VLOOKUP(S2146,Base_04!$A$5:$AS$24,16,0)</f>
        <v>B 14</v>
      </c>
      <c r="O2201" s="374"/>
      <c r="P2201" s="375">
        <f>VLOOKUP(S2146,Base_04!$A$5:$AS$24,22,0)</f>
        <v>0</v>
      </c>
      <c r="Q2201" s="375"/>
      <c r="R2201" s="19" t="s">
        <v>271</v>
      </c>
      <c r="S2201" s="19" t="s">
        <v>272</v>
      </c>
      <c r="T2201" s="19"/>
      <c r="U2201" s="19"/>
      <c r="V2201" s="19"/>
      <c r="W2201" s="19"/>
      <c r="X2201" s="19"/>
      <c r="Y2201" s="19"/>
      <c r="Z2201" s="19"/>
      <c r="AA2201" s="19"/>
    </row>
    <row r="2202" spans="1:27" x14ac:dyDescent="0.2">
      <c r="A2202" s="346" t="s">
        <v>275</v>
      </c>
      <c r="B2202" s="346"/>
      <c r="C2202" s="346" t="s">
        <v>256</v>
      </c>
      <c r="D2202" s="374" t="str">
        <f>VLOOKUP(S2146,Base_03!$A$5:$AS$24,23,0)</f>
        <v>K 14</v>
      </c>
      <c r="E2202" s="374"/>
      <c r="F2202" s="375">
        <f>VLOOKUP(S2146,Base_03!$A$5:$AS$24,24,0)</f>
        <v>0</v>
      </c>
      <c r="G2202" s="375"/>
      <c r="H2202" s="19" t="s">
        <v>271</v>
      </c>
      <c r="I2202" s="19"/>
      <c r="J2202" s="19"/>
      <c r="K2202" s="346" t="s">
        <v>275</v>
      </c>
      <c r="L2202" s="346"/>
      <c r="M2202" s="346"/>
      <c r="N2202" s="374" t="str">
        <f>VLOOKUP(S2146,Base_04!$A$5:$AS$24,23,0)</f>
        <v>K 14</v>
      </c>
      <c r="O2202" s="374"/>
      <c r="P2202" s="375">
        <f>VLOOKUP(S2146,Base_04!$A$5:$AS$24,24,0)</f>
        <v>0</v>
      </c>
      <c r="Q2202" s="375"/>
      <c r="R2202" s="19" t="s">
        <v>271</v>
      </c>
      <c r="S2202" s="19" t="s">
        <v>272</v>
      </c>
      <c r="T2202" s="19"/>
      <c r="U2202" s="19"/>
      <c r="V2202" s="19"/>
      <c r="W2202" s="19"/>
      <c r="X2202" s="19"/>
      <c r="Y2202" s="19"/>
      <c r="Z2202" s="19"/>
      <c r="AA2202" s="19"/>
    </row>
    <row r="2203" spans="1:27" x14ac:dyDescent="0.2">
      <c r="A2203" s="346" t="s">
        <v>276</v>
      </c>
      <c r="B2203" s="346"/>
      <c r="C2203" s="346" t="s">
        <v>256</v>
      </c>
      <c r="D2203" s="374" t="str">
        <f>VLOOKUP(S2146,Base_03!$A$5:$AS$24,25,0)</f>
        <v>K 14</v>
      </c>
      <c r="E2203" s="374"/>
      <c r="F2203" s="375">
        <f>VLOOKUP(S2146,Base_03!$A$5:$AS$24,26,0)</f>
        <v>73.900834456272094</v>
      </c>
      <c r="G2203" s="375"/>
      <c r="H2203" s="19" t="s">
        <v>309</v>
      </c>
      <c r="I2203" s="19"/>
      <c r="J2203" s="19"/>
      <c r="K2203" s="346" t="s">
        <v>276</v>
      </c>
      <c r="L2203" s="346"/>
      <c r="M2203" s="346"/>
      <c r="N2203" s="374" t="str">
        <f>VLOOKUP(S2146,Base_04!$A$5:$AS$24,25,0)</f>
        <v>K 14</v>
      </c>
      <c r="O2203" s="374"/>
      <c r="P2203" s="375">
        <f>VLOOKUP(S2146,Base_04!$A$5:$AS$24,26,0)</f>
        <v>93.530743608719362</v>
      </c>
      <c r="Q2203" s="375"/>
      <c r="R2203" s="19" t="s">
        <v>309</v>
      </c>
      <c r="S2203" s="19" t="s">
        <v>272</v>
      </c>
      <c r="T2203" s="19"/>
      <c r="U2203" s="19"/>
      <c r="V2203" s="19"/>
      <c r="W2203" s="19"/>
      <c r="X2203" s="19"/>
      <c r="Y2203" s="19"/>
      <c r="Z2203" s="19"/>
      <c r="AA2203" s="19"/>
    </row>
    <row r="2204" spans="1:27" x14ac:dyDescent="0.2">
      <c r="A2204" s="22"/>
      <c r="B2204" s="22"/>
      <c r="C2204" s="22"/>
      <c r="D2204" s="18"/>
      <c r="E2204" s="18"/>
      <c r="F2204" s="29"/>
      <c r="G2204" s="19"/>
      <c r="H2204" s="19"/>
      <c r="I2204" s="19"/>
      <c r="J2204" s="19"/>
      <c r="K2204" s="22"/>
      <c r="L2204" s="22"/>
      <c r="M2204" s="22"/>
      <c r="N2204" s="18"/>
      <c r="O2204" s="18"/>
      <c r="P2204" s="29"/>
      <c r="Q2204" s="19"/>
      <c r="R2204" s="19"/>
      <c r="S2204" s="19"/>
      <c r="T2204" s="19"/>
      <c r="U2204" s="19"/>
      <c r="V2204" s="19"/>
      <c r="W2204" s="19"/>
      <c r="X2204" s="19"/>
      <c r="Y2204" s="19"/>
      <c r="Z2204" s="19"/>
      <c r="AA2204" s="19"/>
    </row>
    <row r="2205" spans="1:27" x14ac:dyDescent="0.2">
      <c r="A2205" s="36" t="s">
        <v>277</v>
      </c>
      <c r="B2205" s="19"/>
      <c r="C2205" s="28"/>
      <c r="D2205" s="379" t="s">
        <v>313</v>
      </c>
      <c r="E2205" s="379"/>
      <c r="F2205" s="379" t="s">
        <v>314</v>
      </c>
      <c r="G2205" s="379"/>
      <c r="H2205" s="19"/>
      <c r="I2205" s="19"/>
      <c r="J2205" s="19"/>
      <c r="K2205" s="36" t="s">
        <v>277</v>
      </c>
      <c r="L2205" s="19"/>
      <c r="M2205" s="28"/>
      <c r="N2205" s="379" t="s">
        <v>313</v>
      </c>
      <c r="O2205" s="379"/>
      <c r="P2205" s="379" t="s">
        <v>314</v>
      </c>
      <c r="Q2205" s="379"/>
      <c r="R2205" s="34"/>
      <c r="S2205" s="19"/>
      <c r="T2205" s="19"/>
      <c r="U2205" s="19"/>
      <c r="V2205" s="19"/>
      <c r="W2205" s="19"/>
      <c r="X2205" s="19"/>
      <c r="Y2205" s="19"/>
      <c r="Z2205" s="19"/>
      <c r="AA2205" s="19"/>
    </row>
    <row r="2206" spans="1:27" x14ac:dyDescent="0.2">
      <c r="A2206" s="19"/>
      <c r="B2206" s="19"/>
      <c r="C2206" s="28"/>
      <c r="D2206" s="379"/>
      <c r="E2206" s="379"/>
      <c r="F2206" s="379"/>
      <c r="G2206" s="379"/>
      <c r="H2206" s="19"/>
      <c r="I2206" s="19"/>
      <c r="J2206" s="19"/>
      <c r="K2206" s="19"/>
      <c r="L2206" s="19"/>
      <c r="M2206" s="28"/>
      <c r="N2206" s="379"/>
      <c r="O2206" s="379"/>
      <c r="P2206" s="379"/>
      <c r="Q2206" s="379"/>
      <c r="R2206" s="34"/>
      <c r="S2206" s="19"/>
      <c r="T2206" s="19"/>
      <c r="U2206" s="19"/>
      <c r="V2206" s="19"/>
      <c r="W2206" s="19"/>
      <c r="X2206" s="19"/>
      <c r="Y2206" s="19"/>
      <c r="Z2206" s="19"/>
      <c r="AA2206" s="19"/>
    </row>
    <row r="2207" spans="1:27" x14ac:dyDescent="0.2">
      <c r="A2207" s="346" t="s">
        <v>278</v>
      </c>
      <c r="B2207" s="346"/>
      <c r="C2207" s="346" t="s">
        <v>2</v>
      </c>
      <c r="D2207" s="374" t="str">
        <f>VLOOKUP(S2146,Base_03!$A$5:$AS$24,28,0)</f>
        <v xml:space="preserve"> G 14</v>
      </c>
      <c r="E2207" s="374"/>
      <c r="F2207" s="375">
        <f>VLOOKUP(S2146,Base_03!$A$5:$AS$24,30,0)</f>
        <v>55</v>
      </c>
      <c r="G2207" s="375"/>
      <c r="H2207" s="19" t="s">
        <v>309</v>
      </c>
      <c r="I2207" s="19"/>
      <c r="J2207" s="19"/>
      <c r="K2207" s="346" t="s">
        <v>278</v>
      </c>
      <c r="L2207" s="346"/>
      <c r="M2207" s="346" t="s">
        <v>2</v>
      </c>
      <c r="N2207" s="374" t="str">
        <f>VLOOKUP(S2146,Base_04!$A$5:$AS$24,28,0)</f>
        <v xml:space="preserve"> G 14</v>
      </c>
      <c r="O2207" s="374"/>
      <c r="P2207" s="375">
        <f>VLOOKUP(S2146,Base_04!$A$5:$AS$24,30,0)</f>
        <v>55</v>
      </c>
      <c r="Q2207" s="375"/>
      <c r="R2207" s="19" t="s">
        <v>309</v>
      </c>
      <c r="S2207" s="19" t="s">
        <v>272</v>
      </c>
      <c r="T2207" s="19"/>
      <c r="U2207" s="19"/>
      <c r="V2207" s="19"/>
      <c r="W2207" s="19"/>
      <c r="X2207" s="19"/>
      <c r="Y2207" s="19"/>
      <c r="Z2207" s="19"/>
      <c r="AA2207" s="19"/>
    </row>
    <row r="2208" spans="1:27" x14ac:dyDescent="0.2">
      <c r="A2208" s="346" t="s">
        <v>279</v>
      </c>
      <c r="B2208" s="346"/>
      <c r="C2208" s="346" t="s">
        <v>2</v>
      </c>
      <c r="D2208" s="374" t="str">
        <f>VLOOKUP(S2146,Base_03!$A$5:$AS$24,31,0)</f>
        <v>H 14</v>
      </c>
      <c r="E2208" s="374"/>
      <c r="F2208" s="375">
        <f>VLOOKUP(S2146,Base_03!$A$5:$AS$24,34,0)</f>
        <v>-5.76</v>
      </c>
      <c r="G2208" s="375"/>
      <c r="H2208" s="19" t="s">
        <v>309</v>
      </c>
      <c r="I2208" s="19"/>
      <c r="J2208" s="19"/>
      <c r="K2208" s="346" t="s">
        <v>279</v>
      </c>
      <c r="L2208" s="346"/>
      <c r="M2208" s="346" t="s">
        <v>2</v>
      </c>
      <c r="N2208" s="374" t="str">
        <f>VLOOKUP(S2146,Base_04!$A$5:$AS$24,31,0)</f>
        <v>H 14</v>
      </c>
      <c r="O2208" s="374"/>
      <c r="P2208" s="375">
        <f>VLOOKUP(S2146,Base_04!$A$5:$AS$24,34,0)</f>
        <v>-5.76</v>
      </c>
      <c r="Q2208" s="375"/>
      <c r="R2208" s="19" t="s">
        <v>309</v>
      </c>
      <c r="S2208" s="19" t="s">
        <v>272</v>
      </c>
      <c r="T2208" s="19"/>
      <c r="U2208" s="19"/>
      <c r="V2208" s="19"/>
      <c r="W2208" s="19"/>
      <c r="X2208" s="19"/>
      <c r="Y2208" s="19"/>
      <c r="Z2208" s="19"/>
      <c r="AA2208" s="19"/>
    </row>
    <row r="2209" spans="1:27" x14ac:dyDescent="0.2">
      <c r="A2209" s="376" t="s">
        <v>311</v>
      </c>
      <c r="B2209" s="376"/>
      <c r="C2209" s="376" t="s">
        <v>2</v>
      </c>
      <c r="D2209" s="377" t="str">
        <f>VLOOKUP(S2146,Base_03!$A$5:$AS$24,35,0)</f>
        <v>Kayu</v>
      </c>
      <c r="E2209" s="377"/>
      <c r="F2209" s="378">
        <f>VLOOKUP(S2146,Base_03!$A$5:$AS$24,36,0)</f>
        <v>5.76</v>
      </c>
      <c r="G2209" s="378"/>
      <c r="H2209" s="19" t="s">
        <v>309</v>
      </c>
      <c r="I2209" s="19"/>
      <c r="J2209" s="19"/>
      <c r="K2209" s="376" t="s">
        <v>311</v>
      </c>
      <c r="L2209" s="376"/>
      <c r="M2209" s="376" t="s">
        <v>2</v>
      </c>
      <c r="N2209" s="377" t="str">
        <f>VLOOKUP(S2146,Base_04!$A$5:$AS$24,35,0)</f>
        <v>Kayu</v>
      </c>
      <c r="O2209" s="377"/>
      <c r="P2209" s="378">
        <f>VLOOKUP(S2146,Base_04!$A$5:$AS$24,36,0)</f>
        <v>5.76</v>
      </c>
      <c r="Q2209" s="378"/>
      <c r="R2209" s="19" t="s">
        <v>309</v>
      </c>
      <c r="S2209" s="19" t="s">
        <v>272</v>
      </c>
      <c r="T2209" s="19"/>
      <c r="U2209" s="19"/>
      <c r="V2209" s="19"/>
      <c r="W2209" s="19"/>
      <c r="X2209" s="19"/>
      <c r="Y2209" s="19"/>
      <c r="Z2209" s="19"/>
      <c r="AA2209" s="19"/>
    </row>
    <row r="2210" spans="1:27" x14ac:dyDescent="0.2">
      <c r="A2210" s="372" t="s">
        <v>312</v>
      </c>
      <c r="B2210" s="372"/>
      <c r="C2210" s="372"/>
      <c r="D2210" s="377"/>
      <c r="E2210" s="377"/>
      <c r="F2210" s="378"/>
      <c r="G2210" s="378"/>
      <c r="H2210" s="19"/>
      <c r="I2210" s="19"/>
      <c r="J2210" s="19"/>
      <c r="K2210" s="372" t="s">
        <v>312</v>
      </c>
      <c r="L2210" s="372"/>
      <c r="M2210" s="372"/>
      <c r="N2210" s="377"/>
      <c r="O2210" s="377"/>
      <c r="P2210" s="378"/>
      <c r="Q2210" s="378"/>
      <c r="R2210" s="19"/>
      <c r="S2210" s="19"/>
      <c r="T2210" s="19"/>
      <c r="U2210" s="19"/>
      <c r="V2210" s="19"/>
      <c r="W2210" s="19"/>
      <c r="X2210" s="19"/>
      <c r="Y2210" s="19"/>
      <c r="Z2210" s="19"/>
      <c r="AA2210" s="19"/>
    </row>
    <row r="2211" spans="1:27" x14ac:dyDescent="0.2">
      <c r="A2211" s="346" t="s">
        <v>280</v>
      </c>
      <c r="B2211" s="346"/>
      <c r="C2211" s="346" t="s">
        <v>2</v>
      </c>
      <c r="D2211" s="374" t="str">
        <f>VLOOKUP(S2146,Base_03!$A$5:$AS$24,39,0)</f>
        <v>R 14</v>
      </c>
      <c r="E2211" s="374"/>
      <c r="F2211" s="375">
        <f>VLOOKUP(S2146,Base_03!$A$5:$AS$24,40,0)</f>
        <v>36</v>
      </c>
      <c r="G2211" s="375"/>
      <c r="H2211" s="19" t="s">
        <v>309</v>
      </c>
      <c r="I2211" s="19"/>
      <c r="J2211" s="19"/>
      <c r="K2211" s="346" t="s">
        <v>280</v>
      </c>
      <c r="L2211" s="346"/>
      <c r="M2211" s="346" t="s">
        <v>2</v>
      </c>
      <c r="N2211" s="374" t="str">
        <f>VLOOKUP(S2146,Base_04!$A$5:$AS$24,39,0)</f>
        <v>R 14</v>
      </c>
      <c r="O2211" s="374"/>
      <c r="P2211" s="375">
        <f>VLOOKUP(S2146,Base_04!$A$5:$AS$24,40,0)</f>
        <v>49</v>
      </c>
      <c r="Q2211" s="375"/>
      <c r="R2211" s="19" t="s">
        <v>309</v>
      </c>
      <c r="S2211" s="19" t="s">
        <v>272</v>
      </c>
      <c r="T2211" s="19"/>
      <c r="U2211" s="19"/>
      <c r="V2211" s="19"/>
      <c r="W2211" s="19"/>
      <c r="X2211" s="19"/>
      <c r="Y2211" s="19"/>
      <c r="Z2211" s="19"/>
      <c r="AA2211" s="19"/>
    </row>
    <row r="2212" spans="1:27" x14ac:dyDescent="0.2">
      <c r="A2212" s="19"/>
      <c r="B2212" s="19"/>
      <c r="C2212" s="19"/>
      <c r="D2212" s="19"/>
      <c r="E2212" s="19"/>
      <c r="F2212" s="19"/>
      <c r="G2212" s="19"/>
      <c r="H2212" s="19"/>
      <c r="I2212" s="19"/>
      <c r="J2212" s="19"/>
      <c r="K2212" s="19"/>
      <c r="L2212" s="37"/>
      <c r="M2212" s="37"/>
      <c r="N2212" s="37"/>
      <c r="O2212" s="19"/>
      <c r="P2212" s="29"/>
      <c r="Q2212" s="19"/>
      <c r="R2212" s="19"/>
      <c r="S2212" s="19"/>
      <c r="T2212" s="19"/>
      <c r="U2212" s="19"/>
      <c r="V2212" s="19"/>
      <c r="W2212" s="19"/>
      <c r="X2212" s="19"/>
      <c r="Y2212" s="19"/>
      <c r="Z2212" s="19"/>
      <c r="AA2212" s="19"/>
    </row>
    <row r="2213" spans="1:27" x14ac:dyDescent="0.2">
      <c r="A2213" s="346" t="s">
        <v>315</v>
      </c>
      <c r="B2213" s="346"/>
      <c r="C2213" s="346" t="s">
        <v>256</v>
      </c>
      <c r="D2213" s="373">
        <f>VLOOKUP(S2146,Base_03!$A$5:$AS$24,42,0)</f>
        <v>6.666666666666667</v>
      </c>
      <c r="E2213" s="373"/>
      <c r="F2213" s="20" t="s">
        <v>281</v>
      </c>
      <c r="G2213" s="19"/>
      <c r="H2213" s="19"/>
      <c r="I2213" s="19"/>
      <c r="J2213" s="19"/>
      <c r="K2213" s="346" t="s">
        <v>315</v>
      </c>
      <c r="L2213" s="346"/>
      <c r="M2213" s="346" t="s">
        <v>256</v>
      </c>
      <c r="N2213" s="373">
        <f>VLOOKUP(S2146,Base_04!$A$5:$AS$24,42,0)</f>
        <v>4.8979591836734695</v>
      </c>
      <c r="O2213" s="373"/>
      <c r="P2213" s="38" t="s">
        <v>281</v>
      </c>
      <c r="Q2213" s="19"/>
      <c r="R2213" s="19"/>
      <c r="S2213" s="30" t="s">
        <v>282</v>
      </c>
      <c r="T2213" s="19"/>
      <c r="U2213" s="19"/>
      <c r="V2213" s="19"/>
      <c r="W2213" s="19"/>
      <c r="X2213" s="19"/>
      <c r="Y2213" s="19"/>
      <c r="Z2213" s="19"/>
      <c r="AA2213" s="19"/>
    </row>
    <row r="2214" spans="1:27" x14ac:dyDescent="0.2">
      <c r="A2214" s="346" t="s">
        <v>316</v>
      </c>
      <c r="B2214" s="346"/>
      <c r="C2214" s="346" t="s">
        <v>2</v>
      </c>
      <c r="D2214" s="373">
        <f>VLOOKUP(S2146,Base_03!$A$5:$AS$24,43,0)</f>
        <v>9.6666666666666661</v>
      </c>
      <c r="E2214" s="373"/>
      <c r="F2214" s="20" t="s">
        <v>281</v>
      </c>
      <c r="G2214" s="19"/>
      <c r="H2214" s="19"/>
      <c r="I2214" s="19"/>
      <c r="J2214" s="19"/>
      <c r="K2214" s="346" t="s">
        <v>316</v>
      </c>
      <c r="L2214" s="346"/>
      <c r="M2214" s="346" t="s">
        <v>2</v>
      </c>
      <c r="N2214" s="373">
        <f>VLOOKUP(S2146,Base_04!$A$5:$AS$24,43,0)</f>
        <v>7.1020408163265314</v>
      </c>
      <c r="O2214" s="373"/>
      <c r="P2214" s="38" t="s">
        <v>281</v>
      </c>
      <c r="Q2214" s="19"/>
      <c r="R2214" s="19"/>
      <c r="S2214" s="30" t="s">
        <v>283</v>
      </c>
      <c r="T2214" s="19"/>
      <c r="U2214" s="19"/>
      <c r="V2214" s="19"/>
      <c r="W2214" s="19"/>
      <c r="X2214" s="19"/>
      <c r="Y2214" s="19"/>
      <c r="Z2214" s="19"/>
      <c r="AA2214" s="19"/>
    </row>
    <row r="2215" spans="1:27" x14ac:dyDescent="0.2">
      <c r="A2215" s="346" t="s">
        <v>317</v>
      </c>
      <c r="B2215" s="346"/>
      <c r="C2215" s="346"/>
      <c r="D2215" s="367" t="str">
        <f>VLOOKUP(S2146,Base_03!$A$5:$AS$24,44,0)</f>
        <v>(Ada) Baik</v>
      </c>
      <c r="E2215" s="367"/>
      <c r="F2215" s="19"/>
      <c r="G2215" s="19"/>
      <c r="H2215" s="19"/>
      <c r="I2215" s="19"/>
      <c r="J2215" s="19"/>
      <c r="K2215" s="346" t="s">
        <v>317</v>
      </c>
      <c r="L2215" s="346"/>
      <c r="M2215" s="346"/>
      <c r="N2215" s="367" t="str">
        <f>VLOOKUP(S2146,Base_04!$A$5:$AS$24,44,0)</f>
        <v>(Ada) Baik</v>
      </c>
      <c r="O2215" s="367"/>
      <c r="P2215" s="29"/>
      <c r="Q2215" s="19"/>
      <c r="R2215" s="19"/>
      <c r="S2215" s="19"/>
      <c r="T2215" s="19"/>
      <c r="U2215" s="19"/>
      <c r="V2215" s="19"/>
      <c r="W2215" s="19"/>
      <c r="X2215" s="19"/>
      <c r="Y2215" s="19"/>
      <c r="Z2215" s="19"/>
      <c r="AA2215" s="19"/>
    </row>
    <row r="2216" spans="1:27" x14ac:dyDescent="0.2">
      <c r="A2216" s="372" t="s">
        <v>318</v>
      </c>
      <c r="B2216" s="372"/>
      <c r="C2216" s="28"/>
      <c r="D2216" s="20"/>
      <c r="E2216" s="20"/>
      <c r="F2216" s="19"/>
      <c r="G2216" s="19"/>
      <c r="H2216" s="19"/>
      <c r="I2216" s="19"/>
      <c r="J2216" s="19"/>
      <c r="K2216" s="372" t="s">
        <v>318</v>
      </c>
      <c r="L2216" s="372"/>
      <c r="M2216" s="28"/>
      <c r="N2216" s="20"/>
      <c r="O2216" s="20"/>
      <c r="P2216" s="29"/>
      <c r="Q2216" s="19"/>
      <c r="R2216" s="19"/>
      <c r="S2216" s="19"/>
      <c r="T2216" s="19"/>
      <c r="U2216" s="19"/>
      <c r="V2216" s="19"/>
      <c r="W2216" s="19"/>
      <c r="X2216" s="19"/>
      <c r="Y2216" s="19"/>
      <c r="Z2216" s="19"/>
      <c r="AA2216" s="19"/>
    </row>
    <row r="2217" spans="1:27" x14ac:dyDescent="0.2">
      <c r="A2217" s="346" t="s">
        <v>317</v>
      </c>
      <c r="B2217" s="346"/>
      <c r="C2217" s="346"/>
      <c r="D2217" s="367" t="str">
        <f>VLOOKUP(S2146,Base_03!$A$5:$AS$24,45,0)</f>
        <v>Air Pam (Baik)</v>
      </c>
      <c r="E2217" s="367"/>
      <c r="F2217" s="19"/>
      <c r="G2217" s="19"/>
      <c r="H2217" s="19"/>
      <c r="I2217" s="19"/>
      <c r="J2217" s="19"/>
      <c r="K2217" s="346" t="s">
        <v>317</v>
      </c>
      <c r="L2217" s="346"/>
      <c r="M2217" s="346"/>
      <c r="N2217" s="367" t="str">
        <f>VLOOKUP(S2146,Base_04!$A$5:$AS$24,45,0)</f>
        <v>Air Pam (Baik)</v>
      </c>
      <c r="O2217" s="367"/>
      <c r="P2217" s="29"/>
      <c r="Q2217" s="19"/>
      <c r="R2217" s="19"/>
      <c r="S2217" s="19"/>
      <c r="T2217" s="19"/>
      <c r="U2217" s="19"/>
      <c r="V2217" s="19"/>
      <c r="W2217" s="19"/>
      <c r="X2217" s="19"/>
      <c r="Y2217" s="19"/>
      <c r="Z2217" s="19"/>
      <c r="AA2217" s="19"/>
    </row>
    <row r="2218" spans="1:27" x14ac:dyDescent="0.2">
      <c r="A2218" s="372" t="s">
        <v>319</v>
      </c>
      <c r="B2218" s="372"/>
      <c r="C2218" s="28"/>
      <c r="D2218" s="20"/>
      <c r="E2218" s="20"/>
      <c r="F2218" s="19"/>
      <c r="G2218" s="19"/>
      <c r="H2218" s="19"/>
      <c r="I2218" s="19"/>
      <c r="J2218" s="19"/>
      <c r="K2218" s="372" t="s">
        <v>319</v>
      </c>
      <c r="L2218" s="372"/>
      <c r="M2218" s="28"/>
      <c r="N2218" s="20"/>
      <c r="O2218" s="20"/>
      <c r="P2218" s="29"/>
      <c r="Q2218" s="19"/>
      <c r="R2218" s="19"/>
      <c r="S2218" s="19"/>
      <c r="T2218" s="19"/>
      <c r="U2218" s="19"/>
      <c r="V2218" s="19"/>
      <c r="W2218" s="19"/>
      <c r="X2218" s="19"/>
      <c r="Y2218" s="19"/>
      <c r="Z2218" s="19"/>
      <c r="AA2218" s="19"/>
    </row>
    <row r="2219" spans="1:27" x14ac:dyDescent="0.2">
      <c r="A2219" s="35" t="s">
        <v>284</v>
      </c>
      <c r="B2219" s="19"/>
      <c r="C2219" s="28" t="s">
        <v>256</v>
      </c>
      <c r="D2219" s="367">
        <f>VLOOKUP(S2146,[128]Base_02!$A$5:$S$24,18,0)</f>
        <v>0</v>
      </c>
      <c r="E2219" s="367"/>
      <c r="F2219" s="19" t="str">
        <f>IF(D2219&gt;0,"LU","LS")</f>
        <v>LS</v>
      </c>
      <c r="G2219" s="19"/>
      <c r="H2219" s="19"/>
      <c r="I2219" s="19"/>
      <c r="J2219" s="19"/>
      <c r="K2219" s="35" t="s">
        <v>284</v>
      </c>
      <c r="L2219" s="28"/>
      <c r="M2219" s="28" t="s">
        <v>256</v>
      </c>
      <c r="N2219" s="367">
        <f>D2219</f>
        <v>0</v>
      </c>
      <c r="O2219" s="367"/>
      <c r="P2219" s="19" t="str">
        <f>IF(N2219&gt;0,"LU","LS")</f>
        <v>LS</v>
      </c>
      <c r="Q2219" s="19"/>
      <c r="R2219" s="19"/>
      <c r="S2219" s="19"/>
      <c r="T2219" s="19"/>
      <c r="U2219" s="19"/>
      <c r="V2219" s="19"/>
      <c r="W2219" s="19"/>
      <c r="X2219" s="19"/>
      <c r="Y2219" s="19"/>
      <c r="Z2219" s="19"/>
      <c r="AA2219" s="19"/>
    </row>
    <row r="2220" spans="1:27" x14ac:dyDescent="0.2">
      <c r="A2220" s="19"/>
      <c r="B2220" s="19"/>
      <c r="C2220" s="28" t="s">
        <v>285</v>
      </c>
      <c r="D2220" s="367">
        <f>VLOOKUP(S2146,[128]Base_02!$A$5:$S$24,19,0)</f>
        <v>0</v>
      </c>
      <c r="E2220" s="367"/>
      <c r="F2220" s="19" t="s">
        <v>286</v>
      </c>
      <c r="G2220" s="19"/>
      <c r="H2220" s="19"/>
      <c r="I2220" s="19"/>
      <c r="J2220" s="19"/>
      <c r="K2220" s="19"/>
      <c r="L2220" s="19"/>
      <c r="M2220" s="19"/>
      <c r="N2220" s="367">
        <f>D2220</f>
        <v>0</v>
      </c>
      <c r="O2220" s="367"/>
      <c r="P2220" s="29" t="s">
        <v>286</v>
      </c>
      <c r="Q2220" s="28" t="s">
        <v>287</v>
      </c>
      <c r="R2220" s="28"/>
      <c r="S2220" s="19"/>
      <c r="T2220" s="19"/>
      <c r="U2220" s="19"/>
      <c r="V2220" s="19"/>
      <c r="W2220" s="19"/>
      <c r="X2220" s="19"/>
      <c r="Y2220" s="19"/>
      <c r="Z2220" s="19"/>
      <c r="AA2220" s="19"/>
    </row>
    <row r="2221" spans="1:27" x14ac:dyDescent="0.2">
      <c r="A2221" s="19"/>
      <c r="B2221" s="19"/>
      <c r="C2221" s="28"/>
      <c r="D2221" s="19"/>
      <c r="E2221" s="19"/>
      <c r="F2221" s="19"/>
      <c r="G2221" s="19"/>
      <c r="H2221" s="19"/>
      <c r="I2221" s="19"/>
      <c r="J2221" s="19"/>
      <c r="K2221" s="19"/>
      <c r="L2221" s="20"/>
      <c r="M2221" s="20"/>
      <c r="N2221" s="29"/>
      <c r="O2221" s="19"/>
      <c r="P2221" s="19"/>
      <c r="Q2221" s="19"/>
      <c r="R2221" s="19"/>
      <c r="S2221" s="19"/>
      <c r="T2221" s="19"/>
      <c r="U2221" s="19"/>
      <c r="V2221" s="19"/>
      <c r="W2221" s="19"/>
      <c r="X2221" s="19"/>
      <c r="Y2221" s="19"/>
      <c r="Z2221" s="19"/>
      <c r="AA2221" s="19"/>
    </row>
    <row r="2222" spans="1:27" x14ac:dyDescent="0.2">
      <c r="A2222" s="19"/>
      <c r="B2222" s="19"/>
      <c r="C2222" s="28"/>
      <c r="D2222" s="19"/>
      <c r="E2222" s="19"/>
      <c r="F2222" s="19"/>
      <c r="G2222" s="19"/>
      <c r="H2222" s="19"/>
      <c r="I2222" s="19"/>
      <c r="J2222" s="19"/>
      <c r="K2222" s="19"/>
      <c r="L2222" s="20"/>
      <c r="M2222" s="20"/>
      <c r="N2222" s="29"/>
      <c r="O2222" s="19"/>
      <c r="P2222" s="19"/>
      <c r="Q2222" s="19"/>
      <c r="R2222" s="19"/>
      <c r="S2222" s="19"/>
      <c r="T2222" s="19"/>
      <c r="U2222" s="19"/>
      <c r="V2222" s="19"/>
      <c r="W2222" s="19"/>
      <c r="X2222" s="19"/>
      <c r="Y2222" s="19"/>
      <c r="Z2222" s="19"/>
      <c r="AA2222" s="19"/>
    </row>
    <row r="2223" spans="1:27" x14ac:dyDescent="0.2">
      <c r="A2223" s="19"/>
      <c r="B2223" s="19"/>
      <c r="C2223" s="28"/>
      <c r="D2223" s="19"/>
      <c r="E2223" s="19"/>
      <c r="F2223" s="19"/>
      <c r="G2223" s="19"/>
      <c r="H2223" s="19"/>
      <c r="I2223" s="19"/>
      <c r="J2223" s="19"/>
      <c r="K2223" s="19"/>
      <c r="L2223" s="20"/>
      <c r="M2223" s="20"/>
      <c r="N2223" s="29"/>
      <c r="O2223" s="19"/>
      <c r="P2223" s="19"/>
      <c r="Q2223" s="19"/>
      <c r="R2223" s="19"/>
      <c r="S2223" s="19"/>
      <c r="T2223" s="19"/>
      <c r="U2223" s="19"/>
      <c r="V2223" s="19"/>
      <c r="W2223" s="19"/>
      <c r="X2223" s="19"/>
      <c r="Y2223" s="19"/>
      <c r="Z2223" s="19"/>
      <c r="AA2223" s="19"/>
    </row>
    <row r="2224" spans="1:27" x14ac:dyDescent="0.2">
      <c r="A2224" s="19"/>
      <c r="B2224" s="19"/>
      <c r="C2224" s="28"/>
      <c r="D2224" s="19"/>
      <c r="E2224" s="19"/>
      <c r="F2224" s="19"/>
      <c r="G2224" s="19"/>
      <c r="H2224" s="19"/>
      <c r="I2224" s="19"/>
      <c r="J2224" s="19"/>
      <c r="K2224" s="19"/>
      <c r="L2224" s="20"/>
      <c r="M2224" s="20"/>
      <c r="N2224" s="29"/>
      <c r="O2224" s="19"/>
      <c r="P2224" s="19"/>
      <c r="Q2224" s="19"/>
      <c r="R2224" s="19"/>
      <c r="S2224" s="19"/>
      <c r="T2224" s="19"/>
      <c r="U2224" s="19"/>
      <c r="V2224" s="19"/>
      <c r="W2224" s="19"/>
      <c r="X2224" s="19"/>
      <c r="Y2224" s="19"/>
      <c r="Z2224" s="19"/>
      <c r="AA2224" s="19"/>
    </row>
    <row r="2225" spans="1:27" x14ac:dyDescent="0.2">
      <c r="A2225" s="19"/>
      <c r="B2225" s="19"/>
      <c r="C2225" s="28"/>
      <c r="D2225" s="19"/>
      <c r="E2225" s="19"/>
      <c r="F2225" s="19"/>
      <c r="G2225" s="19"/>
      <c r="H2225" s="19"/>
      <c r="I2225" s="19"/>
      <c r="J2225" s="19"/>
      <c r="K2225" s="19"/>
      <c r="L2225" s="20"/>
      <c r="M2225" s="20"/>
      <c r="N2225" s="29"/>
      <c r="O2225" s="19"/>
      <c r="P2225" s="19"/>
      <c r="Q2225" s="19"/>
      <c r="R2225" s="19"/>
      <c r="S2225" s="19"/>
      <c r="T2225" s="19"/>
      <c r="U2225" s="19"/>
      <c r="V2225" s="19"/>
      <c r="W2225" s="19"/>
      <c r="X2225" s="19"/>
      <c r="Y2225" s="19"/>
      <c r="Z2225" s="19"/>
      <c r="AA2225" s="19"/>
    </row>
    <row r="2226" spans="1:27" x14ac:dyDescent="0.2">
      <c r="A2226" s="19"/>
      <c r="B2226" s="19"/>
      <c r="C2226" s="28"/>
      <c r="D2226" s="19"/>
      <c r="E2226" s="19"/>
      <c r="F2226" s="19"/>
      <c r="G2226" s="19"/>
      <c r="H2226" s="19"/>
      <c r="I2226" s="19"/>
      <c r="J2226" s="19"/>
      <c r="K2226" s="19"/>
      <c r="L2226" s="20"/>
      <c r="M2226" s="20"/>
      <c r="N2226" s="29"/>
      <c r="O2226" s="19"/>
      <c r="P2226" s="19"/>
      <c r="Q2226" s="19"/>
      <c r="R2226" s="19"/>
      <c r="S2226" s="19"/>
      <c r="T2226" s="19"/>
      <c r="U2226" s="19"/>
      <c r="V2226" s="19"/>
      <c r="W2226" s="19"/>
      <c r="X2226" s="19"/>
      <c r="Y2226" s="19"/>
      <c r="Z2226" s="19"/>
      <c r="AA2226" s="19"/>
    </row>
    <row r="2227" spans="1:27" x14ac:dyDescent="0.2">
      <c r="A2227" s="19"/>
      <c r="B2227" s="19"/>
      <c r="C2227" s="28"/>
      <c r="D2227" s="19"/>
      <c r="E2227" s="19"/>
      <c r="F2227" s="19"/>
      <c r="G2227" s="19"/>
      <c r="H2227" s="19"/>
      <c r="I2227" s="19"/>
      <c r="J2227" s="19"/>
      <c r="K2227" s="19"/>
      <c r="L2227" s="20"/>
      <c r="M2227" s="20"/>
      <c r="N2227" s="29"/>
      <c r="O2227" s="19"/>
      <c r="P2227" s="19"/>
      <c r="Q2227" s="19"/>
      <c r="R2227" s="19"/>
      <c r="S2227" s="19"/>
      <c r="T2227" s="19"/>
      <c r="U2227" s="19"/>
      <c r="V2227" s="19"/>
      <c r="W2227" s="19"/>
      <c r="X2227" s="19"/>
      <c r="Y2227" s="19"/>
      <c r="Z2227" s="19"/>
      <c r="AA2227" s="19"/>
    </row>
    <row r="2228" spans="1:27" x14ac:dyDescent="0.2">
      <c r="A2228" s="24" t="s">
        <v>288</v>
      </c>
      <c r="B2228" s="19"/>
      <c r="C2228" s="19"/>
      <c r="D2228" s="19"/>
      <c r="E2228" s="19"/>
      <c r="F2228" s="19"/>
      <c r="G2228" s="19"/>
      <c r="H2228" s="19"/>
      <c r="I2228" s="19"/>
      <c r="J2228" s="19"/>
      <c r="K2228" s="19"/>
      <c r="L2228" s="19"/>
      <c r="M2228" s="19"/>
      <c r="N2228" s="29"/>
      <c r="O2228" s="19"/>
      <c r="P2228" s="19"/>
      <c r="Q2228" s="19"/>
      <c r="R2228" s="19"/>
      <c r="S2228" s="19"/>
      <c r="T2228" s="19"/>
      <c r="U2228" s="19"/>
      <c r="V2228" s="19"/>
      <c r="W2228" s="19"/>
      <c r="X2228" s="19"/>
      <c r="Y2228" s="19"/>
      <c r="Z2228" s="19"/>
      <c r="AA2228" s="19"/>
    </row>
    <row r="2229" spans="1:27" x14ac:dyDescent="0.2">
      <c r="A2229" s="371" t="s">
        <v>289</v>
      </c>
      <c r="B2229" s="371"/>
      <c r="C2229" s="371"/>
      <c r="D2229" s="371"/>
      <c r="E2229" s="371"/>
      <c r="F2229" s="371"/>
      <c r="G2229" s="371"/>
      <c r="H2229" s="371"/>
      <c r="I2229" s="371"/>
      <c r="J2229" s="371" t="s">
        <v>290</v>
      </c>
      <c r="K2229" s="371"/>
      <c r="L2229" s="371"/>
      <c r="M2229" s="371"/>
      <c r="N2229" s="371"/>
      <c r="O2229" s="371"/>
      <c r="P2229" s="371"/>
      <c r="Q2229" s="371"/>
      <c r="R2229" s="371"/>
      <c r="S2229" s="19"/>
      <c r="T2229" s="19"/>
      <c r="U2229" s="19"/>
      <c r="V2229" s="19"/>
      <c r="W2229" s="19"/>
      <c r="X2229" s="19"/>
      <c r="Y2229" s="19"/>
      <c r="Z2229" s="19"/>
      <c r="AA2229" s="19"/>
    </row>
    <row r="2230" spans="1:27" x14ac:dyDescent="0.2">
      <c r="A2230" s="370"/>
      <c r="B2230" s="370"/>
      <c r="C2230" s="370"/>
      <c r="D2230" s="370"/>
      <c r="E2230" s="370"/>
      <c r="F2230" s="370"/>
      <c r="G2230" s="370"/>
      <c r="H2230" s="370"/>
      <c r="I2230" s="370"/>
      <c r="J2230" s="370"/>
      <c r="K2230" s="370"/>
      <c r="L2230" s="370"/>
      <c r="M2230" s="370"/>
      <c r="N2230" s="370"/>
      <c r="O2230" s="370"/>
      <c r="P2230" s="370"/>
      <c r="Q2230" s="370"/>
      <c r="R2230" s="370"/>
      <c r="S2230" s="19"/>
      <c r="T2230" s="19"/>
      <c r="U2230" s="19"/>
      <c r="V2230" s="19"/>
      <c r="W2230" s="19"/>
      <c r="X2230" s="19"/>
      <c r="Y2230" s="19"/>
      <c r="Z2230" s="19"/>
      <c r="AA2230" s="19"/>
    </row>
    <row r="2231" spans="1:27" x14ac:dyDescent="0.2">
      <c r="A2231" s="370"/>
      <c r="B2231" s="370"/>
      <c r="C2231" s="370"/>
      <c r="D2231" s="370"/>
      <c r="E2231" s="370"/>
      <c r="F2231" s="370"/>
      <c r="G2231" s="370"/>
      <c r="H2231" s="370"/>
      <c r="I2231" s="370"/>
      <c r="J2231" s="370"/>
      <c r="K2231" s="370"/>
      <c r="L2231" s="370"/>
      <c r="M2231" s="370"/>
      <c r="N2231" s="370"/>
      <c r="O2231" s="370"/>
      <c r="P2231" s="370"/>
      <c r="Q2231" s="370"/>
      <c r="R2231" s="370"/>
      <c r="S2231" s="19" t="s">
        <v>291</v>
      </c>
      <c r="T2231" s="19"/>
      <c r="U2231" s="19"/>
      <c r="V2231" s="19"/>
      <c r="W2231" s="19"/>
      <c r="X2231" s="19"/>
      <c r="Y2231" s="19"/>
      <c r="Z2231" s="19"/>
      <c r="AA2231" s="19"/>
    </row>
    <row r="2232" spans="1:27" x14ac:dyDescent="0.2">
      <c r="A2232" s="370"/>
      <c r="B2232" s="370"/>
      <c r="C2232" s="370"/>
      <c r="D2232" s="370"/>
      <c r="E2232" s="370"/>
      <c r="F2232" s="370"/>
      <c r="G2232" s="370"/>
      <c r="H2232" s="370"/>
      <c r="I2232" s="370"/>
      <c r="J2232" s="370"/>
      <c r="K2232" s="370"/>
      <c r="L2232" s="370"/>
      <c r="M2232" s="370"/>
      <c r="N2232" s="370"/>
      <c r="O2232" s="370"/>
      <c r="P2232" s="370"/>
      <c r="Q2232" s="370"/>
      <c r="R2232" s="370"/>
      <c r="S2232" s="19"/>
      <c r="T2232" s="19"/>
      <c r="U2232" s="19"/>
      <c r="V2232" s="19"/>
      <c r="W2232" s="19"/>
      <c r="X2232" s="19"/>
      <c r="Y2232" s="19"/>
      <c r="Z2232" s="19"/>
      <c r="AA2232" s="19"/>
    </row>
    <row r="2233" spans="1:27" x14ac:dyDescent="0.2">
      <c r="A2233" s="370"/>
      <c r="B2233" s="370"/>
      <c r="C2233" s="370"/>
      <c r="D2233" s="370"/>
      <c r="E2233" s="370"/>
      <c r="F2233" s="370"/>
      <c r="G2233" s="370"/>
      <c r="H2233" s="370"/>
      <c r="I2233" s="370"/>
      <c r="J2233" s="370"/>
      <c r="K2233" s="370"/>
      <c r="L2233" s="370"/>
      <c r="M2233" s="370"/>
      <c r="N2233" s="370"/>
      <c r="O2233" s="370"/>
      <c r="P2233" s="370"/>
      <c r="Q2233" s="370"/>
      <c r="R2233" s="370"/>
      <c r="S2233" s="19"/>
      <c r="T2233" s="19"/>
      <c r="U2233" s="19"/>
      <c r="V2233" s="19"/>
      <c r="W2233" s="19"/>
      <c r="X2233" s="19"/>
      <c r="Y2233" s="19"/>
      <c r="Z2233" s="19"/>
      <c r="AA2233" s="19"/>
    </row>
    <row r="2234" spans="1:27" x14ac:dyDescent="0.2">
      <c r="A2234" s="370"/>
      <c r="B2234" s="370"/>
      <c r="C2234" s="370"/>
      <c r="D2234" s="370"/>
      <c r="E2234" s="370"/>
      <c r="F2234" s="370"/>
      <c r="G2234" s="370"/>
      <c r="H2234" s="370"/>
      <c r="I2234" s="370"/>
      <c r="J2234" s="370"/>
      <c r="K2234" s="370"/>
      <c r="L2234" s="370"/>
      <c r="M2234" s="370"/>
      <c r="N2234" s="370"/>
      <c r="O2234" s="370"/>
      <c r="P2234" s="370"/>
      <c r="Q2234" s="370"/>
      <c r="R2234" s="370"/>
      <c r="S2234" s="19" t="s">
        <v>292</v>
      </c>
      <c r="T2234" s="19"/>
      <c r="U2234" s="19"/>
      <c r="V2234" s="19"/>
      <c r="W2234" s="19"/>
      <c r="X2234" s="19"/>
      <c r="Y2234" s="19"/>
      <c r="Z2234" s="19"/>
      <c r="AA2234" s="19"/>
    </row>
    <row r="2235" spans="1:27" x14ac:dyDescent="0.2">
      <c r="A2235" s="370"/>
      <c r="B2235" s="370"/>
      <c r="C2235" s="370"/>
      <c r="D2235" s="370"/>
      <c r="E2235" s="370"/>
      <c r="F2235" s="370"/>
      <c r="G2235" s="370"/>
      <c r="H2235" s="370"/>
      <c r="I2235" s="370"/>
      <c r="J2235" s="370"/>
      <c r="K2235" s="370"/>
      <c r="L2235" s="370"/>
      <c r="M2235" s="370"/>
      <c r="N2235" s="370"/>
      <c r="O2235" s="370"/>
      <c r="P2235" s="370"/>
      <c r="Q2235" s="370"/>
      <c r="R2235" s="370"/>
      <c r="S2235" s="19" t="s">
        <v>293</v>
      </c>
      <c r="T2235" s="19"/>
      <c r="U2235" s="19"/>
      <c r="V2235" s="19"/>
      <c r="W2235" s="19"/>
      <c r="X2235" s="19"/>
      <c r="Y2235" s="19"/>
      <c r="Z2235" s="19"/>
      <c r="AA2235" s="19"/>
    </row>
    <row r="2236" spans="1:27" x14ac:dyDescent="0.2">
      <c r="A2236" s="370"/>
      <c r="B2236" s="370"/>
      <c r="C2236" s="370"/>
      <c r="D2236" s="370"/>
      <c r="E2236" s="370"/>
      <c r="F2236" s="370"/>
      <c r="G2236" s="370"/>
      <c r="H2236" s="370"/>
      <c r="I2236" s="370"/>
      <c r="J2236" s="370"/>
      <c r="K2236" s="370"/>
      <c r="L2236" s="370"/>
      <c r="M2236" s="370"/>
      <c r="N2236" s="370"/>
      <c r="O2236" s="370"/>
      <c r="P2236" s="370"/>
      <c r="Q2236" s="370"/>
      <c r="R2236" s="370"/>
      <c r="S2236" s="19"/>
      <c r="T2236" s="19"/>
      <c r="U2236" s="19"/>
      <c r="V2236" s="19"/>
      <c r="W2236" s="19"/>
      <c r="X2236" s="19"/>
      <c r="Y2236" s="19"/>
      <c r="Z2236" s="19"/>
      <c r="AA2236" s="19"/>
    </row>
    <row r="2237" spans="1:27" x14ac:dyDescent="0.2">
      <c r="A2237" s="370"/>
      <c r="B2237" s="370"/>
      <c r="C2237" s="370"/>
      <c r="D2237" s="370"/>
      <c r="E2237" s="370"/>
      <c r="F2237" s="370"/>
      <c r="G2237" s="370"/>
      <c r="H2237" s="370"/>
      <c r="I2237" s="370"/>
      <c r="J2237" s="370"/>
      <c r="K2237" s="370"/>
      <c r="L2237" s="370"/>
      <c r="M2237" s="370"/>
      <c r="N2237" s="370"/>
      <c r="O2237" s="370"/>
      <c r="P2237" s="370"/>
      <c r="Q2237" s="370"/>
      <c r="R2237" s="370"/>
      <c r="S2237" s="19"/>
      <c r="T2237" s="19"/>
      <c r="U2237" s="19"/>
      <c r="V2237" s="19"/>
      <c r="W2237" s="19"/>
      <c r="X2237" s="19"/>
      <c r="Y2237" s="19"/>
      <c r="Z2237" s="19"/>
      <c r="AA2237" s="19"/>
    </row>
    <row r="2238" spans="1:27" x14ac:dyDescent="0.2">
      <c r="A2238" s="370"/>
      <c r="B2238" s="370"/>
      <c r="C2238" s="370"/>
      <c r="D2238" s="370"/>
      <c r="E2238" s="370"/>
      <c r="F2238" s="370"/>
      <c r="G2238" s="370"/>
      <c r="H2238" s="370"/>
      <c r="I2238" s="370"/>
      <c r="J2238" s="370"/>
      <c r="K2238" s="370"/>
      <c r="L2238" s="370"/>
      <c r="M2238" s="370"/>
      <c r="N2238" s="370"/>
      <c r="O2238" s="370"/>
      <c r="P2238" s="370"/>
      <c r="Q2238" s="370"/>
      <c r="R2238" s="370"/>
      <c r="S2238" s="19"/>
      <c r="T2238" s="19"/>
      <c r="U2238" s="19"/>
      <c r="V2238" s="19"/>
      <c r="W2238" s="19"/>
      <c r="X2238" s="19"/>
      <c r="Y2238" s="19"/>
      <c r="Z2238" s="19"/>
      <c r="AA2238" s="19"/>
    </row>
    <row r="2239" spans="1:27" x14ac:dyDescent="0.2">
      <c r="A2239" s="370"/>
      <c r="B2239" s="370"/>
      <c r="C2239" s="370"/>
      <c r="D2239" s="370"/>
      <c r="E2239" s="370"/>
      <c r="F2239" s="370"/>
      <c r="G2239" s="370"/>
      <c r="H2239" s="370"/>
      <c r="I2239" s="370"/>
      <c r="J2239" s="370"/>
      <c r="K2239" s="370"/>
      <c r="L2239" s="370"/>
      <c r="M2239" s="370"/>
      <c r="N2239" s="370"/>
      <c r="O2239" s="370"/>
      <c r="P2239" s="370"/>
      <c r="Q2239" s="370"/>
      <c r="R2239" s="370"/>
      <c r="S2239" s="19"/>
      <c r="T2239" s="19"/>
      <c r="U2239" s="19"/>
      <c r="V2239" s="19"/>
      <c r="W2239" s="19"/>
      <c r="X2239" s="19"/>
      <c r="Y2239" s="19"/>
      <c r="Z2239" s="19"/>
      <c r="AA2239" s="19"/>
    </row>
    <row r="2240" spans="1:27" x14ac:dyDescent="0.2">
      <c r="A2240" s="370"/>
      <c r="B2240" s="370"/>
      <c r="C2240" s="370"/>
      <c r="D2240" s="370"/>
      <c r="E2240" s="370"/>
      <c r="F2240" s="370"/>
      <c r="G2240" s="370"/>
      <c r="H2240" s="370"/>
      <c r="I2240" s="370"/>
      <c r="J2240" s="370"/>
      <c r="K2240" s="370"/>
      <c r="L2240" s="370"/>
      <c r="M2240" s="370"/>
      <c r="N2240" s="370"/>
      <c r="O2240" s="370"/>
      <c r="P2240" s="370"/>
      <c r="Q2240" s="370"/>
      <c r="R2240" s="370"/>
      <c r="S2240" s="19"/>
      <c r="T2240" s="19"/>
      <c r="U2240" s="19"/>
      <c r="V2240" s="19"/>
      <c r="W2240" s="19"/>
      <c r="X2240" s="19"/>
      <c r="Y2240" s="19"/>
      <c r="Z2240" s="19"/>
      <c r="AA2240" s="19"/>
    </row>
    <row r="2241" spans="1:27" x14ac:dyDescent="0.2">
      <c r="A2241" s="19"/>
      <c r="B2241" s="19"/>
      <c r="C2241" s="19"/>
      <c r="D2241" s="19"/>
      <c r="E2241" s="19"/>
      <c r="F2241" s="19"/>
      <c r="G2241" s="19"/>
      <c r="H2241" s="19"/>
      <c r="I2241" s="19"/>
      <c r="J2241" s="19"/>
      <c r="K2241" s="19"/>
      <c r="L2241" s="19"/>
      <c r="M2241" s="19"/>
      <c r="N2241" s="19"/>
      <c r="O2241" s="19"/>
      <c r="P2241" s="29"/>
      <c r="Q2241" s="19"/>
      <c r="R2241" s="19"/>
      <c r="S2241" s="19"/>
      <c r="T2241" s="19"/>
      <c r="U2241" s="19"/>
      <c r="V2241" s="19"/>
      <c r="W2241" s="19"/>
      <c r="X2241" s="19"/>
      <c r="Y2241" s="19"/>
      <c r="Z2241" s="19"/>
      <c r="AA2241" s="19"/>
    </row>
    <row r="2242" spans="1:27" x14ac:dyDescent="0.2">
      <c r="A2242" s="371" t="s">
        <v>294</v>
      </c>
      <c r="B2242" s="371"/>
      <c r="C2242" s="371"/>
      <c r="D2242" s="371"/>
      <c r="E2242" s="371"/>
      <c r="F2242" s="371"/>
      <c r="G2242" s="371"/>
      <c r="H2242" s="371"/>
      <c r="I2242" s="371"/>
      <c r="J2242" s="371" t="s">
        <v>295</v>
      </c>
      <c r="K2242" s="371"/>
      <c r="L2242" s="371"/>
      <c r="M2242" s="371"/>
      <c r="N2242" s="371"/>
      <c r="O2242" s="371"/>
      <c r="P2242" s="371"/>
      <c r="Q2242" s="371"/>
      <c r="R2242" s="371"/>
      <c r="S2242" s="19"/>
      <c r="T2242" s="19"/>
      <c r="U2242" s="19"/>
      <c r="V2242" s="19"/>
      <c r="W2242" s="19"/>
      <c r="X2242" s="19"/>
      <c r="Y2242" s="19"/>
      <c r="Z2242" s="19"/>
      <c r="AA2242" s="19"/>
    </row>
    <row r="2243" spans="1:27" x14ac:dyDescent="0.2">
      <c r="A2243" s="370"/>
      <c r="B2243" s="370"/>
      <c r="C2243" s="370"/>
      <c r="D2243" s="370"/>
      <c r="E2243" s="370"/>
      <c r="F2243" s="370"/>
      <c r="G2243" s="370"/>
      <c r="H2243" s="370"/>
      <c r="I2243" s="370"/>
      <c r="J2243" s="370"/>
      <c r="K2243" s="370"/>
      <c r="L2243" s="370"/>
      <c r="M2243" s="370"/>
      <c r="N2243" s="370"/>
      <c r="O2243" s="370"/>
      <c r="P2243" s="370"/>
      <c r="Q2243" s="370"/>
      <c r="R2243" s="370"/>
      <c r="S2243" s="19" t="s">
        <v>296</v>
      </c>
      <c r="T2243" s="19"/>
      <c r="U2243" s="19"/>
      <c r="V2243" s="19"/>
      <c r="W2243" s="19"/>
      <c r="X2243" s="19"/>
      <c r="Y2243" s="19"/>
      <c r="Z2243" s="19"/>
      <c r="AA2243" s="19"/>
    </row>
    <row r="2244" spans="1:27" x14ac:dyDescent="0.2">
      <c r="A2244" s="370"/>
      <c r="B2244" s="370"/>
      <c r="C2244" s="370"/>
      <c r="D2244" s="370"/>
      <c r="E2244" s="370"/>
      <c r="F2244" s="370"/>
      <c r="G2244" s="370"/>
      <c r="H2244" s="370"/>
      <c r="I2244" s="370"/>
      <c r="J2244" s="370"/>
      <c r="K2244" s="370"/>
      <c r="L2244" s="370"/>
      <c r="M2244" s="370"/>
      <c r="N2244" s="370"/>
      <c r="O2244" s="370"/>
      <c r="P2244" s="370"/>
      <c r="Q2244" s="370"/>
      <c r="R2244" s="370"/>
      <c r="S2244" s="19" t="s">
        <v>297</v>
      </c>
      <c r="T2244" s="19"/>
      <c r="U2244" s="19"/>
      <c r="V2244" s="19"/>
      <c r="W2244" s="19"/>
      <c r="X2244" s="19"/>
      <c r="Y2244" s="19"/>
      <c r="Z2244" s="19"/>
      <c r="AA2244" s="19"/>
    </row>
    <row r="2245" spans="1:27" x14ac:dyDescent="0.2">
      <c r="A2245" s="370"/>
      <c r="B2245" s="370"/>
      <c r="C2245" s="370"/>
      <c r="D2245" s="370"/>
      <c r="E2245" s="370"/>
      <c r="F2245" s="370"/>
      <c r="G2245" s="370"/>
      <c r="H2245" s="370"/>
      <c r="I2245" s="370"/>
      <c r="J2245" s="370"/>
      <c r="K2245" s="370"/>
      <c r="L2245" s="370"/>
      <c r="M2245" s="370"/>
      <c r="N2245" s="370"/>
      <c r="O2245" s="370"/>
      <c r="P2245" s="370"/>
      <c r="Q2245" s="370"/>
      <c r="R2245" s="370"/>
      <c r="S2245" s="19"/>
      <c r="T2245" s="19"/>
      <c r="U2245" s="19"/>
      <c r="V2245" s="19"/>
      <c r="W2245" s="19"/>
      <c r="X2245" s="19"/>
      <c r="Y2245" s="19"/>
      <c r="Z2245" s="19"/>
      <c r="AA2245" s="19"/>
    </row>
    <row r="2246" spans="1:27" x14ac:dyDescent="0.2">
      <c r="A2246" s="370"/>
      <c r="B2246" s="370"/>
      <c r="C2246" s="370"/>
      <c r="D2246" s="370"/>
      <c r="E2246" s="370"/>
      <c r="F2246" s="370"/>
      <c r="G2246" s="370"/>
      <c r="H2246" s="370"/>
      <c r="I2246" s="370"/>
      <c r="J2246" s="370"/>
      <c r="K2246" s="370"/>
      <c r="L2246" s="370"/>
      <c r="M2246" s="370"/>
      <c r="N2246" s="370"/>
      <c r="O2246" s="370"/>
      <c r="P2246" s="370"/>
      <c r="Q2246" s="370"/>
      <c r="R2246" s="370"/>
      <c r="S2246" s="19"/>
      <c r="T2246" s="19"/>
      <c r="U2246" s="19"/>
      <c r="V2246" s="19"/>
      <c r="W2246" s="19"/>
      <c r="X2246" s="19"/>
      <c r="Y2246" s="19"/>
      <c r="Z2246" s="19"/>
      <c r="AA2246" s="19"/>
    </row>
    <row r="2247" spans="1:27" x14ac:dyDescent="0.2">
      <c r="A2247" s="370"/>
      <c r="B2247" s="370"/>
      <c r="C2247" s="370"/>
      <c r="D2247" s="370"/>
      <c r="E2247" s="370"/>
      <c r="F2247" s="370"/>
      <c r="G2247" s="370"/>
      <c r="H2247" s="370"/>
      <c r="I2247" s="370"/>
      <c r="J2247" s="370"/>
      <c r="K2247" s="370"/>
      <c r="L2247" s="370"/>
      <c r="M2247" s="370"/>
      <c r="N2247" s="370"/>
      <c r="O2247" s="370"/>
      <c r="P2247" s="370"/>
      <c r="Q2247" s="370"/>
      <c r="R2247" s="370"/>
      <c r="S2247" s="19"/>
      <c r="T2247" s="19"/>
      <c r="U2247" s="19"/>
      <c r="V2247" s="19"/>
      <c r="W2247" s="19"/>
      <c r="X2247" s="19"/>
      <c r="Y2247" s="19"/>
      <c r="Z2247" s="19"/>
      <c r="AA2247" s="19"/>
    </row>
    <row r="2248" spans="1:27" x14ac:dyDescent="0.2">
      <c r="A2248" s="370"/>
      <c r="B2248" s="370"/>
      <c r="C2248" s="370"/>
      <c r="D2248" s="370"/>
      <c r="E2248" s="370"/>
      <c r="F2248" s="370"/>
      <c r="G2248" s="370"/>
      <c r="H2248" s="370"/>
      <c r="I2248" s="370"/>
      <c r="J2248" s="370"/>
      <c r="K2248" s="370"/>
      <c r="L2248" s="370"/>
      <c r="M2248" s="370"/>
      <c r="N2248" s="370"/>
      <c r="O2248" s="370"/>
      <c r="P2248" s="370"/>
      <c r="Q2248" s="370"/>
      <c r="R2248" s="370"/>
      <c r="S2248" s="19"/>
      <c r="T2248" s="19"/>
      <c r="U2248" s="19"/>
      <c r="V2248" s="19"/>
      <c r="W2248" s="19"/>
      <c r="X2248" s="19"/>
      <c r="Y2248" s="19"/>
      <c r="Z2248" s="19"/>
      <c r="AA2248" s="19"/>
    </row>
    <row r="2249" spans="1:27" x14ac:dyDescent="0.2">
      <c r="A2249" s="370"/>
      <c r="B2249" s="370"/>
      <c r="C2249" s="370"/>
      <c r="D2249" s="370"/>
      <c r="E2249" s="370"/>
      <c r="F2249" s="370"/>
      <c r="G2249" s="370"/>
      <c r="H2249" s="370"/>
      <c r="I2249" s="370"/>
      <c r="J2249" s="370"/>
      <c r="K2249" s="370"/>
      <c r="L2249" s="370"/>
      <c r="M2249" s="370"/>
      <c r="N2249" s="370"/>
      <c r="O2249" s="370"/>
      <c r="P2249" s="370"/>
      <c r="Q2249" s="370"/>
      <c r="R2249" s="370"/>
      <c r="S2249" s="19"/>
      <c r="T2249" s="19"/>
      <c r="U2249" s="19"/>
      <c r="V2249" s="19"/>
      <c r="W2249" s="19"/>
      <c r="X2249" s="19"/>
      <c r="Y2249" s="19"/>
      <c r="Z2249" s="19"/>
      <c r="AA2249" s="19"/>
    </row>
    <row r="2250" spans="1:27" x14ac:dyDescent="0.2">
      <c r="A2250" s="370"/>
      <c r="B2250" s="370"/>
      <c r="C2250" s="370"/>
      <c r="D2250" s="370"/>
      <c r="E2250" s="370"/>
      <c r="F2250" s="370"/>
      <c r="G2250" s="370"/>
      <c r="H2250" s="370"/>
      <c r="I2250" s="370"/>
      <c r="J2250" s="370"/>
      <c r="K2250" s="370"/>
      <c r="L2250" s="370"/>
      <c r="M2250" s="370"/>
      <c r="N2250" s="370"/>
      <c r="O2250" s="370"/>
      <c r="P2250" s="370"/>
      <c r="Q2250" s="370"/>
      <c r="R2250" s="370"/>
      <c r="S2250" s="19"/>
      <c r="T2250" s="19"/>
      <c r="U2250" s="19"/>
      <c r="V2250" s="19"/>
      <c r="W2250" s="19"/>
      <c r="X2250" s="19"/>
      <c r="Y2250" s="19"/>
      <c r="Z2250" s="19"/>
      <c r="AA2250" s="19"/>
    </row>
    <row r="2251" spans="1:27" x14ac:dyDescent="0.2">
      <c r="A2251" s="370"/>
      <c r="B2251" s="370"/>
      <c r="C2251" s="370"/>
      <c r="D2251" s="370"/>
      <c r="E2251" s="370"/>
      <c r="F2251" s="370"/>
      <c r="G2251" s="370"/>
      <c r="H2251" s="370"/>
      <c r="I2251" s="370"/>
      <c r="J2251" s="370"/>
      <c r="K2251" s="370"/>
      <c r="L2251" s="370"/>
      <c r="M2251" s="370"/>
      <c r="N2251" s="370"/>
      <c r="O2251" s="370"/>
      <c r="P2251" s="370"/>
      <c r="Q2251" s="370"/>
      <c r="R2251" s="370"/>
      <c r="S2251" s="19"/>
      <c r="T2251" s="19"/>
      <c r="U2251" s="19"/>
      <c r="V2251" s="19"/>
      <c r="W2251" s="19"/>
      <c r="X2251" s="19"/>
      <c r="Y2251" s="19"/>
      <c r="Z2251" s="19"/>
      <c r="AA2251" s="19"/>
    </row>
    <row r="2252" spans="1:27" x14ac:dyDescent="0.2">
      <c r="A2252" s="370"/>
      <c r="B2252" s="370"/>
      <c r="C2252" s="370"/>
      <c r="D2252" s="370"/>
      <c r="E2252" s="370"/>
      <c r="F2252" s="370"/>
      <c r="G2252" s="370"/>
      <c r="H2252" s="370"/>
      <c r="I2252" s="370"/>
      <c r="J2252" s="370"/>
      <c r="K2252" s="370"/>
      <c r="L2252" s="370"/>
      <c r="M2252" s="370"/>
      <c r="N2252" s="370"/>
      <c r="O2252" s="370"/>
      <c r="P2252" s="370"/>
      <c r="Q2252" s="370"/>
      <c r="R2252" s="370"/>
      <c r="S2252" s="19"/>
      <c r="T2252" s="19"/>
      <c r="U2252" s="19"/>
      <c r="V2252" s="19"/>
      <c r="W2252" s="19"/>
      <c r="X2252" s="19"/>
      <c r="Y2252" s="19"/>
      <c r="Z2252" s="19"/>
      <c r="AA2252" s="19"/>
    </row>
    <row r="2253" spans="1:27" x14ac:dyDescent="0.2">
      <c r="A2253" s="370"/>
      <c r="B2253" s="370"/>
      <c r="C2253" s="370"/>
      <c r="D2253" s="370"/>
      <c r="E2253" s="370"/>
      <c r="F2253" s="370"/>
      <c r="G2253" s="370"/>
      <c r="H2253" s="370"/>
      <c r="I2253" s="370"/>
      <c r="J2253" s="370"/>
      <c r="K2253" s="370"/>
      <c r="L2253" s="370"/>
      <c r="M2253" s="370"/>
      <c r="N2253" s="370"/>
      <c r="O2253" s="370"/>
      <c r="P2253" s="370"/>
      <c r="Q2253" s="370"/>
      <c r="R2253" s="370"/>
      <c r="S2253" s="19"/>
      <c r="T2253" s="19"/>
      <c r="U2253" s="19"/>
      <c r="V2253" s="19"/>
      <c r="W2253" s="19"/>
      <c r="X2253" s="19"/>
      <c r="Y2253" s="19"/>
      <c r="Z2253" s="19"/>
      <c r="AA2253" s="19"/>
    </row>
    <row r="2254" spans="1:27" x14ac:dyDescent="0.2">
      <c r="A2254" s="19"/>
      <c r="B2254" s="19"/>
      <c r="C2254" s="19"/>
      <c r="D2254" s="19"/>
      <c r="E2254" s="19"/>
      <c r="F2254" s="19"/>
      <c r="G2254" s="19"/>
      <c r="H2254" s="19"/>
      <c r="I2254" s="19"/>
      <c r="J2254" s="19"/>
      <c r="K2254" s="19"/>
      <c r="L2254" s="19"/>
      <c r="M2254" s="19"/>
      <c r="N2254" s="19"/>
      <c r="O2254" s="19"/>
      <c r="P2254" s="29"/>
      <c r="Q2254" s="19"/>
      <c r="R2254" s="19"/>
      <c r="S2254" s="19"/>
      <c r="T2254" s="19"/>
      <c r="U2254" s="19"/>
      <c r="V2254" s="19"/>
      <c r="W2254" s="19"/>
      <c r="X2254" s="19"/>
      <c r="Y2254" s="19"/>
      <c r="Z2254" s="19"/>
      <c r="AA2254" s="19"/>
    </row>
    <row r="2255" spans="1:27" x14ac:dyDescent="0.2">
      <c r="A2255" s="371" t="s">
        <v>298</v>
      </c>
      <c r="B2255" s="371"/>
      <c r="C2255" s="371"/>
      <c r="D2255" s="371"/>
      <c r="E2255" s="371"/>
      <c r="F2255" s="371"/>
      <c r="G2255" s="371"/>
      <c r="H2255" s="371"/>
      <c r="I2255" s="371"/>
      <c r="J2255" s="371" t="s">
        <v>299</v>
      </c>
      <c r="K2255" s="371"/>
      <c r="L2255" s="371"/>
      <c r="M2255" s="371"/>
      <c r="N2255" s="371"/>
      <c r="O2255" s="371"/>
      <c r="P2255" s="371"/>
      <c r="Q2255" s="371"/>
      <c r="R2255" s="371"/>
      <c r="S2255" s="19"/>
      <c r="T2255" s="19"/>
      <c r="U2255" s="19"/>
      <c r="V2255" s="19"/>
      <c r="W2255" s="19"/>
      <c r="X2255" s="19"/>
      <c r="Y2255" s="19"/>
      <c r="Z2255" s="19"/>
      <c r="AA2255" s="19"/>
    </row>
    <row r="2256" spans="1:27" x14ac:dyDescent="0.2">
      <c r="A2256" s="370"/>
      <c r="B2256" s="370"/>
      <c r="C2256" s="370"/>
      <c r="D2256" s="370"/>
      <c r="E2256" s="370"/>
      <c r="F2256" s="370"/>
      <c r="G2256" s="370"/>
      <c r="H2256" s="370"/>
      <c r="I2256" s="370"/>
      <c r="J2256" s="370"/>
      <c r="K2256" s="370"/>
      <c r="L2256" s="370"/>
      <c r="M2256" s="370"/>
      <c r="N2256" s="370"/>
      <c r="O2256" s="370"/>
      <c r="P2256" s="370"/>
      <c r="Q2256" s="370"/>
      <c r="R2256" s="370"/>
      <c r="S2256" s="19" t="s">
        <v>300</v>
      </c>
      <c r="T2256" s="19"/>
      <c r="U2256" s="19"/>
      <c r="V2256" s="19"/>
      <c r="W2256" s="19"/>
      <c r="X2256" s="19"/>
      <c r="Y2256" s="19"/>
      <c r="Z2256" s="19"/>
      <c r="AA2256" s="19"/>
    </row>
    <row r="2257" spans="1:27" x14ac:dyDescent="0.2">
      <c r="A2257" s="370"/>
      <c r="B2257" s="370"/>
      <c r="C2257" s="370"/>
      <c r="D2257" s="370"/>
      <c r="E2257" s="370"/>
      <c r="F2257" s="370"/>
      <c r="G2257" s="370"/>
      <c r="H2257" s="370"/>
      <c r="I2257" s="370"/>
      <c r="J2257" s="370"/>
      <c r="K2257" s="370"/>
      <c r="L2257" s="370"/>
      <c r="M2257" s="370"/>
      <c r="N2257" s="370"/>
      <c r="O2257" s="370"/>
      <c r="P2257" s="370"/>
      <c r="Q2257" s="370"/>
      <c r="R2257" s="370"/>
      <c r="S2257" s="19"/>
      <c r="T2257" s="19"/>
      <c r="U2257" s="19"/>
      <c r="V2257" s="19"/>
      <c r="W2257" s="19"/>
      <c r="X2257" s="19"/>
      <c r="Y2257" s="19"/>
      <c r="Z2257" s="19"/>
      <c r="AA2257" s="19"/>
    </row>
    <row r="2258" spans="1:27" x14ac:dyDescent="0.2">
      <c r="A2258" s="370"/>
      <c r="B2258" s="370"/>
      <c r="C2258" s="370"/>
      <c r="D2258" s="370"/>
      <c r="E2258" s="370"/>
      <c r="F2258" s="370"/>
      <c r="G2258" s="370"/>
      <c r="H2258" s="370"/>
      <c r="I2258" s="370"/>
      <c r="J2258" s="370"/>
      <c r="K2258" s="370"/>
      <c r="L2258" s="370"/>
      <c r="M2258" s="370"/>
      <c r="N2258" s="370"/>
      <c r="O2258" s="370"/>
      <c r="P2258" s="370"/>
      <c r="Q2258" s="370"/>
      <c r="R2258" s="370"/>
      <c r="S2258" s="19"/>
      <c r="T2258" s="19"/>
      <c r="U2258" s="19"/>
      <c r="V2258" s="19"/>
      <c r="W2258" s="19"/>
      <c r="X2258" s="19"/>
      <c r="Y2258" s="19"/>
      <c r="Z2258" s="19"/>
      <c r="AA2258" s="19"/>
    </row>
    <row r="2259" spans="1:27" x14ac:dyDescent="0.2">
      <c r="A2259" s="370"/>
      <c r="B2259" s="370"/>
      <c r="C2259" s="370"/>
      <c r="D2259" s="370"/>
      <c r="E2259" s="370"/>
      <c r="F2259" s="370"/>
      <c r="G2259" s="370"/>
      <c r="H2259" s="370"/>
      <c r="I2259" s="370"/>
      <c r="J2259" s="370"/>
      <c r="K2259" s="370"/>
      <c r="L2259" s="370"/>
      <c r="M2259" s="370"/>
      <c r="N2259" s="370"/>
      <c r="O2259" s="370"/>
      <c r="P2259" s="370"/>
      <c r="Q2259" s="370"/>
      <c r="R2259" s="370"/>
      <c r="S2259" s="19"/>
      <c r="T2259" s="19"/>
      <c r="U2259" s="19"/>
      <c r="V2259" s="19"/>
      <c r="W2259" s="19"/>
      <c r="X2259" s="19"/>
      <c r="Y2259" s="19"/>
      <c r="Z2259" s="19"/>
      <c r="AA2259" s="19"/>
    </row>
    <row r="2260" spans="1:27" x14ac:dyDescent="0.2">
      <c r="A2260" s="370"/>
      <c r="B2260" s="370"/>
      <c r="C2260" s="370"/>
      <c r="D2260" s="370"/>
      <c r="E2260" s="370"/>
      <c r="F2260" s="370"/>
      <c r="G2260" s="370"/>
      <c r="H2260" s="370"/>
      <c r="I2260" s="370"/>
      <c r="J2260" s="370"/>
      <c r="K2260" s="370"/>
      <c r="L2260" s="370"/>
      <c r="M2260" s="370"/>
      <c r="N2260" s="370"/>
      <c r="O2260" s="370"/>
      <c r="P2260" s="370"/>
      <c r="Q2260" s="370"/>
      <c r="R2260" s="370"/>
      <c r="S2260" s="19"/>
      <c r="T2260" s="19"/>
      <c r="U2260" s="19"/>
      <c r="V2260" s="19"/>
      <c r="W2260" s="19"/>
      <c r="X2260" s="19"/>
      <c r="Y2260" s="19"/>
      <c r="Z2260" s="19"/>
      <c r="AA2260" s="19"/>
    </row>
    <row r="2261" spans="1:27" x14ac:dyDescent="0.2">
      <c r="A2261" s="370"/>
      <c r="B2261" s="370"/>
      <c r="C2261" s="370"/>
      <c r="D2261" s="370"/>
      <c r="E2261" s="370"/>
      <c r="F2261" s="370"/>
      <c r="G2261" s="370"/>
      <c r="H2261" s="370"/>
      <c r="I2261" s="370"/>
      <c r="J2261" s="370"/>
      <c r="K2261" s="370"/>
      <c r="L2261" s="370"/>
      <c r="M2261" s="370"/>
      <c r="N2261" s="370"/>
      <c r="O2261" s="370"/>
      <c r="P2261" s="370"/>
      <c r="Q2261" s="370"/>
      <c r="R2261" s="370"/>
      <c r="S2261" s="19"/>
      <c r="T2261" s="19"/>
      <c r="U2261" s="19"/>
      <c r="V2261" s="19"/>
      <c r="W2261" s="19"/>
      <c r="X2261" s="19"/>
      <c r="Y2261" s="19"/>
      <c r="Z2261" s="19"/>
      <c r="AA2261" s="19"/>
    </row>
    <row r="2262" spans="1:27" x14ac:dyDescent="0.2">
      <c r="A2262" s="370"/>
      <c r="B2262" s="370"/>
      <c r="C2262" s="370"/>
      <c r="D2262" s="370"/>
      <c r="E2262" s="370"/>
      <c r="F2262" s="370"/>
      <c r="G2262" s="370"/>
      <c r="H2262" s="370"/>
      <c r="I2262" s="370"/>
      <c r="J2262" s="370"/>
      <c r="K2262" s="370"/>
      <c r="L2262" s="370"/>
      <c r="M2262" s="370"/>
      <c r="N2262" s="370"/>
      <c r="O2262" s="370"/>
      <c r="P2262" s="370"/>
      <c r="Q2262" s="370"/>
      <c r="R2262" s="370"/>
      <c r="S2262" s="19"/>
      <c r="T2262" s="19"/>
      <c r="U2262" s="19"/>
      <c r="V2262" s="19"/>
      <c r="W2262" s="19"/>
      <c r="X2262" s="19"/>
      <c r="Y2262" s="19"/>
      <c r="Z2262" s="19"/>
      <c r="AA2262" s="19"/>
    </row>
    <row r="2263" spans="1:27" x14ac:dyDescent="0.2">
      <c r="A2263" s="370"/>
      <c r="B2263" s="370"/>
      <c r="C2263" s="370"/>
      <c r="D2263" s="370"/>
      <c r="E2263" s="370"/>
      <c r="F2263" s="370"/>
      <c r="G2263" s="370"/>
      <c r="H2263" s="370"/>
      <c r="I2263" s="370"/>
      <c r="J2263" s="370"/>
      <c r="K2263" s="370"/>
      <c r="L2263" s="370"/>
      <c r="M2263" s="370"/>
      <c r="N2263" s="370"/>
      <c r="O2263" s="370"/>
      <c r="P2263" s="370"/>
      <c r="Q2263" s="370"/>
      <c r="R2263" s="370"/>
      <c r="S2263" s="19"/>
      <c r="T2263" s="19"/>
      <c r="U2263" s="19"/>
      <c r="V2263" s="19"/>
      <c r="W2263" s="19"/>
      <c r="X2263" s="19"/>
      <c r="Y2263" s="19"/>
      <c r="Z2263" s="19"/>
      <c r="AA2263" s="19"/>
    </row>
    <row r="2264" spans="1:27" x14ac:dyDescent="0.2">
      <c r="A2264" s="370"/>
      <c r="B2264" s="370"/>
      <c r="C2264" s="370"/>
      <c r="D2264" s="370"/>
      <c r="E2264" s="370"/>
      <c r="F2264" s="370"/>
      <c r="G2264" s="370"/>
      <c r="H2264" s="370"/>
      <c r="I2264" s="370"/>
      <c r="J2264" s="370"/>
      <c r="K2264" s="370"/>
      <c r="L2264" s="370"/>
      <c r="M2264" s="370"/>
      <c r="N2264" s="370"/>
      <c r="O2264" s="370"/>
      <c r="P2264" s="370"/>
      <c r="Q2264" s="370"/>
      <c r="R2264" s="370"/>
      <c r="S2264" s="19"/>
      <c r="T2264" s="19"/>
      <c r="U2264" s="19"/>
      <c r="V2264" s="19"/>
      <c r="W2264" s="19"/>
      <c r="X2264" s="19"/>
      <c r="Y2264" s="19"/>
      <c r="Z2264" s="19"/>
      <c r="AA2264" s="19"/>
    </row>
    <row r="2265" spans="1:27" x14ac:dyDescent="0.2">
      <c r="A2265" s="370"/>
      <c r="B2265" s="370"/>
      <c r="C2265" s="370"/>
      <c r="D2265" s="370"/>
      <c r="E2265" s="370"/>
      <c r="F2265" s="370"/>
      <c r="G2265" s="370"/>
      <c r="H2265" s="370"/>
      <c r="I2265" s="370"/>
      <c r="J2265" s="370"/>
      <c r="K2265" s="370"/>
      <c r="L2265" s="370"/>
      <c r="M2265" s="370"/>
      <c r="N2265" s="370"/>
      <c r="O2265" s="370"/>
      <c r="P2265" s="370"/>
      <c r="Q2265" s="370"/>
      <c r="R2265" s="370"/>
      <c r="S2265" s="19"/>
      <c r="T2265" s="19"/>
      <c r="U2265" s="19"/>
      <c r="V2265" s="19"/>
      <c r="W2265" s="19"/>
      <c r="X2265" s="19"/>
      <c r="Y2265" s="19"/>
      <c r="Z2265" s="19"/>
      <c r="AA2265" s="19"/>
    </row>
    <row r="2266" spans="1:27" x14ac:dyDescent="0.2">
      <c r="A2266" s="370"/>
      <c r="B2266" s="370"/>
      <c r="C2266" s="370"/>
      <c r="D2266" s="370"/>
      <c r="E2266" s="370"/>
      <c r="F2266" s="370"/>
      <c r="G2266" s="370"/>
      <c r="H2266" s="370"/>
      <c r="I2266" s="370"/>
      <c r="J2266" s="370"/>
      <c r="K2266" s="370"/>
      <c r="L2266" s="370"/>
      <c r="M2266" s="370"/>
      <c r="N2266" s="370"/>
      <c r="O2266" s="370"/>
      <c r="P2266" s="370"/>
      <c r="Q2266" s="370"/>
      <c r="R2266" s="370"/>
      <c r="S2266" s="19"/>
      <c r="T2266" s="19"/>
      <c r="U2266" s="19"/>
      <c r="V2266" s="19"/>
      <c r="W2266" s="19"/>
      <c r="X2266" s="19"/>
      <c r="Y2266" s="19"/>
      <c r="Z2266" s="19"/>
      <c r="AA2266" s="19"/>
    </row>
    <row r="2267" spans="1:27" x14ac:dyDescent="0.2">
      <c r="A2267" s="19"/>
      <c r="B2267" s="19"/>
      <c r="C2267" s="19"/>
      <c r="D2267" s="19"/>
      <c r="E2267" s="19"/>
      <c r="F2267" s="19"/>
      <c r="G2267" s="19"/>
      <c r="H2267" s="19"/>
      <c r="I2267" s="19"/>
      <c r="J2267" s="19"/>
      <c r="K2267" s="19"/>
      <c r="L2267" s="19"/>
      <c r="M2267" s="19"/>
      <c r="N2267" s="19"/>
      <c r="O2267" s="19"/>
      <c r="P2267" s="29"/>
      <c r="Q2267" s="19"/>
      <c r="R2267" s="19"/>
      <c r="S2267" s="19"/>
      <c r="T2267" s="19"/>
      <c r="U2267" s="19"/>
      <c r="V2267" s="19"/>
      <c r="W2267" s="19"/>
      <c r="X2267" s="19"/>
      <c r="Y2267" s="19"/>
      <c r="Z2267" s="19"/>
      <c r="AA2267" s="19"/>
    </row>
    <row r="2268" spans="1:27" x14ac:dyDescent="0.2">
      <c r="A2268" s="371" t="s">
        <v>742</v>
      </c>
      <c r="B2268" s="371"/>
      <c r="C2268" s="371"/>
      <c r="D2268" s="371"/>
      <c r="E2268" s="371"/>
      <c r="F2268" s="371"/>
      <c r="G2268" s="371"/>
      <c r="H2268" s="371"/>
      <c r="I2268" s="371"/>
      <c r="J2268" s="371" t="s">
        <v>743</v>
      </c>
      <c r="K2268" s="371"/>
      <c r="L2268" s="371"/>
      <c r="M2268" s="371"/>
      <c r="N2268" s="371"/>
      <c r="O2268" s="371"/>
      <c r="P2268" s="371"/>
      <c r="Q2268" s="371"/>
      <c r="R2268" s="371"/>
      <c r="S2268" s="19"/>
      <c r="T2268" s="19"/>
      <c r="U2268" s="19"/>
      <c r="V2268" s="19"/>
      <c r="W2268" s="19"/>
      <c r="X2268" s="19"/>
      <c r="Y2268" s="19"/>
      <c r="Z2268" s="19"/>
      <c r="AA2268" s="19"/>
    </row>
    <row r="2269" spans="1:27" x14ac:dyDescent="0.2">
      <c r="A2269" s="370"/>
      <c r="B2269" s="370"/>
      <c r="C2269" s="370"/>
      <c r="D2269" s="370"/>
      <c r="E2269" s="370"/>
      <c r="F2269" s="370"/>
      <c r="G2269" s="370"/>
      <c r="H2269" s="370"/>
      <c r="I2269" s="370"/>
      <c r="J2269" s="370"/>
      <c r="K2269" s="370"/>
      <c r="L2269" s="370"/>
      <c r="M2269" s="370"/>
      <c r="N2269" s="370"/>
      <c r="O2269" s="370"/>
      <c r="P2269" s="370"/>
      <c r="Q2269" s="370"/>
      <c r="R2269" s="370"/>
      <c r="S2269" s="19" t="s">
        <v>301</v>
      </c>
      <c r="T2269" s="19"/>
      <c r="U2269" s="19"/>
      <c r="V2269" s="19"/>
      <c r="W2269" s="19"/>
      <c r="X2269" s="19"/>
      <c r="Y2269" s="19"/>
      <c r="Z2269" s="19"/>
      <c r="AA2269" s="19"/>
    </row>
    <row r="2270" spans="1:27" x14ac:dyDescent="0.2">
      <c r="A2270" s="370"/>
      <c r="B2270" s="370"/>
      <c r="C2270" s="370"/>
      <c r="D2270" s="370"/>
      <c r="E2270" s="370"/>
      <c r="F2270" s="370"/>
      <c r="G2270" s="370"/>
      <c r="H2270" s="370"/>
      <c r="I2270" s="370"/>
      <c r="J2270" s="370"/>
      <c r="K2270" s="370"/>
      <c r="L2270" s="370"/>
      <c r="M2270" s="370"/>
      <c r="N2270" s="370"/>
      <c r="O2270" s="370"/>
      <c r="P2270" s="370"/>
      <c r="Q2270" s="370"/>
      <c r="R2270" s="370"/>
      <c r="S2270" s="19"/>
      <c r="T2270" s="19"/>
      <c r="U2270" s="19"/>
      <c r="V2270" s="19"/>
      <c r="W2270" s="19"/>
      <c r="X2270" s="19"/>
      <c r="Y2270" s="19"/>
      <c r="Z2270" s="19"/>
      <c r="AA2270" s="19"/>
    </row>
    <row r="2271" spans="1:27" x14ac:dyDescent="0.2">
      <c r="A2271" s="370"/>
      <c r="B2271" s="370"/>
      <c r="C2271" s="370"/>
      <c r="D2271" s="370"/>
      <c r="E2271" s="370"/>
      <c r="F2271" s="370"/>
      <c r="G2271" s="370"/>
      <c r="H2271" s="370"/>
      <c r="I2271" s="370"/>
      <c r="J2271" s="370"/>
      <c r="K2271" s="370"/>
      <c r="L2271" s="370"/>
      <c r="M2271" s="370"/>
      <c r="N2271" s="370"/>
      <c r="O2271" s="370"/>
      <c r="P2271" s="370"/>
      <c r="Q2271" s="370"/>
      <c r="R2271" s="370"/>
      <c r="S2271" s="19"/>
      <c r="T2271" s="19"/>
      <c r="U2271" s="19"/>
      <c r="V2271" s="19"/>
      <c r="W2271" s="19"/>
      <c r="X2271" s="19"/>
      <c r="Y2271" s="19"/>
      <c r="Z2271" s="19"/>
      <c r="AA2271" s="19"/>
    </row>
    <row r="2272" spans="1:27" x14ac:dyDescent="0.2">
      <c r="A2272" s="370"/>
      <c r="B2272" s="370"/>
      <c r="C2272" s="370"/>
      <c r="D2272" s="370"/>
      <c r="E2272" s="370"/>
      <c r="F2272" s="370"/>
      <c r="G2272" s="370"/>
      <c r="H2272" s="370"/>
      <c r="I2272" s="370"/>
      <c r="J2272" s="370"/>
      <c r="K2272" s="370"/>
      <c r="L2272" s="370"/>
      <c r="M2272" s="370"/>
      <c r="N2272" s="370"/>
      <c r="O2272" s="370"/>
      <c r="P2272" s="370"/>
      <c r="Q2272" s="370"/>
      <c r="R2272" s="370"/>
      <c r="S2272" s="19" t="s">
        <v>302</v>
      </c>
      <c r="T2272" s="19"/>
      <c r="U2272" s="19"/>
      <c r="V2272" s="19"/>
      <c r="W2272" s="19"/>
      <c r="X2272" s="19"/>
      <c r="Y2272" s="19"/>
      <c r="Z2272" s="19"/>
      <c r="AA2272" s="19"/>
    </row>
    <row r="2273" spans="1:27" x14ac:dyDescent="0.2">
      <c r="A2273" s="370"/>
      <c r="B2273" s="370"/>
      <c r="C2273" s="370"/>
      <c r="D2273" s="370"/>
      <c r="E2273" s="370"/>
      <c r="F2273" s="370"/>
      <c r="G2273" s="370"/>
      <c r="H2273" s="370"/>
      <c r="I2273" s="370"/>
      <c r="J2273" s="370"/>
      <c r="K2273" s="370"/>
      <c r="L2273" s="370"/>
      <c r="M2273" s="370"/>
      <c r="N2273" s="370"/>
      <c r="O2273" s="370"/>
      <c r="P2273" s="370"/>
      <c r="Q2273" s="370"/>
      <c r="R2273" s="370"/>
      <c r="S2273" s="19" t="s">
        <v>339</v>
      </c>
      <c r="T2273" s="19"/>
      <c r="U2273" s="19"/>
      <c r="V2273" s="19"/>
      <c r="W2273" s="19"/>
      <c r="X2273" s="19"/>
      <c r="Y2273" s="19"/>
      <c r="Z2273" s="19"/>
      <c r="AA2273" s="19"/>
    </row>
    <row r="2274" spans="1:27" x14ac:dyDescent="0.2">
      <c r="A2274" s="370"/>
      <c r="B2274" s="370"/>
      <c r="C2274" s="370"/>
      <c r="D2274" s="370"/>
      <c r="E2274" s="370"/>
      <c r="F2274" s="370"/>
      <c r="G2274" s="370"/>
      <c r="H2274" s="370"/>
      <c r="I2274" s="370"/>
      <c r="J2274" s="370"/>
      <c r="K2274" s="370"/>
      <c r="L2274" s="370"/>
      <c r="M2274" s="370"/>
      <c r="N2274" s="370"/>
      <c r="O2274" s="370"/>
      <c r="P2274" s="370"/>
      <c r="Q2274" s="370"/>
      <c r="R2274" s="370"/>
      <c r="S2274" s="19"/>
      <c r="T2274" s="19"/>
      <c r="U2274" s="19"/>
      <c r="V2274" s="19"/>
      <c r="W2274" s="19"/>
      <c r="X2274" s="19"/>
      <c r="Y2274" s="19"/>
      <c r="Z2274" s="19"/>
      <c r="AA2274" s="19"/>
    </row>
    <row r="2275" spans="1:27" x14ac:dyDescent="0.2">
      <c r="A2275" s="370"/>
      <c r="B2275" s="370"/>
      <c r="C2275" s="370"/>
      <c r="D2275" s="370"/>
      <c r="E2275" s="370"/>
      <c r="F2275" s="370"/>
      <c r="G2275" s="370"/>
      <c r="H2275" s="370"/>
      <c r="I2275" s="370"/>
      <c r="J2275" s="370"/>
      <c r="K2275" s="370"/>
      <c r="L2275" s="370"/>
      <c r="M2275" s="370"/>
      <c r="N2275" s="370"/>
      <c r="O2275" s="370"/>
      <c r="P2275" s="370"/>
      <c r="Q2275" s="370"/>
      <c r="R2275" s="370"/>
      <c r="S2275" s="19"/>
      <c r="T2275" s="19"/>
      <c r="U2275" s="19"/>
      <c r="V2275" s="19"/>
      <c r="W2275" s="19"/>
      <c r="X2275" s="19"/>
      <c r="Y2275" s="19"/>
      <c r="Z2275" s="19"/>
      <c r="AA2275" s="19"/>
    </row>
    <row r="2276" spans="1:27" x14ac:dyDescent="0.2">
      <c r="A2276" s="370"/>
      <c r="B2276" s="370"/>
      <c r="C2276" s="370"/>
      <c r="D2276" s="370"/>
      <c r="E2276" s="370"/>
      <c r="F2276" s="370"/>
      <c r="G2276" s="370"/>
      <c r="H2276" s="370"/>
      <c r="I2276" s="370"/>
      <c r="J2276" s="370"/>
      <c r="K2276" s="370"/>
      <c r="L2276" s="370"/>
      <c r="M2276" s="370"/>
      <c r="N2276" s="370"/>
      <c r="O2276" s="370"/>
      <c r="P2276" s="370"/>
      <c r="Q2276" s="370"/>
      <c r="R2276" s="370"/>
      <c r="S2276" s="19"/>
      <c r="T2276" s="19"/>
      <c r="U2276" s="19"/>
      <c r="V2276" s="19"/>
      <c r="W2276" s="19"/>
      <c r="X2276" s="19"/>
      <c r="Y2276" s="19"/>
      <c r="Z2276" s="19"/>
      <c r="AA2276" s="19"/>
    </row>
    <row r="2277" spans="1:27" x14ac:dyDescent="0.2">
      <c r="A2277" s="370"/>
      <c r="B2277" s="370"/>
      <c r="C2277" s="370"/>
      <c r="D2277" s="370"/>
      <c r="E2277" s="370"/>
      <c r="F2277" s="370"/>
      <c r="G2277" s="370"/>
      <c r="H2277" s="370"/>
      <c r="I2277" s="370"/>
      <c r="J2277" s="370"/>
      <c r="K2277" s="370"/>
      <c r="L2277" s="370"/>
      <c r="M2277" s="370"/>
      <c r="N2277" s="370"/>
      <c r="O2277" s="370"/>
      <c r="P2277" s="370"/>
      <c r="Q2277" s="370"/>
      <c r="R2277" s="370"/>
      <c r="S2277" s="19"/>
      <c r="T2277" s="19"/>
      <c r="U2277" s="19"/>
      <c r="V2277" s="19"/>
      <c r="W2277" s="19"/>
      <c r="X2277" s="19"/>
      <c r="Y2277" s="19"/>
      <c r="Z2277" s="19"/>
      <c r="AA2277" s="19"/>
    </row>
    <row r="2278" spans="1:27" x14ac:dyDescent="0.2">
      <c r="A2278" s="370"/>
      <c r="B2278" s="370"/>
      <c r="C2278" s="370"/>
      <c r="D2278" s="370"/>
      <c r="E2278" s="370"/>
      <c r="F2278" s="370"/>
      <c r="G2278" s="370"/>
      <c r="H2278" s="370"/>
      <c r="I2278" s="370"/>
      <c r="J2278" s="370"/>
      <c r="K2278" s="370"/>
      <c r="L2278" s="370"/>
      <c r="M2278" s="370"/>
      <c r="N2278" s="370"/>
      <c r="O2278" s="370"/>
      <c r="P2278" s="370"/>
      <c r="Q2278" s="370"/>
      <c r="R2278" s="370"/>
      <c r="S2278" s="19"/>
      <c r="T2278" s="19"/>
      <c r="U2278" s="19"/>
      <c r="V2278" s="19"/>
      <c r="W2278" s="19"/>
      <c r="X2278" s="19"/>
      <c r="Y2278" s="19"/>
      <c r="Z2278" s="19"/>
      <c r="AA2278" s="19"/>
    </row>
    <row r="2279" spans="1:27" x14ac:dyDescent="0.2">
      <c r="A2279" s="370"/>
      <c r="B2279" s="370"/>
      <c r="C2279" s="370"/>
      <c r="D2279" s="370"/>
      <c r="E2279" s="370"/>
      <c r="F2279" s="370"/>
      <c r="G2279" s="370"/>
      <c r="H2279" s="370"/>
      <c r="I2279" s="370"/>
      <c r="J2279" s="370"/>
      <c r="K2279" s="370"/>
      <c r="L2279" s="370"/>
      <c r="M2279" s="370"/>
      <c r="N2279" s="370"/>
      <c r="O2279" s="370"/>
      <c r="P2279" s="370"/>
      <c r="Q2279" s="370"/>
      <c r="R2279" s="370"/>
      <c r="S2279" s="19"/>
      <c r="T2279" s="19"/>
      <c r="U2279" s="19"/>
      <c r="V2279" s="19"/>
      <c r="W2279" s="19"/>
      <c r="X2279" s="19"/>
      <c r="Y2279" s="19"/>
      <c r="Z2279" s="19"/>
      <c r="AA2279" s="19"/>
    </row>
    <row r="2280" spans="1:27" x14ac:dyDescent="0.2">
      <c r="A2280" s="19"/>
      <c r="B2280" s="19"/>
      <c r="C2280" s="19"/>
      <c r="D2280" s="19"/>
      <c r="E2280" s="19"/>
      <c r="F2280" s="19"/>
      <c r="G2280" s="19"/>
      <c r="H2280" s="19"/>
      <c r="I2280" s="19"/>
      <c r="J2280" s="19"/>
      <c r="K2280" s="19"/>
      <c r="L2280" s="19"/>
      <c r="M2280" s="19"/>
      <c r="N2280" s="29"/>
      <c r="O2280" s="19"/>
      <c r="P2280" s="19"/>
      <c r="Q2280" s="19"/>
      <c r="R2280" s="19"/>
      <c r="S2280" s="19"/>
      <c r="T2280" s="19"/>
      <c r="U2280" s="19"/>
      <c r="V2280" s="19"/>
      <c r="W2280" s="19"/>
      <c r="X2280" s="19"/>
      <c r="Y2280" s="19"/>
      <c r="Z2280" s="19"/>
      <c r="AA2280" s="19"/>
    </row>
    <row r="2281" spans="1:27" x14ac:dyDescent="0.2">
      <c r="A2281" s="19"/>
      <c r="B2281" s="19"/>
      <c r="C2281" s="19"/>
      <c r="D2281" s="19"/>
      <c r="E2281" s="19"/>
      <c r="F2281" s="19"/>
      <c r="G2281" s="19"/>
      <c r="H2281" s="19"/>
      <c r="I2281" s="19"/>
      <c r="J2281" s="19"/>
      <c r="K2281" s="19"/>
      <c r="L2281" s="19"/>
      <c r="M2281" s="367" t="str">
        <f>[128]Base_01!$C$4&amp;", "&amp;[128]Base_01!$C$28</f>
        <v>Sorong, …..  …........................  2026</v>
      </c>
      <c r="N2281" s="367"/>
      <c r="O2281" s="367"/>
      <c r="P2281" s="367"/>
      <c r="Q2281" s="367"/>
      <c r="R2281" s="367"/>
      <c r="S2281" s="19"/>
      <c r="T2281" s="19"/>
      <c r="U2281" s="19"/>
      <c r="V2281" s="19"/>
      <c r="W2281" s="19"/>
      <c r="X2281" s="19"/>
      <c r="Y2281" s="19"/>
      <c r="Z2281" s="19"/>
      <c r="AA2281" s="19"/>
    </row>
    <row r="2282" spans="1:27" x14ac:dyDescent="0.2">
      <c r="A2282" s="367" t="s">
        <v>320</v>
      </c>
      <c r="B2282" s="367"/>
      <c r="C2282" s="367"/>
      <c r="D2282" s="367"/>
      <c r="E2282" s="367"/>
      <c r="F2282" s="367"/>
      <c r="G2282" s="19"/>
      <c r="H2282" s="19"/>
      <c r="I2282" s="19"/>
      <c r="J2282" s="19"/>
      <c r="K2282" s="19"/>
      <c r="L2282" s="19"/>
      <c r="M2282" s="367" t="s">
        <v>304</v>
      </c>
      <c r="N2282" s="367"/>
      <c r="O2282" s="367"/>
      <c r="P2282" s="367"/>
      <c r="Q2282" s="367"/>
      <c r="R2282" s="367"/>
      <c r="S2282" s="19"/>
      <c r="T2282" s="19"/>
      <c r="U2282" s="19"/>
      <c r="V2282" s="19"/>
      <c r="W2282" s="19"/>
      <c r="X2282" s="19"/>
      <c r="Y2282" s="19"/>
      <c r="Z2282" s="19"/>
      <c r="AA2282" s="19"/>
    </row>
    <row r="2283" spans="1:27" x14ac:dyDescent="0.2">
      <c r="A2283" s="367" t="s">
        <v>321</v>
      </c>
      <c r="B2283" s="367"/>
      <c r="C2283" s="367"/>
      <c r="D2283" s="367"/>
      <c r="E2283" s="367"/>
      <c r="F2283" s="367"/>
      <c r="G2283" s="19"/>
      <c r="H2283" s="19"/>
      <c r="I2283" s="19"/>
      <c r="J2283" s="19"/>
      <c r="K2283" s="19"/>
      <c r="L2283" s="19"/>
      <c r="M2283" s="367" t="s">
        <v>305</v>
      </c>
      <c r="N2283" s="367"/>
      <c r="O2283" s="367"/>
      <c r="P2283" s="367"/>
      <c r="Q2283" s="367"/>
      <c r="R2283" s="367"/>
      <c r="S2283" s="19"/>
      <c r="T2283" s="19"/>
      <c r="U2283" s="19"/>
      <c r="V2283" s="19"/>
      <c r="W2283" s="19"/>
      <c r="X2283" s="19"/>
      <c r="Y2283" s="19"/>
      <c r="Z2283" s="19"/>
      <c r="AA2283" s="19"/>
    </row>
    <row r="2284" spans="1:27" x14ac:dyDescent="0.2">
      <c r="A2284" s="19"/>
      <c r="B2284" s="19"/>
      <c r="C2284" s="19"/>
      <c r="D2284" s="19"/>
      <c r="E2284" s="19"/>
      <c r="F2284" s="19"/>
      <c r="G2284" s="19"/>
      <c r="H2284" s="19"/>
      <c r="I2284" s="19"/>
      <c r="J2284" s="19"/>
      <c r="K2284" s="19"/>
      <c r="L2284" s="19"/>
      <c r="M2284" s="19"/>
      <c r="N2284" s="29"/>
      <c r="O2284" s="19"/>
      <c r="P2284" s="19"/>
      <c r="Q2284" s="19"/>
      <c r="R2284" s="19"/>
      <c r="S2284" s="19"/>
      <c r="T2284" s="19"/>
      <c r="U2284" s="19"/>
      <c r="V2284" s="19"/>
      <c r="W2284" s="19"/>
      <c r="X2284" s="19"/>
      <c r="Y2284" s="19"/>
      <c r="Z2284" s="19"/>
      <c r="AA2284" s="19"/>
    </row>
    <row r="2285" spans="1:27" x14ac:dyDescent="0.2">
      <c r="A2285" s="19"/>
      <c r="B2285" s="19"/>
      <c r="C2285" s="19"/>
      <c r="D2285" s="19"/>
      <c r="E2285" s="19"/>
      <c r="F2285" s="19"/>
      <c r="G2285" s="19"/>
      <c r="H2285" s="19"/>
      <c r="I2285" s="19"/>
      <c r="J2285" s="19"/>
      <c r="K2285" s="19"/>
      <c r="L2285" s="19"/>
      <c r="M2285" s="19"/>
      <c r="N2285" s="29"/>
      <c r="O2285" s="19"/>
      <c r="P2285" s="19"/>
      <c r="Q2285" s="19"/>
      <c r="R2285" s="19"/>
      <c r="S2285" s="19"/>
      <c r="T2285" s="19"/>
      <c r="U2285" s="19"/>
      <c r="V2285" s="19"/>
      <c r="W2285" s="19"/>
      <c r="X2285" s="19"/>
      <c r="Y2285" s="19"/>
      <c r="Z2285" s="19"/>
      <c r="AA2285" s="19"/>
    </row>
    <row r="2286" spans="1:27" x14ac:dyDescent="0.2">
      <c r="A2286" s="19"/>
      <c r="B2286" s="19"/>
      <c r="C2286" s="19"/>
      <c r="D2286" s="19"/>
      <c r="E2286" s="19"/>
      <c r="F2286" s="19"/>
      <c r="G2286" s="19"/>
      <c r="H2286" s="19"/>
      <c r="I2286" s="19"/>
      <c r="J2286" s="19"/>
      <c r="K2286" s="19"/>
      <c r="L2286" s="19"/>
      <c r="M2286" s="19"/>
      <c r="N2286" s="29"/>
      <c r="O2286" s="19"/>
      <c r="P2286" s="19"/>
      <c r="Q2286" s="19"/>
      <c r="R2286" s="19"/>
      <c r="S2286" s="19"/>
      <c r="T2286" s="19"/>
      <c r="U2286" s="19"/>
      <c r="V2286" s="19"/>
      <c r="W2286" s="19"/>
      <c r="X2286" s="19"/>
      <c r="Y2286" s="19"/>
      <c r="Z2286" s="19"/>
      <c r="AA2286" s="19"/>
    </row>
    <row r="2287" spans="1:27" x14ac:dyDescent="0.2">
      <c r="A2287" s="19"/>
      <c r="B2287" s="19"/>
      <c r="C2287" s="19"/>
      <c r="D2287" s="19"/>
      <c r="E2287" s="19"/>
      <c r="F2287" s="19"/>
      <c r="G2287" s="19"/>
      <c r="H2287" s="19"/>
      <c r="I2287" s="19"/>
      <c r="J2287" s="19"/>
      <c r="K2287" s="19"/>
      <c r="L2287" s="19"/>
      <c r="M2287" s="19"/>
      <c r="N2287" s="29"/>
      <c r="O2287" s="19"/>
      <c r="P2287" s="19"/>
      <c r="Q2287" s="19"/>
      <c r="R2287" s="19"/>
      <c r="S2287" s="19"/>
      <c r="T2287" s="19"/>
      <c r="U2287" s="19"/>
      <c r="V2287" s="19"/>
      <c r="W2287" s="19"/>
      <c r="X2287" s="19"/>
      <c r="Y2287" s="19"/>
      <c r="Z2287" s="19"/>
      <c r="AA2287" s="19"/>
    </row>
    <row r="2288" spans="1:27" x14ac:dyDescent="0.2">
      <c r="A2288" s="366" t="str">
        <f>[128]Base_02!$C$28</f>
        <v>Nama PB 1</v>
      </c>
      <c r="B2288" s="366"/>
      <c r="C2288" s="366"/>
      <c r="D2288" s="366"/>
      <c r="E2288" s="366"/>
      <c r="F2288" s="366"/>
      <c r="G2288" s="19"/>
      <c r="H2288" s="19"/>
      <c r="I2288" s="19"/>
      <c r="J2288" s="19"/>
      <c r="K2288" s="19"/>
      <c r="L2288" s="19"/>
      <c r="M2288" s="367" t="str">
        <f>E2150</f>
        <v>Nama PB 14</v>
      </c>
      <c r="N2288" s="367"/>
      <c r="O2288" s="367"/>
      <c r="P2288" s="367"/>
      <c r="Q2288" s="367"/>
      <c r="R2288" s="367"/>
      <c r="S2288" s="19"/>
      <c r="T2288" s="19"/>
      <c r="U2288" s="19"/>
      <c r="V2288" s="19"/>
      <c r="W2288" s="19"/>
      <c r="X2288" s="19"/>
      <c r="Y2288" s="19"/>
      <c r="Z2288" s="19"/>
      <c r="AA2288" s="19"/>
    </row>
    <row r="2289" spans="1:27" x14ac:dyDescent="0.2">
      <c r="A2289" s="19"/>
      <c r="B2289" s="19"/>
      <c r="C2289" s="19"/>
      <c r="D2289" s="19"/>
      <c r="E2289" s="19"/>
      <c r="F2289" s="19"/>
      <c r="G2289" s="19"/>
      <c r="H2289" s="19"/>
      <c r="I2289" s="19"/>
      <c r="J2289" s="19"/>
      <c r="K2289" s="19"/>
      <c r="L2289" s="19"/>
      <c r="M2289" s="19"/>
      <c r="N2289" s="29"/>
      <c r="O2289" s="19"/>
      <c r="P2289" s="19"/>
      <c r="Q2289" s="19"/>
      <c r="R2289" s="19"/>
      <c r="S2289" s="19"/>
      <c r="T2289" s="19"/>
      <c r="U2289" s="19"/>
      <c r="V2289" s="19"/>
      <c r="W2289" s="19"/>
      <c r="X2289" s="19"/>
      <c r="Y2289" s="19"/>
      <c r="Z2289" s="19"/>
      <c r="AA2289" s="19"/>
    </row>
    <row r="2290" spans="1:27" x14ac:dyDescent="0.2">
      <c r="A2290" s="366" t="s">
        <v>303</v>
      </c>
      <c r="B2290" s="366"/>
      <c r="C2290" s="366"/>
      <c r="D2290" s="366"/>
      <c r="E2290" s="366"/>
      <c r="F2290" s="366"/>
      <c r="G2290" s="19"/>
      <c r="H2290" s="19"/>
      <c r="I2290" s="31"/>
      <c r="J2290" s="31"/>
      <c r="K2290" s="21"/>
      <c r="L2290" s="21"/>
      <c r="M2290" s="368" t="s">
        <v>306</v>
      </c>
      <c r="N2290" s="368"/>
      <c r="O2290" s="368"/>
      <c r="P2290" s="368"/>
      <c r="Q2290" s="368"/>
      <c r="R2290" s="368"/>
      <c r="S2290" s="19"/>
      <c r="T2290" s="19"/>
      <c r="U2290" s="19"/>
      <c r="V2290" s="19"/>
      <c r="W2290" s="19"/>
      <c r="X2290" s="19"/>
      <c r="Y2290" s="19"/>
      <c r="Z2290" s="19"/>
      <c r="AA2290" s="19"/>
    </row>
    <row r="2291" spans="1:27" x14ac:dyDescent="0.2">
      <c r="A2291" s="359" t="s">
        <v>322</v>
      </c>
      <c r="B2291" s="359"/>
      <c r="C2291" s="359"/>
      <c r="D2291" s="359"/>
      <c r="E2291" s="359"/>
      <c r="F2291" s="359"/>
      <c r="I2291" s="32"/>
      <c r="J2291" s="32"/>
      <c r="K2291" s="32"/>
      <c r="L2291" s="32"/>
      <c r="M2291" s="369" t="str">
        <f>[128]Base_01!$B$17&amp;" "&amp;[128]Base_01!$C$4</f>
        <v>Koordinator Kota Sorong</v>
      </c>
      <c r="N2291" s="369"/>
      <c r="O2291" s="369"/>
      <c r="P2291" s="369"/>
      <c r="Q2291" s="369"/>
      <c r="R2291" s="369"/>
      <c r="S2291" s="19"/>
      <c r="T2291" s="19"/>
      <c r="U2291" s="19"/>
      <c r="V2291" s="19"/>
      <c r="W2291" s="19"/>
      <c r="X2291" s="19"/>
      <c r="Y2291" s="19"/>
      <c r="Z2291" s="19"/>
      <c r="AA2291" s="19"/>
    </row>
    <row r="2292" spans="1:27" x14ac:dyDescent="0.2">
      <c r="N2292" s="33"/>
      <c r="S2292" s="19"/>
      <c r="T2292" s="19"/>
      <c r="U2292" s="19"/>
      <c r="V2292" s="19"/>
      <c r="W2292" s="19"/>
      <c r="X2292" s="19"/>
      <c r="Y2292" s="19"/>
      <c r="Z2292" s="19"/>
      <c r="AA2292" s="19"/>
    </row>
    <row r="2293" spans="1:27" x14ac:dyDescent="0.2">
      <c r="N2293" s="33"/>
      <c r="S2293" s="19"/>
      <c r="T2293" s="19"/>
      <c r="U2293" s="19"/>
      <c r="V2293" s="19"/>
      <c r="W2293" s="19"/>
      <c r="X2293" s="19"/>
      <c r="Y2293" s="19"/>
      <c r="Z2293" s="19"/>
      <c r="AA2293" s="19"/>
    </row>
    <row r="2294" spans="1:27" x14ac:dyDescent="0.2">
      <c r="N2294" s="33"/>
      <c r="S2294" s="19"/>
      <c r="T2294" s="19"/>
      <c r="U2294" s="19"/>
      <c r="V2294" s="19"/>
      <c r="W2294" s="19"/>
      <c r="X2294" s="19"/>
      <c r="Y2294" s="19"/>
      <c r="Z2294" s="19"/>
      <c r="AA2294" s="19"/>
    </row>
    <row r="2295" spans="1:27" x14ac:dyDescent="0.2">
      <c r="N2295" s="33"/>
      <c r="S2295" s="19"/>
      <c r="T2295" s="19"/>
      <c r="U2295" s="19"/>
      <c r="V2295" s="19"/>
      <c r="W2295" s="19"/>
      <c r="X2295" s="19"/>
      <c r="Y2295" s="19"/>
      <c r="Z2295" s="19"/>
      <c r="AA2295" s="19"/>
    </row>
    <row r="2296" spans="1:27" x14ac:dyDescent="0.2">
      <c r="A2296" s="359" t="str">
        <f>[128]Base_01!$C$20</f>
        <v>…...............         …...............</v>
      </c>
      <c r="B2296" s="359"/>
      <c r="C2296" s="359"/>
      <c r="D2296" s="359"/>
      <c r="E2296" s="359"/>
      <c r="F2296" s="359"/>
      <c r="M2296" s="359" t="str">
        <f>[128]Base_01!$C$17</f>
        <v>AfrIandi Yudhistira, S.T.</v>
      </c>
      <c r="N2296" s="359"/>
      <c r="O2296" s="359"/>
      <c r="P2296" s="359"/>
      <c r="Q2296" s="359"/>
      <c r="R2296" s="359"/>
      <c r="S2296" s="19"/>
      <c r="T2296" s="19"/>
      <c r="U2296" s="19"/>
      <c r="V2296" s="19"/>
      <c r="W2296" s="19"/>
      <c r="X2296" s="19"/>
      <c r="Y2296" s="19"/>
      <c r="Z2296" s="19"/>
      <c r="AA2296" s="19"/>
    </row>
    <row r="2297" spans="1:27" x14ac:dyDescent="0.2">
      <c r="B2297" s="20"/>
      <c r="C2297" s="20"/>
      <c r="D2297" s="20"/>
      <c r="E2297" s="20"/>
      <c r="F2297" s="19"/>
      <c r="G2297" s="19"/>
      <c r="H2297" s="19"/>
      <c r="I2297" s="19"/>
      <c r="J2297" s="19"/>
      <c r="K2297" s="20"/>
      <c r="L2297" s="20"/>
      <c r="M2297" s="20"/>
      <c r="N2297" s="20"/>
      <c r="O2297" s="28"/>
      <c r="P2297" s="28"/>
      <c r="Q2297" s="28"/>
      <c r="R2297" s="28"/>
      <c r="S2297" s="19"/>
      <c r="T2297" s="19"/>
      <c r="U2297" s="19"/>
      <c r="V2297" s="19"/>
      <c r="W2297" s="19"/>
      <c r="X2297" s="19"/>
      <c r="Y2297" s="19"/>
      <c r="Z2297" s="19"/>
      <c r="AA2297" s="19"/>
    </row>
    <row r="2298" spans="1:27" x14ac:dyDescent="0.2">
      <c r="B2298" s="20"/>
      <c r="C2298" s="20"/>
      <c r="D2298" s="20"/>
      <c r="E2298" s="20"/>
      <c r="F2298" s="19"/>
      <c r="G2298" s="19"/>
      <c r="H2298" s="19"/>
      <c r="I2298" s="19"/>
      <c r="J2298" s="19"/>
      <c r="K2298" s="20"/>
      <c r="L2298" s="20"/>
      <c r="M2298" s="20"/>
      <c r="N2298" s="20"/>
      <c r="O2298" s="28"/>
      <c r="P2298" s="28"/>
      <c r="Q2298" s="28"/>
      <c r="R2298" s="28"/>
      <c r="S2298" s="19"/>
      <c r="T2298" s="19"/>
      <c r="U2298" s="19"/>
      <c r="V2298" s="19"/>
      <c r="W2298" s="19"/>
      <c r="X2298" s="19"/>
      <c r="Y2298" s="19"/>
      <c r="Z2298" s="19"/>
      <c r="AA2298" s="19"/>
    </row>
    <row r="2299" spans="1:27" x14ac:dyDescent="0.2">
      <c r="A2299" s="18" t="s">
        <v>744</v>
      </c>
    </row>
    <row r="2300" spans="1:27" x14ac:dyDescent="0.2">
      <c r="A2300" s="1" t="s">
        <v>400</v>
      </c>
    </row>
    <row r="2301" spans="1:27" x14ac:dyDescent="0.2">
      <c r="A2301" s="1" t="s">
        <v>745</v>
      </c>
    </row>
    <row r="2308" spans="1:27" x14ac:dyDescent="0.2">
      <c r="A2308" s="297"/>
      <c r="B2308" s="297"/>
      <c r="C2308" s="297"/>
      <c r="D2308" s="297"/>
      <c r="E2308" s="297"/>
      <c r="F2308" s="297"/>
      <c r="G2308" s="297"/>
      <c r="H2308" s="297"/>
      <c r="I2308" s="297"/>
      <c r="J2308" s="297"/>
      <c r="K2308" s="297"/>
      <c r="L2308" s="297"/>
      <c r="M2308" s="297"/>
      <c r="N2308" s="297"/>
      <c r="O2308" s="297"/>
      <c r="P2308" s="297"/>
      <c r="Q2308" s="297"/>
      <c r="R2308" s="297"/>
      <c r="S2308" s="19"/>
      <c r="T2308" s="19"/>
      <c r="U2308" s="19"/>
      <c r="V2308" s="19"/>
      <c r="W2308" s="19"/>
      <c r="X2308" s="19"/>
      <c r="Y2308" s="19"/>
      <c r="Z2308" s="19"/>
      <c r="AA2308" s="19"/>
    </row>
    <row r="2309" spans="1:27" x14ac:dyDescent="0.2">
      <c r="A2309" s="19"/>
      <c r="B2309" s="19"/>
      <c r="C2309" s="19"/>
      <c r="D2309" s="19"/>
      <c r="E2309" s="19"/>
      <c r="F2309" s="19"/>
      <c r="G2309" s="19"/>
      <c r="H2309" s="19"/>
      <c r="I2309" s="19"/>
      <c r="J2309" s="19"/>
      <c r="K2309" s="19"/>
      <c r="L2309" s="19"/>
      <c r="M2309" s="19"/>
      <c r="N2309" s="19"/>
      <c r="O2309" s="19"/>
      <c r="P2309" s="19"/>
      <c r="Q2309" s="19"/>
      <c r="R2309" s="19"/>
      <c r="S2309" s="19"/>
      <c r="T2309" s="19"/>
      <c r="U2309" s="19"/>
      <c r="V2309" s="19"/>
      <c r="W2309" s="19"/>
      <c r="X2309" s="19"/>
      <c r="Y2309" s="19"/>
      <c r="Z2309" s="19"/>
      <c r="AA2309" s="19"/>
    </row>
    <row r="2310" spans="1:27" x14ac:dyDescent="0.2">
      <c r="A2310" s="20"/>
      <c r="B2310" s="20"/>
      <c r="C2310" s="20"/>
      <c r="D2310" s="20"/>
      <c r="E2310" s="20"/>
      <c r="F2310" s="20"/>
      <c r="G2310" s="20"/>
      <c r="H2310" s="20"/>
      <c r="I2310" s="20"/>
      <c r="J2310" s="19"/>
      <c r="K2310" s="21"/>
      <c r="L2310" s="21"/>
      <c r="M2310" s="21"/>
      <c r="N2310" s="21"/>
      <c r="O2310" s="21"/>
      <c r="P2310" s="21"/>
      <c r="Q2310" s="21"/>
      <c r="R2310" s="21"/>
      <c r="S2310" s="19"/>
      <c r="T2310" s="19"/>
      <c r="U2310" s="19"/>
      <c r="V2310" s="19"/>
      <c r="W2310" s="19"/>
      <c r="X2310" s="19"/>
      <c r="Y2310" s="19"/>
      <c r="Z2310" s="19"/>
      <c r="AA2310" s="19"/>
    </row>
    <row r="2311" spans="1:27" x14ac:dyDescent="0.2">
      <c r="A2311" s="400" t="s">
        <v>307</v>
      </c>
      <c r="B2311" s="400"/>
      <c r="C2311" s="400"/>
      <c r="D2311" s="400"/>
      <c r="E2311" s="400"/>
      <c r="F2311" s="400"/>
      <c r="G2311" s="400"/>
      <c r="H2311" s="400"/>
      <c r="I2311" s="400"/>
      <c r="J2311" s="400"/>
      <c r="K2311" s="400"/>
      <c r="L2311" s="400"/>
      <c r="M2311" s="400"/>
      <c r="N2311" s="400"/>
      <c r="O2311" s="400"/>
      <c r="P2311" s="400"/>
      <c r="Q2311" s="400"/>
      <c r="R2311" s="400"/>
      <c r="S2311" s="19">
        <v>15</v>
      </c>
      <c r="T2311" s="19"/>
      <c r="U2311" s="19"/>
      <c r="V2311" s="19"/>
      <c r="W2311" s="19"/>
      <c r="X2311" s="19"/>
      <c r="Y2311" s="19"/>
      <c r="Z2311" s="19"/>
      <c r="AA2311" s="19"/>
    </row>
    <row r="2312" spans="1:27" x14ac:dyDescent="0.2">
      <c r="A2312" s="367" t="s">
        <v>741</v>
      </c>
      <c r="B2312" s="367"/>
      <c r="C2312" s="367"/>
      <c r="D2312" s="367"/>
      <c r="E2312" s="367"/>
      <c r="F2312" s="367"/>
      <c r="G2312" s="367"/>
      <c r="H2312" s="367"/>
      <c r="I2312" s="367"/>
      <c r="J2312" s="367"/>
      <c r="K2312" s="367"/>
      <c r="L2312" s="367"/>
      <c r="M2312" s="367"/>
      <c r="N2312" s="367"/>
      <c r="O2312" s="367"/>
      <c r="P2312" s="367"/>
      <c r="Q2312" s="367"/>
      <c r="R2312" s="367"/>
      <c r="S2312" s="19"/>
      <c r="T2312" s="19"/>
      <c r="U2312" s="19"/>
      <c r="V2312" s="19"/>
      <c r="W2312" s="19"/>
      <c r="X2312" s="19"/>
      <c r="Y2312" s="19"/>
      <c r="Z2312" s="19"/>
      <c r="AA2312" s="19"/>
    </row>
    <row r="2313" spans="1:27" ht="16" thickBot="1" x14ac:dyDescent="0.25">
      <c r="A2313" s="20"/>
      <c r="B2313" s="20"/>
      <c r="C2313" s="20"/>
      <c r="D2313" s="20"/>
      <c r="E2313" s="20"/>
      <c r="F2313" s="20"/>
      <c r="G2313" s="20"/>
      <c r="H2313" s="20"/>
      <c r="I2313" s="20"/>
      <c r="J2313" s="19"/>
      <c r="K2313" s="21"/>
      <c r="L2313" s="21"/>
      <c r="M2313" s="21"/>
      <c r="N2313" s="21"/>
      <c r="O2313" s="21"/>
      <c r="P2313" s="21"/>
      <c r="Q2313" s="21"/>
      <c r="R2313" s="21"/>
      <c r="S2313" s="19"/>
      <c r="T2313" s="19"/>
      <c r="U2313" s="19"/>
      <c r="V2313" s="19"/>
      <c r="W2313" s="19"/>
      <c r="X2313" s="19"/>
      <c r="Y2313" s="19"/>
      <c r="Z2313" s="19"/>
      <c r="AA2313" s="19"/>
    </row>
    <row r="2314" spans="1:27" x14ac:dyDescent="0.2">
      <c r="A2314" s="346" t="s">
        <v>252</v>
      </c>
      <c r="B2314" s="346"/>
      <c r="C2314" s="346"/>
      <c r="D2314" s="346"/>
      <c r="E2314" s="23" t="str">
        <f>VLOOKUP(S2311,[128]Base_02!$A$5:$AD$24,2,0)</f>
        <v>000015</v>
      </c>
      <c r="F2314" s="19"/>
      <c r="G2314" s="19"/>
      <c r="H2314" s="21"/>
      <c r="I2314" s="21"/>
      <c r="J2314" s="19"/>
      <c r="K2314" s="401" t="s">
        <v>251</v>
      </c>
      <c r="L2314" s="402"/>
      <c r="M2314" s="402"/>
      <c r="N2314" s="402"/>
      <c r="O2314" s="402"/>
      <c r="P2314" s="402"/>
      <c r="Q2314" s="402"/>
      <c r="R2314" s="403"/>
      <c r="S2314" s="19"/>
      <c r="T2314" s="19"/>
      <c r="U2314" s="19"/>
      <c r="V2314" s="19"/>
      <c r="W2314" s="19"/>
      <c r="X2314" s="19"/>
      <c r="Y2314" s="19"/>
      <c r="Z2314" s="19"/>
      <c r="AA2314" s="19"/>
    </row>
    <row r="2315" spans="1:27" x14ac:dyDescent="0.2">
      <c r="A2315" s="346" t="s">
        <v>253</v>
      </c>
      <c r="B2315" s="346"/>
      <c r="C2315" s="346"/>
      <c r="D2315" s="346"/>
      <c r="E2315" s="23" t="str">
        <f>VLOOKUP(S2311,[128]Base_02!$A$5:$AD$24,3,0)</f>
        <v>Nama PB 15</v>
      </c>
      <c r="F2315" s="19"/>
      <c r="G2315" s="19"/>
      <c r="H2315" s="21"/>
      <c r="I2315" s="21"/>
      <c r="J2315" s="19"/>
      <c r="K2315" s="404"/>
      <c r="L2315" s="368"/>
      <c r="M2315" s="368"/>
      <c r="N2315" s="368"/>
      <c r="O2315" s="368"/>
      <c r="P2315" s="368"/>
      <c r="Q2315" s="368"/>
      <c r="R2315" s="405"/>
      <c r="S2315" s="19"/>
      <c r="T2315" s="19"/>
      <c r="U2315" s="19"/>
      <c r="V2315" s="19"/>
      <c r="W2315" s="19"/>
      <c r="X2315" s="19"/>
      <c r="Y2315" s="19"/>
      <c r="Z2315" s="19"/>
      <c r="AA2315" s="19"/>
    </row>
    <row r="2316" spans="1:27" x14ac:dyDescent="0.2">
      <c r="A2316" s="346" t="s">
        <v>3</v>
      </c>
      <c r="B2316" s="346"/>
      <c r="C2316" s="346"/>
      <c r="D2316" s="346"/>
      <c r="E2316" s="23">
        <f>VLOOKUP(S2311,[128]Base_02!$A$5:$AD$24,14,0)</f>
        <v>0</v>
      </c>
      <c r="F2316" s="19"/>
      <c r="G2316" s="19"/>
      <c r="H2316" s="21"/>
      <c r="I2316" s="21"/>
      <c r="J2316" s="19"/>
      <c r="K2316" s="404"/>
      <c r="L2316" s="368"/>
      <c r="M2316" s="368"/>
      <c r="N2316" s="368"/>
      <c r="O2316" s="368"/>
      <c r="P2316" s="368"/>
      <c r="Q2316" s="368"/>
      <c r="R2316" s="405"/>
      <c r="S2316" s="19"/>
      <c r="T2316" s="19"/>
      <c r="U2316" s="19"/>
      <c r="V2316" s="19"/>
      <c r="W2316" s="19"/>
      <c r="X2316" s="19"/>
      <c r="Y2316" s="19"/>
      <c r="Z2316" s="19"/>
      <c r="AA2316" s="19"/>
    </row>
    <row r="2317" spans="1:27" x14ac:dyDescent="0.2">
      <c r="A2317" s="346" t="s">
        <v>4</v>
      </c>
      <c r="B2317" s="346"/>
      <c r="C2317" s="346"/>
      <c r="D2317" s="346"/>
      <c r="E2317" s="23" t="str">
        <f>VLOOKUP(S2311,[128]Base_02!$A$5:$Z$24,11,FALSE)&amp;", RT "&amp;VLOOKUP(S2311,[128]Base_02!$A$5:$Z$24,12,FALSE)&amp;", RW "&amp;VLOOKUP(S2311,[128]Base_02!$A$5:$Z$24,13,FALSE)</f>
        <v>Jalan Kanal Victory, RT 2, RW 1</v>
      </c>
      <c r="F2317" s="19"/>
      <c r="G2317" s="19"/>
      <c r="H2317" s="23"/>
      <c r="I2317" s="21"/>
      <c r="J2317" s="19"/>
      <c r="K2317" s="404"/>
      <c r="L2317" s="368"/>
      <c r="M2317" s="368"/>
      <c r="N2317" s="368"/>
      <c r="O2317" s="368"/>
      <c r="P2317" s="368"/>
      <c r="Q2317" s="368"/>
      <c r="R2317" s="405"/>
      <c r="S2317" s="19"/>
      <c r="T2317" s="19"/>
      <c r="U2317" s="19"/>
      <c r="V2317" s="19"/>
      <c r="W2317" s="19"/>
      <c r="X2317" s="19"/>
      <c r="Y2317" s="19"/>
      <c r="Z2317" s="19"/>
      <c r="AA2317" s="19"/>
    </row>
    <row r="2318" spans="1:27" x14ac:dyDescent="0.2">
      <c r="A2318" s="346" t="str">
        <f>[128]Base_01!$B$2</f>
        <v>Kelurahan</v>
      </c>
      <c r="B2318" s="346"/>
      <c r="C2318" s="346"/>
      <c r="D2318" s="346"/>
      <c r="E2318" s="23" t="str">
        <f>[128]Base_01!$C$2</f>
        <v>Klasabi</v>
      </c>
      <c r="F2318" s="19"/>
      <c r="G2318" s="19"/>
      <c r="H2318" s="21"/>
      <c r="I2318" s="21"/>
      <c r="J2318" s="19"/>
      <c r="K2318" s="404"/>
      <c r="L2318" s="368"/>
      <c r="M2318" s="368"/>
      <c r="N2318" s="368"/>
      <c r="O2318" s="368"/>
      <c r="P2318" s="368"/>
      <c r="Q2318" s="368"/>
      <c r="R2318" s="405"/>
      <c r="S2318" s="19" t="s">
        <v>254</v>
      </c>
      <c r="T2318" s="19"/>
      <c r="U2318" s="19"/>
      <c r="V2318" s="19"/>
      <c r="W2318" s="19"/>
      <c r="X2318" s="19"/>
      <c r="Y2318" s="19"/>
      <c r="Z2318" s="19"/>
      <c r="AA2318" s="19"/>
    </row>
    <row r="2319" spans="1:27" x14ac:dyDescent="0.2">
      <c r="A2319" s="346" t="s">
        <v>9</v>
      </c>
      <c r="B2319" s="346"/>
      <c r="C2319" s="346"/>
      <c r="D2319" s="346"/>
      <c r="E2319" s="23" t="str">
        <f>[128]Base_01!$C$3</f>
        <v>Sorong Manoi</v>
      </c>
      <c r="F2319" s="19"/>
      <c r="G2319" s="19"/>
      <c r="H2319" s="21"/>
      <c r="I2319" s="21"/>
      <c r="J2319" s="19"/>
      <c r="K2319" s="404"/>
      <c r="L2319" s="368"/>
      <c r="M2319" s="368"/>
      <c r="N2319" s="368"/>
      <c r="O2319" s="368"/>
      <c r="P2319" s="368"/>
      <c r="Q2319" s="368"/>
      <c r="R2319" s="405"/>
      <c r="S2319" s="19" t="s">
        <v>255</v>
      </c>
      <c r="T2319" s="19"/>
      <c r="U2319" s="19"/>
      <c r="V2319" s="19"/>
      <c r="W2319" s="19"/>
      <c r="X2319" s="19"/>
      <c r="Y2319" s="19"/>
      <c r="Z2319" s="19"/>
      <c r="AA2319" s="19"/>
    </row>
    <row r="2320" spans="1:27" x14ac:dyDescent="0.2">
      <c r="A2320" s="346" t="str">
        <f>[128]Base_01!$B$4</f>
        <v>Kota</v>
      </c>
      <c r="B2320" s="346"/>
      <c r="C2320" s="346"/>
      <c r="D2320" s="346"/>
      <c r="E2320" s="23" t="str">
        <f>[128]Base_01!$C$4</f>
        <v>Sorong</v>
      </c>
      <c r="F2320" s="19"/>
      <c r="G2320" s="19"/>
      <c r="H2320" s="21"/>
      <c r="I2320" s="21"/>
      <c r="J2320" s="19"/>
      <c r="K2320" s="404"/>
      <c r="L2320" s="368"/>
      <c r="M2320" s="368"/>
      <c r="N2320" s="368"/>
      <c r="O2320" s="368"/>
      <c r="P2320" s="368"/>
      <c r="Q2320" s="368"/>
      <c r="R2320" s="405"/>
      <c r="S2320" s="19" t="s">
        <v>257</v>
      </c>
      <c r="T2320" s="19"/>
      <c r="U2320" s="19"/>
      <c r="V2320" s="19"/>
      <c r="W2320" s="19"/>
      <c r="X2320" s="19"/>
      <c r="Y2320" s="19"/>
      <c r="Z2320" s="19"/>
      <c r="AA2320" s="19"/>
    </row>
    <row r="2321" spans="1:27" x14ac:dyDescent="0.2">
      <c r="A2321" s="346" t="str">
        <f>[128]Base_01!$B$5</f>
        <v>Provinsi</v>
      </c>
      <c r="B2321" s="346"/>
      <c r="C2321" s="346"/>
      <c r="D2321" s="346"/>
      <c r="E2321" s="19" t="str">
        <f>[128]Base_01!$C$5</f>
        <v>Papua Barat Daya</v>
      </c>
      <c r="F2321" s="19"/>
      <c r="G2321" s="21"/>
      <c r="H2321" s="21"/>
      <c r="I2321" s="21"/>
      <c r="J2321" s="19"/>
      <c r="K2321" s="404"/>
      <c r="L2321" s="368"/>
      <c r="M2321" s="368"/>
      <c r="N2321" s="368"/>
      <c r="O2321" s="368"/>
      <c r="P2321" s="368"/>
      <c r="Q2321" s="368"/>
      <c r="R2321" s="405"/>
      <c r="S2321" s="19" t="s">
        <v>258</v>
      </c>
      <c r="T2321" s="19"/>
      <c r="U2321" s="19"/>
      <c r="V2321" s="19"/>
      <c r="W2321" s="19"/>
      <c r="X2321" s="19"/>
      <c r="Y2321" s="19"/>
      <c r="Z2321" s="19"/>
      <c r="AA2321" s="19"/>
    </row>
    <row r="2322" spans="1:27" x14ac:dyDescent="0.2">
      <c r="A2322" s="19"/>
      <c r="B2322" s="19"/>
      <c r="C2322" s="19"/>
      <c r="D2322" s="21"/>
      <c r="E2322" s="21"/>
      <c r="F2322" s="21"/>
      <c r="G2322" s="21"/>
      <c r="H2322" s="21"/>
      <c r="I2322" s="21"/>
      <c r="J2322" s="21"/>
      <c r="K2322" s="404"/>
      <c r="L2322" s="368"/>
      <c r="M2322" s="368"/>
      <c r="N2322" s="368"/>
      <c r="O2322" s="368"/>
      <c r="P2322" s="368"/>
      <c r="Q2322" s="368"/>
      <c r="R2322" s="405"/>
      <c r="S2322" s="19"/>
      <c r="T2322" s="19"/>
      <c r="U2322" s="19"/>
      <c r="V2322" s="19"/>
      <c r="W2322" s="19"/>
      <c r="X2322" s="19"/>
      <c r="Y2322" s="19"/>
      <c r="Z2322" s="19"/>
      <c r="AA2322" s="19"/>
    </row>
    <row r="2323" spans="1:27" x14ac:dyDescent="0.2">
      <c r="A2323" s="19"/>
      <c r="B2323" s="19"/>
      <c r="C2323" s="19"/>
      <c r="D2323" s="21"/>
      <c r="E2323" s="21"/>
      <c r="F2323" s="21"/>
      <c r="G2323" s="21"/>
      <c r="H2323" s="21"/>
      <c r="I2323" s="21"/>
      <c r="J2323" s="21"/>
      <c r="K2323" s="404"/>
      <c r="L2323" s="368"/>
      <c r="M2323" s="368"/>
      <c r="N2323" s="368"/>
      <c r="O2323" s="368"/>
      <c r="P2323" s="368"/>
      <c r="Q2323" s="368"/>
      <c r="R2323" s="405"/>
      <c r="S2323" s="19"/>
      <c r="T2323" s="19"/>
      <c r="U2323" s="19"/>
      <c r="V2323" s="19"/>
      <c r="W2323" s="19"/>
      <c r="X2323" s="19"/>
      <c r="Y2323" s="19"/>
      <c r="Z2323" s="19"/>
      <c r="AA2323" s="19"/>
    </row>
    <row r="2324" spans="1:27" x14ac:dyDescent="0.2">
      <c r="A2324" s="19"/>
      <c r="B2324" s="19"/>
      <c r="C2324" s="19"/>
      <c r="D2324" s="21"/>
      <c r="E2324" s="21"/>
      <c r="F2324" s="21"/>
      <c r="G2324" s="21"/>
      <c r="H2324" s="21"/>
      <c r="I2324" s="21"/>
      <c r="J2324" s="21"/>
      <c r="K2324" s="404"/>
      <c r="L2324" s="368"/>
      <c r="M2324" s="368"/>
      <c r="N2324" s="368"/>
      <c r="O2324" s="368"/>
      <c r="P2324" s="368"/>
      <c r="Q2324" s="368"/>
      <c r="R2324" s="405"/>
      <c r="S2324" s="19"/>
      <c r="T2324" s="19"/>
      <c r="U2324" s="19"/>
      <c r="V2324" s="19"/>
      <c r="W2324" s="19"/>
      <c r="X2324" s="19"/>
      <c r="Y2324" s="19"/>
      <c r="Z2324" s="19"/>
      <c r="AA2324" s="19"/>
    </row>
    <row r="2325" spans="1:27" ht="16" thickBot="1" x14ac:dyDescent="0.25">
      <c r="A2325" s="19"/>
      <c r="B2325" s="19"/>
      <c r="C2325" s="19"/>
      <c r="D2325" s="21"/>
      <c r="E2325" s="21"/>
      <c r="F2325" s="21"/>
      <c r="G2325" s="21"/>
      <c r="H2325" s="21"/>
      <c r="I2325" s="21"/>
      <c r="J2325" s="21"/>
      <c r="K2325" s="406"/>
      <c r="L2325" s="407"/>
      <c r="M2325" s="407"/>
      <c r="N2325" s="407"/>
      <c r="O2325" s="407"/>
      <c r="P2325" s="407"/>
      <c r="Q2325" s="407"/>
      <c r="R2325" s="408"/>
      <c r="S2325" s="19"/>
      <c r="T2325" s="19"/>
      <c r="U2325" s="19"/>
      <c r="V2325" s="19"/>
      <c r="W2325" s="19"/>
      <c r="X2325" s="19"/>
      <c r="Y2325" s="19"/>
      <c r="Z2325" s="19"/>
      <c r="AA2325" s="19"/>
    </row>
    <row r="2326" spans="1:27" x14ac:dyDescent="0.2">
      <c r="A2326" s="19"/>
      <c r="B2326" s="19"/>
      <c r="C2326" s="19"/>
      <c r="D2326" s="21"/>
      <c r="E2326" s="21"/>
      <c r="F2326" s="21"/>
      <c r="G2326" s="21"/>
      <c r="H2326" s="21"/>
      <c r="I2326" s="21"/>
      <c r="J2326" s="21"/>
      <c r="K2326" s="28"/>
      <c r="L2326" s="28"/>
      <c r="M2326" s="28"/>
      <c r="N2326" s="28"/>
      <c r="O2326" s="28"/>
      <c r="P2326" s="28"/>
      <c r="Q2326" s="28"/>
      <c r="R2326" s="28"/>
      <c r="S2326" s="19"/>
      <c r="T2326" s="19"/>
      <c r="U2326" s="19"/>
      <c r="V2326" s="19"/>
      <c r="W2326" s="19"/>
      <c r="X2326" s="19"/>
      <c r="Y2326" s="19"/>
      <c r="Z2326" s="19"/>
      <c r="AA2326" s="19"/>
    </row>
    <row r="2327" spans="1:27" x14ac:dyDescent="0.2">
      <c r="A2327" s="19"/>
      <c r="B2327" s="19"/>
      <c r="C2327" s="19"/>
      <c r="D2327" s="19"/>
      <c r="E2327" s="19"/>
      <c r="F2327" s="19"/>
      <c r="G2327" s="19"/>
      <c r="H2327" s="19"/>
      <c r="I2327" s="21"/>
      <c r="J2327" s="21"/>
      <c r="K2327" s="21"/>
      <c r="L2327" s="21"/>
      <c r="M2327" s="21"/>
      <c r="N2327" s="21"/>
      <c r="O2327" s="21"/>
      <c r="P2327" s="21"/>
      <c r="Q2327" s="21"/>
      <c r="R2327" s="21"/>
      <c r="S2327" s="19"/>
      <c r="T2327" s="19"/>
      <c r="U2327" s="19"/>
      <c r="V2327" s="19"/>
      <c r="W2327" s="19"/>
      <c r="X2327" s="19"/>
      <c r="Y2327" s="19"/>
      <c r="Z2327" s="19"/>
      <c r="AA2327" s="19"/>
    </row>
    <row r="2328" spans="1:27" ht="16" thickBot="1" x14ac:dyDescent="0.25">
      <c r="A2328" s="24" t="s">
        <v>310</v>
      </c>
      <c r="B2328" s="19"/>
      <c r="C2328" s="19"/>
      <c r="D2328" s="19"/>
      <c r="E2328" s="19"/>
      <c r="F2328" s="19"/>
      <c r="G2328" s="19"/>
      <c r="H2328" s="19"/>
      <c r="I2328" s="21"/>
      <c r="J2328" s="21"/>
      <c r="K2328" s="21"/>
      <c r="L2328" s="21"/>
      <c r="M2328" s="21"/>
      <c r="N2328" s="25"/>
      <c r="O2328" s="21"/>
      <c r="P2328" s="21"/>
      <c r="Q2328" s="21"/>
      <c r="R2328" s="21"/>
      <c r="S2328" s="19"/>
      <c r="T2328" s="19"/>
      <c r="U2328" s="19"/>
      <c r="V2328" s="19"/>
      <c r="W2328" s="19"/>
      <c r="X2328" s="19"/>
      <c r="Y2328" s="19"/>
      <c r="Z2328" s="19"/>
      <c r="AA2328" s="19"/>
    </row>
    <row r="2329" spans="1:27" x14ac:dyDescent="0.2">
      <c r="A2329" s="383" t="s">
        <v>259</v>
      </c>
      <c r="B2329" s="384"/>
      <c r="C2329" s="384"/>
      <c r="D2329" s="384"/>
      <c r="E2329" s="384"/>
      <c r="F2329" s="389" t="s">
        <v>323</v>
      </c>
      <c r="G2329" s="390"/>
      <c r="H2329" s="390"/>
      <c r="I2329" s="390"/>
      <c r="J2329" s="390"/>
      <c r="K2329" s="390"/>
      <c r="L2329" s="390"/>
      <c r="M2329" s="391"/>
      <c r="N2329" s="384" t="s">
        <v>259</v>
      </c>
      <c r="O2329" s="384"/>
      <c r="P2329" s="384"/>
      <c r="Q2329" s="384"/>
      <c r="R2329" s="397"/>
      <c r="S2329" s="19"/>
      <c r="T2329" s="19"/>
      <c r="U2329" s="19"/>
      <c r="V2329" s="19"/>
      <c r="W2329" s="19"/>
      <c r="X2329" s="19"/>
      <c r="Y2329" s="19"/>
      <c r="Z2329" s="19"/>
      <c r="AA2329" s="19"/>
    </row>
    <row r="2330" spans="1:27" x14ac:dyDescent="0.2">
      <c r="A2330" s="385"/>
      <c r="B2330" s="386"/>
      <c r="C2330" s="386"/>
      <c r="D2330" s="386"/>
      <c r="E2330" s="386"/>
      <c r="F2330" s="392"/>
      <c r="G2330" s="379"/>
      <c r="H2330" s="379"/>
      <c r="I2330" s="379"/>
      <c r="J2330" s="379"/>
      <c r="K2330" s="379"/>
      <c r="L2330" s="379"/>
      <c r="M2330" s="393"/>
      <c r="N2330" s="386"/>
      <c r="O2330" s="386"/>
      <c r="P2330" s="386"/>
      <c r="Q2330" s="386"/>
      <c r="R2330" s="398"/>
      <c r="S2330" s="19" t="s">
        <v>260</v>
      </c>
      <c r="T2330" s="19"/>
      <c r="U2330" s="19"/>
      <c r="V2330" s="19"/>
      <c r="W2330" s="19"/>
      <c r="X2330" s="19"/>
      <c r="Y2330" s="19"/>
      <c r="Z2330" s="19"/>
      <c r="AA2330" s="19"/>
    </row>
    <row r="2331" spans="1:27" x14ac:dyDescent="0.2">
      <c r="A2331" s="385"/>
      <c r="B2331" s="386"/>
      <c r="C2331" s="386"/>
      <c r="D2331" s="386"/>
      <c r="E2331" s="386"/>
      <c r="F2331" s="392"/>
      <c r="G2331" s="379"/>
      <c r="H2331" s="379"/>
      <c r="I2331" s="379"/>
      <c r="J2331" s="379"/>
      <c r="K2331" s="379"/>
      <c r="L2331" s="379"/>
      <c r="M2331" s="393"/>
      <c r="N2331" s="386"/>
      <c r="O2331" s="386"/>
      <c r="P2331" s="386"/>
      <c r="Q2331" s="386"/>
      <c r="R2331" s="398"/>
      <c r="S2331" s="19" t="s">
        <v>261</v>
      </c>
      <c r="T2331" s="19"/>
      <c r="U2331" s="19"/>
      <c r="V2331" s="19"/>
      <c r="W2331" s="19"/>
      <c r="X2331" s="19"/>
      <c r="Y2331" s="19"/>
      <c r="Z2331" s="19"/>
      <c r="AA2331" s="19"/>
    </row>
    <row r="2332" spans="1:27" x14ac:dyDescent="0.2">
      <c r="A2332" s="385"/>
      <c r="B2332" s="386"/>
      <c r="C2332" s="386"/>
      <c r="D2332" s="386"/>
      <c r="E2332" s="386"/>
      <c r="F2332" s="392"/>
      <c r="G2332" s="379"/>
      <c r="H2332" s="379"/>
      <c r="I2332" s="379"/>
      <c r="J2332" s="379"/>
      <c r="K2332" s="379"/>
      <c r="L2332" s="379"/>
      <c r="M2332" s="393"/>
      <c r="N2332" s="386"/>
      <c r="O2332" s="386"/>
      <c r="P2332" s="386"/>
      <c r="Q2332" s="386"/>
      <c r="R2332" s="398"/>
      <c r="S2332" s="19"/>
      <c r="T2332" s="19"/>
      <c r="U2332" s="19"/>
      <c r="V2332" s="19"/>
      <c r="W2332" s="19"/>
      <c r="X2332" s="19"/>
      <c r="Y2332" s="19"/>
      <c r="Z2332" s="19"/>
      <c r="AA2332" s="19"/>
    </row>
    <row r="2333" spans="1:27" x14ac:dyDescent="0.2">
      <c r="A2333" s="385"/>
      <c r="B2333" s="386"/>
      <c r="C2333" s="386"/>
      <c r="D2333" s="386"/>
      <c r="E2333" s="386"/>
      <c r="F2333" s="392"/>
      <c r="G2333" s="379"/>
      <c r="H2333" s="379"/>
      <c r="I2333" s="379"/>
      <c r="J2333" s="379"/>
      <c r="K2333" s="379"/>
      <c r="L2333" s="379"/>
      <c r="M2333" s="393"/>
      <c r="N2333" s="386"/>
      <c r="O2333" s="386"/>
      <c r="P2333" s="386"/>
      <c r="Q2333" s="386"/>
      <c r="R2333" s="398"/>
      <c r="S2333" s="19"/>
      <c r="T2333" s="19"/>
      <c r="U2333" s="19"/>
      <c r="V2333" s="19"/>
      <c r="W2333" s="19"/>
      <c r="X2333" s="19"/>
      <c r="Y2333" s="19"/>
      <c r="Z2333" s="19"/>
      <c r="AA2333" s="19"/>
    </row>
    <row r="2334" spans="1:27" x14ac:dyDescent="0.2">
      <c r="A2334" s="385"/>
      <c r="B2334" s="386"/>
      <c r="C2334" s="386"/>
      <c r="D2334" s="386"/>
      <c r="E2334" s="386"/>
      <c r="F2334" s="392"/>
      <c r="G2334" s="379"/>
      <c r="H2334" s="379"/>
      <c r="I2334" s="379"/>
      <c r="J2334" s="379"/>
      <c r="K2334" s="379"/>
      <c r="L2334" s="379"/>
      <c r="M2334" s="393"/>
      <c r="N2334" s="386"/>
      <c r="O2334" s="386"/>
      <c r="P2334" s="386"/>
      <c r="Q2334" s="386"/>
      <c r="R2334" s="398"/>
      <c r="S2334" s="19"/>
      <c r="T2334" s="19"/>
      <c r="U2334" s="19"/>
      <c r="V2334" s="19"/>
      <c r="W2334" s="19"/>
      <c r="X2334" s="19"/>
      <c r="Y2334" s="19"/>
      <c r="Z2334" s="19"/>
      <c r="AA2334" s="19"/>
    </row>
    <row r="2335" spans="1:27" x14ac:dyDescent="0.2">
      <c r="A2335" s="385"/>
      <c r="B2335" s="386"/>
      <c r="C2335" s="386"/>
      <c r="D2335" s="386"/>
      <c r="E2335" s="386"/>
      <c r="F2335" s="392"/>
      <c r="G2335" s="379"/>
      <c r="H2335" s="379"/>
      <c r="I2335" s="379"/>
      <c r="J2335" s="379"/>
      <c r="K2335" s="379"/>
      <c r="L2335" s="379"/>
      <c r="M2335" s="393"/>
      <c r="N2335" s="386"/>
      <c r="O2335" s="386"/>
      <c r="P2335" s="386"/>
      <c r="Q2335" s="386"/>
      <c r="R2335" s="398"/>
      <c r="S2335" s="19"/>
      <c r="T2335" s="19"/>
      <c r="U2335" s="19"/>
      <c r="V2335" s="19"/>
      <c r="W2335" s="19"/>
      <c r="X2335" s="19"/>
      <c r="Y2335" s="19"/>
      <c r="Z2335" s="19"/>
      <c r="AA2335" s="19"/>
    </row>
    <row r="2336" spans="1:27" x14ac:dyDescent="0.2">
      <c r="A2336" s="385"/>
      <c r="B2336" s="386"/>
      <c r="C2336" s="386"/>
      <c r="D2336" s="386"/>
      <c r="E2336" s="386"/>
      <c r="F2336" s="392"/>
      <c r="G2336" s="379"/>
      <c r="H2336" s="379"/>
      <c r="I2336" s="379"/>
      <c r="J2336" s="379"/>
      <c r="K2336" s="379"/>
      <c r="L2336" s="379"/>
      <c r="M2336" s="393"/>
      <c r="N2336" s="386"/>
      <c r="O2336" s="386"/>
      <c r="P2336" s="386"/>
      <c r="Q2336" s="386"/>
      <c r="R2336" s="398"/>
      <c r="S2336" s="19" t="s">
        <v>262</v>
      </c>
      <c r="T2336" s="19"/>
      <c r="U2336" s="19"/>
      <c r="V2336" s="19"/>
      <c r="W2336" s="19"/>
      <c r="X2336" s="19"/>
      <c r="Y2336" s="19"/>
      <c r="Z2336" s="19"/>
      <c r="AA2336" s="19"/>
    </row>
    <row r="2337" spans="1:27" x14ac:dyDescent="0.2">
      <c r="A2337" s="385"/>
      <c r="B2337" s="386"/>
      <c r="C2337" s="386"/>
      <c r="D2337" s="386"/>
      <c r="E2337" s="386"/>
      <c r="F2337" s="392"/>
      <c r="G2337" s="379"/>
      <c r="H2337" s="379"/>
      <c r="I2337" s="379"/>
      <c r="J2337" s="379"/>
      <c r="K2337" s="379"/>
      <c r="L2337" s="379"/>
      <c r="M2337" s="393"/>
      <c r="N2337" s="386"/>
      <c r="O2337" s="386"/>
      <c r="P2337" s="386"/>
      <c r="Q2337" s="386"/>
      <c r="R2337" s="398"/>
      <c r="S2337" s="19" t="s">
        <v>263</v>
      </c>
      <c r="T2337" s="19"/>
      <c r="U2337" s="19"/>
      <c r="V2337" s="19"/>
      <c r="W2337" s="19"/>
      <c r="X2337" s="19"/>
      <c r="Y2337" s="19"/>
      <c r="Z2337" s="19"/>
      <c r="AA2337" s="19"/>
    </row>
    <row r="2338" spans="1:27" ht="16" thickBot="1" x14ac:dyDescent="0.25">
      <c r="A2338" s="387"/>
      <c r="B2338" s="388"/>
      <c r="C2338" s="388"/>
      <c r="D2338" s="388"/>
      <c r="E2338" s="388"/>
      <c r="F2338" s="392"/>
      <c r="G2338" s="379"/>
      <c r="H2338" s="379"/>
      <c r="I2338" s="379"/>
      <c r="J2338" s="379"/>
      <c r="K2338" s="379"/>
      <c r="L2338" s="379"/>
      <c r="M2338" s="393"/>
      <c r="N2338" s="388"/>
      <c r="O2338" s="388"/>
      <c r="P2338" s="388"/>
      <c r="Q2338" s="388"/>
      <c r="R2338" s="399"/>
      <c r="S2338" s="19" t="s">
        <v>258</v>
      </c>
      <c r="T2338" s="19"/>
      <c r="U2338" s="19"/>
      <c r="V2338" s="19"/>
      <c r="W2338" s="19"/>
      <c r="X2338" s="19"/>
      <c r="Y2338" s="19"/>
      <c r="Z2338" s="19"/>
      <c r="AA2338" s="19"/>
    </row>
    <row r="2339" spans="1:27" x14ac:dyDescent="0.2">
      <c r="A2339" s="383" t="s">
        <v>259</v>
      </c>
      <c r="B2339" s="384"/>
      <c r="C2339" s="384"/>
      <c r="D2339" s="384"/>
      <c r="E2339" s="384"/>
      <c r="F2339" s="392"/>
      <c r="G2339" s="379"/>
      <c r="H2339" s="379"/>
      <c r="I2339" s="379"/>
      <c r="J2339" s="379"/>
      <c r="K2339" s="379"/>
      <c r="L2339" s="379"/>
      <c r="M2339" s="393"/>
      <c r="N2339" s="384" t="s">
        <v>259</v>
      </c>
      <c r="O2339" s="384"/>
      <c r="P2339" s="384"/>
      <c r="Q2339" s="384"/>
      <c r="R2339" s="397"/>
      <c r="S2339" s="19" t="s">
        <v>264</v>
      </c>
      <c r="T2339" s="19"/>
      <c r="U2339" s="19"/>
      <c r="V2339" s="19"/>
      <c r="W2339" s="19"/>
      <c r="X2339" s="19"/>
      <c r="Y2339" s="19"/>
      <c r="Z2339" s="19"/>
      <c r="AA2339" s="19"/>
    </row>
    <row r="2340" spans="1:27" x14ac:dyDescent="0.2">
      <c r="A2340" s="385"/>
      <c r="B2340" s="386"/>
      <c r="C2340" s="386"/>
      <c r="D2340" s="386"/>
      <c r="E2340" s="386"/>
      <c r="F2340" s="392"/>
      <c r="G2340" s="379"/>
      <c r="H2340" s="379"/>
      <c r="I2340" s="379"/>
      <c r="J2340" s="379"/>
      <c r="K2340" s="379"/>
      <c r="L2340" s="379"/>
      <c r="M2340" s="393"/>
      <c r="N2340" s="386"/>
      <c r="O2340" s="386"/>
      <c r="P2340" s="386"/>
      <c r="Q2340" s="386"/>
      <c r="R2340" s="398"/>
      <c r="S2340" s="19" t="s">
        <v>265</v>
      </c>
      <c r="T2340" s="19"/>
      <c r="U2340" s="19"/>
      <c r="V2340" s="19"/>
      <c r="W2340" s="19"/>
      <c r="X2340" s="19"/>
      <c r="Y2340" s="19"/>
      <c r="Z2340" s="19"/>
      <c r="AA2340" s="19"/>
    </row>
    <row r="2341" spans="1:27" x14ac:dyDescent="0.2">
      <c r="A2341" s="385"/>
      <c r="B2341" s="386"/>
      <c r="C2341" s="386"/>
      <c r="D2341" s="386"/>
      <c r="E2341" s="386"/>
      <c r="F2341" s="392"/>
      <c r="G2341" s="379"/>
      <c r="H2341" s="379"/>
      <c r="I2341" s="379"/>
      <c r="J2341" s="379"/>
      <c r="K2341" s="379"/>
      <c r="L2341" s="379"/>
      <c r="M2341" s="393"/>
      <c r="N2341" s="386"/>
      <c r="O2341" s="386"/>
      <c r="P2341" s="386"/>
      <c r="Q2341" s="386"/>
      <c r="R2341" s="398"/>
      <c r="S2341" s="19"/>
      <c r="T2341" s="19"/>
      <c r="U2341" s="19"/>
      <c r="V2341" s="19"/>
      <c r="W2341" s="19"/>
      <c r="X2341" s="19"/>
      <c r="Y2341" s="19"/>
      <c r="Z2341" s="19"/>
      <c r="AA2341" s="19"/>
    </row>
    <row r="2342" spans="1:27" x14ac:dyDescent="0.2">
      <c r="A2342" s="385"/>
      <c r="B2342" s="386"/>
      <c r="C2342" s="386"/>
      <c r="D2342" s="386"/>
      <c r="E2342" s="386"/>
      <c r="F2342" s="392"/>
      <c r="G2342" s="379"/>
      <c r="H2342" s="379"/>
      <c r="I2342" s="379"/>
      <c r="J2342" s="379"/>
      <c r="K2342" s="379"/>
      <c r="L2342" s="379"/>
      <c r="M2342" s="393"/>
      <c r="N2342" s="386"/>
      <c r="O2342" s="386"/>
      <c r="P2342" s="386"/>
      <c r="Q2342" s="386"/>
      <c r="R2342" s="398"/>
      <c r="S2342" s="19"/>
      <c r="T2342" s="19"/>
      <c r="U2342" s="19"/>
      <c r="V2342" s="19"/>
      <c r="W2342" s="19"/>
      <c r="X2342" s="19"/>
      <c r="Y2342" s="19"/>
      <c r="Z2342" s="19"/>
      <c r="AA2342" s="19"/>
    </row>
    <row r="2343" spans="1:27" x14ac:dyDescent="0.2">
      <c r="A2343" s="385"/>
      <c r="B2343" s="386"/>
      <c r="C2343" s="386"/>
      <c r="D2343" s="386"/>
      <c r="E2343" s="386"/>
      <c r="F2343" s="392"/>
      <c r="G2343" s="379"/>
      <c r="H2343" s="379"/>
      <c r="I2343" s="379"/>
      <c r="J2343" s="379"/>
      <c r="K2343" s="379"/>
      <c r="L2343" s="379"/>
      <c r="M2343" s="393"/>
      <c r="N2343" s="386"/>
      <c r="O2343" s="386"/>
      <c r="P2343" s="386"/>
      <c r="Q2343" s="386"/>
      <c r="R2343" s="398"/>
      <c r="S2343" s="19"/>
      <c r="T2343" s="19"/>
      <c r="U2343" s="19"/>
      <c r="V2343" s="19"/>
      <c r="W2343" s="19"/>
      <c r="X2343" s="19"/>
      <c r="Y2343" s="19"/>
      <c r="Z2343" s="19"/>
      <c r="AA2343" s="19"/>
    </row>
    <row r="2344" spans="1:27" x14ac:dyDescent="0.2">
      <c r="A2344" s="385"/>
      <c r="B2344" s="386"/>
      <c r="C2344" s="386"/>
      <c r="D2344" s="386"/>
      <c r="E2344" s="386"/>
      <c r="F2344" s="392"/>
      <c r="G2344" s="379"/>
      <c r="H2344" s="379"/>
      <c r="I2344" s="379"/>
      <c r="J2344" s="379"/>
      <c r="K2344" s="379"/>
      <c r="L2344" s="379"/>
      <c r="M2344" s="393"/>
      <c r="N2344" s="386"/>
      <c r="O2344" s="386"/>
      <c r="P2344" s="386"/>
      <c r="Q2344" s="386"/>
      <c r="R2344" s="398"/>
      <c r="S2344" s="19"/>
      <c r="T2344" s="19"/>
      <c r="U2344" s="19"/>
      <c r="V2344" s="19"/>
      <c r="W2344" s="19"/>
      <c r="X2344" s="19"/>
      <c r="Y2344" s="19"/>
      <c r="Z2344" s="19"/>
      <c r="AA2344" s="19"/>
    </row>
    <row r="2345" spans="1:27" x14ac:dyDescent="0.2">
      <c r="A2345" s="385"/>
      <c r="B2345" s="386"/>
      <c r="C2345" s="386"/>
      <c r="D2345" s="386"/>
      <c r="E2345" s="386"/>
      <c r="F2345" s="392"/>
      <c r="G2345" s="379"/>
      <c r="H2345" s="379"/>
      <c r="I2345" s="379"/>
      <c r="J2345" s="379"/>
      <c r="K2345" s="379"/>
      <c r="L2345" s="379"/>
      <c r="M2345" s="393"/>
      <c r="N2345" s="386"/>
      <c r="O2345" s="386"/>
      <c r="P2345" s="386"/>
      <c r="Q2345" s="386"/>
      <c r="R2345" s="398"/>
      <c r="S2345" s="19"/>
      <c r="T2345" s="19"/>
      <c r="U2345" s="19"/>
      <c r="V2345" s="19"/>
      <c r="W2345" s="19"/>
      <c r="X2345" s="19"/>
      <c r="Y2345" s="19"/>
      <c r="Z2345" s="19"/>
      <c r="AA2345" s="19"/>
    </row>
    <row r="2346" spans="1:27" x14ac:dyDescent="0.2">
      <c r="A2346" s="385"/>
      <c r="B2346" s="386"/>
      <c r="C2346" s="386"/>
      <c r="D2346" s="386"/>
      <c r="E2346" s="386"/>
      <c r="F2346" s="392"/>
      <c r="G2346" s="379"/>
      <c r="H2346" s="379"/>
      <c r="I2346" s="379"/>
      <c r="J2346" s="379"/>
      <c r="K2346" s="379"/>
      <c r="L2346" s="379"/>
      <c r="M2346" s="393"/>
      <c r="N2346" s="386"/>
      <c r="O2346" s="386"/>
      <c r="P2346" s="386"/>
      <c r="Q2346" s="386"/>
      <c r="R2346" s="398"/>
      <c r="S2346" s="19"/>
      <c r="T2346" s="19"/>
      <c r="U2346" s="19"/>
      <c r="V2346" s="19"/>
      <c r="W2346" s="19"/>
      <c r="X2346" s="19"/>
      <c r="Y2346" s="19"/>
      <c r="Z2346" s="19"/>
      <c r="AA2346" s="19"/>
    </row>
    <row r="2347" spans="1:27" x14ac:dyDescent="0.2">
      <c r="A2347" s="385"/>
      <c r="B2347" s="386"/>
      <c r="C2347" s="386"/>
      <c r="D2347" s="386"/>
      <c r="E2347" s="386"/>
      <c r="F2347" s="392"/>
      <c r="G2347" s="379"/>
      <c r="H2347" s="379"/>
      <c r="I2347" s="379"/>
      <c r="J2347" s="379"/>
      <c r="K2347" s="379"/>
      <c r="L2347" s="379"/>
      <c r="M2347" s="393"/>
      <c r="N2347" s="386"/>
      <c r="O2347" s="386"/>
      <c r="P2347" s="386"/>
      <c r="Q2347" s="386"/>
      <c r="R2347" s="398"/>
      <c r="S2347" s="19"/>
      <c r="T2347" s="19"/>
      <c r="U2347" s="19"/>
      <c r="V2347" s="19"/>
      <c r="W2347" s="19"/>
      <c r="X2347" s="19"/>
      <c r="Y2347" s="19"/>
      <c r="Z2347" s="19"/>
      <c r="AA2347" s="19"/>
    </row>
    <row r="2348" spans="1:27" ht="16" thickBot="1" x14ac:dyDescent="0.25">
      <c r="A2348" s="387"/>
      <c r="B2348" s="388"/>
      <c r="C2348" s="388"/>
      <c r="D2348" s="388"/>
      <c r="E2348" s="388"/>
      <c r="F2348" s="392"/>
      <c r="G2348" s="379"/>
      <c r="H2348" s="379"/>
      <c r="I2348" s="379"/>
      <c r="J2348" s="379"/>
      <c r="K2348" s="379"/>
      <c r="L2348" s="379"/>
      <c r="M2348" s="393"/>
      <c r="N2348" s="388"/>
      <c r="O2348" s="388"/>
      <c r="P2348" s="388"/>
      <c r="Q2348" s="388"/>
      <c r="R2348" s="399"/>
      <c r="S2348" s="19"/>
      <c r="T2348" s="19"/>
      <c r="U2348" s="19"/>
      <c r="V2348" s="19"/>
      <c r="W2348" s="19"/>
      <c r="X2348" s="19"/>
      <c r="Y2348" s="19"/>
      <c r="Z2348" s="19"/>
      <c r="AA2348" s="19"/>
    </row>
    <row r="2349" spans="1:27" x14ac:dyDescent="0.2">
      <c r="A2349" s="383" t="s">
        <v>259</v>
      </c>
      <c r="B2349" s="384"/>
      <c r="C2349" s="384"/>
      <c r="D2349" s="384"/>
      <c r="E2349" s="384"/>
      <c r="F2349" s="392"/>
      <c r="G2349" s="379"/>
      <c r="H2349" s="379"/>
      <c r="I2349" s="379"/>
      <c r="J2349" s="379"/>
      <c r="K2349" s="379"/>
      <c r="L2349" s="379"/>
      <c r="M2349" s="393"/>
      <c r="N2349" s="384" t="s">
        <v>259</v>
      </c>
      <c r="O2349" s="384"/>
      <c r="P2349" s="384"/>
      <c r="Q2349" s="384"/>
      <c r="R2349" s="397"/>
      <c r="S2349" s="19"/>
      <c r="T2349" s="19"/>
      <c r="U2349" s="19"/>
      <c r="V2349" s="19"/>
      <c r="W2349" s="19"/>
      <c r="X2349" s="19"/>
      <c r="Y2349" s="19"/>
      <c r="Z2349" s="19"/>
      <c r="AA2349" s="19"/>
    </row>
    <row r="2350" spans="1:27" x14ac:dyDescent="0.2">
      <c r="A2350" s="385"/>
      <c r="B2350" s="386"/>
      <c r="C2350" s="386"/>
      <c r="D2350" s="386"/>
      <c r="E2350" s="386"/>
      <c r="F2350" s="392"/>
      <c r="G2350" s="379"/>
      <c r="H2350" s="379"/>
      <c r="I2350" s="379"/>
      <c r="J2350" s="379"/>
      <c r="K2350" s="379"/>
      <c r="L2350" s="379"/>
      <c r="M2350" s="393"/>
      <c r="N2350" s="386"/>
      <c r="O2350" s="386"/>
      <c r="P2350" s="386"/>
      <c r="Q2350" s="386"/>
      <c r="R2350" s="398"/>
      <c r="S2350" s="19"/>
      <c r="T2350" s="19"/>
      <c r="U2350" s="19"/>
      <c r="V2350" s="19"/>
      <c r="W2350" s="19"/>
      <c r="X2350" s="19"/>
      <c r="Y2350" s="19"/>
      <c r="Z2350" s="19"/>
      <c r="AA2350" s="19"/>
    </row>
    <row r="2351" spans="1:27" x14ac:dyDescent="0.2">
      <c r="A2351" s="385"/>
      <c r="B2351" s="386"/>
      <c r="C2351" s="386"/>
      <c r="D2351" s="386"/>
      <c r="E2351" s="386"/>
      <c r="F2351" s="392"/>
      <c r="G2351" s="379"/>
      <c r="H2351" s="379"/>
      <c r="I2351" s="379"/>
      <c r="J2351" s="379"/>
      <c r="K2351" s="379"/>
      <c r="L2351" s="379"/>
      <c r="M2351" s="393"/>
      <c r="N2351" s="386"/>
      <c r="O2351" s="386"/>
      <c r="P2351" s="386"/>
      <c r="Q2351" s="386"/>
      <c r="R2351" s="398"/>
      <c r="S2351" s="19"/>
      <c r="T2351" s="19"/>
      <c r="U2351" s="19"/>
      <c r="V2351" s="19"/>
      <c r="W2351" s="19"/>
      <c r="X2351" s="19"/>
      <c r="Y2351" s="19"/>
      <c r="Z2351" s="19"/>
      <c r="AA2351" s="19"/>
    </row>
    <row r="2352" spans="1:27" x14ac:dyDescent="0.2">
      <c r="A2352" s="385"/>
      <c r="B2352" s="386"/>
      <c r="C2352" s="386"/>
      <c r="D2352" s="386"/>
      <c r="E2352" s="386"/>
      <c r="F2352" s="392"/>
      <c r="G2352" s="379"/>
      <c r="H2352" s="379"/>
      <c r="I2352" s="379"/>
      <c r="J2352" s="379"/>
      <c r="K2352" s="379"/>
      <c r="L2352" s="379"/>
      <c r="M2352" s="393"/>
      <c r="N2352" s="386"/>
      <c r="O2352" s="386"/>
      <c r="P2352" s="386"/>
      <c r="Q2352" s="386"/>
      <c r="R2352" s="398"/>
      <c r="S2352" s="19"/>
      <c r="T2352" s="19"/>
      <c r="U2352" s="19"/>
      <c r="V2352" s="19"/>
      <c r="W2352" s="19"/>
      <c r="X2352" s="19"/>
      <c r="Y2352" s="19"/>
      <c r="Z2352" s="19"/>
      <c r="AA2352" s="19"/>
    </row>
    <row r="2353" spans="1:27" x14ac:dyDescent="0.2">
      <c r="A2353" s="385"/>
      <c r="B2353" s="386"/>
      <c r="C2353" s="386"/>
      <c r="D2353" s="386"/>
      <c r="E2353" s="386"/>
      <c r="F2353" s="392"/>
      <c r="G2353" s="379"/>
      <c r="H2353" s="379"/>
      <c r="I2353" s="379"/>
      <c r="J2353" s="379"/>
      <c r="K2353" s="379"/>
      <c r="L2353" s="379"/>
      <c r="M2353" s="393"/>
      <c r="N2353" s="386"/>
      <c r="O2353" s="386"/>
      <c r="P2353" s="386"/>
      <c r="Q2353" s="386"/>
      <c r="R2353" s="398"/>
      <c r="S2353" s="19"/>
      <c r="T2353" s="19"/>
      <c r="U2353" s="19"/>
      <c r="V2353" s="19"/>
      <c r="W2353" s="19"/>
      <c r="X2353" s="19"/>
      <c r="Y2353" s="19"/>
      <c r="Z2353" s="19"/>
      <c r="AA2353" s="19"/>
    </row>
    <row r="2354" spans="1:27" x14ac:dyDescent="0.2">
      <c r="A2354" s="385"/>
      <c r="B2354" s="386"/>
      <c r="C2354" s="386"/>
      <c r="D2354" s="386"/>
      <c r="E2354" s="386"/>
      <c r="F2354" s="392"/>
      <c r="G2354" s="379"/>
      <c r="H2354" s="379"/>
      <c r="I2354" s="379"/>
      <c r="J2354" s="379"/>
      <c r="K2354" s="379"/>
      <c r="L2354" s="379"/>
      <c r="M2354" s="393"/>
      <c r="N2354" s="386"/>
      <c r="O2354" s="386"/>
      <c r="P2354" s="386"/>
      <c r="Q2354" s="386"/>
      <c r="R2354" s="398"/>
      <c r="S2354" s="19"/>
      <c r="T2354" s="19"/>
      <c r="U2354" s="19"/>
      <c r="V2354" s="19"/>
      <c r="W2354" s="19"/>
      <c r="X2354" s="19"/>
      <c r="Y2354" s="19"/>
      <c r="Z2354" s="19"/>
      <c r="AA2354" s="19"/>
    </row>
    <row r="2355" spans="1:27" x14ac:dyDescent="0.2">
      <c r="A2355" s="385"/>
      <c r="B2355" s="386"/>
      <c r="C2355" s="386"/>
      <c r="D2355" s="386"/>
      <c r="E2355" s="386"/>
      <c r="F2355" s="392"/>
      <c r="G2355" s="379"/>
      <c r="H2355" s="379"/>
      <c r="I2355" s="379"/>
      <c r="J2355" s="379"/>
      <c r="K2355" s="379"/>
      <c r="L2355" s="379"/>
      <c r="M2355" s="393"/>
      <c r="N2355" s="386"/>
      <c r="O2355" s="386"/>
      <c r="P2355" s="386"/>
      <c r="Q2355" s="386"/>
      <c r="R2355" s="398"/>
      <c r="S2355" s="19"/>
      <c r="T2355" s="19"/>
      <c r="U2355" s="19"/>
      <c r="V2355" s="19"/>
      <c r="W2355" s="19"/>
      <c r="X2355" s="19"/>
      <c r="Y2355" s="19"/>
      <c r="Z2355" s="19"/>
      <c r="AA2355" s="19"/>
    </row>
    <row r="2356" spans="1:27" x14ac:dyDescent="0.2">
      <c r="A2356" s="385"/>
      <c r="B2356" s="386"/>
      <c r="C2356" s="386"/>
      <c r="D2356" s="386"/>
      <c r="E2356" s="386"/>
      <c r="F2356" s="392"/>
      <c r="G2356" s="379"/>
      <c r="H2356" s="379"/>
      <c r="I2356" s="379"/>
      <c r="J2356" s="379"/>
      <c r="K2356" s="379"/>
      <c r="L2356" s="379"/>
      <c r="M2356" s="393"/>
      <c r="N2356" s="386"/>
      <c r="O2356" s="386"/>
      <c r="P2356" s="386"/>
      <c r="Q2356" s="386"/>
      <c r="R2356" s="398"/>
      <c r="S2356" s="19"/>
      <c r="T2356" s="19"/>
      <c r="U2356" s="19"/>
      <c r="V2356" s="19"/>
      <c r="W2356" s="19"/>
      <c r="X2356" s="19"/>
      <c r="Y2356" s="19"/>
      <c r="Z2356" s="19"/>
      <c r="AA2356" s="19"/>
    </row>
    <row r="2357" spans="1:27" x14ac:dyDescent="0.2">
      <c r="A2357" s="385"/>
      <c r="B2357" s="386"/>
      <c r="C2357" s="386"/>
      <c r="D2357" s="386"/>
      <c r="E2357" s="386"/>
      <c r="F2357" s="392"/>
      <c r="G2357" s="379"/>
      <c r="H2357" s="379"/>
      <c r="I2357" s="379"/>
      <c r="J2357" s="379"/>
      <c r="K2357" s="379"/>
      <c r="L2357" s="379"/>
      <c r="M2357" s="393"/>
      <c r="N2357" s="386"/>
      <c r="O2357" s="386"/>
      <c r="P2357" s="386"/>
      <c r="Q2357" s="386"/>
      <c r="R2357" s="398"/>
      <c r="S2357" s="19"/>
      <c r="T2357" s="19"/>
      <c r="U2357" s="19"/>
      <c r="V2357" s="19"/>
      <c r="W2357" s="19"/>
      <c r="X2357" s="19"/>
      <c r="Y2357" s="19"/>
      <c r="Z2357" s="19"/>
      <c r="AA2357" s="19"/>
    </row>
    <row r="2358" spans="1:27" ht="16" thickBot="1" x14ac:dyDescent="0.25">
      <c r="A2358" s="387"/>
      <c r="B2358" s="388"/>
      <c r="C2358" s="388"/>
      <c r="D2358" s="388"/>
      <c r="E2358" s="388"/>
      <c r="F2358" s="394"/>
      <c r="G2358" s="395"/>
      <c r="H2358" s="395"/>
      <c r="I2358" s="395"/>
      <c r="J2358" s="395"/>
      <c r="K2358" s="395"/>
      <c r="L2358" s="395"/>
      <c r="M2358" s="396"/>
      <c r="N2358" s="388"/>
      <c r="O2358" s="388"/>
      <c r="P2358" s="388"/>
      <c r="Q2358" s="388"/>
      <c r="R2358" s="399"/>
      <c r="S2358" s="19"/>
      <c r="T2358" s="19"/>
      <c r="U2358" s="19"/>
      <c r="V2358" s="19"/>
      <c r="W2358" s="19"/>
      <c r="X2358" s="19"/>
      <c r="Y2358" s="19"/>
      <c r="Z2358" s="19"/>
      <c r="AA2358" s="19"/>
    </row>
    <row r="2359" spans="1:27" x14ac:dyDescent="0.2">
      <c r="A2359" s="26"/>
      <c r="B2359" s="26"/>
      <c r="C2359" s="26"/>
      <c r="D2359" s="26"/>
      <c r="E2359" s="26"/>
      <c r="F2359" s="26"/>
      <c r="G2359" s="26"/>
      <c r="H2359" s="26"/>
      <c r="I2359" s="26"/>
      <c r="J2359" s="26"/>
      <c r="K2359" s="26"/>
      <c r="L2359" s="26"/>
      <c r="M2359" s="26"/>
      <c r="N2359" s="27"/>
      <c r="O2359" s="26"/>
      <c r="P2359" s="26"/>
      <c r="Q2359" s="26"/>
      <c r="R2359" s="26"/>
      <c r="S2359" s="19"/>
      <c r="T2359" s="19"/>
      <c r="U2359" s="19"/>
      <c r="V2359" s="19"/>
      <c r="W2359" s="19"/>
      <c r="X2359" s="19"/>
      <c r="Y2359" s="19"/>
      <c r="Z2359" s="19"/>
      <c r="AA2359" s="19"/>
    </row>
    <row r="2360" spans="1:27" x14ac:dyDescent="0.2">
      <c r="A2360" s="380" t="s">
        <v>266</v>
      </c>
      <c r="B2360" s="380"/>
      <c r="C2360" s="380"/>
      <c r="D2360" s="380"/>
      <c r="E2360" s="380"/>
      <c r="F2360" s="380"/>
      <c r="G2360" s="380"/>
      <c r="H2360" s="380"/>
      <c r="I2360" s="19"/>
      <c r="J2360" s="19"/>
      <c r="K2360" s="380" t="s">
        <v>267</v>
      </c>
      <c r="L2360" s="380"/>
      <c r="M2360" s="380"/>
      <c r="N2360" s="380"/>
      <c r="O2360" s="380"/>
      <c r="P2360" s="380"/>
      <c r="Q2360" s="380"/>
      <c r="R2360" s="380"/>
      <c r="S2360" s="19"/>
      <c r="T2360" s="19"/>
      <c r="U2360" s="19"/>
      <c r="V2360" s="19"/>
      <c r="W2360" s="19"/>
      <c r="X2360" s="19"/>
      <c r="Y2360" s="19"/>
      <c r="Z2360" s="19"/>
      <c r="AA2360" s="19"/>
    </row>
    <row r="2361" spans="1:27" ht="16" x14ac:dyDescent="0.2">
      <c r="A2361" s="35" t="s">
        <v>268</v>
      </c>
      <c r="B2361" s="19"/>
      <c r="C2361" s="28" t="s">
        <v>256</v>
      </c>
      <c r="D2361" s="381">
        <f>VLOOKUP(S2311,Base_03!$A$5:$AS$24,5,0)</f>
        <v>36</v>
      </c>
      <c r="E2361" s="382"/>
      <c r="F2361" s="19" t="s">
        <v>308</v>
      </c>
      <c r="G2361" s="19"/>
      <c r="H2361" s="19"/>
      <c r="I2361" s="19"/>
      <c r="J2361" s="19"/>
      <c r="K2361" s="35" t="s">
        <v>268</v>
      </c>
      <c r="L2361" s="28"/>
      <c r="M2361" s="28" t="s">
        <v>2</v>
      </c>
      <c r="N2361" s="375">
        <f>VLOOKUP(S2311,Base_04!$A$5:$AS$24,5,0)</f>
        <v>49</v>
      </c>
      <c r="O2361" s="375"/>
      <c r="P2361" s="29" t="s">
        <v>308</v>
      </c>
      <c r="Q2361" s="19"/>
      <c r="R2361" s="19"/>
      <c r="S2361" s="19"/>
      <c r="T2361" s="19"/>
      <c r="U2361" s="19"/>
      <c r="V2361" s="19"/>
      <c r="W2361" s="19"/>
      <c r="X2361" s="19"/>
      <c r="Y2361" s="19"/>
      <c r="Z2361" s="19"/>
      <c r="AA2361" s="19"/>
    </row>
    <row r="2362" spans="1:27" x14ac:dyDescent="0.2">
      <c r="A2362" s="36" t="s">
        <v>269</v>
      </c>
      <c r="B2362" s="19"/>
      <c r="C2362" s="28"/>
      <c r="D2362" s="379" t="s">
        <v>313</v>
      </c>
      <c r="E2362" s="379"/>
      <c r="F2362" s="379" t="s">
        <v>314</v>
      </c>
      <c r="G2362" s="379"/>
      <c r="H2362" s="19"/>
      <c r="I2362" s="19"/>
      <c r="J2362" s="19"/>
      <c r="K2362" s="36" t="s">
        <v>269</v>
      </c>
      <c r="L2362" s="19"/>
      <c r="M2362" s="28"/>
      <c r="N2362" s="379" t="s">
        <v>313</v>
      </c>
      <c r="O2362" s="379"/>
      <c r="P2362" s="379" t="s">
        <v>314</v>
      </c>
      <c r="Q2362" s="379"/>
      <c r="R2362" s="34"/>
      <c r="S2362" s="19"/>
      <c r="T2362" s="19"/>
      <c r="U2362" s="19"/>
      <c r="V2362" s="19"/>
      <c r="W2362" s="19"/>
      <c r="X2362" s="19"/>
      <c r="Y2362" s="19"/>
      <c r="Z2362" s="19"/>
      <c r="AA2362" s="19"/>
    </row>
    <row r="2363" spans="1:27" x14ac:dyDescent="0.2">
      <c r="A2363" s="19"/>
      <c r="B2363" s="19"/>
      <c r="C2363" s="28"/>
      <c r="D2363" s="379"/>
      <c r="E2363" s="379"/>
      <c r="F2363" s="379"/>
      <c r="G2363" s="379"/>
      <c r="H2363" s="19"/>
      <c r="I2363" s="19"/>
      <c r="J2363" s="19"/>
      <c r="K2363" s="19"/>
      <c r="L2363" s="19"/>
      <c r="M2363" s="28"/>
      <c r="N2363" s="379"/>
      <c r="O2363" s="379"/>
      <c r="P2363" s="379"/>
      <c r="Q2363" s="379"/>
      <c r="R2363" s="34"/>
      <c r="S2363" s="19"/>
      <c r="T2363" s="19"/>
      <c r="U2363" s="19"/>
      <c r="V2363" s="19"/>
      <c r="W2363" s="19"/>
      <c r="X2363" s="19"/>
      <c r="Y2363" s="19"/>
      <c r="Z2363" s="19"/>
      <c r="AA2363" s="19"/>
    </row>
    <row r="2364" spans="1:27" x14ac:dyDescent="0.2">
      <c r="A2364" s="346" t="s">
        <v>270</v>
      </c>
      <c r="B2364" s="346"/>
      <c r="C2364" s="346" t="s">
        <v>256</v>
      </c>
      <c r="D2364" s="374" t="str">
        <f>VLOOKUP(S2311,Base_03!$A$5:$AS$24,6,0)</f>
        <v>BT 15</v>
      </c>
      <c r="E2364" s="374"/>
      <c r="F2364" s="375">
        <f>VLOOKUP(S2311,Base_03!$A$5:$AS$24,12,0)</f>
        <v>0</v>
      </c>
      <c r="G2364" s="375"/>
      <c r="H2364" s="19" t="s">
        <v>271</v>
      </c>
      <c r="I2364" s="19"/>
      <c r="J2364" s="19"/>
      <c r="K2364" s="346" t="s">
        <v>270</v>
      </c>
      <c r="L2364" s="346"/>
      <c r="M2364" s="346"/>
      <c r="N2364" s="374" t="str">
        <f>VLOOKUP(S2311,Base_04!$A$5:$AS$24,6,0)</f>
        <v>BT 15</v>
      </c>
      <c r="O2364" s="374"/>
      <c r="P2364" s="375">
        <f>VLOOKUP(S2311,Base_04!$A$5:$AS$24,12,0)</f>
        <v>0</v>
      </c>
      <c r="Q2364" s="375"/>
      <c r="R2364" s="19" t="s">
        <v>271</v>
      </c>
      <c r="S2364" s="19" t="s">
        <v>272</v>
      </c>
      <c r="T2364" s="19"/>
      <c r="U2364" s="19"/>
      <c r="V2364" s="19"/>
      <c r="W2364" s="19"/>
      <c r="X2364" s="19"/>
      <c r="Y2364" s="19"/>
      <c r="Z2364" s="19"/>
      <c r="AA2364" s="19"/>
    </row>
    <row r="2365" spans="1:27" x14ac:dyDescent="0.2">
      <c r="A2365" s="346" t="s">
        <v>273</v>
      </c>
      <c r="B2365" s="346"/>
      <c r="C2365" s="346" t="s">
        <v>256</v>
      </c>
      <c r="D2365" s="374" t="str">
        <f>VLOOKUP(S2311,Base_03!$A$5:$AS$24,13,0)</f>
        <v>S 15</v>
      </c>
      <c r="E2365" s="374"/>
      <c r="F2365" s="375">
        <f>VLOOKUP(S2311,Base_03!$A$5:$AS$24,15,0)</f>
        <v>0</v>
      </c>
      <c r="G2365" s="375"/>
      <c r="H2365" s="19" t="s">
        <v>271</v>
      </c>
      <c r="I2365" s="19"/>
      <c r="J2365" s="19"/>
      <c r="K2365" s="346" t="s">
        <v>273</v>
      </c>
      <c r="L2365" s="346"/>
      <c r="M2365" s="346"/>
      <c r="N2365" s="374" t="str">
        <f>VLOOKUP(S2311,Base_04!$A$5:$AS$24,13,0)</f>
        <v>S 15</v>
      </c>
      <c r="O2365" s="374"/>
      <c r="P2365" s="375">
        <f>VLOOKUP(S2311,Base_04!$A$5:$AS$24,15,0)</f>
        <v>0</v>
      </c>
      <c r="Q2365" s="375"/>
      <c r="R2365" s="19" t="s">
        <v>271</v>
      </c>
      <c r="S2365" s="19" t="s">
        <v>272</v>
      </c>
      <c r="T2365" s="19"/>
      <c r="U2365" s="19"/>
      <c r="V2365" s="19"/>
      <c r="W2365" s="19"/>
      <c r="X2365" s="19"/>
      <c r="Y2365" s="19"/>
      <c r="Z2365" s="19"/>
      <c r="AA2365" s="19"/>
    </row>
    <row r="2366" spans="1:27" x14ac:dyDescent="0.2">
      <c r="A2366" s="346" t="s">
        <v>274</v>
      </c>
      <c r="B2366" s="346"/>
      <c r="C2366" s="346" t="s">
        <v>256</v>
      </c>
      <c r="D2366" s="374" t="str">
        <f>VLOOKUP(S2311,Base_03!$A$5:$AS$24,16,0)</f>
        <v>B 15</v>
      </c>
      <c r="E2366" s="374"/>
      <c r="F2366" s="375">
        <f>VLOOKUP(S2311,Base_03!$A$5:$AS$24,22,0)</f>
        <v>0</v>
      </c>
      <c r="G2366" s="375"/>
      <c r="H2366" s="19" t="s">
        <v>271</v>
      </c>
      <c r="I2366" s="19"/>
      <c r="J2366" s="19"/>
      <c r="K2366" s="346" t="s">
        <v>274</v>
      </c>
      <c r="L2366" s="346"/>
      <c r="M2366" s="346"/>
      <c r="N2366" s="374" t="str">
        <f>VLOOKUP(S2311,Base_04!$A$5:$AS$24,16,0)</f>
        <v>B 15</v>
      </c>
      <c r="O2366" s="374"/>
      <c r="P2366" s="375">
        <f>VLOOKUP(S2311,Base_04!$A$5:$AS$24,22,0)</f>
        <v>0</v>
      </c>
      <c r="Q2366" s="375"/>
      <c r="R2366" s="19" t="s">
        <v>271</v>
      </c>
      <c r="S2366" s="19" t="s">
        <v>272</v>
      </c>
      <c r="T2366" s="19"/>
      <c r="U2366" s="19"/>
      <c r="V2366" s="19"/>
      <c r="W2366" s="19"/>
      <c r="X2366" s="19"/>
      <c r="Y2366" s="19"/>
      <c r="Z2366" s="19"/>
      <c r="AA2366" s="19"/>
    </row>
    <row r="2367" spans="1:27" x14ac:dyDescent="0.2">
      <c r="A2367" s="346" t="s">
        <v>275</v>
      </c>
      <c r="B2367" s="346"/>
      <c r="C2367" s="346" t="s">
        <v>256</v>
      </c>
      <c r="D2367" s="374" t="str">
        <f>VLOOKUP(S2311,Base_03!$A$5:$AS$24,23,0)</f>
        <v>K 15</v>
      </c>
      <c r="E2367" s="374"/>
      <c r="F2367" s="375">
        <f>VLOOKUP(S2311,Base_03!$A$5:$AS$24,24,0)</f>
        <v>0</v>
      </c>
      <c r="G2367" s="375"/>
      <c r="H2367" s="19" t="s">
        <v>271</v>
      </c>
      <c r="I2367" s="19"/>
      <c r="J2367" s="19"/>
      <c r="K2367" s="346" t="s">
        <v>275</v>
      </c>
      <c r="L2367" s="346"/>
      <c r="M2367" s="346"/>
      <c r="N2367" s="374" t="str">
        <f>VLOOKUP(S2311,Base_04!$A$5:$AS$24,23,0)</f>
        <v>K 15</v>
      </c>
      <c r="O2367" s="374"/>
      <c r="P2367" s="375">
        <f>VLOOKUP(S2311,Base_04!$A$5:$AS$24,24,0)</f>
        <v>0</v>
      </c>
      <c r="Q2367" s="375"/>
      <c r="R2367" s="19" t="s">
        <v>271</v>
      </c>
      <c r="S2367" s="19" t="s">
        <v>272</v>
      </c>
      <c r="T2367" s="19"/>
      <c r="U2367" s="19"/>
      <c r="V2367" s="19"/>
      <c r="W2367" s="19"/>
      <c r="X2367" s="19"/>
      <c r="Y2367" s="19"/>
      <c r="Z2367" s="19"/>
      <c r="AA2367" s="19"/>
    </row>
    <row r="2368" spans="1:27" x14ac:dyDescent="0.2">
      <c r="A2368" s="346" t="s">
        <v>276</v>
      </c>
      <c r="B2368" s="346"/>
      <c r="C2368" s="346" t="s">
        <v>256</v>
      </c>
      <c r="D2368" s="374" t="str">
        <f>VLOOKUP(S2311,Base_03!$A$5:$AS$24,25,0)</f>
        <v>K 15</v>
      </c>
      <c r="E2368" s="374"/>
      <c r="F2368" s="375">
        <f>VLOOKUP(S2311,Base_03!$A$5:$AS$24,26,0)</f>
        <v>73.900834456272094</v>
      </c>
      <c r="G2368" s="375"/>
      <c r="H2368" s="19" t="s">
        <v>309</v>
      </c>
      <c r="I2368" s="19"/>
      <c r="J2368" s="19"/>
      <c r="K2368" s="346" t="s">
        <v>276</v>
      </c>
      <c r="L2368" s="346"/>
      <c r="M2368" s="346"/>
      <c r="N2368" s="374" t="str">
        <f>VLOOKUP(S2311,Base_04!$A$5:$AS$24,25,0)</f>
        <v>K 15</v>
      </c>
      <c r="O2368" s="374"/>
      <c r="P2368" s="375">
        <f>VLOOKUP(S2311,Base_04!$A$5:$AS$24,26,0)</f>
        <v>93.530743608719362</v>
      </c>
      <c r="Q2368" s="375"/>
      <c r="R2368" s="19" t="s">
        <v>309</v>
      </c>
      <c r="S2368" s="19" t="s">
        <v>272</v>
      </c>
      <c r="T2368" s="19"/>
      <c r="U2368" s="19"/>
      <c r="V2368" s="19"/>
      <c r="W2368" s="19"/>
      <c r="X2368" s="19"/>
      <c r="Y2368" s="19"/>
      <c r="Z2368" s="19"/>
      <c r="AA2368" s="19"/>
    </row>
    <row r="2369" spans="1:27" x14ac:dyDescent="0.2">
      <c r="A2369" s="22"/>
      <c r="B2369" s="22"/>
      <c r="C2369" s="22"/>
      <c r="D2369" s="18"/>
      <c r="E2369" s="18"/>
      <c r="F2369" s="29"/>
      <c r="G2369" s="19"/>
      <c r="H2369" s="19"/>
      <c r="I2369" s="19"/>
      <c r="J2369" s="19"/>
      <c r="K2369" s="22"/>
      <c r="L2369" s="22"/>
      <c r="M2369" s="22"/>
      <c r="N2369" s="18"/>
      <c r="O2369" s="18"/>
      <c r="P2369" s="29"/>
      <c r="Q2369" s="19"/>
      <c r="R2369" s="19"/>
      <c r="S2369" s="19"/>
      <c r="T2369" s="19"/>
      <c r="U2369" s="19"/>
      <c r="V2369" s="19"/>
      <c r="W2369" s="19"/>
      <c r="X2369" s="19"/>
      <c r="Y2369" s="19"/>
      <c r="Z2369" s="19"/>
      <c r="AA2369" s="19"/>
    </row>
    <row r="2370" spans="1:27" x14ac:dyDescent="0.2">
      <c r="A2370" s="36" t="s">
        <v>277</v>
      </c>
      <c r="B2370" s="19"/>
      <c r="C2370" s="28"/>
      <c r="D2370" s="379" t="s">
        <v>313</v>
      </c>
      <c r="E2370" s="379"/>
      <c r="F2370" s="379" t="s">
        <v>314</v>
      </c>
      <c r="G2370" s="379"/>
      <c r="H2370" s="19"/>
      <c r="I2370" s="19"/>
      <c r="J2370" s="19"/>
      <c r="K2370" s="36" t="s">
        <v>277</v>
      </c>
      <c r="L2370" s="19"/>
      <c r="M2370" s="28"/>
      <c r="N2370" s="379" t="s">
        <v>313</v>
      </c>
      <c r="O2370" s="379"/>
      <c r="P2370" s="379" t="s">
        <v>314</v>
      </c>
      <c r="Q2370" s="379"/>
      <c r="R2370" s="34"/>
      <c r="S2370" s="19"/>
      <c r="T2370" s="19"/>
      <c r="U2370" s="19"/>
      <c r="V2370" s="19"/>
      <c r="W2370" s="19"/>
      <c r="X2370" s="19"/>
      <c r="Y2370" s="19"/>
      <c r="Z2370" s="19"/>
      <c r="AA2370" s="19"/>
    </row>
    <row r="2371" spans="1:27" x14ac:dyDescent="0.2">
      <c r="A2371" s="19"/>
      <c r="B2371" s="19"/>
      <c r="C2371" s="28"/>
      <c r="D2371" s="379"/>
      <c r="E2371" s="379"/>
      <c r="F2371" s="379"/>
      <c r="G2371" s="379"/>
      <c r="H2371" s="19"/>
      <c r="I2371" s="19"/>
      <c r="J2371" s="19"/>
      <c r="K2371" s="19"/>
      <c r="L2371" s="19"/>
      <c r="M2371" s="28"/>
      <c r="N2371" s="379"/>
      <c r="O2371" s="379"/>
      <c r="P2371" s="379"/>
      <c r="Q2371" s="379"/>
      <c r="R2371" s="34"/>
      <c r="S2371" s="19"/>
      <c r="T2371" s="19"/>
      <c r="U2371" s="19"/>
      <c r="V2371" s="19"/>
      <c r="W2371" s="19"/>
      <c r="X2371" s="19"/>
      <c r="Y2371" s="19"/>
      <c r="Z2371" s="19"/>
      <c r="AA2371" s="19"/>
    </row>
    <row r="2372" spans="1:27" x14ac:dyDescent="0.2">
      <c r="A2372" s="346" t="s">
        <v>278</v>
      </c>
      <c r="B2372" s="346"/>
      <c r="C2372" s="346" t="s">
        <v>2</v>
      </c>
      <c r="D2372" s="374" t="str">
        <f>VLOOKUP(S2311,Base_03!$A$5:$AS$24,28,0)</f>
        <v xml:space="preserve"> G 15</v>
      </c>
      <c r="E2372" s="374"/>
      <c r="F2372" s="375">
        <f>VLOOKUP(S2311,Base_03!$A$5:$AS$24,30,0)</f>
        <v>55</v>
      </c>
      <c r="G2372" s="375"/>
      <c r="H2372" s="19" t="s">
        <v>309</v>
      </c>
      <c r="I2372" s="19"/>
      <c r="J2372" s="19"/>
      <c r="K2372" s="346" t="s">
        <v>278</v>
      </c>
      <c r="L2372" s="346"/>
      <c r="M2372" s="346" t="s">
        <v>2</v>
      </c>
      <c r="N2372" s="374" t="str">
        <f>VLOOKUP(S2311,Base_04!$A$5:$AS$24,28,0)</f>
        <v xml:space="preserve"> G 15</v>
      </c>
      <c r="O2372" s="374"/>
      <c r="P2372" s="375">
        <f>VLOOKUP(S2311,Base_04!$A$5:$AS$24,30,0)</f>
        <v>55</v>
      </c>
      <c r="Q2372" s="375"/>
      <c r="R2372" s="19" t="s">
        <v>309</v>
      </c>
      <c r="S2372" s="19" t="s">
        <v>272</v>
      </c>
      <c r="T2372" s="19"/>
      <c r="U2372" s="19"/>
      <c r="V2372" s="19"/>
      <c r="W2372" s="19"/>
      <c r="X2372" s="19"/>
      <c r="Y2372" s="19"/>
      <c r="Z2372" s="19"/>
      <c r="AA2372" s="19"/>
    </row>
    <row r="2373" spans="1:27" x14ac:dyDescent="0.2">
      <c r="A2373" s="346" t="s">
        <v>279</v>
      </c>
      <c r="B2373" s="346"/>
      <c r="C2373" s="346" t="s">
        <v>2</v>
      </c>
      <c r="D2373" s="374" t="str">
        <f>VLOOKUP(S2311,Base_03!$A$5:$AS$24,31,0)</f>
        <v>H 15</v>
      </c>
      <c r="E2373" s="374"/>
      <c r="F2373" s="375">
        <f>VLOOKUP(S2311,Base_03!$A$5:$AS$24,34,0)</f>
        <v>-5.76</v>
      </c>
      <c r="G2373" s="375"/>
      <c r="H2373" s="19" t="s">
        <v>309</v>
      </c>
      <c r="I2373" s="19"/>
      <c r="J2373" s="19"/>
      <c r="K2373" s="346" t="s">
        <v>279</v>
      </c>
      <c r="L2373" s="346"/>
      <c r="M2373" s="346" t="s">
        <v>2</v>
      </c>
      <c r="N2373" s="374" t="str">
        <f>VLOOKUP(S2311,Base_04!$A$5:$AS$24,31,0)</f>
        <v>H 15</v>
      </c>
      <c r="O2373" s="374"/>
      <c r="P2373" s="375">
        <f>VLOOKUP(S2311,Base_04!$A$5:$AS$24,34,0)</f>
        <v>-5.76</v>
      </c>
      <c r="Q2373" s="375"/>
      <c r="R2373" s="19" t="s">
        <v>309</v>
      </c>
      <c r="S2373" s="19" t="s">
        <v>272</v>
      </c>
      <c r="T2373" s="19"/>
      <c r="U2373" s="19"/>
      <c r="V2373" s="19"/>
      <c r="W2373" s="19"/>
      <c r="X2373" s="19"/>
      <c r="Y2373" s="19"/>
      <c r="Z2373" s="19"/>
      <c r="AA2373" s="19"/>
    </row>
    <row r="2374" spans="1:27" x14ac:dyDescent="0.2">
      <c r="A2374" s="376" t="s">
        <v>311</v>
      </c>
      <c r="B2374" s="376"/>
      <c r="C2374" s="376" t="s">
        <v>2</v>
      </c>
      <c r="D2374" s="377" t="str">
        <f>VLOOKUP(S2311,Base_03!$A$5:$AS$24,35,0)</f>
        <v>Kayu</v>
      </c>
      <c r="E2374" s="377"/>
      <c r="F2374" s="378">
        <f>VLOOKUP(S2311,Base_03!$A$5:$AS$24,36,0)</f>
        <v>5.76</v>
      </c>
      <c r="G2374" s="378"/>
      <c r="H2374" s="19" t="s">
        <v>309</v>
      </c>
      <c r="I2374" s="19"/>
      <c r="J2374" s="19"/>
      <c r="K2374" s="376" t="s">
        <v>311</v>
      </c>
      <c r="L2374" s="376"/>
      <c r="M2374" s="376" t="s">
        <v>2</v>
      </c>
      <c r="N2374" s="377" t="str">
        <f>VLOOKUP(S2311,Base_04!$A$5:$AS$24,35,0)</f>
        <v>Kayu</v>
      </c>
      <c r="O2374" s="377"/>
      <c r="P2374" s="378">
        <f>VLOOKUP(S2311,Base_04!$A$5:$AS$24,36,0)</f>
        <v>5.76</v>
      </c>
      <c r="Q2374" s="378"/>
      <c r="R2374" s="19" t="s">
        <v>309</v>
      </c>
      <c r="S2374" s="19" t="s">
        <v>272</v>
      </c>
      <c r="T2374" s="19"/>
      <c r="U2374" s="19"/>
      <c r="V2374" s="19"/>
      <c r="W2374" s="19"/>
      <c r="X2374" s="19"/>
      <c r="Y2374" s="19"/>
      <c r="Z2374" s="19"/>
      <c r="AA2374" s="19"/>
    </row>
    <row r="2375" spans="1:27" x14ac:dyDescent="0.2">
      <c r="A2375" s="372" t="s">
        <v>312</v>
      </c>
      <c r="B2375" s="372"/>
      <c r="C2375" s="372"/>
      <c r="D2375" s="377"/>
      <c r="E2375" s="377"/>
      <c r="F2375" s="378"/>
      <c r="G2375" s="378"/>
      <c r="H2375" s="19"/>
      <c r="I2375" s="19"/>
      <c r="J2375" s="19"/>
      <c r="K2375" s="372" t="s">
        <v>312</v>
      </c>
      <c r="L2375" s="372"/>
      <c r="M2375" s="372"/>
      <c r="N2375" s="377"/>
      <c r="O2375" s="377"/>
      <c r="P2375" s="378"/>
      <c r="Q2375" s="378"/>
      <c r="R2375" s="19"/>
      <c r="S2375" s="19"/>
      <c r="T2375" s="19"/>
      <c r="U2375" s="19"/>
      <c r="V2375" s="19"/>
      <c r="W2375" s="19"/>
      <c r="X2375" s="19"/>
      <c r="Y2375" s="19"/>
      <c r="Z2375" s="19"/>
      <c r="AA2375" s="19"/>
    </row>
    <row r="2376" spans="1:27" x14ac:dyDescent="0.2">
      <c r="A2376" s="346" t="s">
        <v>280</v>
      </c>
      <c r="B2376" s="346"/>
      <c r="C2376" s="346" t="s">
        <v>2</v>
      </c>
      <c r="D2376" s="374" t="str">
        <f>VLOOKUP(S2311,Base_03!$A$5:$AS$24,39,0)</f>
        <v>R 15</v>
      </c>
      <c r="E2376" s="374"/>
      <c r="F2376" s="375">
        <f>VLOOKUP(S2311,Base_03!$A$5:$AS$24,40,0)</f>
        <v>36</v>
      </c>
      <c r="G2376" s="375"/>
      <c r="H2376" s="19" t="s">
        <v>309</v>
      </c>
      <c r="I2376" s="19"/>
      <c r="J2376" s="19"/>
      <c r="K2376" s="346" t="s">
        <v>280</v>
      </c>
      <c r="L2376" s="346"/>
      <c r="M2376" s="346" t="s">
        <v>2</v>
      </c>
      <c r="N2376" s="374" t="str">
        <f>VLOOKUP(S2311,Base_04!$A$5:$AS$24,39,0)</f>
        <v>R 15</v>
      </c>
      <c r="O2376" s="374"/>
      <c r="P2376" s="375">
        <f>VLOOKUP(S2311,Base_04!$A$5:$AS$24,40,0)</f>
        <v>49</v>
      </c>
      <c r="Q2376" s="375"/>
      <c r="R2376" s="19" t="s">
        <v>309</v>
      </c>
      <c r="S2376" s="19" t="s">
        <v>272</v>
      </c>
      <c r="T2376" s="19"/>
      <c r="U2376" s="19"/>
      <c r="V2376" s="19"/>
      <c r="W2376" s="19"/>
      <c r="X2376" s="19"/>
      <c r="Y2376" s="19"/>
      <c r="Z2376" s="19"/>
      <c r="AA2376" s="19"/>
    </row>
    <row r="2377" spans="1:27" x14ac:dyDescent="0.2">
      <c r="A2377" s="19"/>
      <c r="B2377" s="19"/>
      <c r="C2377" s="19"/>
      <c r="D2377" s="19"/>
      <c r="E2377" s="19"/>
      <c r="F2377" s="19"/>
      <c r="G2377" s="19"/>
      <c r="H2377" s="19"/>
      <c r="I2377" s="19"/>
      <c r="J2377" s="19"/>
      <c r="K2377" s="19"/>
      <c r="L2377" s="37"/>
      <c r="M2377" s="37"/>
      <c r="N2377" s="37"/>
      <c r="O2377" s="19"/>
      <c r="P2377" s="29"/>
      <c r="Q2377" s="19"/>
      <c r="R2377" s="19"/>
      <c r="S2377" s="19"/>
      <c r="T2377" s="19"/>
      <c r="U2377" s="19"/>
      <c r="V2377" s="19"/>
      <c r="W2377" s="19"/>
      <c r="X2377" s="19"/>
      <c r="Y2377" s="19"/>
      <c r="Z2377" s="19"/>
      <c r="AA2377" s="19"/>
    </row>
    <row r="2378" spans="1:27" x14ac:dyDescent="0.2">
      <c r="A2378" s="346" t="s">
        <v>315</v>
      </c>
      <c r="B2378" s="346"/>
      <c r="C2378" s="346" t="s">
        <v>256</v>
      </c>
      <c r="D2378" s="373">
        <f>VLOOKUP(S2311,Base_03!$A$5:$AS$24,42,0)</f>
        <v>6.666666666666667</v>
      </c>
      <c r="E2378" s="373"/>
      <c r="F2378" s="20" t="s">
        <v>281</v>
      </c>
      <c r="G2378" s="19"/>
      <c r="H2378" s="19"/>
      <c r="I2378" s="19"/>
      <c r="J2378" s="19"/>
      <c r="K2378" s="346" t="s">
        <v>315</v>
      </c>
      <c r="L2378" s="346"/>
      <c r="M2378" s="346" t="s">
        <v>256</v>
      </c>
      <c r="N2378" s="373">
        <f>VLOOKUP(S2311,Base_04!$A$5:$AS$24,42,0)</f>
        <v>4.8979591836734695</v>
      </c>
      <c r="O2378" s="373"/>
      <c r="P2378" s="38" t="s">
        <v>281</v>
      </c>
      <c r="Q2378" s="19"/>
      <c r="R2378" s="19"/>
      <c r="S2378" s="30" t="s">
        <v>282</v>
      </c>
      <c r="T2378" s="19"/>
      <c r="U2378" s="19"/>
      <c r="V2378" s="19"/>
      <c r="W2378" s="19"/>
      <c r="X2378" s="19"/>
      <c r="Y2378" s="19"/>
      <c r="Z2378" s="19"/>
      <c r="AA2378" s="19"/>
    </row>
    <row r="2379" spans="1:27" x14ac:dyDescent="0.2">
      <c r="A2379" s="346" t="s">
        <v>316</v>
      </c>
      <c r="B2379" s="346"/>
      <c r="C2379" s="346" t="s">
        <v>2</v>
      </c>
      <c r="D2379" s="373">
        <f>VLOOKUP(S2311,Base_03!$A$5:$AS$24,43,0)</f>
        <v>9.6666666666666661</v>
      </c>
      <c r="E2379" s="373"/>
      <c r="F2379" s="20" t="s">
        <v>281</v>
      </c>
      <c r="G2379" s="19"/>
      <c r="H2379" s="19"/>
      <c r="I2379" s="19"/>
      <c r="J2379" s="19"/>
      <c r="K2379" s="346" t="s">
        <v>316</v>
      </c>
      <c r="L2379" s="346"/>
      <c r="M2379" s="346" t="s">
        <v>2</v>
      </c>
      <c r="N2379" s="373">
        <f>VLOOKUP(S2311,Base_04!$A$5:$AS$24,43,0)</f>
        <v>7.1020408163265314</v>
      </c>
      <c r="O2379" s="373"/>
      <c r="P2379" s="38" t="s">
        <v>281</v>
      </c>
      <c r="Q2379" s="19"/>
      <c r="R2379" s="19"/>
      <c r="S2379" s="30" t="s">
        <v>283</v>
      </c>
      <c r="T2379" s="19"/>
      <c r="U2379" s="19"/>
      <c r="V2379" s="19"/>
      <c r="W2379" s="19"/>
      <c r="X2379" s="19"/>
      <c r="Y2379" s="19"/>
      <c r="Z2379" s="19"/>
      <c r="AA2379" s="19"/>
    </row>
    <row r="2380" spans="1:27" x14ac:dyDescent="0.2">
      <c r="A2380" s="346" t="s">
        <v>317</v>
      </c>
      <c r="B2380" s="346"/>
      <c r="C2380" s="346"/>
      <c r="D2380" s="367" t="str">
        <f>VLOOKUP(S2311,Base_03!$A$5:$AS$24,44,0)</f>
        <v>(Ada) Baik</v>
      </c>
      <c r="E2380" s="367"/>
      <c r="F2380" s="19"/>
      <c r="G2380" s="19"/>
      <c r="H2380" s="19"/>
      <c r="I2380" s="19"/>
      <c r="J2380" s="19"/>
      <c r="K2380" s="346" t="s">
        <v>317</v>
      </c>
      <c r="L2380" s="346"/>
      <c r="M2380" s="346"/>
      <c r="N2380" s="367" t="str">
        <f>VLOOKUP(S2311,Base_04!$A$5:$AS$24,44,0)</f>
        <v>(Ada) Baik</v>
      </c>
      <c r="O2380" s="367"/>
      <c r="P2380" s="29"/>
      <c r="Q2380" s="19"/>
      <c r="R2380" s="19"/>
      <c r="S2380" s="19"/>
      <c r="T2380" s="19"/>
      <c r="U2380" s="19"/>
      <c r="V2380" s="19"/>
      <c r="W2380" s="19"/>
      <c r="X2380" s="19"/>
      <c r="Y2380" s="19"/>
      <c r="Z2380" s="19"/>
      <c r="AA2380" s="19"/>
    </row>
    <row r="2381" spans="1:27" x14ac:dyDescent="0.2">
      <c r="A2381" s="372" t="s">
        <v>318</v>
      </c>
      <c r="B2381" s="372"/>
      <c r="C2381" s="28"/>
      <c r="D2381" s="20"/>
      <c r="E2381" s="20"/>
      <c r="F2381" s="19"/>
      <c r="G2381" s="19"/>
      <c r="H2381" s="19"/>
      <c r="I2381" s="19"/>
      <c r="J2381" s="19"/>
      <c r="K2381" s="372" t="s">
        <v>318</v>
      </c>
      <c r="L2381" s="372"/>
      <c r="M2381" s="28"/>
      <c r="N2381" s="20"/>
      <c r="O2381" s="20"/>
      <c r="P2381" s="29"/>
      <c r="Q2381" s="19"/>
      <c r="R2381" s="19"/>
      <c r="S2381" s="19"/>
      <c r="T2381" s="19"/>
      <c r="U2381" s="19"/>
      <c r="V2381" s="19"/>
      <c r="W2381" s="19"/>
      <c r="X2381" s="19"/>
      <c r="Y2381" s="19"/>
      <c r="Z2381" s="19"/>
      <c r="AA2381" s="19"/>
    </row>
    <row r="2382" spans="1:27" x14ac:dyDescent="0.2">
      <c r="A2382" s="346" t="s">
        <v>317</v>
      </c>
      <c r="B2382" s="346"/>
      <c r="C2382" s="346"/>
      <c r="D2382" s="367" t="str">
        <f>VLOOKUP(S2311,Base_03!$A$5:$AS$24,45,0)</f>
        <v>Air Pam (Baik)</v>
      </c>
      <c r="E2382" s="367"/>
      <c r="F2382" s="19"/>
      <c r="G2382" s="19"/>
      <c r="H2382" s="19"/>
      <c r="I2382" s="19"/>
      <c r="J2382" s="19"/>
      <c r="K2382" s="346" t="s">
        <v>317</v>
      </c>
      <c r="L2382" s="346"/>
      <c r="M2382" s="346"/>
      <c r="N2382" s="367" t="str">
        <f>VLOOKUP(S2311,Base_04!$A$5:$AS$24,45,0)</f>
        <v>Air Pam (Baik)</v>
      </c>
      <c r="O2382" s="367"/>
      <c r="P2382" s="29"/>
      <c r="Q2382" s="19"/>
      <c r="R2382" s="19"/>
      <c r="S2382" s="19"/>
      <c r="T2382" s="19"/>
      <c r="U2382" s="19"/>
      <c r="V2382" s="19"/>
      <c r="W2382" s="19"/>
      <c r="X2382" s="19"/>
      <c r="Y2382" s="19"/>
      <c r="Z2382" s="19"/>
      <c r="AA2382" s="19"/>
    </row>
    <row r="2383" spans="1:27" x14ac:dyDescent="0.2">
      <c r="A2383" s="372" t="s">
        <v>319</v>
      </c>
      <c r="B2383" s="372"/>
      <c r="C2383" s="28"/>
      <c r="D2383" s="20"/>
      <c r="E2383" s="20"/>
      <c r="F2383" s="19"/>
      <c r="G2383" s="19"/>
      <c r="H2383" s="19"/>
      <c r="I2383" s="19"/>
      <c r="J2383" s="19"/>
      <c r="K2383" s="372" t="s">
        <v>319</v>
      </c>
      <c r="L2383" s="372"/>
      <c r="M2383" s="28"/>
      <c r="N2383" s="20"/>
      <c r="O2383" s="20"/>
      <c r="P2383" s="29"/>
      <c r="Q2383" s="19"/>
      <c r="R2383" s="19"/>
      <c r="S2383" s="19"/>
      <c r="T2383" s="19"/>
      <c r="U2383" s="19"/>
      <c r="V2383" s="19"/>
      <c r="W2383" s="19"/>
      <c r="X2383" s="19"/>
      <c r="Y2383" s="19"/>
      <c r="Z2383" s="19"/>
      <c r="AA2383" s="19"/>
    </row>
    <row r="2384" spans="1:27" x14ac:dyDescent="0.2">
      <c r="A2384" s="35" t="s">
        <v>284</v>
      </c>
      <c r="B2384" s="19"/>
      <c r="C2384" s="28" t="s">
        <v>256</v>
      </c>
      <c r="D2384" s="367">
        <f>VLOOKUP(S2311,[128]Base_02!$A$5:$S$24,18,0)</f>
        <v>0</v>
      </c>
      <c r="E2384" s="367"/>
      <c r="F2384" s="19" t="str">
        <f>IF(D2384&gt;0,"LU","LS")</f>
        <v>LS</v>
      </c>
      <c r="G2384" s="19"/>
      <c r="H2384" s="19"/>
      <c r="I2384" s="19"/>
      <c r="J2384" s="19"/>
      <c r="K2384" s="35" t="s">
        <v>284</v>
      </c>
      <c r="L2384" s="28"/>
      <c r="M2384" s="28" t="s">
        <v>256</v>
      </c>
      <c r="N2384" s="367">
        <f>D2384</f>
        <v>0</v>
      </c>
      <c r="O2384" s="367"/>
      <c r="P2384" s="19" t="str">
        <f>IF(N2384&gt;0,"LU","LS")</f>
        <v>LS</v>
      </c>
      <c r="Q2384" s="19"/>
      <c r="R2384" s="19"/>
      <c r="S2384" s="19"/>
      <c r="T2384" s="19"/>
      <c r="U2384" s="19"/>
      <c r="V2384" s="19"/>
      <c r="W2384" s="19"/>
      <c r="X2384" s="19"/>
      <c r="Y2384" s="19"/>
      <c r="Z2384" s="19"/>
      <c r="AA2384" s="19"/>
    </row>
    <row r="2385" spans="1:27" x14ac:dyDescent="0.2">
      <c r="A2385" s="19"/>
      <c r="B2385" s="19"/>
      <c r="C2385" s="28" t="s">
        <v>285</v>
      </c>
      <c r="D2385" s="367">
        <f>VLOOKUP(S2311,[128]Base_02!$A$5:$S$24,19,0)</f>
        <v>0</v>
      </c>
      <c r="E2385" s="367"/>
      <c r="F2385" s="19" t="s">
        <v>286</v>
      </c>
      <c r="G2385" s="19"/>
      <c r="H2385" s="19"/>
      <c r="I2385" s="19"/>
      <c r="J2385" s="19"/>
      <c r="K2385" s="19"/>
      <c r="L2385" s="19"/>
      <c r="M2385" s="19"/>
      <c r="N2385" s="367">
        <f>D2385</f>
        <v>0</v>
      </c>
      <c r="O2385" s="367"/>
      <c r="P2385" s="29" t="s">
        <v>286</v>
      </c>
      <c r="Q2385" s="28" t="s">
        <v>287</v>
      </c>
      <c r="R2385" s="28"/>
      <c r="S2385" s="19"/>
      <c r="T2385" s="19"/>
      <c r="U2385" s="19"/>
      <c r="V2385" s="19"/>
      <c r="W2385" s="19"/>
      <c r="X2385" s="19"/>
      <c r="Y2385" s="19"/>
      <c r="Z2385" s="19"/>
      <c r="AA2385" s="19"/>
    </row>
    <row r="2386" spans="1:27" x14ac:dyDescent="0.2">
      <c r="A2386" s="19"/>
      <c r="B2386" s="19"/>
      <c r="C2386" s="28"/>
      <c r="D2386" s="19"/>
      <c r="E2386" s="19"/>
      <c r="F2386" s="19"/>
      <c r="G2386" s="19"/>
      <c r="H2386" s="19"/>
      <c r="I2386" s="19"/>
      <c r="J2386" s="19"/>
      <c r="K2386" s="19"/>
      <c r="L2386" s="20"/>
      <c r="M2386" s="20"/>
      <c r="N2386" s="29"/>
      <c r="O2386" s="19"/>
      <c r="P2386" s="19"/>
      <c r="Q2386" s="19"/>
      <c r="R2386" s="19"/>
      <c r="S2386" s="19"/>
      <c r="T2386" s="19"/>
      <c r="U2386" s="19"/>
      <c r="V2386" s="19"/>
      <c r="W2386" s="19"/>
      <c r="X2386" s="19"/>
      <c r="Y2386" s="19"/>
      <c r="Z2386" s="19"/>
      <c r="AA2386" s="19"/>
    </row>
    <row r="2387" spans="1:27" x14ac:dyDescent="0.2">
      <c r="A2387" s="19"/>
      <c r="B2387" s="19"/>
      <c r="C2387" s="28"/>
      <c r="D2387" s="19"/>
      <c r="E2387" s="19"/>
      <c r="F2387" s="19"/>
      <c r="G2387" s="19"/>
      <c r="H2387" s="19"/>
      <c r="I2387" s="19"/>
      <c r="J2387" s="19"/>
      <c r="K2387" s="19"/>
      <c r="L2387" s="20"/>
      <c r="M2387" s="20"/>
      <c r="N2387" s="29"/>
      <c r="O2387" s="19"/>
      <c r="P2387" s="19"/>
      <c r="Q2387" s="19"/>
      <c r="R2387" s="19"/>
      <c r="S2387" s="19"/>
      <c r="T2387" s="19"/>
      <c r="U2387" s="19"/>
      <c r="V2387" s="19"/>
      <c r="W2387" s="19"/>
      <c r="X2387" s="19"/>
      <c r="Y2387" s="19"/>
      <c r="Z2387" s="19"/>
      <c r="AA2387" s="19"/>
    </row>
    <row r="2388" spans="1:27" x14ac:dyDescent="0.2">
      <c r="A2388" s="19"/>
      <c r="B2388" s="19"/>
      <c r="C2388" s="28"/>
      <c r="D2388" s="19"/>
      <c r="E2388" s="19"/>
      <c r="F2388" s="19"/>
      <c r="G2388" s="19"/>
      <c r="H2388" s="19"/>
      <c r="I2388" s="19"/>
      <c r="J2388" s="19"/>
      <c r="K2388" s="19"/>
      <c r="L2388" s="20"/>
      <c r="M2388" s="20"/>
      <c r="N2388" s="29"/>
      <c r="O2388" s="19"/>
      <c r="P2388" s="19"/>
      <c r="Q2388" s="19"/>
      <c r="R2388" s="19"/>
      <c r="S2388" s="19"/>
      <c r="T2388" s="19"/>
      <c r="U2388" s="19"/>
      <c r="V2388" s="19"/>
      <c r="W2388" s="19"/>
      <c r="X2388" s="19"/>
      <c r="Y2388" s="19"/>
      <c r="Z2388" s="19"/>
      <c r="AA2388" s="19"/>
    </row>
    <row r="2389" spans="1:27" x14ac:dyDescent="0.2">
      <c r="A2389" s="19"/>
      <c r="B2389" s="19"/>
      <c r="C2389" s="28"/>
      <c r="D2389" s="19"/>
      <c r="E2389" s="19"/>
      <c r="F2389" s="19"/>
      <c r="G2389" s="19"/>
      <c r="H2389" s="19"/>
      <c r="I2389" s="19"/>
      <c r="J2389" s="19"/>
      <c r="K2389" s="19"/>
      <c r="L2389" s="20"/>
      <c r="M2389" s="20"/>
      <c r="N2389" s="29"/>
      <c r="O2389" s="19"/>
      <c r="P2389" s="19"/>
      <c r="Q2389" s="19"/>
      <c r="R2389" s="19"/>
      <c r="S2389" s="19"/>
      <c r="T2389" s="19"/>
      <c r="U2389" s="19"/>
      <c r="V2389" s="19"/>
      <c r="W2389" s="19"/>
      <c r="X2389" s="19"/>
      <c r="Y2389" s="19"/>
      <c r="Z2389" s="19"/>
      <c r="AA2389" s="19"/>
    </row>
    <row r="2390" spans="1:27" x14ac:dyDescent="0.2">
      <c r="A2390" s="19"/>
      <c r="B2390" s="19"/>
      <c r="C2390" s="28"/>
      <c r="D2390" s="19"/>
      <c r="E2390" s="19"/>
      <c r="F2390" s="19"/>
      <c r="G2390" s="19"/>
      <c r="H2390" s="19"/>
      <c r="I2390" s="19"/>
      <c r="J2390" s="19"/>
      <c r="K2390" s="19"/>
      <c r="L2390" s="20"/>
      <c r="M2390" s="20"/>
      <c r="N2390" s="29"/>
      <c r="O2390" s="19"/>
      <c r="P2390" s="19"/>
      <c r="Q2390" s="19"/>
      <c r="R2390" s="19"/>
      <c r="S2390" s="19"/>
      <c r="T2390" s="19"/>
      <c r="U2390" s="19"/>
      <c r="V2390" s="19"/>
      <c r="W2390" s="19"/>
      <c r="X2390" s="19"/>
      <c r="Y2390" s="19"/>
      <c r="Z2390" s="19"/>
      <c r="AA2390" s="19"/>
    </row>
    <row r="2391" spans="1:27" x14ac:dyDescent="0.2">
      <c r="A2391" s="19"/>
      <c r="B2391" s="19"/>
      <c r="C2391" s="28"/>
      <c r="D2391" s="19"/>
      <c r="E2391" s="19"/>
      <c r="F2391" s="19"/>
      <c r="G2391" s="19"/>
      <c r="H2391" s="19"/>
      <c r="I2391" s="19"/>
      <c r="J2391" s="19"/>
      <c r="K2391" s="19"/>
      <c r="L2391" s="20"/>
      <c r="M2391" s="20"/>
      <c r="N2391" s="29"/>
      <c r="O2391" s="19"/>
      <c r="P2391" s="19"/>
      <c r="Q2391" s="19"/>
      <c r="R2391" s="19"/>
      <c r="S2391" s="19"/>
      <c r="T2391" s="19"/>
      <c r="U2391" s="19"/>
      <c r="V2391" s="19"/>
      <c r="W2391" s="19"/>
      <c r="X2391" s="19"/>
      <c r="Y2391" s="19"/>
      <c r="Z2391" s="19"/>
      <c r="AA2391" s="19"/>
    </row>
    <row r="2392" spans="1:27" x14ac:dyDescent="0.2">
      <c r="A2392" s="19"/>
      <c r="B2392" s="19"/>
      <c r="C2392" s="28"/>
      <c r="D2392" s="19"/>
      <c r="E2392" s="19"/>
      <c r="F2392" s="19"/>
      <c r="G2392" s="19"/>
      <c r="H2392" s="19"/>
      <c r="I2392" s="19"/>
      <c r="J2392" s="19"/>
      <c r="K2392" s="19"/>
      <c r="L2392" s="20"/>
      <c r="M2392" s="20"/>
      <c r="N2392" s="29"/>
      <c r="O2392" s="19"/>
      <c r="P2392" s="19"/>
      <c r="Q2392" s="19"/>
      <c r="R2392" s="19"/>
      <c r="S2392" s="19"/>
      <c r="T2392" s="19"/>
      <c r="U2392" s="19"/>
      <c r="V2392" s="19"/>
      <c r="W2392" s="19"/>
      <c r="X2392" s="19"/>
      <c r="Y2392" s="19"/>
      <c r="Z2392" s="19"/>
      <c r="AA2392" s="19"/>
    </row>
    <row r="2393" spans="1:27" x14ac:dyDescent="0.2">
      <c r="A2393" s="24" t="s">
        <v>288</v>
      </c>
      <c r="B2393" s="19"/>
      <c r="C2393" s="19"/>
      <c r="D2393" s="19"/>
      <c r="E2393" s="19"/>
      <c r="F2393" s="19"/>
      <c r="G2393" s="19"/>
      <c r="H2393" s="19"/>
      <c r="I2393" s="19"/>
      <c r="J2393" s="19"/>
      <c r="K2393" s="19"/>
      <c r="L2393" s="19"/>
      <c r="M2393" s="19"/>
      <c r="N2393" s="29"/>
      <c r="O2393" s="19"/>
      <c r="P2393" s="19"/>
      <c r="Q2393" s="19"/>
      <c r="R2393" s="19"/>
      <c r="S2393" s="19"/>
      <c r="T2393" s="19"/>
      <c r="U2393" s="19"/>
      <c r="V2393" s="19"/>
      <c r="W2393" s="19"/>
      <c r="X2393" s="19"/>
      <c r="Y2393" s="19"/>
      <c r="Z2393" s="19"/>
      <c r="AA2393" s="19"/>
    </row>
    <row r="2394" spans="1:27" x14ac:dyDescent="0.2">
      <c r="A2394" s="371" t="s">
        <v>289</v>
      </c>
      <c r="B2394" s="371"/>
      <c r="C2394" s="371"/>
      <c r="D2394" s="371"/>
      <c r="E2394" s="371"/>
      <c r="F2394" s="371"/>
      <c r="G2394" s="371"/>
      <c r="H2394" s="371"/>
      <c r="I2394" s="371"/>
      <c r="J2394" s="371" t="s">
        <v>290</v>
      </c>
      <c r="K2394" s="371"/>
      <c r="L2394" s="371"/>
      <c r="M2394" s="371"/>
      <c r="N2394" s="371"/>
      <c r="O2394" s="371"/>
      <c r="P2394" s="371"/>
      <c r="Q2394" s="371"/>
      <c r="R2394" s="371"/>
      <c r="S2394" s="19"/>
      <c r="T2394" s="19"/>
      <c r="U2394" s="19"/>
      <c r="V2394" s="19"/>
      <c r="W2394" s="19"/>
      <c r="X2394" s="19"/>
      <c r="Y2394" s="19"/>
      <c r="Z2394" s="19"/>
      <c r="AA2394" s="19"/>
    </row>
    <row r="2395" spans="1:27" x14ac:dyDescent="0.2">
      <c r="A2395" s="370"/>
      <c r="B2395" s="370"/>
      <c r="C2395" s="370"/>
      <c r="D2395" s="370"/>
      <c r="E2395" s="370"/>
      <c r="F2395" s="370"/>
      <c r="G2395" s="370"/>
      <c r="H2395" s="370"/>
      <c r="I2395" s="370"/>
      <c r="J2395" s="370"/>
      <c r="K2395" s="370"/>
      <c r="L2395" s="370"/>
      <c r="M2395" s="370"/>
      <c r="N2395" s="370"/>
      <c r="O2395" s="370"/>
      <c r="P2395" s="370"/>
      <c r="Q2395" s="370"/>
      <c r="R2395" s="370"/>
      <c r="S2395" s="19"/>
      <c r="T2395" s="19"/>
      <c r="U2395" s="19"/>
      <c r="V2395" s="19"/>
      <c r="W2395" s="19"/>
      <c r="X2395" s="19"/>
      <c r="Y2395" s="19"/>
      <c r="Z2395" s="19"/>
      <c r="AA2395" s="19"/>
    </row>
    <row r="2396" spans="1:27" x14ac:dyDescent="0.2">
      <c r="A2396" s="370"/>
      <c r="B2396" s="370"/>
      <c r="C2396" s="370"/>
      <c r="D2396" s="370"/>
      <c r="E2396" s="370"/>
      <c r="F2396" s="370"/>
      <c r="G2396" s="370"/>
      <c r="H2396" s="370"/>
      <c r="I2396" s="370"/>
      <c r="J2396" s="370"/>
      <c r="K2396" s="370"/>
      <c r="L2396" s="370"/>
      <c r="M2396" s="370"/>
      <c r="N2396" s="370"/>
      <c r="O2396" s="370"/>
      <c r="P2396" s="370"/>
      <c r="Q2396" s="370"/>
      <c r="R2396" s="370"/>
      <c r="S2396" s="19" t="s">
        <v>291</v>
      </c>
      <c r="T2396" s="19"/>
      <c r="U2396" s="19"/>
      <c r="V2396" s="19"/>
      <c r="W2396" s="19"/>
      <c r="X2396" s="19"/>
      <c r="Y2396" s="19"/>
      <c r="Z2396" s="19"/>
      <c r="AA2396" s="19"/>
    </row>
    <row r="2397" spans="1:27" x14ac:dyDescent="0.2">
      <c r="A2397" s="370"/>
      <c r="B2397" s="370"/>
      <c r="C2397" s="370"/>
      <c r="D2397" s="370"/>
      <c r="E2397" s="370"/>
      <c r="F2397" s="370"/>
      <c r="G2397" s="370"/>
      <c r="H2397" s="370"/>
      <c r="I2397" s="370"/>
      <c r="J2397" s="370"/>
      <c r="K2397" s="370"/>
      <c r="L2397" s="370"/>
      <c r="M2397" s="370"/>
      <c r="N2397" s="370"/>
      <c r="O2397" s="370"/>
      <c r="P2397" s="370"/>
      <c r="Q2397" s="370"/>
      <c r="R2397" s="370"/>
      <c r="S2397" s="19"/>
      <c r="T2397" s="19"/>
      <c r="U2397" s="19"/>
      <c r="V2397" s="19"/>
      <c r="W2397" s="19"/>
      <c r="X2397" s="19"/>
      <c r="Y2397" s="19"/>
      <c r="Z2397" s="19"/>
      <c r="AA2397" s="19"/>
    </row>
    <row r="2398" spans="1:27" x14ac:dyDescent="0.2">
      <c r="A2398" s="370"/>
      <c r="B2398" s="370"/>
      <c r="C2398" s="370"/>
      <c r="D2398" s="370"/>
      <c r="E2398" s="370"/>
      <c r="F2398" s="370"/>
      <c r="G2398" s="370"/>
      <c r="H2398" s="370"/>
      <c r="I2398" s="370"/>
      <c r="J2398" s="370"/>
      <c r="K2398" s="370"/>
      <c r="L2398" s="370"/>
      <c r="M2398" s="370"/>
      <c r="N2398" s="370"/>
      <c r="O2398" s="370"/>
      <c r="P2398" s="370"/>
      <c r="Q2398" s="370"/>
      <c r="R2398" s="370"/>
      <c r="S2398" s="19"/>
      <c r="T2398" s="19"/>
      <c r="U2398" s="19"/>
      <c r="V2398" s="19"/>
      <c r="W2398" s="19"/>
      <c r="X2398" s="19"/>
      <c r="Y2398" s="19"/>
      <c r="Z2398" s="19"/>
      <c r="AA2398" s="19"/>
    </row>
    <row r="2399" spans="1:27" x14ac:dyDescent="0.2">
      <c r="A2399" s="370"/>
      <c r="B2399" s="370"/>
      <c r="C2399" s="370"/>
      <c r="D2399" s="370"/>
      <c r="E2399" s="370"/>
      <c r="F2399" s="370"/>
      <c r="G2399" s="370"/>
      <c r="H2399" s="370"/>
      <c r="I2399" s="370"/>
      <c r="J2399" s="370"/>
      <c r="K2399" s="370"/>
      <c r="L2399" s="370"/>
      <c r="M2399" s="370"/>
      <c r="N2399" s="370"/>
      <c r="O2399" s="370"/>
      <c r="P2399" s="370"/>
      <c r="Q2399" s="370"/>
      <c r="R2399" s="370"/>
      <c r="S2399" s="19" t="s">
        <v>292</v>
      </c>
      <c r="T2399" s="19"/>
      <c r="U2399" s="19"/>
      <c r="V2399" s="19"/>
      <c r="W2399" s="19"/>
      <c r="X2399" s="19"/>
      <c r="Y2399" s="19"/>
      <c r="Z2399" s="19"/>
      <c r="AA2399" s="19"/>
    </row>
    <row r="2400" spans="1:27" x14ac:dyDescent="0.2">
      <c r="A2400" s="370"/>
      <c r="B2400" s="370"/>
      <c r="C2400" s="370"/>
      <c r="D2400" s="370"/>
      <c r="E2400" s="370"/>
      <c r="F2400" s="370"/>
      <c r="G2400" s="370"/>
      <c r="H2400" s="370"/>
      <c r="I2400" s="370"/>
      <c r="J2400" s="370"/>
      <c r="K2400" s="370"/>
      <c r="L2400" s="370"/>
      <c r="M2400" s="370"/>
      <c r="N2400" s="370"/>
      <c r="O2400" s="370"/>
      <c r="P2400" s="370"/>
      <c r="Q2400" s="370"/>
      <c r="R2400" s="370"/>
      <c r="S2400" s="19" t="s">
        <v>293</v>
      </c>
      <c r="T2400" s="19"/>
      <c r="U2400" s="19"/>
      <c r="V2400" s="19"/>
      <c r="W2400" s="19"/>
      <c r="X2400" s="19"/>
      <c r="Y2400" s="19"/>
      <c r="Z2400" s="19"/>
      <c r="AA2400" s="19"/>
    </row>
    <row r="2401" spans="1:27" x14ac:dyDescent="0.2">
      <c r="A2401" s="370"/>
      <c r="B2401" s="370"/>
      <c r="C2401" s="370"/>
      <c r="D2401" s="370"/>
      <c r="E2401" s="370"/>
      <c r="F2401" s="370"/>
      <c r="G2401" s="370"/>
      <c r="H2401" s="370"/>
      <c r="I2401" s="370"/>
      <c r="J2401" s="370"/>
      <c r="K2401" s="370"/>
      <c r="L2401" s="370"/>
      <c r="M2401" s="370"/>
      <c r="N2401" s="370"/>
      <c r="O2401" s="370"/>
      <c r="P2401" s="370"/>
      <c r="Q2401" s="370"/>
      <c r="R2401" s="370"/>
      <c r="S2401" s="19"/>
      <c r="T2401" s="19"/>
      <c r="U2401" s="19"/>
      <c r="V2401" s="19"/>
      <c r="W2401" s="19"/>
      <c r="X2401" s="19"/>
      <c r="Y2401" s="19"/>
      <c r="Z2401" s="19"/>
      <c r="AA2401" s="19"/>
    </row>
    <row r="2402" spans="1:27" x14ac:dyDescent="0.2">
      <c r="A2402" s="370"/>
      <c r="B2402" s="370"/>
      <c r="C2402" s="370"/>
      <c r="D2402" s="370"/>
      <c r="E2402" s="370"/>
      <c r="F2402" s="370"/>
      <c r="G2402" s="370"/>
      <c r="H2402" s="370"/>
      <c r="I2402" s="370"/>
      <c r="J2402" s="370"/>
      <c r="K2402" s="370"/>
      <c r="L2402" s="370"/>
      <c r="M2402" s="370"/>
      <c r="N2402" s="370"/>
      <c r="O2402" s="370"/>
      <c r="P2402" s="370"/>
      <c r="Q2402" s="370"/>
      <c r="R2402" s="370"/>
      <c r="S2402" s="19"/>
      <c r="T2402" s="19"/>
      <c r="U2402" s="19"/>
      <c r="V2402" s="19"/>
      <c r="W2402" s="19"/>
      <c r="X2402" s="19"/>
      <c r="Y2402" s="19"/>
      <c r="Z2402" s="19"/>
      <c r="AA2402" s="19"/>
    </row>
    <row r="2403" spans="1:27" x14ac:dyDescent="0.2">
      <c r="A2403" s="370"/>
      <c r="B2403" s="370"/>
      <c r="C2403" s="370"/>
      <c r="D2403" s="370"/>
      <c r="E2403" s="370"/>
      <c r="F2403" s="370"/>
      <c r="G2403" s="370"/>
      <c r="H2403" s="370"/>
      <c r="I2403" s="370"/>
      <c r="J2403" s="370"/>
      <c r="K2403" s="370"/>
      <c r="L2403" s="370"/>
      <c r="M2403" s="370"/>
      <c r="N2403" s="370"/>
      <c r="O2403" s="370"/>
      <c r="P2403" s="370"/>
      <c r="Q2403" s="370"/>
      <c r="R2403" s="370"/>
      <c r="S2403" s="19"/>
      <c r="T2403" s="19"/>
      <c r="U2403" s="19"/>
      <c r="V2403" s="19"/>
      <c r="W2403" s="19"/>
      <c r="X2403" s="19"/>
      <c r="Y2403" s="19"/>
      <c r="Z2403" s="19"/>
      <c r="AA2403" s="19"/>
    </row>
    <row r="2404" spans="1:27" x14ac:dyDescent="0.2">
      <c r="A2404" s="370"/>
      <c r="B2404" s="370"/>
      <c r="C2404" s="370"/>
      <c r="D2404" s="370"/>
      <c r="E2404" s="370"/>
      <c r="F2404" s="370"/>
      <c r="G2404" s="370"/>
      <c r="H2404" s="370"/>
      <c r="I2404" s="370"/>
      <c r="J2404" s="370"/>
      <c r="K2404" s="370"/>
      <c r="L2404" s="370"/>
      <c r="M2404" s="370"/>
      <c r="N2404" s="370"/>
      <c r="O2404" s="370"/>
      <c r="P2404" s="370"/>
      <c r="Q2404" s="370"/>
      <c r="R2404" s="370"/>
      <c r="S2404" s="19"/>
      <c r="T2404" s="19"/>
      <c r="U2404" s="19"/>
      <c r="V2404" s="19"/>
      <c r="W2404" s="19"/>
      <c r="X2404" s="19"/>
      <c r="Y2404" s="19"/>
      <c r="Z2404" s="19"/>
      <c r="AA2404" s="19"/>
    </row>
    <row r="2405" spans="1:27" x14ac:dyDescent="0.2">
      <c r="A2405" s="370"/>
      <c r="B2405" s="370"/>
      <c r="C2405" s="370"/>
      <c r="D2405" s="370"/>
      <c r="E2405" s="370"/>
      <c r="F2405" s="370"/>
      <c r="G2405" s="370"/>
      <c r="H2405" s="370"/>
      <c r="I2405" s="370"/>
      <c r="J2405" s="370"/>
      <c r="K2405" s="370"/>
      <c r="L2405" s="370"/>
      <c r="M2405" s="370"/>
      <c r="N2405" s="370"/>
      <c r="O2405" s="370"/>
      <c r="P2405" s="370"/>
      <c r="Q2405" s="370"/>
      <c r="R2405" s="370"/>
      <c r="S2405" s="19"/>
      <c r="T2405" s="19"/>
      <c r="U2405" s="19"/>
      <c r="V2405" s="19"/>
      <c r="W2405" s="19"/>
      <c r="X2405" s="19"/>
      <c r="Y2405" s="19"/>
      <c r="Z2405" s="19"/>
      <c r="AA2405" s="19"/>
    </row>
    <row r="2406" spans="1:27" x14ac:dyDescent="0.2">
      <c r="A2406" s="19"/>
      <c r="B2406" s="19"/>
      <c r="C2406" s="19"/>
      <c r="D2406" s="19"/>
      <c r="E2406" s="19"/>
      <c r="F2406" s="19"/>
      <c r="G2406" s="19"/>
      <c r="H2406" s="19"/>
      <c r="I2406" s="19"/>
      <c r="J2406" s="19"/>
      <c r="K2406" s="19"/>
      <c r="L2406" s="19"/>
      <c r="M2406" s="19"/>
      <c r="N2406" s="19"/>
      <c r="O2406" s="19"/>
      <c r="P2406" s="29"/>
      <c r="Q2406" s="19"/>
      <c r="R2406" s="19"/>
      <c r="S2406" s="19"/>
      <c r="T2406" s="19"/>
      <c r="U2406" s="19"/>
      <c r="V2406" s="19"/>
      <c r="W2406" s="19"/>
      <c r="X2406" s="19"/>
      <c r="Y2406" s="19"/>
      <c r="Z2406" s="19"/>
      <c r="AA2406" s="19"/>
    </row>
    <row r="2407" spans="1:27" x14ac:dyDescent="0.2">
      <c r="A2407" s="371" t="s">
        <v>294</v>
      </c>
      <c r="B2407" s="371"/>
      <c r="C2407" s="371"/>
      <c r="D2407" s="371"/>
      <c r="E2407" s="371"/>
      <c r="F2407" s="371"/>
      <c r="G2407" s="371"/>
      <c r="H2407" s="371"/>
      <c r="I2407" s="371"/>
      <c r="J2407" s="371" t="s">
        <v>295</v>
      </c>
      <c r="K2407" s="371"/>
      <c r="L2407" s="371"/>
      <c r="M2407" s="371"/>
      <c r="N2407" s="371"/>
      <c r="O2407" s="371"/>
      <c r="P2407" s="371"/>
      <c r="Q2407" s="371"/>
      <c r="R2407" s="371"/>
      <c r="S2407" s="19"/>
      <c r="T2407" s="19"/>
      <c r="U2407" s="19"/>
      <c r="V2407" s="19"/>
      <c r="W2407" s="19"/>
      <c r="X2407" s="19"/>
      <c r="Y2407" s="19"/>
      <c r="Z2407" s="19"/>
      <c r="AA2407" s="19"/>
    </row>
    <row r="2408" spans="1:27" x14ac:dyDescent="0.2">
      <c r="A2408" s="370"/>
      <c r="B2408" s="370"/>
      <c r="C2408" s="370"/>
      <c r="D2408" s="370"/>
      <c r="E2408" s="370"/>
      <c r="F2408" s="370"/>
      <c r="G2408" s="370"/>
      <c r="H2408" s="370"/>
      <c r="I2408" s="370"/>
      <c r="J2408" s="370"/>
      <c r="K2408" s="370"/>
      <c r="L2408" s="370"/>
      <c r="M2408" s="370"/>
      <c r="N2408" s="370"/>
      <c r="O2408" s="370"/>
      <c r="P2408" s="370"/>
      <c r="Q2408" s="370"/>
      <c r="R2408" s="370"/>
      <c r="S2408" s="19" t="s">
        <v>296</v>
      </c>
      <c r="T2408" s="19"/>
      <c r="U2408" s="19"/>
      <c r="V2408" s="19"/>
      <c r="W2408" s="19"/>
      <c r="X2408" s="19"/>
      <c r="Y2408" s="19"/>
      <c r="Z2408" s="19"/>
      <c r="AA2408" s="19"/>
    </row>
    <row r="2409" spans="1:27" x14ac:dyDescent="0.2">
      <c r="A2409" s="370"/>
      <c r="B2409" s="370"/>
      <c r="C2409" s="370"/>
      <c r="D2409" s="370"/>
      <c r="E2409" s="370"/>
      <c r="F2409" s="370"/>
      <c r="G2409" s="370"/>
      <c r="H2409" s="370"/>
      <c r="I2409" s="370"/>
      <c r="J2409" s="370"/>
      <c r="K2409" s="370"/>
      <c r="L2409" s="370"/>
      <c r="M2409" s="370"/>
      <c r="N2409" s="370"/>
      <c r="O2409" s="370"/>
      <c r="P2409" s="370"/>
      <c r="Q2409" s="370"/>
      <c r="R2409" s="370"/>
      <c r="S2409" s="19" t="s">
        <v>297</v>
      </c>
      <c r="T2409" s="19"/>
      <c r="U2409" s="19"/>
      <c r="V2409" s="19"/>
      <c r="W2409" s="19"/>
      <c r="X2409" s="19"/>
      <c r="Y2409" s="19"/>
      <c r="Z2409" s="19"/>
      <c r="AA2409" s="19"/>
    </row>
    <row r="2410" spans="1:27" x14ac:dyDescent="0.2">
      <c r="A2410" s="370"/>
      <c r="B2410" s="370"/>
      <c r="C2410" s="370"/>
      <c r="D2410" s="370"/>
      <c r="E2410" s="370"/>
      <c r="F2410" s="370"/>
      <c r="G2410" s="370"/>
      <c r="H2410" s="370"/>
      <c r="I2410" s="370"/>
      <c r="J2410" s="370"/>
      <c r="K2410" s="370"/>
      <c r="L2410" s="370"/>
      <c r="M2410" s="370"/>
      <c r="N2410" s="370"/>
      <c r="O2410" s="370"/>
      <c r="P2410" s="370"/>
      <c r="Q2410" s="370"/>
      <c r="R2410" s="370"/>
      <c r="S2410" s="19"/>
      <c r="T2410" s="19"/>
      <c r="U2410" s="19"/>
      <c r="V2410" s="19"/>
      <c r="W2410" s="19"/>
      <c r="X2410" s="19"/>
      <c r="Y2410" s="19"/>
      <c r="Z2410" s="19"/>
      <c r="AA2410" s="19"/>
    </row>
    <row r="2411" spans="1:27" x14ac:dyDescent="0.2">
      <c r="A2411" s="370"/>
      <c r="B2411" s="370"/>
      <c r="C2411" s="370"/>
      <c r="D2411" s="370"/>
      <c r="E2411" s="370"/>
      <c r="F2411" s="370"/>
      <c r="G2411" s="370"/>
      <c r="H2411" s="370"/>
      <c r="I2411" s="370"/>
      <c r="J2411" s="370"/>
      <c r="K2411" s="370"/>
      <c r="L2411" s="370"/>
      <c r="M2411" s="370"/>
      <c r="N2411" s="370"/>
      <c r="O2411" s="370"/>
      <c r="P2411" s="370"/>
      <c r="Q2411" s="370"/>
      <c r="R2411" s="370"/>
      <c r="S2411" s="19"/>
      <c r="T2411" s="19"/>
      <c r="U2411" s="19"/>
      <c r="V2411" s="19"/>
      <c r="W2411" s="19"/>
      <c r="X2411" s="19"/>
      <c r="Y2411" s="19"/>
      <c r="Z2411" s="19"/>
      <c r="AA2411" s="19"/>
    </row>
    <row r="2412" spans="1:27" x14ac:dyDescent="0.2">
      <c r="A2412" s="370"/>
      <c r="B2412" s="370"/>
      <c r="C2412" s="370"/>
      <c r="D2412" s="370"/>
      <c r="E2412" s="370"/>
      <c r="F2412" s="370"/>
      <c r="G2412" s="370"/>
      <c r="H2412" s="370"/>
      <c r="I2412" s="370"/>
      <c r="J2412" s="370"/>
      <c r="K2412" s="370"/>
      <c r="L2412" s="370"/>
      <c r="M2412" s="370"/>
      <c r="N2412" s="370"/>
      <c r="O2412" s="370"/>
      <c r="P2412" s="370"/>
      <c r="Q2412" s="370"/>
      <c r="R2412" s="370"/>
      <c r="S2412" s="19"/>
      <c r="T2412" s="19"/>
      <c r="U2412" s="19"/>
      <c r="V2412" s="19"/>
      <c r="W2412" s="19"/>
      <c r="X2412" s="19"/>
      <c r="Y2412" s="19"/>
      <c r="Z2412" s="19"/>
      <c r="AA2412" s="19"/>
    </row>
    <row r="2413" spans="1:27" x14ac:dyDescent="0.2">
      <c r="A2413" s="370"/>
      <c r="B2413" s="370"/>
      <c r="C2413" s="370"/>
      <c r="D2413" s="370"/>
      <c r="E2413" s="370"/>
      <c r="F2413" s="370"/>
      <c r="G2413" s="370"/>
      <c r="H2413" s="370"/>
      <c r="I2413" s="370"/>
      <c r="J2413" s="370"/>
      <c r="K2413" s="370"/>
      <c r="L2413" s="370"/>
      <c r="M2413" s="370"/>
      <c r="N2413" s="370"/>
      <c r="O2413" s="370"/>
      <c r="P2413" s="370"/>
      <c r="Q2413" s="370"/>
      <c r="R2413" s="370"/>
      <c r="S2413" s="19"/>
      <c r="T2413" s="19"/>
      <c r="U2413" s="19"/>
      <c r="V2413" s="19"/>
      <c r="W2413" s="19"/>
      <c r="X2413" s="19"/>
      <c r="Y2413" s="19"/>
      <c r="Z2413" s="19"/>
      <c r="AA2413" s="19"/>
    </row>
    <row r="2414" spans="1:27" x14ac:dyDescent="0.2">
      <c r="A2414" s="370"/>
      <c r="B2414" s="370"/>
      <c r="C2414" s="370"/>
      <c r="D2414" s="370"/>
      <c r="E2414" s="370"/>
      <c r="F2414" s="370"/>
      <c r="G2414" s="370"/>
      <c r="H2414" s="370"/>
      <c r="I2414" s="370"/>
      <c r="J2414" s="370"/>
      <c r="K2414" s="370"/>
      <c r="L2414" s="370"/>
      <c r="M2414" s="370"/>
      <c r="N2414" s="370"/>
      <c r="O2414" s="370"/>
      <c r="P2414" s="370"/>
      <c r="Q2414" s="370"/>
      <c r="R2414" s="370"/>
      <c r="S2414" s="19"/>
      <c r="T2414" s="19"/>
      <c r="U2414" s="19"/>
      <c r="V2414" s="19"/>
      <c r="W2414" s="19"/>
      <c r="X2414" s="19"/>
      <c r="Y2414" s="19"/>
      <c r="Z2414" s="19"/>
      <c r="AA2414" s="19"/>
    </row>
    <row r="2415" spans="1:27" x14ac:dyDescent="0.2">
      <c r="A2415" s="370"/>
      <c r="B2415" s="370"/>
      <c r="C2415" s="370"/>
      <c r="D2415" s="370"/>
      <c r="E2415" s="370"/>
      <c r="F2415" s="370"/>
      <c r="G2415" s="370"/>
      <c r="H2415" s="370"/>
      <c r="I2415" s="370"/>
      <c r="J2415" s="370"/>
      <c r="K2415" s="370"/>
      <c r="L2415" s="370"/>
      <c r="M2415" s="370"/>
      <c r="N2415" s="370"/>
      <c r="O2415" s="370"/>
      <c r="P2415" s="370"/>
      <c r="Q2415" s="370"/>
      <c r="R2415" s="370"/>
      <c r="S2415" s="19"/>
      <c r="T2415" s="19"/>
      <c r="U2415" s="19"/>
      <c r="V2415" s="19"/>
      <c r="W2415" s="19"/>
      <c r="X2415" s="19"/>
      <c r="Y2415" s="19"/>
      <c r="Z2415" s="19"/>
      <c r="AA2415" s="19"/>
    </row>
    <row r="2416" spans="1:27" x14ac:dyDescent="0.2">
      <c r="A2416" s="370"/>
      <c r="B2416" s="370"/>
      <c r="C2416" s="370"/>
      <c r="D2416" s="370"/>
      <c r="E2416" s="370"/>
      <c r="F2416" s="370"/>
      <c r="G2416" s="370"/>
      <c r="H2416" s="370"/>
      <c r="I2416" s="370"/>
      <c r="J2416" s="370"/>
      <c r="K2416" s="370"/>
      <c r="L2416" s="370"/>
      <c r="M2416" s="370"/>
      <c r="N2416" s="370"/>
      <c r="O2416" s="370"/>
      <c r="P2416" s="370"/>
      <c r="Q2416" s="370"/>
      <c r="R2416" s="370"/>
      <c r="S2416" s="19"/>
      <c r="T2416" s="19"/>
      <c r="U2416" s="19"/>
      <c r="V2416" s="19"/>
      <c r="W2416" s="19"/>
      <c r="X2416" s="19"/>
      <c r="Y2416" s="19"/>
      <c r="Z2416" s="19"/>
      <c r="AA2416" s="19"/>
    </row>
    <row r="2417" spans="1:27" x14ac:dyDescent="0.2">
      <c r="A2417" s="370"/>
      <c r="B2417" s="370"/>
      <c r="C2417" s="370"/>
      <c r="D2417" s="370"/>
      <c r="E2417" s="370"/>
      <c r="F2417" s="370"/>
      <c r="G2417" s="370"/>
      <c r="H2417" s="370"/>
      <c r="I2417" s="370"/>
      <c r="J2417" s="370"/>
      <c r="K2417" s="370"/>
      <c r="L2417" s="370"/>
      <c r="M2417" s="370"/>
      <c r="N2417" s="370"/>
      <c r="O2417" s="370"/>
      <c r="P2417" s="370"/>
      <c r="Q2417" s="370"/>
      <c r="R2417" s="370"/>
      <c r="S2417" s="19"/>
      <c r="T2417" s="19"/>
      <c r="U2417" s="19"/>
      <c r="V2417" s="19"/>
      <c r="W2417" s="19"/>
      <c r="X2417" s="19"/>
      <c r="Y2417" s="19"/>
      <c r="Z2417" s="19"/>
      <c r="AA2417" s="19"/>
    </row>
    <row r="2418" spans="1:27" x14ac:dyDescent="0.2">
      <c r="A2418" s="370"/>
      <c r="B2418" s="370"/>
      <c r="C2418" s="370"/>
      <c r="D2418" s="370"/>
      <c r="E2418" s="370"/>
      <c r="F2418" s="370"/>
      <c r="G2418" s="370"/>
      <c r="H2418" s="370"/>
      <c r="I2418" s="370"/>
      <c r="J2418" s="370"/>
      <c r="K2418" s="370"/>
      <c r="L2418" s="370"/>
      <c r="M2418" s="370"/>
      <c r="N2418" s="370"/>
      <c r="O2418" s="370"/>
      <c r="P2418" s="370"/>
      <c r="Q2418" s="370"/>
      <c r="R2418" s="370"/>
      <c r="S2418" s="19"/>
      <c r="T2418" s="19"/>
      <c r="U2418" s="19"/>
      <c r="V2418" s="19"/>
      <c r="W2418" s="19"/>
      <c r="X2418" s="19"/>
      <c r="Y2418" s="19"/>
      <c r="Z2418" s="19"/>
      <c r="AA2418" s="19"/>
    </row>
    <row r="2419" spans="1:27" x14ac:dyDescent="0.2">
      <c r="A2419" s="19"/>
      <c r="B2419" s="19"/>
      <c r="C2419" s="19"/>
      <c r="D2419" s="19"/>
      <c r="E2419" s="19"/>
      <c r="F2419" s="19"/>
      <c r="G2419" s="19"/>
      <c r="H2419" s="19"/>
      <c r="I2419" s="19"/>
      <c r="J2419" s="19"/>
      <c r="K2419" s="19"/>
      <c r="L2419" s="19"/>
      <c r="M2419" s="19"/>
      <c r="N2419" s="19"/>
      <c r="O2419" s="19"/>
      <c r="P2419" s="29"/>
      <c r="Q2419" s="19"/>
      <c r="R2419" s="19"/>
      <c r="S2419" s="19"/>
      <c r="T2419" s="19"/>
      <c r="U2419" s="19"/>
      <c r="V2419" s="19"/>
      <c r="W2419" s="19"/>
      <c r="X2419" s="19"/>
      <c r="Y2419" s="19"/>
      <c r="Z2419" s="19"/>
      <c r="AA2419" s="19"/>
    </row>
    <row r="2420" spans="1:27" x14ac:dyDescent="0.2">
      <c r="A2420" s="371" t="s">
        <v>298</v>
      </c>
      <c r="B2420" s="371"/>
      <c r="C2420" s="371"/>
      <c r="D2420" s="371"/>
      <c r="E2420" s="371"/>
      <c r="F2420" s="371"/>
      <c r="G2420" s="371"/>
      <c r="H2420" s="371"/>
      <c r="I2420" s="371"/>
      <c r="J2420" s="371" t="s">
        <v>299</v>
      </c>
      <c r="K2420" s="371"/>
      <c r="L2420" s="371"/>
      <c r="M2420" s="371"/>
      <c r="N2420" s="371"/>
      <c r="O2420" s="371"/>
      <c r="P2420" s="371"/>
      <c r="Q2420" s="371"/>
      <c r="R2420" s="371"/>
      <c r="S2420" s="19"/>
      <c r="T2420" s="19"/>
      <c r="U2420" s="19"/>
      <c r="V2420" s="19"/>
      <c r="W2420" s="19"/>
      <c r="X2420" s="19"/>
      <c r="Y2420" s="19"/>
      <c r="Z2420" s="19"/>
      <c r="AA2420" s="19"/>
    </row>
    <row r="2421" spans="1:27" x14ac:dyDescent="0.2">
      <c r="A2421" s="370"/>
      <c r="B2421" s="370"/>
      <c r="C2421" s="370"/>
      <c r="D2421" s="370"/>
      <c r="E2421" s="370"/>
      <c r="F2421" s="370"/>
      <c r="G2421" s="370"/>
      <c r="H2421" s="370"/>
      <c r="I2421" s="370"/>
      <c r="J2421" s="370"/>
      <c r="K2421" s="370"/>
      <c r="L2421" s="370"/>
      <c r="M2421" s="370"/>
      <c r="N2421" s="370"/>
      <c r="O2421" s="370"/>
      <c r="P2421" s="370"/>
      <c r="Q2421" s="370"/>
      <c r="R2421" s="370"/>
      <c r="S2421" s="19" t="s">
        <v>300</v>
      </c>
      <c r="T2421" s="19"/>
      <c r="U2421" s="19"/>
      <c r="V2421" s="19"/>
      <c r="W2421" s="19"/>
      <c r="X2421" s="19"/>
      <c r="Y2421" s="19"/>
      <c r="Z2421" s="19"/>
      <c r="AA2421" s="19"/>
    </row>
    <row r="2422" spans="1:27" x14ac:dyDescent="0.2">
      <c r="A2422" s="370"/>
      <c r="B2422" s="370"/>
      <c r="C2422" s="370"/>
      <c r="D2422" s="370"/>
      <c r="E2422" s="370"/>
      <c r="F2422" s="370"/>
      <c r="G2422" s="370"/>
      <c r="H2422" s="370"/>
      <c r="I2422" s="370"/>
      <c r="J2422" s="370"/>
      <c r="K2422" s="370"/>
      <c r="L2422" s="370"/>
      <c r="M2422" s="370"/>
      <c r="N2422" s="370"/>
      <c r="O2422" s="370"/>
      <c r="P2422" s="370"/>
      <c r="Q2422" s="370"/>
      <c r="R2422" s="370"/>
      <c r="S2422" s="19"/>
      <c r="T2422" s="19"/>
      <c r="U2422" s="19"/>
      <c r="V2422" s="19"/>
      <c r="W2422" s="19"/>
      <c r="X2422" s="19"/>
      <c r="Y2422" s="19"/>
      <c r="Z2422" s="19"/>
      <c r="AA2422" s="19"/>
    </row>
    <row r="2423" spans="1:27" x14ac:dyDescent="0.2">
      <c r="A2423" s="370"/>
      <c r="B2423" s="370"/>
      <c r="C2423" s="370"/>
      <c r="D2423" s="370"/>
      <c r="E2423" s="370"/>
      <c r="F2423" s="370"/>
      <c r="G2423" s="370"/>
      <c r="H2423" s="370"/>
      <c r="I2423" s="370"/>
      <c r="J2423" s="370"/>
      <c r="K2423" s="370"/>
      <c r="L2423" s="370"/>
      <c r="M2423" s="370"/>
      <c r="N2423" s="370"/>
      <c r="O2423" s="370"/>
      <c r="P2423" s="370"/>
      <c r="Q2423" s="370"/>
      <c r="R2423" s="370"/>
      <c r="S2423" s="19"/>
      <c r="T2423" s="19"/>
      <c r="U2423" s="19"/>
      <c r="V2423" s="19"/>
      <c r="W2423" s="19"/>
      <c r="X2423" s="19"/>
      <c r="Y2423" s="19"/>
      <c r="Z2423" s="19"/>
      <c r="AA2423" s="19"/>
    </row>
    <row r="2424" spans="1:27" x14ac:dyDescent="0.2">
      <c r="A2424" s="370"/>
      <c r="B2424" s="370"/>
      <c r="C2424" s="370"/>
      <c r="D2424" s="370"/>
      <c r="E2424" s="370"/>
      <c r="F2424" s="370"/>
      <c r="G2424" s="370"/>
      <c r="H2424" s="370"/>
      <c r="I2424" s="370"/>
      <c r="J2424" s="370"/>
      <c r="K2424" s="370"/>
      <c r="L2424" s="370"/>
      <c r="M2424" s="370"/>
      <c r="N2424" s="370"/>
      <c r="O2424" s="370"/>
      <c r="P2424" s="370"/>
      <c r="Q2424" s="370"/>
      <c r="R2424" s="370"/>
      <c r="S2424" s="19"/>
      <c r="T2424" s="19"/>
      <c r="U2424" s="19"/>
      <c r="V2424" s="19"/>
      <c r="W2424" s="19"/>
      <c r="X2424" s="19"/>
      <c r="Y2424" s="19"/>
      <c r="Z2424" s="19"/>
      <c r="AA2424" s="19"/>
    </row>
    <row r="2425" spans="1:27" x14ac:dyDescent="0.2">
      <c r="A2425" s="370"/>
      <c r="B2425" s="370"/>
      <c r="C2425" s="370"/>
      <c r="D2425" s="370"/>
      <c r="E2425" s="370"/>
      <c r="F2425" s="370"/>
      <c r="G2425" s="370"/>
      <c r="H2425" s="370"/>
      <c r="I2425" s="370"/>
      <c r="J2425" s="370"/>
      <c r="K2425" s="370"/>
      <c r="L2425" s="370"/>
      <c r="M2425" s="370"/>
      <c r="N2425" s="370"/>
      <c r="O2425" s="370"/>
      <c r="P2425" s="370"/>
      <c r="Q2425" s="370"/>
      <c r="R2425" s="370"/>
      <c r="S2425" s="19"/>
      <c r="T2425" s="19"/>
      <c r="U2425" s="19"/>
      <c r="V2425" s="19"/>
      <c r="W2425" s="19"/>
      <c r="X2425" s="19"/>
      <c r="Y2425" s="19"/>
      <c r="Z2425" s="19"/>
      <c r="AA2425" s="19"/>
    </row>
    <row r="2426" spans="1:27" x14ac:dyDescent="0.2">
      <c r="A2426" s="370"/>
      <c r="B2426" s="370"/>
      <c r="C2426" s="370"/>
      <c r="D2426" s="370"/>
      <c r="E2426" s="370"/>
      <c r="F2426" s="370"/>
      <c r="G2426" s="370"/>
      <c r="H2426" s="370"/>
      <c r="I2426" s="370"/>
      <c r="J2426" s="370"/>
      <c r="K2426" s="370"/>
      <c r="L2426" s="370"/>
      <c r="M2426" s="370"/>
      <c r="N2426" s="370"/>
      <c r="O2426" s="370"/>
      <c r="P2426" s="370"/>
      <c r="Q2426" s="370"/>
      <c r="R2426" s="370"/>
      <c r="S2426" s="19"/>
      <c r="T2426" s="19"/>
      <c r="U2426" s="19"/>
      <c r="V2426" s="19"/>
      <c r="W2426" s="19"/>
      <c r="X2426" s="19"/>
      <c r="Y2426" s="19"/>
      <c r="Z2426" s="19"/>
      <c r="AA2426" s="19"/>
    </row>
    <row r="2427" spans="1:27" x14ac:dyDescent="0.2">
      <c r="A2427" s="370"/>
      <c r="B2427" s="370"/>
      <c r="C2427" s="370"/>
      <c r="D2427" s="370"/>
      <c r="E2427" s="370"/>
      <c r="F2427" s="370"/>
      <c r="G2427" s="370"/>
      <c r="H2427" s="370"/>
      <c r="I2427" s="370"/>
      <c r="J2427" s="370"/>
      <c r="K2427" s="370"/>
      <c r="L2427" s="370"/>
      <c r="M2427" s="370"/>
      <c r="N2427" s="370"/>
      <c r="O2427" s="370"/>
      <c r="P2427" s="370"/>
      <c r="Q2427" s="370"/>
      <c r="R2427" s="370"/>
      <c r="S2427" s="19"/>
      <c r="T2427" s="19"/>
      <c r="U2427" s="19"/>
      <c r="V2427" s="19"/>
      <c r="W2427" s="19"/>
      <c r="X2427" s="19"/>
      <c r="Y2427" s="19"/>
      <c r="Z2427" s="19"/>
      <c r="AA2427" s="19"/>
    </row>
    <row r="2428" spans="1:27" x14ac:dyDescent="0.2">
      <c r="A2428" s="370"/>
      <c r="B2428" s="370"/>
      <c r="C2428" s="370"/>
      <c r="D2428" s="370"/>
      <c r="E2428" s="370"/>
      <c r="F2428" s="370"/>
      <c r="G2428" s="370"/>
      <c r="H2428" s="370"/>
      <c r="I2428" s="370"/>
      <c r="J2428" s="370"/>
      <c r="K2428" s="370"/>
      <c r="L2428" s="370"/>
      <c r="M2428" s="370"/>
      <c r="N2428" s="370"/>
      <c r="O2428" s="370"/>
      <c r="P2428" s="370"/>
      <c r="Q2428" s="370"/>
      <c r="R2428" s="370"/>
      <c r="S2428" s="19"/>
      <c r="T2428" s="19"/>
      <c r="U2428" s="19"/>
      <c r="V2428" s="19"/>
      <c r="W2428" s="19"/>
      <c r="X2428" s="19"/>
      <c r="Y2428" s="19"/>
      <c r="Z2428" s="19"/>
      <c r="AA2428" s="19"/>
    </row>
    <row r="2429" spans="1:27" x14ac:dyDescent="0.2">
      <c r="A2429" s="370"/>
      <c r="B2429" s="370"/>
      <c r="C2429" s="370"/>
      <c r="D2429" s="370"/>
      <c r="E2429" s="370"/>
      <c r="F2429" s="370"/>
      <c r="G2429" s="370"/>
      <c r="H2429" s="370"/>
      <c r="I2429" s="370"/>
      <c r="J2429" s="370"/>
      <c r="K2429" s="370"/>
      <c r="L2429" s="370"/>
      <c r="M2429" s="370"/>
      <c r="N2429" s="370"/>
      <c r="O2429" s="370"/>
      <c r="P2429" s="370"/>
      <c r="Q2429" s="370"/>
      <c r="R2429" s="370"/>
      <c r="S2429" s="19"/>
      <c r="T2429" s="19"/>
      <c r="U2429" s="19"/>
      <c r="V2429" s="19"/>
      <c r="W2429" s="19"/>
      <c r="X2429" s="19"/>
      <c r="Y2429" s="19"/>
      <c r="Z2429" s="19"/>
      <c r="AA2429" s="19"/>
    </row>
    <row r="2430" spans="1:27" x14ac:dyDescent="0.2">
      <c r="A2430" s="370"/>
      <c r="B2430" s="370"/>
      <c r="C2430" s="370"/>
      <c r="D2430" s="370"/>
      <c r="E2430" s="370"/>
      <c r="F2430" s="370"/>
      <c r="G2430" s="370"/>
      <c r="H2430" s="370"/>
      <c r="I2430" s="370"/>
      <c r="J2430" s="370"/>
      <c r="K2430" s="370"/>
      <c r="L2430" s="370"/>
      <c r="M2430" s="370"/>
      <c r="N2430" s="370"/>
      <c r="O2430" s="370"/>
      <c r="P2430" s="370"/>
      <c r="Q2430" s="370"/>
      <c r="R2430" s="370"/>
      <c r="S2430" s="19"/>
      <c r="T2430" s="19"/>
      <c r="U2430" s="19"/>
      <c r="V2430" s="19"/>
      <c r="W2430" s="19"/>
      <c r="X2430" s="19"/>
      <c r="Y2430" s="19"/>
      <c r="Z2430" s="19"/>
      <c r="AA2430" s="19"/>
    </row>
    <row r="2431" spans="1:27" x14ac:dyDescent="0.2">
      <c r="A2431" s="370"/>
      <c r="B2431" s="370"/>
      <c r="C2431" s="370"/>
      <c r="D2431" s="370"/>
      <c r="E2431" s="370"/>
      <c r="F2431" s="370"/>
      <c r="G2431" s="370"/>
      <c r="H2431" s="370"/>
      <c r="I2431" s="370"/>
      <c r="J2431" s="370"/>
      <c r="K2431" s="370"/>
      <c r="L2431" s="370"/>
      <c r="M2431" s="370"/>
      <c r="N2431" s="370"/>
      <c r="O2431" s="370"/>
      <c r="P2431" s="370"/>
      <c r="Q2431" s="370"/>
      <c r="R2431" s="370"/>
      <c r="S2431" s="19"/>
      <c r="T2431" s="19"/>
      <c r="U2431" s="19"/>
      <c r="V2431" s="19"/>
      <c r="W2431" s="19"/>
      <c r="X2431" s="19"/>
      <c r="Y2431" s="19"/>
      <c r="Z2431" s="19"/>
      <c r="AA2431" s="19"/>
    </row>
    <row r="2432" spans="1:27" x14ac:dyDescent="0.2">
      <c r="A2432" s="19"/>
      <c r="B2432" s="19"/>
      <c r="C2432" s="19"/>
      <c r="D2432" s="19"/>
      <c r="E2432" s="19"/>
      <c r="F2432" s="19"/>
      <c r="G2432" s="19"/>
      <c r="H2432" s="19"/>
      <c r="I2432" s="19"/>
      <c r="J2432" s="19"/>
      <c r="K2432" s="19"/>
      <c r="L2432" s="19"/>
      <c r="M2432" s="19"/>
      <c r="N2432" s="19"/>
      <c r="O2432" s="19"/>
      <c r="P2432" s="29"/>
      <c r="Q2432" s="19"/>
      <c r="R2432" s="19"/>
      <c r="S2432" s="19"/>
      <c r="T2432" s="19"/>
      <c r="U2432" s="19"/>
      <c r="V2432" s="19"/>
      <c r="W2432" s="19"/>
      <c r="X2432" s="19"/>
      <c r="Y2432" s="19"/>
      <c r="Z2432" s="19"/>
      <c r="AA2432" s="19"/>
    </row>
    <row r="2433" spans="1:27" x14ac:dyDescent="0.2">
      <c r="A2433" s="371" t="s">
        <v>742</v>
      </c>
      <c r="B2433" s="371"/>
      <c r="C2433" s="371"/>
      <c r="D2433" s="371"/>
      <c r="E2433" s="371"/>
      <c r="F2433" s="371"/>
      <c r="G2433" s="371"/>
      <c r="H2433" s="371"/>
      <c r="I2433" s="371"/>
      <c r="J2433" s="371" t="s">
        <v>743</v>
      </c>
      <c r="K2433" s="371"/>
      <c r="L2433" s="371"/>
      <c r="M2433" s="371"/>
      <c r="N2433" s="371"/>
      <c r="O2433" s="371"/>
      <c r="P2433" s="371"/>
      <c r="Q2433" s="371"/>
      <c r="R2433" s="371"/>
      <c r="S2433" s="19"/>
      <c r="T2433" s="19"/>
      <c r="U2433" s="19"/>
      <c r="V2433" s="19"/>
      <c r="W2433" s="19"/>
      <c r="X2433" s="19"/>
      <c r="Y2433" s="19"/>
      <c r="Z2433" s="19"/>
      <c r="AA2433" s="19"/>
    </row>
    <row r="2434" spans="1:27" x14ac:dyDescent="0.2">
      <c r="A2434" s="370"/>
      <c r="B2434" s="370"/>
      <c r="C2434" s="370"/>
      <c r="D2434" s="370"/>
      <c r="E2434" s="370"/>
      <c r="F2434" s="370"/>
      <c r="G2434" s="370"/>
      <c r="H2434" s="370"/>
      <c r="I2434" s="370"/>
      <c r="J2434" s="370"/>
      <c r="K2434" s="370"/>
      <c r="L2434" s="370"/>
      <c r="M2434" s="370"/>
      <c r="N2434" s="370"/>
      <c r="O2434" s="370"/>
      <c r="P2434" s="370"/>
      <c r="Q2434" s="370"/>
      <c r="R2434" s="370"/>
      <c r="S2434" s="19" t="s">
        <v>301</v>
      </c>
      <c r="T2434" s="19"/>
      <c r="U2434" s="19"/>
      <c r="V2434" s="19"/>
      <c r="W2434" s="19"/>
      <c r="X2434" s="19"/>
      <c r="Y2434" s="19"/>
      <c r="Z2434" s="19"/>
      <c r="AA2434" s="19"/>
    </row>
    <row r="2435" spans="1:27" x14ac:dyDescent="0.2">
      <c r="A2435" s="370"/>
      <c r="B2435" s="370"/>
      <c r="C2435" s="370"/>
      <c r="D2435" s="370"/>
      <c r="E2435" s="370"/>
      <c r="F2435" s="370"/>
      <c r="G2435" s="370"/>
      <c r="H2435" s="370"/>
      <c r="I2435" s="370"/>
      <c r="J2435" s="370"/>
      <c r="K2435" s="370"/>
      <c r="L2435" s="370"/>
      <c r="M2435" s="370"/>
      <c r="N2435" s="370"/>
      <c r="O2435" s="370"/>
      <c r="P2435" s="370"/>
      <c r="Q2435" s="370"/>
      <c r="R2435" s="370"/>
      <c r="S2435" s="19"/>
      <c r="T2435" s="19"/>
      <c r="U2435" s="19"/>
      <c r="V2435" s="19"/>
      <c r="W2435" s="19"/>
      <c r="X2435" s="19"/>
      <c r="Y2435" s="19"/>
      <c r="Z2435" s="19"/>
      <c r="AA2435" s="19"/>
    </row>
    <row r="2436" spans="1:27" x14ac:dyDescent="0.2">
      <c r="A2436" s="370"/>
      <c r="B2436" s="370"/>
      <c r="C2436" s="370"/>
      <c r="D2436" s="370"/>
      <c r="E2436" s="370"/>
      <c r="F2436" s="370"/>
      <c r="G2436" s="370"/>
      <c r="H2436" s="370"/>
      <c r="I2436" s="370"/>
      <c r="J2436" s="370"/>
      <c r="K2436" s="370"/>
      <c r="L2436" s="370"/>
      <c r="M2436" s="370"/>
      <c r="N2436" s="370"/>
      <c r="O2436" s="370"/>
      <c r="P2436" s="370"/>
      <c r="Q2436" s="370"/>
      <c r="R2436" s="370"/>
      <c r="S2436" s="19"/>
      <c r="T2436" s="19"/>
      <c r="U2436" s="19"/>
      <c r="V2436" s="19"/>
      <c r="W2436" s="19"/>
      <c r="X2436" s="19"/>
      <c r="Y2436" s="19"/>
      <c r="Z2436" s="19"/>
      <c r="AA2436" s="19"/>
    </row>
    <row r="2437" spans="1:27" x14ac:dyDescent="0.2">
      <c r="A2437" s="370"/>
      <c r="B2437" s="370"/>
      <c r="C2437" s="370"/>
      <c r="D2437" s="370"/>
      <c r="E2437" s="370"/>
      <c r="F2437" s="370"/>
      <c r="G2437" s="370"/>
      <c r="H2437" s="370"/>
      <c r="I2437" s="370"/>
      <c r="J2437" s="370"/>
      <c r="K2437" s="370"/>
      <c r="L2437" s="370"/>
      <c r="M2437" s="370"/>
      <c r="N2437" s="370"/>
      <c r="O2437" s="370"/>
      <c r="P2437" s="370"/>
      <c r="Q2437" s="370"/>
      <c r="R2437" s="370"/>
      <c r="S2437" s="19" t="s">
        <v>302</v>
      </c>
      <c r="T2437" s="19"/>
      <c r="U2437" s="19"/>
      <c r="V2437" s="19"/>
      <c r="W2437" s="19"/>
      <c r="X2437" s="19"/>
      <c r="Y2437" s="19"/>
      <c r="Z2437" s="19"/>
      <c r="AA2437" s="19"/>
    </row>
    <row r="2438" spans="1:27" x14ac:dyDescent="0.2">
      <c r="A2438" s="370"/>
      <c r="B2438" s="370"/>
      <c r="C2438" s="370"/>
      <c r="D2438" s="370"/>
      <c r="E2438" s="370"/>
      <c r="F2438" s="370"/>
      <c r="G2438" s="370"/>
      <c r="H2438" s="370"/>
      <c r="I2438" s="370"/>
      <c r="J2438" s="370"/>
      <c r="K2438" s="370"/>
      <c r="L2438" s="370"/>
      <c r="M2438" s="370"/>
      <c r="N2438" s="370"/>
      <c r="O2438" s="370"/>
      <c r="P2438" s="370"/>
      <c r="Q2438" s="370"/>
      <c r="R2438" s="370"/>
      <c r="S2438" s="19" t="s">
        <v>339</v>
      </c>
      <c r="T2438" s="19"/>
      <c r="U2438" s="19"/>
      <c r="V2438" s="19"/>
      <c r="W2438" s="19"/>
      <c r="X2438" s="19"/>
      <c r="Y2438" s="19"/>
      <c r="Z2438" s="19"/>
      <c r="AA2438" s="19"/>
    </row>
    <row r="2439" spans="1:27" x14ac:dyDescent="0.2">
      <c r="A2439" s="370"/>
      <c r="B2439" s="370"/>
      <c r="C2439" s="370"/>
      <c r="D2439" s="370"/>
      <c r="E2439" s="370"/>
      <c r="F2439" s="370"/>
      <c r="G2439" s="370"/>
      <c r="H2439" s="370"/>
      <c r="I2439" s="370"/>
      <c r="J2439" s="370"/>
      <c r="K2439" s="370"/>
      <c r="L2439" s="370"/>
      <c r="M2439" s="370"/>
      <c r="N2439" s="370"/>
      <c r="O2439" s="370"/>
      <c r="P2439" s="370"/>
      <c r="Q2439" s="370"/>
      <c r="R2439" s="370"/>
      <c r="S2439" s="19"/>
      <c r="T2439" s="19"/>
      <c r="U2439" s="19"/>
      <c r="V2439" s="19"/>
      <c r="W2439" s="19"/>
      <c r="X2439" s="19"/>
      <c r="Y2439" s="19"/>
      <c r="Z2439" s="19"/>
      <c r="AA2439" s="19"/>
    </row>
    <row r="2440" spans="1:27" x14ac:dyDescent="0.2">
      <c r="A2440" s="370"/>
      <c r="B2440" s="370"/>
      <c r="C2440" s="370"/>
      <c r="D2440" s="370"/>
      <c r="E2440" s="370"/>
      <c r="F2440" s="370"/>
      <c r="G2440" s="370"/>
      <c r="H2440" s="370"/>
      <c r="I2440" s="370"/>
      <c r="J2440" s="370"/>
      <c r="K2440" s="370"/>
      <c r="L2440" s="370"/>
      <c r="M2440" s="370"/>
      <c r="N2440" s="370"/>
      <c r="O2440" s="370"/>
      <c r="P2440" s="370"/>
      <c r="Q2440" s="370"/>
      <c r="R2440" s="370"/>
      <c r="S2440" s="19"/>
      <c r="T2440" s="19"/>
      <c r="U2440" s="19"/>
      <c r="V2440" s="19"/>
      <c r="W2440" s="19"/>
      <c r="X2440" s="19"/>
      <c r="Y2440" s="19"/>
      <c r="Z2440" s="19"/>
      <c r="AA2440" s="19"/>
    </row>
    <row r="2441" spans="1:27" x14ac:dyDescent="0.2">
      <c r="A2441" s="370"/>
      <c r="B2441" s="370"/>
      <c r="C2441" s="370"/>
      <c r="D2441" s="370"/>
      <c r="E2441" s="370"/>
      <c r="F2441" s="370"/>
      <c r="G2441" s="370"/>
      <c r="H2441" s="370"/>
      <c r="I2441" s="370"/>
      <c r="J2441" s="370"/>
      <c r="K2441" s="370"/>
      <c r="L2441" s="370"/>
      <c r="M2441" s="370"/>
      <c r="N2441" s="370"/>
      <c r="O2441" s="370"/>
      <c r="P2441" s="370"/>
      <c r="Q2441" s="370"/>
      <c r="R2441" s="370"/>
      <c r="S2441" s="19"/>
      <c r="T2441" s="19"/>
      <c r="U2441" s="19"/>
      <c r="V2441" s="19"/>
      <c r="W2441" s="19"/>
      <c r="X2441" s="19"/>
      <c r="Y2441" s="19"/>
      <c r="Z2441" s="19"/>
      <c r="AA2441" s="19"/>
    </row>
    <row r="2442" spans="1:27" x14ac:dyDescent="0.2">
      <c r="A2442" s="370"/>
      <c r="B2442" s="370"/>
      <c r="C2442" s="370"/>
      <c r="D2442" s="370"/>
      <c r="E2442" s="370"/>
      <c r="F2442" s="370"/>
      <c r="G2442" s="370"/>
      <c r="H2442" s="370"/>
      <c r="I2442" s="370"/>
      <c r="J2442" s="370"/>
      <c r="K2442" s="370"/>
      <c r="L2442" s="370"/>
      <c r="M2442" s="370"/>
      <c r="N2442" s="370"/>
      <c r="O2442" s="370"/>
      <c r="P2442" s="370"/>
      <c r="Q2442" s="370"/>
      <c r="R2442" s="370"/>
      <c r="S2442" s="19"/>
      <c r="T2442" s="19"/>
      <c r="U2442" s="19"/>
      <c r="V2442" s="19"/>
      <c r="W2442" s="19"/>
      <c r="X2442" s="19"/>
      <c r="Y2442" s="19"/>
      <c r="Z2442" s="19"/>
      <c r="AA2442" s="19"/>
    </row>
    <row r="2443" spans="1:27" x14ac:dyDescent="0.2">
      <c r="A2443" s="370"/>
      <c r="B2443" s="370"/>
      <c r="C2443" s="370"/>
      <c r="D2443" s="370"/>
      <c r="E2443" s="370"/>
      <c r="F2443" s="370"/>
      <c r="G2443" s="370"/>
      <c r="H2443" s="370"/>
      <c r="I2443" s="370"/>
      <c r="J2443" s="370"/>
      <c r="K2443" s="370"/>
      <c r="L2443" s="370"/>
      <c r="M2443" s="370"/>
      <c r="N2443" s="370"/>
      <c r="O2443" s="370"/>
      <c r="P2443" s="370"/>
      <c r="Q2443" s="370"/>
      <c r="R2443" s="370"/>
      <c r="S2443" s="19"/>
      <c r="T2443" s="19"/>
      <c r="U2443" s="19"/>
      <c r="V2443" s="19"/>
      <c r="W2443" s="19"/>
      <c r="X2443" s="19"/>
      <c r="Y2443" s="19"/>
      <c r="Z2443" s="19"/>
      <c r="AA2443" s="19"/>
    </row>
    <row r="2444" spans="1:27" x14ac:dyDescent="0.2">
      <c r="A2444" s="370"/>
      <c r="B2444" s="370"/>
      <c r="C2444" s="370"/>
      <c r="D2444" s="370"/>
      <c r="E2444" s="370"/>
      <c r="F2444" s="370"/>
      <c r="G2444" s="370"/>
      <c r="H2444" s="370"/>
      <c r="I2444" s="370"/>
      <c r="J2444" s="370"/>
      <c r="K2444" s="370"/>
      <c r="L2444" s="370"/>
      <c r="M2444" s="370"/>
      <c r="N2444" s="370"/>
      <c r="O2444" s="370"/>
      <c r="P2444" s="370"/>
      <c r="Q2444" s="370"/>
      <c r="R2444" s="370"/>
      <c r="S2444" s="19"/>
      <c r="T2444" s="19"/>
      <c r="U2444" s="19"/>
      <c r="V2444" s="19"/>
      <c r="W2444" s="19"/>
      <c r="X2444" s="19"/>
      <c r="Y2444" s="19"/>
      <c r="Z2444" s="19"/>
      <c r="AA2444" s="19"/>
    </row>
    <row r="2445" spans="1:27" x14ac:dyDescent="0.2">
      <c r="A2445" s="19"/>
      <c r="B2445" s="19"/>
      <c r="C2445" s="19"/>
      <c r="D2445" s="19"/>
      <c r="E2445" s="19"/>
      <c r="F2445" s="19"/>
      <c r="G2445" s="19"/>
      <c r="H2445" s="19"/>
      <c r="I2445" s="19"/>
      <c r="J2445" s="19"/>
      <c r="K2445" s="19"/>
      <c r="L2445" s="19"/>
      <c r="M2445" s="19"/>
      <c r="N2445" s="29"/>
      <c r="O2445" s="19"/>
      <c r="P2445" s="19"/>
      <c r="Q2445" s="19"/>
      <c r="R2445" s="19"/>
      <c r="S2445" s="19"/>
      <c r="T2445" s="19"/>
      <c r="U2445" s="19"/>
      <c r="V2445" s="19"/>
      <c r="W2445" s="19"/>
      <c r="X2445" s="19"/>
      <c r="Y2445" s="19"/>
      <c r="Z2445" s="19"/>
      <c r="AA2445" s="19"/>
    </row>
    <row r="2446" spans="1:27" x14ac:dyDescent="0.2">
      <c r="A2446" s="19"/>
      <c r="B2446" s="19"/>
      <c r="C2446" s="19"/>
      <c r="D2446" s="19"/>
      <c r="E2446" s="19"/>
      <c r="F2446" s="19"/>
      <c r="G2446" s="19"/>
      <c r="H2446" s="19"/>
      <c r="I2446" s="19"/>
      <c r="J2446" s="19"/>
      <c r="K2446" s="19"/>
      <c r="L2446" s="19"/>
      <c r="M2446" s="367" t="str">
        <f>[128]Base_01!$C$4&amp;", "&amp;[128]Base_01!$C$28</f>
        <v>Sorong, …..  …........................  2026</v>
      </c>
      <c r="N2446" s="367"/>
      <c r="O2446" s="367"/>
      <c r="P2446" s="367"/>
      <c r="Q2446" s="367"/>
      <c r="R2446" s="367"/>
      <c r="S2446" s="19"/>
      <c r="T2446" s="19"/>
      <c r="U2446" s="19"/>
      <c r="V2446" s="19"/>
      <c r="W2446" s="19"/>
      <c r="X2446" s="19"/>
      <c r="Y2446" s="19"/>
      <c r="Z2446" s="19"/>
      <c r="AA2446" s="19"/>
    </row>
    <row r="2447" spans="1:27" x14ac:dyDescent="0.2">
      <c r="A2447" s="367" t="s">
        <v>320</v>
      </c>
      <c r="B2447" s="367"/>
      <c r="C2447" s="367"/>
      <c r="D2447" s="367"/>
      <c r="E2447" s="367"/>
      <c r="F2447" s="367"/>
      <c r="G2447" s="19"/>
      <c r="H2447" s="19"/>
      <c r="I2447" s="19"/>
      <c r="J2447" s="19"/>
      <c r="K2447" s="19"/>
      <c r="L2447" s="19"/>
      <c r="M2447" s="367" t="s">
        <v>304</v>
      </c>
      <c r="N2447" s="367"/>
      <c r="O2447" s="367"/>
      <c r="P2447" s="367"/>
      <c r="Q2447" s="367"/>
      <c r="R2447" s="367"/>
      <c r="S2447" s="19"/>
      <c r="T2447" s="19"/>
      <c r="U2447" s="19"/>
      <c r="V2447" s="19"/>
      <c r="W2447" s="19"/>
      <c r="X2447" s="19"/>
      <c r="Y2447" s="19"/>
      <c r="Z2447" s="19"/>
      <c r="AA2447" s="19"/>
    </row>
    <row r="2448" spans="1:27" x14ac:dyDescent="0.2">
      <c r="A2448" s="367" t="s">
        <v>321</v>
      </c>
      <c r="B2448" s="367"/>
      <c r="C2448" s="367"/>
      <c r="D2448" s="367"/>
      <c r="E2448" s="367"/>
      <c r="F2448" s="367"/>
      <c r="G2448" s="19"/>
      <c r="H2448" s="19"/>
      <c r="I2448" s="19"/>
      <c r="J2448" s="19"/>
      <c r="K2448" s="19"/>
      <c r="L2448" s="19"/>
      <c r="M2448" s="367" t="s">
        <v>305</v>
      </c>
      <c r="N2448" s="367"/>
      <c r="O2448" s="367"/>
      <c r="P2448" s="367"/>
      <c r="Q2448" s="367"/>
      <c r="R2448" s="367"/>
      <c r="S2448" s="19"/>
      <c r="T2448" s="19"/>
      <c r="U2448" s="19"/>
      <c r="V2448" s="19"/>
      <c r="W2448" s="19"/>
      <c r="X2448" s="19"/>
      <c r="Y2448" s="19"/>
      <c r="Z2448" s="19"/>
      <c r="AA2448" s="19"/>
    </row>
    <row r="2449" spans="1:27" x14ac:dyDescent="0.2">
      <c r="A2449" s="19"/>
      <c r="B2449" s="19"/>
      <c r="C2449" s="19"/>
      <c r="D2449" s="19"/>
      <c r="E2449" s="19"/>
      <c r="F2449" s="19"/>
      <c r="G2449" s="19"/>
      <c r="H2449" s="19"/>
      <c r="I2449" s="19"/>
      <c r="J2449" s="19"/>
      <c r="K2449" s="19"/>
      <c r="L2449" s="19"/>
      <c r="M2449" s="19"/>
      <c r="N2449" s="29"/>
      <c r="O2449" s="19"/>
      <c r="P2449" s="19"/>
      <c r="Q2449" s="19"/>
      <c r="R2449" s="19"/>
      <c r="S2449" s="19"/>
      <c r="T2449" s="19"/>
      <c r="U2449" s="19"/>
      <c r="V2449" s="19"/>
      <c r="W2449" s="19"/>
      <c r="X2449" s="19"/>
      <c r="Y2449" s="19"/>
      <c r="Z2449" s="19"/>
      <c r="AA2449" s="19"/>
    </row>
    <row r="2450" spans="1:27" x14ac:dyDescent="0.2">
      <c r="A2450" s="19"/>
      <c r="B2450" s="19"/>
      <c r="C2450" s="19"/>
      <c r="D2450" s="19"/>
      <c r="E2450" s="19"/>
      <c r="F2450" s="19"/>
      <c r="G2450" s="19"/>
      <c r="H2450" s="19"/>
      <c r="I2450" s="19"/>
      <c r="J2450" s="19"/>
      <c r="K2450" s="19"/>
      <c r="L2450" s="19"/>
      <c r="M2450" s="19"/>
      <c r="N2450" s="29"/>
      <c r="O2450" s="19"/>
      <c r="P2450" s="19"/>
      <c r="Q2450" s="19"/>
      <c r="R2450" s="19"/>
      <c r="S2450" s="19"/>
      <c r="T2450" s="19"/>
      <c r="U2450" s="19"/>
      <c r="V2450" s="19"/>
      <c r="W2450" s="19"/>
      <c r="X2450" s="19"/>
      <c r="Y2450" s="19"/>
      <c r="Z2450" s="19"/>
      <c r="AA2450" s="19"/>
    </row>
    <row r="2451" spans="1:27" x14ac:dyDescent="0.2">
      <c r="A2451" s="19"/>
      <c r="B2451" s="19"/>
      <c r="C2451" s="19"/>
      <c r="D2451" s="19"/>
      <c r="E2451" s="19"/>
      <c r="F2451" s="19"/>
      <c r="G2451" s="19"/>
      <c r="H2451" s="19"/>
      <c r="I2451" s="19"/>
      <c r="J2451" s="19"/>
      <c r="K2451" s="19"/>
      <c r="L2451" s="19"/>
      <c r="M2451" s="19"/>
      <c r="N2451" s="29"/>
      <c r="O2451" s="19"/>
      <c r="P2451" s="19"/>
      <c r="Q2451" s="19"/>
      <c r="R2451" s="19"/>
      <c r="S2451" s="19"/>
      <c r="T2451" s="19"/>
      <c r="U2451" s="19"/>
      <c r="V2451" s="19"/>
      <c r="W2451" s="19"/>
      <c r="X2451" s="19"/>
      <c r="Y2451" s="19"/>
      <c r="Z2451" s="19"/>
      <c r="AA2451" s="19"/>
    </row>
    <row r="2452" spans="1:27" x14ac:dyDescent="0.2">
      <c r="A2452" s="19"/>
      <c r="B2452" s="19"/>
      <c r="C2452" s="19"/>
      <c r="D2452" s="19"/>
      <c r="E2452" s="19"/>
      <c r="F2452" s="19"/>
      <c r="G2452" s="19"/>
      <c r="H2452" s="19"/>
      <c r="I2452" s="19"/>
      <c r="J2452" s="19"/>
      <c r="K2452" s="19"/>
      <c r="L2452" s="19"/>
      <c r="M2452" s="19"/>
      <c r="N2452" s="29"/>
      <c r="O2452" s="19"/>
      <c r="P2452" s="19"/>
      <c r="Q2452" s="19"/>
      <c r="R2452" s="19"/>
      <c r="S2452" s="19"/>
      <c r="T2452" s="19"/>
      <c r="U2452" s="19"/>
      <c r="V2452" s="19"/>
      <c r="W2452" s="19"/>
      <c r="X2452" s="19"/>
      <c r="Y2452" s="19"/>
      <c r="Z2452" s="19"/>
      <c r="AA2452" s="19"/>
    </row>
    <row r="2453" spans="1:27" x14ac:dyDescent="0.2">
      <c r="A2453" s="366" t="str">
        <f>[128]Base_02!$C$28</f>
        <v>Nama PB 1</v>
      </c>
      <c r="B2453" s="366"/>
      <c r="C2453" s="366"/>
      <c r="D2453" s="366"/>
      <c r="E2453" s="366"/>
      <c r="F2453" s="366"/>
      <c r="G2453" s="19"/>
      <c r="H2453" s="19"/>
      <c r="I2453" s="19"/>
      <c r="J2453" s="19"/>
      <c r="K2453" s="19"/>
      <c r="L2453" s="19"/>
      <c r="M2453" s="367" t="str">
        <f>E2315</f>
        <v>Nama PB 15</v>
      </c>
      <c r="N2453" s="367"/>
      <c r="O2453" s="367"/>
      <c r="P2453" s="367"/>
      <c r="Q2453" s="367"/>
      <c r="R2453" s="367"/>
      <c r="S2453" s="19"/>
      <c r="T2453" s="19"/>
      <c r="U2453" s="19"/>
      <c r="V2453" s="19"/>
      <c r="W2453" s="19"/>
      <c r="X2453" s="19"/>
      <c r="Y2453" s="19"/>
      <c r="Z2453" s="19"/>
      <c r="AA2453" s="19"/>
    </row>
    <row r="2454" spans="1:27" x14ac:dyDescent="0.2">
      <c r="A2454" s="19"/>
      <c r="B2454" s="19"/>
      <c r="C2454" s="19"/>
      <c r="D2454" s="19"/>
      <c r="E2454" s="19"/>
      <c r="F2454" s="19"/>
      <c r="G2454" s="19"/>
      <c r="H2454" s="19"/>
      <c r="I2454" s="19"/>
      <c r="J2454" s="19"/>
      <c r="K2454" s="19"/>
      <c r="L2454" s="19"/>
      <c r="M2454" s="19"/>
      <c r="N2454" s="29"/>
      <c r="O2454" s="19"/>
      <c r="P2454" s="19"/>
      <c r="Q2454" s="19"/>
      <c r="R2454" s="19"/>
      <c r="S2454" s="19"/>
      <c r="T2454" s="19"/>
      <c r="U2454" s="19"/>
      <c r="V2454" s="19"/>
      <c r="W2454" s="19"/>
      <c r="X2454" s="19"/>
      <c r="Y2454" s="19"/>
      <c r="Z2454" s="19"/>
      <c r="AA2454" s="19"/>
    </row>
    <row r="2455" spans="1:27" x14ac:dyDescent="0.2">
      <c r="A2455" s="366" t="s">
        <v>303</v>
      </c>
      <c r="B2455" s="366"/>
      <c r="C2455" s="366"/>
      <c r="D2455" s="366"/>
      <c r="E2455" s="366"/>
      <c r="F2455" s="366"/>
      <c r="G2455" s="19"/>
      <c r="H2455" s="19"/>
      <c r="I2455" s="31"/>
      <c r="J2455" s="31"/>
      <c r="K2455" s="21"/>
      <c r="L2455" s="21"/>
      <c r="M2455" s="368" t="s">
        <v>306</v>
      </c>
      <c r="N2455" s="368"/>
      <c r="O2455" s="368"/>
      <c r="P2455" s="368"/>
      <c r="Q2455" s="368"/>
      <c r="R2455" s="368"/>
      <c r="S2455" s="19"/>
      <c r="T2455" s="19"/>
      <c r="U2455" s="19"/>
      <c r="V2455" s="19"/>
      <c r="W2455" s="19"/>
      <c r="X2455" s="19"/>
      <c r="Y2455" s="19"/>
      <c r="Z2455" s="19"/>
      <c r="AA2455" s="19"/>
    </row>
    <row r="2456" spans="1:27" x14ac:dyDescent="0.2">
      <c r="A2456" s="359" t="s">
        <v>322</v>
      </c>
      <c r="B2456" s="359"/>
      <c r="C2456" s="359"/>
      <c r="D2456" s="359"/>
      <c r="E2456" s="359"/>
      <c r="F2456" s="359"/>
      <c r="I2456" s="32"/>
      <c r="J2456" s="32"/>
      <c r="K2456" s="32"/>
      <c r="L2456" s="32"/>
      <c r="M2456" s="369" t="str">
        <f>[128]Base_01!$B$17&amp;" "&amp;[128]Base_01!$C$4</f>
        <v>Koordinator Kota Sorong</v>
      </c>
      <c r="N2456" s="369"/>
      <c r="O2456" s="369"/>
      <c r="P2456" s="369"/>
      <c r="Q2456" s="369"/>
      <c r="R2456" s="369"/>
      <c r="S2456" s="19"/>
      <c r="T2456" s="19"/>
      <c r="U2456" s="19"/>
      <c r="V2456" s="19"/>
      <c r="W2456" s="19"/>
      <c r="X2456" s="19"/>
      <c r="Y2456" s="19"/>
      <c r="Z2456" s="19"/>
      <c r="AA2456" s="19"/>
    </row>
    <row r="2457" spans="1:27" x14ac:dyDescent="0.2">
      <c r="N2457" s="33"/>
      <c r="S2457" s="19"/>
      <c r="T2457" s="19"/>
      <c r="U2457" s="19"/>
      <c r="V2457" s="19"/>
      <c r="W2457" s="19"/>
      <c r="X2457" s="19"/>
      <c r="Y2457" s="19"/>
      <c r="Z2457" s="19"/>
      <c r="AA2457" s="19"/>
    </row>
    <row r="2458" spans="1:27" x14ac:dyDescent="0.2">
      <c r="N2458" s="33"/>
      <c r="S2458" s="19"/>
      <c r="T2458" s="19"/>
      <c r="U2458" s="19"/>
      <c r="V2458" s="19"/>
      <c r="W2458" s="19"/>
      <c r="X2458" s="19"/>
      <c r="Y2458" s="19"/>
      <c r="Z2458" s="19"/>
      <c r="AA2458" s="19"/>
    </row>
    <row r="2459" spans="1:27" x14ac:dyDescent="0.2">
      <c r="N2459" s="33"/>
      <c r="S2459" s="19"/>
      <c r="T2459" s="19"/>
      <c r="U2459" s="19"/>
      <c r="V2459" s="19"/>
      <c r="W2459" s="19"/>
      <c r="X2459" s="19"/>
      <c r="Y2459" s="19"/>
      <c r="Z2459" s="19"/>
      <c r="AA2459" s="19"/>
    </row>
    <row r="2460" spans="1:27" x14ac:dyDescent="0.2">
      <c r="N2460" s="33"/>
      <c r="S2460" s="19"/>
      <c r="T2460" s="19"/>
      <c r="U2460" s="19"/>
      <c r="V2460" s="19"/>
      <c r="W2460" s="19"/>
      <c r="X2460" s="19"/>
      <c r="Y2460" s="19"/>
      <c r="Z2460" s="19"/>
      <c r="AA2460" s="19"/>
    </row>
    <row r="2461" spans="1:27" x14ac:dyDescent="0.2">
      <c r="A2461" s="359" t="str">
        <f>[128]Base_01!$C$20</f>
        <v>…...............         …...............</v>
      </c>
      <c r="B2461" s="359"/>
      <c r="C2461" s="359"/>
      <c r="D2461" s="359"/>
      <c r="E2461" s="359"/>
      <c r="F2461" s="359"/>
      <c r="M2461" s="359" t="str">
        <f>[128]Base_01!$C$17</f>
        <v>AfrIandi Yudhistira, S.T.</v>
      </c>
      <c r="N2461" s="359"/>
      <c r="O2461" s="359"/>
      <c r="P2461" s="359"/>
      <c r="Q2461" s="359"/>
      <c r="R2461" s="359"/>
      <c r="S2461" s="19"/>
      <c r="T2461" s="19"/>
      <c r="U2461" s="19"/>
      <c r="V2461" s="19"/>
      <c r="W2461" s="19"/>
      <c r="X2461" s="19"/>
      <c r="Y2461" s="19"/>
      <c r="Z2461" s="19"/>
      <c r="AA2461" s="19"/>
    </row>
    <row r="2462" spans="1:27" x14ac:dyDescent="0.2">
      <c r="B2462" s="20"/>
      <c r="C2462" s="20"/>
      <c r="D2462" s="20"/>
      <c r="E2462" s="20"/>
      <c r="F2462" s="19"/>
      <c r="G2462" s="19"/>
      <c r="H2462" s="19"/>
      <c r="I2462" s="19"/>
      <c r="J2462" s="19"/>
      <c r="K2462" s="20"/>
      <c r="L2462" s="20"/>
      <c r="M2462" s="20"/>
      <c r="N2462" s="20"/>
      <c r="O2462" s="28"/>
      <c r="P2462" s="28"/>
      <c r="Q2462" s="28"/>
      <c r="R2462" s="28"/>
      <c r="S2462" s="19"/>
      <c r="T2462" s="19"/>
      <c r="U2462" s="19"/>
      <c r="V2462" s="19"/>
      <c r="W2462" s="19"/>
      <c r="X2462" s="19"/>
      <c r="Y2462" s="19"/>
      <c r="Z2462" s="19"/>
      <c r="AA2462" s="19"/>
    </row>
    <row r="2463" spans="1:27" x14ac:dyDescent="0.2">
      <c r="B2463" s="20"/>
      <c r="C2463" s="20"/>
      <c r="D2463" s="20"/>
      <c r="E2463" s="20"/>
      <c r="F2463" s="19"/>
      <c r="G2463" s="19"/>
      <c r="H2463" s="19"/>
      <c r="I2463" s="19"/>
      <c r="J2463" s="19"/>
      <c r="K2463" s="20"/>
      <c r="L2463" s="20"/>
      <c r="M2463" s="20"/>
      <c r="N2463" s="20"/>
      <c r="O2463" s="28"/>
      <c r="P2463" s="28"/>
      <c r="Q2463" s="28"/>
      <c r="R2463" s="28"/>
      <c r="S2463" s="19"/>
      <c r="T2463" s="19"/>
      <c r="U2463" s="19"/>
      <c r="V2463" s="19"/>
      <c r="W2463" s="19"/>
      <c r="X2463" s="19"/>
      <c r="Y2463" s="19"/>
      <c r="Z2463" s="19"/>
      <c r="AA2463" s="19"/>
    </row>
    <row r="2464" spans="1:27" x14ac:dyDescent="0.2">
      <c r="A2464" s="18" t="s">
        <v>744</v>
      </c>
    </row>
    <row r="2465" spans="1:27" x14ac:dyDescent="0.2">
      <c r="A2465" s="1" t="s">
        <v>400</v>
      </c>
    </row>
    <row r="2466" spans="1:27" x14ac:dyDescent="0.2">
      <c r="A2466" s="1" t="s">
        <v>745</v>
      </c>
    </row>
    <row r="2473" spans="1:27" x14ac:dyDescent="0.2">
      <c r="A2473" s="297"/>
      <c r="B2473" s="297"/>
      <c r="C2473" s="297"/>
      <c r="D2473" s="297"/>
      <c r="E2473" s="297"/>
      <c r="F2473" s="297"/>
      <c r="G2473" s="297"/>
      <c r="H2473" s="297"/>
      <c r="I2473" s="297"/>
      <c r="J2473" s="297"/>
      <c r="K2473" s="297"/>
      <c r="L2473" s="297"/>
      <c r="M2473" s="297"/>
      <c r="N2473" s="297"/>
      <c r="O2473" s="297"/>
      <c r="P2473" s="297"/>
      <c r="Q2473" s="297"/>
      <c r="R2473" s="297"/>
      <c r="S2473" s="19"/>
      <c r="T2473" s="19"/>
      <c r="U2473" s="19"/>
      <c r="V2473" s="19"/>
      <c r="W2473" s="19"/>
      <c r="X2473" s="19"/>
      <c r="Y2473" s="19"/>
      <c r="Z2473" s="19"/>
      <c r="AA2473" s="19"/>
    </row>
    <row r="2474" spans="1:27" x14ac:dyDescent="0.2">
      <c r="A2474" s="19"/>
      <c r="B2474" s="19"/>
      <c r="C2474" s="19"/>
      <c r="D2474" s="19"/>
      <c r="E2474" s="19"/>
      <c r="F2474" s="19"/>
      <c r="G2474" s="19"/>
      <c r="H2474" s="19"/>
      <c r="I2474" s="19"/>
      <c r="J2474" s="19"/>
      <c r="K2474" s="19"/>
      <c r="L2474" s="19"/>
      <c r="M2474" s="19"/>
      <c r="N2474" s="19"/>
      <c r="O2474" s="19"/>
      <c r="P2474" s="19"/>
      <c r="Q2474" s="19"/>
      <c r="R2474" s="19"/>
      <c r="S2474" s="19"/>
      <c r="T2474" s="19"/>
      <c r="U2474" s="19"/>
      <c r="V2474" s="19"/>
      <c r="W2474" s="19"/>
      <c r="X2474" s="19"/>
      <c r="Y2474" s="19"/>
      <c r="Z2474" s="19"/>
      <c r="AA2474" s="19"/>
    </row>
    <row r="2475" spans="1:27" x14ac:dyDescent="0.2">
      <c r="A2475" s="20"/>
      <c r="B2475" s="20"/>
      <c r="C2475" s="20"/>
      <c r="D2475" s="20"/>
      <c r="E2475" s="20"/>
      <c r="F2475" s="20"/>
      <c r="G2475" s="20"/>
      <c r="H2475" s="20"/>
      <c r="I2475" s="20"/>
      <c r="J2475" s="19"/>
      <c r="K2475" s="21"/>
      <c r="L2475" s="21"/>
      <c r="M2475" s="21"/>
      <c r="N2475" s="21"/>
      <c r="O2475" s="21"/>
      <c r="P2475" s="21"/>
      <c r="Q2475" s="21"/>
      <c r="R2475" s="21"/>
      <c r="S2475" s="19"/>
      <c r="T2475" s="19"/>
      <c r="U2475" s="19"/>
      <c r="V2475" s="19"/>
      <c r="W2475" s="19"/>
      <c r="X2475" s="19"/>
      <c r="Y2475" s="19"/>
      <c r="Z2475" s="19"/>
      <c r="AA2475" s="19"/>
    </row>
    <row r="2476" spans="1:27" x14ac:dyDescent="0.2">
      <c r="A2476" s="400" t="s">
        <v>307</v>
      </c>
      <c r="B2476" s="400"/>
      <c r="C2476" s="400"/>
      <c r="D2476" s="400"/>
      <c r="E2476" s="400"/>
      <c r="F2476" s="400"/>
      <c r="G2476" s="400"/>
      <c r="H2476" s="400"/>
      <c r="I2476" s="400"/>
      <c r="J2476" s="400"/>
      <c r="K2476" s="400"/>
      <c r="L2476" s="400"/>
      <c r="M2476" s="400"/>
      <c r="N2476" s="400"/>
      <c r="O2476" s="400"/>
      <c r="P2476" s="400"/>
      <c r="Q2476" s="400"/>
      <c r="R2476" s="400"/>
      <c r="S2476" s="19">
        <v>16</v>
      </c>
      <c r="T2476" s="19"/>
      <c r="U2476" s="19"/>
      <c r="V2476" s="19"/>
      <c r="W2476" s="19"/>
      <c r="X2476" s="19"/>
      <c r="Y2476" s="19"/>
      <c r="Z2476" s="19"/>
      <c r="AA2476" s="19"/>
    </row>
    <row r="2477" spans="1:27" x14ac:dyDescent="0.2">
      <c r="A2477" s="367" t="s">
        <v>741</v>
      </c>
      <c r="B2477" s="367"/>
      <c r="C2477" s="367"/>
      <c r="D2477" s="367"/>
      <c r="E2477" s="367"/>
      <c r="F2477" s="367"/>
      <c r="G2477" s="367"/>
      <c r="H2477" s="367"/>
      <c r="I2477" s="367"/>
      <c r="J2477" s="367"/>
      <c r="K2477" s="367"/>
      <c r="L2477" s="367"/>
      <c r="M2477" s="367"/>
      <c r="N2477" s="367"/>
      <c r="O2477" s="367"/>
      <c r="P2477" s="367"/>
      <c r="Q2477" s="367"/>
      <c r="R2477" s="367"/>
      <c r="S2477" s="19"/>
      <c r="T2477" s="19"/>
      <c r="U2477" s="19"/>
      <c r="V2477" s="19"/>
      <c r="W2477" s="19"/>
      <c r="X2477" s="19"/>
      <c r="Y2477" s="19"/>
      <c r="Z2477" s="19"/>
      <c r="AA2477" s="19"/>
    </row>
    <row r="2478" spans="1:27" ht="16" thickBot="1" x14ac:dyDescent="0.25">
      <c r="A2478" s="20"/>
      <c r="B2478" s="20"/>
      <c r="C2478" s="20"/>
      <c r="D2478" s="20"/>
      <c r="E2478" s="20"/>
      <c r="F2478" s="20"/>
      <c r="G2478" s="20"/>
      <c r="H2478" s="20"/>
      <c r="I2478" s="20"/>
      <c r="J2478" s="19"/>
      <c r="K2478" s="21"/>
      <c r="L2478" s="21"/>
      <c r="M2478" s="21"/>
      <c r="N2478" s="21"/>
      <c r="O2478" s="21"/>
      <c r="P2478" s="21"/>
      <c r="Q2478" s="21"/>
      <c r="R2478" s="21"/>
      <c r="S2478" s="19"/>
      <c r="T2478" s="19"/>
      <c r="U2478" s="19"/>
      <c r="V2478" s="19"/>
      <c r="W2478" s="19"/>
      <c r="X2478" s="19"/>
      <c r="Y2478" s="19"/>
      <c r="Z2478" s="19"/>
      <c r="AA2478" s="19"/>
    </row>
    <row r="2479" spans="1:27" x14ac:dyDescent="0.2">
      <c r="A2479" s="346" t="s">
        <v>252</v>
      </c>
      <c r="B2479" s="346"/>
      <c r="C2479" s="346"/>
      <c r="D2479" s="346"/>
      <c r="E2479" s="23" t="str">
        <f>VLOOKUP(S2476,[128]Base_02!$A$5:$AD$24,2,0)</f>
        <v>000016</v>
      </c>
      <c r="F2479" s="19"/>
      <c r="G2479" s="19"/>
      <c r="H2479" s="21"/>
      <c r="I2479" s="21"/>
      <c r="J2479" s="19"/>
      <c r="K2479" s="401" t="s">
        <v>251</v>
      </c>
      <c r="L2479" s="402"/>
      <c r="M2479" s="402"/>
      <c r="N2479" s="402"/>
      <c r="O2479" s="402"/>
      <c r="P2479" s="402"/>
      <c r="Q2479" s="402"/>
      <c r="R2479" s="403"/>
      <c r="S2479" s="19"/>
      <c r="T2479" s="19"/>
      <c r="U2479" s="19"/>
      <c r="V2479" s="19"/>
      <c r="W2479" s="19"/>
      <c r="X2479" s="19"/>
      <c r="Y2479" s="19"/>
      <c r="Z2479" s="19"/>
      <c r="AA2479" s="19"/>
    </row>
    <row r="2480" spans="1:27" x14ac:dyDescent="0.2">
      <c r="A2480" s="346" t="s">
        <v>253</v>
      </c>
      <c r="B2480" s="346"/>
      <c r="C2480" s="346"/>
      <c r="D2480" s="346"/>
      <c r="E2480" s="23" t="str">
        <f>VLOOKUP(S2476,[128]Base_02!$A$5:$AD$24,3,0)</f>
        <v>Nama PB 16</v>
      </c>
      <c r="F2480" s="19"/>
      <c r="G2480" s="19"/>
      <c r="H2480" s="21"/>
      <c r="I2480" s="21"/>
      <c r="J2480" s="19"/>
      <c r="K2480" s="404"/>
      <c r="L2480" s="368"/>
      <c r="M2480" s="368"/>
      <c r="N2480" s="368"/>
      <c r="O2480" s="368"/>
      <c r="P2480" s="368"/>
      <c r="Q2480" s="368"/>
      <c r="R2480" s="405"/>
      <c r="S2480" s="19"/>
      <c r="T2480" s="19"/>
      <c r="U2480" s="19"/>
      <c r="V2480" s="19"/>
      <c r="W2480" s="19"/>
      <c r="X2480" s="19"/>
      <c r="Y2480" s="19"/>
      <c r="Z2480" s="19"/>
      <c r="AA2480" s="19"/>
    </row>
    <row r="2481" spans="1:27" x14ac:dyDescent="0.2">
      <c r="A2481" s="346" t="s">
        <v>3</v>
      </c>
      <c r="B2481" s="346"/>
      <c r="C2481" s="346"/>
      <c r="D2481" s="346"/>
      <c r="E2481" s="23">
        <f>VLOOKUP(S2476,[128]Base_02!$A$5:$AD$24,14,0)</f>
        <v>0</v>
      </c>
      <c r="F2481" s="19"/>
      <c r="G2481" s="19"/>
      <c r="H2481" s="21"/>
      <c r="I2481" s="21"/>
      <c r="J2481" s="19"/>
      <c r="K2481" s="404"/>
      <c r="L2481" s="368"/>
      <c r="M2481" s="368"/>
      <c r="N2481" s="368"/>
      <c r="O2481" s="368"/>
      <c r="P2481" s="368"/>
      <c r="Q2481" s="368"/>
      <c r="R2481" s="405"/>
      <c r="S2481" s="19"/>
      <c r="T2481" s="19"/>
      <c r="U2481" s="19"/>
      <c r="V2481" s="19"/>
      <c r="W2481" s="19"/>
      <c r="X2481" s="19"/>
      <c r="Y2481" s="19"/>
      <c r="Z2481" s="19"/>
      <c r="AA2481" s="19"/>
    </row>
    <row r="2482" spans="1:27" x14ac:dyDescent="0.2">
      <c r="A2482" s="346" t="s">
        <v>4</v>
      </c>
      <c r="B2482" s="346"/>
      <c r="C2482" s="346"/>
      <c r="D2482" s="346"/>
      <c r="E2482" s="23" t="str">
        <f>VLOOKUP(S2476,[128]Base_02!$A$5:$Z$24,11,FALSE)&amp;", RT "&amp;VLOOKUP(S2476,[128]Base_02!$A$5:$Z$24,12,FALSE)&amp;", RW "&amp;VLOOKUP(S2476,[128]Base_02!$A$5:$Z$24,13,FALSE)</f>
        <v>Jalan Kanal Victory, RT 2, RW 1</v>
      </c>
      <c r="F2482" s="19"/>
      <c r="G2482" s="19"/>
      <c r="H2482" s="23"/>
      <c r="I2482" s="21"/>
      <c r="J2482" s="19"/>
      <c r="K2482" s="404"/>
      <c r="L2482" s="368"/>
      <c r="M2482" s="368"/>
      <c r="N2482" s="368"/>
      <c r="O2482" s="368"/>
      <c r="P2482" s="368"/>
      <c r="Q2482" s="368"/>
      <c r="R2482" s="405"/>
      <c r="S2482" s="19"/>
      <c r="T2482" s="19"/>
      <c r="U2482" s="19"/>
      <c r="V2482" s="19"/>
      <c r="W2482" s="19"/>
      <c r="X2482" s="19"/>
      <c r="Y2482" s="19"/>
      <c r="Z2482" s="19"/>
      <c r="AA2482" s="19"/>
    </row>
    <row r="2483" spans="1:27" x14ac:dyDescent="0.2">
      <c r="A2483" s="346" t="str">
        <f>[128]Base_01!$B$2</f>
        <v>Kelurahan</v>
      </c>
      <c r="B2483" s="346"/>
      <c r="C2483" s="346"/>
      <c r="D2483" s="346"/>
      <c r="E2483" s="23" t="str">
        <f>[128]Base_01!$C$2</f>
        <v>Klasabi</v>
      </c>
      <c r="F2483" s="19"/>
      <c r="G2483" s="19"/>
      <c r="H2483" s="21"/>
      <c r="I2483" s="21"/>
      <c r="J2483" s="19"/>
      <c r="K2483" s="404"/>
      <c r="L2483" s="368"/>
      <c r="M2483" s="368"/>
      <c r="N2483" s="368"/>
      <c r="O2483" s="368"/>
      <c r="P2483" s="368"/>
      <c r="Q2483" s="368"/>
      <c r="R2483" s="405"/>
      <c r="S2483" s="19" t="s">
        <v>254</v>
      </c>
      <c r="T2483" s="19"/>
      <c r="U2483" s="19"/>
      <c r="V2483" s="19"/>
      <c r="W2483" s="19"/>
      <c r="X2483" s="19"/>
      <c r="Y2483" s="19"/>
      <c r="Z2483" s="19"/>
      <c r="AA2483" s="19"/>
    </row>
    <row r="2484" spans="1:27" x14ac:dyDescent="0.2">
      <c r="A2484" s="346" t="s">
        <v>9</v>
      </c>
      <c r="B2484" s="346"/>
      <c r="C2484" s="346"/>
      <c r="D2484" s="346"/>
      <c r="E2484" s="23" t="str">
        <f>[128]Base_01!$C$3</f>
        <v>Sorong Manoi</v>
      </c>
      <c r="F2484" s="19"/>
      <c r="G2484" s="19"/>
      <c r="H2484" s="21"/>
      <c r="I2484" s="21"/>
      <c r="J2484" s="19"/>
      <c r="K2484" s="404"/>
      <c r="L2484" s="368"/>
      <c r="M2484" s="368"/>
      <c r="N2484" s="368"/>
      <c r="O2484" s="368"/>
      <c r="P2484" s="368"/>
      <c r="Q2484" s="368"/>
      <c r="R2484" s="405"/>
      <c r="S2484" s="19" t="s">
        <v>255</v>
      </c>
      <c r="T2484" s="19"/>
      <c r="U2484" s="19"/>
      <c r="V2484" s="19"/>
      <c r="W2484" s="19"/>
      <c r="X2484" s="19"/>
      <c r="Y2484" s="19"/>
      <c r="Z2484" s="19"/>
      <c r="AA2484" s="19"/>
    </row>
    <row r="2485" spans="1:27" x14ac:dyDescent="0.2">
      <c r="A2485" s="346" t="str">
        <f>[128]Base_01!$B$4</f>
        <v>Kota</v>
      </c>
      <c r="B2485" s="346"/>
      <c r="C2485" s="346"/>
      <c r="D2485" s="346"/>
      <c r="E2485" s="23" t="str">
        <f>[128]Base_01!$C$4</f>
        <v>Sorong</v>
      </c>
      <c r="F2485" s="19"/>
      <c r="G2485" s="19"/>
      <c r="H2485" s="21"/>
      <c r="I2485" s="21"/>
      <c r="J2485" s="19"/>
      <c r="K2485" s="404"/>
      <c r="L2485" s="368"/>
      <c r="M2485" s="368"/>
      <c r="N2485" s="368"/>
      <c r="O2485" s="368"/>
      <c r="P2485" s="368"/>
      <c r="Q2485" s="368"/>
      <c r="R2485" s="405"/>
      <c r="S2485" s="19" t="s">
        <v>257</v>
      </c>
      <c r="T2485" s="19"/>
      <c r="U2485" s="19"/>
      <c r="V2485" s="19"/>
      <c r="W2485" s="19"/>
      <c r="X2485" s="19"/>
      <c r="Y2485" s="19"/>
      <c r="Z2485" s="19"/>
      <c r="AA2485" s="19"/>
    </row>
    <row r="2486" spans="1:27" x14ac:dyDescent="0.2">
      <c r="A2486" s="346" t="str">
        <f>[128]Base_01!$B$5</f>
        <v>Provinsi</v>
      </c>
      <c r="B2486" s="346"/>
      <c r="C2486" s="346"/>
      <c r="D2486" s="346"/>
      <c r="E2486" s="19" t="str">
        <f>[128]Base_01!$C$5</f>
        <v>Papua Barat Daya</v>
      </c>
      <c r="F2486" s="19"/>
      <c r="G2486" s="21"/>
      <c r="H2486" s="21"/>
      <c r="I2486" s="21"/>
      <c r="J2486" s="19"/>
      <c r="K2486" s="404"/>
      <c r="L2486" s="368"/>
      <c r="M2486" s="368"/>
      <c r="N2486" s="368"/>
      <c r="O2486" s="368"/>
      <c r="P2486" s="368"/>
      <c r="Q2486" s="368"/>
      <c r="R2486" s="405"/>
      <c r="S2486" s="19" t="s">
        <v>258</v>
      </c>
      <c r="T2486" s="19"/>
      <c r="U2486" s="19"/>
      <c r="V2486" s="19"/>
      <c r="W2486" s="19"/>
      <c r="X2486" s="19"/>
      <c r="Y2486" s="19"/>
      <c r="Z2486" s="19"/>
      <c r="AA2486" s="19"/>
    </row>
    <row r="2487" spans="1:27" x14ac:dyDescent="0.2">
      <c r="A2487" s="19"/>
      <c r="B2487" s="19"/>
      <c r="C2487" s="19"/>
      <c r="D2487" s="21"/>
      <c r="E2487" s="21"/>
      <c r="F2487" s="21"/>
      <c r="G2487" s="21"/>
      <c r="H2487" s="21"/>
      <c r="I2487" s="21"/>
      <c r="J2487" s="21"/>
      <c r="K2487" s="404"/>
      <c r="L2487" s="368"/>
      <c r="M2487" s="368"/>
      <c r="N2487" s="368"/>
      <c r="O2487" s="368"/>
      <c r="P2487" s="368"/>
      <c r="Q2487" s="368"/>
      <c r="R2487" s="405"/>
      <c r="S2487" s="19"/>
      <c r="T2487" s="19"/>
      <c r="U2487" s="19"/>
      <c r="V2487" s="19"/>
      <c r="W2487" s="19"/>
      <c r="X2487" s="19"/>
      <c r="Y2487" s="19"/>
      <c r="Z2487" s="19"/>
      <c r="AA2487" s="19"/>
    </row>
    <row r="2488" spans="1:27" x14ac:dyDescent="0.2">
      <c r="A2488" s="19"/>
      <c r="B2488" s="19"/>
      <c r="C2488" s="19"/>
      <c r="D2488" s="21"/>
      <c r="E2488" s="21"/>
      <c r="F2488" s="21"/>
      <c r="G2488" s="21"/>
      <c r="H2488" s="21"/>
      <c r="I2488" s="21"/>
      <c r="J2488" s="21"/>
      <c r="K2488" s="404"/>
      <c r="L2488" s="368"/>
      <c r="M2488" s="368"/>
      <c r="N2488" s="368"/>
      <c r="O2488" s="368"/>
      <c r="P2488" s="368"/>
      <c r="Q2488" s="368"/>
      <c r="R2488" s="405"/>
      <c r="S2488" s="19"/>
      <c r="T2488" s="19"/>
      <c r="U2488" s="19"/>
      <c r="V2488" s="19"/>
      <c r="W2488" s="19"/>
      <c r="X2488" s="19"/>
      <c r="Y2488" s="19"/>
      <c r="Z2488" s="19"/>
      <c r="AA2488" s="19"/>
    </row>
    <row r="2489" spans="1:27" x14ac:dyDescent="0.2">
      <c r="A2489" s="19"/>
      <c r="B2489" s="19"/>
      <c r="C2489" s="19"/>
      <c r="D2489" s="21"/>
      <c r="E2489" s="21"/>
      <c r="F2489" s="21"/>
      <c r="G2489" s="21"/>
      <c r="H2489" s="21"/>
      <c r="I2489" s="21"/>
      <c r="J2489" s="21"/>
      <c r="K2489" s="404"/>
      <c r="L2489" s="368"/>
      <c r="M2489" s="368"/>
      <c r="N2489" s="368"/>
      <c r="O2489" s="368"/>
      <c r="P2489" s="368"/>
      <c r="Q2489" s="368"/>
      <c r="R2489" s="405"/>
      <c r="S2489" s="19"/>
      <c r="T2489" s="19"/>
      <c r="U2489" s="19"/>
      <c r="V2489" s="19"/>
      <c r="W2489" s="19"/>
      <c r="X2489" s="19"/>
      <c r="Y2489" s="19"/>
      <c r="Z2489" s="19"/>
      <c r="AA2489" s="19"/>
    </row>
    <row r="2490" spans="1:27" ht="16" thickBot="1" x14ac:dyDescent="0.25">
      <c r="A2490" s="19"/>
      <c r="B2490" s="19"/>
      <c r="C2490" s="19"/>
      <c r="D2490" s="21"/>
      <c r="E2490" s="21"/>
      <c r="F2490" s="21"/>
      <c r="G2490" s="21"/>
      <c r="H2490" s="21"/>
      <c r="I2490" s="21"/>
      <c r="J2490" s="21"/>
      <c r="K2490" s="406"/>
      <c r="L2490" s="407"/>
      <c r="M2490" s="407"/>
      <c r="N2490" s="407"/>
      <c r="O2490" s="407"/>
      <c r="P2490" s="407"/>
      <c r="Q2490" s="407"/>
      <c r="R2490" s="408"/>
      <c r="S2490" s="19"/>
      <c r="T2490" s="19"/>
      <c r="U2490" s="19"/>
      <c r="V2490" s="19"/>
      <c r="W2490" s="19"/>
      <c r="X2490" s="19"/>
      <c r="Y2490" s="19"/>
      <c r="Z2490" s="19"/>
      <c r="AA2490" s="19"/>
    </row>
    <row r="2491" spans="1:27" x14ac:dyDescent="0.2">
      <c r="A2491" s="19"/>
      <c r="B2491" s="19"/>
      <c r="C2491" s="19"/>
      <c r="D2491" s="21"/>
      <c r="E2491" s="21"/>
      <c r="F2491" s="21"/>
      <c r="G2491" s="21"/>
      <c r="H2491" s="21"/>
      <c r="I2491" s="21"/>
      <c r="J2491" s="21"/>
      <c r="K2491" s="28"/>
      <c r="L2491" s="28"/>
      <c r="M2491" s="28"/>
      <c r="N2491" s="28"/>
      <c r="O2491" s="28"/>
      <c r="P2491" s="28"/>
      <c r="Q2491" s="28"/>
      <c r="R2491" s="28"/>
      <c r="S2491" s="19"/>
      <c r="T2491" s="19"/>
      <c r="U2491" s="19"/>
      <c r="V2491" s="19"/>
      <c r="W2491" s="19"/>
      <c r="X2491" s="19"/>
      <c r="Y2491" s="19"/>
      <c r="Z2491" s="19"/>
      <c r="AA2491" s="19"/>
    </row>
    <row r="2492" spans="1:27" x14ac:dyDescent="0.2">
      <c r="A2492" s="19"/>
      <c r="B2492" s="19"/>
      <c r="C2492" s="19"/>
      <c r="D2492" s="19"/>
      <c r="E2492" s="19"/>
      <c r="F2492" s="19"/>
      <c r="G2492" s="19"/>
      <c r="H2492" s="19"/>
      <c r="I2492" s="21"/>
      <c r="J2492" s="21"/>
      <c r="K2492" s="21"/>
      <c r="L2492" s="21"/>
      <c r="M2492" s="21"/>
      <c r="N2492" s="21"/>
      <c r="O2492" s="21"/>
      <c r="P2492" s="21"/>
      <c r="Q2492" s="21"/>
      <c r="R2492" s="21"/>
      <c r="S2492" s="19"/>
      <c r="T2492" s="19"/>
      <c r="U2492" s="19"/>
      <c r="V2492" s="19"/>
      <c r="W2492" s="19"/>
      <c r="X2492" s="19"/>
      <c r="Y2492" s="19"/>
      <c r="Z2492" s="19"/>
      <c r="AA2492" s="19"/>
    </row>
    <row r="2493" spans="1:27" ht="16" thickBot="1" x14ac:dyDescent="0.25">
      <c r="A2493" s="24" t="s">
        <v>310</v>
      </c>
      <c r="B2493" s="19"/>
      <c r="C2493" s="19"/>
      <c r="D2493" s="19"/>
      <c r="E2493" s="19"/>
      <c r="F2493" s="19"/>
      <c r="G2493" s="19"/>
      <c r="H2493" s="19"/>
      <c r="I2493" s="21"/>
      <c r="J2493" s="21"/>
      <c r="K2493" s="21"/>
      <c r="L2493" s="21"/>
      <c r="M2493" s="21"/>
      <c r="N2493" s="25"/>
      <c r="O2493" s="21"/>
      <c r="P2493" s="21"/>
      <c r="Q2493" s="21"/>
      <c r="R2493" s="21"/>
      <c r="S2493" s="19"/>
      <c r="T2493" s="19"/>
      <c r="U2493" s="19"/>
      <c r="V2493" s="19"/>
      <c r="W2493" s="19"/>
      <c r="X2493" s="19"/>
      <c r="Y2493" s="19"/>
      <c r="Z2493" s="19"/>
      <c r="AA2493" s="19"/>
    </row>
    <row r="2494" spans="1:27" x14ac:dyDescent="0.2">
      <c r="A2494" s="383" t="s">
        <v>259</v>
      </c>
      <c r="B2494" s="384"/>
      <c r="C2494" s="384"/>
      <c r="D2494" s="384"/>
      <c r="E2494" s="384"/>
      <c r="F2494" s="389" t="s">
        <v>323</v>
      </c>
      <c r="G2494" s="390"/>
      <c r="H2494" s="390"/>
      <c r="I2494" s="390"/>
      <c r="J2494" s="390"/>
      <c r="K2494" s="390"/>
      <c r="L2494" s="390"/>
      <c r="M2494" s="391"/>
      <c r="N2494" s="384" t="s">
        <v>259</v>
      </c>
      <c r="O2494" s="384"/>
      <c r="P2494" s="384"/>
      <c r="Q2494" s="384"/>
      <c r="R2494" s="397"/>
      <c r="S2494" s="19"/>
      <c r="T2494" s="19"/>
      <c r="U2494" s="19"/>
      <c r="V2494" s="19"/>
      <c r="W2494" s="19"/>
      <c r="X2494" s="19"/>
      <c r="Y2494" s="19"/>
      <c r="Z2494" s="19"/>
      <c r="AA2494" s="19"/>
    </row>
    <row r="2495" spans="1:27" x14ac:dyDescent="0.2">
      <c r="A2495" s="385"/>
      <c r="B2495" s="386"/>
      <c r="C2495" s="386"/>
      <c r="D2495" s="386"/>
      <c r="E2495" s="386"/>
      <c r="F2495" s="392"/>
      <c r="G2495" s="379"/>
      <c r="H2495" s="379"/>
      <c r="I2495" s="379"/>
      <c r="J2495" s="379"/>
      <c r="K2495" s="379"/>
      <c r="L2495" s="379"/>
      <c r="M2495" s="393"/>
      <c r="N2495" s="386"/>
      <c r="O2495" s="386"/>
      <c r="P2495" s="386"/>
      <c r="Q2495" s="386"/>
      <c r="R2495" s="398"/>
      <c r="S2495" s="19" t="s">
        <v>260</v>
      </c>
      <c r="T2495" s="19"/>
      <c r="U2495" s="19"/>
      <c r="V2495" s="19"/>
      <c r="W2495" s="19"/>
      <c r="X2495" s="19"/>
      <c r="Y2495" s="19"/>
      <c r="Z2495" s="19"/>
      <c r="AA2495" s="19"/>
    </row>
    <row r="2496" spans="1:27" x14ac:dyDescent="0.2">
      <c r="A2496" s="385"/>
      <c r="B2496" s="386"/>
      <c r="C2496" s="386"/>
      <c r="D2496" s="386"/>
      <c r="E2496" s="386"/>
      <c r="F2496" s="392"/>
      <c r="G2496" s="379"/>
      <c r="H2496" s="379"/>
      <c r="I2496" s="379"/>
      <c r="J2496" s="379"/>
      <c r="K2496" s="379"/>
      <c r="L2496" s="379"/>
      <c r="M2496" s="393"/>
      <c r="N2496" s="386"/>
      <c r="O2496" s="386"/>
      <c r="P2496" s="386"/>
      <c r="Q2496" s="386"/>
      <c r="R2496" s="398"/>
      <c r="S2496" s="19" t="s">
        <v>261</v>
      </c>
      <c r="T2496" s="19"/>
      <c r="U2496" s="19"/>
      <c r="V2496" s="19"/>
      <c r="W2496" s="19"/>
      <c r="X2496" s="19"/>
      <c r="Y2496" s="19"/>
      <c r="Z2496" s="19"/>
      <c r="AA2496" s="19"/>
    </row>
    <row r="2497" spans="1:27" x14ac:dyDescent="0.2">
      <c r="A2497" s="385"/>
      <c r="B2497" s="386"/>
      <c r="C2497" s="386"/>
      <c r="D2497" s="386"/>
      <c r="E2497" s="386"/>
      <c r="F2497" s="392"/>
      <c r="G2497" s="379"/>
      <c r="H2497" s="379"/>
      <c r="I2497" s="379"/>
      <c r="J2497" s="379"/>
      <c r="K2497" s="379"/>
      <c r="L2497" s="379"/>
      <c r="M2497" s="393"/>
      <c r="N2497" s="386"/>
      <c r="O2497" s="386"/>
      <c r="P2497" s="386"/>
      <c r="Q2497" s="386"/>
      <c r="R2497" s="398"/>
      <c r="S2497" s="19"/>
      <c r="T2497" s="19"/>
      <c r="U2497" s="19"/>
      <c r="V2497" s="19"/>
      <c r="W2497" s="19"/>
      <c r="X2497" s="19"/>
      <c r="Y2497" s="19"/>
      <c r="Z2497" s="19"/>
      <c r="AA2497" s="19"/>
    </row>
    <row r="2498" spans="1:27" x14ac:dyDescent="0.2">
      <c r="A2498" s="385"/>
      <c r="B2498" s="386"/>
      <c r="C2498" s="386"/>
      <c r="D2498" s="386"/>
      <c r="E2498" s="386"/>
      <c r="F2498" s="392"/>
      <c r="G2498" s="379"/>
      <c r="H2498" s="379"/>
      <c r="I2498" s="379"/>
      <c r="J2498" s="379"/>
      <c r="K2498" s="379"/>
      <c r="L2498" s="379"/>
      <c r="M2498" s="393"/>
      <c r="N2498" s="386"/>
      <c r="O2498" s="386"/>
      <c r="P2498" s="386"/>
      <c r="Q2498" s="386"/>
      <c r="R2498" s="398"/>
      <c r="S2498" s="19"/>
      <c r="T2498" s="19"/>
      <c r="U2498" s="19"/>
      <c r="V2498" s="19"/>
      <c r="W2498" s="19"/>
      <c r="X2498" s="19"/>
      <c r="Y2498" s="19"/>
      <c r="Z2498" s="19"/>
      <c r="AA2498" s="19"/>
    </row>
    <row r="2499" spans="1:27" x14ac:dyDescent="0.2">
      <c r="A2499" s="385"/>
      <c r="B2499" s="386"/>
      <c r="C2499" s="386"/>
      <c r="D2499" s="386"/>
      <c r="E2499" s="386"/>
      <c r="F2499" s="392"/>
      <c r="G2499" s="379"/>
      <c r="H2499" s="379"/>
      <c r="I2499" s="379"/>
      <c r="J2499" s="379"/>
      <c r="K2499" s="379"/>
      <c r="L2499" s="379"/>
      <c r="M2499" s="393"/>
      <c r="N2499" s="386"/>
      <c r="O2499" s="386"/>
      <c r="P2499" s="386"/>
      <c r="Q2499" s="386"/>
      <c r="R2499" s="398"/>
      <c r="S2499" s="19"/>
      <c r="T2499" s="19"/>
      <c r="U2499" s="19"/>
      <c r="V2499" s="19"/>
      <c r="W2499" s="19"/>
      <c r="X2499" s="19"/>
      <c r="Y2499" s="19"/>
      <c r="Z2499" s="19"/>
      <c r="AA2499" s="19"/>
    </row>
    <row r="2500" spans="1:27" x14ac:dyDescent="0.2">
      <c r="A2500" s="385"/>
      <c r="B2500" s="386"/>
      <c r="C2500" s="386"/>
      <c r="D2500" s="386"/>
      <c r="E2500" s="386"/>
      <c r="F2500" s="392"/>
      <c r="G2500" s="379"/>
      <c r="H2500" s="379"/>
      <c r="I2500" s="379"/>
      <c r="J2500" s="379"/>
      <c r="K2500" s="379"/>
      <c r="L2500" s="379"/>
      <c r="M2500" s="393"/>
      <c r="N2500" s="386"/>
      <c r="O2500" s="386"/>
      <c r="P2500" s="386"/>
      <c r="Q2500" s="386"/>
      <c r="R2500" s="398"/>
      <c r="S2500" s="19"/>
      <c r="T2500" s="19"/>
      <c r="U2500" s="19"/>
      <c r="V2500" s="19"/>
      <c r="W2500" s="19"/>
      <c r="X2500" s="19"/>
      <c r="Y2500" s="19"/>
      <c r="Z2500" s="19"/>
      <c r="AA2500" s="19"/>
    </row>
    <row r="2501" spans="1:27" x14ac:dyDescent="0.2">
      <c r="A2501" s="385"/>
      <c r="B2501" s="386"/>
      <c r="C2501" s="386"/>
      <c r="D2501" s="386"/>
      <c r="E2501" s="386"/>
      <c r="F2501" s="392"/>
      <c r="G2501" s="379"/>
      <c r="H2501" s="379"/>
      <c r="I2501" s="379"/>
      <c r="J2501" s="379"/>
      <c r="K2501" s="379"/>
      <c r="L2501" s="379"/>
      <c r="M2501" s="393"/>
      <c r="N2501" s="386"/>
      <c r="O2501" s="386"/>
      <c r="P2501" s="386"/>
      <c r="Q2501" s="386"/>
      <c r="R2501" s="398"/>
      <c r="S2501" s="19" t="s">
        <v>262</v>
      </c>
      <c r="T2501" s="19"/>
      <c r="U2501" s="19"/>
      <c r="V2501" s="19"/>
      <c r="W2501" s="19"/>
      <c r="X2501" s="19"/>
      <c r="Y2501" s="19"/>
      <c r="Z2501" s="19"/>
      <c r="AA2501" s="19"/>
    </row>
    <row r="2502" spans="1:27" x14ac:dyDescent="0.2">
      <c r="A2502" s="385"/>
      <c r="B2502" s="386"/>
      <c r="C2502" s="386"/>
      <c r="D2502" s="386"/>
      <c r="E2502" s="386"/>
      <c r="F2502" s="392"/>
      <c r="G2502" s="379"/>
      <c r="H2502" s="379"/>
      <c r="I2502" s="379"/>
      <c r="J2502" s="379"/>
      <c r="K2502" s="379"/>
      <c r="L2502" s="379"/>
      <c r="M2502" s="393"/>
      <c r="N2502" s="386"/>
      <c r="O2502" s="386"/>
      <c r="P2502" s="386"/>
      <c r="Q2502" s="386"/>
      <c r="R2502" s="398"/>
      <c r="S2502" s="19" t="s">
        <v>263</v>
      </c>
      <c r="T2502" s="19"/>
      <c r="U2502" s="19"/>
      <c r="V2502" s="19"/>
      <c r="W2502" s="19"/>
      <c r="X2502" s="19"/>
      <c r="Y2502" s="19"/>
      <c r="Z2502" s="19"/>
      <c r="AA2502" s="19"/>
    </row>
    <row r="2503" spans="1:27" ht="16" thickBot="1" x14ac:dyDescent="0.25">
      <c r="A2503" s="387"/>
      <c r="B2503" s="388"/>
      <c r="C2503" s="388"/>
      <c r="D2503" s="388"/>
      <c r="E2503" s="388"/>
      <c r="F2503" s="392"/>
      <c r="G2503" s="379"/>
      <c r="H2503" s="379"/>
      <c r="I2503" s="379"/>
      <c r="J2503" s="379"/>
      <c r="K2503" s="379"/>
      <c r="L2503" s="379"/>
      <c r="M2503" s="393"/>
      <c r="N2503" s="388"/>
      <c r="O2503" s="388"/>
      <c r="P2503" s="388"/>
      <c r="Q2503" s="388"/>
      <c r="R2503" s="399"/>
      <c r="S2503" s="19" t="s">
        <v>258</v>
      </c>
      <c r="T2503" s="19"/>
      <c r="U2503" s="19"/>
      <c r="V2503" s="19"/>
      <c r="W2503" s="19"/>
      <c r="X2503" s="19"/>
      <c r="Y2503" s="19"/>
      <c r="Z2503" s="19"/>
      <c r="AA2503" s="19"/>
    </row>
    <row r="2504" spans="1:27" x14ac:dyDescent="0.2">
      <c r="A2504" s="383" t="s">
        <v>259</v>
      </c>
      <c r="B2504" s="384"/>
      <c r="C2504" s="384"/>
      <c r="D2504" s="384"/>
      <c r="E2504" s="384"/>
      <c r="F2504" s="392"/>
      <c r="G2504" s="379"/>
      <c r="H2504" s="379"/>
      <c r="I2504" s="379"/>
      <c r="J2504" s="379"/>
      <c r="K2504" s="379"/>
      <c r="L2504" s="379"/>
      <c r="M2504" s="393"/>
      <c r="N2504" s="384" t="s">
        <v>259</v>
      </c>
      <c r="O2504" s="384"/>
      <c r="P2504" s="384"/>
      <c r="Q2504" s="384"/>
      <c r="R2504" s="397"/>
      <c r="S2504" s="19" t="s">
        <v>264</v>
      </c>
      <c r="T2504" s="19"/>
      <c r="U2504" s="19"/>
      <c r="V2504" s="19"/>
      <c r="W2504" s="19"/>
      <c r="X2504" s="19"/>
      <c r="Y2504" s="19"/>
      <c r="Z2504" s="19"/>
      <c r="AA2504" s="19"/>
    </row>
    <row r="2505" spans="1:27" x14ac:dyDescent="0.2">
      <c r="A2505" s="385"/>
      <c r="B2505" s="386"/>
      <c r="C2505" s="386"/>
      <c r="D2505" s="386"/>
      <c r="E2505" s="386"/>
      <c r="F2505" s="392"/>
      <c r="G2505" s="379"/>
      <c r="H2505" s="379"/>
      <c r="I2505" s="379"/>
      <c r="J2505" s="379"/>
      <c r="K2505" s="379"/>
      <c r="L2505" s="379"/>
      <c r="M2505" s="393"/>
      <c r="N2505" s="386"/>
      <c r="O2505" s="386"/>
      <c r="P2505" s="386"/>
      <c r="Q2505" s="386"/>
      <c r="R2505" s="398"/>
      <c r="S2505" s="19" t="s">
        <v>265</v>
      </c>
      <c r="T2505" s="19"/>
      <c r="U2505" s="19"/>
      <c r="V2505" s="19"/>
      <c r="W2505" s="19"/>
      <c r="X2505" s="19"/>
      <c r="Y2505" s="19"/>
      <c r="Z2505" s="19"/>
      <c r="AA2505" s="19"/>
    </row>
    <row r="2506" spans="1:27" x14ac:dyDescent="0.2">
      <c r="A2506" s="385"/>
      <c r="B2506" s="386"/>
      <c r="C2506" s="386"/>
      <c r="D2506" s="386"/>
      <c r="E2506" s="386"/>
      <c r="F2506" s="392"/>
      <c r="G2506" s="379"/>
      <c r="H2506" s="379"/>
      <c r="I2506" s="379"/>
      <c r="J2506" s="379"/>
      <c r="K2506" s="379"/>
      <c r="L2506" s="379"/>
      <c r="M2506" s="393"/>
      <c r="N2506" s="386"/>
      <c r="O2506" s="386"/>
      <c r="P2506" s="386"/>
      <c r="Q2506" s="386"/>
      <c r="R2506" s="398"/>
      <c r="S2506" s="19"/>
      <c r="T2506" s="19"/>
      <c r="U2506" s="19"/>
      <c r="V2506" s="19"/>
      <c r="W2506" s="19"/>
      <c r="X2506" s="19"/>
      <c r="Y2506" s="19"/>
      <c r="Z2506" s="19"/>
      <c r="AA2506" s="19"/>
    </row>
    <row r="2507" spans="1:27" x14ac:dyDescent="0.2">
      <c r="A2507" s="385"/>
      <c r="B2507" s="386"/>
      <c r="C2507" s="386"/>
      <c r="D2507" s="386"/>
      <c r="E2507" s="386"/>
      <c r="F2507" s="392"/>
      <c r="G2507" s="379"/>
      <c r="H2507" s="379"/>
      <c r="I2507" s="379"/>
      <c r="J2507" s="379"/>
      <c r="K2507" s="379"/>
      <c r="L2507" s="379"/>
      <c r="M2507" s="393"/>
      <c r="N2507" s="386"/>
      <c r="O2507" s="386"/>
      <c r="P2507" s="386"/>
      <c r="Q2507" s="386"/>
      <c r="R2507" s="398"/>
      <c r="S2507" s="19"/>
      <c r="T2507" s="19"/>
      <c r="U2507" s="19"/>
      <c r="V2507" s="19"/>
      <c r="W2507" s="19"/>
      <c r="X2507" s="19"/>
      <c r="Y2507" s="19"/>
      <c r="Z2507" s="19"/>
      <c r="AA2507" s="19"/>
    </row>
    <row r="2508" spans="1:27" x14ac:dyDescent="0.2">
      <c r="A2508" s="385"/>
      <c r="B2508" s="386"/>
      <c r="C2508" s="386"/>
      <c r="D2508" s="386"/>
      <c r="E2508" s="386"/>
      <c r="F2508" s="392"/>
      <c r="G2508" s="379"/>
      <c r="H2508" s="379"/>
      <c r="I2508" s="379"/>
      <c r="J2508" s="379"/>
      <c r="K2508" s="379"/>
      <c r="L2508" s="379"/>
      <c r="M2508" s="393"/>
      <c r="N2508" s="386"/>
      <c r="O2508" s="386"/>
      <c r="P2508" s="386"/>
      <c r="Q2508" s="386"/>
      <c r="R2508" s="398"/>
      <c r="S2508" s="19"/>
      <c r="T2508" s="19"/>
      <c r="U2508" s="19"/>
      <c r="V2508" s="19"/>
      <c r="W2508" s="19"/>
      <c r="X2508" s="19"/>
      <c r="Y2508" s="19"/>
      <c r="Z2508" s="19"/>
      <c r="AA2508" s="19"/>
    </row>
    <row r="2509" spans="1:27" x14ac:dyDescent="0.2">
      <c r="A2509" s="385"/>
      <c r="B2509" s="386"/>
      <c r="C2509" s="386"/>
      <c r="D2509" s="386"/>
      <c r="E2509" s="386"/>
      <c r="F2509" s="392"/>
      <c r="G2509" s="379"/>
      <c r="H2509" s="379"/>
      <c r="I2509" s="379"/>
      <c r="J2509" s="379"/>
      <c r="K2509" s="379"/>
      <c r="L2509" s="379"/>
      <c r="M2509" s="393"/>
      <c r="N2509" s="386"/>
      <c r="O2509" s="386"/>
      <c r="P2509" s="386"/>
      <c r="Q2509" s="386"/>
      <c r="R2509" s="398"/>
      <c r="S2509" s="19"/>
      <c r="T2509" s="19"/>
      <c r="U2509" s="19"/>
      <c r="V2509" s="19"/>
      <c r="W2509" s="19"/>
      <c r="X2509" s="19"/>
      <c r="Y2509" s="19"/>
      <c r="Z2509" s="19"/>
      <c r="AA2509" s="19"/>
    </row>
    <row r="2510" spans="1:27" x14ac:dyDescent="0.2">
      <c r="A2510" s="385"/>
      <c r="B2510" s="386"/>
      <c r="C2510" s="386"/>
      <c r="D2510" s="386"/>
      <c r="E2510" s="386"/>
      <c r="F2510" s="392"/>
      <c r="G2510" s="379"/>
      <c r="H2510" s="379"/>
      <c r="I2510" s="379"/>
      <c r="J2510" s="379"/>
      <c r="K2510" s="379"/>
      <c r="L2510" s="379"/>
      <c r="M2510" s="393"/>
      <c r="N2510" s="386"/>
      <c r="O2510" s="386"/>
      <c r="P2510" s="386"/>
      <c r="Q2510" s="386"/>
      <c r="R2510" s="398"/>
      <c r="S2510" s="19"/>
      <c r="T2510" s="19"/>
      <c r="U2510" s="19"/>
      <c r="V2510" s="19"/>
      <c r="W2510" s="19"/>
      <c r="X2510" s="19"/>
      <c r="Y2510" s="19"/>
      <c r="Z2510" s="19"/>
      <c r="AA2510" s="19"/>
    </row>
    <row r="2511" spans="1:27" x14ac:dyDescent="0.2">
      <c r="A2511" s="385"/>
      <c r="B2511" s="386"/>
      <c r="C2511" s="386"/>
      <c r="D2511" s="386"/>
      <c r="E2511" s="386"/>
      <c r="F2511" s="392"/>
      <c r="G2511" s="379"/>
      <c r="H2511" s="379"/>
      <c r="I2511" s="379"/>
      <c r="J2511" s="379"/>
      <c r="K2511" s="379"/>
      <c r="L2511" s="379"/>
      <c r="M2511" s="393"/>
      <c r="N2511" s="386"/>
      <c r="O2511" s="386"/>
      <c r="P2511" s="386"/>
      <c r="Q2511" s="386"/>
      <c r="R2511" s="398"/>
      <c r="S2511" s="19"/>
      <c r="T2511" s="19"/>
      <c r="U2511" s="19"/>
      <c r="V2511" s="19"/>
      <c r="W2511" s="19"/>
      <c r="X2511" s="19"/>
      <c r="Y2511" s="19"/>
      <c r="Z2511" s="19"/>
      <c r="AA2511" s="19"/>
    </row>
    <row r="2512" spans="1:27" x14ac:dyDescent="0.2">
      <c r="A2512" s="385"/>
      <c r="B2512" s="386"/>
      <c r="C2512" s="386"/>
      <c r="D2512" s="386"/>
      <c r="E2512" s="386"/>
      <c r="F2512" s="392"/>
      <c r="G2512" s="379"/>
      <c r="H2512" s="379"/>
      <c r="I2512" s="379"/>
      <c r="J2512" s="379"/>
      <c r="K2512" s="379"/>
      <c r="L2512" s="379"/>
      <c r="M2512" s="393"/>
      <c r="N2512" s="386"/>
      <c r="O2512" s="386"/>
      <c r="P2512" s="386"/>
      <c r="Q2512" s="386"/>
      <c r="R2512" s="398"/>
      <c r="S2512" s="19"/>
      <c r="T2512" s="19"/>
      <c r="U2512" s="19"/>
      <c r="V2512" s="19"/>
      <c r="W2512" s="19"/>
      <c r="X2512" s="19"/>
      <c r="Y2512" s="19"/>
      <c r="Z2512" s="19"/>
      <c r="AA2512" s="19"/>
    </row>
    <row r="2513" spans="1:27" ht="16" thickBot="1" x14ac:dyDescent="0.25">
      <c r="A2513" s="387"/>
      <c r="B2513" s="388"/>
      <c r="C2513" s="388"/>
      <c r="D2513" s="388"/>
      <c r="E2513" s="388"/>
      <c r="F2513" s="392"/>
      <c r="G2513" s="379"/>
      <c r="H2513" s="379"/>
      <c r="I2513" s="379"/>
      <c r="J2513" s="379"/>
      <c r="K2513" s="379"/>
      <c r="L2513" s="379"/>
      <c r="M2513" s="393"/>
      <c r="N2513" s="388"/>
      <c r="O2513" s="388"/>
      <c r="P2513" s="388"/>
      <c r="Q2513" s="388"/>
      <c r="R2513" s="399"/>
      <c r="S2513" s="19"/>
      <c r="T2513" s="19"/>
      <c r="U2513" s="19"/>
      <c r="V2513" s="19"/>
      <c r="W2513" s="19"/>
      <c r="X2513" s="19"/>
      <c r="Y2513" s="19"/>
      <c r="Z2513" s="19"/>
      <c r="AA2513" s="19"/>
    </row>
    <row r="2514" spans="1:27" x14ac:dyDescent="0.2">
      <c r="A2514" s="383" t="s">
        <v>259</v>
      </c>
      <c r="B2514" s="384"/>
      <c r="C2514" s="384"/>
      <c r="D2514" s="384"/>
      <c r="E2514" s="384"/>
      <c r="F2514" s="392"/>
      <c r="G2514" s="379"/>
      <c r="H2514" s="379"/>
      <c r="I2514" s="379"/>
      <c r="J2514" s="379"/>
      <c r="K2514" s="379"/>
      <c r="L2514" s="379"/>
      <c r="M2514" s="393"/>
      <c r="N2514" s="384" t="s">
        <v>259</v>
      </c>
      <c r="O2514" s="384"/>
      <c r="P2514" s="384"/>
      <c r="Q2514" s="384"/>
      <c r="R2514" s="397"/>
      <c r="S2514" s="19"/>
      <c r="T2514" s="19"/>
      <c r="U2514" s="19"/>
      <c r="V2514" s="19"/>
      <c r="W2514" s="19"/>
      <c r="X2514" s="19"/>
      <c r="Y2514" s="19"/>
      <c r="Z2514" s="19"/>
      <c r="AA2514" s="19"/>
    </row>
    <row r="2515" spans="1:27" x14ac:dyDescent="0.2">
      <c r="A2515" s="385"/>
      <c r="B2515" s="386"/>
      <c r="C2515" s="386"/>
      <c r="D2515" s="386"/>
      <c r="E2515" s="386"/>
      <c r="F2515" s="392"/>
      <c r="G2515" s="379"/>
      <c r="H2515" s="379"/>
      <c r="I2515" s="379"/>
      <c r="J2515" s="379"/>
      <c r="K2515" s="379"/>
      <c r="L2515" s="379"/>
      <c r="M2515" s="393"/>
      <c r="N2515" s="386"/>
      <c r="O2515" s="386"/>
      <c r="P2515" s="386"/>
      <c r="Q2515" s="386"/>
      <c r="R2515" s="398"/>
      <c r="S2515" s="19"/>
      <c r="T2515" s="19"/>
      <c r="U2515" s="19"/>
      <c r="V2515" s="19"/>
      <c r="W2515" s="19"/>
      <c r="X2515" s="19"/>
      <c r="Y2515" s="19"/>
      <c r="Z2515" s="19"/>
      <c r="AA2515" s="19"/>
    </row>
    <row r="2516" spans="1:27" x14ac:dyDescent="0.2">
      <c r="A2516" s="385"/>
      <c r="B2516" s="386"/>
      <c r="C2516" s="386"/>
      <c r="D2516" s="386"/>
      <c r="E2516" s="386"/>
      <c r="F2516" s="392"/>
      <c r="G2516" s="379"/>
      <c r="H2516" s="379"/>
      <c r="I2516" s="379"/>
      <c r="J2516" s="379"/>
      <c r="K2516" s="379"/>
      <c r="L2516" s="379"/>
      <c r="M2516" s="393"/>
      <c r="N2516" s="386"/>
      <c r="O2516" s="386"/>
      <c r="P2516" s="386"/>
      <c r="Q2516" s="386"/>
      <c r="R2516" s="398"/>
      <c r="S2516" s="19"/>
      <c r="T2516" s="19"/>
      <c r="U2516" s="19"/>
      <c r="V2516" s="19"/>
      <c r="W2516" s="19"/>
      <c r="X2516" s="19"/>
      <c r="Y2516" s="19"/>
      <c r="Z2516" s="19"/>
      <c r="AA2516" s="19"/>
    </row>
    <row r="2517" spans="1:27" x14ac:dyDescent="0.2">
      <c r="A2517" s="385"/>
      <c r="B2517" s="386"/>
      <c r="C2517" s="386"/>
      <c r="D2517" s="386"/>
      <c r="E2517" s="386"/>
      <c r="F2517" s="392"/>
      <c r="G2517" s="379"/>
      <c r="H2517" s="379"/>
      <c r="I2517" s="379"/>
      <c r="J2517" s="379"/>
      <c r="K2517" s="379"/>
      <c r="L2517" s="379"/>
      <c r="M2517" s="393"/>
      <c r="N2517" s="386"/>
      <c r="O2517" s="386"/>
      <c r="P2517" s="386"/>
      <c r="Q2517" s="386"/>
      <c r="R2517" s="398"/>
      <c r="S2517" s="19"/>
      <c r="T2517" s="19"/>
      <c r="U2517" s="19"/>
      <c r="V2517" s="19"/>
      <c r="W2517" s="19"/>
      <c r="X2517" s="19"/>
      <c r="Y2517" s="19"/>
      <c r="Z2517" s="19"/>
      <c r="AA2517" s="19"/>
    </row>
    <row r="2518" spans="1:27" x14ac:dyDescent="0.2">
      <c r="A2518" s="385"/>
      <c r="B2518" s="386"/>
      <c r="C2518" s="386"/>
      <c r="D2518" s="386"/>
      <c r="E2518" s="386"/>
      <c r="F2518" s="392"/>
      <c r="G2518" s="379"/>
      <c r="H2518" s="379"/>
      <c r="I2518" s="379"/>
      <c r="J2518" s="379"/>
      <c r="K2518" s="379"/>
      <c r="L2518" s="379"/>
      <c r="M2518" s="393"/>
      <c r="N2518" s="386"/>
      <c r="O2518" s="386"/>
      <c r="P2518" s="386"/>
      <c r="Q2518" s="386"/>
      <c r="R2518" s="398"/>
      <c r="S2518" s="19"/>
      <c r="T2518" s="19"/>
      <c r="U2518" s="19"/>
      <c r="V2518" s="19"/>
      <c r="W2518" s="19"/>
      <c r="X2518" s="19"/>
      <c r="Y2518" s="19"/>
      <c r="Z2518" s="19"/>
      <c r="AA2518" s="19"/>
    </row>
    <row r="2519" spans="1:27" x14ac:dyDescent="0.2">
      <c r="A2519" s="385"/>
      <c r="B2519" s="386"/>
      <c r="C2519" s="386"/>
      <c r="D2519" s="386"/>
      <c r="E2519" s="386"/>
      <c r="F2519" s="392"/>
      <c r="G2519" s="379"/>
      <c r="H2519" s="379"/>
      <c r="I2519" s="379"/>
      <c r="J2519" s="379"/>
      <c r="K2519" s="379"/>
      <c r="L2519" s="379"/>
      <c r="M2519" s="393"/>
      <c r="N2519" s="386"/>
      <c r="O2519" s="386"/>
      <c r="P2519" s="386"/>
      <c r="Q2519" s="386"/>
      <c r="R2519" s="398"/>
      <c r="S2519" s="19"/>
      <c r="T2519" s="19"/>
      <c r="U2519" s="19"/>
      <c r="V2519" s="19"/>
      <c r="W2519" s="19"/>
      <c r="X2519" s="19"/>
      <c r="Y2519" s="19"/>
      <c r="Z2519" s="19"/>
      <c r="AA2519" s="19"/>
    </row>
    <row r="2520" spans="1:27" x14ac:dyDescent="0.2">
      <c r="A2520" s="385"/>
      <c r="B2520" s="386"/>
      <c r="C2520" s="386"/>
      <c r="D2520" s="386"/>
      <c r="E2520" s="386"/>
      <c r="F2520" s="392"/>
      <c r="G2520" s="379"/>
      <c r="H2520" s="379"/>
      <c r="I2520" s="379"/>
      <c r="J2520" s="379"/>
      <c r="K2520" s="379"/>
      <c r="L2520" s="379"/>
      <c r="M2520" s="393"/>
      <c r="N2520" s="386"/>
      <c r="O2520" s="386"/>
      <c r="P2520" s="386"/>
      <c r="Q2520" s="386"/>
      <c r="R2520" s="398"/>
      <c r="S2520" s="19"/>
      <c r="T2520" s="19"/>
      <c r="U2520" s="19"/>
      <c r="V2520" s="19"/>
      <c r="W2520" s="19"/>
      <c r="X2520" s="19"/>
      <c r="Y2520" s="19"/>
      <c r="Z2520" s="19"/>
      <c r="AA2520" s="19"/>
    </row>
    <row r="2521" spans="1:27" x14ac:dyDescent="0.2">
      <c r="A2521" s="385"/>
      <c r="B2521" s="386"/>
      <c r="C2521" s="386"/>
      <c r="D2521" s="386"/>
      <c r="E2521" s="386"/>
      <c r="F2521" s="392"/>
      <c r="G2521" s="379"/>
      <c r="H2521" s="379"/>
      <c r="I2521" s="379"/>
      <c r="J2521" s="379"/>
      <c r="K2521" s="379"/>
      <c r="L2521" s="379"/>
      <c r="M2521" s="393"/>
      <c r="N2521" s="386"/>
      <c r="O2521" s="386"/>
      <c r="P2521" s="386"/>
      <c r="Q2521" s="386"/>
      <c r="R2521" s="398"/>
      <c r="S2521" s="19"/>
      <c r="T2521" s="19"/>
      <c r="U2521" s="19"/>
      <c r="V2521" s="19"/>
      <c r="W2521" s="19"/>
      <c r="X2521" s="19"/>
      <c r="Y2521" s="19"/>
      <c r="Z2521" s="19"/>
      <c r="AA2521" s="19"/>
    </row>
    <row r="2522" spans="1:27" x14ac:dyDescent="0.2">
      <c r="A2522" s="385"/>
      <c r="B2522" s="386"/>
      <c r="C2522" s="386"/>
      <c r="D2522" s="386"/>
      <c r="E2522" s="386"/>
      <c r="F2522" s="392"/>
      <c r="G2522" s="379"/>
      <c r="H2522" s="379"/>
      <c r="I2522" s="379"/>
      <c r="J2522" s="379"/>
      <c r="K2522" s="379"/>
      <c r="L2522" s="379"/>
      <c r="M2522" s="393"/>
      <c r="N2522" s="386"/>
      <c r="O2522" s="386"/>
      <c r="P2522" s="386"/>
      <c r="Q2522" s="386"/>
      <c r="R2522" s="398"/>
      <c r="S2522" s="19"/>
      <c r="T2522" s="19"/>
      <c r="U2522" s="19"/>
      <c r="V2522" s="19"/>
      <c r="W2522" s="19"/>
      <c r="X2522" s="19"/>
      <c r="Y2522" s="19"/>
      <c r="Z2522" s="19"/>
      <c r="AA2522" s="19"/>
    </row>
    <row r="2523" spans="1:27" ht="16" thickBot="1" x14ac:dyDescent="0.25">
      <c r="A2523" s="387"/>
      <c r="B2523" s="388"/>
      <c r="C2523" s="388"/>
      <c r="D2523" s="388"/>
      <c r="E2523" s="388"/>
      <c r="F2523" s="394"/>
      <c r="G2523" s="395"/>
      <c r="H2523" s="395"/>
      <c r="I2523" s="395"/>
      <c r="J2523" s="395"/>
      <c r="K2523" s="395"/>
      <c r="L2523" s="395"/>
      <c r="M2523" s="396"/>
      <c r="N2523" s="388"/>
      <c r="O2523" s="388"/>
      <c r="P2523" s="388"/>
      <c r="Q2523" s="388"/>
      <c r="R2523" s="399"/>
      <c r="S2523" s="19"/>
      <c r="T2523" s="19"/>
      <c r="U2523" s="19"/>
      <c r="V2523" s="19"/>
      <c r="W2523" s="19"/>
      <c r="X2523" s="19"/>
      <c r="Y2523" s="19"/>
      <c r="Z2523" s="19"/>
      <c r="AA2523" s="19"/>
    </row>
    <row r="2524" spans="1:27" x14ac:dyDescent="0.2">
      <c r="A2524" s="26"/>
      <c r="B2524" s="26"/>
      <c r="C2524" s="26"/>
      <c r="D2524" s="26"/>
      <c r="E2524" s="26"/>
      <c r="F2524" s="26"/>
      <c r="G2524" s="26"/>
      <c r="H2524" s="26"/>
      <c r="I2524" s="26"/>
      <c r="J2524" s="26"/>
      <c r="K2524" s="26"/>
      <c r="L2524" s="26"/>
      <c r="M2524" s="26"/>
      <c r="N2524" s="27"/>
      <c r="O2524" s="26"/>
      <c r="P2524" s="26"/>
      <c r="Q2524" s="26"/>
      <c r="R2524" s="26"/>
      <c r="S2524" s="19"/>
      <c r="T2524" s="19"/>
      <c r="U2524" s="19"/>
      <c r="V2524" s="19"/>
      <c r="W2524" s="19"/>
      <c r="X2524" s="19"/>
      <c r="Y2524" s="19"/>
      <c r="Z2524" s="19"/>
      <c r="AA2524" s="19"/>
    </row>
    <row r="2525" spans="1:27" x14ac:dyDescent="0.2">
      <c r="A2525" s="380" t="s">
        <v>266</v>
      </c>
      <c r="B2525" s="380"/>
      <c r="C2525" s="380"/>
      <c r="D2525" s="380"/>
      <c r="E2525" s="380"/>
      <c r="F2525" s="380"/>
      <c r="G2525" s="380"/>
      <c r="H2525" s="380"/>
      <c r="I2525" s="19"/>
      <c r="J2525" s="19"/>
      <c r="K2525" s="380" t="s">
        <v>267</v>
      </c>
      <c r="L2525" s="380"/>
      <c r="M2525" s="380"/>
      <c r="N2525" s="380"/>
      <c r="O2525" s="380"/>
      <c r="P2525" s="380"/>
      <c r="Q2525" s="380"/>
      <c r="R2525" s="380"/>
      <c r="S2525" s="19"/>
      <c r="T2525" s="19"/>
      <c r="U2525" s="19"/>
      <c r="V2525" s="19"/>
      <c r="W2525" s="19"/>
      <c r="X2525" s="19"/>
      <c r="Y2525" s="19"/>
      <c r="Z2525" s="19"/>
      <c r="AA2525" s="19"/>
    </row>
    <row r="2526" spans="1:27" ht="16" x14ac:dyDescent="0.2">
      <c r="A2526" s="35" t="s">
        <v>268</v>
      </c>
      <c r="B2526" s="19"/>
      <c r="C2526" s="28" t="s">
        <v>256</v>
      </c>
      <c r="D2526" s="381">
        <f>VLOOKUP(S2476,Base_03!$A$5:$AS$24,5,0)</f>
        <v>36</v>
      </c>
      <c r="E2526" s="382"/>
      <c r="F2526" s="19" t="s">
        <v>308</v>
      </c>
      <c r="G2526" s="19"/>
      <c r="H2526" s="19"/>
      <c r="I2526" s="19"/>
      <c r="J2526" s="19"/>
      <c r="K2526" s="35" t="s">
        <v>268</v>
      </c>
      <c r="L2526" s="28"/>
      <c r="M2526" s="28" t="s">
        <v>2</v>
      </c>
      <c r="N2526" s="375">
        <f>VLOOKUP(S2476,Base_04!$A$5:$AS$24,5,0)</f>
        <v>49</v>
      </c>
      <c r="O2526" s="375"/>
      <c r="P2526" s="29" t="s">
        <v>308</v>
      </c>
      <c r="Q2526" s="19"/>
      <c r="R2526" s="19"/>
      <c r="S2526" s="19"/>
      <c r="T2526" s="19"/>
      <c r="U2526" s="19"/>
      <c r="V2526" s="19"/>
      <c r="W2526" s="19"/>
      <c r="X2526" s="19"/>
      <c r="Y2526" s="19"/>
      <c r="Z2526" s="19"/>
      <c r="AA2526" s="19"/>
    </row>
    <row r="2527" spans="1:27" x14ac:dyDescent="0.2">
      <c r="A2527" s="36" t="s">
        <v>269</v>
      </c>
      <c r="B2527" s="19"/>
      <c r="C2527" s="28"/>
      <c r="D2527" s="379" t="s">
        <v>313</v>
      </c>
      <c r="E2527" s="379"/>
      <c r="F2527" s="379" t="s">
        <v>314</v>
      </c>
      <c r="G2527" s="379"/>
      <c r="H2527" s="19"/>
      <c r="I2527" s="19"/>
      <c r="J2527" s="19"/>
      <c r="K2527" s="36" t="s">
        <v>269</v>
      </c>
      <c r="L2527" s="19"/>
      <c r="M2527" s="28"/>
      <c r="N2527" s="379" t="s">
        <v>313</v>
      </c>
      <c r="O2527" s="379"/>
      <c r="P2527" s="379" t="s">
        <v>314</v>
      </c>
      <c r="Q2527" s="379"/>
      <c r="R2527" s="34"/>
      <c r="S2527" s="19"/>
      <c r="T2527" s="19"/>
      <c r="U2527" s="19"/>
      <c r="V2527" s="19"/>
      <c r="W2527" s="19"/>
      <c r="X2527" s="19"/>
      <c r="Y2527" s="19"/>
      <c r="Z2527" s="19"/>
      <c r="AA2527" s="19"/>
    </row>
    <row r="2528" spans="1:27" x14ac:dyDescent="0.2">
      <c r="A2528" s="19"/>
      <c r="B2528" s="19"/>
      <c r="C2528" s="28"/>
      <c r="D2528" s="379"/>
      <c r="E2528" s="379"/>
      <c r="F2528" s="379"/>
      <c r="G2528" s="379"/>
      <c r="H2528" s="19"/>
      <c r="I2528" s="19"/>
      <c r="J2528" s="19"/>
      <c r="K2528" s="19"/>
      <c r="L2528" s="19"/>
      <c r="M2528" s="28"/>
      <c r="N2528" s="379"/>
      <c r="O2528" s="379"/>
      <c r="P2528" s="379"/>
      <c r="Q2528" s="379"/>
      <c r="R2528" s="34"/>
      <c r="S2528" s="19"/>
      <c r="T2528" s="19"/>
      <c r="U2528" s="19"/>
      <c r="V2528" s="19"/>
      <c r="W2528" s="19"/>
      <c r="X2528" s="19"/>
      <c r="Y2528" s="19"/>
      <c r="Z2528" s="19"/>
      <c r="AA2528" s="19"/>
    </row>
    <row r="2529" spans="1:27" x14ac:dyDescent="0.2">
      <c r="A2529" s="346" t="s">
        <v>270</v>
      </c>
      <c r="B2529" s="346"/>
      <c r="C2529" s="346" t="s">
        <v>256</v>
      </c>
      <c r="D2529" s="374" t="str">
        <f>VLOOKUP(S2476,Base_03!$A$5:$AS$24,6,0)</f>
        <v>BT 16</v>
      </c>
      <c r="E2529" s="374"/>
      <c r="F2529" s="375">
        <f>VLOOKUP(S2476,Base_03!$A$5:$AS$24,12,0)</f>
        <v>0</v>
      </c>
      <c r="G2529" s="375"/>
      <c r="H2529" s="19" t="s">
        <v>271</v>
      </c>
      <c r="I2529" s="19"/>
      <c r="J2529" s="19"/>
      <c r="K2529" s="346" t="s">
        <v>270</v>
      </c>
      <c r="L2529" s="346"/>
      <c r="M2529" s="346"/>
      <c r="N2529" s="374" t="str">
        <f>VLOOKUP(S2476,Base_04!$A$5:$AS$24,6,0)</f>
        <v>BT 16</v>
      </c>
      <c r="O2529" s="374"/>
      <c r="P2529" s="375">
        <f>VLOOKUP(S2476,Base_04!$A$5:$AS$24,12,0)</f>
        <v>0</v>
      </c>
      <c r="Q2529" s="375"/>
      <c r="R2529" s="19" t="s">
        <v>271</v>
      </c>
      <c r="S2529" s="19" t="s">
        <v>272</v>
      </c>
      <c r="T2529" s="19"/>
      <c r="U2529" s="19"/>
      <c r="V2529" s="19"/>
      <c r="W2529" s="19"/>
      <c r="X2529" s="19"/>
      <c r="Y2529" s="19"/>
      <c r="Z2529" s="19"/>
      <c r="AA2529" s="19"/>
    </row>
    <row r="2530" spans="1:27" x14ac:dyDescent="0.2">
      <c r="A2530" s="346" t="s">
        <v>273</v>
      </c>
      <c r="B2530" s="346"/>
      <c r="C2530" s="346" t="s">
        <v>256</v>
      </c>
      <c r="D2530" s="374" t="str">
        <f>VLOOKUP(S2476,Base_03!$A$5:$AS$24,13,0)</f>
        <v>S 16</v>
      </c>
      <c r="E2530" s="374"/>
      <c r="F2530" s="375">
        <f>VLOOKUP(S2476,Base_03!$A$5:$AS$24,15,0)</f>
        <v>0</v>
      </c>
      <c r="G2530" s="375"/>
      <c r="H2530" s="19" t="s">
        <v>271</v>
      </c>
      <c r="I2530" s="19"/>
      <c r="J2530" s="19"/>
      <c r="K2530" s="346" t="s">
        <v>273</v>
      </c>
      <c r="L2530" s="346"/>
      <c r="M2530" s="346"/>
      <c r="N2530" s="374" t="str">
        <f>VLOOKUP(S2476,Base_04!$A$5:$AS$24,13,0)</f>
        <v>S 16</v>
      </c>
      <c r="O2530" s="374"/>
      <c r="P2530" s="375">
        <f>VLOOKUP(S2476,Base_04!$A$5:$AS$24,15,0)</f>
        <v>0</v>
      </c>
      <c r="Q2530" s="375"/>
      <c r="R2530" s="19" t="s">
        <v>271</v>
      </c>
      <c r="S2530" s="19" t="s">
        <v>272</v>
      </c>
      <c r="T2530" s="19"/>
      <c r="U2530" s="19"/>
      <c r="V2530" s="19"/>
      <c r="W2530" s="19"/>
      <c r="X2530" s="19"/>
      <c r="Y2530" s="19"/>
      <c r="Z2530" s="19"/>
      <c r="AA2530" s="19"/>
    </row>
    <row r="2531" spans="1:27" x14ac:dyDescent="0.2">
      <c r="A2531" s="346" t="s">
        <v>274</v>
      </c>
      <c r="B2531" s="346"/>
      <c r="C2531" s="346" t="s">
        <v>256</v>
      </c>
      <c r="D2531" s="374" t="str">
        <f>VLOOKUP(S2476,Base_03!$A$5:$AS$24,16,0)</f>
        <v>B 16</v>
      </c>
      <c r="E2531" s="374"/>
      <c r="F2531" s="375">
        <f>VLOOKUP(S2476,Base_03!$A$5:$AS$24,22,0)</f>
        <v>0</v>
      </c>
      <c r="G2531" s="375"/>
      <c r="H2531" s="19" t="s">
        <v>271</v>
      </c>
      <c r="I2531" s="19"/>
      <c r="J2531" s="19"/>
      <c r="K2531" s="346" t="s">
        <v>274</v>
      </c>
      <c r="L2531" s="346"/>
      <c r="M2531" s="346"/>
      <c r="N2531" s="374" t="str">
        <f>VLOOKUP(S2476,Base_04!$A$5:$AS$24,16,0)</f>
        <v>B 16</v>
      </c>
      <c r="O2531" s="374"/>
      <c r="P2531" s="375">
        <f>VLOOKUP(S2476,Base_04!$A$5:$AS$24,22,0)</f>
        <v>0</v>
      </c>
      <c r="Q2531" s="375"/>
      <c r="R2531" s="19" t="s">
        <v>271</v>
      </c>
      <c r="S2531" s="19" t="s">
        <v>272</v>
      </c>
      <c r="T2531" s="19"/>
      <c r="U2531" s="19"/>
      <c r="V2531" s="19"/>
      <c r="W2531" s="19"/>
      <c r="X2531" s="19"/>
      <c r="Y2531" s="19"/>
      <c r="Z2531" s="19"/>
      <c r="AA2531" s="19"/>
    </row>
    <row r="2532" spans="1:27" x14ac:dyDescent="0.2">
      <c r="A2532" s="346" t="s">
        <v>275</v>
      </c>
      <c r="B2532" s="346"/>
      <c r="C2532" s="346" t="s">
        <v>256</v>
      </c>
      <c r="D2532" s="374" t="str">
        <f>VLOOKUP(S2476,Base_03!$A$5:$AS$24,23,0)</f>
        <v>K 16</v>
      </c>
      <c r="E2532" s="374"/>
      <c r="F2532" s="375">
        <f>VLOOKUP(S2476,Base_03!$A$5:$AS$24,24,0)</f>
        <v>0</v>
      </c>
      <c r="G2532" s="375"/>
      <c r="H2532" s="19" t="s">
        <v>271</v>
      </c>
      <c r="I2532" s="19"/>
      <c r="J2532" s="19"/>
      <c r="K2532" s="346" t="s">
        <v>275</v>
      </c>
      <c r="L2532" s="346"/>
      <c r="M2532" s="346"/>
      <c r="N2532" s="374" t="str">
        <f>VLOOKUP(S2476,Base_04!$A$5:$AS$24,23,0)</f>
        <v>K 16</v>
      </c>
      <c r="O2532" s="374"/>
      <c r="P2532" s="375">
        <f>VLOOKUP(S2476,Base_04!$A$5:$AS$24,24,0)</f>
        <v>0</v>
      </c>
      <c r="Q2532" s="375"/>
      <c r="R2532" s="19" t="s">
        <v>271</v>
      </c>
      <c r="S2532" s="19" t="s">
        <v>272</v>
      </c>
      <c r="T2532" s="19"/>
      <c r="U2532" s="19"/>
      <c r="V2532" s="19"/>
      <c r="W2532" s="19"/>
      <c r="X2532" s="19"/>
      <c r="Y2532" s="19"/>
      <c r="Z2532" s="19"/>
      <c r="AA2532" s="19"/>
    </row>
    <row r="2533" spans="1:27" x14ac:dyDescent="0.2">
      <c r="A2533" s="346" t="s">
        <v>276</v>
      </c>
      <c r="B2533" s="346"/>
      <c r="C2533" s="346" t="s">
        <v>256</v>
      </c>
      <c r="D2533" s="374" t="str">
        <f>VLOOKUP(S2476,Base_03!$A$5:$AS$24,25,0)</f>
        <v>K 16</v>
      </c>
      <c r="E2533" s="374"/>
      <c r="F2533" s="375">
        <f>VLOOKUP(S2476,Base_03!$A$5:$AS$24,26,0)</f>
        <v>73.900834456272094</v>
      </c>
      <c r="G2533" s="375"/>
      <c r="H2533" s="19" t="s">
        <v>309</v>
      </c>
      <c r="I2533" s="19"/>
      <c r="J2533" s="19"/>
      <c r="K2533" s="346" t="s">
        <v>276</v>
      </c>
      <c r="L2533" s="346"/>
      <c r="M2533" s="346"/>
      <c r="N2533" s="374" t="str">
        <f>VLOOKUP(S2476,Base_04!$A$5:$AS$24,25,0)</f>
        <v>K 16</v>
      </c>
      <c r="O2533" s="374"/>
      <c r="P2533" s="375">
        <f>VLOOKUP(S2476,Base_04!$A$5:$AS$24,26,0)</f>
        <v>93.530743608719362</v>
      </c>
      <c r="Q2533" s="375"/>
      <c r="R2533" s="19" t="s">
        <v>309</v>
      </c>
      <c r="S2533" s="19" t="s">
        <v>272</v>
      </c>
      <c r="T2533" s="19"/>
      <c r="U2533" s="19"/>
      <c r="V2533" s="19"/>
      <c r="W2533" s="19"/>
      <c r="X2533" s="19"/>
      <c r="Y2533" s="19"/>
      <c r="Z2533" s="19"/>
      <c r="AA2533" s="19"/>
    </row>
    <row r="2534" spans="1:27" x14ac:dyDescent="0.2">
      <c r="A2534" s="22"/>
      <c r="B2534" s="22"/>
      <c r="C2534" s="22"/>
      <c r="D2534" s="18"/>
      <c r="E2534" s="18"/>
      <c r="F2534" s="29"/>
      <c r="G2534" s="19"/>
      <c r="H2534" s="19"/>
      <c r="I2534" s="19"/>
      <c r="J2534" s="19"/>
      <c r="K2534" s="22"/>
      <c r="L2534" s="22"/>
      <c r="M2534" s="22"/>
      <c r="N2534" s="18"/>
      <c r="O2534" s="18"/>
      <c r="P2534" s="29"/>
      <c r="Q2534" s="19"/>
      <c r="R2534" s="19"/>
      <c r="S2534" s="19"/>
      <c r="T2534" s="19"/>
      <c r="U2534" s="19"/>
      <c r="V2534" s="19"/>
      <c r="W2534" s="19"/>
      <c r="X2534" s="19"/>
      <c r="Y2534" s="19"/>
      <c r="Z2534" s="19"/>
      <c r="AA2534" s="19"/>
    </row>
    <row r="2535" spans="1:27" x14ac:dyDescent="0.2">
      <c r="A2535" s="36" t="s">
        <v>277</v>
      </c>
      <c r="B2535" s="19"/>
      <c r="C2535" s="28"/>
      <c r="D2535" s="379" t="s">
        <v>313</v>
      </c>
      <c r="E2535" s="379"/>
      <c r="F2535" s="379" t="s">
        <v>314</v>
      </c>
      <c r="G2535" s="379"/>
      <c r="H2535" s="19"/>
      <c r="I2535" s="19"/>
      <c r="J2535" s="19"/>
      <c r="K2535" s="36" t="s">
        <v>277</v>
      </c>
      <c r="L2535" s="19"/>
      <c r="M2535" s="28"/>
      <c r="N2535" s="379" t="s">
        <v>313</v>
      </c>
      <c r="O2535" s="379"/>
      <c r="P2535" s="379" t="s">
        <v>314</v>
      </c>
      <c r="Q2535" s="379"/>
      <c r="R2535" s="34"/>
      <c r="S2535" s="19"/>
      <c r="T2535" s="19"/>
      <c r="U2535" s="19"/>
      <c r="V2535" s="19"/>
      <c r="W2535" s="19"/>
      <c r="X2535" s="19"/>
      <c r="Y2535" s="19"/>
      <c r="Z2535" s="19"/>
      <c r="AA2535" s="19"/>
    </row>
    <row r="2536" spans="1:27" x14ac:dyDescent="0.2">
      <c r="A2536" s="19"/>
      <c r="B2536" s="19"/>
      <c r="C2536" s="28"/>
      <c r="D2536" s="379"/>
      <c r="E2536" s="379"/>
      <c r="F2536" s="379"/>
      <c r="G2536" s="379"/>
      <c r="H2536" s="19"/>
      <c r="I2536" s="19"/>
      <c r="J2536" s="19"/>
      <c r="K2536" s="19"/>
      <c r="L2536" s="19"/>
      <c r="M2536" s="28"/>
      <c r="N2536" s="379"/>
      <c r="O2536" s="379"/>
      <c r="P2536" s="379"/>
      <c r="Q2536" s="379"/>
      <c r="R2536" s="34"/>
      <c r="S2536" s="19"/>
      <c r="T2536" s="19"/>
      <c r="U2536" s="19"/>
      <c r="V2536" s="19"/>
      <c r="W2536" s="19"/>
      <c r="X2536" s="19"/>
      <c r="Y2536" s="19"/>
      <c r="Z2536" s="19"/>
      <c r="AA2536" s="19"/>
    </row>
    <row r="2537" spans="1:27" x14ac:dyDescent="0.2">
      <c r="A2537" s="346" t="s">
        <v>278</v>
      </c>
      <c r="B2537" s="346"/>
      <c r="C2537" s="346" t="s">
        <v>2</v>
      </c>
      <c r="D2537" s="374" t="str">
        <f>VLOOKUP(S2476,Base_03!$A$5:$AS$24,28,0)</f>
        <v xml:space="preserve"> G 16</v>
      </c>
      <c r="E2537" s="374"/>
      <c r="F2537" s="375">
        <f>VLOOKUP(S2476,Base_03!$A$5:$AS$24,30,0)</f>
        <v>55</v>
      </c>
      <c r="G2537" s="375"/>
      <c r="H2537" s="19" t="s">
        <v>309</v>
      </c>
      <c r="I2537" s="19"/>
      <c r="J2537" s="19"/>
      <c r="K2537" s="346" t="s">
        <v>278</v>
      </c>
      <c r="L2537" s="346"/>
      <c r="M2537" s="346" t="s">
        <v>2</v>
      </c>
      <c r="N2537" s="374" t="str">
        <f>VLOOKUP(S2476,Base_04!$A$5:$AS$24,28,0)</f>
        <v xml:space="preserve"> G 16</v>
      </c>
      <c r="O2537" s="374"/>
      <c r="P2537" s="375">
        <f>VLOOKUP(S2476,Base_04!$A$5:$AS$24,30,0)</f>
        <v>55</v>
      </c>
      <c r="Q2537" s="375"/>
      <c r="R2537" s="19" t="s">
        <v>309</v>
      </c>
      <c r="S2537" s="19" t="s">
        <v>272</v>
      </c>
      <c r="T2537" s="19"/>
      <c r="U2537" s="19"/>
      <c r="V2537" s="19"/>
      <c r="W2537" s="19"/>
      <c r="X2537" s="19"/>
      <c r="Y2537" s="19"/>
      <c r="Z2537" s="19"/>
      <c r="AA2537" s="19"/>
    </row>
    <row r="2538" spans="1:27" x14ac:dyDescent="0.2">
      <c r="A2538" s="346" t="s">
        <v>279</v>
      </c>
      <c r="B2538" s="346"/>
      <c r="C2538" s="346" t="s">
        <v>2</v>
      </c>
      <c r="D2538" s="374" t="str">
        <f>VLOOKUP(S2476,Base_03!$A$5:$AS$24,31,0)</f>
        <v>H 16</v>
      </c>
      <c r="E2538" s="374"/>
      <c r="F2538" s="375">
        <f>VLOOKUP(S2476,Base_03!$A$5:$AS$24,34,0)</f>
        <v>-5.76</v>
      </c>
      <c r="G2538" s="375"/>
      <c r="H2538" s="19" t="s">
        <v>309</v>
      </c>
      <c r="I2538" s="19"/>
      <c r="J2538" s="19"/>
      <c r="K2538" s="346" t="s">
        <v>279</v>
      </c>
      <c r="L2538" s="346"/>
      <c r="M2538" s="346" t="s">
        <v>2</v>
      </c>
      <c r="N2538" s="374" t="str">
        <f>VLOOKUP(S2476,Base_04!$A$5:$AS$24,31,0)</f>
        <v>H 16</v>
      </c>
      <c r="O2538" s="374"/>
      <c r="P2538" s="375">
        <f>VLOOKUP(S2476,Base_04!$A$5:$AS$24,34,0)</f>
        <v>-5.76</v>
      </c>
      <c r="Q2538" s="375"/>
      <c r="R2538" s="19" t="s">
        <v>309</v>
      </c>
      <c r="S2538" s="19" t="s">
        <v>272</v>
      </c>
      <c r="T2538" s="19"/>
      <c r="U2538" s="19"/>
      <c r="V2538" s="19"/>
      <c r="W2538" s="19"/>
      <c r="X2538" s="19"/>
      <c r="Y2538" s="19"/>
      <c r="Z2538" s="19"/>
      <c r="AA2538" s="19"/>
    </row>
    <row r="2539" spans="1:27" x14ac:dyDescent="0.2">
      <c r="A2539" s="376" t="s">
        <v>311</v>
      </c>
      <c r="B2539" s="376"/>
      <c r="C2539" s="376" t="s">
        <v>2</v>
      </c>
      <c r="D2539" s="377" t="str">
        <f>VLOOKUP(S2476,Base_03!$A$5:$AS$24,35,0)</f>
        <v>Kayu</v>
      </c>
      <c r="E2539" s="377"/>
      <c r="F2539" s="378">
        <f>VLOOKUP(S2476,Base_03!$A$5:$AS$24,36,0)</f>
        <v>5.76</v>
      </c>
      <c r="G2539" s="378"/>
      <c r="H2539" s="19" t="s">
        <v>309</v>
      </c>
      <c r="I2539" s="19"/>
      <c r="J2539" s="19"/>
      <c r="K2539" s="376" t="s">
        <v>311</v>
      </c>
      <c r="L2539" s="376"/>
      <c r="M2539" s="376" t="s">
        <v>2</v>
      </c>
      <c r="N2539" s="377" t="str">
        <f>VLOOKUP(S2476,Base_04!$A$5:$AS$24,35,0)</f>
        <v>Kayu</v>
      </c>
      <c r="O2539" s="377"/>
      <c r="P2539" s="378">
        <f>VLOOKUP(S2476,Base_04!$A$5:$AS$24,36,0)</f>
        <v>5.76</v>
      </c>
      <c r="Q2539" s="378"/>
      <c r="R2539" s="19" t="s">
        <v>309</v>
      </c>
      <c r="S2539" s="19" t="s">
        <v>272</v>
      </c>
      <c r="T2539" s="19"/>
      <c r="U2539" s="19"/>
      <c r="V2539" s="19"/>
      <c r="W2539" s="19"/>
      <c r="X2539" s="19"/>
      <c r="Y2539" s="19"/>
      <c r="Z2539" s="19"/>
      <c r="AA2539" s="19"/>
    </row>
    <row r="2540" spans="1:27" x14ac:dyDescent="0.2">
      <c r="A2540" s="372" t="s">
        <v>312</v>
      </c>
      <c r="B2540" s="372"/>
      <c r="C2540" s="372"/>
      <c r="D2540" s="377"/>
      <c r="E2540" s="377"/>
      <c r="F2540" s="378"/>
      <c r="G2540" s="378"/>
      <c r="H2540" s="19"/>
      <c r="I2540" s="19"/>
      <c r="J2540" s="19"/>
      <c r="K2540" s="372" t="s">
        <v>312</v>
      </c>
      <c r="L2540" s="372"/>
      <c r="M2540" s="372"/>
      <c r="N2540" s="377"/>
      <c r="O2540" s="377"/>
      <c r="P2540" s="378"/>
      <c r="Q2540" s="378"/>
      <c r="R2540" s="19"/>
      <c r="S2540" s="19"/>
      <c r="T2540" s="19"/>
      <c r="U2540" s="19"/>
      <c r="V2540" s="19"/>
      <c r="W2540" s="19"/>
      <c r="X2540" s="19"/>
      <c r="Y2540" s="19"/>
      <c r="Z2540" s="19"/>
      <c r="AA2540" s="19"/>
    </row>
    <row r="2541" spans="1:27" x14ac:dyDescent="0.2">
      <c r="A2541" s="346" t="s">
        <v>280</v>
      </c>
      <c r="B2541" s="346"/>
      <c r="C2541" s="346" t="s">
        <v>2</v>
      </c>
      <c r="D2541" s="374" t="str">
        <f>VLOOKUP(S2476,Base_03!$A$5:$AS$24,39,0)</f>
        <v>R 16</v>
      </c>
      <c r="E2541" s="374"/>
      <c r="F2541" s="375">
        <f>VLOOKUP(S2476,Base_03!$A$5:$AS$24,40,0)</f>
        <v>36</v>
      </c>
      <c r="G2541" s="375"/>
      <c r="H2541" s="19" t="s">
        <v>309</v>
      </c>
      <c r="I2541" s="19"/>
      <c r="J2541" s="19"/>
      <c r="K2541" s="346" t="s">
        <v>280</v>
      </c>
      <c r="L2541" s="346"/>
      <c r="M2541" s="346" t="s">
        <v>2</v>
      </c>
      <c r="N2541" s="374" t="str">
        <f>VLOOKUP(S2476,Base_04!$A$5:$AS$24,39,0)</f>
        <v>R 16</v>
      </c>
      <c r="O2541" s="374"/>
      <c r="P2541" s="375">
        <f>VLOOKUP(S2476,Base_04!$A$5:$AS$24,40,0)</f>
        <v>49</v>
      </c>
      <c r="Q2541" s="375"/>
      <c r="R2541" s="19" t="s">
        <v>309</v>
      </c>
      <c r="S2541" s="19" t="s">
        <v>272</v>
      </c>
      <c r="T2541" s="19"/>
      <c r="U2541" s="19"/>
      <c r="V2541" s="19"/>
      <c r="W2541" s="19"/>
      <c r="X2541" s="19"/>
      <c r="Y2541" s="19"/>
      <c r="Z2541" s="19"/>
      <c r="AA2541" s="19"/>
    </row>
    <row r="2542" spans="1:27" x14ac:dyDescent="0.2">
      <c r="A2542" s="19"/>
      <c r="B2542" s="19"/>
      <c r="C2542" s="19"/>
      <c r="D2542" s="19"/>
      <c r="E2542" s="19"/>
      <c r="F2542" s="19"/>
      <c r="G2542" s="19"/>
      <c r="H2542" s="19"/>
      <c r="I2542" s="19"/>
      <c r="J2542" s="19"/>
      <c r="K2542" s="19"/>
      <c r="L2542" s="37"/>
      <c r="M2542" s="37"/>
      <c r="N2542" s="37"/>
      <c r="O2542" s="19"/>
      <c r="P2542" s="29"/>
      <c r="Q2542" s="19"/>
      <c r="R2542" s="19"/>
      <c r="S2542" s="19"/>
      <c r="T2542" s="19"/>
      <c r="U2542" s="19"/>
      <c r="V2542" s="19"/>
      <c r="W2542" s="19"/>
      <c r="X2542" s="19"/>
      <c r="Y2542" s="19"/>
      <c r="Z2542" s="19"/>
      <c r="AA2542" s="19"/>
    </row>
    <row r="2543" spans="1:27" x14ac:dyDescent="0.2">
      <c r="A2543" s="346" t="s">
        <v>315</v>
      </c>
      <c r="B2543" s="346"/>
      <c r="C2543" s="346" t="s">
        <v>256</v>
      </c>
      <c r="D2543" s="373">
        <f>VLOOKUP(S2476,Base_03!$A$5:$AS$24,42,0)</f>
        <v>6.666666666666667</v>
      </c>
      <c r="E2543" s="373"/>
      <c r="F2543" s="20" t="s">
        <v>281</v>
      </c>
      <c r="G2543" s="19"/>
      <c r="H2543" s="19"/>
      <c r="I2543" s="19"/>
      <c r="J2543" s="19"/>
      <c r="K2543" s="346" t="s">
        <v>315</v>
      </c>
      <c r="L2543" s="346"/>
      <c r="M2543" s="346" t="s">
        <v>256</v>
      </c>
      <c r="N2543" s="373">
        <f>VLOOKUP(S2476,Base_04!$A$5:$AS$24,42,0)</f>
        <v>4.8979591836734695</v>
      </c>
      <c r="O2543" s="373"/>
      <c r="P2543" s="38" t="s">
        <v>281</v>
      </c>
      <c r="Q2543" s="19"/>
      <c r="R2543" s="19"/>
      <c r="S2543" s="30" t="s">
        <v>282</v>
      </c>
      <c r="T2543" s="19"/>
      <c r="U2543" s="19"/>
      <c r="V2543" s="19"/>
      <c r="W2543" s="19"/>
      <c r="X2543" s="19"/>
      <c r="Y2543" s="19"/>
      <c r="Z2543" s="19"/>
      <c r="AA2543" s="19"/>
    </row>
    <row r="2544" spans="1:27" x14ac:dyDescent="0.2">
      <c r="A2544" s="346" t="s">
        <v>316</v>
      </c>
      <c r="B2544" s="346"/>
      <c r="C2544" s="346" t="s">
        <v>2</v>
      </c>
      <c r="D2544" s="373">
        <f>VLOOKUP(S2476,Base_03!$A$5:$AS$24,43,0)</f>
        <v>9.6666666666666661</v>
      </c>
      <c r="E2544" s="373"/>
      <c r="F2544" s="20" t="s">
        <v>281</v>
      </c>
      <c r="G2544" s="19"/>
      <c r="H2544" s="19"/>
      <c r="I2544" s="19"/>
      <c r="J2544" s="19"/>
      <c r="K2544" s="346" t="s">
        <v>316</v>
      </c>
      <c r="L2544" s="346"/>
      <c r="M2544" s="346" t="s">
        <v>2</v>
      </c>
      <c r="N2544" s="373">
        <f>VLOOKUP(S2476,Base_04!$A$5:$AS$24,43,0)</f>
        <v>7.1020408163265314</v>
      </c>
      <c r="O2544" s="373"/>
      <c r="P2544" s="38" t="s">
        <v>281</v>
      </c>
      <c r="Q2544" s="19"/>
      <c r="R2544" s="19"/>
      <c r="S2544" s="30" t="s">
        <v>283</v>
      </c>
      <c r="T2544" s="19"/>
      <c r="U2544" s="19"/>
      <c r="V2544" s="19"/>
      <c r="W2544" s="19"/>
      <c r="X2544" s="19"/>
      <c r="Y2544" s="19"/>
      <c r="Z2544" s="19"/>
      <c r="AA2544" s="19"/>
    </row>
    <row r="2545" spans="1:27" x14ac:dyDescent="0.2">
      <c r="A2545" s="346" t="s">
        <v>317</v>
      </c>
      <c r="B2545" s="346"/>
      <c r="C2545" s="346"/>
      <c r="D2545" s="367" t="str">
        <f>VLOOKUP(S2476,Base_03!$A$5:$AS$24,44,0)</f>
        <v>(Ada) Baik</v>
      </c>
      <c r="E2545" s="367"/>
      <c r="F2545" s="19"/>
      <c r="G2545" s="19"/>
      <c r="H2545" s="19"/>
      <c r="I2545" s="19"/>
      <c r="J2545" s="19"/>
      <c r="K2545" s="346" t="s">
        <v>317</v>
      </c>
      <c r="L2545" s="346"/>
      <c r="M2545" s="346"/>
      <c r="N2545" s="367" t="str">
        <f>VLOOKUP(S2476,Base_04!$A$5:$AS$24,44,0)</f>
        <v>(Ada) Baik</v>
      </c>
      <c r="O2545" s="367"/>
      <c r="P2545" s="29"/>
      <c r="Q2545" s="19"/>
      <c r="R2545" s="19"/>
      <c r="S2545" s="19"/>
      <c r="T2545" s="19"/>
      <c r="U2545" s="19"/>
      <c r="V2545" s="19"/>
      <c r="W2545" s="19"/>
      <c r="X2545" s="19"/>
      <c r="Y2545" s="19"/>
      <c r="Z2545" s="19"/>
      <c r="AA2545" s="19"/>
    </row>
    <row r="2546" spans="1:27" x14ac:dyDescent="0.2">
      <c r="A2546" s="372" t="s">
        <v>318</v>
      </c>
      <c r="B2546" s="372"/>
      <c r="C2546" s="28"/>
      <c r="D2546" s="20"/>
      <c r="E2546" s="20"/>
      <c r="F2546" s="19"/>
      <c r="G2546" s="19"/>
      <c r="H2546" s="19"/>
      <c r="I2546" s="19"/>
      <c r="J2546" s="19"/>
      <c r="K2546" s="372" t="s">
        <v>318</v>
      </c>
      <c r="L2546" s="372"/>
      <c r="M2546" s="28"/>
      <c r="N2546" s="20"/>
      <c r="O2546" s="20"/>
      <c r="P2546" s="29"/>
      <c r="Q2546" s="19"/>
      <c r="R2546" s="19"/>
      <c r="S2546" s="19"/>
      <c r="T2546" s="19"/>
      <c r="U2546" s="19"/>
      <c r="V2546" s="19"/>
      <c r="W2546" s="19"/>
      <c r="X2546" s="19"/>
      <c r="Y2546" s="19"/>
      <c r="Z2546" s="19"/>
      <c r="AA2546" s="19"/>
    </row>
    <row r="2547" spans="1:27" x14ac:dyDescent="0.2">
      <c r="A2547" s="346" t="s">
        <v>317</v>
      </c>
      <c r="B2547" s="346"/>
      <c r="C2547" s="346"/>
      <c r="D2547" s="367" t="str">
        <f>VLOOKUP(S2476,Base_03!$A$5:$AS$24,45,0)</f>
        <v>Air Pam (Baik)</v>
      </c>
      <c r="E2547" s="367"/>
      <c r="F2547" s="19"/>
      <c r="G2547" s="19"/>
      <c r="H2547" s="19"/>
      <c r="I2547" s="19"/>
      <c r="J2547" s="19"/>
      <c r="K2547" s="346" t="s">
        <v>317</v>
      </c>
      <c r="L2547" s="346"/>
      <c r="M2547" s="346"/>
      <c r="N2547" s="367" t="str">
        <f>VLOOKUP(S2476,Base_04!$A$5:$AS$24,45,0)</f>
        <v>Air Pam (Baik)</v>
      </c>
      <c r="O2547" s="367"/>
      <c r="P2547" s="29"/>
      <c r="Q2547" s="19"/>
      <c r="R2547" s="19"/>
      <c r="S2547" s="19"/>
      <c r="T2547" s="19"/>
      <c r="U2547" s="19"/>
      <c r="V2547" s="19"/>
      <c r="W2547" s="19"/>
      <c r="X2547" s="19"/>
      <c r="Y2547" s="19"/>
      <c r="Z2547" s="19"/>
      <c r="AA2547" s="19"/>
    </row>
    <row r="2548" spans="1:27" x14ac:dyDescent="0.2">
      <c r="A2548" s="372" t="s">
        <v>319</v>
      </c>
      <c r="B2548" s="372"/>
      <c r="C2548" s="28"/>
      <c r="D2548" s="20"/>
      <c r="E2548" s="20"/>
      <c r="F2548" s="19"/>
      <c r="G2548" s="19"/>
      <c r="H2548" s="19"/>
      <c r="I2548" s="19"/>
      <c r="J2548" s="19"/>
      <c r="K2548" s="372" t="s">
        <v>319</v>
      </c>
      <c r="L2548" s="372"/>
      <c r="M2548" s="28"/>
      <c r="N2548" s="20"/>
      <c r="O2548" s="20"/>
      <c r="P2548" s="29"/>
      <c r="Q2548" s="19"/>
      <c r="R2548" s="19"/>
      <c r="S2548" s="19"/>
      <c r="T2548" s="19"/>
      <c r="U2548" s="19"/>
      <c r="V2548" s="19"/>
      <c r="W2548" s="19"/>
      <c r="X2548" s="19"/>
      <c r="Y2548" s="19"/>
      <c r="Z2548" s="19"/>
      <c r="AA2548" s="19"/>
    </row>
    <row r="2549" spans="1:27" x14ac:dyDescent="0.2">
      <c r="A2549" s="35" t="s">
        <v>284</v>
      </c>
      <c r="B2549" s="19"/>
      <c r="C2549" s="28" t="s">
        <v>256</v>
      </c>
      <c r="D2549" s="367">
        <f>VLOOKUP(S2476,[128]Base_02!$A$5:$S$24,18,0)</f>
        <v>0</v>
      </c>
      <c r="E2549" s="367"/>
      <c r="F2549" s="19" t="str">
        <f>IF(D2549&gt;0,"LU","LS")</f>
        <v>LS</v>
      </c>
      <c r="G2549" s="19"/>
      <c r="H2549" s="19"/>
      <c r="I2549" s="19"/>
      <c r="J2549" s="19"/>
      <c r="K2549" s="35" t="s">
        <v>284</v>
      </c>
      <c r="L2549" s="28"/>
      <c r="M2549" s="28" t="s">
        <v>256</v>
      </c>
      <c r="N2549" s="367">
        <f>D2549</f>
        <v>0</v>
      </c>
      <c r="O2549" s="367"/>
      <c r="P2549" s="19" t="str">
        <f>IF(N2549&gt;0,"LU","LS")</f>
        <v>LS</v>
      </c>
      <c r="Q2549" s="19"/>
      <c r="R2549" s="19"/>
      <c r="S2549" s="19"/>
      <c r="T2549" s="19"/>
      <c r="U2549" s="19"/>
      <c r="V2549" s="19"/>
      <c r="W2549" s="19"/>
      <c r="X2549" s="19"/>
      <c r="Y2549" s="19"/>
      <c r="Z2549" s="19"/>
      <c r="AA2549" s="19"/>
    </row>
    <row r="2550" spans="1:27" x14ac:dyDescent="0.2">
      <c r="A2550" s="19"/>
      <c r="B2550" s="19"/>
      <c r="C2550" s="28" t="s">
        <v>285</v>
      </c>
      <c r="D2550" s="367">
        <f>VLOOKUP(S2476,[128]Base_02!$A$5:$S$24,19,0)</f>
        <v>0</v>
      </c>
      <c r="E2550" s="367"/>
      <c r="F2550" s="19" t="s">
        <v>286</v>
      </c>
      <c r="G2550" s="19"/>
      <c r="H2550" s="19"/>
      <c r="I2550" s="19"/>
      <c r="J2550" s="19"/>
      <c r="K2550" s="19"/>
      <c r="L2550" s="19"/>
      <c r="M2550" s="19"/>
      <c r="N2550" s="367">
        <f>D2550</f>
        <v>0</v>
      </c>
      <c r="O2550" s="367"/>
      <c r="P2550" s="29" t="s">
        <v>286</v>
      </c>
      <c r="Q2550" s="28" t="s">
        <v>287</v>
      </c>
      <c r="R2550" s="28"/>
      <c r="S2550" s="19"/>
      <c r="T2550" s="19"/>
      <c r="U2550" s="19"/>
      <c r="V2550" s="19"/>
      <c r="W2550" s="19"/>
      <c r="X2550" s="19"/>
      <c r="Y2550" s="19"/>
      <c r="Z2550" s="19"/>
      <c r="AA2550" s="19"/>
    </row>
    <row r="2551" spans="1:27" x14ac:dyDescent="0.2">
      <c r="A2551" s="19"/>
      <c r="B2551" s="19"/>
      <c r="C2551" s="28"/>
      <c r="D2551" s="19"/>
      <c r="E2551" s="19"/>
      <c r="F2551" s="19"/>
      <c r="G2551" s="19"/>
      <c r="H2551" s="19"/>
      <c r="I2551" s="19"/>
      <c r="J2551" s="19"/>
      <c r="K2551" s="19"/>
      <c r="L2551" s="20"/>
      <c r="M2551" s="20"/>
      <c r="N2551" s="29"/>
      <c r="O2551" s="19"/>
      <c r="P2551" s="19"/>
      <c r="Q2551" s="19"/>
      <c r="R2551" s="19"/>
      <c r="S2551" s="19"/>
      <c r="T2551" s="19"/>
      <c r="U2551" s="19"/>
      <c r="V2551" s="19"/>
      <c r="W2551" s="19"/>
      <c r="X2551" s="19"/>
      <c r="Y2551" s="19"/>
      <c r="Z2551" s="19"/>
      <c r="AA2551" s="19"/>
    </row>
    <row r="2552" spans="1:27" x14ac:dyDescent="0.2">
      <c r="A2552" s="19"/>
      <c r="B2552" s="19"/>
      <c r="C2552" s="28"/>
      <c r="D2552" s="19"/>
      <c r="E2552" s="19"/>
      <c r="F2552" s="19"/>
      <c r="G2552" s="19"/>
      <c r="H2552" s="19"/>
      <c r="I2552" s="19"/>
      <c r="J2552" s="19"/>
      <c r="K2552" s="19"/>
      <c r="L2552" s="20"/>
      <c r="M2552" s="20"/>
      <c r="N2552" s="29"/>
      <c r="O2552" s="19"/>
      <c r="P2552" s="19"/>
      <c r="Q2552" s="19"/>
      <c r="R2552" s="19"/>
      <c r="S2552" s="19"/>
      <c r="T2552" s="19"/>
      <c r="U2552" s="19"/>
      <c r="V2552" s="19"/>
      <c r="W2552" s="19"/>
      <c r="X2552" s="19"/>
      <c r="Y2552" s="19"/>
      <c r="Z2552" s="19"/>
      <c r="AA2552" s="19"/>
    </row>
    <row r="2553" spans="1:27" x14ac:dyDescent="0.2">
      <c r="A2553" s="19"/>
      <c r="B2553" s="19"/>
      <c r="C2553" s="28"/>
      <c r="D2553" s="19"/>
      <c r="E2553" s="19"/>
      <c r="F2553" s="19"/>
      <c r="G2553" s="19"/>
      <c r="H2553" s="19"/>
      <c r="I2553" s="19"/>
      <c r="J2553" s="19"/>
      <c r="K2553" s="19"/>
      <c r="L2553" s="20"/>
      <c r="M2553" s="20"/>
      <c r="N2553" s="29"/>
      <c r="O2553" s="19"/>
      <c r="P2553" s="19"/>
      <c r="Q2553" s="19"/>
      <c r="R2553" s="19"/>
      <c r="S2553" s="19"/>
      <c r="T2553" s="19"/>
      <c r="U2553" s="19"/>
      <c r="V2553" s="19"/>
      <c r="W2553" s="19"/>
      <c r="X2553" s="19"/>
      <c r="Y2553" s="19"/>
      <c r="Z2553" s="19"/>
      <c r="AA2553" s="19"/>
    </row>
    <row r="2554" spans="1:27" x14ac:dyDescent="0.2">
      <c r="A2554" s="19"/>
      <c r="B2554" s="19"/>
      <c r="C2554" s="28"/>
      <c r="D2554" s="19"/>
      <c r="E2554" s="19"/>
      <c r="F2554" s="19"/>
      <c r="G2554" s="19"/>
      <c r="H2554" s="19"/>
      <c r="I2554" s="19"/>
      <c r="J2554" s="19"/>
      <c r="K2554" s="19"/>
      <c r="L2554" s="20"/>
      <c r="M2554" s="20"/>
      <c r="N2554" s="29"/>
      <c r="O2554" s="19"/>
      <c r="P2554" s="19"/>
      <c r="Q2554" s="19"/>
      <c r="R2554" s="19"/>
      <c r="S2554" s="19"/>
      <c r="T2554" s="19"/>
      <c r="U2554" s="19"/>
      <c r="V2554" s="19"/>
      <c r="W2554" s="19"/>
      <c r="X2554" s="19"/>
      <c r="Y2554" s="19"/>
      <c r="Z2554" s="19"/>
      <c r="AA2554" s="19"/>
    </row>
    <row r="2555" spans="1:27" x14ac:dyDescent="0.2">
      <c r="A2555" s="19"/>
      <c r="B2555" s="19"/>
      <c r="C2555" s="28"/>
      <c r="D2555" s="19"/>
      <c r="E2555" s="19"/>
      <c r="F2555" s="19"/>
      <c r="G2555" s="19"/>
      <c r="H2555" s="19"/>
      <c r="I2555" s="19"/>
      <c r="J2555" s="19"/>
      <c r="K2555" s="19"/>
      <c r="L2555" s="20"/>
      <c r="M2555" s="20"/>
      <c r="N2555" s="29"/>
      <c r="O2555" s="19"/>
      <c r="P2555" s="19"/>
      <c r="Q2555" s="19"/>
      <c r="R2555" s="19"/>
      <c r="S2555" s="19"/>
      <c r="T2555" s="19"/>
      <c r="U2555" s="19"/>
      <c r="V2555" s="19"/>
      <c r="W2555" s="19"/>
      <c r="X2555" s="19"/>
      <c r="Y2555" s="19"/>
      <c r="Z2555" s="19"/>
      <c r="AA2555" s="19"/>
    </row>
    <row r="2556" spans="1:27" x14ac:dyDescent="0.2">
      <c r="A2556" s="19"/>
      <c r="B2556" s="19"/>
      <c r="C2556" s="28"/>
      <c r="D2556" s="19"/>
      <c r="E2556" s="19"/>
      <c r="F2556" s="19"/>
      <c r="G2556" s="19"/>
      <c r="H2556" s="19"/>
      <c r="I2556" s="19"/>
      <c r="J2556" s="19"/>
      <c r="K2556" s="19"/>
      <c r="L2556" s="20"/>
      <c r="M2556" s="20"/>
      <c r="N2556" s="29"/>
      <c r="O2556" s="19"/>
      <c r="P2556" s="19"/>
      <c r="Q2556" s="19"/>
      <c r="R2556" s="19"/>
      <c r="S2556" s="19"/>
      <c r="T2556" s="19"/>
      <c r="U2556" s="19"/>
      <c r="V2556" s="19"/>
      <c r="W2556" s="19"/>
      <c r="X2556" s="19"/>
      <c r="Y2556" s="19"/>
      <c r="Z2556" s="19"/>
      <c r="AA2556" s="19"/>
    </row>
    <row r="2557" spans="1:27" x14ac:dyDescent="0.2">
      <c r="A2557" s="19"/>
      <c r="B2557" s="19"/>
      <c r="C2557" s="28"/>
      <c r="D2557" s="19"/>
      <c r="E2557" s="19"/>
      <c r="F2557" s="19"/>
      <c r="G2557" s="19"/>
      <c r="H2557" s="19"/>
      <c r="I2557" s="19"/>
      <c r="J2557" s="19"/>
      <c r="K2557" s="19"/>
      <c r="L2557" s="20"/>
      <c r="M2557" s="20"/>
      <c r="N2557" s="29"/>
      <c r="O2557" s="19"/>
      <c r="P2557" s="19"/>
      <c r="Q2557" s="19"/>
      <c r="R2557" s="19"/>
      <c r="S2557" s="19"/>
      <c r="T2557" s="19"/>
      <c r="U2557" s="19"/>
      <c r="V2557" s="19"/>
      <c r="W2557" s="19"/>
      <c r="X2557" s="19"/>
      <c r="Y2557" s="19"/>
      <c r="Z2557" s="19"/>
      <c r="AA2557" s="19"/>
    </row>
    <row r="2558" spans="1:27" x14ac:dyDescent="0.2">
      <c r="A2558" s="24" t="s">
        <v>288</v>
      </c>
      <c r="B2558" s="19"/>
      <c r="C2558" s="19"/>
      <c r="D2558" s="19"/>
      <c r="E2558" s="19"/>
      <c r="F2558" s="19"/>
      <c r="G2558" s="19"/>
      <c r="H2558" s="19"/>
      <c r="I2558" s="19"/>
      <c r="J2558" s="19"/>
      <c r="K2558" s="19"/>
      <c r="L2558" s="19"/>
      <c r="M2558" s="19"/>
      <c r="N2558" s="29"/>
      <c r="O2558" s="19"/>
      <c r="P2558" s="19"/>
      <c r="Q2558" s="19"/>
      <c r="R2558" s="19"/>
      <c r="S2558" s="19"/>
      <c r="T2558" s="19"/>
      <c r="U2558" s="19"/>
      <c r="V2558" s="19"/>
      <c r="W2558" s="19"/>
      <c r="X2558" s="19"/>
      <c r="Y2558" s="19"/>
      <c r="Z2558" s="19"/>
      <c r="AA2558" s="19"/>
    </row>
    <row r="2559" spans="1:27" x14ac:dyDescent="0.2">
      <c r="A2559" s="371" t="s">
        <v>289</v>
      </c>
      <c r="B2559" s="371"/>
      <c r="C2559" s="371"/>
      <c r="D2559" s="371"/>
      <c r="E2559" s="371"/>
      <c r="F2559" s="371"/>
      <c r="G2559" s="371"/>
      <c r="H2559" s="371"/>
      <c r="I2559" s="371"/>
      <c r="J2559" s="371" t="s">
        <v>290</v>
      </c>
      <c r="K2559" s="371"/>
      <c r="L2559" s="371"/>
      <c r="M2559" s="371"/>
      <c r="N2559" s="371"/>
      <c r="O2559" s="371"/>
      <c r="P2559" s="371"/>
      <c r="Q2559" s="371"/>
      <c r="R2559" s="371"/>
      <c r="S2559" s="19"/>
      <c r="T2559" s="19"/>
      <c r="U2559" s="19"/>
      <c r="V2559" s="19"/>
      <c r="W2559" s="19"/>
      <c r="X2559" s="19"/>
      <c r="Y2559" s="19"/>
      <c r="Z2559" s="19"/>
      <c r="AA2559" s="19"/>
    </row>
    <row r="2560" spans="1:27" x14ac:dyDescent="0.2">
      <c r="A2560" s="370"/>
      <c r="B2560" s="370"/>
      <c r="C2560" s="370"/>
      <c r="D2560" s="370"/>
      <c r="E2560" s="370"/>
      <c r="F2560" s="370"/>
      <c r="G2560" s="370"/>
      <c r="H2560" s="370"/>
      <c r="I2560" s="370"/>
      <c r="J2560" s="370"/>
      <c r="K2560" s="370"/>
      <c r="L2560" s="370"/>
      <c r="M2560" s="370"/>
      <c r="N2560" s="370"/>
      <c r="O2560" s="370"/>
      <c r="P2560" s="370"/>
      <c r="Q2560" s="370"/>
      <c r="R2560" s="370"/>
      <c r="S2560" s="19"/>
      <c r="T2560" s="19"/>
      <c r="U2560" s="19"/>
      <c r="V2560" s="19"/>
      <c r="W2560" s="19"/>
      <c r="X2560" s="19"/>
      <c r="Y2560" s="19"/>
      <c r="Z2560" s="19"/>
      <c r="AA2560" s="19"/>
    </row>
    <row r="2561" spans="1:27" x14ac:dyDescent="0.2">
      <c r="A2561" s="370"/>
      <c r="B2561" s="370"/>
      <c r="C2561" s="370"/>
      <c r="D2561" s="370"/>
      <c r="E2561" s="370"/>
      <c r="F2561" s="370"/>
      <c r="G2561" s="370"/>
      <c r="H2561" s="370"/>
      <c r="I2561" s="370"/>
      <c r="J2561" s="370"/>
      <c r="K2561" s="370"/>
      <c r="L2561" s="370"/>
      <c r="M2561" s="370"/>
      <c r="N2561" s="370"/>
      <c r="O2561" s="370"/>
      <c r="P2561" s="370"/>
      <c r="Q2561" s="370"/>
      <c r="R2561" s="370"/>
      <c r="S2561" s="19" t="s">
        <v>291</v>
      </c>
      <c r="T2561" s="19"/>
      <c r="U2561" s="19"/>
      <c r="V2561" s="19"/>
      <c r="W2561" s="19"/>
      <c r="X2561" s="19"/>
      <c r="Y2561" s="19"/>
      <c r="Z2561" s="19"/>
      <c r="AA2561" s="19"/>
    </row>
    <row r="2562" spans="1:27" x14ac:dyDescent="0.2">
      <c r="A2562" s="370"/>
      <c r="B2562" s="370"/>
      <c r="C2562" s="370"/>
      <c r="D2562" s="370"/>
      <c r="E2562" s="370"/>
      <c r="F2562" s="370"/>
      <c r="G2562" s="370"/>
      <c r="H2562" s="370"/>
      <c r="I2562" s="370"/>
      <c r="J2562" s="370"/>
      <c r="K2562" s="370"/>
      <c r="L2562" s="370"/>
      <c r="M2562" s="370"/>
      <c r="N2562" s="370"/>
      <c r="O2562" s="370"/>
      <c r="P2562" s="370"/>
      <c r="Q2562" s="370"/>
      <c r="R2562" s="370"/>
      <c r="S2562" s="19"/>
      <c r="T2562" s="19"/>
      <c r="U2562" s="19"/>
      <c r="V2562" s="19"/>
      <c r="W2562" s="19"/>
      <c r="X2562" s="19"/>
      <c r="Y2562" s="19"/>
      <c r="Z2562" s="19"/>
      <c r="AA2562" s="19"/>
    </row>
    <row r="2563" spans="1:27" x14ac:dyDescent="0.2">
      <c r="A2563" s="370"/>
      <c r="B2563" s="370"/>
      <c r="C2563" s="370"/>
      <c r="D2563" s="370"/>
      <c r="E2563" s="370"/>
      <c r="F2563" s="370"/>
      <c r="G2563" s="370"/>
      <c r="H2563" s="370"/>
      <c r="I2563" s="370"/>
      <c r="J2563" s="370"/>
      <c r="K2563" s="370"/>
      <c r="L2563" s="370"/>
      <c r="M2563" s="370"/>
      <c r="N2563" s="370"/>
      <c r="O2563" s="370"/>
      <c r="P2563" s="370"/>
      <c r="Q2563" s="370"/>
      <c r="R2563" s="370"/>
      <c r="S2563" s="19"/>
      <c r="T2563" s="19"/>
      <c r="U2563" s="19"/>
      <c r="V2563" s="19"/>
      <c r="W2563" s="19"/>
      <c r="X2563" s="19"/>
      <c r="Y2563" s="19"/>
      <c r="Z2563" s="19"/>
      <c r="AA2563" s="19"/>
    </row>
    <row r="2564" spans="1:27" x14ac:dyDescent="0.2">
      <c r="A2564" s="370"/>
      <c r="B2564" s="370"/>
      <c r="C2564" s="370"/>
      <c r="D2564" s="370"/>
      <c r="E2564" s="370"/>
      <c r="F2564" s="370"/>
      <c r="G2564" s="370"/>
      <c r="H2564" s="370"/>
      <c r="I2564" s="370"/>
      <c r="J2564" s="370"/>
      <c r="K2564" s="370"/>
      <c r="L2564" s="370"/>
      <c r="M2564" s="370"/>
      <c r="N2564" s="370"/>
      <c r="O2564" s="370"/>
      <c r="P2564" s="370"/>
      <c r="Q2564" s="370"/>
      <c r="R2564" s="370"/>
      <c r="S2564" s="19" t="s">
        <v>292</v>
      </c>
      <c r="T2564" s="19"/>
      <c r="U2564" s="19"/>
      <c r="V2564" s="19"/>
      <c r="W2564" s="19"/>
      <c r="X2564" s="19"/>
      <c r="Y2564" s="19"/>
      <c r="Z2564" s="19"/>
      <c r="AA2564" s="19"/>
    </row>
    <row r="2565" spans="1:27" x14ac:dyDescent="0.2">
      <c r="A2565" s="370"/>
      <c r="B2565" s="370"/>
      <c r="C2565" s="370"/>
      <c r="D2565" s="370"/>
      <c r="E2565" s="370"/>
      <c r="F2565" s="370"/>
      <c r="G2565" s="370"/>
      <c r="H2565" s="370"/>
      <c r="I2565" s="370"/>
      <c r="J2565" s="370"/>
      <c r="K2565" s="370"/>
      <c r="L2565" s="370"/>
      <c r="M2565" s="370"/>
      <c r="N2565" s="370"/>
      <c r="O2565" s="370"/>
      <c r="P2565" s="370"/>
      <c r="Q2565" s="370"/>
      <c r="R2565" s="370"/>
      <c r="S2565" s="19" t="s">
        <v>293</v>
      </c>
      <c r="T2565" s="19"/>
      <c r="U2565" s="19"/>
      <c r="V2565" s="19"/>
      <c r="W2565" s="19"/>
      <c r="X2565" s="19"/>
      <c r="Y2565" s="19"/>
      <c r="Z2565" s="19"/>
      <c r="AA2565" s="19"/>
    </row>
    <row r="2566" spans="1:27" x14ac:dyDescent="0.2">
      <c r="A2566" s="370"/>
      <c r="B2566" s="370"/>
      <c r="C2566" s="370"/>
      <c r="D2566" s="370"/>
      <c r="E2566" s="370"/>
      <c r="F2566" s="370"/>
      <c r="G2566" s="370"/>
      <c r="H2566" s="370"/>
      <c r="I2566" s="370"/>
      <c r="J2566" s="370"/>
      <c r="K2566" s="370"/>
      <c r="L2566" s="370"/>
      <c r="M2566" s="370"/>
      <c r="N2566" s="370"/>
      <c r="O2566" s="370"/>
      <c r="P2566" s="370"/>
      <c r="Q2566" s="370"/>
      <c r="R2566" s="370"/>
      <c r="S2566" s="19"/>
      <c r="T2566" s="19"/>
      <c r="U2566" s="19"/>
      <c r="V2566" s="19"/>
      <c r="W2566" s="19"/>
      <c r="X2566" s="19"/>
      <c r="Y2566" s="19"/>
      <c r="Z2566" s="19"/>
      <c r="AA2566" s="19"/>
    </row>
    <row r="2567" spans="1:27" x14ac:dyDescent="0.2">
      <c r="A2567" s="370"/>
      <c r="B2567" s="370"/>
      <c r="C2567" s="370"/>
      <c r="D2567" s="370"/>
      <c r="E2567" s="370"/>
      <c r="F2567" s="370"/>
      <c r="G2567" s="370"/>
      <c r="H2567" s="370"/>
      <c r="I2567" s="370"/>
      <c r="J2567" s="370"/>
      <c r="K2567" s="370"/>
      <c r="L2567" s="370"/>
      <c r="M2567" s="370"/>
      <c r="N2567" s="370"/>
      <c r="O2567" s="370"/>
      <c r="P2567" s="370"/>
      <c r="Q2567" s="370"/>
      <c r="R2567" s="370"/>
      <c r="S2567" s="19"/>
      <c r="T2567" s="19"/>
      <c r="U2567" s="19"/>
      <c r="V2567" s="19"/>
      <c r="W2567" s="19"/>
      <c r="X2567" s="19"/>
      <c r="Y2567" s="19"/>
      <c r="Z2567" s="19"/>
      <c r="AA2567" s="19"/>
    </row>
    <row r="2568" spans="1:27" x14ac:dyDescent="0.2">
      <c r="A2568" s="370"/>
      <c r="B2568" s="370"/>
      <c r="C2568" s="370"/>
      <c r="D2568" s="370"/>
      <c r="E2568" s="370"/>
      <c r="F2568" s="370"/>
      <c r="G2568" s="370"/>
      <c r="H2568" s="370"/>
      <c r="I2568" s="370"/>
      <c r="J2568" s="370"/>
      <c r="K2568" s="370"/>
      <c r="L2568" s="370"/>
      <c r="M2568" s="370"/>
      <c r="N2568" s="370"/>
      <c r="O2568" s="370"/>
      <c r="P2568" s="370"/>
      <c r="Q2568" s="370"/>
      <c r="R2568" s="370"/>
      <c r="S2568" s="19"/>
      <c r="T2568" s="19"/>
      <c r="U2568" s="19"/>
      <c r="V2568" s="19"/>
      <c r="W2568" s="19"/>
      <c r="X2568" s="19"/>
      <c r="Y2568" s="19"/>
      <c r="Z2568" s="19"/>
      <c r="AA2568" s="19"/>
    </row>
    <row r="2569" spans="1:27" x14ac:dyDescent="0.2">
      <c r="A2569" s="370"/>
      <c r="B2569" s="370"/>
      <c r="C2569" s="370"/>
      <c r="D2569" s="370"/>
      <c r="E2569" s="370"/>
      <c r="F2569" s="370"/>
      <c r="G2569" s="370"/>
      <c r="H2569" s="370"/>
      <c r="I2569" s="370"/>
      <c r="J2569" s="370"/>
      <c r="K2569" s="370"/>
      <c r="L2569" s="370"/>
      <c r="M2569" s="370"/>
      <c r="N2569" s="370"/>
      <c r="O2569" s="370"/>
      <c r="P2569" s="370"/>
      <c r="Q2569" s="370"/>
      <c r="R2569" s="370"/>
      <c r="S2569" s="19"/>
      <c r="T2569" s="19"/>
      <c r="U2569" s="19"/>
      <c r="V2569" s="19"/>
      <c r="W2569" s="19"/>
      <c r="X2569" s="19"/>
      <c r="Y2569" s="19"/>
      <c r="Z2569" s="19"/>
      <c r="AA2569" s="19"/>
    </row>
    <row r="2570" spans="1:27" x14ac:dyDescent="0.2">
      <c r="A2570" s="370"/>
      <c r="B2570" s="370"/>
      <c r="C2570" s="370"/>
      <c r="D2570" s="370"/>
      <c r="E2570" s="370"/>
      <c r="F2570" s="370"/>
      <c r="G2570" s="370"/>
      <c r="H2570" s="370"/>
      <c r="I2570" s="370"/>
      <c r="J2570" s="370"/>
      <c r="K2570" s="370"/>
      <c r="L2570" s="370"/>
      <c r="M2570" s="370"/>
      <c r="N2570" s="370"/>
      <c r="O2570" s="370"/>
      <c r="P2570" s="370"/>
      <c r="Q2570" s="370"/>
      <c r="R2570" s="370"/>
      <c r="S2570" s="19"/>
      <c r="T2570" s="19"/>
      <c r="U2570" s="19"/>
      <c r="V2570" s="19"/>
      <c r="W2570" s="19"/>
      <c r="X2570" s="19"/>
      <c r="Y2570" s="19"/>
      <c r="Z2570" s="19"/>
      <c r="AA2570" s="19"/>
    </row>
    <row r="2571" spans="1:27" x14ac:dyDescent="0.2">
      <c r="A2571" s="19"/>
      <c r="B2571" s="19"/>
      <c r="C2571" s="19"/>
      <c r="D2571" s="19"/>
      <c r="E2571" s="19"/>
      <c r="F2571" s="19"/>
      <c r="G2571" s="19"/>
      <c r="H2571" s="19"/>
      <c r="I2571" s="19"/>
      <c r="J2571" s="19"/>
      <c r="K2571" s="19"/>
      <c r="L2571" s="19"/>
      <c r="M2571" s="19"/>
      <c r="N2571" s="19"/>
      <c r="O2571" s="19"/>
      <c r="P2571" s="29"/>
      <c r="Q2571" s="19"/>
      <c r="R2571" s="19"/>
      <c r="S2571" s="19"/>
      <c r="T2571" s="19"/>
      <c r="U2571" s="19"/>
      <c r="V2571" s="19"/>
      <c r="W2571" s="19"/>
      <c r="X2571" s="19"/>
      <c r="Y2571" s="19"/>
      <c r="Z2571" s="19"/>
      <c r="AA2571" s="19"/>
    </row>
    <row r="2572" spans="1:27" x14ac:dyDescent="0.2">
      <c r="A2572" s="371" t="s">
        <v>294</v>
      </c>
      <c r="B2572" s="371"/>
      <c r="C2572" s="371"/>
      <c r="D2572" s="371"/>
      <c r="E2572" s="371"/>
      <c r="F2572" s="371"/>
      <c r="G2572" s="371"/>
      <c r="H2572" s="371"/>
      <c r="I2572" s="371"/>
      <c r="J2572" s="371" t="s">
        <v>295</v>
      </c>
      <c r="K2572" s="371"/>
      <c r="L2572" s="371"/>
      <c r="M2572" s="371"/>
      <c r="N2572" s="371"/>
      <c r="O2572" s="371"/>
      <c r="P2572" s="371"/>
      <c r="Q2572" s="371"/>
      <c r="R2572" s="371"/>
      <c r="S2572" s="19"/>
      <c r="T2572" s="19"/>
      <c r="U2572" s="19"/>
      <c r="V2572" s="19"/>
      <c r="W2572" s="19"/>
      <c r="X2572" s="19"/>
      <c r="Y2572" s="19"/>
      <c r="Z2572" s="19"/>
      <c r="AA2572" s="19"/>
    </row>
    <row r="2573" spans="1:27" x14ac:dyDescent="0.2">
      <c r="A2573" s="370"/>
      <c r="B2573" s="370"/>
      <c r="C2573" s="370"/>
      <c r="D2573" s="370"/>
      <c r="E2573" s="370"/>
      <c r="F2573" s="370"/>
      <c r="G2573" s="370"/>
      <c r="H2573" s="370"/>
      <c r="I2573" s="370"/>
      <c r="J2573" s="370"/>
      <c r="K2573" s="370"/>
      <c r="L2573" s="370"/>
      <c r="M2573" s="370"/>
      <c r="N2573" s="370"/>
      <c r="O2573" s="370"/>
      <c r="P2573" s="370"/>
      <c r="Q2573" s="370"/>
      <c r="R2573" s="370"/>
      <c r="S2573" s="19" t="s">
        <v>296</v>
      </c>
      <c r="T2573" s="19"/>
      <c r="U2573" s="19"/>
      <c r="V2573" s="19"/>
      <c r="W2573" s="19"/>
      <c r="X2573" s="19"/>
      <c r="Y2573" s="19"/>
      <c r="Z2573" s="19"/>
      <c r="AA2573" s="19"/>
    </row>
    <row r="2574" spans="1:27" x14ac:dyDescent="0.2">
      <c r="A2574" s="370"/>
      <c r="B2574" s="370"/>
      <c r="C2574" s="370"/>
      <c r="D2574" s="370"/>
      <c r="E2574" s="370"/>
      <c r="F2574" s="370"/>
      <c r="G2574" s="370"/>
      <c r="H2574" s="370"/>
      <c r="I2574" s="370"/>
      <c r="J2574" s="370"/>
      <c r="K2574" s="370"/>
      <c r="L2574" s="370"/>
      <c r="M2574" s="370"/>
      <c r="N2574" s="370"/>
      <c r="O2574" s="370"/>
      <c r="P2574" s="370"/>
      <c r="Q2574" s="370"/>
      <c r="R2574" s="370"/>
      <c r="S2574" s="19" t="s">
        <v>297</v>
      </c>
      <c r="T2574" s="19"/>
      <c r="U2574" s="19"/>
      <c r="V2574" s="19"/>
      <c r="W2574" s="19"/>
      <c r="X2574" s="19"/>
      <c r="Y2574" s="19"/>
      <c r="Z2574" s="19"/>
      <c r="AA2574" s="19"/>
    </row>
    <row r="2575" spans="1:27" x14ac:dyDescent="0.2">
      <c r="A2575" s="370"/>
      <c r="B2575" s="370"/>
      <c r="C2575" s="370"/>
      <c r="D2575" s="370"/>
      <c r="E2575" s="370"/>
      <c r="F2575" s="370"/>
      <c r="G2575" s="370"/>
      <c r="H2575" s="370"/>
      <c r="I2575" s="370"/>
      <c r="J2575" s="370"/>
      <c r="K2575" s="370"/>
      <c r="L2575" s="370"/>
      <c r="M2575" s="370"/>
      <c r="N2575" s="370"/>
      <c r="O2575" s="370"/>
      <c r="P2575" s="370"/>
      <c r="Q2575" s="370"/>
      <c r="R2575" s="370"/>
      <c r="S2575" s="19"/>
      <c r="T2575" s="19"/>
      <c r="U2575" s="19"/>
      <c r="V2575" s="19"/>
      <c r="W2575" s="19"/>
      <c r="X2575" s="19"/>
      <c r="Y2575" s="19"/>
      <c r="Z2575" s="19"/>
      <c r="AA2575" s="19"/>
    </row>
    <row r="2576" spans="1:27" x14ac:dyDescent="0.2">
      <c r="A2576" s="370"/>
      <c r="B2576" s="370"/>
      <c r="C2576" s="370"/>
      <c r="D2576" s="370"/>
      <c r="E2576" s="370"/>
      <c r="F2576" s="370"/>
      <c r="G2576" s="370"/>
      <c r="H2576" s="370"/>
      <c r="I2576" s="370"/>
      <c r="J2576" s="370"/>
      <c r="K2576" s="370"/>
      <c r="L2576" s="370"/>
      <c r="M2576" s="370"/>
      <c r="N2576" s="370"/>
      <c r="O2576" s="370"/>
      <c r="P2576" s="370"/>
      <c r="Q2576" s="370"/>
      <c r="R2576" s="370"/>
      <c r="S2576" s="19"/>
      <c r="T2576" s="19"/>
      <c r="U2576" s="19"/>
      <c r="V2576" s="19"/>
      <c r="W2576" s="19"/>
      <c r="X2576" s="19"/>
      <c r="Y2576" s="19"/>
      <c r="Z2576" s="19"/>
      <c r="AA2576" s="19"/>
    </row>
    <row r="2577" spans="1:27" x14ac:dyDescent="0.2">
      <c r="A2577" s="370"/>
      <c r="B2577" s="370"/>
      <c r="C2577" s="370"/>
      <c r="D2577" s="370"/>
      <c r="E2577" s="370"/>
      <c r="F2577" s="370"/>
      <c r="G2577" s="370"/>
      <c r="H2577" s="370"/>
      <c r="I2577" s="370"/>
      <c r="J2577" s="370"/>
      <c r="K2577" s="370"/>
      <c r="L2577" s="370"/>
      <c r="M2577" s="370"/>
      <c r="N2577" s="370"/>
      <c r="O2577" s="370"/>
      <c r="P2577" s="370"/>
      <c r="Q2577" s="370"/>
      <c r="R2577" s="370"/>
      <c r="S2577" s="19"/>
      <c r="T2577" s="19"/>
      <c r="U2577" s="19"/>
      <c r="V2577" s="19"/>
      <c r="W2577" s="19"/>
      <c r="X2577" s="19"/>
      <c r="Y2577" s="19"/>
      <c r="Z2577" s="19"/>
      <c r="AA2577" s="19"/>
    </row>
    <row r="2578" spans="1:27" x14ac:dyDescent="0.2">
      <c r="A2578" s="370"/>
      <c r="B2578" s="370"/>
      <c r="C2578" s="370"/>
      <c r="D2578" s="370"/>
      <c r="E2578" s="370"/>
      <c r="F2578" s="370"/>
      <c r="G2578" s="370"/>
      <c r="H2578" s="370"/>
      <c r="I2578" s="370"/>
      <c r="J2578" s="370"/>
      <c r="K2578" s="370"/>
      <c r="L2578" s="370"/>
      <c r="M2578" s="370"/>
      <c r="N2578" s="370"/>
      <c r="O2578" s="370"/>
      <c r="P2578" s="370"/>
      <c r="Q2578" s="370"/>
      <c r="R2578" s="370"/>
      <c r="S2578" s="19"/>
      <c r="T2578" s="19"/>
      <c r="U2578" s="19"/>
      <c r="V2578" s="19"/>
      <c r="W2578" s="19"/>
      <c r="X2578" s="19"/>
      <c r="Y2578" s="19"/>
      <c r="Z2578" s="19"/>
      <c r="AA2578" s="19"/>
    </row>
    <row r="2579" spans="1:27" x14ac:dyDescent="0.2">
      <c r="A2579" s="370"/>
      <c r="B2579" s="370"/>
      <c r="C2579" s="370"/>
      <c r="D2579" s="370"/>
      <c r="E2579" s="370"/>
      <c r="F2579" s="370"/>
      <c r="G2579" s="370"/>
      <c r="H2579" s="370"/>
      <c r="I2579" s="370"/>
      <c r="J2579" s="370"/>
      <c r="K2579" s="370"/>
      <c r="L2579" s="370"/>
      <c r="M2579" s="370"/>
      <c r="N2579" s="370"/>
      <c r="O2579" s="370"/>
      <c r="P2579" s="370"/>
      <c r="Q2579" s="370"/>
      <c r="R2579" s="370"/>
      <c r="S2579" s="19"/>
      <c r="T2579" s="19"/>
      <c r="U2579" s="19"/>
      <c r="V2579" s="19"/>
      <c r="W2579" s="19"/>
      <c r="X2579" s="19"/>
      <c r="Y2579" s="19"/>
      <c r="Z2579" s="19"/>
      <c r="AA2579" s="19"/>
    </row>
    <row r="2580" spans="1:27" x14ac:dyDescent="0.2">
      <c r="A2580" s="370"/>
      <c r="B2580" s="370"/>
      <c r="C2580" s="370"/>
      <c r="D2580" s="370"/>
      <c r="E2580" s="370"/>
      <c r="F2580" s="370"/>
      <c r="G2580" s="370"/>
      <c r="H2580" s="370"/>
      <c r="I2580" s="370"/>
      <c r="J2580" s="370"/>
      <c r="K2580" s="370"/>
      <c r="L2580" s="370"/>
      <c r="M2580" s="370"/>
      <c r="N2580" s="370"/>
      <c r="O2580" s="370"/>
      <c r="P2580" s="370"/>
      <c r="Q2580" s="370"/>
      <c r="R2580" s="370"/>
      <c r="S2580" s="19"/>
      <c r="T2580" s="19"/>
      <c r="U2580" s="19"/>
      <c r="V2580" s="19"/>
      <c r="W2580" s="19"/>
      <c r="X2580" s="19"/>
      <c r="Y2580" s="19"/>
      <c r="Z2580" s="19"/>
      <c r="AA2580" s="19"/>
    </row>
    <row r="2581" spans="1:27" x14ac:dyDescent="0.2">
      <c r="A2581" s="370"/>
      <c r="B2581" s="370"/>
      <c r="C2581" s="370"/>
      <c r="D2581" s="370"/>
      <c r="E2581" s="370"/>
      <c r="F2581" s="370"/>
      <c r="G2581" s="370"/>
      <c r="H2581" s="370"/>
      <c r="I2581" s="370"/>
      <c r="J2581" s="370"/>
      <c r="K2581" s="370"/>
      <c r="L2581" s="370"/>
      <c r="M2581" s="370"/>
      <c r="N2581" s="370"/>
      <c r="O2581" s="370"/>
      <c r="P2581" s="370"/>
      <c r="Q2581" s="370"/>
      <c r="R2581" s="370"/>
      <c r="S2581" s="19"/>
      <c r="T2581" s="19"/>
      <c r="U2581" s="19"/>
      <c r="V2581" s="19"/>
      <c r="W2581" s="19"/>
      <c r="X2581" s="19"/>
      <c r="Y2581" s="19"/>
      <c r="Z2581" s="19"/>
      <c r="AA2581" s="19"/>
    </row>
    <row r="2582" spans="1:27" x14ac:dyDescent="0.2">
      <c r="A2582" s="370"/>
      <c r="B2582" s="370"/>
      <c r="C2582" s="370"/>
      <c r="D2582" s="370"/>
      <c r="E2582" s="370"/>
      <c r="F2582" s="370"/>
      <c r="G2582" s="370"/>
      <c r="H2582" s="370"/>
      <c r="I2582" s="370"/>
      <c r="J2582" s="370"/>
      <c r="K2582" s="370"/>
      <c r="L2582" s="370"/>
      <c r="M2582" s="370"/>
      <c r="N2582" s="370"/>
      <c r="O2582" s="370"/>
      <c r="P2582" s="370"/>
      <c r="Q2582" s="370"/>
      <c r="R2582" s="370"/>
      <c r="S2582" s="19"/>
      <c r="T2582" s="19"/>
      <c r="U2582" s="19"/>
      <c r="V2582" s="19"/>
      <c r="W2582" s="19"/>
      <c r="X2582" s="19"/>
      <c r="Y2582" s="19"/>
      <c r="Z2582" s="19"/>
      <c r="AA2582" s="19"/>
    </row>
    <row r="2583" spans="1:27" x14ac:dyDescent="0.2">
      <c r="A2583" s="370"/>
      <c r="B2583" s="370"/>
      <c r="C2583" s="370"/>
      <c r="D2583" s="370"/>
      <c r="E2583" s="370"/>
      <c r="F2583" s="370"/>
      <c r="G2583" s="370"/>
      <c r="H2583" s="370"/>
      <c r="I2583" s="370"/>
      <c r="J2583" s="370"/>
      <c r="K2583" s="370"/>
      <c r="L2583" s="370"/>
      <c r="M2583" s="370"/>
      <c r="N2583" s="370"/>
      <c r="O2583" s="370"/>
      <c r="P2583" s="370"/>
      <c r="Q2583" s="370"/>
      <c r="R2583" s="370"/>
      <c r="S2583" s="19"/>
      <c r="T2583" s="19"/>
      <c r="U2583" s="19"/>
      <c r="V2583" s="19"/>
      <c r="W2583" s="19"/>
      <c r="X2583" s="19"/>
      <c r="Y2583" s="19"/>
      <c r="Z2583" s="19"/>
      <c r="AA2583" s="19"/>
    </row>
    <row r="2584" spans="1:27" x14ac:dyDescent="0.2">
      <c r="A2584" s="19"/>
      <c r="B2584" s="19"/>
      <c r="C2584" s="19"/>
      <c r="D2584" s="19"/>
      <c r="E2584" s="19"/>
      <c r="F2584" s="19"/>
      <c r="G2584" s="19"/>
      <c r="H2584" s="19"/>
      <c r="I2584" s="19"/>
      <c r="J2584" s="19"/>
      <c r="K2584" s="19"/>
      <c r="L2584" s="19"/>
      <c r="M2584" s="19"/>
      <c r="N2584" s="19"/>
      <c r="O2584" s="19"/>
      <c r="P2584" s="29"/>
      <c r="Q2584" s="19"/>
      <c r="R2584" s="19"/>
      <c r="S2584" s="19"/>
      <c r="T2584" s="19"/>
      <c r="U2584" s="19"/>
      <c r="V2584" s="19"/>
      <c r="W2584" s="19"/>
      <c r="X2584" s="19"/>
      <c r="Y2584" s="19"/>
      <c r="Z2584" s="19"/>
      <c r="AA2584" s="19"/>
    </row>
    <row r="2585" spans="1:27" x14ac:dyDescent="0.2">
      <c r="A2585" s="371" t="s">
        <v>298</v>
      </c>
      <c r="B2585" s="371"/>
      <c r="C2585" s="371"/>
      <c r="D2585" s="371"/>
      <c r="E2585" s="371"/>
      <c r="F2585" s="371"/>
      <c r="G2585" s="371"/>
      <c r="H2585" s="371"/>
      <c r="I2585" s="371"/>
      <c r="J2585" s="371" t="s">
        <v>299</v>
      </c>
      <c r="K2585" s="371"/>
      <c r="L2585" s="371"/>
      <c r="M2585" s="371"/>
      <c r="N2585" s="371"/>
      <c r="O2585" s="371"/>
      <c r="P2585" s="371"/>
      <c r="Q2585" s="371"/>
      <c r="R2585" s="371"/>
      <c r="S2585" s="19"/>
      <c r="T2585" s="19"/>
      <c r="U2585" s="19"/>
      <c r="V2585" s="19"/>
      <c r="W2585" s="19"/>
      <c r="X2585" s="19"/>
      <c r="Y2585" s="19"/>
      <c r="Z2585" s="19"/>
      <c r="AA2585" s="19"/>
    </row>
    <row r="2586" spans="1:27" x14ac:dyDescent="0.2">
      <c r="A2586" s="370"/>
      <c r="B2586" s="370"/>
      <c r="C2586" s="370"/>
      <c r="D2586" s="370"/>
      <c r="E2586" s="370"/>
      <c r="F2586" s="370"/>
      <c r="G2586" s="370"/>
      <c r="H2586" s="370"/>
      <c r="I2586" s="370"/>
      <c r="J2586" s="370"/>
      <c r="K2586" s="370"/>
      <c r="L2586" s="370"/>
      <c r="M2586" s="370"/>
      <c r="N2586" s="370"/>
      <c r="O2586" s="370"/>
      <c r="P2586" s="370"/>
      <c r="Q2586" s="370"/>
      <c r="R2586" s="370"/>
      <c r="S2586" s="19" t="s">
        <v>300</v>
      </c>
      <c r="T2586" s="19"/>
      <c r="U2586" s="19"/>
      <c r="V2586" s="19"/>
      <c r="W2586" s="19"/>
      <c r="X2586" s="19"/>
      <c r="Y2586" s="19"/>
      <c r="Z2586" s="19"/>
      <c r="AA2586" s="19"/>
    </row>
    <row r="2587" spans="1:27" x14ac:dyDescent="0.2">
      <c r="A2587" s="370"/>
      <c r="B2587" s="370"/>
      <c r="C2587" s="370"/>
      <c r="D2587" s="370"/>
      <c r="E2587" s="370"/>
      <c r="F2587" s="370"/>
      <c r="G2587" s="370"/>
      <c r="H2587" s="370"/>
      <c r="I2587" s="370"/>
      <c r="J2587" s="370"/>
      <c r="K2587" s="370"/>
      <c r="L2587" s="370"/>
      <c r="M2587" s="370"/>
      <c r="N2587" s="370"/>
      <c r="O2587" s="370"/>
      <c r="P2587" s="370"/>
      <c r="Q2587" s="370"/>
      <c r="R2587" s="370"/>
      <c r="S2587" s="19"/>
      <c r="T2587" s="19"/>
      <c r="U2587" s="19"/>
      <c r="V2587" s="19"/>
      <c r="W2587" s="19"/>
      <c r="X2587" s="19"/>
      <c r="Y2587" s="19"/>
      <c r="Z2587" s="19"/>
      <c r="AA2587" s="19"/>
    </row>
    <row r="2588" spans="1:27" x14ac:dyDescent="0.2">
      <c r="A2588" s="370"/>
      <c r="B2588" s="370"/>
      <c r="C2588" s="370"/>
      <c r="D2588" s="370"/>
      <c r="E2588" s="370"/>
      <c r="F2588" s="370"/>
      <c r="G2588" s="370"/>
      <c r="H2588" s="370"/>
      <c r="I2588" s="370"/>
      <c r="J2588" s="370"/>
      <c r="K2588" s="370"/>
      <c r="L2588" s="370"/>
      <c r="M2588" s="370"/>
      <c r="N2588" s="370"/>
      <c r="O2588" s="370"/>
      <c r="P2588" s="370"/>
      <c r="Q2588" s="370"/>
      <c r="R2588" s="370"/>
      <c r="S2588" s="19"/>
      <c r="T2588" s="19"/>
      <c r="U2588" s="19"/>
      <c r="V2588" s="19"/>
      <c r="W2588" s="19"/>
      <c r="X2588" s="19"/>
      <c r="Y2588" s="19"/>
      <c r="Z2588" s="19"/>
      <c r="AA2588" s="19"/>
    </row>
    <row r="2589" spans="1:27" x14ac:dyDescent="0.2">
      <c r="A2589" s="370"/>
      <c r="B2589" s="370"/>
      <c r="C2589" s="370"/>
      <c r="D2589" s="370"/>
      <c r="E2589" s="370"/>
      <c r="F2589" s="370"/>
      <c r="G2589" s="370"/>
      <c r="H2589" s="370"/>
      <c r="I2589" s="370"/>
      <c r="J2589" s="370"/>
      <c r="K2589" s="370"/>
      <c r="L2589" s="370"/>
      <c r="M2589" s="370"/>
      <c r="N2589" s="370"/>
      <c r="O2589" s="370"/>
      <c r="P2589" s="370"/>
      <c r="Q2589" s="370"/>
      <c r="R2589" s="370"/>
      <c r="S2589" s="19"/>
      <c r="T2589" s="19"/>
      <c r="U2589" s="19"/>
      <c r="V2589" s="19"/>
      <c r="W2589" s="19"/>
      <c r="X2589" s="19"/>
      <c r="Y2589" s="19"/>
      <c r="Z2589" s="19"/>
      <c r="AA2589" s="19"/>
    </row>
    <row r="2590" spans="1:27" x14ac:dyDescent="0.2">
      <c r="A2590" s="370"/>
      <c r="B2590" s="370"/>
      <c r="C2590" s="370"/>
      <c r="D2590" s="370"/>
      <c r="E2590" s="370"/>
      <c r="F2590" s="370"/>
      <c r="G2590" s="370"/>
      <c r="H2590" s="370"/>
      <c r="I2590" s="370"/>
      <c r="J2590" s="370"/>
      <c r="K2590" s="370"/>
      <c r="L2590" s="370"/>
      <c r="M2590" s="370"/>
      <c r="N2590" s="370"/>
      <c r="O2590" s="370"/>
      <c r="P2590" s="370"/>
      <c r="Q2590" s="370"/>
      <c r="R2590" s="370"/>
      <c r="S2590" s="19"/>
      <c r="T2590" s="19"/>
      <c r="U2590" s="19"/>
      <c r="V2590" s="19"/>
      <c r="W2590" s="19"/>
      <c r="X2590" s="19"/>
      <c r="Y2590" s="19"/>
      <c r="Z2590" s="19"/>
      <c r="AA2590" s="19"/>
    </row>
    <row r="2591" spans="1:27" x14ac:dyDescent="0.2">
      <c r="A2591" s="370"/>
      <c r="B2591" s="370"/>
      <c r="C2591" s="370"/>
      <c r="D2591" s="370"/>
      <c r="E2591" s="370"/>
      <c r="F2591" s="370"/>
      <c r="G2591" s="370"/>
      <c r="H2591" s="370"/>
      <c r="I2591" s="370"/>
      <c r="J2591" s="370"/>
      <c r="K2591" s="370"/>
      <c r="L2591" s="370"/>
      <c r="M2591" s="370"/>
      <c r="N2591" s="370"/>
      <c r="O2591" s="370"/>
      <c r="P2591" s="370"/>
      <c r="Q2591" s="370"/>
      <c r="R2591" s="370"/>
      <c r="S2591" s="19"/>
      <c r="T2591" s="19"/>
      <c r="U2591" s="19"/>
      <c r="V2591" s="19"/>
      <c r="W2591" s="19"/>
      <c r="X2591" s="19"/>
      <c r="Y2591" s="19"/>
      <c r="Z2591" s="19"/>
      <c r="AA2591" s="19"/>
    </row>
    <row r="2592" spans="1:27" x14ac:dyDescent="0.2">
      <c r="A2592" s="370"/>
      <c r="B2592" s="370"/>
      <c r="C2592" s="370"/>
      <c r="D2592" s="370"/>
      <c r="E2592" s="370"/>
      <c r="F2592" s="370"/>
      <c r="G2592" s="370"/>
      <c r="H2592" s="370"/>
      <c r="I2592" s="370"/>
      <c r="J2592" s="370"/>
      <c r="K2592" s="370"/>
      <c r="L2592" s="370"/>
      <c r="M2592" s="370"/>
      <c r="N2592" s="370"/>
      <c r="O2592" s="370"/>
      <c r="P2592" s="370"/>
      <c r="Q2592" s="370"/>
      <c r="R2592" s="370"/>
      <c r="S2592" s="19"/>
      <c r="T2592" s="19"/>
      <c r="U2592" s="19"/>
      <c r="V2592" s="19"/>
      <c r="W2592" s="19"/>
      <c r="X2592" s="19"/>
      <c r="Y2592" s="19"/>
      <c r="Z2592" s="19"/>
      <c r="AA2592" s="19"/>
    </row>
    <row r="2593" spans="1:27" x14ac:dyDescent="0.2">
      <c r="A2593" s="370"/>
      <c r="B2593" s="370"/>
      <c r="C2593" s="370"/>
      <c r="D2593" s="370"/>
      <c r="E2593" s="370"/>
      <c r="F2593" s="370"/>
      <c r="G2593" s="370"/>
      <c r="H2593" s="370"/>
      <c r="I2593" s="370"/>
      <c r="J2593" s="370"/>
      <c r="K2593" s="370"/>
      <c r="L2593" s="370"/>
      <c r="M2593" s="370"/>
      <c r="N2593" s="370"/>
      <c r="O2593" s="370"/>
      <c r="P2593" s="370"/>
      <c r="Q2593" s="370"/>
      <c r="R2593" s="370"/>
      <c r="S2593" s="19"/>
      <c r="T2593" s="19"/>
      <c r="U2593" s="19"/>
      <c r="V2593" s="19"/>
      <c r="W2593" s="19"/>
      <c r="X2593" s="19"/>
      <c r="Y2593" s="19"/>
      <c r="Z2593" s="19"/>
      <c r="AA2593" s="19"/>
    </row>
    <row r="2594" spans="1:27" x14ac:dyDescent="0.2">
      <c r="A2594" s="370"/>
      <c r="B2594" s="370"/>
      <c r="C2594" s="370"/>
      <c r="D2594" s="370"/>
      <c r="E2594" s="370"/>
      <c r="F2594" s="370"/>
      <c r="G2594" s="370"/>
      <c r="H2594" s="370"/>
      <c r="I2594" s="370"/>
      <c r="J2594" s="370"/>
      <c r="K2594" s="370"/>
      <c r="L2594" s="370"/>
      <c r="M2594" s="370"/>
      <c r="N2594" s="370"/>
      <c r="O2594" s="370"/>
      <c r="P2594" s="370"/>
      <c r="Q2594" s="370"/>
      <c r="R2594" s="370"/>
      <c r="S2594" s="19"/>
      <c r="T2594" s="19"/>
      <c r="U2594" s="19"/>
      <c r="V2594" s="19"/>
      <c r="W2594" s="19"/>
      <c r="X2594" s="19"/>
      <c r="Y2594" s="19"/>
      <c r="Z2594" s="19"/>
      <c r="AA2594" s="19"/>
    </row>
    <row r="2595" spans="1:27" x14ac:dyDescent="0.2">
      <c r="A2595" s="370"/>
      <c r="B2595" s="370"/>
      <c r="C2595" s="370"/>
      <c r="D2595" s="370"/>
      <c r="E2595" s="370"/>
      <c r="F2595" s="370"/>
      <c r="G2595" s="370"/>
      <c r="H2595" s="370"/>
      <c r="I2595" s="370"/>
      <c r="J2595" s="370"/>
      <c r="K2595" s="370"/>
      <c r="L2595" s="370"/>
      <c r="M2595" s="370"/>
      <c r="N2595" s="370"/>
      <c r="O2595" s="370"/>
      <c r="P2595" s="370"/>
      <c r="Q2595" s="370"/>
      <c r="R2595" s="370"/>
      <c r="S2595" s="19"/>
      <c r="T2595" s="19"/>
      <c r="U2595" s="19"/>
      <c r="V2595" s="19"/>
      <c r="W2595" s="19"/>
      <c r="X2595" s="19"/>
      <c r="Y2595" s="19"/>
      <c r="Z2595" s="19"/>
      <c r="AA2595" s="19"/>
    </row>
    <row r="2596" spans="1:27" x14ac:dyDescent="0.2">
      <c r="A2596" s="370"/>
      <c r="B2596" s="370"/>
      <c r="C2596" s="370"/>
      <c r="D2596" s="370"/>
      <c r="E2596" s="370"/>
      <c r="F2596" s="370"/>
      <c r="G2596" s="370"/>
      <c r="H2596" s="370"/>
      <c r="I2596" s="370"/>
      <c r="J2596" s="370"/>
      <c r="K2596" s="370"/>
      <c r="L2596" s="370"/>
      <c r="M2596" s="370"/>
      <c r="N2596" s="370"/>
      <c r="O2596" s="370"/>
      <c r="P2596" s="370"/>
      <c r="Q2596" s="370"/>
      <c r="R2596" s="370"/>
      <c r="S2596" s="19"/>
      <c r="T2596" s="19"/>
      <c r="U2596" s="19"/>
      <c r="V2596" s="19"/>
      <c r="W2596" s="19"/>
      <c r="X2596" s="19"/>
      <c r="Y2596" s="19"/>
      <c r="Z2596" s="19"/>
      <c r="AA2596" s="19"/>
    </row>
    <row r="2597" spans="1:27" x14ac:dyDescent="0.2">
      <c r="A2597" s="19"/>
      <c r="B2597" s="19"/>
      <c r="C2597" s="19"/>
      <c r="D2597" s="19"/>
      <c r="E2597" s="19"/>
      <c r="F2597" s="19"/>
      <c r="G2597" s="19"/>
      <c r="H2597" s="19"/>
      <c r="I2597" s="19"/>
      <c r="J2597" s="19"/>
      <c r="K2597" s="19"/>
      <c r="L2597" s="19"/>
      <c r="M2597" s="19"/>
      <c r="N2597" s="19"/>
      <c r="O2597" s="19"/>
      <c r="P2597" s="29"/>
      <c r="Q2597" s="19"/>
      <c r="R2597" s="19"/>
      <c r="S2597" s="19"/>
      <c r="T2597" s="19"/>
      <c r="U2597" s="19"/>
      <c r="V2597" s="19"/>
      <c r="W2597" s="19"/>
      <c r="X2597" s="19"/>
      <c r="Y2597" s="19"/>
      <c r="Z2597" s="19"/>
      <c r="AA2597" s="19"/>
    </row>
    <row r="2598" spans="1:27" x14ac:dyDescent="0.2">
      <c r="A2598" s="371" t="s">
        <v>742</v>
      </c>
      <c r="B2598" s="371"/>
      <c r="C2598" s="371"/>
      <c r="D2598" s="371"/>
      <c r="E2598" s="371"/>
      <c r="F2598" s="371"/>
      <c r="G2598" s="371"/>
      <c r="H2598" s="371"/>
      <c r="I2598" s="371"/>
      <c r="J2598" s="371" t="s">
        <v>743</v>
      </c>
      <c r="K2598" s="371"/>
      <c r="L2598" s="371"/>
      <c r="M2598" s="371"/>
      <c r="N2598" s="371"/>
      <c r="O2598" s="371"/>
      <c r="P2598" s="371"/>
      <c r="Q2598" s="371"/>
      <c r="R2598" s="371"/>
      <c r="S2598" s="19"/>
      <c r="T2598" s="19"/>
      <c r="U2598" s="19"/>
      <c r="V2598" s="19"/>
      <c r="W2598" s="19"/>
      <c r="X2598" s="19"/>
      <c r="Y2598" s="19"/>
      <c r="Z2598" s="19"/>
      <c r="AA2598" s="19"/>
    </row>
    <row r="2599" spans="1:27" x14ac:dyDescent="0.2">
      <c r="A2599" s="370"/>
      <c r="B2599" s="370"/>
      <c r="C2599" s="370"/>
      <c r="D2599" s="370"/>
      <c r="E2599" s="370"/>
      <c r="F2599" s="370"/>
      <c r="G2599" s="370"/>
      <c r="H2599" s="370"/>
      <c r="I2599" s="370"/>
      <c r="J2599" s="370"/>
      <c r="K2599" s="370"/>
      <c r="L2599" s="370"/>
      <c r="M2599" s="370"/>
      <c r="N2599" s="370"/>
      <c r="O2599" s="370"/>
      <c r="P2599" s="370"/>
      <c r="Q2599" s="370"/>
      <c r="R2599" s="370"/>
      <c r="S2599" s="19" t="s">
        <v>301</v>
      </c>
      <c r="T2599" s="19"/>
      <c r="U2599" s="19"/>
      <c r="V2599" s="19"/>
      <c r="W2599" s="19"/>
      <c r="X2599" s="19"/>
      <c r="Y2599" s="19"/>
      <c r="Z2599" s="19"/>
      <c r="AA2599" s="19"/>
    </row>
    <row r="2600" spans="1:27" x14ac:dyDescent="0.2">
      <c r="A2600" s="370"/>
      <c r="B2600" s="370"/>
      <c r="C2600" s="370"/>
      <c r="D2600" s="370"/>
      <c r="E2600" s="370"/>
      <c r="F2600" s="370"/>
      <c r="G2600" s="370"/>
      <c r="H2600" s="370"/>
      <c r="I2600" s="370"/>
      <c r="J2600" s="370"/>
      <c r="K2600" s="370"/>
      <c r="L2600" s="370"/>
      <c r="M2600" s="370"/>
      <c r="N2600" s="370"/>
      <c r="O2600" s="370"/>
      <c r="P2600" s="370"/>
      <c r="Q2600" s="370"/>
      <c r="R2600" s="370"/>
      <c r="S2600" s="19"/>
      <c r="T2600" s="19"/>
      <c r="U2600" s="19"/>
      <c r="V2600" s="19"/>
      <c r="W2600" s="19"/>
      <c r="X2600" s="19"/>
      <c r="Y2600" s="19"/>
      <c r="Z2600" s="19"/>
      <c r="AA2600" s="19"/>
    </row>
    <row r="2601" spans="1:27" x14ac:dyDescent="0.2">
      <c r="A2601" s="370"/>
      <c r="B2601" s="370"/>
      <c r="C2601" s="370"/>
      <c r="D2601" s="370"/>
      <c r="E2601" s="370"/>
      <c r="F2601" s="370"/>
      <c r="G2601" s="370"/>
      <c r="H2601" s="370"/>
      <c r="I2601" s="370"/>
      <c r="J2601" s="370"/>
      <c r="K2601" s="370"/>
      <c r="L2601" s="370"/>
      <c r="M2601" s="370"/>
      <c r="N2601" s="370"/>
      <c r="O2601" s="370"/>
      <c r="P2601" s="370"/>
      <c r="Q2601" s="370"/>
      <c r="R2601" s="370"/>
      <c r="S2601" s="19"/>
      <c r="T2601" s="19"/>
      <c r="U2601" s="19"/>
      <c r="V2601" s="19"/>
      <c r="W2601" s="19"/>
      <c r="X2601" s="19"/>
      <c r="Y2601" s="19"/>
      <c r="Z2601" s="19"/>
      <c r="AA2601" s="19"/>
    </row>
    <row r="2602" spans="1:27" x14ac:dyDescent="0.2">
      <c r="A2602" s="370"/>
      <c r="B2602" s="370"/>
      <c r="C2602" s="370"/>
      <c r="D2602" s="370"/>
      <c r="E2602" s="370"/>
      <c r="F2602" s="370"/>
      <c r="G2602" s="370"/>
      <c r="H2602" s="370"/>
      <c r="I2602" s="370"/>
      <c r="J2602" s="370"/>
      <c r="K2602" s="370"/>
      <c r="L2602" s="370"/>
      <c r="M2602" s="370"/>
      <c r="N2602" s="370"/>
      <c r="O2602" s="370"/>
      <c r="P2602" s="370"/>
      <c r="Q2602" s="370"/>
      <c r="R2602" s="370"/>
      <c r="S2602" s="19" t="s">
        <v>302</v>
      </c>
      <c r="T2602" s="19"/>
      <c r="U2602" s="19"/>
      <c r="V2602" s="19"/>
      <c r="W2602" s="19"/>
      <c r="X2602" s="19"/>
      <c r="Y2602" s="19"/>
      <c r="Z2602" s="19"/>
      <c r="AA2602" s="19"/>
    </row>
    <row r="2603" spans="1:27" x14ac:dyDescent="0.2">
      <c r="A2603" s="370"/>
      <c r="B2603" s="370"/>
      <c r="C2603" s="370"/>
      <c r="D2603" s="370"/>
      <c r="E2603" s="370"/>
      <c r="F2603" s="370"/>
      <c r="G2603" s="370"/>
      <c r="H2603" s="370"/>
      <c r="I2603" s="370"/>
      <c r="J2603" s="370"/>
      <c r="K2603" s="370"/>
      <c r="L2603" s="370"/>
      <c r="M2603" s="370"/>
      <c r="N2603" s="370"/>
      <c r="O2603" s="370"/>
      <c r="P2603" s="370"/>
      <c r="Q2603" s="370"/>
      <c r="R2603" s="370"/>
      <c r="S2603" s="19" t="s">
        <v>339</v>
      </c>
      <c r="T2603" s="19"/>
      <c r="U2603" s="19"/>
      <c r="V2603" s="19"/>
      <c r="W2603" s="19"/>
      <c r="X2603" s="19"/>
      <c r="Y2603" s="19"/>
      <c r="Z2603" s="19"/>
      <c r="AA2603" s="19"/>
    </row>
    <row r="2604" spans="1:27" x14ac:dyDescent="0.2">
      <c r="A2604" s="370"/>
      <c r="B2604" s="370"/>
      <c r="C2604" s="370"/>
      <c r="D2604" s="370"/>
      <c r="E2604" s="370"/>
      <c r="F2604" s="370"/>
      <c r="G2604" s="370"/>
      <c r="H2604" s="370"/>
      <c r="I2604" s="370"/>
      <c r="J2604" s="370"/>
      <c r="K2604" s="370"/>
      <c r="L2604" s="370"/>
      <c r="M2604" s="370"/>
      <c r="N2604" s="370"/>
      <c r="O2604" s="370"/>
      <c r="P2604" s="370"/>
      <c r="Q2604" s="370"/>
      <c r="R2604" s="370"/>
      <c r="S2604" s="19"/>
      <c r="T2604" s="19"/>
      <c r="U2604" s="19"/>
      <c r="V2604" s="19"/>
      <c r="W2604" s="19"/>
      <c r="X2604" s="19"/>
      <c r="Y2604" s="19"/>
      <c r="Z2604" s="19"/>
      <c r="AA2604" s="19"/>
    </row>
    <row r="2605" spans="1:27" x14ac:dyDescent="0.2">
      <c r="A2605" s="370"/>
      <c r="B2605" s="370"/>
      <c r="C2605" s="370"/>
      <c r="D2605" s="370"/>
      <c r="E2605" s="370"/>
      <c r="F2605" s="370"/>
      <c r="G2605" s="370"/>
      <c r="H2605" s="370"/>
      <c r="I2605" s="370"/>
      <c r="J2605" s="370"/>
      <c r="K2605" s="370"/>
      <c r="L2605" s="370"/>
      <c r="M2605" s="370"/>
      <c r="N2605" s="370"/>
      <c r="O2605" s="370"/>
      <c r="P2605" s="370"/>
      <c r="Q2605" s="370"/>
      <c r="R2605" s="370"/>
      <c r="S2605" s="19"/>
      <c r="T2605" s="19"/>
      <c r="U2605" s="19"/>
      <c r="V2605" s="19"/>
      <c r="W2605" s="19"/>
      <c r="X2605" s="19"/>
      <c r="Y2605" s="19"/>
      <c r="Z2605" s="19"/>
      <c r="AA2605" s="19"/>
    </row>
    <row r="2606" spans="1:27" x14ac:dyDescent="0.2">
      <c r="A2606" s="370"/>
      <c r="B2606" s="370"/>
      <c r="C2606" s="370"/>
      <c r="D2606" s="370"/>
      <c r="E2606" s="370"/>
      <c r="F2606" s="370"/>
      <c r="G2606" s="370"/>
      <c r="H2606" s="370"/>
      <c r="I2606" s="370"/>
      <c r="J2606" s="370"/>
      <c r="K2606" s="370"/>
      <c r="L2606" s="370"/>
      <c r="M2606" s="370"/>
      <c r="N2606" s="370"/>
      <c r="O2606" s="370"/>
      <c r="P2606" s="370"/>
      <c r="Q2606" s="370"/>
      <c r="R2606" s="370"/>
      <c r="S2606" s="19"/>
      <c r="T2606" s="19"/>
      <c r="U2606" s="19"/>
      <c r="V2606" s="19"/>
      <c r="W2606" s="19"/>
      <c r="X2606" s="19"/>
      <c r="Y2606" s="19"/>
      <c r="Z2606" s="19"/>
      <c r="AA2606" s="19"/>
    </row>
    <row r="2607" spans="1:27" x14ac:dyDescent="0.2">
      <c r="A2607" s="370"/>
      <c r="B2607" s="370"/>
      <c r="C2607" s="370"/>
      <c r="D2607" s="370"/>
      <c r="E2607" s="370"/>
      <c r="F2607" s="370"/>
      <c r="G2607" s="370"/>
      <c r="H2607" s="370"/>
      <c r="I2607" s="370"/>
      <c r="J2607" s="370"/>
      <c r="K2607" s="370"/>
      <c r="L2607" s="370"/>
      <c r="M2607" s="370"/>
      <c r="N2607" s="370"/>
      <c r="O2607" s="370"/>
      <c r="P2607" s="370"/>
      <c r="Q2607" s="370"/>
      <c r="R2607" s="370"/>
      <c r="S2607" s="19"/>
      <c r="T2607" s="19"/>
      <c r="U2607" s="19"/>
      <c r="V2607" s="19"/>
      <c r="W2607" s="19"/>
      <c r="X2607" s="19"/>
      <c r="Y2607" s="19"/>
      <c r="Z2607" s="19"/>
      <c r="AA2607" s="19"/>
    </row>
    <row r="2608" spans="1:27" x14ac:dyDescent="0.2">
      <c r="A2608" s="370"/>
      <c r="B2608" s="370"/>
      <c r="C2608" s="370"/>
      <c r="D2608" s="370"/>
      <c r="E2608" s="370"/>
      <c r="F2608" s="370"/>
      <c r="G2608" s="370"/>
      <c r="H2608" s="370"/>
      <c r="I2608" s="370"/>
      <c r="J2608" s="370"/>
      <c r="K2608" s="370"/>
      <c r="L2608" s="370"/>
      <c r="M2608" s="370"/>
      <c r="N2608" s="370"/>
      <c r="O2608" s="370"/>
      <c r="P2608" s="370"/>
      <c r="Q2608" s="370"/>
      <c r="R2608" s="370"/>
      <c r="S2608" s="19"/>
      <c r="T2608" s="19"/>
      <c r="U2608" s="19"/>
      <c r="V2608" s="19"/>
      <c r="W2608" s="19"/>
      <c r="X2608" s="19"/>
      <c r="Y2608" s="19"/>
      <c r="Z2608" s="19"/>
      <c r="AA2608" s="19"/>
    </row>
    <row r="2609" spans="1:27" x14ac:dyDescent="0.2">
      <c r="A2609" s="370"/>
      <c r="B2609" s="370"/>
      <c r="C2609" s="370"/>
      <c r="D2609" s="370"/>
      <c r="E2609" s="370"/>
      <c r="F2609" s="370"/>
      <c r="G2609" s="370"/>
      <c r="H2609" s="370"/>
      <c r="I2609" s="370"/>
      <c r="J2609" s="370"/>
      <c r="K2609" s="370"/>
      <c r="L2609" s="370"/>
      <c r="M2609" s="370"/>
      <c r="N2609" s="370"/>
      <c r="O2609" s="370"/>
      <c r="P2609" s="370"/>
      <c r="Q2609" s="370"/>
      <c r="R2609" s="370"/>
      <c r="S2609" s="19"/>
      <c r="T2609" s="19"/>
      <c r="U2609" s="19"/>
      <c r="V2609" s="19"/>
      <c r="W2609" s="19"/>
      <c r="X2609" s="19"/>
      <c r="Y2609" s="19"/>
      <c r="Z2609" s="19"/>
      <c r="AA2609" s="19"/>
    </row>
    <row r="2610" spans="1:27" x14ac:dyDescent="0.2">
      <c r="A2610" s="19"/>
      <c r="B2610" s="19"/>
      <c r="C2610" s="19"/>
      <c r="D2610" s="19"/>
      <c r="E2610" s="19"/>
      <c r="F2610" s="19"/>
      <c r="G2610" s="19"/>
      <c r="H2610" s="19"/>
      <c r="I2610" s="19"/>
      <c r="J2610" s="19"/>
      <c r="K2610" s="19"/>
      <c r="L2610" s="19"/>
      <c r="M2610" s="19"/>
      <c r="N2610" s="29"/>
      <c r="O2610" s="19"/>
      <c r="P2610" s="19"/>
      <c r="Q2610" s="19"/>
      <c r="R2610" s="19"/>
      <c r="S2610" s="19"/>
      <c r="T2610" s="19"/>
      <c r="U2610" s="19"/>
      <c r="V2610" s="19"/>
      <c r="W2610" s="19"/>
      <c r="X2610" s="19"/>
      <c r="Y2610" s="19"/>
      <c r="Z2610" s="19"/>
      <c r="AA2610" s="19"/>
    </row>
    <row r="2611" spans="1:27" x14ac:dyDescent="0.2">
      <c r="A2611" s="19"/>
      <c r="B2611" s="19"/>
      <c r="C2611" s="19"/>
      <c r="D2611" s="19"/>
      <c r="E2611" s="19"/>
      <c r="F2611" s="19"/>
      <c r="G2611" s="19"/>
      <c r="H2611" s="19"/>
      <c r="I2611" s="19"/>
      <c r="J2611" s="19"/>
      <c r="K2611" s="19"/>
      <c r="L2611" s="19"/>
      <c r="M2611" s="367" t="str">
        <f>[128]Base_01!$C$4&amp;", "&amp;[128]Base_01!$C$28</f>
        <v>Sorong, …..  …........................  2026</v>
      </c>
      <c r="N2611" s="367"/>
      <c r="O2611" s="367"/>
      <c r="P2611" s="367"/>
      <c r="Q2611" s="367"/>
      <c r="R2611" s="367"/>
      <c r="S2611" s="19"/>
      <c r="T2611" s="19"/>
      <c r="U2611" s="19"/>
      <c r="V2611" s="19"/>
      <c r="W2611" s="19"/>
      <c r="X2611" s="19"/>
      <c r="Y2611" s="19"/>
      <c r="Z2611" s="19"/>
      <c r="AA2611" s="19"/>
    </row>
    <row r="2612" spans="1:27" x14ac:dyDescent="0.2">
      <c r="A2612" s="367" t="s">
        <v>320</v>
      </c>
      <c r="B2612" s="367"/>
      <c r="C2612" s="367"/>
      <c r="D2612" s="367"/>
      <c r="E2612" s="367"/>
      <c r="F2612" s="367"/>
      <c r="G2612" s="19"/>
      <c r="H2612" s="19"/>
      <c r="I2612" s="19"/>
      <c r="J2612" s="19"/>
      <c r="K2612" s="19"/>
      <c r="L2612" s="19"/>
      <c r="M2612" s="367" t="s">
        <v>304</v>
      </c>
      <c r="N2612" s="367"/>
      <c r="O2612" s="367"/>
      <c r="P2612" s="367"/>
      <c r="Q2612" s="367"/>
      <c r="R2612" s="367"/>
      <c r="S2612" s="19"/>
      <c r="T2612" s="19"/>
      <c r="U2612" s="19"/>
      <c r="V2612" s="19"/>
      <c r="W2612" s="19"/>
      <c r="X2612" s="19"/>
      <c r="Y2612" s="19"/>
      <c r="Z2612" s="19"/>
      <c r="AA2612" s="19"/>
    </row>
    <row r="2613" spans="1:27" x14ac:dyDescent="0.2">
      <c r="A2613" s="367" t="s">
        <v>321</v>
      </c>
      <c r="B2613" s="367"/>
      <c r="C2613" s="367"/>
      <c r="D2613" s="367"/>
      <c r="E2613" s="367"/>
      <c r="F2613" s="367"/>
      <c r="G2613" s="19"/>
      <c r="H2613" s="19"/>
      <c r="I2613" s="19"/>
      <c r="J2613" s="19"/>
      <c r="K2613" s="19"/>
      <c r="L2613" s="19"/>
      <c r="M2613" s="367" t="s">
        <v>305</v>
      </c>
      <c r="N2613" s="367"/>
      <c r="O2613" s="367"/>
      <c r="P2613" s="367"/>
      <c r="Q2613" s="367"/>
      <c r="R2613" s="367"/>
      <c r="S2613" s="19"/>
      <c r="T2613" s="19"/>
      <c r="U2613" s="19"/>
      <c r="V2613" s="19"/>
      <c r="W2613" s="19"/>
      <c r="X2613" s="19"/>
      <c r="Y2613" s="19"/>
      <c r="Z2613" s="19"/>
      <c r="AA2613" s="19"/>
    </row>
    <row r="2614" spans="1:27" x14ac:dyDescent="0.2">
      <c r="A2614" s="19"/>
      <c r="B2614" s="19"/>
      <c r="C2614" s="19"/>
      <c r="D2614" s="19"/>
      <c r="E2614" s="19"/>
      <c r="F2614" s="19"/>
      <c r="G2614" s="19"/>
      <c r="H2614" s="19"/>
      <c r="I2614" s="19"/>
      <c r="J2614" s="19"/>
      <c r="K2614" s="19"/>
      <c r="L2614" s="19"/>
      <c r="M2614" s="19"/>
      <c r="N2614" s="29"/>
      <c r="O2614" s="19"/>
      <c r="P2614" s="19"/>
      <c r="Q2614" s="19"/>
      <c r="R2614" s="19"/>
      <c r="S2614" s="19"/>
      <c r="T2614" s="19"/>
      <c r="U2614" s="19"/>
      <c r="V2614" s="19"/>
      <c r="W2614" s="19"/>
      <c r="X2614" s="19"/>
      <c r="Y2614" s="19"/>
      <c r="Z2614" s="19"/>
      <c r="AA2614" s="19"/>
    </row>
    <row r="2615" spans="1:27" x14ac:dyDescent="0.2">
      <c r="A2615" s="19"/>
      <c r="B2615" s="19"/>
      <c r="C2615" s="19"/>
      <c r="D2615" s="19"/>
      <c r="E2615" s="19"/>
      <c r="F2615" s="19"/>
      <c r="G2615" s="19"/>
      <c r="H2615" s="19"/>
      <c r="I2615" s="19"/>
      <c r="J2615" s="19"/>
      <c r="K2615" s="19"/>
      <c r="L2615" s="19"/>
      <c r="M2615" s="19"/>
      <c r="N2615" s="29"/>
      <c r="O2615" s="19"/>
      <c r="P2615" s="19"/>
      <c r="Q2615" s="19"/>
      <c r="R2615" s="19"/>
      <c r="S2615" s="19"/>
      <c r="T2615" s="19"/>
      <c r="U2615" s="19"/>
      <c r="V2615" s="19"/>
      <c r="W2615" s="19"/>
      <c r="X2615" s="19"/>
      <c r="Y2615" s="19"/>
      <c r="Z2615" s="19"/>
      <c r="AA2615" s="19"/>
    </row>
    <row r="2616" spans="1:27" x14ac:dyDescent="0.2">
      <c r="A2616" s="19"/>
      <c r="B2616" s="19"/>
      <c r="C2616" s="19"/>
      <c r="D2616" s="19"/>
      <c r="E2616" s="19"/>
      <c r="F2616" s="19"/>
      <c r="G2616" s="19"/>
      <c r="H2616" s="19"/>
      <c r="I2616" s="19"/>
      <c r="J2616" s="19"/>
      <c r="K2616" s="19"/>
      <c r="L2616" s="19"/>
      <c r="M2616" s="19"/>
      <c r="N2616" s="29"/>
      <c r="O2616" s="19"/>
      <c r="P2616" s="19"/>
      <c r="Q2616" s="19"/>
      <c r="R2616" s="19"/>
      <c r="S2616" s="19"/>
      <c r="T2616" s="19"/>
      <c r="U2616" s="19"/>
      <c r="V2616" s="19"/>
      <c r="W2616" s="19"/>
      <c r="X2616" s="19"/>
      <c r="Y2616" s="19"/>
      <c r="Z2616" s="19"/>
      <c r="AA2616" s="19"/>
    </row>
    <row r="2617" spans="1:27" x14ac:dyDescent="0.2">
      <c r="A2617" s="19"/>
      <c r="B2617" s="19"/>
      <c r="C2617" s="19"/>
      <c r="D2617" s="19"/>
      <c r="E2617" s="19"/>
      <c r="F2617" s="19"/>
      <c r="G2617" s="19"/>
      <c r="H2617" s="19"/>
      <c r="I2617" s="19"/>
      <c r="J2617" s="19"/>
      <c r="K2617" s="19"/>
      <c r="L2617" s="19"/>
      <c r="M2617" s="19"/>
      <c r="N2617" s="29"/>
      <c r="O2617" s="19"/>
      <c r="P2617" s="19"/>
      <c r="Q2617" s="19"/>
      <c r="R2617" s="19"/>
      <c r="S2617" s="19"/>
      <c r="T2617" s="19"/>
      <c r="U2617" s="19"/>
      <c r="V2617" s="19"/>
      <c r="W2617" s="19"/>
      <c r="X2617" s="19"/>
      <c r="Y2617" s="19"/>
      <c r="Z2617" s="19"/>
      <c r="AA2617" s="19"/>
    </row>
    <row r="2618" spans="1:27" x14ac:dyDescent="0.2">
      <c r="A2618" s="366" t="str">
        <f>[128]Base_02!$C$28</f>
        <v>Nama PB 1</v>
      </c>
      <c r="B2618" s="366"/>
      <c r="C2618" s="366"/>
      <c r="D2618" s="366"/>
      <c r="E2618" s="366"/>
      <c r="F2618" s="366"/>
      <c r="G2618" s="19"/>
      <c r="H2618" s="19"/>
      <c r="I2618" s="19"/>
      <c r="J2618" s="19"/>
      <c r="K2618" s="19"/>
      <c r="L2618" s="19"/>
      <c r="M2618" s="367" t="str">
        <f>E2480</f>
        <v>Nama PB 16</v>
      </c>
      <c r="N2618" s="367"/>
      <c r="O2618" s="367"/>
      <c r="P2618" s="367"/>
      <c r="Q2618" s="367"/>
      <c r="R2618" s="367"/>
      <c r="S2618" s="19"/>
      <c r="T2618" s="19"/>
      <c r="U2618" s="19"/>
      <c r="V2618" s="19"/>
      <c r="W2618" s="19"/>
      <c r="X2618" s="19"/>
      <c r="Y2618" s="19"/>
      <c r="Z2618" s="19"/>
      <c r="AA2618" s="19"/>
    </row>
    <row r="2619" spans="1:27" x14ac:dyDescent="0.2">
      <c r="A2619" s="19"/>
      <c r="B2619" s="19"/>
      <c r="C2619" s="19"/>
      <c r="D2619" s="19"/>
      <c r="E2619" s="19"/>
      <c r="F2619" s="19"/>
      <c r="G2619" s="19"/>
      <c r="H2619" s="19"/>
      <c r="I2619" s="19"/>
      <c r="J2619" s="19"/>
      <c r="K2619" s="19"/>
      <c r="L2619" s="19"/>
      <c r="M2619" s="19"/>
      <c r="N2619" s="29"/>
      <c r="O2619" s="19"/>
      <c r="P2619" s="19"/>
      <c r="Q2619" s="19"/>
      <c r="R2619" s="19"/>
      <c r="S2619" s="19"/>
      <c r="T2619" s="19"/>
      <c r="U2619" s="19"/>
      <c r="V2619" s="19"/>
      <c r="W2619" s="19"/>
      <c r="X2619" s="19"/>
      <c r="Y2619" s="19"/>
      <c r="Z2619" s="19"/>
      <c r="AA2619" s="19"/>
    </row>
    <row r="2620" spans="1:27" x14ac:dyDescent="0.2">
      <c r="A2620" s="366" t="s">
        <v>303</v>
      </c>
      <c r="B2620" s="366"/>
      <c r="C2620" s="366"/>
      <c r="D2620" s="366"/>
      <c r="E2620" s="366"/>
      <c r="F2620" s="366"/>
      <c r="G2620" s="19"/>
      <c r="H2620" s="19"/>
      <c r="I2620" s="31"/>
      <c r="J2620" s="31"/>
      <c r="K2620" s="21"/>
      <c r="L2620" s="21"/>
      <c r="M2620" s="368" t="s">
        <v>306</v>
      </c>
      <c r="N2620" s="368"/>
      <c r="O2620" s="368"/>
      <c r="P2620" s="368"/>
      <c r="Q2620" s="368"/>
      <c r="R2620" s="368"/>
      <c r="S2620" s="19"/>
      <c r="T2620" s="19"/>
      <c r="U2620" s="19"/>
      <c r="V2620" s="19"/>
      <c r="W2620" s="19"/>
      <c r="X2620" s="19"/>
      <c r="Y2620" s="19"/>
      <c r="Z2620" s="19"/>
      <c r="AA2620" s="19"/>
    </row>
    <row r="2621" spans="1:27" x14ac:dyDescent="0.2">
      <c r="A2621" s="359" t="s">
        <v>322</v>
      </c>
      <c r="B2621" s="359"/>
      <c r="C2621" s="359"/>
      <c r="D2621" s="359"/>
      <c r="E2621" s="359"/>
      <c r="F2621" s="359"/>
      <c r="I2621" s="32"/>
      <c r="J2621" s="32"/>
      <c r="K2621" s="32"/>
      <c r="L2621" s="32"/>
      <c r="M2621" s="369" t="str">
        <f>[128]Base_01!$B$17&amp;" "&amp;[128]Base_01!$C$4</f>
        <v>Koordinator Kota Sorong</v>
      </c>
      <c r="N2621" s="369"/>
      <c r="O2621" s="369"/>
      <c r="P2621" s="369"/>
      <c r="Q2621" s="369"/>
      <c r="R2621" s="369"/>
      <c r="S2621" s="19"/>
      <c r="T2621" s="19"/>
      <c r="U2621" s="19"/>
      <c r="V2621" s="19"/>
      <c r="W2621" s="19"/>
      <c r="X2621" s="19"/>
      <c r="Y2621" s="19"/>
      <c r="Z2621" s="19"/>
      <c r="AA2621" s="19"/>
    </row>
    <row r="2622" spans="1:27" x14ac:dyDescent="0.2">
      <c r="N2622" s="33"/>
      <c r="S2622" s="19"/>
      <c r="T2622" s="19"/>
      <c r="U2622" s="19"/>
      <c r="V2622" s="19"/>
      <c r="W2622" s="19"/>
      <c r="X2622" s="19"/>
      <c r="Y2622" s="19"/>
      <c r="Z2622" s="19"/>
      <c r="AA2622" s="19"/>
    </row>
    <row r="2623" spans="1:27" x14ac:dyDescent="0.2">
      <c r="N2623" s="33"/>
      <c r="S2623" s="19"/>
      <c r="T2623" s="19"/>
      <c r="U2623" s="19"/>
      <c r="V2623" s="19"/>
      <c r="W2623" s="19"/>
      <c r="X2623" s="19"/>
      <c r="Y2623" s="19"/>
      <c r="Z2623" s="19"/>
      <c r="AA2623" s="19"/>
    </row>
    <row r="2624" spans="1:27" x14ac:dyDescent="0.2">
      <c r="N2624" s="33"/>
      <c r="S2624" s="19"/>
      <c r="T2624" s="19"/>
      <c r="U2624" s="19"/>
      <c r="V2624" s="19"/>
      <c r="W2624" s="19"/>
      <c r="X2624" s="19"/>
      <c r="Y2624" s="19"/>
      <c r="Z2624" s="19"/>
      <c r="AA2624" s="19"/>
    </row>
    <row r="2625" spans="1:27" x14ac:dyDescent="0.2">
      <c r="N2625" s="33"/>
      <c r="S2625" s="19"/>
      <c r="T2625" s="19"/>
      <c r="U2625" s="19"/>
      <c r="V2625" s="19"/>
      <c r="W2625" s="19"/>
      <c r="X2625" s="19"/>
      <c r="Y2625" s="19"/>
      <c r="Z2625" s="19"/>
      <c r="AA2625" s="19"/>
    </row>
    <row r="2626" spans="1:27" x14ac:dyDescent="0.2">
      <c r="A2626" s="359" t="str">
        <f>[128]Base_01!$C$20</f>
        <v>…...............         …...............</v>
      </c>
      <c r="B2626" s="359"/>
      <c r="C2626" s="359"/>
      <c r="D2626" s="359"/>
      <c r="E2626" s="359"/>
      <c r="F2626" s="359"/>
      <c r="M2626" s="359" t="str">
        <f>[128]Base_01!$C$17</f>
        <v>AfrIandi Yudhistira, S.T.</v>
      </c>
      <c r="N2626" s="359"/>
      <c r="O2626" s="359"/>
      <c r="P2626" s="359"/>
      <c r="Q2626" s="359"/>
      <c r="R2626" s="359"/>
      <c r="S2626" s="19"/>
      <c r="T2626" s="19"/>
      <c r="U2626" s="19"/>
      <c r="V2626" s="19"/>
      <c r="W2626" s="19"/>
      <c r="X2626" s="19"/>
      <c r="Y2626" s="19"/>
      <c r="Z2626" s="19"/>
      <c r="AA2626" s="19"/>
    </row>
    <row r="2627" spans="1:27" x14ac:dyDescent="0.2">
      <c r="B2627" s="20"/>
      <c r="C2627" s="20"/>
      <c r="D2627" s="20"/>
      <c r="E2627" s="20"/>
      <c r="F2627" s="19"/>
      <c r="G2627" s="19"/>
      <c r="H2627" s="19"/>
      <c r="I2627" s="19"/>
      <c r="J2627" s="19"/>
      <c r="K2627" s="20"/>
      <c r="L2627" s="20"/>
      <c r="M2627" s="20"/>
      <c r="N2627" s="20"/>
      <c r="O2627" s="28"/>
      <c r="P2627" s="28"/>
      <c r="Q2627" s="28"/>
      <c r="R2627" s="28"/>
      <c r="S2627" s="19"/>
      <c r="T2627" s="19"/>
      <c r="U2627" s="19"/>
      <c r="V2627" s="19"/>
      <c r="W2627" s="19"/>
      <c r="X2627" s="19"/>
      <c r="Y2627" s="19"/>
      <c r="Z2627" s="19"/>
      <c r="AA2627" s="19"/>
    </row>
    <row r="2628" spans="1:27" x14ac:dyDescent="0.2">
      <c r="B2628" s="20"/>
      <c r="C2628" s="20"/>
      <c r="D2628" s="20"/>
      <c r="E2628" s="20"/>
      <c r="F2628" s="19"/>
      <c r="G2628" s="19"/>
      <c r="H2628" s="19"/>
      <c r="I2628" s="19"/>
      <c r="J2628" s="19"/>
      <c r="K2628" s="20"/>
      <c r="L2628" s="20"/>
      <c r="M2628" s="20"/>
      <c r="N2628" s="20"/>
      <c r="O2628" s="28"/>
      <c r="P2628" s="28"/>
      <c r="Q2628" s="28"/>
      <c r="R2628" s="28"/>
      <c r="S2628" s="19"/>
      <c r="T2628" s="19"/>
      <c r="U2628" s="19"/>
      <c r="V2628" s="19"/>
      <c r="W2628" s="19"/>
      <c r="X2628" s="19"/>
      <c r="Y2628" s="19"/>
      <c r="Z2628" s="19"/>
      <c r="AA2628" s="19"/>
    </row>
    <row r="2629" spans="1:27" x14ac:dyDescent="0.2">
      <c r="A2629" s="18" t="s">
        <v>744</v>
      </c>
    </row>
    <row r="2630" spans="1:27" x14ac:dyDescent="0.2">
      <c r="A2630" s="1" t="s">
        <v>400</v>
      </c>
    </row>
    <row r="2631" spans="1:27" x14ac:dyDescent="0.2">
      <c r="A2631" s="1" t="s">
        <v>745</v>
      </c>
    </row>
    <row r="2638" spans="1:27" x14ac:dyDescent="0.2">
      <c r="A2638" s="297"/>
      <c r="B2638" s="297"/>
      <c r="C2638" s="297"/>
      <c r="D2638" s="297"/>
      <c r="E2638" s="297"/>
      <c r="F2638" s="297"/>
      <c r="G2638" s="297"/>
      <c r="H2638" s="297"/>
      <c r="I2638" s="297"/>
      <c r="J2638" s="297"/>
      <c r="K2638" s="297"/>
      <c r="L2638" s="297"/>
      <c r="M2638" s="297"/>
      <c r="N2638" s="297"/>
      <c r="O2638" s="297"/>
      <c r="P2638" s="297"/>
      <c r="Q2638" s="297"/>
      <c r="R2638" s="297"/>
      <c r="S2638" s="19"/>
      <c r="T2638" s="19"/>
      <c r="U2638" s="19"/>
      <c r="V2638" s="19"/>
      <c r="W2638" s="19"/>
      <c r="X2638" s="19"/>
      <c r="Y2638" s="19"/>
      <c r="Z2638" s="19"/>
      <c r="AA2638" s="19"/>
    </row>
    <row r="2639" spans="1:27" x14ac:dyDescent="0.2">
      <c r="A2639" s="19"/>
      <c r="B2639" s="19"/>
      <c r="C2639" s="19"/>
      <c r="D2639" s="19"/>
      <c r="E2639" s="19"/>
      <c r="F2639" s="19"/>
      <c r="G2639" s="19"/>
      <c r="H2639" s="19"/>
      <c r="I2639" s="19"/>
      <c r="J2639" s="19"/>
      <c r="K2639" s="19"/>
      <c r="L2639" s="19"/>
      <c r="M2639" s="19"/>
      <c r="N2639" s="19"/>
      <c r="O2639" s="19"/>
      <c r="P2639" s="19"/>
      <c r="Q2639" s="19"/>
      <c r="R2639" s="19"/>
      <c r="S2639" s="19"/>
      <c r="T2639" s="19"/>
      <c r="U2639" s="19"/>
      <c r="V2639" s="19"/>
      <c r="W2639" s="19"/>
      <c r="X2639" s="19"/>
      <c r="Y2639" s="19"/>
      <c r="Z2639" s="19"/>
      <c r="AA2639" s="19"/>
    </row>
    <row r="2640" spans="1:27" x14ac:dyDescent="0.2">
      <c r="A2640" s="20"/>
      <c r="B2640" s="20"/>
      <c r="C2640" s="20"/>
      <c r="D2640" s="20"/>
      <c r="E2640" s="20"/>
      <c r="F2640" s="20"/>
      <c r="G2640" s="20"/>
      <c r="H2640" s="20"/>
      <c r="I2640" s="20"/>
      <c r="J2640" s="19"/>
      <c r="K2640" s="21"/>
      <c r="L2640" s="21"/>
      <c r="M2640" s="21"/>
      <c r="N2640" s="21"/>
      <c r="O2640" s="21"/>
      <c r="P2640" s="21"/>
      <c r="Q2640" s="21"/>
      <c r="R2640" s="21"/>
      <c r="S2640" s="19"/>
      <c r="T2640" s="19"/>
      <c r="U2640" s="19"/>
      <c r="V2640" s="19"/>
      <c r="W2640" s="19"/>
      <c r="X2640" s="19"/>
      <c r="Y2640" s="19"/>
      <c r="Z2640" s="19"/>
      <c r="AA2640" s="19"/>
    </row>
    <row r="2641" spans="1:27" x14ac:dyDescent="0.2">
      <c r="A2641" s="400" t="s">
        <v>307</v>
      </c>
      <c r="B2641" s="400"/>
      <c r="C2641" s="400"/>
      <c r="D2641" s="400"/>
      <c r="E2641" s="400"/>
      <c r="F2641" s="400"/>
      <c r="G2641" s="400"/>
      <c r="H2641" s="400"/>
      <c r="I2641" s="400"/>
      <c r="J2641" s="400"/>
      <c r="K2641" s="400"/>
      <c r="L2641" s="400"/>
      <c r="M2641" s="400"/>
      <c r="N2641" s="400"/>
      <c r="O2641" s="400"/>
      <c r="P2641" s="400"/>
      <c r="Q2641" s="400"/>
      <c r="R2641" s="400"/>
      <c r="S2641" s="19">
        <v>17</v>
      </c>
      <c r="T2641" s="19"/>
      <c r="U2641" s="19"/>
      <c r="V2641" s="19"/>
      <c r="W2641" s="19"/>
      <c r="X2641" s="19"/>
      <c r="Y2641" s="19"/>
      <c r="Z2641" s="19"/>
      <c r="AA2641" s="19"/>
    </row>
    <row r="2642" spans="1:27" x14ac:dyDescent="0.2">
      <c r="A2642" s="367" t="s">
        <v>741</v>
      </c>
      <c r="B2642" s="367"/>
      <c r="C2642" s="367"/>
      <c r="D2642" s="367"/>
      <c r="E2642" s="367"/>
      <c r="F2642" s="367"/>
      <c r="G2642" s="367"/>
      <c r="H2642" s="367"/>
      <c r="I2642" s="367"/>
      <c r="J2642" s="367"/>
      <c r="K2642" s="367"/>
      <c r="L2642" s="367"/>
      <c r="M2642" s="367"/>
      <c r="N2642" s="367"/>
      <c r="O2642" s="367"/>
      <c r="P2642" s="367"/>
      <c r="Q2642" s="367"/>
      <c r="R2642" s="367"/>
      <c r="S2642" s="19"/>
      <c r="T2642" s="19"/>
      <c r="U2642" s="19"/>
      <c r="V2642" s="19"/>
      <c r="W2642" s="19"/>
      <c r="X2642" s="19"/>
      <c r="Y2642" s="19"/>
      <c r="Z2642" s="19"/>
      <c r="AA2642" s="19"/>
    </row>
    <row r="2643" spans="1:27" ht="16" thickBot="1" x14ac:dyDescent="0.25">
      <c r="A2643" s="20"/>
      <c r="B2643" s="20"/>
      <c r="C2643" s="20"/>
      <c r="D2643" s="20"/>
      <c r="E2643" s="20"/>
      <c r="F2643" s="20"/>
      <c r="G2643" s="20"/>
      <c r="H2643" s="20"/>
      <c r="I2643" s="20"/>
      <c r="J2643" s="19"/>
      <c r="K2643" s="21"/>
      <c r="L2643" s="21"/>
      <c r="M2643" s="21"/>
      <c r="N2643" s="21"/>
      <c r="O2643" s="21"/>
      <c r="P2643" s="21"/>
      <c r="Q2643" s="21"/>
      <c r="R2643" s="21"/>
      <c r="S2643" s="19"/>
      <c r="T2643" s="19"/>
      <c r="U2643" s="19"/>
      <c r="V2643" s="19"/>
      <c r="W2643" s="19"/>
      <c r="X2643" s="19"/>
      <c r="Y2643" s="19"/>
      <c r="Z2643" s="19"/>
      <c r="AA2643" s="19"/>
    </row>
    <row r="2644" spans="1:27" x14ac:dyDescent="0.2">
      <c r="A2644" s="346" t="s">
        <v>252</v>
      </c>
      <c r="B2644" s="346"/>
      <c r="C2644" s="346"/>
      <c r="D2644" s="346"/>
      <c r="E2644" s="23" t="str">
        <f>VLOOKUP(S2641,[128]Base_02!$A$5:$AD$24,2,0)</f>
        <v>000017</v>
      </c>
      <c r="F2644" s="19"/>
      <c r="G2644" s="19"/>
      <c r="H2644" s="21"/>
      <c r="I2644" s="21"/>
      <c r="J2644" s="19"/>
      <c r="K2644" s="401" t="s">
        <v>251</v>
      </c>
      <c r="L2644" s="402"/>
      <c r="M2644" s="402"/>
      <c r="N2644" s="402"/>
      <c r="O2644" s="402"/>
      <c r="P2644" s="402"/>
      <c r="Q2644" s="402"/>
      <c r="R2644" s="403"/>
      <c r="S2644" s="19"/>
      <c r="T2644" s="19"/>
      <c r="U2644" s="19"/>
      <c r="V2644" s="19"/>
      <c r="W2644" s="19"/>
      <c r="X2644" s="19"/>
      <c r="Y2644" s="19"/>
      <c r="Z2644" s="19"/>
      <c r="AA2644" s="19"/>
    </row>
    <row r="2645" spans="1:27" x14ac:dyDescent="0.2">
      <c r="A2645" s="346" t="s">
        <v>253</v>
      </c>
      <c r="B2645" s="346"/>
      <c r="C2645" s="346"/>
      <c r="D2645" s="346"/>
      <c r="E2645" s="23" t="str">
        <f>VLOOKUP(S2641,[128]Base_02!$A$5:$AD$24,3,0)</f>
        <v>Nama PB 17</v>
      </c>
      <c r="F2645" s="19"/>
      <c r="G2645" s="19"/>
      <c r="H2645" s="21"/>
      <c r="I2645" s="21"/>
      <c r="J2645" s="19"/>
      <c r="K2645" s="404"/>
      <c r="L2645" s="368"/>
      <c r="M2645" s="368"/>
      <c r="N2645" s="368"/>
      <c r="O2645" s="368"/>
      <c r="P2645" s="368"/>
      <c r="Q2645" s="368"/>
      <c r="R2645" s="405"/>
      <c r="S2645" s="19"/>
      <c r="T2645" s="19"/>
      <c r="U2645" s="19"/>
      <c r="V2645" s="19"/>
      <c r="W2645" s="19"/>
      <c r="X2645" s="19"/>
      <c r="Y2645" s="19"/>
      <c r="Z2645" s="19"/>
      <c r="AA2645" s="19"/>
    </row>
    <row r="2646" spans="1:27" x14ac:dyDescent="0.2">
      <c r="A2646" s="346" t="s">
        <v>3</v>
      </c>
      <c r="B2646" s="346"/>
      <c r="C2646" s="346"/>
      <c r="D2646" s="346"/>
      <c r="E2646" s="23">
        <f>VLOOKUP(S2641,[128]Base_02!$A$5:$AD$24,14,0)</f>
        <v>0</v>
      </c>
      <c r="F2646" s="19"/>
      <c r="G2646" s="19"/>
      <c r="H2646" s="21"/>
      <c r="I2646" s="21"/>
      <c r="J2646" s="19"/>
      <c r="K2646" s="404"/>
      <c r="L2646" s="368"/>
      <c r="M2646" s="368"/>
      <c r="N2646" s="368"/>
      <c r="O2646" s="368"/>
      <c r="P2646" s="368"/>
      <c r="Q2646" s="368"/>
      <c r="R2646" s="405"/>
      <c r="S2646" s="19"/>
      <c r="T2646" s="19"/>
      <c r="U2646" s="19"/>
      <c r="V2646" s="19"/>
      <c r="W2646" s="19"/>
      <c r="X2646" s="19"/>
      <c r="Y2646" s="19"/>
      <c r="Z2646" s="19"/>
      <c r="AA2646" s="19"/>
    </row>
    <row r="2647" spans="1:27" x14ac:dyDescent="0.2">
      <c r="A2647" s="346" t="s">
        <v>4</v>
      </c>
      <c r="B2647" s="346"/>
      <c r="C2647" s="346"/>
      <c r="D2647" s="346"/>
      <c r="E2647" s="23" t="str">
        <f>VLOOKUP(S2641,[128]Base_02!$A$5:$Z$24,11,FALSE)&amp;", RT "&amp;VLOOKUP(S2641,[128]Base_02!$A$5:$Z$24,12,FALSE)&amp;", RW "&amp;VLOOKUP(S2641,[128]Base_02!$A$5:$Z$24,13,FALSE)</f>
        <v>Jalan Kanal Victory, RT 1, RW 2</v>
      </c>
      <c r="F2647" s="19"/>
      <c r="G2647" s="19"/>
      <c r="H2647" s="23"/>
      <c r="I2647" s="21"/>
      <c r="J2647" s="19"/>
      <c r="K2647" s="404"/>
      <c r="L2647" s="368"/>
      <c r="M2647" s="368"/>
      <c r="N2647" s="368"/>
      <c r="O2647" s="368"/>
      <c r="P2647" s="368"/>
      <c r="Q2647" s="368"/>
      <c r="R2647" s="405"/>
      <c r="S2647" s="19"/>
      <c r="T2647" s="19"/>
      <c r="U2647" s="19"/>
      <c r="V2647" s="19"/>
      <c r="W2647" s="19"/>
      <c r="X2647" s="19"/>
      <c r="Y2647" s="19"/>
      <c r="Z2647" s="19"/>
      <c r="AA2647" s="19"/>
    </row>
    <row r="2648" spans="1:27" x14ac:dyDescent="0.2">
      <c r="A2648" s="346" t="str">
        <f>[128]Base_01!$B$2</f>
        <v>Kelurahan</v>
      </c>
      <c r="B2648" s="346"/>
      <c r="C2648" s="346"/>
      <c r="D2648" s="346"/>
      <c r="E2648" s="23" t="str">
        <f>[128]Base_01!$C$2</f>
        <v>Klasabi</v>
      </c>
      <c r="F2648" s="19"/>
      <c r="G2648" s="19"/>
      <c r="H2648" s="21"/>
      <c r="I2648" s="21"/>
      <c r="J2648" s="19"/>
      <c r="K2648" s="404"/>
      <c r="L2648" s="368"/>
      <c r="M2648" s="368"/>
      <c r="N2648" s="368"/>
      <c r="O2648" s="368"/>
      <c r="P2648" s="368"/>
      <c r="Q2648" s="368"/>
      <c r="R2648" s="405"/>
      <c r="S2648" s="19" t="s">
        <v>254</v>
      </c>
      <c r="T2648" s="19"/>
      <c r="U2648" s="19"/>
      <c r="V2648" s="19"/>
      <c r="W2648" s="19"/>
      <c r="X2648" s="19"/>
      <c r="Y2648" s="19"/>
      <c r="Z2648" s="19"/>
      <c r="AA2648" s="19"/>
    </row>
    <row r="2649" spans="1:27" x14ac:dyDescent="0.2">
      <c r="A2649" s="346" t="s">
        <v>9</v>
      </c>
      <c r="B2649" s="346"/>
      <c r="C2649" s="346"/>
      <c r="D2649" s="346"/>
      <c r="E2649" s="23" t="str">
        <f>[128]Base_01!$C$3</f>
        <v>Sorong Manoi</v>
      </c>
      <c r="F2649" s="19"/>
      <c r="G2649" s="19"/>
      <c r="H2649" s="21"/>
      <c r="I2649" s="21"/>
      <c r="J2649" s="19"/>
      <c r="K2649" s="404"/>
      <c r="L2649" s="368"/>
      <c r="M2649" s="368"/>
      <c r="N2649" s="368"/>
      <c r="O2649" s="368"/>
      <c r="P2649" s="368"/>
      <c r="Q2649" s="368"/>
      <c r="R2649" s="405"/>
      <c r="S2649" s="19" t="s">
        <v>255</v>
      </c>
      <c r="T2649" s="19"/>
      <c r="U2649" s="19"/>
      <c r="V2649" s="19"/>
      <c r="W2649" s="19"/>
      <c r="X2649" s="19"/>
      <c r="Y2649" s="19"/>
      <c r="Z2649" s="19"/>
      <c r="AA2649" s="19"/>
    </row>
    <row r="2650" spans="1:27" x14ac:dyDescent="0.2">
      <c r="A2650" s="346" t="str">
        <f>[128]Base_01!$B$4</f>
        <v>Kota</v>
      </c>
      <c r="B2650" s="346"/>
      <c r="C2650" s="346"/>
      <c r="D2650" s="346"/>
      <c r="E2650" s="23" t="str">
        <f>[128]Base_01!$C$4</f>
        <v>Sorong</v>
      </c>
      <c r="F2650" s="19"/>
      <c r="G2650" s="19"/>
      <c r="H2650" s="21"/>
      <c r="I2650" s="21"/>
      <c r="J2650" s="19"/>
      <c r="K2650" s="404"/>
      <c r="L2650" s="368"/>
      <c r="M2650" s="368"/>
      <c r="N2650" s="368"/>
      <c r="O2650" s="368"/>
      <c r="P2650" s="368"/>
      <c r="Q2650" s="368"/>
      <c r="R2650" s="405"/>
      <c r="S2650" s="19" t="s">
        <v>257</v>
      </c>
      <c r="T2650" s="19"/>
      <c r="U2650" s="19"/>
      <c r="V2650" s="19"/>
      <c r="W2650" s="19"/>
      <c r="X2650" s="19"/>
      <c r="Y2650" s="19"/>
      <c r="Z2650" s="19"/>
      <c r="AA2650" s="19"/>
    </row>
    <row r="2651" spans="1:27" x14ac:dyDescent="0.2">
      <c r="A2651" s="346" t="str">
        <f>[128]Base_01!$B$5</f>
        <v>Provinsi</v>
      </c>
      <c r="B2651" s="346"/>
      <c r="C2651" s="346"/>
      <c r="D2651" s="346"/>
      <c r="E2651" s="19" t="str">
        <f>[128]Base_01!$C$5</f>
        <v>Papua Barat Daya</v>
      </c>
      <c r="F2651" s="19"/>
      <c r="G2651" s="21"/>
      <c r="H2651" s="21"/>
      <c r="I2651" s="21"/>
      <c r="J2651" s="19"/>
      <c r="K2651" s="404"/>
      <c r="L2651" s="368"/>
      <c r="M2651" s="368"/>
      <c r="N2651" s="368"/>
      <c r="O2651" s="368"/>
      <c r="P2651" s="368"/>
      <c r="Q2651" s="368"/>
      <c r="R2651" s="405"/>
      <c r="S2651" s="19" t="s">
        <v>258</v>
      </c>
      <c r="T2651" s="19"/>
      <c r="U2651" s="19"/>
      <c r="V2651" s="19"/>
      <c r="W2651" s="19"/>
      <c r="X2651" s="19"/>
      <c r="Y2651" s="19"/>
      <c r="Z2651" s="19"/>
      <c r="AA2651" s="19"/>
    </row>
    <row r="2652" spans="1:27" x14ac:dyDescent="0.2">
      <c r="A2652" s="19"/>
      <c r="B2652" s="19"/>
      <c r="C2652" s="19"/>
      <c r="D2652" s="21"/>
      <c r="E2652" s="21"/>
      <c r="F2652" s="21"/>
      <c r="G2652" s="21"/>
      <c r="H2652" s="21"/>
      <c r="I2652" s="21"/>
      <c r="J2652" s="21"/>
      <c r="K2652" s="404"/>
      <c r="L2652" s="368"/>
      <c r="M2652" s="368"/>
      <c r="N2652" s="368"/>
      <c r="O2652" s="368"/>
      <c r="P2652" s="368"/>
      <c r="Q2652" s="368"/>
      <c r="R2652" s="405"/>
      <c r="S2652" s="19"/>
      <c r="T2652" s="19"/>
      <c r="U2652" s="19"/>
      <c r="V2652" s="19"/>
      <c r="W2652" s="19"/>
      <c r="X2652" s="19"/>
      <c r="Y2652" s="19"/>
      <c r="Z2652" s="19"/>
      <c r="AA2652" s="19"/>
    </row>
    <row r="2653" spans="1:27" x14ac:dyDescent="0.2">
      <c r="A2653" s="19"/>
      <c r="B2653" s="19"/>
      <c r="C2653" s="19"/>
      <c r="D2653" s="21"/>
      <c r="E2653" s="21"/>
      <c r="F2653" s="21"/>
      <c r="G2653" s="21"/>
      <c r="H2653" s="21"/>
      <c r="I2653" s="21"/>
      <c r="J2653" s="21"/>
      <c r="K2653" s="404"/>
      <c r="L2653" s="368"/>
      <c r="M2653" s="368"/>
      <c r="N2653" s="368"/>
      <c r="O2653" s="368"/>
      <c r="P2653" s="368"/>
      <c r="Q2653" s="368"/>
      <c r="R2653" s="405"/>
      <c r="S2653" s="19"/>
      <c r="T2653" s="19"/>
      <c r="U2653" s="19"/>
      <c r="V2653" s="19"/>
      <c r="W2653" s="19"/>
      <c r="X2653" s="19"/>
      <c r="Y2653" s="19"/>
      <c r="Z2653" s="19"/>
      <c r="AA2653" s="19"/>
    </row>
    <row r="2654" spans="1:27" x14ac:dyDescent="0.2">
      <c r="A2654" s="19"/>
      <c r="B2654" s="19"/>
      <c r="C2654" s="19"/>
      <c r="D2654" s="21"/>
      <c r="E2654" s="21"/>
      <c r="F2654" s="21"/>
      <c r="G2654" s="21"/>
      <c r="H2654" s="21"/>
      <c r="I2654" s="21"/>
      <c r="J2654" s="21"/>
      <c r="K2654" s="404"/>
      <c r="L2654" s="368"/>
      <c r="M2654" s="368"/>
      <c r="N2654" s="368"/>
      <c r="O2654" s="368"/>
      <c r="P2654" s="368"/>
      <c r="Q2654" s="368"/>
      <c r="R2654" s="405"/>
      <c r="S2654" s="19"/>
      <c r="T2654" s="19"/>
      <c r="U2654" s="19"/>
      <c r="V2654" s="19"/>
      <c r="W2654" s="19"/>
      <c r="X2654" s="19"/>
      <c r="Y2654" s="19"/>
      <c r="Z2654" s="19"/>
      <c r="AA2654" s="19"/>
    </row>
    <row r="2655" spans="1:27" ht="16" thickBot="1" x14ac:dyDescent="0.25">
      <c r="A2655" s="19"/>
      <c r="B2655" s="19"/>
      <c r="C2655" s="19"/>
      <c r="D2655" s="21"/>
      <c r="E2655" s="21"/>
      <c r="F2655" s="21"/>
      <c r="G2655" s="21"/>
      <c r="H2655" s="21"/>
      <c r="I2655" s="21"/>
      <c r="J2655" s="21"/>
      <c r="K2655" s="406"/>
      <c r="L2655" s="407"/>
      <c r="M2655" s="407"/>
      <c r="N2655" s="407"/>
      <c r="O2655" s="407"/>
      <c r="P2655" s="407"/>
      <c r="Q2655" s="407"/>
      <c r="R2655" s="408"/>
      <c r="S2655" s="19"/>
      <c r="T2655" s="19"/>
      <c r="U2655" s="19"/>
      <c r="V2655" s="19"/>
      <c r="W2655" s="19"/>
      <c r="X2655" s="19"/>
      <c r="Y2655" s="19"/>
      <c r="Z2655" s="19"/>
      <c r="AA2655" s="19"/>
    </row>
    <row r="2656" spans="1:27" x14ac:dyDescent="0.2">
      <c r="A2656" s="19"/>
      <c r="B2656" s="19"/>
      <c r="C2656" s="19"/>
      <c r="D2656" s="21"/>
      <c r="E2656" s="21"/>
      <c r="F2656" s="21"/>
      <c r="G2656" s="21"/>
      <c r="H2656" s="21"/>
      <c r="I2656" s="21"/>
      <c r="J2656" s="21"/>
      <c r="K2656" s="28"/>
      <c r="L2656" s="28"/>
      <c r="M2656" s="28"/>
      <c r="N2656" s="28"/>
      <c r="O2656" s="28"/>
      <c r="P2656" s="28"/>
      <c r="Q2656" s="28"/>
      <c r="R2656" s="28"/>
      <c r="S2656" s="19"/>
      <c r="T2656" s="19"/>
      <c r="U2656" s="19"/>
      <c r="V2656" s="19"/>
      <c r="W2656" s="19"/>
      <c r="X2656" s="19"/>
      <c r="Y2656" s="19"/>
      <c r="Z2656" s="19"/>
      <c r="AA2656" s="19"/>
    </row>
    <row r="2657" spans="1:27" x14ac:dyDescent="0.2">
      <c r="A2657" s="19"/>
      <c r="B2657" s="19"/>
      <c r="C2657" s="19"/>
      <c r="D2657" s="19"/>
      <c r="E2657" s="19"/>
      <c r="F2657" s="19"/>
      <c r="G2657" s="19"/>
      <c r="H2657" s="19"/>
      <c r="I2657" s="21"/>
      <c r="J2657" s="21"/>
      <c r="K2657" s="21"/>
      <c r="L2657" s="21"/>
      <c r="M2657" s="21"/>
      <c r="N2657" s="21"/>
      <c r="O2657" s="21"/>
      <c r="P2657" s="21"/>
      <c r="Q2657" s="21"/>
      <c r="R2657" s="21"/>
      <c r="S2657" s="19"/>
      <c r="T2657" s="19"/>
      <c r="U2657" s="19"/>
      <c r="V2657" s="19"/>
      <c r="W2657" s="19"/>
      <c r="X2657" s="19"/>
      <c r="Y2657" s="19"/>
      <c r="Z2657" s="19"/>
      <c r="AA2657" s="19"/>
    </row>
    <row r="2658" spans="1:27" ht="16" thickBot="1" x14ac:dyDescent="0.25">
      <c r="A2658" s="24" t="s">
        <v>310</v>
      </c>
      <c r="B2658" s="19"/>
      <c r="C2658" s="19"/>
      <c r="D2658" s="19"/>
      <c r="E2658" s="19"/>
      <c r="F2658" s="19"/>
      <c r="G2658" s="19"/>
      <c r="H2658" s="19"/>
      <c r="I2658" s="21"/>
      <c r="J2658" s="21"/>
      <c r="K2658" s="21"/>
      <c r="L2658" s="21"/>
      <c r="M2658" s="21"/>
      <c r="N2658" s="25"/>
      <c r="O2658" s="21"/>
      <c r="P2658" s="21"/>
      <c r="Q2658" s="21"/>
      <c r="R2658" s="21"/>
      <c r="S2658" s="19"/>
      <c r="T2658" s="19"/>
      <c r="U2658" s="19"/>
      <c r="V2658" s="19"/>
      <c r="W2658" s="19"/>
      <c r="X2658" s="19"/>
      <c r="Y2658" s="19"/>
      <c r="Z2658" s="19"/>
      <c r="AA2658" s="19"/>
    </row>
    <row r="2659" spans="1:27" x14ac:dyDescent="0.2">
      <c r="A2659" s="383" t="s">
        <v>259</v>
      </c>
      <c r="B2659" s="384"/>
      <c r="C2659" s="384"/>
      <c r="D2659" s="384"/>
      <c r="E2659" s="384"/>
      <c r="F2659" s="389" t="s">
        <v>323</v>
      </c>
      <c r="G2659" s="390"/>
      <c r="H2659" s="390"/>
      <c r="I2659" s="390"/>
      <c r="J2659" s="390"/>
      <c r="K2659" s="390"/>
      <c r="L2659" s="390"/>
      <c r="M2659" s="391"/>
      <c r="N2659" s="384" t="s">
        <v>259</v>
      </c>
      <c r="O2659" s="384"/>
      <c r="P2659" s="384"/>
      <c r="Q2659" s="384"/>
      <c r="R2659" s="397"/>
      <c r="S2659" s="19"/>
      <c r="T2659" s="19"/>
      <c r="U2659" s="19"/>
      <c r="V2659" s="19"/>
      <c r="W2659" s="19"/>
      <c r="X2659" s="19"/>
      <c r="Y2659" s="19"/>
      <c r="Z2659" s="19"/>
      <c r="AA2659" s="19"/>
    </row>
    <row r="2660" spans="1:27" x14ac:dyDescent="0.2">
      <c r="A2660" s="385"/>
      <c r="B2660" s="386"/>
      <c r="C2660" s="386"/>
      <c r="D2660" s="386"/>
      <c r="E2660" s="386"/>
      <c r="F2660" s="392"/>
      <c r="G2660" s="379"/>
      <c r="H2660" s="379"/>
      <c r="I2660" s="379"/>
      <c r="J2660" s="379"/>
      <c r="K2660" s="379"/>
      <c r="L2660" s="379"/>
      <c r="M2660" s="393"/>
      <c r="N2660" s="386"/>
      <c r="O2660" s="386"/>
      <c r="P2660" s="386"/>
      <c r="Q2660" s="386"/>
      <c r="R2660" s="398"/>
      <c r="S2660" s="19" t="s">
        <v>260</v>
      </c>
      <c r="T2660" s="19"/>
      <c r="U2660" s="19"/>
      <c r="V2660" s="19"/>
      <c r="W2660" s="19"/>
      <c r="X2660" s="19"/>
      <c r="Y2660" s="19"/>
      <c r="Z2660" s="19"/>
      <c r="AA2660" s="19"/>
    </row>
    <row r="2661" spans="1:27" x14ac:dyDescent="0.2">
      <c r="A2661" s="385"/>
      <c r="B2661" s="386"/>
      <c r="C2661" s="386"/>
      <c r="D2661" s="386"/>
      <c r="E2661" s="386"/>
      <c r="F2661" s="392"/>
      <c r="G2661" s="379"/>
      <c r="H2661" s="379"/>
      <c r="I2661" s="379"/>
      <c r="J2661" s="379"/>
      <c r="K2661" s="379"/>
      <c r="L2661" s="379"/>
      <c r="M2661" s="393"/>
      <c r="N2661" s="386"/>
      <c r="O2661" s="386"/>
      <c r="P2661" s="386"/>
      <c r="Q2661" s="386"/>
      <c r="R2661" s="398"/>
      <c r="S2661" s="19" t="s">
        <v>261</v>
      </c>
      <c r="T2661" s="19"/>
      <c r="U2661" s="19"/>
      <c r="V2661" s="19"/>
      <c r="W2661" s="19"/>
      <c r="X2661" s="19"/>
      <c r="Y2661" s="19"/>
      <c r="Z2661" s="19"/>
      <c r="AA2661" s="19"/>
    </row>
    <row r="2662" spans="1:27" x14ac:dyDescent="0.2">
      <c r="A2662" s="385"/>
      <c r="B2662" s="386"/>
      <c r="C2662" s="386"/>
      <c r="D2662" s="386"/>
      <c r="E2662" s="386"/>
      <c r="F2662" s="392"/>
      <c r="G2662" s="379"/>
      <c r="H2662" s="379"/>
      <c r="I2662" s="379"/>
      <c r="J2662" s="379"/>
      <c r="K2662" s="379"/>
      <c r="L2662" s="379"/>
      <c r="M2662" s="393"/>
      <c r="N2662" s="386"/>
      <c r="O2662" s="386"/>
      <c r="P2662" s="386"/>
      <c r="Q2662" s="386"/>
      <c r="R2662" s="398"/>
      <c r="S2662" s="19"/>
      <c r="T2662" s="19"/>
      <c r="U2662" s="19"/>
      <c r="V2662" s="19"/>
      <c r="W2662" s="19"/>
      <c r="X2662" s="19"/>
      <c r="Y2662" s="19"/>
      <c r="Z2662" s="19"/>
      <c r="AA2662" s="19"/>
    </row>
    <row r="2663" spans="1:27" x14ac:dyDescent="0.2">
      <c r="A2663" s="385"/>
      <c r="B2663" s="386"/>
      <c r="C2663" s="386"/>
      <c r="D2663" s="386"/>
      <c r="E2663" s="386"/>
      <c r="F2663" s="392"/>
      <c r="G2663" s="379"/>
      <c r="H2663" s="379"/>
      <c r="I2663" s="379"/>
      <c r="J2663" s="379"/>
      <c r="K2663" s="379"/>
      <c r="L2663" s="379"/>
      <c r="M2663" s="393"/>
      <c r="N2663" s="386"/>
      <c r="O2663" s="386"/>
      <c r="P2663" s="386"/>
      <c r="Q2663" s="386"/>
      <c r="R2663" s="398"/>
      <c r="S2663" s="19"/>
      <c r="T2663" s="19"/>
      <c r="U2663" s="19"/>
      <c r="V2663" s="19"/>
      <c r="W2663" s="19"/>
      <c r="X2663" s="19"/>
      <c r="Y2663" s="19"/>
      <c r="Z2663" s="19"/>
      <c r="AA2663" s="19"/>
    </row>
    <row r="2664" spans="1:27" x14ac:dyDescent="0.2">
      <c r="A2664" s="385"/>
      <c r="B2664" s="386"/>
      <c r="C2664" s="386"/>
      <c r="D2664" s="386"/>
      <c r="E2664" s="386"/>
      <c r="F2664" s="392"/>
      <c r="G2664" s="379"/>
      <c r="H2664" s="379"/>
      <c r="I2664" s="379"/>
      <c r="J2664" s="379"/>
      <c r="K2664" s="379"/>
      <c r="L2664" s="379"/>
      <c r="M2664" s="393"/>
      <c r="N2664" s="386"/>
      <c r="O2664" s="386"/>
      <c r="P2664" s="386"/>
      <c r="Q2664" s="386"/>
      <c r="R2664" s="398"/>
      <c r="S2664" s="19"/>
      <c r="T2664" s="19"/>
      <c r="U2664" s="19"/>
      <c r="V2664" s="19"/>
      <c r="W2664" s="19"/>
      <c r="X2664" s="19"/>
      <c r="Y2664" s="19"/>
      <c r="Z2664" s="19"/>
      <c r="AA2664" s="19"/>
    </row>
    <row r="2665" spans="1:27" x14ac:dyDescent="0.2">
      <c r="A2665" s="385"/>
      <c r="B2665" s="386"/>
      <c r="C2665" s="386"/>
      <c r="D2665" s="386"/>
      <c r="E2665" s="386"/>
      <c r="F2665" s="392"/>
      <c r="G2665" s="379"/>
      <c r="H2665" s="379"/>
      <c r="I2665" s="379"/>
      <c r="J2665" s="379"/>
      <c r="K2665" s="379"/>
      <c r="L2665" s="379"/>
      <c r="M2665" s="393"/>
      <c r="N2665" s="386"/>
      <c r="O2665" s="386"/>
      <c r="P2665" s="386"/>
      <c r="Q2665" s="386"/>
      <c r="R2665" s="398"/>
      <c r="S2665" s="19"/>
      <c r="T2665" s="19"/>
      <c r="U2665" s="19"/>
      <c r="V2665" s="19"/>
      <c r="W2665" s="19"/>
      <c r="X2665" s="19"/>
      <c r="Y2665" s="19"/>
      <c r="Z2665" s="19"/>
      <c r="AA2665" s="19"/>
    </row>
    <row r="2666" spans="1:27" x14ac:dyDescent="0.2">
      <c r="A2666" s="385"/>
      <c r="B2666" s="386"/>
      <c r="C2666" s="386"/>
      <c r="D2666" s="386"/>
      <c r="E2666" s="386"/>
      <c r="F2666" s="392"/>
      <c r="G2666" s="379"/>
      <c r="H2666" s="379"/>
      <c r="I2666" s="379"/>
      <c r="J2666" s="379"/>
      <c r="K2666" s="379"/>
      <c r="L2666" s="379"/>
      <c r="M2666" s="393"/>
      <c r="N2666" s="386"/>
      <c r="O2666" s="386"/>
      <c r="P2666" s="386"/>
      <c r="Q2666" s="386"/>
      <c r="R2666" s="398"/>
      <c r="S2666" s="19" t="s">
        <v>262</v>
      </c>
      <c r="T2666" s="19"/>
      <c r="U2666" s="19"/>
      <c r="V2666" s="19"/>
      <c r="W2666" s="19"/>
      <c r="X2666" s="19"/>
      <c r="Y2666" s="19"/>
      <c r="Z2666" s="19"/>
      <c r="AA2666" s="19"/>
    </row>
    <row r="2667" spans="1:27" x14ac:dyDescent="0.2">
      <c r="A2667" s="385"/>
      <c r="B2667" s="386"/>
      <c r="C2667" s="386"/>
      <c r="D2667" s="386"/>
      <c r="E2667" s="386"/>
      <c r="F2667" s="392"/>
      <c r="G2667" s="379"/>
      <c r="H2667" s="379"/>
      <c r="I2667" s="379"/>
      <c r="J2667" s="379"/>
      <c r="K2667" s="379"/>
      <c r="L2667" s="379"/>
      <c r="M2667" s="393"/>
      <c r="N2667" s="386"/>
      <c r="O2667" s="386"/>
      <c r="P2667" s="386"/>
      <c r="Q2667" s="386"/>
      <c r="R2667" s="398"/>
      <c r="S2667" s="19" t="s">
        <v>263</v>
      </c>
      <c r="T2667" s="19"/>
      <c r="U2667" s="19"/>
      <c r="V2667" s="19"/>
      <c r="W2667" s="19"/>
      <c r="X2667" s="19"/>
      <c r="Y2667" s="19"/>
      <c r="Z2667" s="19"/>
      <c r="AA2667" s="19"/>
    </row>
    <row r="2668" spans="1:27" ht="16" thickBot="1" x14ac:dyDescent="0.25">
      <c r="A2668" s="387"/>
      <c r="B2668" s="388"/>
      <c r="C2668" s="388"/>
      <c r="D2668" s="388"/>
      <c r="E2668" s="388"/>
      <c r="F2668" s="392"/>
      <c r="G2668" s="379"/>
      <c r="H2668" s="379"/>
      <c r="I2668" s="379"/>
      <c r="J2668" s="379"/>
      <c r="K2668" s="379"/>
      <c r="L2668" s="379"/>
      <c r="M2668" s="393"/>
      <c r="N2668" s="388"/>
      <c r="O2668" s="388"/>
      <c r="P2668" s="388"/>
      <c r="Q2668" s="388"/>
      <c r="R2668" s="399"/>
      <c r="S2668" s="19" t="s">
        <v>258</v>
      </c>
      <c r="T2668" s="19"/>
      <c r="U2668" s="19"/>
      <c r="V2668" s="19"/>
      <c r="W2668" s="19"/>
      <c r="X2668" s="19"/>
      <c r="Y2668" s="19"/>
      <c r="Z2668" s="19"/>
      <c r="AA2668" s="19"/>
    </row>
    <row r="2669" spans="1:27" x14ac:dyDescent="0.2">
      <c r="A2669" s="383" t="s">
        <v>259</v>
      </c>
      <c r="B2669" s="384"/>
      <c r="C2669" s="384"/>
      <c r="D2669" s="384"/>
      <c r="E2669" s="384"/>
      <c r="F2669" s="392"/>
      <c r="G2669" s="379"/>
      <c r="H2669" s="379"/>
      <c r="I2669" s="379"/>
      <c r="J2669" s="379"/>
      <c r="K2669" s="379"/>
      <c r="L2669" s="379"/>
      <c r="M2669" s="393"/>
      <c r="N2669" s="384" t="s">
        <v>259</v>
      </c>
      <c r="O2669" s="384"/>
      <c r="P2669" s="384"/>
      <c r="Q2669" s="384"/>
      <c r="R2669" s="397"/>
      <c r="S2669" s="19" t="s">
        <v>264</v>
      </c>
      <c r="T2669" s="19"/>
      <c r="U2669" s="19"/>
      <c r="V2669" s="19"/>
      <c r="W2669" s="19"/>
      <c r="X2669" s="19"/>
      <c r="Y2669" s="19"/>
      <c r="Z2669" s="19"/>
      <c r="AA2669" s="19"/>
    </row>
    <row r="2670" spans="1:27" x14ac:dyDescent="0.2">
      <c r="A2670" s="385"/>
      <c r="B2670" s="386"/>
      <c r="C2670" s="386"/>
      <c r="D2670" s="386"/>
      <c r="E2670" s="386"/>
      <c r="F2670" s="392"/>
      <c r="G2670" s="379"/>
      <c r="H2670" s="379"/>
      <c r="I2670" s="379"/>
      <c r="J2670" s="379"/>
      <c r="K2670" s="379"/>
      <c r="L2670" s="379"/>
      <c r="M2670" s="393"/>
      <c r="N2670" s="386"/>
      <c r="O2670" s="386"/>
      <c r="P2670" s="386"/>
      <c r="Q2670" s="386"/>
      <c r="R2670" s="398"/>
      <c r="S2670" s="19" t="s">
        <v>265</v>
      </c>
      <c r="T2670" s="19"/>
      <c r="U2670" s="19"/>
      <c r="V2670" s="19"/>
      <c r="W2670" s="19"/>
      <c r="X2670" s="19"/>
      <c r="Y2670" s="19"/>
      <c r="Z2670" s="19"/>
      <c r="AA2670" s="19"/>
    </row>
    <row r="2671" spans="1:27" x14ac:dyDescent="0.2">
      <c r="A2671" s="385"/>
      <c r="B2671" s="386"/>
      <c r="C2671" s="386"/>
      <c r="D2671" s="386"/>
      <c r="E2671" s="386"/>
      <c r="F2671" s="392"/>
      <c r="G2671" s="379"/>
      <c r="H2671" s="379"/>
      <c r="I2671" s="379"/>
      <c r="J2671" s="379"/>
      <c r="K2671" s="379"/>
      <c r="L2671" s="379"/>
      <c r="M2671" s="393"/>
      <c r="N2671" s="386"/>
      <c r="O2671" s="386"/>
      <c r="P2671" s="386"/>
      <c r="Q2671" s="386"/>
      <c r="R2671" s="398"/>
      <c r="S2671" s="19"/>
      <c r="T2671" s="19"/>
      <c r="U2671" s="19"/>
      <c r="V2671" s="19"/>
      <c r="W2671" s="19"/>
      <c r="X2671" s="19"/>
      <c r="Y2671" s="19"/>
      <c r="Z2671" s="19"/>
      <c r="AA2671" s="19"/>
    </row>
    <row r="2672" spans="1:27" x14ac:dyDescent="0.2">
      <c r="A2672" s="385"/>
      <c r="B2672" s="386"/>
      <c r="C2672" s="386"/>
      <c r="D2672" s="386"/>
      <c r="E2672" s="386"/>
      <c r="F2672" s="392"/>
      <c r="G2672" s="379"/>
      <c r="H2672" s="379"/>
      <c r="I2672" s="379"/>
      <c r="J2672" s="379"/>
      <c r="K2672" s="379"/>
      <c r="L2672" s="379"/>
      <c r="M2672" s="393"/>
      <c r="N2672" s="386"/>
      <c r="O2672" s="386"/>
      <c r="P2672" s="386"/>
      <c r="Q2672" s="386"/>
      <c r="R2672" s="398"/>
      <c r="S2672" s="19"/>
      <c r="T2672" s="19"/>
      <c r="U2672" s="19"/>
      <c r="V2672" s="19"/>
      <c r="W2672" s="19"/>
      <c r="X2672" s="19"/>
      <c r="Y2672" s="19"/>
      <c r="Z2672" s="19"/>
      <c r="AA2672" s="19"/>
    </row>
    <row r="2673" spans="1:27" x14ac:dyDescent="0.2">
      <c r="A2673" s="385"/>
      <c r="B2673" s="386"/>
      <c r="C2673" s="386"/>
      <c r="D2673" s="386"/>
      <c r="E2673" s="386"/>
      <c r="F2673" s="392"/>
      <c r="G2673" s="379"/>
      <c r="H2673" s="379"/>
      <c r="I2673" s="379"/>
      <c r="J2673" s="379"/>
      <c r="K2673" s="379"/>
      <c r="L2673" s="379"/>
      <c r="M2673" s="393"/>
      <c r="N2673" s="386"/>
      <c r="O2673" s="386"/>
      <c r="P2673" s="386"/>
      <c r="Q2673" s="386"/>
      <c r="R2673" s="398"/>
      <c r="S2673" s="19"/>
      <c r="T2673" s="19"/>
      <c r="U2673" s="19"/>
      <c r="V2673" s="19"/>
      <c r="W2673" s="19"/>
      <c r="X2673" s="19"/>
      <c r="Y2673" s="19"/>
      <c r="Z2673" s="19"/>
      <c r="AA2673" s="19"/>
    </row>
    <row r="2674" spans="1:27" x14ac:dyDescent="0.2">
      <c r="A2674" s="385"/>
      <c r="B2674" s="386"/>
      <c r="C2674" s="386"/>
      <c r="D2674" s="386"/>
      <c r="E2674" s="386"/>
      <c r="F2674" s="392"/>
      <c r="G2674" s="379"/>
      <c r="H2674" s="379"/>
      <c r="I2674" s="379"/>
      <c r="J2674" s="379"/>
      <c r="K2674" s="379"/>
      <c r="L2674" s="379"/>
      <c r="M2674" s="393"/>
      <c r="N2674" s="386"/>
      <c r="O2674" s="386"/>
      <c r="P2674" s="386"/>
      <c r="Q2674" s="386"/>
      <c r="R2674" s="398"/>
      <c r="S2674" s="19"/>
      <c r="T2674" s="19"/>
      <c r="U2674" s="19"/>
      <c r="V2674" s="19"/>
      <c r="W2674" s="19"/>
      <c r="X2674" s="19"/>
      <c r="Y2674" s="19"/>
      <c r="Z2674" s="19"/>
      <c r="AA2674" s="19"/>
    </row>
    <row r="2675" spans="1:27" x14ac:dyDescent="0.2">
      <c r="A2675" s="385"/>
      <c r="B2675" s="386"/>
      <c r="C2675" s="386"/>
      <c r="D2675" s="386"/>
      <c r="E2675" s="386"/>
      <c r="F2675" s="392"/>
      <c r="G2675" s="379"/>
      <c r="H2675" s="379"/>
      <c r="I2675" s="379"/>
      <c r="J2675" s="379"/>
      <c r="K2675" s="379"/>
      <c r="L2675" s="379"/>
      <c r="M2675" s="393"/>
      <c r="N2675" s="386"/>
      <c r="O2675" s="386"/>
      <c r="P2675" s="386"/>
      <c r="Q2675" s="386"/>
      <c r="R2675" s="398"/>
      <c r="S2675" s="19"/>
      <c r="T2675" s="19"/>
      <c r="U2675" s="19"/>
      <c r="V2675" s="19"/>
      <c r="W2675" s="19"/>
      <c r="X2675" s="19"/>
      <c r="Y2675" s="19"/>
      <c r="Z2675" s="19"/>
      <c r="AA2675" s="19"/>
    </row>
    <row r="2676" spans="1:27" x14ac:dyDescent="0.2">
      <c r="A2676" s="385"/>
      <c r="B2676" s="386"/>
      <c r="C2676" s="386"/>
      <c r="D2676" s="386"/>
      <c r="E2676" s="386"/>
      <c r="F2676" s="392"/>
      <c r="G2676" s="379"/>
      <c r="H2676" s="379"/>
      <c r="I2676" s="379"/>
      <c r="J2676" s="379"/>
      <c r="K2676" s="379"/>
      <c r="L2676" s="379"/>
      <c r="M2676" s="393"/>
      <c r="N2676" s="386"/>
      <c r="O2676" s="386"/>
      <c r="P2676" s="386"/>
      <c r="Q2676" s="386"/>
      <c r="R2676" s="398"/>
      <c r="S2676" s="19"/>
      <c r="T2676" s="19"/>
      <c r="U2676" s="19"/>
      <c r="V2676" s="19"/>
      <c r="W2676" s="19"/>
      <c r="X2676" s="19"/>
      <c r="Y2676" s="19"/>
      <c r="Z2676" s="19"/>
      <c r="AA2676" s="19"/>
    </row>
    <row r="2677" spans="1:27" x14ac:dyDescent="0.2">
      <c r="A2677" s="385"/>
      <c r="B2677" s="386"/>
      <c r="C2677" s="386"/>
      <c r="D2677" s="386"/>
      <c r="E2677" s="386"/>
      <c r="F2677" s="392"/>
      <c r="G2677" s="379"/>
      <c r="H2677" s="379"/>
      <c r="I2677" s="379"/>
      <c r="J2677" s="379"/>
      <c r="K2677" s="379"/>
      <c r="L2677" s="379"/>
      <c r="M2677" s="393"/>
      <c r="N2677" s="386"/>
      <c r="O2677" s="386"/>
      <c r="P2677" s="386"/>
      <c r="Q2677" s="386"/>
      <c r="R2677" s="398"/>
      <c r="S2677" s="19"/>
      <c r="T2677" s="19"/>
      <c r="U2677" s="19"/>
      <c r="V2677" s="19"/>
      <c r="W2677" s="19"/>
      <c r="X2677" s="19"/>
      <c r="Y2677" s="19"/>
      <c r="Z2677" s="19"/>
      <c r="AA2677" s="19"/>
    </row>
    <row r="2678" spans="1:27" ht="16" thickBot="1" x14ac:dyDescent="0.25">
      <c r="A2678" s="387"/>
      <c r="B2678" s="388"/>
      <c r="C2678" s="388"/>
      <c r="D2678" s="388"/>
      <c r="E2678" s="388"/>
      <c r="F2678" s="392"/>
      <c r="G2678" s="379"/>
      <c r="H2678" s="379"/>
      <c r="I2678" s="379"/>
      <c r="J2678" s="379"/>
      <c r="K2678" s="379"/>
      <c r="L2678" s="379"/>
      <c r="M2678" s="393"/>
      <c r="N2678" s="388"/>
      <c r="O2678" s="388"/>
      <c r="P2678" s="388"/>
      <c r="Q2678" s="388"/>
      <c r="R2678" s="399"/>
      <c r="S2678" s="19"/>
      <c r="T2678" s="19"/>
      <c r="U2678" s="19"/>
      <c r="V2678" s="19"/>
      <c r="W2678" s="19"/>
      <c r="X2678" s="19"/>
      <c r="Y2678" s="19"/>
      <c r="Z2678" s="19"/>
      <c r="AA2678" s="19"/>
    </row>
    <row r="2679" spans="1:27" x14ac:dyDescent="0.2">
      <c r="A2679" s="383" t="s">
        <v>259</v>
      </c>
      <c r="B2679" s="384"/>
      <c r="C2679" s="384"/>
      <c r="D2679" s="384"/>
      <c r="E2679" s="384"/>
      <c r="F2679" s="392"/>
      <c r="G2679" s="379"/>
      <c r="H2679" s="379"/>
      <c r="I2679" s="379"/>
      <c r="J2679" s="379"/>
      <c r="K2679" s="379"/>
      <c r="L2679" s="379"/>
      <c r="M2679" s="393"/>
      <c r="N2679" s="384" t="s">
        <v>259</v>
      </c>
      <c r="O2679" s="384"/>
      <c r="P2679" s="384"/>
      <c r="Q2679" s="384"/>
      <c r="R2679" s="397"/>
      <c r="S2679" s="19"/>
      <c r="T2679" s="19"/>
      <c r="U2679" s="19"/>
      <c r="V2679" s="19"/>
      <c r="W2679" s="19"/>
      <c r="X2679" s="19"/>
      <c r="Y2679" s="19"/>
      <c r="Z2679" s="19"/>
      <c r="AA2679" s="19"/>
    </row>
    <row r="2680" spans="1:27" x14ac:dyDescent="0.2">
      <c r="A2680" s="385"/>
      <c r="B2680" s="386"/>
      <c r="C2680" s="386"/>
      <c r="D2680" s="386"/>
      <c r="E2680" s="386"/>
      <c r="F2680" s="392"/>
      <c r="G2680" s="379"/>
      <c r="H2680" s="379"/>
      <c r="I2680" s="379"/>
      <c r="J2680" s="379"/>
      <c r="K2680" s="379"/>
      <c r="L2680" s="379"/>
      <c r="M2680" s="393"/>
      <c r="N2680" s="386"/>
      <c r="O2680" s="386"/>
      <c r="P2680" s="386"/>
      <c r="Q2680" s="386"/>
      <c r="R2680" s="398"/>
      <c r="S2680" s="19"/>
      <c r="T2680" s="19"/>
      <c r="U2680" s="19"/>
      <c r="V2680" s="19"/>
      <c r="W2680" s="19"/>
      <c r="X2680" s="19"/>
      <c r="Y2680" s="19"/>
      <c r="Z2680" s="19"/>
      <c r="AA2680" s="19"/>
    </row>
    <row r="2681" spans="1:27" x14ac:dyDescent="0.2">
      <c r="A2681" s="385"/>
      <c r="B2681" s="386"/>
      <c r="C2681" s="386"/>
      <c r="D2681" s="386"/>
      <c r="E2681" s="386"/>
      <c r="F2681" s="392"/>
      <c r="G2681" s="379"/>
      <c r="H2681" s="379"/>
      <c r="I2681" s="379"/>
      <c r="J2681" s="379"/>
      <c r="K2681" s="379"/>
      <c r="L2681" s="379"/>
      <c r="M2681" s="393"/>
      <c r="N2681" s="386"/>
      <c r="O2681" s="386"/>
      <c r="P2681" s="386"/>
      <c r="Q2681" s="386"/>
      <c r="R2681" s="398"/>
      <c r="S2681" s="19"/>
      <c r="T2681" s="19"/>
      <c r="U2681" s="19"/>
      <c r="V2681" s="19"/>
      <c r="W2681" s="19"/>
      <c r="X2681" s="19"/>
      <c r="Y2681" s="19"/>
      <c r="Z2681" s="19"/>
      <c r="AA2681" s="19"/>
    </row>
    <row r="2682" spans="1:27" x14ac:dyDescent="0.2">
      <c r="A2682" s="385"/>
      <c r="B2682" s="386"/>
      <c r="C2682" s="386"/>
      <c r="D2682" s="386"/>
      <c r="E2682" s="386"/>
      <c r="F2682" s="392"/>
      <c r="G2682" s="379"/>
      <c r="H2682" s="379"/>
      <c r="I2682" s="379"/>
      <c r="J2682" s="379"/>
      <c r="K2682" s="379"/>
      <c r="L2682" s="379"/>
      <c r="M2682" s="393"/>
      <c r="N2682" s="386"/>
      <c r="O2682" s="386"/>
      <c r="P2682" s="386"/>
      <c r="Q2682" s="386"/>
      <c r="R2682" s="398"/>
      <c r="S2682" s="19"/>
      <c r="T2682" s="19"/>
      <c r="U2682" s="19"/>
      <c r="V2682" s="19"/>
      <c r="W2682" s="19"/>
      <c r="X2682" s="19"/>
      <c r="Y2682" s="19"/>
      <c r="Z2682" s="19"/>
      <c r="AA2682" s="19"/>
    </row>
    <row r="2683" spans="1:27" x14ac:dyDescent="0.2">
      <c r="A2683" s="385"/>
      <c r="B2683" s="386"/>
      <c r="C2683" s="386"/>
      <c r="D2683" s="386"/>
      <c r="E2683" s="386"/>
      <c r="F2683" s="392"/>
      <c r="G2683" s="379"/>
      <c r="H2683" s="379"/>
      <c r="I2683" s="379"/>
      <c r="J2683" s="379"/>
      <c r="K2683" s="379"/>
      <c r="L2683" s="379"/>
      <c r="M2683" s="393"/>
      <c r="N2683" s="386"/>
      <c r="O2683" s="386"/>
      <c r="P2683" s="386"/>
      <c r="Q2683" s="386"/>
      <c r="R2683" s="398"/>
      <c r="S2683" s="19"/>
      <c r="T2683" s="19"/>
      <c r="U2683" s="19"/>
      <c r="V2683" s="19"/>
      <c r="W2683" s="19"/>
      <c r="X2683" s="19"/>
      <c r="Y2683" s="19"/>
      <c r="Z2683" s="19"/>
      <c r="AA2683" s="19"/>
    </row>
    <row r="2684" spans="1:27" x14ac:dyDescent="0.2">
      <c r="A2684" s="385"/>
      <c r="B2684" s="386"/>
      <c r="C2684" s="386"/>
      <c r="D2684" s="386"/>
      <c r="E2684" s="386"/>
      <c r="F2684" s="392"/>
      <c r="G2684" s="379"/>
      <c r="H2684" s="379"/>
      <c r="I2684" s="379"/>
      <c r="J2684" s="379"/>
      <c r="K2684" s="379"/>
      <c r="L2684" s="379"/>
      <c r="M2684" s="393"/>
      <c r="N2684" s="386"/>
      <c r="O2684" s="386"/>
      <c r="P2684" s="386"/>
      <c r="Q2684" s="386"/>
      <c r="R2684" s="398"/>
      <c r="S2684" s="19"/>
      <c r="T2684" s="19"/>
      <c r="U2684" s="19"/>
      <c r="V2684" s="19"/>
      <c r="W2684" s="19"/>
      <c r="X2684" s="19"/>
      <c r="Y2684" s="19"/>
      <c r="Z2684" s="19"/>
      <c r="AA2684" s="19"/>
    </row>
    <row r="2685" spans="1:27" x14ac:dyDescent="0.2">
      <c r="A2685" s="385"/>
      <c r="B2685" s="386"/>
      <c r="C2685" s="386"/>
      <c r="D2685" s="386"/>
      <c r="E2685" s="386"/>
      <c r="F2685" s="392"/>
      <c r="G2685" s="379"/>
      <c r="H2685" s="379"/>
      <c r="I2685" s="379"/>
      <c r="J2685" s="379"/>
      <c r="K2685" s="379"/>
      <c r="L2685" s="379"/>
      <c r="M2685" s="393"/>
      <c r="N2685" s="386"/>
      <c r="O2685" s="386"/>
      <c r="P2685" s="386"/>
      <c r="Q2685" s="386"/>
      <c r="R2685" s="398"/>
      <c r="S2685" s="19"/>
      <c r="T2685" s="19"/>
      <c r="U2685" s="19"/>
      <c r="V2685" s="19"/>
      <c r="W2685" s="19"/>
      <c r="X2685" s="19"/>
      <c r="Y2685" s="19"/>
      <c r="Z2685" s="19"/>
      <c r="AA2685" s="19"/>
    </row>
    <row r="2686" spans="1:27" x14ac:dyDescent="0.2">
      <c r="A2686" s="385"/>
      <c r="B2686" s="386"/>
      <c r="C2686" s="386"/>
      <c r="D2686" s="386"/>
      <c r="E2686" s="386"/>
      <c r="F2686" s="392"/>
      <c r="G2686" s="379"/>
      <c r="H2686" s="379"/>
      <c r="I2686" s="379"/>
      <c r="J2686" s="379"/>
      <c r="K2686" s="379"/>
      <c r="L2686" s="379"/>
      <c r="M2686" s="393"/>
      <c r="N2686" s="386"/>
      <c r="O2686" s="386"/>
      <c r="P2686" s="386"/>
      <c r="Q2686" s="386"/>
      <c r="R2686" s="398"/>
      <c r="S2686" s="19"/>
      <c r="T2686" s="19"/>
      <c r="U2686" s="19"/>
      <c r="V2686" s="19"/>
      <c r="W2686" s="19"/>
      <c r="X2686" s="19"/>
      <c r="Y2686" s="19"/>
      <c r="Z2686" s="19"/>
      <c r="AA2686" s="19"/>
    </row>
    <row r="2687" spans="1:27" x14ac:dyDescent="0.2">
      <c r="A2687" s="385"/>
      <c r="B2687" s="386"/>
      <c r="C2687" s="386"/>
      <c r="D2687" s="386"/>
      <c r="E2687" s="386"/>
      <c r="F2687" s="392"/>
      <c r="G2687" s="379"/>
      <c r="H2687" s="379"/>
      <c r="I2687" s="379"/>
      <c r="J2687" s="379"/>
      <c r="K2687" s="379"/>
      <c r="L2687" s="379"/>
      <c r="M2687" s="393"/>
      <c r="N2687" s="386"/>
      <c r="O2687" s="386"/>
      <c r="P2687" s="386"/>
      <c r="Q2687" s="386"/>
      <c r="R2687" s="398"/>
      <c r="S2687" s="19"/>
      <c r="T2687" s="19"/>
      <c r="U2687" s="19"/>
      <c r="V2687" s="19"/>
      <c r="W2687" s="19"/>
      <c r="X2687" s="19"/>
      <c r="Y2687" s="19"/>
      <c r="Z2687" s="19"/>
      <c r="AA2687" s="19"/>
    </row>
    <row r="2688" spans="1:27" ht="16" thickBot="1" x14ac:dyDescent="0.25">
      <c r="A2688" s="387"/>
      <c r="B2688" s="388"/>
      <c r="C2688" s="388"/>
      <c r="D2688" s="388"/>
      <c r="E2688" s="388"/>
      <c r="F2688" s="394"/>
      <c r="G2688" s="395"/>
      <c r="H2688" s="395"/>
      <c r="I2688" s="395"/>
      <c r="J2688" s="395"/>
      <c r="K2688" s="395"/>
      <c r="L2688" s="395"/>
      <c r="M2688" s="396"/>
      <c r="N2688" s="388"/>
      <c r="O2688" s="388"/>
      <c r="P2688" s="388"/>
      <c r="Q2688" s="388"/>
      <c r="R2688" s="399"/>
      <c r="S2688" s="19"/>
      <c r="T2688" s="19"/>
      <c r="U2688" s="19"/>
      <c r="V2688" s="19"/>
      <c r="W2688" s="19"/>
      <c r="X2688" s="19"/>
      <c r="Y2688" s="19"/>
      <c r="Z2688" s="19"/>
      <c r="AA2688" s="19"/>
    </row>
    <row r="2689" spans="1:27" x14ac:dyDescent="0.2">
      <c r="A2689" s="26"/>
      <c r="B2689" s="26"/>
      <c r="C2689" s="26"/>
      <c r="D2689" s="26"/>
      <c r="E2689" s="26"/>
      <c r="F2689" s="26"/>
      <c r="G2689" s="26"/>
      <c r="H2689" s="26"/>
      <c r="I2689" s="26"/>
      <c r="J2689" s="26"/>
      <c r="K2689" s="26"/>
      <c r="L2689" s="26"/>
      <c r="M2689" s="26"/>
      <c r="N2689" s="27"/>
      <c r="O2689" s="26"/>
      <c r="P2689" s="26"/>
      <c r="Q2689" s="26"/>
      <c r="R2689" s="26"/>
      <c r="S2689" s="19"/>
      <c r="T2689" s="19"/>
      <c r="U2689" s="19"/>
      <c r="V2689" s="19"/>
      <c r="W2689" s="19"/>
      <c r="X2689" s="19"/>
      <c r="Y2689" s="19"/>
      <c r="Z2689" s="19"/>
      <c r="AA2689" s="19"/>
    </row>
    <row r="2690" spans="1:27" x14ac:dyDescent="0.2">
      <c r="A2690" s="380" t="s">
        <v>266</v>
      </c>
      <c r="B2690" s="380"/>
      <c r="C2690" s="380"/>
      <c r="D2690" s="380"/>
      <c r="E2690" s="380"/>
      <c r="F2690" s="380"/>
      <c r="G2690" s="380"/>
      <c r="H2690" s="380"/>
      <c r="I2690" s="19"/>
      <c r="J2690" s="19"/>
      <c r="K2690" s="380" t="s">
        <v>267</v>
      </c>
      <c r="L2690" s="380"/>
      <c r="M2690" s="380"/>
      <c r="N2690" s="380"/>
      <c r="O2690" s="380"/>
      <c r="P2690" s="380"/>
      <c r="Q2690" s="380"/>
      <c r="R2690" s="380"/>
      <c r="S2690" s="19"/>
      <c r="T2690" s="19"/>
      <c r="U2690" s="19"/>
      <c r="V2690" s="19"/>
      <c r="W2690" s="19"/>
      <c r="X2690" s="19"/>
      <c r="Y2690" s="19"/>
      <c r="Z2690" s="19"/>
      <c r="AA2690" s="19"/>
    </row>
    <row r="2691" spans="1:27" ht="16" x14ac:dyDescent="0.2">
      <c r="A2691" s="35" t="s">
        <v>268</v>
      </c>
      <c r="B2691" s="19"/>
      <c r="C2691" s="28" t="s">
        <v>256</v>
      </c>
      <c r="D2691" s="381">
        <f>VLOOKUP(S2641,Base_03!$A$5:$AS$24,5,0)</f>
        <v>36</v>
      </c>
      <c r="E2691" s="382"/>
      <c r="F2691" s="19" t="s">
        <v>308</v>
      </c>
      <c r="G2691" s="19"/>
      <c r="H2691" s="19"/>
      <c r="I2691" s="19"/>
      <c r="J2691" s="19"/>
      <c r="K2691" s="35" t="s">
        <v>268</v>
      </c>
      <c r="L2691" s="28"/>
      <c r="M2691" s="28" t="s">
        <v>2</v>
      </c>
      <c r="N2691" s="375">
        <f>VLOOKUP(S2641,Base_04!$A$5:$AS$24,5,0)</f>
        <v>49</v>
      </c>
      <c r="O2691" s="375"/>
      <c r="P2691" s="29" t="s">
        <v>308</v>
      </c>
      <c r="Q2691" s="19"/>
      <c r="R2691" s="19"/>
      <c r="S2691" s="19"/>
      <c r="T2691" s="19"/>
      <c r="U2691" s="19"/>
      <c r="V2691" s="19"/>
      <c r="W2691" s="19"/>
      <c r="X2691" s="19"/>
      <c r="Y2691" s="19"/>
      <c r="Z2691" s="19"/>
      <c r="AA2691" s="19"/>
    </row>
    <row r="2692" spans="1:27" x14ac:dyDescent="0.2">
      <c r="A2692" s="36" t="s">
        <v>269</v>
      </c>
      <c r="B2692" s="19"/>
      <c r="C2692" s="28"/>
      <c r="D2692" s="379" t="s">
        <v>313</v>
      </c>
      <c r="E2692" s="379"/>
      <c r="F2692" s="379" t="s">
        <v>314</v>
      </c>
      <c r="G2692" s="379"/>
      <c r="H2692" s="19"/>
      <c r="I2692" s="19"/>
      <c r="J2692" s="19"/>
      <c r="K2692" s="36" t="s">
        <v>269</v>
      </c>
      <c r="L2692" s="19"/>
      <c r="M2692" s="28"/>
      <c r="N2692" s="379" t="s">
        <v>313</v>
      </c>
      <c r="O2692" s="379"/>
      <c r="P2692" s="379" t="s">
        <v>314</v>
      </c>
      <c r="Q2692" s="379"/>
      <c r="R2692" s="34"/>
      <c r="S2692" s="19"/>
      <c r="T2692" s="19"/>
      <c r="U2692" s="19"/>
      <c r="V2692" s="19"/>
      <c r="W2692" s="19"/>
      <c r="X2692" s="19"/>
      <c r="Y2692" s="19"/>
      <c r="Z2692" s="19"/>
      <c r="AA2692" s="19"/>
    </row>
    <row r="2693" spans="1:27" x14ac:dyDescent="0.2">
      <c r="A2693" s="19"/>
      <c r="B2693" s="19"/>
      <c r="C2693" s="28"/>
      <c r="D2693" s="379"/>
      <c r="E2693" s="379"/>
      <c r="F2693" s="379"/>
      <c r="G2693" s="379"/>
      <c r="H2693" s="19"/>
      <c r="I2693" s="19"/>
      <c r="J2693" s="19"/>
      <c r="K2693" s="19"/>
      <c r="L2693" s="19"/>
      <c r="M2693" s="28"/>
      <c r="N2693" s="379"/>
      <c r="O2693" s="379"/>
      <c r="P2693" s="379"/>
      <c r="Q2693" s="379"/>
      <c r="R2693" s="34"/>
      <c r="S2693" s="19"/>
      <c r="T2693" s="19"/>
      <c r="U2693" s="19"/>
      <c r="V2693" s="19"/>
      <c r="W2693" s="19"/>
      <c r="X2693" s="19"/>
      <c r="Y2693" s="19"/>
      <c r="Z2693" s="19"/>
      <c r="AA2693" s="19"/>
    </row>
    <row r="2694" spans="1:27" x14ac:dyDescent="0.2">
      <c r="A2694" s="346" t="s">
        <v>270</v>
      </c>
      <c r="B2694" s="346"/>
      <c r="C2694" s="346" t="s">
        <v>256</v>
      </c>
      <c r="D2694" s="374" t="str">
        <f>VLOOKUP(S2641,Base_03!$A$5:$AS$24,6,0)</f>
        <v>BT 17</v>
      </c>
      <c r="E2694" s="374"/>
      <c r="F2694" s="375">
        <f>VLOOKUP(S2641,Base_03!$A$5:$AS$24,12,0)</f>
        <v>0</v>
      </c>
      <c r="G2694" s="375"/>
      <c r="H2694" s="19" t="s">
        <v>271</v>
      </c>
      <c r="I2694" s="19"/>
      <c r="J2694" s="19"/>
      <c r="K2694" s="346" t="s">
        <v>270</v>
      </c>
      <c r="L2694" s="346"/>
      <c r="M2694" s="346"/>
      <c r="N2694" s="374" t="str">
        <f>VLOOKUP(S2641,Base_04!$A$5:$AS$24,6,0)</f>
        <v>BT 17</v>
      </c>
      <c r="O2694" s="374"/>
      <c r="P2694" s="375">
        <f>VLOOKUP(S2641,Base_04!$A$5:$AS$24,12,0)</f>
        <v>0</v>
      </c>
      <c r="Q2694" s="375"/>
      <c r="R2694" s="19" t="s">
        <v>271</v>
      </c>
      <c r="S2694" s="19" t="s">
        <v>272</v>
      </c>
      <c r="T2694" s="19"/>
      <c r="U2694" s="19"/>
      <c r="V2694" s="19"/>
      <c r="W2694" s="19"/>
      <c r="X2694" s="19"/>
      <c r="Y2694" s="19"/>
      <c r="Z2694" s="19"/>
      <c r="AA2694" s="19"/>
    </row>
    <row r="2695" spans="1:27" x14ac:dyDescent="0.2">
      <c r="A2695" s="346" t="s">
        <v>273</v>
      </c>
      <c r="B2695" s="346"/>
      <c r="C2695" s="346" t="s">
        <v>256</v>
      </c>
      <c r="D2695" s="374" t="str">
        <f>VLOOKUP(S2641,Base_03!$A$5:$AS$24,13,0)</f>
        <v>S 17</v>
      </c>
      <c r="E2695" s="374"/>
      <c r="F2695" s="375">
        <f>VLOOKUP(S2641,Base_03!$A$5:$AS$24,15,0)</f>
        <v>0</v>
      </c>
      <c r="G2695" s="375"/>
      <c r="H2695" s="19" t="s">
        <v>271</v>
      </c>
      <c r="I2695" s="19"/>
      <c r="J2695" s="19"/>
      <c r="K2695" s="346" t="s">
        <v>273</v>
      </c>
      <c r="L2695" s="346"/>
      <c r="M2695" s="346"/>
      <c r="N2695" s="374" t="str">
        <f>VLOOKUP(S2641,Base_04!$A$5:$AS$24,13,0)</f>
        <v>S 17</v>
      </c>
      <c r="O2695" s="374"/>
      <c r="P2695" s="375">
        <f>VLOOKUP(S2641,Base_04!$A$5:$AS$24,15,0)</f>
        <v>0</v>
      </c>
      <c r="Q2695" s="375"/>
      <c r="R2695" s="19" t="s">
        <v>271</v>
      </c>
      <c r="S2695" s="19" t="s">
        <v>272</v>
      </c>
      <c r="T2695" s="19"/>
      <c r="U2695" s="19"/>
      <c r="V2695" s="19"/>
      <c r="W2695" s="19"/>
      <c r="X2695" s="19"/>
      <c r="Y2695" s="19"/>
      <c r="Z2695" s="19"/>
      <c r="AA2695" s="19"/>
    </row>
    <row r="2696" spans="1:27" x14ac:dyDescent="0.2">
      <c r="A2696" s="346" t="s">
        <v>274</v>
      </c>
      <c r="B2696" s="346"/>
      <c r="C2696" s="346" t="s">
        <v>256</v>
      </c>
      <c r="D2696" s="374" t="str">
        <f>VLOOKUP(S2641,Base_03!$A$5:$AS$24,16,0)</f>
        <v>B 17</v>
      </c>
      <c r="E2696" s="374"/>
      <c r="F2696" s="375">
        <f>VLOOKUP(S2641,Base_03!$A$5:$AS$24,22,0)</f>
        <v>0</v>
      </c>
      <c r="G2696" s="375"/>
      <c r="H2696" s="19" t="s">
        <v>271</v>
      </c>
      <c r="I2696" s="19"/>
      <c r="J2696" s="19"/>
      <c r="K2696" s="346" t="s">
        <v>274</v>
      </c>
      <c r="L2696" s="346"/>
      <c r="M2696" s="346"/>
      <c r="N2696" s="374" t="str">
        <f>VLOOKUP(S2641,Base_04!$A$5:$AS$24,16,0)</f>
        <v>B 17</v>
      </c>
      <c r="O2696" s="374"/>
      <c r="P2696" s="375">
        <f>VLOOKUP(S2641,Base_04!$A$5:$AS$24,22,0)</f>
        <v>0</v>
      </c>
      <c r="Q2696" s="375"/>
      <c r="R2696" s="19" t="s">
        <v>271</v>
      </c>
      <c r="S2696" s="19" t="s">
        <v>272</v>
      </c>
      <c r="T2696" s="19"/>
      <c r="U2696" s="19"/>
      <c r="V2696" s="19"/>
      <c r="W2696" s="19"/>
      <c r="X2696" s="19"/>
      <c r="Y2696" s="19"/>
      <c r="Z2696" s="19"/>
      <c r="AA2696" s="19"/>
    </row>
    <row r="2697" spans="1:27" x14ac:dyDescent="0.2">
      <c r="A2697" s="346" t="s">
        <v>275</v>
      </c>
      <c r="B2697" s="346"/>
      <c r="C2697" s="346" t="s">
        <v>256</v>
      </c>
      <c r="D2697" s="374" t="str">
        <f>VLOOKUP(S2641,Base_03!$A$5:$AS$24,23,0)</f>
        <v>K 17</v>
      </c>
      <c r="E2697" s="374"/>
      <c r="F2697" s="375">
        <f>VLOOKUP(S2641,Base_03!$A$5:$AS$24,24,0)</f>
        <v>0</v>
      </c>
      <c r="G2697" s="375"/>
      <c r="H2697" s="19" t="s">
        <v>271</v>
      </c>
      <c r="I2697" s="19"/>
      <c r="J2697" s="19"/>
      <c r="K2697" s="346" t="s">
        <v>275</v>
      </c>
      <c r="L2697" s="346"/>
      <c r="M2697" s="346"/>
      <c r="N2697" s="374" t="str">
        <f>VLOOKUP(S2641,Base_04!$A$5:$AS$24,23,0)</f>
        <v>K 17</v>
      </c>
      <c r="O2697" s="374"/>
      <c r="P2697" s="375">
        <f>VLOOKUP(S2641,Base_04!$A$5:$AS$24,24,0)</f>
        <v>0</v>
      </c>
      <c r="Q2697" s="375"/>
      <c r="R2697" s="19" t="s">
        <v>271</v>
      </c>
      <c r="S2697" s="19" t="s">
        <v>272</v>
      </c>
      <c r="T2697" s="19"/>
      <c r="U2697" s="19"/>
      <c r="V2697" s="19"/>
      <c r="W2697" s="19"/>
      <c r="X2697" s="19"/>
      <c r="Y2697" s="19"/>
      <c r="Z2697" s="19"/>
      <c r="AA2697" s="19"/>
    </row>
    <row r="2698" spans="1:27" x14ac:dyDescent="0.2">
      <c r="A2698" s="346" t="s">
        <v>276</v>
      </c>
      <c r="B2698" s="346"/>
      <c r="C2698" s="346" t="s">
        <v>256</v>
      </c>
      <c r="D2698" s="374" t="str">
        <f>VLOOKUP(S2641,Base_03!$A$5:$AS$24,25,0)</f>
        <v>K 17</v>
      </c>
      <c r="E2698" s="374"/>
      <c r="F2698" s="375">
        <f>VLOOKUP(S2641,Base_03!$A$5:$AS$24,26,0)</f>
        <v>73.900834456272094</v>
      </c>
      <c r="G2698" s="375"/>
      <c r="H2698" s="19" t="s">
        <v>309</v>
      </c>
      <c r="I2698" s="19"/>
      <c r="J2698" s="19"/>
      <c r="K2698" s="346" t="s">
        <v>276</v>
      </c>
      <c r="L2698" s="346"/>
      <c r="M2698" s="346"/>
      <c r="N2698" s="374" t="str">
        <f>VLOOKUP(S2641,Base_04!$A$5:$AS$24,25,0)</f>
        <v>K 17</v>
      </c>
      <c r="O2698" s="374"/>
      <c r="P2698" s="375">
        <f>VLOOKUP(S2641,Base_04!$A$5:$AS$24,26,0)</f>
        <v>93.530743608719362</v>
      </c>
      <c r="Q2698" s="375"/>
      <c r="R2698" s="19" t="s">
        <v>309</v>
      </c>
      <c r="S2698" s="19" t="s">
        <v>272</v>
      </c>
      <c r="T2698" s="19"/>
      <c r="U2698" s="19"/>
      <c r="V2698" s="19"/>
      <c r="W2698" s="19"/>
      <c r="X2698" s="19"/>
      <c r="Y2698" s="19"/>
      <c r="Z2698" s="19"/>
      <c r="AA2698" s="19"/>
    </row>
    <row r="2699" spans="1:27" x14ac:dyDescent="0.2">
      <c r="A2699" s="22"/>
      <c r="B2699" s="22"/>
      <c r="C2699" s="22"/>
      <c r="D2699" s="18"/>
      <c r="E2699" s="18"/>
      <c r="F2699" s="29"/>
      <c r="G2699" s="19"/>
      <c r="H2699" s="19"/>
      <c r="I2699" s="19"/>
      <c r="J2699" s="19"/>
      <c r="K2699" s="22"/>
      <c r="L2699" s="22"/>
      <c r="M2699" s="22"/>
      <c r="N2699" s="18"/>
      <c r="O2699" s="18"/>
      <c r="P2699" s="29"/>
      <c r="Q2699" s="19"/>
      <c r="R2699" s="19"/>
      <c r="S2699" s="19"/>
      <c r="T2699" s="19"/>
      <c r="U2699" s="19"/>
      <c r="V2699" s="19"/>
      <c r="W2699" s="19"/>
      <c r="X2699" s="19"/>
      <c r="Y2699" s="19"/>
      <c r="Z2699" s="19"/>
      <c r="AA2699" s="19"/>
    </row>
    <row r="2700" spans="1:27" x14ac:dyDescent="0.2">
      <c r="A2700" s="36" t="s">
        <v>277</v>
      </c>
      <c r="B2700" s="19"/>
      <c r="C2700" s="28"/>
      <c r="D2700" s="379" t="s">
        <v>313</v>
      </c>
      <c r="E2700" s="379"/>
      <c r="F2700" s="379" t="s">
        <v>314</v>
      </c>
      <c r="G2700" s="379"/>
      <c r="H2700" s="19"/>
      <c r="I2700" s="19"/>
      <c r="J2700" s="19"/>
      <c r="K2700" s="36" t="s">
        <v>277</v>
      </c>
      <c r="L2700" s="19"/>
      <c r="M2700" s="28"/>
      <c r="N2700" s="379" t="s">
        <v>313</v>
      </c>
      <c r="O2700" s="379"/>
      <c r="P2700" s="379" t="s">
        <v>314</v>
      </c>
      <c r="Q2700" s="379"/>
      <c r="R2700" s="34"/>
      <c r="S2700" s="19"/>
      <c r="T2700" s="19"/>
      <c r="U2700" s="19"/>
      <c r="V2700" s="19"/>
      <c r="W2700" s="19"/>
      <c r="X2700" s="19"/>
      <c r="Y2700" s="19"/>
      <c r="Z2700" s="19"/>
      <c r="AA2700" s="19"/>
    </row>
    <row r="2701" spans="1:27" x14ac:dyDescent="0.2">
      <c r="A2701" s="19"/>
      <c r="B2701" s="19"/>
      <c r="C2701" s="28"/>
      <c r="D2701" s="379"/>
      <c r="E2701" s="379"/>
      <c r="F2701" s="379"/>
      <c r="G2701" s="379"/>
      <c r="H2701" s="19"/>
      <c r="I2701" s="19"/>
      <c r="J2701" s="19"/>
      <c r="K2701" s="19"/>
      <c r="L2701" s="19"/>
      <c r="M2701" s="28"/>
      <c r="N2701" s="379"/>
      <c r="O2701" s="379"/>
      <c r="P2701" s="379"/>
      <c r="Q2701" s="379"/>
      <c r="R2701" s="34"/>
      <c r="S2701" s="19"/>
      <c r="T2701" s="19"/>
      <c r="U2701" s="19"/>
      <c r="V2701" s="19"/>
      <c r="W2701" s="19"/>
      <c r="X2701" s="19"/>
      <c r="Y2701" s="19"/>
      <c r="Z2701" s="19"/>
      <c r="AA2701" s="19"/>
    </row>
    <row r="2702" spans="1:27" x14ac:dyDescent="0.2">
      <c r="A2702" s="346" t="s">
        <v>278</v>
      </c>
      <c r="B2702" s="346"/>
      <c r="C2702" s="346" t="s">
        <v>2</v>
      </c>
      <c r="D2702" s="374" t="str">
        <f>VLOOKUP(S2641,Base_03!$A$5:$AS$24,28,0)</f>
        <v xml:space="preserve"> G 17</v>
      </c>
      <c r="E2702" s="374"/>
      <c r="F2702" s="375">
        <f>VLOOKUP(S2641,Base_03!$A$5:$AS$24,30,0)</f>
        <v>55</v>
      </c>
      <c r="G2702" s="375"/>
      <c r="H2702" s="19" t="s">
        <v>309</v>
      </c>
      <c r="I2702" s="19"/>
      <c r="J2702" s="19"/>
      <c r="K2702" s="346" t="s">
        <v>278</v>
      </c>
      <c r="L2702" s="346"/>
      <c r="M2702" s="346" t="s">
        <v>2</v>
      </c>
      <c r="N2702" s="374" t="str">
        <f>VLOOKUP(S2641,Base_04!$A$5:$AS$24,28,0)</f>
        <v xml:space="preserve"> G 17</v>
      </c>
      <c r="O2702" s="374"/>
      <c r="P2702" s="375">
        <f>VLOOKUP(S2641,Base_04!$A$5:$AS$24,30,0)</f>
        <v>55</v>
      </c>
      <c r="Q2702" s="375"/>
      <c r="R2702" s="19" t="s">
        <v>309</v>
      </c>
      <c r="S2702" s="19" t="s">
        <v>272</v>
      </c>
      <c r="T2702" s="19"/>
      <c r="U2702" s="19"/>
      <c r="V2702" s="19"/>
      <c r="W2702" s="19"/>
      <c r="X2702" s="19"/>
      <c r="Y2702" s="19"/>
      <c r="Z2702" s="19"/>
      <c r="AA2702" s="19"/>
    </row>
    <row r="2703" spans="1:27" x14ac:dyDescent="0.2">
      <c r="A2703" s="346" t="s">
        <v>279</v>
      </c>
      <c r="B2703" s="346"/>
      <c r="C2703" s="346" t="s">
        <v>2</v>
      </c>
      <c r="D2703" s="374" t="str">
        <f>VLOOKUP(S2641,Base_03!$A$5:$AS$24,31,0)</f>
        <v>H 17</v>
      </c>
      <c r="E2703" s="374"/>
      <c r="F2703" s="375">
        <f>VLOOKUP(S2641,Base_03!$A$5:$AS$24,34,0)</f>
        <v>-5.76</v>
      </c>
      <c r="G2703" s="375"/>
      <c r="H2703" s="19" t="s">
        <v>309</v>
      </c>
      <c r="I2703" s="19"/>
      <c r="J2703" s="19"/>
      <c r="K2703" s="346" t="s">
        <v>279</v>
      </c>
      <c r="L2703" s="346"/>
      <c r="M2703" s="346" t="s">
        <v>2</v>
      </c>
      <c r="N2703" s="374" t="str">
        <f>VLOOKUP(S2641,Base_04!$A$5:$AS$24,31,0)</f>
        <v>H 17</v>
      </c>
      <c r="O2703" s="374"/>
      <c r="P2703" s="375">
        <f>VLOOKUP(S2641,Base_04!$A$5:$AS$24,34,0)</f>
        <v>-5.76</v>
      </c>
      <c r="Q2703" s="375"/>
      <c r="R2703" s="19" t="s">
        <v>309</v>
      </c>
      <c r="S2703" s="19" t="s">
        <v>272</v>
      </c>
      <c r="T2703" s="19"/>
      <c r="U2703" s="19"/>
      <c r="V2703" s="19"/>
      <c r="W2703" s="19"/>
      <c r="X2703" s="19"/>
      <c r="Y2703" s="19"/>
      <c r="Z2703" s="19"/>
      <c r="AA2703" s="19"/>
    </row>
    <row r="2704" spans="1:27" x14ac:dyDescent="0.2">
      <c r="A2704" s="376" t="s">
        <v>311</v>
      </c>
      <c r="B2704" s="376"/>
      <c r="C2704" s="376" t="s">
        <v>2</v>
      </c>
      <c r="D2704" s="377" t="str">
        <f>VLOOKUP(S2641,Base_03!$A$5:$AS$24,35,0)</f>
        <v>Kayu</v>
      </c>
      <c r="E2704" s="377"/>
      <c r="F2704" s="378">
        <f>VLOOKUP(S2641,Base_03!$A$5:$AS$24,36,0)</f>
        <v>5.76</v>
      </c>
      <c r="G2704" s="378"/>
      <c r="H2704" s="19" t="s">
        <v>309</v>
      </c>
      <c r="I2704" s="19"/>
      <c r="J2704" s="19"/>
      <c r="K2704" s="376" t="s">
        <v>311</v>
      </c>
      <c r="L2704" s="376"/>
      <c r="M2704" s="376" t="s">
        <v>2</v>
      </c>
      <c r="N2704" s="377" t="str">
        <f>VLOOKUP(S2641,Base_04!$A$5:$AS$24,35,0)</f>
        <v>Kayu</v>
      </c>
      <c r="O2704" s="377"/>
      <c r="P2704" s="378">
        <f>VLOOKUP(S2641,Base_04!$A$5:$AS$24,36,0)</f>
        <v>5.76</v>
      </c>
      <c r="Q2704" s="378"/>
      <c r="R2704" s="19" t="s">
        <v>309</v>
      </c>
      <c r="S2704" s="19" t="s">
        <v>272</v>
      </c>
      <c r="T2704" s="19"/>
      <c r="U2704" s="19"/>
      <c r="V2704" s="19"/>
      <c r="W2704" s="19"/>
      <c r="X2704" s="19"/>
      <c r="Y2704" s="19"/>
      <c r="Z2704" s="19"/>
      <c r="AA2704" s="19"/>
    </row>
    <row r="2705" spans="1:27" x14ac:dyDescent="0.2">
      <c r="A2705" s="372" t="s">
        <v>312</v>
      </c>
      <c r="B2705" s="372"/>
      <c r="C2705" s="372"/>
      <c r="D2705" s="377"/>
      <c r="E2705" s="377"/>
      <c r="F2705" s="378"/>
      <c r="G2705" s="378"/>
      <c r="H2705" s="19"/>
      <c r="I2705" s="19"/>
      <c r="J2705" s="19"/>
      <c r="K2705" s="372" t="s">
        <v>312</v>
      </c>
      <c r="L2705" s="372"/>
      <c r="M2705" s="372"/>
      <c r="N2705" s="377"/>
      <c r="O2705" s="377"/>
      <c r="P2705" s="378"/>
      <c r="Q2705" s="378"/>
      <c r="R2705" s="19"/>
      <c r="S2705" s="19"/>
      <c r="T2705" s="19"/>
      <c r="U2705" s="19"/>
      <c r="V2705" s="19"/>
      <c r="W2705" s="19"/>
      <c r="X2705" s="19"/>
      <c r="Y2705" s="19"/>
      <c r="Z2705" s="19"/>
      <c r="AA2705" s="19"/>
    </row>
    <row r="2706" spans="1:27" x14ac:dyDescent="0.2">
      <c r="A2706" s="346" t="s">
        <v>280</v>
      </c>
      <c r="B2706" s="346"/>
      <c r="C2706" s="346" t="s">
        <v>2</v>
      </c>
      <c r="D2706" s="374" t="str">
        <f>VLOOKUP(S2641,Base_03!$A$5:$AS$24,39,0)</f>
        <v>R 17</v>
      </c>
      <c r="E2706" s="374"/>
      <c r="F2706" s="375">
        <f>VLOOKUP(S2641,Base_03!$A$5:$AS$24,40,0)</f>
        <v>36</v>
      </c>
      <c r="G2706" s="375"/>
      <c r="H2706" s="19" t="s">
        <v>309</v>
      </c>
      <c r="I2706" s="19"/>
      <c r="J2706" s="19"/>
      <c r="K2706" s="346" t="s">
        <v>280</v>
      </c>
      <c r="L2706" s="346"/>
      <c r="M2706" s="346" t="s">
        <v>2</v>
      </c>
      <c r="N2706" s="374" t="str">
        <f>VLOOKUP(S2641,Base_04!$A$5:$AS$24,39,0)</f>
        <v>R 17</v>
      </c>
      <c r="O2706" s="374"/>
      <c r="P2706" s="375">
        <f>VLOOKUP(S2641,Base_04!$A$5:$AS$24,40,0)</f>
        <v>49</v>
      </c>
      <c r="Q2706" s="375"/>
      <c r="R2706" s="19" t="s">
        <v>309</v>
      </c>
      <c r="S2706" s="19" t="s">
        <v>272</v>
      </c>
      <c r="T2706" s="19"/>
      <c r="U2706" s="19"/>
      <c r="V2706" s="19"/>
      <c r="W2706" s="19"/>
      <c r="X2706" s="19"/>
      <c r="Y2706" s="19"/>
      <c r="Z2706" s="19"/>
      <c r="AA2706" s="19"/>
    </row>
    <row r="2707" spans="1:27" x14ac:dyDescent="0.2">
      <c r="A2707" s="19"/>
      <c r="B2707" s="19"/>
      <c r="C2707" s="19"/>
      <c r="D2707" s="19"/>
      <c r="E2707" s="19"/>
      <c r="F2707" s="19"/>
      <c r="G2707" s="19"/>
      <c r="H2707" s="19"/>
      <c r="I2707" s="19"/>
      <c r="J2707" s="19"/>
      <c r="K2707" s="19"/>
      <c r="L2707" s="37"/>
      <c r="M2707" s="37"/>
      <c r="N2707" s="37"/>
      <c r="O2707" s="19"/>
      <c r="P2707" s="29"/>
      <c r="Q2707" s="19"/>
      <c r="R2707" s="19"/>
      <c r="S2707" s="19"/>
      <c r="T2707" s="19"/>
      <c r="U2707" s="19"/>
      <c r="V2707" s="19"/>
      <c r="W2707" s="19"/>
      <c r="X2707" s="19"/>
      <c r="Y2707" s="19"/>
      <c r="Z2707" s="19"/>
      <c r="AA2707" s="19"/>
    </row>
    <row r="2708" spans="1:27" x14ac:dyDescent="0.2">
      <c r="A2708" s="346" t="s">
        <v>315</v>
      </c>
      <c r="B2708" s="346"/>
      <c r="C2708" s="346" t="s">
        <v>256</v>
      </c>
      <c r="D2708" s="373">
        <f>VLOOKUP(S2641,Base_03!$A$5:$AS$24,42,0)</f>
        <v>6.666666666666667</v>
      </c>
      <c r="E2708" s="373"/>
      <c r="F2708" s="20" t="s">
        <v>281</v>
      </c>
      <c r="G2708" s="19"/>
      <c r="H2708" s="19"/>
      <c r="I2708" s="19"/>
      <c r="J2708" s="19"/>
      <c r="K2708" s="346" t="s">
        <v>315</v>
      </c>
      <c r="L2708" s="346"/>
      <c r="M2708" s="346" t="s">
        <v>256</v>
      </c>
      <c r="N2708" s="373">
        <f>VLOOKUP(S2641,Base_04!$A$5:$AS$24,42,0)</f>
        <v>4.8979591836734695</v>
      </c>
      <c r="O2708" s="373"/>
      <c r="P2708" s="38" t="s">
        <v>281</v>
      </c>
      <c r="Q2708" s="19"/>
      <c r="R2708" s="19"/>
      <c r="S2708" s="30" t="s">
        <v>282</v>
      </c>
      <c r="T2708" s="19"/>
      <c r="U2708" s="19"/>
      <c r="V2708" s="19"/>
      <c r="W2708" s="19"/>
      <c r="X2708" s="19"/>
      <c r="Y2708" s="19"/>
      <c r="Z2708" s="19"/>
      <c r="AA2708" s="19"/>
    </row>
    <row r="2709" spans="1:27" x14ac:dyDescent="0.2">
      <c r="A2709" s="346" t="s">
        <v>316</v>
      </c>
      <c r="B2709" s="346"/>
      <c r="C2709" s="346" t="s">
        <v>2</v>
      </c>
      <c r="D2709" s="373">
        <f>VLOOKUP(S2641,Base_03!$A$5:$AS$24,43,0)</f>
        <v>9.6666666666666661</v>
      </c>
      <c r="E2709" s="373"/>
      <c r="F2709" s="20" t="s">
        <v>281</v>
      </c>
      <c r="G2709" s="19"/>
      <c r="H2709" s="19"/>
      <c r="I2709" s="19"/>
      <c r="J2709" s="19"/>
      <c r="K2709" s="346" t="s">
        <v>316</v>
      </c>
      <c r="L2709" s="346"/>
      <c r="M2709" s="346" t="s">
        <v>2</v>
      </c>
      <c r="N2709" s="373">
        <f>VLOOKUP(S2641,Base_04!$A$5:$AS$24,43,0)</f>
        <v>7.1020408163265314</v>
      </c>
      <c r="O2709" s="373"/>
      <c r="P2709" s="38" t="s">
        <v>281</v>
      </c>
      <c r="Q2709" s="19"/>
      <c r="R2709" s="19"/>
      <c r="S2709" s="30" t="s">
        <v>283</v>
      </c>
      <c r="T2709" s="19"/>
      <c r="U2709" s="19"/>
      <c r="V2709" s="19"/>
      <c r="W2709" s="19"/>
      <c r="X2709" s="19"/>
      <c r="Y2709" s="19"/>
      <c r="Z2709" s="19"/>
      <c r="AA2709" s="19"/>
    </row>
    <row r="2710" spans="1:27" x14ac:dyDescent="0.2">
      <c r="A2710" s="346" t="s">
        <v>317</v>
      </c>
      <c r="B2710" s="346"/>
      <c r="C2710" s="346"/>
      <c r="D2710" s="367" t="str">
        <f>VLOOKUP(S2641,Base_03!$A$5:$AS$24,44,0)</f>
        <v>(Ada) Baik</v>
      </c>
      <c r="E2710" s="367"/>
      <c r="F2710" s="19"/>
      <c r="G2710" s="19"/>
      <c r="H2710" s="19"/>
      <c r="I2710" s="19"/>
      <c r="J2710" s="19"/>
      <c r="K2710" s="346" t="s">
        <v>317</v>
      </c>
      <c r="L2710" s="346"/>
      <c r="M2710" s="346"/>
      <c r="N2710" s="367" t="str">
        <f>VLOOKUP(S2641,Base_04!$A$5:$AS$24,44,0)</f>
        <v>(Ada) Baik</v>
      </c>
      <c r="O2710" s="367"/>
      <c r="P2710" s="29"/>
      <c r="Q2710" s="19"/>
      <c r="R2710" s="19"/>
      <c r="S2710" s="19"/>
      <c r="T2710" s="19"/>
      <c r="U2710" s="19"/>
      <c r="V2710" s="19"/>
      <c r="W2710" s="19"/>
      <c r="X2710" s="19"/>
      <c r="Y2710" s="19"/>
      <c r="Z2710" s="19"/>
      <c r="AA2710" s="19"/>
    </row>
    <row r="2711" spans="1:27" x14ac:dyDescent="0.2">
      <c r="A2711" s="372" t="s">
        <v>318</v>
      </c>
      <c r="B2711" s="372"/>
      <c r="C2711" s="28"/>
      <c r="D2711" s="20"/>
      <c r="E2711" s="20"/>
      <c r="F2711" s="19"/>
      <c r="G2711" s="19"/>
      <c r="H2711" s="19"/>
      <c r="I2711" s="19"/>
      <c r="J2711" s="19"/>
      <c r="K2711" s="372" t="s">
        <v>318</v>
      </c>
      <c r="L2711" s="372"/>
      <c r="M2711" s="28"/>
      <c r="N2711" s="20"/>
      <c r="O2711" s="20"/>
      <c r="P2711" s="29"/>
      <c r="Q2711" s="19"/>
      <c r="R2711" s="19"/>
      <c r="S2711" s="19"/>
      <c r="T2711" s="19"/>
      <c r="U2711" s="19"/>
      <c r="V2711" s="19"/>
      <c r="W2711" s="19"/>
      <c r="X2711" s="19"/>
      <c r="Y2711" s="19"/>
      <c r="Z2711" s="19"/>
      <c r="AA2711" s="19"/>
    </row>
    <row r="2712" spans="1:27" x14ac:dyDescent="0.2">
      <c r="A2712" s="346" t="s">
        <v>317</v>
      </c>
      <c r="B2712" s="346"/>
      <c r="C2712" s="346"/>
      <c r="D2712" s="367" t="str">
        <f>VLOOKUP(S2641,Base_03!$A$5:$AS$24,45,0)</f>
        <v>Air Pam (Baik)</v>
      </c>
      <c r="E2712" s="367"/>
      <c r="F2712" s="19"/>
      <c r="G2712" s="19"/>
      <c r="H2712" s="19"/>
      <c r="I2712" s="19"/>
      <c r="J2712" s="19"/>
      <c r="K2712" s="346" t="s">
        <v>317</v>
      </c>
      <c r="L2712" s="346"/>
      <c r="M2712" s="346"/>
      <c r="N2712" s="367" t="str">
        <f>VLOOKUP(S2641,Base_04!$A$5:$AS$24,45,0)</f>
        <v>Air Pam (Baik)</v>
      </c>
      <c r="O2712" s="367"/>
      <c r="P2712" s="29"/>
      <c r="Q2712" s="19"/>
      <c r="R2712" s="19"/>
      <c r="S2712" s="19"/>
      <c r="T2712" s="19"/>
      <c r="U2712" s="19"/>
      <c r="V2712" s="19"/>
      <c r="W2712" s="19"/>
      <c r="X2712" s="19"/>
      <c r="Y2712" s="19"/>
      <c r="Z2712" s="19"/>
      <c r="AA2712" s="19"/>
    </row>
    <row r="2713" spans="1:27" x14ac:dyDescent="0.2">
      <c r="A2713" s="372" t="s">
        <v>319</v>
      </c>
      <c r="B2713" s="372"/>
      <c r="C2713" s="28"/>
      <c r="D2713" s="20"/>
      <c r="E2713" s="20"/>
      <c r="F2713" s="19"/>
      <c r="G2713" s="19"/>
      <c r="H2713" s="19"/>
      <c r="I2713" s="19"/>
      <c r="J2713" s="19"/>
      <c r="K2713" s="372" t="s">
        <v>319</v>
      </c>
      <c r="L2713" s="372"/>
      <c r="M2713" s="28"/>
      <c r="N2713" s="20"/>
      <c r="O2713" s="20"/>
      <c r="P2713" s="29"/>
      <c r="Q2713" s="19"/>
      <c r="R2713" s="19"/>
      <c r="S2713" s="19"/>
      <c r="T2713" s="19"/>
      <c r="U2713" s="19"/>
      <c r="V2713" s="19"/>
      <c r="W2713" s="19"/>
      <c r="X2713" s="19"/>
      <c r="Y2713" s="19"/>
      <c r="Z2713" s="19"/>
      <c r="AA2713" s="19"/>
    </row>
    <row r="2714" spans="1:27" x14ac:dyDescent="0.2">
      <c r="A2714" s="35" t="s">
        <v>284</v>
      </c>
      <c r="B2714" s="19"/>
      <c r="C2714" s="28" t="s">
        <v>256</v>
      </c>
      <c r="D2714" s="367">
        <f>VLOOKUP(S2641,[128]Base_02!$A$5:$S$24,18,0)</f>
        <v>0</v>
      </c>
      <c r="E2714" s="367"/>
      <c r="F2714" s="19" t="str">
        <f>IF(D2714&gt;0,"LU","LS")</f>
        <v>LS</v>
      </c>
      <c r="G2714" s="19"/>
      <c r="H2714" s="19"/>
      <c r="I2714" s="19"/>
      <c r="J2714" s="19"/>
      <c r="K2714" s="35" t="s">
        <v>284</v>
      </c>
      <c r="L2714" s="28"/>
      <c r="M2714" s="28" t="s">
        <v>256</v>
      </c>
      <c r="N2714" s="367">
        <f>D2714</f>
        <v>0</v>
      </c>
      <c r="O2714" s="367"/>
      <c r="P2714" s="19" t="str">
        <f>IF(N2714&gt;0,"LU","LS")</f>
        <v>LS</v>
      </c>
      <c r="Q2714" s="19"/>
      <c r="R2714" s="19"/>
      <c r="S2714" s="19"/>
      <c r="T2714" s="19"/>
      <c r="U2714" s="19"/>
      <c r="V2714" s="19"/>
      <c r="W2714" s="19"/>
      <c r="X2714" s="19"/>
      <c r="Y2714" s="19"/>
      <c r="Z2714" s="19"/>
      <c r="AA2714" s="19"/>
    </row>
    <row r="2715" spans="1:27" x14ac:dyDescent="0.2">
      <c r="A2715" s="19"/>
      <c r="B2715" s="19"/>
      <c r="C2715" s="28" t="s">
        <v>285</v>
      </c>
      <c r="D2715" s="367">
        <f>VLOOKUP(S2641,[128]Base_02!$A$5:$S$24,19,0)</f>
        <v>0</v>
      </c>
      <c r="E2715" s="367"/>
      <c r="F2715" s="19" t="s">
        <v>286</v>
      </c>
      <c r="G2715" s="19"/>
      <c r="H2715" s="19"/>
      <c r="I2715" s="19"/>
      <c r="J2715" s="19"/>
      <c r="K2715" s="19"/>
      <c r="L2715" s="19"/>
      <c r="M2715" s="19"/>
      <c r="N2715" s="367">
        <f>D2715</f>
        <v>0</v>
      </c>
      <c r="O2715" s="367"/>
      <c r="P2715" s="29" t="s">
        <v>286</v>
      </c>
      <c r="Q2715" s="28" t="s">
        <v>287</v>
      </c>
      <c r="R2715" s="28"/>
      <c r="S2715" s="19"/>
      <c r="T2715" s="19"/>
      <c r="U2715" s="19"/>
      <c r="V2715" s="19"/>
      <c r="W2715" s="19"/>
      <c r="X2715" s="19"/>
      <c r="Y2715" s="19"/>
      <c r="Z2715" s="19"/>
      <c r="AA2715" s="19"/>
    </row>
    <row r="2716" spans="1:27" x14ac:dyDescent="0.2">
      <c r="A2716" s="19"/>
      <c r="B2716" s="19"/>
      <c r="C2716" s="28"/>
      <c r="D2716" s="19"/>
      <c r="E2716" s="19"/>
      <c r="F2716" s="19"/>
      <c r="G2716" s="19"/>
      <c r="H2716" s="19"/>
      <c r="I2716" s="19"/>
      <c r="J2716" s="19"/>
      <c r="K2716" s="19"/>
      <c r="L2716" s="20"/>
      <c r="M2716" s="20"/>
      <c r="N2716" s="29"/>
      <c r="O2716" s="19"/>
      <c r="P2716" s="19"/>
      <c r="Q2716" s="19"/>
      <c r="R2716" s="19"/>
      <c r="S2716" s="19"/>
      <c r="T2716" s="19"/>
      <c r="U2716" s="19"/>
      <c r="V2716" s="19"/>
      <c r="W2716" s="19"/>
      <c r="X2716" s="19"/>
      <c r="Y2716" s="19"/>
      <c r="Z2716" s="19"/>
      <c r="AA2716" s="19"/>
    </row>
    <row r="2717" spans="1:27" x14ac:dyDescent="0.2">
      <c r="A2717" s="19"/>
      <c r="B2717" s="19"/>
      <c r="C2717" s="28"/>
      <c r="D2717" s="19"/>
      <c r="E2717" s="19"/>
      <c r="F2717" s="19"/>
      <c r="G2717" s="19"/>
      <c r="H2717" s="19"/>
      <c r="I2717" s="19"/>
      <c r="J2717" s="19"/>
      <c r="K2717" s="19"/>
      <c r="L2717" s="20"/>
      <c r="M2717" s="20"/>
      <c r="N2717" s="29"/>
      <c r="O2717" s="19"/>
      <c r="P2717" s="19"/>
      <c r="Q2717" s="19"/>
      <c r="R2717" s="19"/>
      <c r="S2717" s="19"/>
      <c r="T2717" s="19"/>
      <c r="U2717" s="19"/>
      <c r="V2717" s="19"/>
      <c r="W2717" s="19"/>
      <c r="X2717" s="19"/>
      <c r="Y2717" s="19"/>
      <c r="Z2717" s="19"/>
      <c r="AA2717" s="19"/>
    </row>
    <row r="2718" spans="1:27" x14ac:dyDescent="0.2">
      <c r="A2718" s="19"/>
      <c r="B2718" s="19"/>
      <c r="C2718" s="28"/>
      <c r="D2718" s="19"/>
      <c r="E2718" s="19"/>
      <c r="F2718" s="19"/>
      <c r="G2718" s="19"/>
      <c r="H2718" s="19"/>
      <c r="I2718" s="19"/>
      <c r="J2718" s="19"/>
      <c r="K2718" s="19"/>
      <c r="L2718" s="20"/>
      <c r="M2718" s="20"/>
      <c r="N2718" s="29"/>
      <c r="O2718" s="19"/>
      <c r="P2718" s="19"/>
      <c r="Q2718" s="19"/>
      <c r="R2718" s="19"/>
      <c r="S2718" s="19"/>
      <c r="T2718" s="19"/>
      <c r="U2718" s="19"/>
      <c r="V2718" s="19"/>
      <c r="W2718" s="19"/>
      <c r="X2718" s="19"/>
      <c r="Y2718" s="19"/>
      <c r="Z2718" s="19"/>
      <c r="AA2718" s="19"/>
    </row>
    <row r="2719" spans="1:27" x14ac:dyDescent="0.2">
      <c r="A2719" s="19"/>
      <c r="B2719" s="19"/>
      <c r="C2719" s="28"/>
      <c r="D2719" s="19"/>
      <c r="E2719" s="19"/>
      <c r="F2719" s="19"/>
      <c r="G2719" s="19"/>
      <c r="H2719" s="19"/>
      <c r="I2719" s="19"/>
      <c r="J2719" s="19"/>
      <c r="K2719" s="19"/>
      <c r="L2719" s="20"/>
      <c r="M2719" s="20"/>
      <c r="N2719" s="29"/>
      <c r="O2719" s="19"/>
      <c r="P2719" s="19"/>
      <c r="Q2719" s="19"/>
      <c r="R2719" s="19"/>
      <c r="S2719" s="19"/>
      <c r="T2719" s="19"/>
      <c r="U2719" s="19"/>
      <c r="V2719" s="19"/>
      <c r="W2719" s="19"/>
      <c r="X2719" s="19"/>
      <c r="Y2719" s="19"/>
      <c r="Z2719" s="19"/>
      <c r="AA2719" s="19"/>
    </row>
    <row r="2720" spans="1:27" x14ac:dyDescent="0.2">
      <c r="A2720" s="19"/>
      <c r="B2720" s="19"/>
      <c r="C2720" s="28"/>
      <c r="D2720" s="19"/>
      <c r="E2720" s="19"/>
      <c r="F2720" s="19"/>
      <c r="G2720" s="19"/>
      <c r="H2720" s="19"/>
      <c r="I2720" s="19"/>
      <c r="J2720" s="19"/>
      <c r="K2720" s="19"/>
      <c r="L2720" s="20"/>
      <c r="M2720" s="20"/>
      <c r="N2720" s="29"/>
      <c r="O2720" s="19"/>
      <c r="P2720" s="19"/>
      <c r="Q2720" s="19"/>
      <c r="R2720" s="19"/>
      <c r="S2720" s="19"/>
      <c r="T2720" s="19"/>
      <c r="U2720" s="19"/>
      <c r="V2720" s="19"/>
      <c r="W2720" s="19"/>
      <c r="X2720" s="19"/>
      <c r="Y2720" s="19"/>
      <c r="Z2720" s="19"/>
      <c r="AA2720" s="19"/>
    </row>
    <row r="2721" spans="1:27" x14ac:dyDescent="0.2">
      <c r="A2721" s="19"/>
      <c r="B2721" s="19"/>
      <c r="C2721" s="28"/>
      <c r="D2721" s="19"/>
      <c r="E2721" s="19"/>
      <c r="F2721" s="19"/>
      <c r="G2721" s="19"/>
      <c r="H2721" s="19"/>
      <c r="I2721" s="19"/>
      <c r="J2721" s="19"/>
      <c r="K2721" s="19"/>
      <c r="L2721" s="20"/>
      <c r="M2721" s="20"/>
      <c r="N2721" s="29"/>
      <c r="O2721" s="19"/>
      <c r="P2721" s="19"/>
      <c r="Q2721" s="19"/>
      <c r="R2721" s="19"/>
      <c r="S2721" s="19"/>
      <c r="T2721" s="19"/>
      <c r="U2721" s="19"/>
      <c r="V2721" s="19"/>
      <c r="W2721" s="19"/>
      <c r="X2721" s="19"/>
      <c r="Y2721" s="19"/>
      <c r="Z2721" s="19"/>
      <c r="AA2721" s="19"/>
    </row>
    <row r="2722" spans="1:27" x14ac:dyDescent="0.2">
      <c r="A2722" s="19"/>
      <c r="B2722" s="19"/>
      <c r="C2722" s="28"/>
      <c r="D2722" s="19"/>
      <c r="E2722" s="19"/>
      <c r="F2722" s="19"/>
      <c r="G2722" s="19"/>
      <c r="H2722" s="19"/>
      <c r="I2722" s="19"/>
      <c r="J2722" s="19"/>
      <c r="K2722" s="19"/>
      <c r="L2722" s="20"/>
      <c r="M2722" s="20"/>
      <c r="N2722" s="29"/>
      <c r="O2722" s="19"/>
      <c r="P2722" s="19"/>
      <c r="Q2722" s="19"/>
      <c r="R2722" s="19"/>
      <c r="S2722" s="19"/>
      <c r="T2722" s="19"/>
      <c r="U2722" s="19"/>
      <c r="V2722" s="19"/>
      <c r="W2722" s="19"/>
      <c r="X2722" s="19"/>
      <c r="Y2722" s="19"/>
      <c r="Z2722" s="19"/>
      <c r="AA2722" s="19"/>
    </row>
    <row r="2723" spans="1:27" x14ac:dyDescent="0.2">
      <c r="A2723" s="24" t="s">
        <v>288</v>
      </c>
      <c r="B2723" s="19"/>
      <c r="C2723" s="19"/>
      <c r="D2723" s="19"/>
      <c r="E2723" s="19"/>
      <c r="F2723" s="19"/>
      <c r="G2723" s="19"/>
      <c r="H2723" s="19"/>
      <c r="I2723" s="19"/>
      <c r="J2723" s="19"/>
      <c r="K2723" s="19"/>
      <c r="L2723" s="19"/>
      <c r="M2723" s="19"/>
      <c r="N2723" s="29"/>
      <c r="O2723" s="19"/>
      <c r="P2723" s="19"/>
      <c r="Q2723" s="19"/>
      <c r="R2723" s="19"/>
      <c r="S2723" s="19"/>
      <c r="T2723" s="19"/>
      <c r="U2723" s="19"/>
      <c r="V2723" s="19"/>
      <c r="W2723" s="19"/>
      <c r="X2723" s="19"/>
      <c r="Y2723" s="19"/>
      <c r="Z2723" s="19"/>
      <c r="AA2723" s="19"/>
    </row>
    <row r="2724" spans="1:27" x14ac:dyDescent="0.2">
      <c r="A2724" s="371" t="s">
        <v>289</v>
      </c>
      <c r="B2724" s="371"/>
      <c r="C2724" s="371"/>
      <c r="D2724" s="371"/>
      <c r="E2724" s="371"/>
      <c r="F2724" s="371"/>
      <c r="G2724" s="371"/>
      <c r="H2724" s="371"/>
      <c r="I2724" s="371"/>
      <c r="J2724" s="371" t="s">
        <v>290</v>
      </c>
      <c r="K2724" s="371"/>
      <c r="L2724" s="371"/>
      <c r="M2724" s="371"/>
      <c r="N2724" s="371"/>
      <c r="O2724" s="371"/>
      <c r="P2724" s="371"/>
      <c r="Q2724" s="371"/>
      <c r="R2724" s="371"/>
      <c r="S2724" s="19"/>
      <c r="T2724" s="19"/>
      <c r="U2724" s="19"/>
      <c r="V2724" s="19"/>
      <c r="W2724" s="19"/>
      <c r="X2724" s="19"/>
      <c r="Y2724" s="19"/>
      <c r="Z2724" s="19"/>
      <c r="AA2724" s="19"/>
    </row>
    <row r="2725" spans="1:27" x14ac:dyDescent="0.2">
      <c r="A2725" s="370"/>
      <c r="B2725" s="370"/>
      <c r="C2725" s="370"/>
      <c r="D2725" s="370"/>
      <c r="E2725" s="370"/>
      <c r="F2725" s="370"/>
      <c r="G2725" s="370"/>
      <c r="H2725" s="370"/>
      <c r="I2725" s="370"/>
      <c r="J2725" s="370"/>
      <c r="K2725" s="370"/>
      <c r="L2725" s="370"/>
      <c r="M2725" s="370"/>
      <c r="N2725" s="370"/>
      <c r="O2725" s="370"/>
      <c r="P2725" s="370"/>
      <c r="Q2725" s="370"/>
      <c r="R2725" s="370"/>
      <c r="S2725" s="19"/>
      <c r="T2725" s="19"/>
      <c r="U2725" s="19"/>
      <c r="V2725" s="19"/>
      <c r="W2725" s="19"/>
      <c r="X2725" s="19"/>
      <c r="Y2725" s="19"/>
      <c r="Z2725" s="19"/>
      <c r="AA2725" s="19"/>
    </row>
    <row r="2726" spans="1:27" x14ac:dyDescent="0.2">
      <c r="A2726" s="370"/>
      <c r="B2726" s="370"/>
      <c r="C2726" s="370"/>
      <c r="D2726" s="370"/>
      <c r="E2726" s="370"/>
      <c r="F2726" s="370"/>
      <c r="G2726" s="370"/>
      <c r="H2726" s="370"/>
      <c r="I2726" s="370"/>
      <c r="J2726" s="370"/>
      <c r="K2726" s="370"/>
      <c r="L2726" s="370"/>
      <c r="M2726" s="370"/>
      <c r="N2726" s="370"/>
      <c r="O2726" s="370"/>
      <c r="P2726" s="370"/>
      <c r="Q2726" s="370"/>
      <c r="R2726" s="370"/>
      <c r="S2726" s="19" t="s">
        <v>291</v>
      </c>
      <c r="T2726" s="19"/>
      <c r="U2726" s="19"/>
      <c r="V2726" s="19"/>
      <c r="W2726" s="19"/>
      <c r="X2726" s="19"/>
      <c r="Y2726" s="19"/>
      <c r="Z2726" s="19"/>
      <c r="AA2726" s="19"/>
    </row>
    <row r="2727" spans="1:27" x14ac:dyDescent="0.2">
      <c r="A2727" s="370"/>
      <c r="B2727" s="370"/>
      <c r="C2727" s="370"/>
      <c r="D2727" s="370"/>
      <c r="E2727" s="370"/>
      <c r="F2727" s="370"/>
      <c r="G2727" s="370"/>
      <c r="H2727" s="370"/>
      <c r="I2727" s="370"/>
      <c r="J2727" s="370"/>
      <c r="K2727" s="370"/>
      <c r="L2727" s="370"/>
      <c r="M2727" s="370"/>
      <c r="N2727" s="370"/>
      <c r="O2727" s="370"/>
      <c r="P2727" s="370"/>
      <c r="Q2727" s="370"/>
      <c r="R2727" s="370"/>
      <c r="S2727" s="19"/>
      <c r="T2727" s="19"/>
      <c r="U2727" s="19"/>
      <c r="V2727" s="19"/>
      <c r="W2727" s="19"/>
      <c r="X2727" s="19"/>
      <c r="Y2727" s="19"/>
      <c r="Z2727" s="19"/>
      <c r="AA2727" s="19"/>
    </row>
    <row r="2728" spans="1:27" x14ac:dyDescent="0.2">
      <c r="A2728" s="370"/>
      <c r="B2728" s="370"/>
      <c r="C2728" s="370"/>
      <c r="D2728" s="370"/>
      <c r="E2728" s="370"/>
      <c r="F2728" s="370"/>
      <c r="G2728" s="370"/>
      <c r="H2728" s="370"/>
      <c r="I2728" s="370"/>
      <c r="J2728" s="370"/>
      <c r="K2728" s="370"/>
      <c r="L2728" s="370"/>
      <c r="M2728" s="370"/>
      <c r="N2728" s="370"/>
      <c r="O2728" s="370"/>
      <c r="P2728" s="370"/>
      <c r="Q2728" s="370"/>
      <c r="R2728" s="370"/>
      <c r="S2728" s="19"/>
      <c r="T2728" s="19"/>
      <c r="U2728" s="19"/>
      <c r="V2728" s="19"/>
      <c r="W2728" s="19"/>
      <c r="X2728" s="19"/>
      <c r="Y2728" s="19"/>
      <c r="Z2728" s="19"/>
      <c r="AA2728" s="19"/>
    </row>
    <row r="2729" spans="1:27" x14ac:dyDescent="0.2">
      <c r="A2729" s="370"/>
      <c r="B2729" s="370"/>
      <c r="C2729" s="370"/>
      <c r="D2729" s="370"/>
      <c r="E2729" s="370"/>
      <c r="F2729" s="370"/>
      <c r="G2729" s="370"/>
      <c r="H2729" s="370"/>
      <c r="I2729" s="370"/>
      <c r="J2729" s="370"/>
      <c r="K2729" s="370"/>
      <c r="L2729" s="370"/>
      <c r="M2729" s="370"/>
      <c r="N2729" s="370"/>
      <c r="O2729" s="370"/>
      <c r="P2729" s="370"/>
      <c r="Q2729" s="370"/>
      <c r="R2729" s="370"/>
      <c r="S2729" s="19" t="s">
        <v>292</v>
      </c>
      <c r="T2729" s="19"/>
      <c r="U2729" s="19"/>
      <c r="V2729" s="19"/>
      <c r="W2729" s="19"/>
      <c r="X2729" s="19"/>
      <c r="Y2729" s="19"/>
      <c r="Z2729" s="19"/>
      <c r="AA2729" s="19"/>
    </row>
    <row r="2730" spans="1:27" x14ac:dyDescent="0.2">
      <c r="A2730" s="370"/>
      <c r="B2730" s="370"/>
      <c r="C2730" s="370"/>
      <c r="D2730" s="370"/>
      <c r="E2730" s="370"/>
      <c r="F2730" s="370"/>
      <c r="G2730" s="370"/>
      <c r="H2730" s="370"/>
      <c r="I2730" s="370"/>
      <c r="J2730" s="370"/>
      <c r="K2730" s="370"/>
      <c r="L2730" s="370"/>
      <c r="M2730" s="370"/>
      <c r="N2730" s="370"/>
      <c r="O2730" s="370"/>
      <c r="P2730" s="370"/>
      <c r="Q2730" s="370"/>
      <c r="R2730" s="370"/>
      <c r="S2730" s="19" t="s">
        <v>293</v>
      </c>
      <c r="T2730" s="19"/>
      <c r="U2730" s="19"/>
      <c r="V2730" s="19"/>
      <c r="W2730" s="19"/>
      <c r="X2730" s="19"/>
      <c r="Y2730" s="19"/>
      <c r="Z2730" s="19"/>
      <c r="AA2730" s="19"/>
    </row>
    <row r="2731" spans="1:27" x14ac:dyDescent="0.2">
      <c r="A2731" s="370"/>
      <c r="B2731" s="370"/>
      <c r="C2731" s="370"/>
      <c r="D2731" s="370"/>
      <c r="E2731" s="370"/>
      <c r="F2731" s="370"/>
      <c r="G2731" s="370"/>
      <c r="H2731" s="370"/>
      <c r="I2731" s="370"/>
      <c r="J2731" s="370"/>
      <c r="K2731" s="370"/>
      <c r="L2731" s="370"/>
      <c r="M2731" s="370"/>
      <c r="N2731" s="370"/>
      <c r="O2731" s="370"/>
      <c r="P2731" s="370"/>
      <c r="Q2731" s="370"/>
      <c r="R2731" s="370"/>
      <c r="S2731" s="19"/>
      <c r="T2731" s="19"/>
      <c r="U2731" s="19"/>
      <c r="V2731" s="19"/>
      <c r="W2731" s="19"/>
      <c r="X2731" s="19"/>
      <c r="Y2731" s="19"/>
      <c r="Z2731" s="19"/>
      <c r="AA2731" s="19"/>
    </row>
    <row r="2732" spans="1:27" x14ac:dyDescent="0.2">
      <c r="A2732" s="370"/>
      <c r="B2732" s="370"/>
      <c r="C2732" s="370"/>
      <c r="D2732" s="370"/>
      <c r="E2732" s="370"/>
      <c r="F2732" s="370"/>
      <c r="G2732" s="370"/>
      <c r="H2732" s="370"/>
      <c r="I2732" s="370"/>
      <c r="J2732" s="370"/>
      <c r="K2732" s="370"/>
      <c r="L2732" s="370"/>
      <c r="M2732" s="370"/>
      <c r="N2732" s="370"/>
      <c r="O2732" s="370"/>
      <c r="P2732" s="370"/>
      <c r="Q2732" s="370"/>
      <c r="R2732" s="370"/>
      <c r="S2732" s="19"/>
      <c r="T2732" s="19"/>
      <c r="U2732" s="19"/>
      <c r="V2732" s="19"/>
      <c r="W2732" s="19"/>
      <c r="X2732" s="19"/>
      <c r="Y2732" s="19"/>
      <c r="Z2732" s="19"/>
      <c r="AA2732" s="19"/>
    </row>
    <row r="2733" spans="1:27" x14ac:dyDescent="0.2">
      <c r="A2733" s="370"/>
      <c r="B2733" s="370"/>
      <c r="C2733" s="370"/>
      <c r="D2733" s="370"/>
      <c r="E2733" s="370"/>
      <c r="F2733" s="370"/>
      <c r="G2733" s="370"/>
      <c r="H2733" s="370"/>
      <c r="I2733" s="370"/>
      <c r="J2733" s="370"/>
      <c r="K2733" s="370"/>
      <c r="L2733" s="370"/>
      <c r="M2733" s="370"/>
      <c r="N2733" s="370"/>
      <c r="O2733" s="370"/>
      <c r="P2733" s="370"/>
      <c r="Q2733" s="370"/>
      <c r="R2733" s="370"/>
      <c r="S2733" s="19"/>
      <c r="T2733" s="19"/>
      <c r="U2733" s="19"/>
      <c r="V2733" s="19"/>
      <c r="W2733" s="19"/>
      <c r="X2733" s="19"/>
      <c r="Y2733" s="19"/>
      <c r="Z2733" s="19"/>
      <c r="AA2733" s="19"/>
    </row>
    <row r="2734" spans="1:27" x14ac:dyDescent="0.2">
      <c r="A2734" s="370"/>
      <c r="B2734" s="370"/>
      <c r="C2734" s="370"/>
      <c r="D2734" s="370"/>
      <c r="E2734" s="370"/>
      <c r="F2734" s="370"/>
      <c r="G2734" s="370"/>
      <c r="H2734" s="370"/>
      <c r="I2734" s="370"/>
      <c r="J2734" s="370"/>
      <c r="K2734" s="370"/>
      <c r="L2734" s="370"/>
      <c r="M2734" s="370"/>
      <c r="N2734" s="370"/>
      <c r="O2734" s="370"/>
      <c r="P2734" s="370"/>
      <c r="Q2734" s="370"/>
      <c r="R2734" s="370"/>
      <c r="S2734" s="19"/>
      <c r="T2734" s="19"/>
      <c r="U2734" s="19"/>
      <c r="V2734" s="19"/>
      <c r="W2734" s="19"/>
      <c r="X2734" s="19"/>
      <c r="Y2734" s="19"/>
      <c r="Z2734" s="19"/>
      <c r="AA2734" s="19"/>
    </row>
    <row r="2735" spans="1:27" x14ac:dyDescent="0.2">
      <c r="A2735" s="370"/>
      <c r="B2735" s="370"/>
      <c r="C2735" s="370"/>
      <c r="D2735" s="370"/>
      <c r="E2735" s="370"/>
      <c r="F2735" s="370"/>
      <c r="G2735" s="370"/>
      <c r="H2735" s="370"/>
      <c r="I2735" s="370"/>
      <c r="J2735" s="370"/>
      <c r="K2735" s="370"/>
      <c r="L2735" s="370"/>
      <c r="M2735" s="370"/>
      <c r="N2735" s="370"/>
      <c r="O2735" s="370"/>
      <c r="P2735" s="370"/>
      <c r="Q2735" s="370"/>
      <c r="R2735" s="370"/>
      <c r="S2735" s="19"/>
      <c r="T2735" s="19"/>
      <c r="U2735" s="19"/>
      <c r="V2735" s="19"/>
      <c r="W2735" s="19"/>
      <c r="X2735" s="19"/>
      <c r="Y2735" s="19"/>
      <c r="Z2735" s="19"/>
      <c r="AA2735" s="19"/>
    </row>
    <row r="2736" spans="1:27" x14ac:dyDescent="0.2">
      <c r="A2736" s="19"/>
      <c r="B2736" s="19"/>
      <c r="C2736" s="19"/>
      <c r="D2736" s="19"/>
      <c r="E2736" s="19"/>
      <c r="F2736" s="19"/>
      <c r="G2736" s="19"/>
      <c r="H2736" s="19"/>
      <c r="I2736" s="19"/>
      <c r="J2736" s="19"/>
      <c r="K2736" s="19"/>
      <c r="L2736" s="19"/>
      <c r="M2736" s="19"/>
      <c r="N2736" s="19"/>
      <c r="O2736" s="19"/>
      <c r="P2736" s="29"/>
      <c r="Q2736" s="19"/>
      <c r="R2736" s="19"/>
      <c r="S2736" s="19"/>
      <c r="T2736" s="19"/>
      <c r="U2736" s="19"/>
      <c r="V2736" s="19"/>
      <c r="W2736" s="19"/>
      <c r="X2736" s="19"/>
      <c r="Y2736" s="19"/>
      <c r="Z2736" s="19"/>
      <c r="AA2736" s="19"/>
    </row>
    <row r="2737" spans="1:27" x14ac:dyDescent="0.2">
      <c r="A2737" s="371" t="s">
        <v>294</v>
      </c>
      <c r="B2737" s="371"/>
      <c r="C2737" s="371"/>
      <c r="D2737" s="371"/>
      <c r="E2737" s="371"/>
      <c r="F2737" s="371"/>
      <c r="G2737" s="371"/>
      <c r="H2737" s="371"/>
      <c r="I2737" s="371"/>
      <c r="J2737" s="371" t="s">
        <v>295</v>
      </c>
      <c r="K2737" s="371"/>
      <c r="L2737" s="371"/>
      <c r="M2737" s="371"/>
      <c r="N2737" s="371"/>
      <c r="O2737" s="371"/>
      <c r="P2737" s="371"/>
      <c r="Q2737" s="371"/>
      <c r="R2737" s="371"/>
      <c r="S2737" s="19"/>
      <c r="T2737" s="19"/>
      <c r="U2737" s="19"/>
      <c r="V2737" s="19"/>
      <c r="W2737" s="19"/>
      <c r="X2737" s="19"/>
      <c r="Y2737" s="19"/>
      <c r="Z2737" s="19"/>
      <c r="AA2737" s="19"/>
    </row>
    <row r="2738" spans="1:27" x14ac:dyDescent="0.2">
      <c r="A2738" s="370"/>
      <c r="B2738" s="370"/>
      <c r="C2738" s="370"/>
      <c r="D2738" s="370"/>
      <c r="E2738" s="370"/>
      <c r="F2738" s="370"/>
      <c r="G2738" s="370"/>
      <c r="H2738" s="370"/>
      <c r="I2738" s="370"/>
      <c r="J2738" s="370"/>
      <c r="K2738" s="370"/>
      <c r="L2738" s="370"/>
      <c r="M2738" s="370"/>
      <c r="N2738" s="370"/>
      <c r="O2738" s="370"/>
      <c r="P2738" s="370"/>
      <c r="Q2738" s="370"/>
      <c r="R2738" s="370"/>
      <c r="S2738" s="19" t="s">
        <v>296</v>
      </c>
      <c r="T2738" s="19"/>
      <c r="U2738" s="19"/>
      <c r="V2738" s="19"/>
      <c r="W2738" s="19"/>
      <c r="X2738" s="19"/>
      <c r="Y2738" s="19"/>
      <c r="Z2738" s="19"/>
      <c r="AA2738" s="19"/>
    </row>
    <row r="2739" spans="1:27" x14ac:dyDescent="0.2">
      <c r="A2739" s="370"/>
      <c r="B2739" s="370"/>
      <c r="C2739" s="370"/>
      <c r="D2739" s="370"/>
      <c r="E2739" s="370"/>
      <c r="F2739" s="370"/>
      <c r="G2739" s="370"/>
      <c r="H2739" s="370"/>
      <c r="I2739" s="370"/>
      <c r="J2739" s="370"/>
      <c r="K2739" s="370"/>
      <c r="L2739" s="370"/>
      <c r="M2739" s="370"/>
      <c r="N2739" s="370"/>
      <c r="O2739" s="370"/>
      <c r="P2739" s="370"/>
      <c r="Q2739" s="370"/>
      <c r="R2739" s="370"/>
      <c r="S2739" s="19" t="s">
        <v>297</v>
      </c>
      <c r="T2739" s="19"/>
      <c r="U2739" s="19"/>
      <c r="V2739" s="19"/>
      <c r="W2739" s="19"/>
      <c r="X2739" s="19"/>
      <c r="Y2739" s="19"/>
      <c r="Z2739" s="19"/>
      <c r="AA2739" s="19"/>
    </row>
    <row r="2740" spans="1:27" x14ac:dyDescent="0.2">
      <c r="A2740" s="370"/>
      <c r="B2740" s="370"/>
      <c r="C2740" s="370"/>
      <c r="D2740" s="370"/>
      <c r="E2740" s="370"/>
      <c r="F2740" s="370"/>
      <c r="G2740" s="370"/>
      <c r="H2740" s="370"/>
      <c r="I2740" s="370"/>
      <c r="J2740" s="370"/>
      <c r="K2740" s="370"/>
      <c r="L2740" s="370"/>
      <c r="M2740" s="370"/>
      <c r="N2740" s="370"/>
      <c r="O2740" s="370"/>
      <c r="P2740" s="370"/>
      <c r="Q2740" s="370"/>
      <c r="R2740" s="370"/>
      <c r="S2740" s="19"/>
      <c r="T2740" s="19"/>
      <c r="U2740" s="19"/>
      <c r="V2740" s="19"/>
      <c r="W2740" s="19"/>
      <c r="X2740" s="19"/>
      <c r="Y2740" s="19"/>
      <c r="Z2740" s="19"/>
      <c r="AA2740" s="19"/>
    </row>
    <row r="2741" spans="1:27" x14ac:dyDescent="0.2">
      <c r="A2741" s="370"/>
      <c r="B2741" s="370"/>
      <c r="C2741" s="370"/>
      <c r="D2741" s="370"/>
      <c r="E2741" s="370"/>
      <c r="F2741" s="370"/>
      <c r="G2741" s="370"/>
      <c r="H2741" s="370"/>
      <c r="I2741" s="370"/>
      <c r="J2741" s="370"/>
      <c r="K2741" s="370"/>
      <c r="L2741" s="370"/>
      <c r="M2741" s="370"/>
      <c r="N2741" s="370"/>
      <c r="O2741" s="370"/>
      <c r="P2741" s="370"/>
      <c r="Q2741" s="370"/>
      <c r="R2741" s="370"/>
      <c r="S2741" s="19"/>
      <c r="T2741" s="19"/>
      <c r="U2741" s="19"/>
      <c r="V2741" s="19"/>
      <c r="W2741" s="19"/>
      <c r="X2741" s="19"/>
      <c r="Y2741" s="19"/>
      <c r="Z2741" s="19"/>
      <c r="AA2741" s="19"/>
    </row>
    <row r="2742" spans="1:27" x14ac:dyDescent="0.2">
      <c r="A2742" s="370"/>
      <c r="B2742" s="370"/>
      <c r="C2742" s="370"/>
      <c r="D2742" s="370"/>
      <c r="E2742" s="370"/>
      <c r="F2742" s="370"/>
      <c r="G2742" s="370"/>
      <c r="H2742" s="370"/>
      <c r="I2742" s="370"/>
      <c r="J2742" s="370"/>
      <c r="K2742" s="370"/>
      <c r="L2742" s="370"/>
      <c r="M2742" s="370"/>
      <c r="N2742" s="370"/>
      <c r="O2742" s="370"/>
      <c r="P2742" s="370"/>
      <c r="Q2742" s="370"/>
      <c r="R2742" s="370"/>
      <c r="S2742" s="19"/>
      <c r="T2742" s="19"/>
      <c r="U2742" s="19"/>
      <c r="V2742" s="19"/>
      <c r="W2742" s="19"/>
      <c r="X2742" s="19"/>
      <c r="Y2742" s="19"/>
      <c r="Z2742" s="19"/>
      <c r="AA2742" s="19"/>
    </row>
    <row r="2743" spans="1:27" x14ac:dyDescent="0.2">
      <c r="A2743" s="370"/>
      <c r="B2743" s="370"/>
      <c r="C2743" s="370"/>
      <c r="D2743" s="370"/>
      <c r="E2743" s="370"/>
      <c r="F2743" s="370"/>
      <c r="G2743" s="370"/>
      <c r="H2743" s="370"/>
      <c r="I2743" s="370"/>
      <c r="J2743" s="370"/>
      <c r="K2743" s="370"/>
      <c r="L2743" s="370"/>
      <c r="M2743" s="370"/>
      <c r="N2743" s="370"/>
      <c r="O2743" s="370"/>
      <c r="P2743" s="370"/>
      <c r="Q2743" s="370"/>
      <c r="R2743" s="370"/>
      <c r="S2743" s="19"/>
      <c r="T2743" s="19"/>
      <c r="U2743" s="19"/>
      <c r="V2743" s="19"/>
      <c r="W2743" s="19"/>
      <c r="X2743" s="19"/>
      <c r="Y2743" s="19"/>
      <c r="Z2743" s="19"/>
      <c r="AA2743" s="19"/>
    </row>
    <row r="2744" spans="1:27" x14ac:dyDescent="0.2">
      <c r="A2744" s="370"/>
      <c r="B2744" s="370"/>
      <c r="C2744" s="370"/>
      <c r="D2744" s="370"/>
      <c r="E2744" s="370"/>
      <c r="F2744" s="370"/>
      <c r="G2744" s="370"/>
      <c r="H2744" s="370"/>
      <c r="I2744" s="370"/>
      <c r="J2744" s="370"/>
      <c r="K2744" s="370"/>
      <c r="L2744" s="370"/>
      <c r="M2744" s="370"/>
      <c r="N2744" s="370"/>
      <c r="O2744" s="370"/>
      <c r="P2744" s="370"/>
      <c r="Q2744" s="370"/>
      <c r="R2744" s="370"/>
      <c r="S2744" s="19"/>
      <c r="T2744" s="19"/>
      <c r="U2744" s="19"/>
      <c r="V2744" s="19"/>
      <c r="W2744" s="19"/>
      <c r="X2744" s="19"/>
      <c r="Y2744" s="19"/>
      <c r="Z2744" s="19"/>
      <c r="AA2744" s="19"/>
    </row>
    <row r="2745" spans="1:27" x14ac:dyDescent="0.2">
      <c r="A2745" s="370"/>
      <c r="B2745" s="370"/>
      <c r="C2745" s="370"/>
      <c r="D2745" s="370"/>
      <c r="E2745" s="370"/>
      <c r="F2745" s="370"/>
      <c r="G2745" s="370"/>
      <c r="H2745" s="370"/>
      <c r="I2745" s="370"/>
      <c r="J2745" s="370"/>
      <c r="K2745" s="370"/>
      <c r="L2745" s="370"/>
      <c r="M2745" s="370"/>
      <c r="N2745" s="370"/>
      <c r="O2745" s="370"/>
      <c r="P2745" s="370"/>
      <c r="Q2745" s="370"/>
      <c r="R2745" s="370"/>
      <c r="S2745" s="19"/>
      <c r="T2745" s="19"/>
      <c r="U2745" s="19"/>
      <c r="V2745" s="19"/>
      <c r="W2745" s="19"/>
      <c r="X2745" s="19"/>
      <c r="Y2745" s="19"/>
      <c r="Z2745" s="19"/>
      <c r="AA2745" s="19"/>
    </row>
    <row r="2746" spans="1:27" x14ac:dyDescent="0.2">
      <c r="A2746" s="370"/>
      <c r="B2746" s="370"/>
      <c r="C2746" s="370"/>
      <c r="D2746" s="370"/>
      <c r="E2746" s="370"/>
      <c r="F2746" s="370"/>
      <c r="G2746" s="370"/>
      <c r="H2746" s="370"/>
      <c r="I2746" s="370"/>
      <c r="J2746" s="370"/>
      <c r="K2746" s="370"/>
      <c r="L2746" s="370"/>
      <c r="M2746" s="370"/>
      <c r="N2746" s="370"/>
      <c r="O2746" s="370"/>
      <c r="P2746" s="370"/>
      <c r="Q2746" s="370"/>
      <c r="R2746" s="370"/>
      <c r="S2746" s="19"/>
      <c r="T2746" s="19"/>
      <c r="U2746" s="19"/>
      <c r="V2746" s="19"/>
      <c r="W2746" s="19"/>
      <c r="X2746" s="19"/>
      <c r="Y2746" s="19"/>
      <c r="Z2746" s="19"/>
      <c r="AA2746" s="19"/>
    </row>
    <row r="2747" spans="1:27" x14ac:dyDescent="0.2">
      <c r="A2747" s="370"/>
      <c r="B2747" s="370"/>
      <c r="C2747" s="370"/>
      <c r="D2747" s="370"/>
      <c r="E2747" s="370"/>
      <c r="F2747" s="370"/>
      <c r="G2747" s="370"/>
      <c r="H2747" s="370"/>
      <c r="I2747" s="370"/>
      <c r="J2747" s="370"/>
      <c r="K2747" s="370"/>
      <c r="L2747" s="370"/>
      <c r="M2747" s="370"/>
      <c r="N2747" s="370"/>
      <c r="O2747" s="370"/>
      <c r="P2747" s="370"/>
      <c r="Q2747" s="370"/>
      <c r="R2747" s="370"/>
      <c r="S2747" s="19"/>
      <c r="T2747" s="19"/>
      <c r="U2747" s="19"/>
      <c r="V2747" s="19"/>
      <c r="W2747" s="19"/>
      <c r="X2747" s="19"/>
      <c r="Y2747" s="19"/>
      <c r="Z2747" s="19"/>
      <c r="AA2747" s="19"/>
    </row>
    <row r="2748" spans="1:27" x14ac:dyDescent="0.2">
      <c r="A2748" s="370"/>
      <c r="B2748" s="370"/>
      <c r="C2748" s="370"/>
      <c r="D2748" s="370"/>
      <c r="E2748" s="370"/>
      <c r="F2748" s="370"/>
      <c r="G2748" s="370"/>
      <c r="H2748" s="370"/>
      <c r="I2748" s="370"/>
      <c r="J2748" s="370"/>
      <c r="K2748" s="370"/>
      <c r="L2748" s="370"/>
      <c r="M2748" s="370"/>
      <c r="N2748" s="370"/>
      <c r="O2748" s="370"/>
      <c r="P2748" s="370"/>
      <c r="Q2748" s="370"/>
      <c r="R2748" s="370"/>
      <c r="S2748" s="19"/>
      <c r="T2748" s="19"/>
      <c r="U2748" s="19"/>
      <c r="V2748" s="19"/>
      <c r="W2748" s="19"/>
      <c r="X2748" s="19"/>
      <c r="Y2748" s="19"/>
      <c r="Z2748" s="19"/>
      <c r="AA2748" s="19"/>
    </row>
    <row r="2749" spans="1:27" x14ac:dyDescent="0.2">
      <c r="A2749" s="19"/>
      <c r="B2749" s="19"/>
      <c r="C2749" s="19"/>
      <c r="D2749" s="19"/>
      <c r="E2749" s="19"/>
      <c r="F2749" s="19"/>
      <c r="G2749" s="19"/>
      <c r="H2749" s="19"/>
      <c r="I2749" s="19"/>
      <c r="J2749" s="19"/>
      <c r="K2749" s="19"/>
      <c r="L2749" s="19"/>
      <c r="M2749" s="19"/>
      <c r="N2749" s="19"/>
      <c r="O2749" s="19"/>
      <c r="P2749" s="29"/>
      <c r="Q2749" s="19"/>
      <c r="R2749" s="19"/>
      <c r="S2749" s="19"/>
      <c r="T2749" s="19"/>
      <c r="U2749" s="19"/>
      <c r="V2749" s="19"/>
      <c r="W2749" s="19"/>
      <c r="X2749" s="19"/>
      <c r="Y2749" s="19"/>
      <c r="Z2749" s="19"/>
      <c r="AA2749" s="19"/>
    </row>
    <row r="2750" spans="1:27" x14ac:dyDescent="0.2">
      <c r="A2750" s="371" t="s">
        <v>298</v>
      </c>
      <c r="B2750" s="371"/>
      <c r="C2750" s="371"/>
      <c r="D2750" s="371"/>
      <c r="E2750" s="371"/>
      <c r="F2750" s="371"/>
      <c r="G2750" s="371"/>
      <c r="H2750" s="371"/>
      <c r="I2750" s="371"/>
      <c r="J2750" s="371" t="s">
        <v>299</v>
      </c>
      <c r="K2750" s="371"/>
      <c r="L2750" s="371"/>
      <c r="M2750" s="371"/>
      <c r="N2750" s="371"/>
      <c r="O2750" s="371"/>
      <c r="P2750" s="371"/>
      <c r="Q2750" s="371"/>
      <c r="R2750" s="371"/>
      <c r="S2750" s="19"/>
      <c r="T2750" s="19"/>
      <c r="U2750" s="19"/>
      <c r="V2750" s="19"/>
      <c r="W2750" s="19"/>
      <c r="X2750" s="19"/>
      <c r="Y2750" s="19"/>
      <c r="Z2750" s="19"/>
      <c r="AA2750" s="19"/>
    </row>
    <row r="2751" spans="1:27" x14ac:dyDescent="0.2">
      <c r="A2751" s="370"/>
      <c r="B2751" s="370"/>
      <c r="C2751" s="370"/>
      <c r="D2751" s="370"/>
      <c r="E2751" s="370"/>
      <c r="F2751" s="370"/>
      <c r="G2751" s="370"/>
      <c r="H2751" s="370"/>
      <c r="I2751" s="370"/>
      <c r="J2751" s="370"/>
      <c r="K2751" s="370"/>
      <c r="L2751" s="370"/>
      <c r="M2751" s="370"/>
      <c r="N2751" s="370"/>
      <c r="O2751" s="370"/>
      <c r="P2751" s="370"/>
      <c r="Q2751" s="370"/>
      <c r="R2751" s="370"/>
      <c r="S2751" s="19" t="s">
        <v>300</v>
      </c>
      <c r="T2751" s="19"/>
      <c r="U2751" s="19"/>
      <c r="V2751" s="19"/>
      <c r="W2751" s="19"/>
      <c r="X2751" s="19"/>
      <c r="Y2751" s="19"/>
      <c r="Z2751" s="19"/>
      <c r="AA2751" s="19"/>
    </row>
    <row r="2752" spans="1:27" x14ac:dyDescent="0.2">
      <c r="A2752" s="370"/>
      <c r="B2752" s="370"/>
      <c r="C2752" s="370"/>
      <c r="D2752" s="370"/>
      <c r="E2752" s="370"/>
      <c r="F2752" s="370"/>
      <c r="G2752" s="370"/>
      <c r="H2752" s="370"/>
      <c r="I2752" s="370"/>
      <c r="J2752" s="370"/>
      <c r="K2752" s="370"/>
      <c r="L2752" s="370"/>
      <c r="M2752" s="370"/>
      <c r="N2752" s="370"/>
      <c r="O2752" s="370"/>
      <c r="P2752" s="370"/>
      <c r="Q2752" s="370"/>
      <c r="R2752" s="370"/>
      <c r="S2752" s="19"/>
      <c r="T2752" s="19"/>
      <c r="U2752" s="19"/>
      <c r="V2752" s="19"/>
      <c r="W2752" s="19"/>
      <c r="X2752" s="19"/>
      <c r="Y2752" s="19"/>
      <c r="Z2752" s="19"/>
      <c r="AA2752" s="19"/>
    </row>
    <row r="2753" spans="1:27" x14ac:dyDescent="0.2">
      <c r="A2753" s="370"/>
      <c r="B2753" s="370"/>
      <c r="C2753" s="370"/>
      <c r="D2753" s="370"/>
      <c r="E2753" s="370"/>
      <c r="F2753" s="370"/>
      <c r="G2753" s="370"/>
      <c r="H2753" s="370"/>
      <c r="I2753" s="370"/>
      <c r="J2753" s="370"/>
      <c r="K2753" s="370"/>
      <c r="L2753" s="370"/>
      <c r="M2753" s="370"/>
      <c r="N2753" s="370"/>
      <c r="O2753" s="370"/>
      <c r="P2753" s="370"/>
      <c r="Q2753" s="370"/>
      <c r="R2753" s="370"/>
      <c r="S2753" s="19"/>
      <c r="T2753" s="19"/>
      <c r="U2753" s="19"/>
      <c r="V2753" s="19"/>
      <c r="W2753" s="19"/>
      <c r="X2753" s="19"/>
      <c r="Y2753" s="19"/>
      <c r="Z2753" s="19"/>
      <c r="AA2753" s="19"/>
    </row>
    <row r="2754" spans="1:27" x14ac:dyDescent="0.2">
      <c r="A2754" s="370"/>
      <c r="B2754" s="370"/>
      <c r="C2754" s="370"/>
      <c r="D2754" s="370"/>
      <c r="E2754" s="370"/>
      <c r="F2754" s="370"/>
      <c r="G2754" s="370"/>
      <c r="H2754" s="370"/>
      <c r="I2754" s="370"/>
      <c r="J2754" s="370"/>
      <c r="K2754" s="370"/>
      <c r="L2754" s="370"/>
      <c r="M2754" s="370"/>
      <c r="N2754" s="370"/>
      <c r="O2754" s="370"/>
      <c r="P2754" s="370"/>
      <c r="Q2754" s="370"/>
      <c r="R2754" s="370"/>
      <c r="S2754" s="19"/>
      <c r="T2754" s="19"/>
      <c r="U2754" s="19"/>
      <c r="V2754" s="19"/>
      <c r="W2754" s="19"/>
      <c r="X2754" s="19"/>
      <c r="Y2754" s="19"/>
      <c r="Z2754" s="19"/>
      <c r="AA2754" s="19"/>
    </row>
    <row r="2755" spans="1:27" x14ac:dyDescent="0.2">
      <c r="A2755" s="370"/>
      <c r="B2755" s="370"/>
      <c r="C2755" s="370"/>
      <c r="D2755" s="370"/>
      <c r="E2755" s="370"/>
      <c r="F2755" s="370"/>
      <c r="G2755" s="370"/>
      <c r="H2755" s="370"/>
      <c r="I2755" s="370"/>
      <c r="J2755" s="370"/>
      <c r="K2755" s="370"/>
      <c r="L2755" s="370"/>
      <c r="M2755" s="370"/>
      <c r="N2755" s="370"/>
      <c r="O2755" s="370"/>
      <c r="P2755" s="370"/>
      <c r="Q2755" s="370"/>
      <c r="R2755" s="370"/>
      <c r="S2755" s="19"/>
      <c r="T2755" s="19"/>
      <c r="U2755" s="19"/>
      <c r="V2755" s="19"/>
      <c r="W2755" s="19"/>
      <c r="X2755" s="19"/>
      <c r="Y2755" s="19"/>
      <c r="Z2755" s="19"/>
      <c r="AA2755" s="19"/>
    </row>
    <row r="2756" spans="1:27" x14ac:dyDescent="0.2">
      <c r="A2756" s="370"/>
      <c r="B2756" s="370"/>
      <c r="C2756" s="370"/>
      <c r="D2756" s="370"/>
      <c r="E2756" s="370"/>
      <c r="F2756" s="370"/>
      <c r="G2756" s="370"/>
      <c r="H2756" s="370"/>
      <c r="I2756" s="370"/>
      <c r="J2756" s="370"/>
      <c r="K2756" s="370"/>
      <c r="L2756" s="370"/>
      <c r="M2756" s="370"/>
      <c r="N2756" s="370"/>
      <c r="O2756" s="370"/>
      <c r="P2756" s="370"/>
      <c r="Q2756" s="370"/>
      <c r="R2756" s="370"/>
      <c r="S2756" s="19"/>
      <c r="T2756" s="19"/>
      <c r="U2756" s="19"/>
      <c r="V2756" s="19"/>
      <c r="W2756" s="19"/>
      <c r="X2756" s="19"/>
      <c r="Y2756" s="19"/>
      <c r="Z2756" s="19"/>
      <c r="AA2756" s="19"/>
    </row>
    <row r="2757" spans="1:27" x14ac:dyDescent="0.2">
      <c r="A2757" s="370"/>
      <c r="B2757" s="370"/>
      <c r="C2757" s="370"/>
      <c r="D2757" s="370"/>
      <c r="E2757" s="370"/>
      <c r="F2757" s="370"/>
      <c r="G2757" s="370"/>
      <c r="H2757" s="370"/>
      <c r="I2757" s="370"/>
      <c r="J2757" s="370"/>
      <c r="K2757" s="370"/>
      <c r="L2757" s="370"/>
      <c r="M2757" s="370"/>
      <c r="N2757" s="370"/>
      <c r="O2757" s="370"/>
      <c r="P2757" s="370"/>
      <c r="Q2757" s="370"/>
      <c r="R2757" s="370"/>
      <c r="S2757" s="19"/>
      <c r="T2757" s="19"/>
      <c r="U2757" s="19"/>
      <c r="V2757" s="19"/>
      <c r="W2757" s="19"/>
      <c r="X2757" s="19"/>
      <c r="Y2757" s="19"/>
      <c r="Z2757" s="19"/>
      <c r="AA2757" s="19"/>
    </row>
    <row r="2758" spans="1:27" x14ac:dyDescent="0.2">
      <c r="A2758" s="370"/>
      <c r="B2758" s="370"/>
      <c r="C2758" s="370"/>
      <c r="D2758" s="370"/>
      <c r="E2758" s="370"/>
      <c r="F2758" s="370"/>
      <c r="G2758" s="370"/>
      <c r="H2758" s="370"/>
      <c r="I2758" s="370"/>
      <c r="J2758" s="370"/>
      <c r="K2758" s="370"/>
      <c r="L2758" s="370"/>
      <c r="M2758" s="370"/>
      <c r="N2758" s="370"/>
      <c r="O2758" s="370"/>
      <c r="P2758" s="370"/>
      <c r="Q2758" s="370"/>
      <c r="R2758" s="370"/>
      <c r="S2758" s="19"/>
      <c r="T2758" s="19"/>
      <c r="U2758" s="19"/>
      <c r="V2758" s="19"/>
      <c r="W2758" s="19"/>
      <c r="X2758" s="19"/>
      <c r="Y2758" s="19"/>
      <c r="Z2758" s="19"/>
      <c r="AA2758" s="19"/>
    </row>
    <row r="2759" spans="1:27" x14ac:dyDescent="0.2">
      <c r="A2759" s="370"/>
      <c r="B2759" s="370"/>
      <c r="C2759" s="370"/>
      <c r="D2759" s="370"/>
      <c r="E2759" s="370"/>
      <c r="F2759" s="370"/>
      <c r="G2759" s="370"/>
      <c r="H2759" s="370"/>
      <c r="I2759" s="370"/>
      <c r="J2759" s="370"/>
      <c r="K2759" s="370"/>
      <c r="L2759" s="370"/>
      <c r="M2759" s="370"/>
      <c r="N2759" s="370"/>
      <c r="O2759" s="370"/>
      <c r="P2759" s="370"/>
      <c r="Q2759" s="370"/>
      <c r="R2759" s="370"/>
      <c r="S2759" s="19"/>
      <c r="T2759" s="19"/>
      <c r="U2759" s="19"/>
      <c r="V2759" s="19"/>
      <c r="W2759" s="19"/>
      <c r="X2759" s="19"/>
      <c r="Y2759" s="19"/>
      <c r="Z2759" s="19"/>
      <c r="AA2759" s="19"/>
    </row>
    <row r="2760" spans="1:27" x14ac:dyDescent="0.2">
      <c r="A2760" s="370"/>
      <c r="B2760" s="370"/>
      <c r="C2760" s="370"/>
      <c r="D2760" s="370"/>
      <c r="E2760" s="370"/>
      <c r="F2760" s="370"/>
      <c r="G2760" s="370"/>
      <c r="H2760" s="370"/>
      <c r="I2760" s="370"/>
      <c r="J2760" s="370"/>
      <c r="K2760" s="370"/>
      <c r="L2760" s="370"/>
      <c r="M2760" s="370"/>
      <c r="N2760" s="370"/>
      <c r="O2760" s="370"/>
      <c r="P2760" s="370"/>
      <c r="Q2760" s="370"/>
      <c r="R2760" s="370"/>
      <c r="S2760" s="19"/>
      <c r="T2760" s="19"/>
      <c r="U2760" s="19"/>
      <c r="V2760" s="19"/>
      <c r="W2760" s="19"/>
      <c r="X2760" s="19"/>
      <c r="Y2760" s="19"/>
      <c r="Z2760" s="19"/>
      <c r="AA2760" s="19"/>
    </row>
    <row r="2761" spans="1:27" x14ac:dyDescent="0.2">
      <c r="A2761" s="370"/>
      <c r="B2761" s="370"/>
      <c r="C2761" s="370"/>
      <c r="D2761" s="370"/>
      <c r="E2761" s="370"/>
      <c r="F2761" s="370"/>
      <c r="G2761" s="370"/>
      <c r="H2761" s="370"/>
      <c r="I2761" s="370"/>
      <c r="J2761" s="370"/>
      <c r="K2761" s="370"/>
      <c r="L2761" s="370"/>
      <c r="M2761" s="370"/>
      <c r="N2761" s="370"/>
      <c r="O2761" s="370"/>
      <c r="P2761" s="370"/>
      <c r="Q2761" s="370"/>
      <c r="R2761" s="370"/>
      <c r="S2761" s="19"/>
      <c r="T2761" s="19"/>
      <c r="U2761" s="19"/>
      <c r="V2761" s="19"/>
      <c r="W2761" s="19"/>
      <c r="X2761" s="19"/>
      <c r="Y2761" s="19"/>
      <c r="Z2761" s="19"/>
      <c r="AA2761" s="19"/>
    </row>
    <row r="2762" spans="1:27" x14ac:dyDescent="0.2">
      <c r="A2762" s="19"/>
      <c r="B2762" s="19"/>
      <c r="C2762" s="19"/>
      <c r="D2762" s="19"/>
      <c r="E2762" s="19"/>
      <c r="F2762" s="19"/>
      <c r="G2762" s="19"/>
      <c r="H2762" s="19"/>
      <c r="I2762" s="19"/>
      <c r="J2762" s="19"/>
      <c r="K2762" s="19"/>
      <c r="L2762" s="19"/>
      <c r="M2762" s="19"/>
      <c r="N2762" s="19"/>
      <c r="O2762" s="19"/>
      <c r="P2762" s="29"/>
      <c r="Q2762" s="19"/>
      <c r="R2762" s="19"/>
      <c r="S2762" s="19"/>
      <c r="T2762" s="19"/>
      <c r="U2762" s="19"/>
      <c r="V2762" s="19"/>
      <c r="W2762" s="19"/>
      <c r="X2762" s="19"/>
      <c r="Y2762" s="19"/>
      <c r="Z2762" s="19"/>
      <c r="AA2762" s="19"/>
    </row>
    <row r="2763" spans="1:27" x14ac:dyDescent="0.2">
      <c r="A2763" s="371" t="s">
        <v>742</v>
      </c>
      <c r="B2763" s="371"/>
      <c r="C2763" s="371"/>
      <c r="D2763" s="371"/>
      <c r="E2763" s="371"/>
      <c r="F2763" s="371"/>
      <c r="G2763" s="371"/>
      <c r="H2763" s="371"/>
      <c r="I2763" s="371"/>
      <c r="J2763" s="371" t="s">
        <v>743</v>
      </c>
      <c r="K2763" s="371"/>
      <c r="L2763" s="371"/>
      <c r="M2763" s="371"/>
      <c r="N2763" s="371"/>
      <c r="O2763" s="371"/>
      <c r="P2763" s="371"/>
      <c r="Q2763" s="371"/>
      <c r="R2763" s="371"/>
      <c r="S2763" s="19"/>
      <c r="T2763" s="19"/>
      <c r="U2763" s="19"/>
      <c r="V2763" s="19"/>
      <c r="W2763" s="19"/>
      <c r="X2763" s="19"/>
      <c r="Y2763" s="19"/>
      <c r="Z2763" s="19"/>
      <c r="AA2763" s="19"/>
    </row>
    <row r="2764" spans="1:27" x14ac:dyDescent="0.2">
      <c r="A2764" s="370"/>
      <c r="B2764" s="370"/>
      <c r="C2764" s="370"/>
      <c r="D2764" s="370"/>
      <c r="E2764" s="370"/>
      <c r="F2764" s="370"/>
      <c r="G2764" s="370"/>
      <c r="H2764" s="370"/>
      <c r="I2764" s="370"/>
      <c r="J2764" s="370"/>
      <c r="K2764" s="370"/>
      <c r="L2764" s="370"/>
      <c r="M2764" s="370"/>
      <c r="N2764" s="370"/>
      <c r="O2764" s="370"/>
      <c r="P2764" s="370"/>
      <c r="Q2764" s="370"/>
      <c r="R2764" s="370"/>
      <c r="S2764" s="19" t="s">
        <v>301</v>
      </c>
      <c r="T2764" s="19"/>
      <c r="U2764" s="19"/>
      <c r="V2764" s="19"/>
      <c r="W2764" s="19"/>
      <c r="X2764" s="19"/>
      <c r="Y2764" s="19"/>
      <c r="Z2764" s="19"/>
      <c r="AA2764" s="19"/>
    </row>
    <row r="2765" spans="1:27" x14ac:dyDescent="0.2">
      <c r="A2765" s="370"/>
      <c r="B2765" s="370"/>
      <c r="C2765" s="370"/>
      <c r="D2765" s="370"/>
      <c r="E2765" s="370"/>
      <c r="F2765" s="370"/>
      <c r="G2765" s="370"/>
      <c r="H2765" s="370"/>
      <c r="I2765" s="370"/>
      <c r="J2765" s="370"/>
      <c r="K2765" s="370"/>
      <c r="L2765" s="370"/>
      <c r="M2765" s="370"/>
      <c r="N2765" s="370"/>
      <c r="O2765" s="370"/>
      <c r="P2765" s="370"/>
      <c r="Q2765" s="370"/>
      <c r="R2765" s="370"/>
      <c r="S2765" s="19"/>
      <c r="T2765" s="19"/>
      <c r="U2765" s="19"/>
      <c r="V2765" s="19"/>
      <c r="W2765" s="19"/>
      <c r="X2765" s="19"/>
      <c r="Y2765" s="19"/>
      <c r="Z2765" s="19"/>
      <c r="AA2765" s="19"/>
    </row>
    <row r="2766" spans="1:27" x14ac:dyDescent="0.2">
      <c r="A2766" s="370"/>
      <c r="B2766" s="370"/>
      <c r="C2766" s="370"/>
      <c r="D2766" s="370"/>
      <c r="E2766" s="370"/>
      <c r="F2766" s="370"/>
      <c r="G2766" s="370"/>
      <c r="H2766" s="370"/>
      <c r="I2766" s="370"/>
      <c r="J2766" s="370"/>
      <c r="K2766" s="370"/>
      <c r="L2766" s="370"/>
      <c r="M2766" s="370"/>
      <c r="N2766" s="370"/>
      <c r="O2766" s="370"/>
      <c r="P2766" s="370"/>
      <c r="Q2766" s="370"/>
      <c r="R2766" s="370"/>
      <c r="S2766" s="19"/>
      <c r="T2766" s="19"/>
      <c r="U2766" s="19"/>
      <c r="V2766" s="19"/>
      <c r="W2766" s="19"/>
      <c r="X2766" s="19"/>
      <c r="Y2766" s="19"/>
      <c r="Z2766" s="19"/>
      <c r="AA2766" s="19"/>
    </row>
    <row r="2767" spans="1:27" x14ac:dyDescent="0.2">
      <c r="A2767" s="370"/>
      <c r="B2767" s="370"/>
      <c r="C2767" s="370"/>
      <c r="D2767" s="370"/>
      <c r="E2767" s="370"/>
      <c r="F2767" s="370"/>
      <c r="G2767" s="370"/>
      <c r="H2767" s="370"/>
      <c r="I2767" s="370"/>
      <c r="J2767" s="370"/>
      <c r="K2767" s="370"/>
      <c r="L2767" s="370"/>
      <c r="M2767" s="370"/>
      <c r="N2767" s="370"/>
      <c r="O2767" s="370"/>
      <c r="P2767" s="370"/>
      <c r="Q2767" s="370"/>
      <c r="R2767" s="370"/>
      <c r="S2767" s="19" t="s">
        <v>302</v>
      </c>
      <c r="T2767" s="19"/>
      <c r="U2767" s="19"/>
      <c r="V2767" s="19"/>
      <c r="W2767" s="19"/>
      <c r="X2767" s="19"/>
      <c r="Y2767" s="19"/>
      <c r="Z2767" s="19"/>
      <c r="AA2767" s="19"/>
    </row>
    <row r="2768" spans="1:27" x14ac:dyDescent="0.2">
      <c r="A2768" s="370"/>
      <c r="B2768" s="370"/>
      <c r="C2768" s="370"/>
      <c r="D2768" s="370"/>
      <c r="E2768" s="370"/>
      <c r="F2768" s="370"/>
      <c r="G2768" s="370"/>
      <c r="H2768" s="370"/>
      <c r="I2768" s="370"/>
      <c r="J2768" s="370"/>
      <c r="K2768" s="370"/>
      <c r="L2768" s="370"/>
      <c r="M2768" s="370"/>
      <c r="N2768" s="370"/>
      <c r="O2768" s="370"/>
      <c r="P2768" s="370"/>
      <c r="Q2768" s="370"/>
      <c r="R2768" s="370"/>
      <c r="S2768" s="19" t="s">
        <v>339</v>
      </c>
      <c r="T2768" s="19"/>
      <c r="U2768" s="19"/>
      <c r="V2768" s="19"/>
      <c r="W2768" s="19"/>
      <c r="X2768" s="19"/>
      <c r="Y2768" s="19"/>
      <c r="Z2768" s="19"/>
      <c r="AA2768" s="19"/>
    </row>
    <row r="2769" spans="1:27" x14ac:dyDescent="0.2">
      <c r="A2769" s="370"/>
      <c r="B2769" s="370"/>
      <c r="C2769" s="370"/>
      <c r="D2769" s="370"/>
      <c r="E2769" s="370"/>
      <c r="F2769" s="370"/>
      <c r="G2769" s="370"/>
      <c r="H2769" s="370"/>
      <c r="I2769" s="370"/>
      <c r="J2769" s="370"/>
      <c r="K2769" s="370"/>
      <c r="L2769" s="370"/>
      <c r="M2769" s="370"/>
      <c r="N2769" s="370"/>
      <c r="O2769" s="370"/>
      <c r="P2769" s="370"/>
      <c r="Q2769" s="370"/>
      <c r="R2769" s="370"/>
      <c r="S2769" s="19"/>
      <c r="T2769" s="19"/>
      <c r="U2769" s="19"/>
      <c r="V2769" s="19"/>
      <c r="W2769" s="19"/>
      <c r="X2769" s="19"/>
      <c r="Y2769" s="19"/>
      <c r="Z2769" s="19"/>
      <c r="AA2769" s="19"/>
    </row>
    <row r="2770" spans="1:27" x14ac:dyDescent="0.2">
      <c r="A2770" s="370"/>
      <c r="B2770" s="370"/>
      <c r="C2770" s="370"/>
      <c r="D2770" s="370"/>
      <c r="E2770" s="370"/>
      <c r="F2770" s="370"/>
      <c r="G2770" s="370"/>
      <c r="H2770" s="370"/>
      <c r="I2770" s="370"/>
      <c r="J2770" s="370"/>
      <c r="K2770" s="370"/>
      <c r="L2770" s="370"/>
      <c r="M2770" s="370"/>
      <c r="N2770" s="370"/>
      <c r="O2770" s="370"/>
      <c r="P2770" s="370"/>
      <c r="Q2770" s="370"/>
      <c r="R2770" s="370"/>
      <c r="S2770" s="19"/>
      <c r="T2770" s="19"/>
      <c r="U2770" s="19"/>
      <c r="V2770" s="19"/>
      <c r="W2770" s="19"/>
      <c r="X2770" s="19"/>
      <c r="Y2770" s="19"/>
      <c r="Z2770" s="19"/>
      <c r="AA2770" s="19"/>
    </row>
    <row r="2771" spans="1:27" x14ac:dyDescent="0.2">
      <c r="A2771" s="370"/>
      <c r="B2771" s="370"/>
      <c r="C2771" s="370"/>
      <c r="D2771" s="370"/>
      <c r="E2771" s="370"/>
      <c r="F2771" s="370"/>
      <c r="G2771" s="370"/>
      <c r="H2771" s="370"/>
      <c r="I2771" s="370"/>
      <c r="J2771" s="370"/>
      <c r="K2771" s="370"/>
      <c r="L2771" s="370"/>
      <c r="M2771" s="370"/>
      <c r="N2771" s="370"/>
      <c r="O2771" s="370"/>
      <c r="P2771" s="370"/>
      <c r="Q2771" s="370"/>
      <c r="R2771" s="370"/>
      <c r="S2771" s="19"/>
      <c r="T2771" s="19"/>
      <c r="U2771" s="19"/>
      <c r="V2771" s="19"/>
      <c r="W2771" s="19"/>
      <c r="X2771" s="19"/>
      <c r="Y2771" s="19"/>
      <c r="Z2771" s="19"/>
      <c r="AA2771" s="19"/>
    </row>
    <row r="2772" spans="1:27" x14ac:dyDescent="0.2">
      <c r="A2772" s="370"/>
      <c r="B2772" s="370"/>
      <c r="C2772" s="370"/>
      <c r="D2772" s="370"/>
      <c r="E2772" s="370"/>
      <c r="F2772" s="370"/>
      <c r="G2772" s="370"/>
      <c r="H2772" s="370"/>
      <c r="I2772" s="370"/>
      <c r="J2772" s="370"/>
      <c r="K2772" s="370"/>
      <c r="L2772" s="370"/>
      <c r="M2772" s="370"/>
      <c r="N2772" s="370"/>
      <c r="O2772" s="370"/>
      <c r="P2772" s="370"/>
      <c r="Q2772" s="370"/>
      <c r="R2772" s="370"/>
      <c r="S2772" s="19"/>
      <c r="T2772" s="19"/>
      <c r="U2772" s="19"/>
      <c r="V2772" s="19"/>
      <c r="W2772" s="19"/>
      <c r="X2772" s="19"/>
      <c r="Y2772" s="19"/>
      <c r="Z2772" s="19"/>
      <c r="AA2772" s="19"/>
    </row>
    <row r="2773" spans="1:27" x14ac:dyDescent="0.2">
      <c r="A2773" s="370"/>
      <c r="B2773" s="370"/>
      <c r="C2773" s="370"/>
      <c r="D2773" s="370"/>
      <c r="E2773" s="370"/>
      <c r="F2773" s="370"/>
      <c r="G2773" s="370"/>
      <c r="H2773" s="370"/>
      <c r="I2773" s="370"/>
      <c r="J2773" s="370"/>
      <c r="K2773" s="370"/>
      <c r="L2773" s="370"/>
      <c r="M2773" s="370"/>
      <c r="N2773" s="370"/>
      <c r="O2773" s="370"/>
      <c r="P2773" s="370"/>
      <c r="Q2773" s="370"/>
      <c r="R2773" s="370"/>
      <c r="S2773" s="19"/>
      <c r="T2773" s="19"/>
      <c r="U2773" s="19"/>
      <c r="V2773" s="19"/>
      <c r="W2773" s="19"/>
      <c r="X2773" s="19"/>
      <c r="Y2773" s="19"/>
      <c r="Z2773" s="19"/>
      <c r="AA2773" s="19"/>
    </row>
    <row r="2774" spans="1:27" x14ac:dyDescent="0.2">
      <c r="A2774" s="370"/>
      <c r="B2774" s="370"/>
      <c r="C2774" s="370"/>
      <c r="D2774" s="370"/>
      <c r="E2774" s="370"/>
      <c r="F2774" s="370"/>
      <c r="G2774" s="370"/>
      <c r="H2774" s="370"/>
      <c r="I2774" s="370"/>
      <c r="J2774" s="370"/>
      <c r="K2774" s="370"/>
      <c r="L2774" s="370"/>
      <c r="M2774" s="370"/>
      <c r="N2774" s="370"/>
      <c r="O2774" s="370"/>
      <c r="P2774" s="370"/>
      <c r="Q2774" s="370"/>
      <c r="R2774" s="370"/>
      <c r="S2774" s="19"/>
      <c r="T2774" s="19"/>
      <c r="U2774" s="19"/>
      <c r="V2774" s="19"/>
      <c r="W2774" s="19"/>
      <c r="X2774" s="19"/>
      <c r="Y2774" s="19"/>
      <c r="Z2774" s="19"/>
      <c r="AA2774" s="19"/>
    </row>
    <row r="2775" spans="1:27" x14ac:dyDescent="0.2">
      <c r="A2775" s="19"/>
      <c r="B2775" s="19"/>
      <c r="C2775" s="19"/>
      <c r="D2775" s="19"/>
      <c r="E2775" s="19"/>
      <c r="F2775" s="19"/>
      <c r="G2775" s="19"/>
      <c r="H2775" s="19"/>
      <c r="I2775" s="19"/>
      <c r="J2775" s="19"/>
      <c r="K2775" s="19"/>
      <c r="L2775" s="19"/>
      <c r="M2775" s="19"/>
      <c r="N2775" s="29"/>
      <c r="O2775" s="19"/>
      <c r="P2775" s="19"/>
      <c r="Q2775" s="19"/>
      <c r="R2775" s="19"/>
      <c r="S2775" s="19"/>
      <c r="T2775" s="19"/>
      <c r="U2775" s="19"/>
      <c r="V2775" s="19"/>
      <c r="W2775" s="19"/>
      <c r="X2775" s="19"/>
      <c r="Y2775" s="19"/>
      <c r="Z2775" s="19"/>
      <c r="AA2775" s="19"/>
    </row>
    <row r="2776" spans="1:27" x14ac:dyDescent="0.2">
      <c r="A2776" s="19"/>
      <c r="B2776" s="19"/>
      <c r="C2776" s="19"/>
      <c r="D2776" s="19"/>
      <c r="E2776" s="19"/>
      <c r="F2776" s="19"/>
      <c r="G2776" s="19"/>
      <c r="H2776" s="19"/>
      <c r="I2776" s="19"/>
      <c r="J2776" s="19"/>
      <c r="K2776" s="19"/>
      <c r="L2776" s="19"/>
      <c r="M2776" s="367" t="str">
        <f>[128]Base_01!$C$4&amp;", "&amp;[128]Base_01!$C$28</f>
        <v>Sorong, …..  …........................  2026</v>
      </c>
      <c r="N2776" s="367"/>
      <c r="O2776" s="367"/>
      <c r="P2776" s="367"/>
      <c r="Q2776" s="367"/>
      <c r="R2776" s="367"/>
      <c r="S2776" s="19"/>
      <c r="T2776" s="19"/>
      <c r="U2776" s="19"/>
      <c r="V2776" s="19"/>
      <c r="W2776" s="19"/>
      <c r="X2776" s="19"/>
      <c r="Y2776" s="19"/>
      <c r="Z2776" s="19"/>
      <c r="AA2776" s="19"/>
    </row>
    <row r="2777" spans="1:27" x14ac:dyDescent="0.2">
      <c r="A2777" s="367" t="s">
        <v>320</v>
      </c>
      <c r="B2777" s="367"/>
      <c r="C2777" s="367"/>
      <c r="D2777" s="367"/>
      <c r="E2777" s="367"/>
      <c r="F2777" s="367"/>
      <c r="G2777" s="19"/>
      <c r="H2777" s="19"/>
      <c r="I2777" s="19"/>
      <c r="J2777" s="19"/>
      <c r="K2777" s="19"/>
      <c r="L2777" s="19"/>
      <c r="M2777" s="367" t="s">
        <v>304</v>
      </c>
      <c r="N2777" s="367"/>
      <c r="O2777" s="367"/>
      <c r="P2777" s="367"/>
      <c r="Q2777" s="367"/>
      <c r="R2777" s="367"/>
      <c r="S2777" s="19"/>
      <c r="T2777" s="19"/>
      <c r="U2777" s="19"/>
      <c r="V2777" s="19"/>
      <c r="W2777" s="19"/>
      <c r="X2777" s="19"/>
      <c r="Y2777" s="19"/>
      <c r="Z2777" s="19"/>
      <c r="AA2777" s="19"/>
    </row>
    <row r="2778" spans="1:27" x14ac:dyDescent="0.2">
      <c r="A2778" s="367" t="s">
        <v>321</v>
      </c>
      <c r="B2778" s="367"/>
      <c r="C2778" s="367"/>
      <c r="D2778" s="367"/>
      <c r="E2778" s="367"/>
      <c r="F2778" s="367"/>
      <c r="G2778" s="19"/>
      <c r="H2778" s="19"/>
      <c r="I2778" s="19"/>
      <c r="J2778" s="19"/>
      <c r="K2778" s="19"/>
      <c r="L2778" s="19"/>
      <c r="M2778" s="367" t="s">
        <v>305</v>
      </c>
      <c r="N2778" s="367"/>
      <c r="O2778" s="367"/>
      <c r="P2778" s="367"/>
      <c r="Q2778" s="367"/>
      <c r="R2778" s="367"/>
      <c r="S2778" s="19"/>
      <c r="T2778" s="19"/>
      <c r="U2778" s="19"/>
      <c r="V2778" s="19"/>
      <c r="W2778" s="19"/>
      <c r="X2778" s="19"/>
      <c r="Y2778" s="19"/>
      <c r="Z2778" s="19"/>
      <c r="AA2778" s="19"/>
    </row>
    <row r="2779" spans="1:27" x14ac:dyDescent="0.2">
      <c r="A2779" s="19"/>
      <c r="B2779" s="19"/>
      <c r="C2779" s="19"/>
      <c r="D2779" s="19"/>
      <c r="E2779" s="19"/>
      <c r="F2779" s="19"/>
      <c r="G2779" s="19"/>
      <c r="H2779" s="19"/>
      <c r="I2779" s="19"/>
      <c r="J2779" s="19"/>
      <c r="K2779" s="19"/>
      <c r="L2779" s="19"/>
      <c r="M2779" s="19"/>
      <c r="N2779" s="29"/>
      <c r="O2779" s="19"/>
      <c r="P2779" s="19"/>
      <c r="Q2779" s="19"/>
      <c r="R2779" s="19"/>
      <c r="S2779" s="19"/>
      <c r="T2779" s="19"/>
      <c r="U2779" s="19"/>
      <c r="V2779" s="19"/>
      <c r="W2779" s="19"/>
      <c r="X2779" s="19"/>
      <c r="Y2779" s="19"/>
      <c r="Z2779" s="19"/>
      <c r="AA2779" s="19"/>
    </row>
    <row r="2780" spans="1:27" x14ac:dyDescent="0.2">
      <c r="A2780" s="19"/>
      <c r="B2780" s="19"/>
      <c r="C2780" s="19"/>
      <c r="D2780" s="19"/>
      <c r="E2780" s="19"/>
      <c r="F2780" s="19"/>
      <c r="G2780" s="19"/>
      <c r="H2780" s="19"/>
      <c r="I2780" s="19"/>
      <c r="J2780" s="19"/>
      <c r="K2780" s="19"/>
      <c r="L2780" s="19"/>
      <c r="M2780" s="19"/>
      <c r="N2780" s="29"/>
      <c r="O2780" s="19"/>
      <c r="P2780" s="19"/>
      <c r="Q2780" s="19"/>
      <c r="R2780" s="19"/>
      <c r="S2780" s="19"/>
      <c r="T2780" s="19"/>
      <c r="U2780" s="19"/>
      <c r="V2780" s="19"/>
      <c r="W2780" s="19"/>
      <c r="X2780" s="19"/>
      <c r="Y2780" s="19"/>
      <c r="Z2780" s="19"/>
      <c r="AA2780" s="19"/>
    </row>
    <row r="2781" spans="1:27" x14ac:dyDescent="0.2">
      <c r="A2781" s="19"/>
      <c r="B2781" s="19"/>
      <c r="C2781" s="19"/>
      <c r="D2781" s="19"/>
      <c r="E2781" s="19"/>
      <c r="F2781" s="19"/>
      <c r="G2781" s="19"/>
      <c r="H2781" s="19"/>
      <c r="I2781" s="19"/>
      <c r="J2781" s="19"/>
      <c r="K2781" s="19"/>
      <c r="L2781" s="19"/>
      <c r="M2781" s="19"/>
      <c r="N2781" s="29"/>
      <c r="O2781" s="19"/>
      <c r="P2781" s="19"/>
      <c r="Q2781" s="19"/>
      <c r="R2781" s="19"/>
      <c r="S2781" s="19"/>
      <c r="T2781" s="19"/>
      <c r="U2781" s="19"/>
      <c r="V2781" s="19"/>
      <c r="W2781" s="19"/>
      <c r="X2781" s="19"/>
      <c r="Y2781" s="19"/>
      <c r="Z2781" s="19"/>
      <c r="AA2781" s="19"/>
    </row>
    <row r="2782" spans="1:27" x14ac:dyDescent="0.2">
      <c r="A2782" s="19"/>
      <c r="B2782" s="19"/>
      <c r="C2782" s="19"/>
      <c r="D2782" s="19"/>
      <c r="E2782" s="19"/>
      <c r="F2782" s="19"/>
      <c r="G2782" s="19"/>
      <c r="H2782" s="19"/>
      <c r="I2782" s="19"/>
      <c r="J2782" s="19"/>
      <c r="K2782" s="19"/>
      <c r="L2782" s="19"/>
      <c r="M2782" s="19"/>
      <c r="N2782" s="29"/>
      <c r="O2782" s="19"/>
      <c r="P2782" s="19"/>
      <c r="Q2782" s="19"/>
      <c r="R2782" s="19"/>
      <c r="S2782" s="19"/>
      <c r="T2782" s="19"/>
      <c r="U2782" s="19"/>
      <c r="V2782" s="19"/>
      <c r="W2782" s="19"/>
      <c r="X2782" s="19"/>
      <c r="Y2782" s="19"/>
      <c r="Z2782" s="19"/>
      <c r="AA2782" s="19"/>
    </row>
    <row r="2783" spans="1:27" x14ac:dyDescent="0.2">
      <c r="A2783" s="366" t="str">
        <f>[128]Base_02!$C$28</f>
        <v>Nama PB 1</v>
      </c>
      <c r="B2783" s="366"/>
      <c r="C2783" s="366"/>
      <c r="D2783" s="366"/>
      <c r="E2783" s="366"/>
      <c r="F2783" s="366"/>
      <c r="G2783" s="19"/>
      <c r="H2783" s="19"/>
      <c r="I2783" s="19"/>
      <c r="J2783" s="19"/>
      <c r="K2783" s="19"/>
      <c r="L2783" s="19"/>
      <c r="M2783" s="367" t="str">
        <f>E2645</f>
        <v>Nama PB 17</v>
      </c>
      <c r="N2783" s="367"/>
      <c r="O2783" s="367"/>
      <c r="P2783" s="367"/>
      <c r="Q2783" s="367"/>
      <c r="R2783" s="367"/>
      <c r="S2783" s="19"/>
      <c r="T2783" s="19"/>
      <c r="U2783" s="19"/>
      <c r="V2783" s="19"/>
      <c r="W2783" s="19"/>
      <c r="X2783" s="19"/>
      <c r="Y2783" s="19"/>
      <c r="Z2783" s="19"/>
      <c r="AA2783" s="19"/>
    </row>
    <row r="2784" spans="1:27" x14ac:dyDescent="0.2">
      <c r="A2784" s="19"/>
      <c r="B2784" s="19"/>
      <c r="C2784" s="19"/>
      <c r="D2784" s="19"/>
      <c r="E2784" s="19"/>
      <c r="F2784" s="19"/>
      <c r="G2784" s="19"/>
      <c r="H2784" s="19"/>
      <c r="I2784" s="19"/>
      <c r="J2784" s="19"/>
      <c r="K2784" s="19"/>
      <c r="L2784" s="19"/>
      <c r="M2784" s="19"/>
      <c r="N2784" s="29"/>
      <c r="O2784" s="19"/>
      <c r="P2784" s="19"/>
      <c r="Q2784" s="19"/>
      <c r="R2784" s="19"/>
      <c r="S2784" s="19"/>
      <c r="T2784" s="19"/>
      <c r="U2784" s="19"/>
      <c r="V2784" s="19"/>
      <c r="W2784" s="19"/>
      <c r="X2784" s="19"/>
      <c r="Y2784" s="19"/>
      <c r="Z2784" s="19"/>
      <c r="AA2784" s="19"/>
    </row>
    <row r="2785" spans="1:27" x14ac:dyDescent="0.2">
      <c r="A2785" s="366" t="s">
        <v>303</v>
      </c>
      <c r="B2785" s="366"/>
      <c r="C2785" s="366"/>
      <c r="D2785" s="366"/>
      <c r="E2785" s="366"/>
      <c r="F2785" s="366"/>
      <c r="G2785" s="19"/>
      <c r="H2785" s="19"/>
      <c r="I2785" s="31"/>
      <c r="J2785" s="31"/>
      <c r="K2785" s="21"/>
      <c r="L2785" s="21"/>
      <c r="M2785" s="368" t="s">
        <v>306</v>
      </c>
      <c r="N2785" s="368"/>
      <c r="O2785" s="368"/>
      <c r="P2785" s="368"/>
      <c r="Q2785" s="368"/>
      <c r="R2785" s="368"/>
      <c r="S2785" s="19"/>
      <c r="T2785" s="19"/>
      <c r="U2785" s="19"/>
      <c r="V2785" s="19"/>
      <c r="W2785" s="19"/>
      <c r="X2785" s="19"/>
      <c r="Y2785" s="19"/>
      <c r="Z2785" s="19"/>
      <c r="AA2785" s="19"/>
    </row>
    <row r="2786" spans="1:27" x14ac:dyDescent="0.2">
      <c r="A2786" s="359" t="s">
        <v>322</v>
      </c>
      <c r="B2786" s="359"/>
      <c r="C2786" s="359"/>
      <c r="D2786" s="359"/>
      <c r="E2786" s="359"/>
      <c r="F2786" s="359"/>
      <c r="I2786" s="32"/>
      <c r="J2786" s="32"/>
      <c r="K2786" s="32"/>
      <c r="L2786" s="32"/>
      <c r="M2786" s="369" t="str">
        <f>[128]Base_01!$B$17&amp;" "&amp;[128]Base_01!$C$4</f>
        <v>Koordinator Kota Sorong</v>
      </c>
      <c r="N2786" s="369"/>
      <c r="O2786" s="369"/>
      <c r="P2786" s="369"/>
      <c r="Q2786" s="369"/>
      <c r="R2786" s="369"/>
      <c r="S2786" s="19"/>
      <c r="T2786" s="19"/>
      <c r="U2786" s="19"/>
      <c r="V2786" s="19"/>
      <c r="W2786" s="19"/>
      <c r="X2786" s="19"/>
      <c r="Y2786" s="19"/>
      <c r="Z2786" s="19"/>
      <c r="AA2786" s="19"/>
    </row>
    <row r="2787" spans="1:27" x14ac:dyDescent="0.2">
      <c r="N2787" s="33"/>
      <c r="S2787" s="19"/>
      <c r="T2787" s="19"/>
      <c r="U2787" s="19"/>
      <c r="V2787" s="19"/>
      <c r="W2787" s="19"/>
      <c r="X2787" s="19"/>
      <c r="Y2787" s="19"/>
      <c r="Z2787" s="19"/>
      <c r="AA2787" s="19"/>
    </row>
    <row r="2788" spans="1:27" x14ac:dyDescent="0.2">
      <c r="N2788" s="33"/>
      <c r="S2788" s="19"/>
      <c r="T2788" s="19"/>
      <c r="U2788" s="19"/>
      <c r="V2788" s="19"/>
      <c r="W2788" s="19"/>
      <c r="X2788" s="19"/>
      <c r="Y2788" s="19"/>
      <c r="Z2788" s="19"/>
      <c r="AA2788" s="19"/>
    </row>
    <row r="2789" spans="1:27" x14ac:dyDescent="0.2">
      <c r="N2789" s="33"/>
      <c r="S2789" s="19"/>
      <c r="T2789" s="19"/>
      <c r="U2789" s="19"/>
      <c r="V2789" s="19"/>
      <c r="W2789" s="19"/>
      <c r="X2789" s="19"/>
      <c r="Y2789" s="19"/>
      <c r="Z2789" s="19"/>
      <c r="AA2789" s="19"/>
    </row>
    <row r="2790" spans="1:27" x14ac:dyDescent="0.2">
      <c r="N2790" s="33"/>
      <c r="S2790" s="19"/>
      <c r="T2790" s="19"/>
      <c r="U2790" s="19"/>
      <c r="V2790" s="19"/>
      <c r="W2790" s="19"/>
      <c r="X2790" s="19"/>
      <c r="Y2790" s="19"/>
      <c r="Z2790" s="19"/>
      <c r="AA2790" s="19"/>
    </row>
    <row r="2791" spans="1:27" x14ac:dyDescent="0.2">
      <c r="A2791" s="359" t="str">
        <f>[128]Base_01!$C$20</f>
        <v>…...............         …...............</v>
      </c>
      <c r="B2791" s="359"/>
      <c r="C2791" s="359"/>
      <c r="D2791" s="359"/>
      <c r="E2791" s="359"/>
      <c r="F2791" s="359"/>
      <c r="M2791" s="359" t="str">
        <f>[128]Base_01!$C$17</f>
        <v>AfrIandi Yudhistira, S.T.</v>
      </c>
      <c r="N2791" s="359"/>
      <c r="O2791" s="359"/>
      <c r="P2791" s="359"/>
      <c r="Q2791" s="359"/>
      <c r="R2791" s="359"/>
      <c r="S2791" s="19"/>
      <c r="T2791" s="19"/>
      <c r="U2791" s="19"/>
      <c r="V2791" s="19"/>
      <c r="W2791" s="19"/>
      <c r="X2791" s="19"/>
      <c r="Y2791" s="19"/>
      <c r="Z2791" s="19"/>
      <c r="AA2791" s="19"/>
    </row>
    <row r="2792" spans="1:27" x14ac:dyDescent="0.2">
      <c r="B2792" s="20"/>
      <c r="C2792" s="20"/>
      <c r="D2792" s="20"/>
      <c r="E2792" s="20"/>
      <c r="F2792" s="19"/>
      <c r="G2792" s="19"/>
      <c r="H2792" s="19"/>
      <c r="I2792" s="19"/>
      <c r="J2792" s="19"/>
      <c r="K2792" s="20"/>
      <c r="L2792" s="20"/>
      <c r="M2792" s="20"/>
      <c r="N2792" s="20"/>
      <c r="O2792" s="28"/>
      <c r="P2792" s="28"/>
      <c r="Q2792" s="28"/>
      <c r="R2792" s="28"/>
      <c r="S2792" s="19"/>
      <c r="T2792" s="19"/>
      <c r="U2792" s="19"/>
      <c r="V2792" s="19"/>
      <c r="W2792" s="19"/>
      <c r="X2792" s="19"/>
      <c r="Y2792" s="19"/>
      <c r="Z2792" s="19"/>
      <c r="AA2792" s="19"/>
    </row>
    <row r="2793" spans="1:27" x14ac:dyDescent="0.2">
      <c r="B2793" s="20"/>
      <c r="C2793" s="20"/>
      <c r="D2793" s="20"/>
      <c r="E2793" s="20"/>
      <c r="F2793" s="19"/>
      <c r="G2793" s="19"/>
      <c r="H2793" s="19"/>
      <c r="I2793" s="19"/>
      <c r="J2793" s="19"/>
      <c r="K2793" s="20"/>
      <c r="L2793" s="20"/>
      <c r="M2793" s="20"/>
      <c r="N2793" s="20"/>
      <c r="O2793" s="28"/>
      <c r="P2793" s="28"/>
      <c r="Q2793" s="28"/>
      <c r="R2793" s="28"/>
      <c r="S2793" s="19"/>
      <c r="T2793" s="19"/>
      <c r="U2793" s="19"/>
      <c r="V2793" s="19"/>
      <c r="W2793" s="19"/>
      <c r="X2793" s="19"/>
      <c r="Y2793" s="19"/>
      <c r="Z2793" s="19"/>
      <c r="AA2793" s="19"/>
    </row>
    <row r="2794" spans="1:27" x14ac:dyDescent="0.2">
      <c r="A2794" s="18" t="s">
        <v>744</v>
      </c>
    </row>
    <row r="2795" spans="1:27" x14ac:dyDescent="0.2">
      <c r="A2795" s="1" t="s">
        <v>400</v>
      </c>
    </row>
    <row r="2796" spans="1:27" x14ac:dyDescent="0.2">
      <c r="A2796" s="1" t="s">
        <v>745</v>
      </c>
    </row>
    <row r="2803" spans="1:27" x14ac:dyDescent="0.2">
      <c r="A2803" s="297"/>
      <c r="B2803" s="297"/>
      <c r="C2803" s="297"/>
      <c r="D2803" s="297"/>
      <c r="E2803" s="297"/>
      <c r="F2803" s="297"/>
      <c r="G2803" s="297"/>
      <c r="H2803" s="297"/>
      <c r="I2803" s="297"/>
      <c r="J2803" s="297"/>
      <c r="K2803" s="297"/>
      <c r="L2803" s="297"/>
      <c r="M2803" s="297"/>
      <c r="N2803" s="297"/>
      <c r="O2803" s="297"/>
      <c r="P2803" s="297"/>
      <c r="Q2803" s="297"/>
      <c r="R2803" s="297"/>
      <c r="S2803" s="19"/>
      <c r="T2803" s="19"/>
      <c r="U2803" s="19"/>
      <c r="V2803" s="19"/>
      <c r="W2803" s="19"/>
      <c r="X2803" s="19"/>
      <c r="Y2803" s="19"/>
      <c r="Z2803" s="19"/>
      <c r="AA2803" s="19"/>
    </row>
    <row r="2804" spans="1:27" x14ac:dyDescent="0.2">
      <c r="A2804" s="19"/>
      <c r="B2804" s="19"/>
      <c r="C2804" s="19"/>
      <c r="D2804" s="19"/>
      <c r="E2804" s="19"/>
      <c r="F2804" s="19"/>
      <c r="G2804" s="19"/>
      <c r="H2804" s="19"/>
      <c r="I2804" s="19"/>
      <c r="J2804" s="19"/>
      <c r="K2804" s="19"/>
      <c r="L2804" s="19"/>
      <c r="M2804" s="19"/>
      <c r="N2804" s="19"/>
      <c r="O2804" s="19"/>
      <c r="P2804" s="19"/>
      <c r="Q2804" s="19"/>
      <c r="R2804" s="19"/>
      <c r="S2804" s="19"/>
      <c r="T2804" s="19"/>
      <c r="U2804" s="19"/>
      <c r="V2804" s="19"/>
      <c r="W2804" s="19"/>
      <c r="X2804" s="19"/>
      <c r="Y2804" s="19"/>
      <c r="Z2804" s="19"/>
      <c r="AA2804" s="19"/>
    </row>
    <row r="2805" spans="1:27" x14ac:dyDescent="0.2">
      <c r="A2805" s="20"/>
      <c r="B2805" s="20"/>
      <c r="C2805" s="20"/>
      <c r="D2805" s="20"/>
      <c r="E2805" s="20"/>
      <c r="F2805" s="20"/>
      <c r="G2805" s="20"/>
      <c r="H2805" s="20"/>
      <c r="I2805" s="20"/>
      <c r="J2805" s="19"/>
      <c r="K2805" s="21"/>
      <c r="L2805" s="21"/>
      <c r="M2805" s="21"/>
      <c r="N2805" s="21"/>
      <c r="O2805" s="21"/>
      <c r="P2805" s="21"/>
      <c r="Q2805" s="21"/>
      <c r="R2805" s="21"/>
      <c r="S2805" s="19"/>
      <c r="T2805" s="19"/>
      <c r="U2805" s="19"/>
      <c r="V2805" s="19"/>
      <c r="W2805" s="19"/>
      <c r="X2805" s="19"/>
      <c r="Y2805" s="19"/>
      <c r="Z2805" s="19"/>
      <c r="AA2805" s="19"/>
    </row>
    <row r="2806" spans="1:27" x14ac:dyDescent="0.2">
      <c r="A2806" s="400" t="s">
        <v>307</v>
      </c>
      <c r="B2806" s="400"/>
      <c r="C2806" s="400"/>
      <c r="D2806" s="400"/>
      <c r="E2806" s="400"/>
      <c r="F2806" s="400"/>
      <c r="G2806" s="400"/>
      <c r="H2806" s="400"/>
      <c r="I2806" s="400"/>
      <c r="J2806" s="400"/>
      <c r="K2806" s="400"/>
      <c r="L2806" s="400"/>
      <c r="M2806" s="400"/>
      <c r="N2806" s="400"/>
      <c r="O2806" s="400"/>
      <c r="P2806" s="400"/>
      <c r="Q2806" s="400"/>
      <c r="R2806" s="400"/>
      <c r="S2806" s="19">
        <v>18</v>
      </c>
      <c r="T2806" s="19"/>
      <c r="U2806" s="19"/>
      <c r="V2806" s="19"/>
      <c r="W2806" s="19"/>
      <c r="X2806" s="19"/>
      <c r="Y2806" s="19"/>
      <c r="Z2806" s="19"/>
      <c r="AA2806" s="19"/>
    </row>
    <row r="2807" spans="1:27" x14ac:dyDescent="0.2">
      <c r="A2807" s="367" t="s">
        <v>741</v>
      </c>
      <c r="B2807" s="367"/>
      <c r="C2807" s="367"/>
      <c r="D2807" s="367"/>
      <c r="E2807" s="367"/>
      <c r="F2807" s="367"/>
      <c r="G2807" s="367"/>
      <c r="H2807" s="367"/>
      <c r="I2807" s="367"/>
      <c r="J2807" s="367"/>
      <c r="K2807" s="367"/>
      <c r="L2807" s="367"/>
      <c r="M2807" s="367"/>
      <c r="N2807" s="367"/>
      <c r="O2807" s="367"/>
      <c r="P2807" s="367"/>
      <c r="Q2807" s="367"/>
      <c r="R2807" s="367"/>
      <c r="S2807" s="19"/>
      <c r="T2807" s="19"/>
      <c r="U2807" s="19"/>
      <c r="V2807" s="19"/>
      <c r="W2807" s="19"/>
      <c r="X2807" s="19"/>
      <c r="Y2807" s="19"/>
      <c r="Z2807" s="19"/>
      <c r="AA2807" s="19"/>
    </row>
    <row r="2808" spans="1:27" ht="16" thickBot="1" x14ac:dyDescent="0.25">
      <c r="A2808" s="20"/>
      <c r="B2808" s="20"/>
      <c r="C2808" s="20"/>
      <c r="D2808" s="20"/>
      <c r="E2808" s="20"/>
      <c r="F2808" s="20"/>
      <c r="G2808" s="20"/>
      <c r="H2808" s="20"/>
      <c r="I2808" s="20"/>
      <c r="J2808" s="19"/>
      <c r="K2808" s="21"/>
      <c r="L2808" s="21"/>
      <c r="M2808" s="21"/>
      <c r="N2808" s="21"/>
      <c r="O2808" s="21"/>
      <c r="P2808" s="21"/>
      <c r="Q2808" s="21"/>
      <c r="R2808" s="21"/>
      <c r="S2808" s="19"/>
      <c r="T2808" s="19"/>
      <c r="U2808" s="19"/>
      <c r="V2808" s="19"/>
      <c r="W2808" s="19"/>
      <c r="X2808" s="19"/>
      <c r="Y2808" s="19"/>
      <c r="Z2808" s="19"/>
      <c r="AA2808" s="19"/>
    </row>
    <row r="2809" spans="1:27" x14ac:dyDescent="0.2">
      <c r="A2809" s="346" t="s">
        <v>252</v>
      </c>
      <c r="B2809" s="346"/>
      <c r="C2809" s="346"/>
      <c r="D2809" s="346"/>
      <c r="E2809" s="23" t="str">
        <f>VLOOKUP(S2806,[128]Base_02!$A$5:$AD$24,2,0)</f>
        <v>000018</v>
      </c>
      <c r="F2809" s="19"/>
      <c r="G2809" s="19"/>
      <c r="H2809" s="21"/>
      <c r="I2809" s="21"/>
      <c r="J2809" s="19"/>
      <c r="K2809" s="401" t="s">
        <v>251</v>
      </c>
      <c r="L2809" s="402"/>
      <c r="M2809" s="402"/>
      <c r="N2809" s="402"/>
      <c r="O2809" s="402"/>
      <c r="P2809" s="402"/>
      <c r="Q2809" s="402"/>
      <c r="R2809" s="403"/>
      <c r="S2809" s="19"/>
      <c r="T2809" s="19"/>
      <c r="U2809" s="19"/>
      <c r="V2809" s="19"/>
      <c r="W2809" s="19"/>
      <c r="X2809" s="19"/>
      <c r="Y2809" s="19"/>
      <c r="Z2809" s="19"/>
      <c r="AA2809" s="19"/>
    </row>
    <row r="2810" spans="1:27" x14ac:dyDescent="0.2">
      <c r="A2810" s="346" t="s">
        <v>253</v>
      </c>
      <c r="B2810" s="346"/>
      <c r="C2810" s="346"/>
      <c r="D2810" s="346"/>
      <c r="E2810" s="23" t="str">
        <f>VLOOKUP(S2806,[128]Base_02!$A$5:$AD$24,3,0)</f>
        <v>Nama PB 18</v>
      </c>
      <c r="F2810" s="19"/>
      <c r="G2810" s="19"/>
      <c r="H2810" s="21"/>
      <c r="I2810" s="21"/>
      <c r="J2810" s="19"/>
      <c r="K2810" s="404"/>
      <c r="L2810" s="368"/>
      <c r="M2810" s="368"/>
      <c r="N2810" s="368"/>
      <c r="O2810" s="368"/>
      <c r="P2810" s="368"/>
      <c r="Q2810" s="368"/>
      <c r="R2810" s="405"/>
      <c r="S2810" s="19"/>
      <c r="T2810" s="19"/>
      <c r="U2810" s="19"/>
      <c r="V2810" s="19"/>
      <c r="W2810" s="19"/>
      <c r="X2810" s="19"/>
      <c r="Y2810" s="19"/>
      <c r="Z2810" s="19"/>
      <c r="AA2810" s="19"/>
    </row>
    <row r="2811" spans="1:27" x14ac:dyDescent="0.2">
      <c r="A2811" s="346" t="s">
        <v>3</v>
      </c>
      <c r="B2811" s="346"/>
      <c r="C2811" s="346"/>
      <c r="D2811" s="346"/>
      <c r="E2811" s="23">
        <f>VLOOKUP(S2806,[128]Base_02!$A$5:$AD$24,14,0)</f>
        <v>0</v>
      </c>
      <c r="F2811" s="19"/>
      <c r="G2811" s="19"/>
      <c r="H2811" s="21"/>
      <c r="I2811" s="21"/>
      <c r="J2811" s="19"/>
      <c r="K2811" s="404"/>
      <c r="L2811" s="368"/>
      <c r="M2811" s="368"/>
      <c r="N2811" s="368"/>
      <c r="O2811" s="368"/>
      <c r="P2811" s="368"/>
      <c r="Q2811" s="368"/>
      <c r="R2811" s="405"/>
      <c r="S2811" s="19"/>
      <c r="T2811" s="19"/>
      <c r="U2811" s="19"/>
      <c r="V2811" s="19"/>
      <c r="W2811" s="19"/>
      <c r="X2811" s="19"/>
      <c r="Y2811" s="19"/>
      <c r="Z2811" s="19"/>
      <c r="AA2811" s="19"/>
    </row>
    <row r="2812" spans="1:27" x14ac:dyDescent="0.2">
      <c r="A2812" s="346" t="s">
        <v>4</v>
      </c>
      <c r="B2812" s="346"/>
      <c r="C2812" s="346"/>
      <c r="D2812" s="346"/>
      <c r="E2812" s="23" t="str">
        <f>VLOOKUP(S2806,[128]Base_02!$A$5:$Z$24,11,FALSE)&amp;", RT "&amp;VLOOKUP(S2806,[128]Base_02!$A$5:$Z$24,12,FALSE)&amp;", RW "&amp;VLOOKUP(S2806,[128]Base_02!$A$5:$Z$24,13,FALSE)</f>
        <v>Jalan Kanal Victory, RT 1, RW 2</v>
      </c>
      <c r="F2812" s="19"/>
      <c r="G2812" s="19"/>
      <c r="H2812" s="23"/>
      <c r="I2812" s="21"/>
      <c r="J2812" s="19"/>
      <c r="K2812" s="404"/>
      <c r="L2812" s="368"/>
      <c r="M2812" s="368"/>
      <c r="N2812" s="368"/>
      <c r="O2812" s="368"/>
      <c r="P2812" s="368"/>
      <c r="Q2812" s="368"/>
      <c r="R2812" s="405"/>
      <c r="S2812" s="19"/>
      <c r="T2812" s="19"/>
      <c r="U2812" s="19"/>
      <c r="V2812" s="19"/>
      <c r="W2812" s="19"/>
      <c r="X2812" s="19"/>
      <c r="Y2812" s="19"/>
      <c r="Z2812" s="19"/>
      <c r="AA2812" s="19"/>
    </row>
    <row r="2813" spans="1:27" x14ac:dyDescent="0.2">
      <c r="A2813" s="346" t="str">
        <f>[128]Base_01!$B$2</f>
        <v>Kelurahan</v>
      </c>
      <c r="B2813" s="346"/>
      <c r="C2813" s="346"/>
      <c r="D2813" s="346"/>
      <c r="E2813" s="23" t="str">
        <f>[128]Base_01!$C$2</f>
        <v>Klasabi</v>
      </c>
      <c r="F2813" s="19"/>
      <c r="G2813" s="19"/>
      <c r="H2813" s="21"/>
      <c r="I2813" s="21"/>
      <c r="J2813" s="19"/>
      <c r="K2813" s="404"/>
      <c r="L2813" s="368"/>
      <c r="M2813" s="368"/>
      <c r="N2813" s="368"/>
      <c r="O2813" s="368"/>
      <c r="P2813" s="368"/>
      <c r="Q2813" s="368"/>
      <c r="R2813" s="405"/>
      <c r="S2813" s="19" t="s">
        <v>254</v>
      </c>
      <c r="T2813" s="19"/>
      <c r="U2813" s="19"/>
      <c r="V2813" s="19"/>
      <c r="W2813" s="19"/>
      <c r="X2813" s="19"/>
      <c r="Y2813" s="19"/>
      <c r="Z2813" s="19"/>
      <c r="AA2813" s="19"/>
    </row>
    <row r="2814" spans="1:27" x14ac:dyDescent="0.2">
      <c r="A2814" s="346" t="s">
        <v>9</v>
      </c>
      <c r="B2814" s="346"/>
      <c r="C2814" s="346"/>
      <c r="D2814" s="346"/>
      <c r="E2814" s="23" t="str">
        <f>[128]Base_01!$C$3</f>
        <v>Sorong Manoi</v>
      </c>
      <c r="F2814" s="19"/>
      <c r="G2814" s="19"/>
      <c r="H2814" s="21"/>
      <c r="I2814" s="21"/>
      <c r="J2814" s="19"/>
      <c r="K2814" s="404"/>
      <c r="L2814" s="368"/>
      <c r="M2814" s="368"/>
      <c r="N2814" s="368"/>
      <c r="O2814" s="368"/>
      <c r="P2814" s="368"/>
      <c r="Q2814" s="368"/>
      <c r="R2814" s="405"/>
      <c r="S2814" s="19" t="s">
        <v>255</v>
      </c>
      <c r="T2814" s="19"/>
      <c r="U2814" s="19"/>
      <c r="V2814" s="19"/>
      <c r="W2814" s="19"/>
      <c r="X2814" s="19"/>
      <c r="Y2814" s="19"/>
      <c r="Z2814" s="19"/>
      <c r="AA2814" s="19"/>
    </row>
    <row r="2815" spans="1:27" x14ac:dyDescent="0.2">
      <c r="A2815" s="346" t="str">
        <f>[128]Base_01!$B$4</f>
        <v>Kota</v>
      </c>
      <c r="B2815" s="346"/>
      <c r="C2815" s="346"/>
      <c r="D2815" s="346"/>
      <c r="E2815" s="23" t="str">
        <f>[128]Base_01!$C$4</f>
        <v>Sorong</v>
      </c>
      <c r="F2815" s="19"/>
      <c r="G2815" s="19"/>
      <c r="H2815" s="21"/>
      <c r="I2815" s="21"/>
      <c r="J2815" s="19"/>
      <c r="K2815" s="404"/>
      <c r="L2815" s="368"/>
      <c r="M2815" s="368"/>
      <c r="N2815" s="368"/>
      <c r="O2815" s="368"/>
      <c r="P2815" s="368"/>
      <c r="Q2815" s="368"/>
      <c r="R2815" s="405"/>
      <c r="S2815" s="19" t="s">
        <v>257</v>
      </c>
      <c r="T2815" s="19"/>
      <c r="U2815" s="19"/>
      <c r="V2815" s="19"/>
      <c r="W2815" s="19"/>
      <c r="X2815" s="19"/>
      <c r="Y2815" s="19"/>
      <c r="Z2815" s="19"/>
      <c r="AA2815" s="19"/>
    </row>
    <row r="2816" spans="1:27" x14ac:dyDescent="0.2">
      <c r="A2816" s="346" t="str">
        <f>[128]Base_01!$B$5</f>
        <v>Provinsi</v>
      </c>
      <c r="B2816" s="346"/>
      <c r="C2816" s="346"/>
      <c r="D2816" s="346"/>
      <c r="E2816" s="19" t="str">
        <f>[128]Base_01!$C$5</f>
        <v>Papua Barat Daya</v>
      </c>
      <c r="F2816" s="19"/>
      <c r="G2816" s="21"/>
      <c r="H2816" s="21"/>
      <c r="I2816" s="21"/>
      <c r="J2816" s="19"/>
      <c r="K2816" s="404"/>
      <c r="L2816" s="368"/>
      <c r="M2816" s="368"/>
      <c r="N2816" s="368"/>
      <c r="O2816" s="368"/>
      <c r="P2816" s="368"/>
      <c r="Q2816" s="368"/>
      <c r="R2816" s="405"/>
      <c r="S2816" s="19" t="s">
        <v>258</v>
      </c>
      <c r="T2816" s="19"/>
      <c r="U2816" s="19"/>
      <c r="V2816" s="19"/>
      <c r="W2816" s="19"/>
      <c r="X2816" s="19"/>
      <c r="Y2816" s="19"/>
      <c r="Z2816" s="19"/>
      <c r="AA2816" s="19"/>
    </row>
    <row r="2817" spans="1:27" x14ac:dyDescent="0.2">
      <c r="A2817" s="19"/>
      <c r="B2817" s="19"/>
      <c r="C2817" s="19"/>
      <c r="D2817" s="21"/>
      <c r="E2817" s="21"/>
      <c r="F2817" s="21"/>
      <c r="G2817" s="21"/>
      <c r="H2817" s="21"/>
      <c r="I2817" s="21"/>
      <c r="J2817" s="21"/>
      <c r="K2817" s="404"/>
      <c r="L2817" s="368"/>
      <c r="M2817" s="368"/>
      <c r="N2817" s="368"/>
      <c r="O2817" s="368"/>
      <c r="P2817" s="368"/>
      <c r="Q2817" s="368"/>
      <c r="R2817" s="405"/>
      <c r="S2817" s="19"/>
      <c r="T2817" s="19"/>
      <c r="U2817" s="19"/>
      <c r="V2817" s="19"/>
      <c r="W2817" s="19"/>
      <c r="X2817" s="19"/>
      <c r="Y2817" s="19"/>
      <c r="Z2817" s="19"/>
      <c r="AA2817" s="19"/>
    </row>
    <row r="2818" spans="1:27" x14ac:dyDescent="0.2">
      <c r="A2818" s="19"/>
      <c r="B2818" s="19"/>
      <c r="C2818" s="19"/>
      <c r="D2818" s="21"/>
      <c r="E2818" s="21"/>
      <c r="F2818" s="21"/>
      <c r="G2818" s="21"/>
      <c r="H2818" s="21"/>
      <c r="I2818" s="21"/>
      <c r="J2818" s="21"/>
      <c r="K2818" s="404"/>
      <c r="L2818" s="368"/>
      <c r="M2818" s="368"/>
      <c r="N2818" s="368"/>
      <c r="O2818" s="368"/>
      <c r="P2818" s="368"/>
      <c r="Q2818" s="368"/>
      <c r="R2818" s="405"/>
      <c r="S2818" s="19"/>
      <c r="T2818" s="19"/>
      <c r="U2818" s="19"/>
      <c r="V2818" s="19"/>
      <c r="W2818" s="19"/>
      <c r="X2818" s="19"/>
      <c r="Y2818" s="19"/>
      <c r="Z2818" s="19"/>
      <c r="AA2818" s="19"/>
    </row>
    <row r="2819" spans="1:27" x14ac:dyDescent="0.2">
      <c r="A2819" s="19"/>
      <c r="B2819" s="19"/>
      <c r="C2819" s="19"/>
      <c r="D2819" s="21"/>
      <c r="E2819" s="21"/>
      <c r="F2819" s="21"/>
      <c r="G2819" s="21"/>
      <c r="H2819" s="21"/>
      <c r="I2819" s="21"/>
      <c r="J2819" s="21"/>
      <c r="K2819" s="404"/>
      <c r="L2819" s="368"/>
      <c r="M2819" s="368"/>
      <c r="N2819" s="368"/>
      <c r="O2819" s="368"/>
      <c r="P2819" s="368"/>
      <c r="Q2819" s="368"/>
      <c r="R2819" s="405"/>
      <c r="S2819" s="19"/>
      <c r="T2819" s="19"/>
      <c r="U2819" s="19"/>
      <c r="V2819" s="19"/>
      <c r="W2819" s="19"/>
      <c r="X2819" s="19"/>
      <c r="Y2819" s="19"/>
      <c r="Z2819" s="19"/>
      <c r="AA2819" s="19"/>
    </row>
    <row r="2820" spans="1:27" ht="16" thickBot="1" x14ac:dyDescent="0.25">
      <c r="A2820" s="19"/>
      <c r="B2820" s="19"/>
      <c r="C2820" s="19"/>
      <c r="D2820" s="21"/>
      <c r="E2820" s="21"/>
      <c r="F2820" s="21"/>
      <c r="G2820" s="21"/>
      <c r="H2820" s="21"/>
      <c r="I2820" s="21"/>
      <c r="J2820" s="21"/>
      <c r="K2820" s="406"/>
      <c r="L2820" s="407"/>
      <c r="M2820" s="407"/>
      <c r="N2820" s="407"/>
      <c r="O2820" s="407"/>
      <c r="P2820" s="407"/>
      <c r="Q2820" s="407"/>
      <c r="R2820" s="408"/>
      <c r="S2820" s="19"/>
      <c r="T2820" s="19"/>
      <c r="U2820" s="19"/>
      <c r="V2820" s="19"/>
      <c r="W2820" s="19"/>
      <c r="X2820" s="19"/>
      <c r="Y2820" s="19"/>
      <c r="Z2820" s="19"/>
      <c r="AA2820" s="19"/>
    </row>
    <row r="2821" spans="1:27" x14ac:dyDescent="0.2">
      <c r="A2821" s="19"/>
      <c r="B2821" s="19"/>
      <c r="C2821" s="19"/>
      <c r="D2821" s="21"/>
      <c r="E2821" s="21"/>
      <c r="F2821" s="21"/>
      <c r="G2821" s="21"/>
      <c r="H2821" s="21"/>
      <c r="I2821" s="21"/>
      <c r="J2821" s="21"/>
      <c r="K2821" s="28"/>
      <c r="L2821" s="28"/>
      <c r="M2821" s="28"/>
      <c r="N2821" s="28"/>
      <c r="O2821" s="28"/>
      <c r="P2821" s="28"/>
      <c r="Q2821" s="28"/>
      <c r="R2821" s="28"/>
      <c r="S2821" s="19"/>
      <c r="T2821" s="19"/>
      <c r="U2821" s="19"/>
      <c r="V2821" s="19"/>
      <c r="W2821" s="19"/>
      <c r="X2821" s="19"/>
      <c r="Y2821" s="19"/>
      <c r="Z2821" s="19"/>
      <c r="AA2821" s="19"/>
    </row>
    <row r="2822" spans="1:27" x14ac:dyDescent="0.2">
      <c r="A2822" s="19"/>
      <c r="B2822" s="19"/>
      <c r="C2822" s="19"/>
      <c r="D2822" s="19"/>
      <c r="E2822" s="19"/>
      <c r="F2822" s="19"/>
      <c r="G2822" s="19"/>
      <c r="H2822" s="19"/>
      <c r="I2822" s="21"/>
      <c r="J2822" s="21"/>
      <c r="K2822" s="21"/>
      <c r="L2822" s="21"/>
      <c r="M2822" s="21"/>
      <c r="N2822" s="21"/>
      <c r="O2822" s="21"/>
      <c r="P2822" s="21"/>
      <c r="Q2822" s="21"/>
      <c r="R2822" s="21"/>
      <c r="S2822" s="19"/>
      <c r="T2822" s="19"/>
      <c r="U2822" s="19"/>
      <c r="V2822" s="19"/>
      <c r="W2822" s="19"/>
      <c r="X2822" s="19"/>
      <c r="Y2822" s="19"/>
      <c r="Z2822" s="19"/>
      <c r="AA2822" s="19"/>
    </row>
    <row r="2823" spans="1:27" ht="16" thickBot="1" x14ac:dyDescent="0.25">
      <c r="A2823" s="24" t="s">
        <v>310</v>
      </c>
      <c r="B2823" s="19"/>
      <c r="C2823" s="19"/>
      <c r="D2823" s="19"/>
      <c r="E2823" s="19"/>
      <c r="F2823" s="19"/>
      <c r="G2823" s="19"/>
      <c r="H2823" s="19"/>
      <c r="I2823" s="21"/>
      <c r="J2823" s="21"/>
      <c r="K2823" s="21"/>
      <c r="L2823" s="21"/>
      <c r="M2823" s="21"/>
      <c r="N2823" s="25"/>
      <c r="O2823" s="21"/>
      <c r="P2823" s="21"/>
      <c r="Q2823" s="21"/>
      <c r="R2823" s="21"/>
      <c r="S2823" s="19"/>
      <c r="T2823" s="19"/>
      <c r="U2823" s="19"/>
      <c r="V2823" s="19"/>
      <c r="W2823" s="19"/>
      <c r="X2823" s="19"/>
      <c r="Y2823" s="19"/>
      <c r="Z2823" s="19"/>
      <c r="AA2823" s="19"/>
    </row>
    <row r="2824" spans="1:27" x14ac:dyDescent="0.2">
      <c r="A2824" s="383" t="s">
        <v>259</v>
      </c>
      <c r="B2824" s="384"/>
      <c r="C2824" s="384"/>
      <c r="D2824" s="384"/>
      <c r="E2824" s="384"/>
      <c r="F2824" s="389" t="s">
        <v>323</v>
      </c>
      <c r="G2824" s="390"/>
      <c r="H2824" s="390"/>
      <c r="I2824" s="390"/>
      <c r="J2824" s="390"/>
      <c r="K2824" s="390"/>
      <c r="L2824" s="390"/>
      <c r="M2824" s="391"/>
      <c r="N2824" s="384" t="s">
        <v>259</v>
      </c>
      <c r="O2824" s="384"/>
      <c r="P2824" s="384"/>
      <c r="Q2824" s="384"/>
      <c r="R2824" s="397"/>
      <c r="S2824" s="19"/>
      <c r="T2824" s="19"/>
      <c r="U2824" s="19"/>
      <c r="V2824" s="19"/>
      <c r="W2824" s="19"/>
      <c r="X2824" s="19"/>
      <c r="Y2824" s="19"/>
      <c r="Z2824" s="19"/>
      <c r="AA2824" s="19"/>
    </row>
    <row r="2825" spans="1:27" x14ac:dyDescent="0.2">
      <c r="A2825" s="385"/>
      <c r="B2825" s="386"/>
      <c r="C2825" s="386"/>
      <c r="D2825" s="386"/>
      <c r="E2825" s="386"/>
      <c r="F2825" s="392"/>
      <c r="G2825" s="379"/>
      <c r="H2825" s="379"/>
      <c r="I2825" s="379"/>
      <c r="J2825" s="379"/>
      <c r="K2825" s="379"/>
      <c r="L2825" s="379"/>
      <c r="M2825" s="393"/>
      <c r="N2825" s="386"/>
      <c r="O2825" s="386"/>
      <c r="P2825" s="386"/>
      <c r="Q2825" s="386"/>
      <c r="R2825" s="398"/>
      <c r="S2825" s="19" t="s">
        <v>260</v>
      </c>
      <c r="T2825" s="19"/>
      <c r="U2825" s="19"/>
      <c r="V2825" s="19"/>
      <c r="W2825" s="19"/>
      <c r="X2825" s="19"/>
      <c r="Y2825" s="19"/>
      <c r="Z2825" s="19"/>
      <c r="AA2825" s="19"/>
    </row>
    <row r="2826" spans="1:27" x14ac:dyDescent="0.2">
      <c r="A2826" s="385"/>
      <c r="B2826" s="386"/>
      <c r="C2826" s="386"/>
      <c r="D2826" s="386"/>
      <c r="E2826" s="386"/>
      <c r="F2826" s="392"/>
      <c r="G2826" s="379"/>
      <c r="H2826" s="379"/>
      <c r="I2826" s="379"/>
      <c r="J2826" s="379"/>
      <c r="K2826" s="379"/>
      <c r="L2826" s="379"/>
      <c r="M2826" s="393"/>
      <c r="N2826" s="386"/>
      <c r="O2826" s="386"/>
      <c r="P2826" s="386"/>
      <c r="Q2826" s="386"/>
      <c r="R2826" s="398"/>
      <c r="S2826" s="19" t="s">
        <v>261</v>
      </c>
      <c r="T2826" s="19"/>
      <c r="U2826" s="19"/>
      <c r="V2826" s="19"/>
      <c r="W2826" s="19"/>
      <c r="X2826" s="19"/>
      <c r="Y2826" s="19"/>
      <c r="Z2826" s="19"/>
      <c r="AA2826" s="19"/>
    </row>
    <row r="2827" spans="1:27" x14ac:dyDescent="0.2">
      <c r="A2827" s="385"/>
      <c r="B2827" s="386"/>
      <c r="C2827" s="386"/>
      <c r="D2827" s="386"/>
      <c r="E2827" s="386"/>
      <c r="F2827" s="392"/>
      <c r="G2827" s="379"/>
      <c r="H2827" s="379"/>
      <c r="I2827" s="379"/>
      <c r="J2827" s="379"/>
      <c r="K2827" s="379"/>
      <c r="L2827" s="379"/>
      <c r="M2827" s="393"/>
      <c r="N2827" s="386"/>
      <c r="O2827" s="386"/>
      <c r="P2827" s="386"/>
      <c r="Q2827" s="386"/>
      <c r="R2827" s="398"/>
      <c r="S2827" s="19"/>
      <c r="T2827" s="19"/>
      <c r="U2827" s="19"/>
      <c r="V2827" s="19"/>
      <c r="W2827" s="19"/>
      <c r="X2827" s="19"/>
      <c r="Y2827" s="19"/>
      <c r="Z2827" s="19"/>
      <c r="AA2827" s="19"/>
    </row>
    <row r="2828" spans="1:27" x14ac:dyDescent="0.2">
      <c r="A2828" s="385"/>
      <c r="B2828" s="386"/>
      <c r="C2828" s="386"/>
      <c r="D2828" s="386"/>
      <c r="E2828" s="386"/>
      <c r="F2828" s="392"/>
      <c r="G2828" s="379"/>
      <c r="H2828" s="379"/>
      <c r="I2828" s="379"/>
      <c r="J2828" s="379"/>
      <c r="K2828" s="379"/>
      <c r="L2828" s="379"/>
      <c r="M2828" s="393"/>
      <c r="N2828" s="386"/>
      <c r="O2828" s="386"/>
      <c r="P2828" s="386"/>
      <c r="Q2828" s="386"/>
      <c r="R2828" s="398"/>
      <c r="S2828" s="19"/>
      <c r="T2828" s="19"/>
      <c r="U2828" s="19"/>
      <c r="V2828" s="19"/>
      <c r="W2828" s="19"/>
      <c r="X2828" s="19"/>
      <c r="Y2828" s="19"/>
      <c r="Z2828" s="19"/>
      <c r="AA2828" s="19"/>
    </row>
    <row r="2829" spans="1:27" x14ac:dyDescent="0.2">
      <c r="A2829" s="385"/>
      <c r="B2829" s="386"/>
      <c r="C2829" s="386"/>
      <c r="D2829" s="386"/>
      <c r="E2829" s="386"/>
      <c r="F2829" s="392"/>
      <c r="G2829" s="379"/>
      <c r="H2829" s="379"/>
      <c r="I2829" s="379"/>
      <c r="J2829" s="379"/>
      <c r="K2829" s="379"/>
      <c r="L2829" s="379"/>
      <c r="M2829" s="393"/>
      <c r="N2829" s="386"/>
      <c r="O2829" s="386"/>
      <c r="P2829" s="386"/>
      <c r="Q2829" s="386"/>
      <c r="R2829" s="398"/>
      <c r="S2829" s="19"/>
      <c r="T2829" s="19"/>
      <c r="U2829" s="19"/>
      <c r="V2829" s="19"/>
      <c r="W2829" s="19"/>
      <c r="X2829" s="19"/>
      <c r="Y2829" s="19"/>
      <c r="Z2829" s="19"/>
      <c r="AA2829" s="19"/>
    </row>
    <row r="2830" spans="1:27" x14ac:dyDescent="0.2">
      <c r="A2830" s="385"/>
      <c r="B2830" s="386"/>
      <c r="C2830" s="386"/>
      <c r="D2830" s="386"/>
      <c r="E2830" s="386"/>
      <c r="F2830" s="392"/>
      <c r="G2830" s="379"/>
      <c r="H2830" s="379"/>
      <c r="I2830" s="379"/>
      <c r="J2830" s="379"/>
      <c r="K2830" s="379"/>
      <c r="L2830" s="379"/>
      <c r="M2830" s="393"/>
      <c r="N2830" s="386"/>
      <c r="O2830" s="386"/>
      <c r="P2830" s="386"/>
      <c r="Q2830" s="386"/>
      <c r="R2830" s="398"/>
      <c r="S2830" s="19"/>
      <c r="T2830" s="19"/>
      <c r="U2830" s="19"/>
      <c r="V2830" s="19"/>
      <c r="W2830" s="19"/>
      <c r="X2830" s="19"/>
      <c r="Y2830" s="19"/>
      <c r="Z2830" s="19"/>
      <c r="AA2830" s="19"/>
    </row>
    <row r="2831" spans="1:27" x14ac:dyDescent="0.2">
      <c r="A2831" s="385"/>
      <c r="B2831" s="386"/>
      <c r="C2831" s="386"/>
      <c r="D2831" s="386"/>
      <c r="E2831" s="386"/>
      <c r="F2831" s="392"/>
      <c r="G2831" s="379"/>
      <c r="H2831" s="379"/>
      <c r="I2831" s="379"/>
      <c r="J2831" s="379"/>
      <c r="K2831" s="379"/>
      <c r="L2831" s="379"/>
      <c r="M2831" s="393"/>
      <c r="N2831" s="386"/>
      <c r="O2831" s="386"/>
      <c r="P2831" s="386"/>
      <c r="Q2831" s="386"/>
      <c r="R2831" s="398"/>
      <c r="S2831" s="19" t="s">
        <v>262</v>
      </c>
      <c r="T2831" s="19"/>
      <c r="U2831" s="19"/>
      <c r="V2831" s="19"/>
      <c r="W2831" s="19"/>
      <c r="X2831" s="19"/>
      <c r="Y2831" s="19"/>
      <c r="Z2831" s="19"/>
      <c r="AA2831" s="19"/>
    </row>
    <row r="2832" spans="1:27" x14ac:dyDescent="0.2">
      <c r="A2832" s="385"/>
      <c r="B2832" s="386"/>
      <c r="C2832" s="386"/>
      <c r="D2832" s="386"/>
      <c r="E2832" s="386"/>
      <c r="F2832" s="392"/>
      <c r="G2832" s="379"/>
      <c r="H2832" s="379"/>
      <c r="I2832" s="379"/>
      <c r="J2832" s="379"/>
      <c r="K2832" s="379"/>
      <c r="L2832" s="379"/>
      <c r="M2832" s="393"/>
      <c r="N2832" s="386"/>
      <c r="O2832" s="386"/>
      <c r="P2832" s="386"/>
      <c r="Q2832" s="386"/>
      <c r="R2832" s="398"/>
      <c r="S2832" s="19" t="s">
        <v>263</v>
      </c>
      <c r="T2832" s="19"/>
      <c r="U2832" s="19"/>
      <c r="V2832" s="19"/>
      <c r="W2832" s="19"/>
      <c r="X2832" s="19"/>
      <c r="Y2832" s="19"/>
      <c r="Z2832" s="19"/>
      <c r="AA2832" s="19"/>
    </row>
    <row r="2833" spans="1:27" ht="16" thickBot="1" x14ac:dyDescent="0.25">
      <c r="A2833" s="387"/>
      <c r="B2833" s="388"/>
      <c r="C2833" s="388"/>
      <c r="D2833" s="388"/>
      <c r="E2833" s="388"/>
      <c r="F2833" s="392"/>
      <c r="G2833" s="379"/>
      <c r="H2833" s="379"/>
      <c r="I2833" s="379"/>
      <c r="J2833" s="379"/>
      <c r="K2833" s="379"/>
      <c r="L2833" s="379"/>
      <c r="M2833" s="393"/>
      <c r="N2833" s="388"/>
      <c r="O2833" s="388"/>
      <c r="P2833" s="388"/>
      <c r="Q2833" s="388"/>
      <c r="R2833" s="399"/>
      <c r="S2833" s="19" t="s">
        <v>258</v>
      </c>
      <c r="T2833" s="19"/>
      <c r="U2833" s="19"/>
      <c r="V2833" s="19"/>
      <c r="W2833" s="19"/>
      <c r="X2833" s="19"/>
      <c r="Y2833" s="19"/>
      <c r="Z2833" s="19"/>
      <c r="AA2833" s="19"/>
    </row>
    <row r="2834" spans="1:27" x14ac:dyDescent="0.2">
      <c r="A2834" s="383" t="s">
        <v>259</v>
      </c>
      <c r="B2834" s="384"/>
      <c r="C2834" s="384"/>
      <c r="D2834" s="384"/>
      <c r="E2834" s="384"/>
      <c r="F2834" s="392"/>
      <c r="G2834" s="379"/>
      <c r="H2834" s="379"/>
      <c r="I2834" s="379"/>
      <c r="J2834" s="379"/>
      <c r="K2834" s="379"/>
      <c r="L2834" s="379"/>
      <c r="M2834" s="393"/>
      <c r="N2834" s="384" t="s">
        <v>259</v>
      </c>
      <c r="O2834" s="384"/>
      <c r="P2834" s="384"/>
      <c r="Q2834" s="384"/>
      <c r="R2834" s="397"/>
      <c r="S2834" s="19" t="s">
        <v>264</v>
      </c>
      <c r="T2834" s="19"/>
      <c r="U2834" s="19"/>
      <c r="V2834" s="19"/>
      <c r="W2834" s="19"/>
      <c r="X2834" s="19"/>
      <c r="Y2834" s="19"/>
      <c r="Z2834" s="19"/>
      <c r="AA2834" s="19"/>
    </row>
    <row r="2835" spans="1:27" x14ac:dyDescent="0.2">
      <c r="A2835" s="385"/>
      <c r="B2835" s="386"/>
      <c r="C2835" s="386"/>
      <c r="D2835" s="386"/>
      <c r="E2835" s="386"/>
      <c r="F2835" s="392"/>
      <c r="G2835" s="379"/>
      <c r="H2835" s="379"/>
      <c r="I2835" s="379"/>
      <c r="J2835" s="379"/>
      <c r="K2835" s="379"/>
      <c r="L2835" s="379"/>
      <c r="M2835" s="393"/>
      <c r="N2835" s="386"/>
      <c r="O2835" s="386"/>
      <c r="P2835" s="386"/>
      <c r="Q2835" s="386"/>
      <c r="R2835" s="398"/>
      <c r="S2835" s="19" t="s">
        <v>265</v>
      </c>
      <c r="T2835" s="19"/>
      <c r="U2835" s="19"/>
      <c r="V2835" s="19"/>
      <c r="W2835" s="19"/>
      <c r="X2835" s="19"/>
      <c r="Y2835" s="19"/>
      <c r="Z2835" s="19"/>
      <c r="AA2835" s="19"/>
    </row>
    <row r="2836" spans="1:27" x14ac:dyDescent="0.2">
      <c r="A2836" s="385"/>
      <c r="B2836" s="386"/>
      <c r="C2836" s="386"/>
      <c r="D2836" s="386"/>
      <c r="E2836" s="386"/>
      <c r="F2836" s="392"/>
      <c r="G2836" s="379"/>
      <c r="H2836" s="379"/>
      <c r="I2836" s="379"/>
      <c r="J2836" s="379"/>
      <c r="K2836" s="379"/>
      <c r="L2836" s="379"/>
      <c r="M2836" s="393"/>
      <c r="N2836" s="386"/>
      <c r="O2836" s="386"/>
      <c r="P2836" s="386"/>
      <c r="Q2836" s="386"/>
      <c r="R2836" s="398"/>
      <c r="S2836" s="19"/>
      <c r="T2836" s="19"/>
      <c r="U2836" s="19"/>
      <c r="V2836" s="19"/>
      <c r="W2836" s="19"/>
      <c r="X2836" s="19"/>
      <c r="Y2836" s="19"/>
      <c r="Z2836" s="19"/>
      <c r="AA2836" s="19"/>
    </row>
    <row r="2837" spans="1:27" x14ac:dyDescent="0.2">
      <c r="A2837" s="385"/>
      <c r="B2837" s="386"/>
      <c r="C2837" s="386"/>
      <c r="D2837" s="386"/>
      <c r="E2837" s="386"/>
      <c r="F2837" s="392"/>
      <c r="G2837" s="379"/>
      <c r="H2837" s="379"/>
      <c r="I2837" s="379"/>
      <c r="J2837" s="379"/>
      <c r="K2837" s="379"/>
      <c r="L2837" s="379"/>
      <c r="M2837" s="393"/>
      <c r="N2837" s="386"/>
      <c r="O2837" s="386"/>
      <c r="P2837" s="386"/>
      <c r="Q2837" s="386"/>
      <c r="R2837" s="398"/>
      <c r="S2837" s="19"/>
      <c r="T2837" s="19"/>
      <c r="U2837" s="19"/>
      <c r="V2837" s="19"/>
      <c r="W2837" s="19"/>
      <c r="X2837" s="19"/>
      <c r="Y2837" s="19"/>
      <c r="Z2837" s="19"/>
      <c r="AA2837" s="19"/>
    </row>
    <row r="2838" spans="1:27" x14ac:dyDescent="0.2">
      <c r="A2838" s="385"/>
      <c r="B2838" s="386"/>
      <c r="C2838" s="386"/>
      <c r="D2838" s="386"/>
      <c r="E2838" s="386"/>
      <c r="F2838" s="392"/>
      <c r="G2838" s="379"/>
      <c r="H2838" s="379"/>
      <c r="I2838" s="379"/>
      <c r="J2838" s="379"/>
      <c r="K2838" s="379"/>
      <c r="L2838" s="379"/>
      <c r="M2838" s="393"/>
      <c r="N2838" s="386"/>
      <c r="O2838" s="386"/>
      <c r="P2838" s="386"/>
      <c r="Q2838" s="386"/>
      <c r="R2838" s="398"/>
      <c r="S2838" s="19"/>
      <c r="T2838" s="19"/>
      <c r="U2838" s="19"/>
      <c r="V2838" s="19"/>
      <c r="W2838" s="19"/>
      <c r="X2838" s="19"/>
      <c r="Y2838" s="19"/>
      <c r="Z2838" s="19"/>
      <c r="AA2838" s="19"/>
    </row>
    <row r="2839" spans="1:27" x14ac:dyDescent="0.2">
      <c r="A2839" s="385"/>
      <c r="B2839" s="386"/>
      <c r="C2839" s="386"/>
      <c r="D2839" s="386"/>
      <c r="E2839" s="386"/>
      <c r="F2839" s="392"/>
      <c r="G2839" s="379"/>
      <c r="H2839" s="379"/>
      <c r="I2839" s="379"/>
      <c r="J2839" s="379"/>
      <c r="K2839" s="379"/>
      <c r="L2839" s="379"/>
      <c r="M2839" s="393"/>
      <c r="N2839" s="386"/>
      <c r="O2839" s="386"/>
      <c r="P2839" s="386"/>
      <c r="Q2839" s="386"/>
      <c r="R2839" s="398"/>
      <c r="S2839" s="19"/>
      <c r="T2839" s="19"/>
      <c r="U2839" s="19"/>
      <c r="V2839" s="19"/>
      <c r="W2839" s="19"/>
      <c r="X2839" s="19"/>
      <c r="Y2839" s="19"/>
      <c r="Z2839" s="19"/>
      <c r="AA2839" s="19"/>
    </row>
    <row r="2840" spans="1:27" x14ac:dyDescent="0.2">
      <c r="A2840" s="385"/>
      <c r="B2840" s="386"/>
      <c r="C2840" s="386"/>
      <c r="D2840" s="386"/>
      <c r="E2840" s="386"/>
      <c r="F2840" s="392"/>
      <c r="G2840" s="379"/>
      <c r="H2840" s="379"/>
      <c r="I2840" s="379"/>
      <c r="J2840" s="379"/>
      <c r="K2840" s="379"/>
      <c r="L2840" s="379"/>
      <c r="M2840" s="393"/>
      <c r="N2840" s="386"/>
      <c r="O2840" s="386"/>
      <c r="P2840" s="386"/>
      <c r="Q2840" s="386"/>
      <c r="R2840" s="398"/>
      <c r="S2840" s="19"/>
      <c r="T2840" s="19"/>
      <c r="U2840" s="19"/>
      <c r="V2840" s="19"/>
      <c r="W2840" s="19"/>
      <c r="X2840" s="19"/>
      <c r="Y2840" s="19"/>
      <c r="Z2840" s="19"/>
      <c r="AA2840" s="19"/>
    </row>
    <row r="2841" spans="1:27" x14ac:dyDescent="0.2">
      <c r="A2841" s="385"/>
      <c r="B2841" s="386"/>
      <c r="C2841" s="386"/>
      <c r="D2841" s="386"/>
      <c r="E2841" s="386"/>
      <c r="F2841" s="392"/>
      <c r="G2841" s="379"/>
      <c r="H2841" s="379"/>
      <c r="I2841" s="379"/>
      <c r="J2841" s="379"/>
      <c r="K2841" s="379"/>
      <c r="L2841" s="379"/>
      <c r="M2841" s="393"/>
      <c r="N2841" s="386"/>
      <c r="O2841" s="386"/>
      <c r="P2841" s="386"/>
      <c r="Q2841" s="386"/>
      <c r="R2841" s="398"/>
      <c r="S2841" s="19"/>
      <c r="T2841" s="19"/>
      <c r="U2841" s="19"/>
      <c r="V2841" s="19"/>
      <c r="W2841" s="19"/>
      <c r="X2841" s="19"/>
      <c r="Y2841" s="19"/>
      <c r="Z2841" s="19"/>
      <c r="AA2841" s="19"/>
    </row>
    <row r="2842" spans="1:27" x14ac:dyDescent="0.2">
      <c r="A2842" s="385"/>
      <c r="B2842" s="386"/>
      <c r="C2842" s="386"/>
      <c r="D2842" s="386"/>
      <c r="E2842" s="386"/>
      <c r="F2842" s="392"/>
      <c r="G2842" s="379"/>
      <c r="H2842" s="379"/>
      <c r="I2842" s="379"/>
      <c r="J2842" s="379"/>
      <c r="K2842" s="379"/>
      <c r="L2842" s="379"/>
      <c r="M2842" s="393"/>
      <c r="N2842" s="386"/>
      <c r="O2842" s="386"/>
      <c r="P2842" s="386"/>
      <c r="Q2842" s="386"/>
      <c r="R2842" s="398"/>
      <c r="S2842" s="19"/>
      <c r="T2842" s="19"/>
      <c r="U2842" s="19"/>
      <c r="V2842" s="19"/>
      <c r="W2842" s="19"/>
      <c r="X2842" s="19"/>
      <c r="Y2842" s="19"/>
      <c r="Z2842" s="19"/>
      <c r="AA2842" s="19"/>
    </row>
    <row r="2843" spans="1:27" ht="16" thickBot="1" x14ac:dyDescent="0.25">
      <c r="A2843" s="387"/>
      <c r="B2843" s="388"/>
      <c r="C2843" s="388"/>
      <c r="D2843" s="388"/>
      <c r="E2843" s="388"/>
      <c r="F2843" s="392"/>
      <c r="G2843" s="379"/>
      <c r="H2843" s="379"/>
      <c r="I2843" s="379"/>
      <c r="J2843" s="379"/>
      <c r="K2843" s="379"/>
      <c r="L2843" s="379"/>
      <c r="M2843" s="393"/>
      <c r="N2843" s="388"/>
      <c r="O2843" s="388"/>
      <c r="P2843" s="388"/>
      <c r="Q2843" s="388"/>
      <c r="R2843" s="399"/>
      <c r="S2843" s="19"/>
      <c r="T2843" s="19"/>
      <c r="U2843" s="19"/>
      <c r="V2843" s="19"/>
      <c r="W2843" s="19"/>
      <c r="X2843" s="19"/>
      <c r="Y2843" s="19"/>
      <c r="Z2843" s="19"/>
      <c r="AA2843" s="19"/>
    </row>
    <row r="2844" spans="1:27" x14ac:dyDescent="0.2">
      <c r="A2844" s="383" t="s">
        <v>259</v>
      </c>
      <c r="B2844" s="384"/>
      <c r="C2844" s="384"/>
      <c r="D2844" s="384"/>
      <c r="E2844" s="384"/>
      <c r="F2844" s="392"/>
      <c r="G2844" s="379"/>
      <c r="H2844" s="379"/>
      <c r="I2844" s="379"/>
      <c r="J2844" s="379"/>
      <c r="K2844" s="379"/>
      <c r="L2844" s="379"/>
      <c r="M2844" s="393"/>
      <c r="N2844" s="384" t="s">
        <v>259</v>
      </c>
      <c r="O2844" s="384"/>
      <c r="P2844" s="384"/>
      <c r="Q2844" s="384"/>
      <c r="R2844" s="397"/>
      <c r="S2844" s="19"/>
      <c r="T2844" s="19"/>
      <c r="U2844" s="19"/>
      <c r="V2844" s="19"/>
      <c r="W2844" s="19"/>
      <c r="X2844" s="19"/>
      <c r="Y2844" s="19"/>
      <c r="Z2844" s="19"/>
      <c r="AA2844" s="19"/>
    </row>
    <row r="2845" spans="1:27" x14ac:dyDescent="0.2">
      <c r="A2845" s="385"/>
      <c r="B2845" s="386"/>
      <c r="C2845" s="386"/>
      <c r="D2845" s="386"/>
      <c r="E2845" s="386"/>
      <c r="F2845" s="392"/>
      <c r="G2845" s="379"/>
      <c r="H2845" s="379"/>
      <c r="I2845" s="379"/>
      <c r="J2845" s="379"/>
      <c r="K2845" s="379"/>
      <c r="L2845" s="379"/>
      <c r="M2845" s="393"/>
      <c r="N2845" s="386"/>
      <c r="O2845" s="386"/>
      <c r="P2845" s="386"/>
      <c r="Q2845" s="386"/>
      <c r="R2845" s="398"/>
      <c r="S2845" s="19"/>
      <c r="T2845" s="19"/>
      <c r="U2845" s="19"/>
      <c r="V2845" s="19"/>
      <c r="W2845" s="19"/>
      <c r="X2845" s="19"/>
      <c r="Y2845" s="19"/>
      <c r="Z2845" s="19"/>
      <c r="AA2845" s="19"/>
    </row>
    <row r="2846" spans="1:27" x14ac:dyDescent="0.2">
      <c r="A2846" s="385"/>
      <c r="B2846" s="386"/>
      <c r="C2846" s="386"/>
      <c r="D2846" s="386"/>
      <c r="E2846" s="386"/>
      <c r="F2846" s="392"/>
      <c r="G2846" s="379"/>
      <c r="H2846" s="379"/>
      <c r="I2846" s="379"/>
      <c r="J2846" s="379"/>
      <c r="K2846" s="379"/>
      <c r="L2846" s="379"/>
      <c r="M2846" s="393"/>
      <c r="N2846" s="386"/>
      <c r="O2846" s="386"/>
      <c r="P2846" s="386"/>
      <c r="Q2846" s="386"/>
      <c r="R2846" s="398"/>
      <c r="S2846" s="19"/>
      <c r="T2846" s="19"/>
      <c r="U2846" s="19"/>
      <c r="V2846" s="19"/>
      <c r="W2846" s="19"/>
      <c r="X2846" s="19"/>
      <c r="Y2846" s="19"/>
      <c r="Z2846" s="19"/>
      <c r="AA2846" s="19"/>
    </row>
    <row r="2847" spans="1:27" x14ac:dyDescent="0.2">
      <c r="A2847" s="385"/>
      <c r="B2847" s="386"/>
      <c r="C2847" s="386"/>
      <c r="D2847" s="386"/>
      <c r="E2847" s="386"/>
      <c r="F2847" s="392"/>
      <c r="G2847" s="379"/>
      <c r="H2847" s="379"/>
      <c r="I2847" s="379"/>
      <c r="J2847" s="379"/>
      <c r="K2847" s="379"/>
      <c r="L2847" s="379"/>
      <c r="M2847" s="393"/>
      <c r="N2847" s="386"/>
      <c r="O2847" s="386"/>
      <c r="P2847" s="386"/>
      <c r="Q2847" s="386"/>
      <c r="R2847" s="398"/>
      <c r="S2847" s="19"/>
      <c r="T2847" s="19"/>
      <c r="U2847" s="19"/>
      <c r="V2847" s="19"/>
      <c r="W2847" s="19"/>
      <c r="X2847" s="19"/>
      <c r="Y2847" s="19"/>
      <c r="Z2847" s="19"/>
      <c r="AA2847" s="19"/>
    </row>
    <row r="2848" spans="1:27" x14ac:dyDescent="0.2">
      <c r="A2848" s="385"/>
      <c r="B2848" s="386"/>
      <c r="C2848" s="386"/>
      <c r="D2848" s="386"/>
      <c r="E2848" s="386"/>
      <c r="F2848" s="392"/>
      <c r="G2848" s="379"/>
      <c r="H2848" s="379"/>
      <c r="I2848" s="379"/>
      <c r="J2848" s="379"/>
      <c r="K2848" s="379"/>
      <c r="L2848" s="379"/>
      <c r="M2848" s="393"/>
      <c r="N2848" s="386"/>
      <c r="O2848" s="386"/>
      <c r="P2848" s="386"/>
      <c r="Q2848" s="386"/>
      <c r="R2848" s="398"/>
      <c r="S2848" s="19"/>
      <c r="T2848" s="19"/>
      <c r="U2848" s="19"/>
      <c r="V2848" s="19"/>
      <c r="W2848" s="19"/>
      <c r="X2848" s="19"/>
      <c r="Y2848" s="19"/>
      <c r="Z2848" s="19"/>
      <c r="AA2848" s="19"/>
    </row>
    <row r="2849" spans="1:27" x14ac:dyDescent="0.2">
      <c r="A2849" s="385"/>
      <c r="B2849" s="386"/>
      <c r="C2849" s="386"/>
      <c r="D2849" s="386"/>
      <c r="E2849" s="386"/>
      <c r="F2849" s="392"/>
      <c r="G2849" s="379"/>
      <c r="H2849" s="379"/>
      <c r="I2849" s="379"/>
      <c r="J2849" s="379"/>
      <c r="K2849" s="379"/>
      <c r="L2849" s="379"/>
      <c r="M2849" s="393"/>
      <c r="N2849" s="386"/>
      <c r="O2849" s="386"/>
      <c r="P2849" s="386"/>
      <c r="Q2849" s="386"/>
      <c r="R2849" s="398"/>
      <c r="S2849" s="19"/>
      <c r="T2849" s="19"/>
      <c r="U2849" s="19"/>
      <c r="V2849" s="19"/>
      <c r="W2849" s="19"/>
      <c r="X2849" s="19"/>
      <c r="Y2849" s="19"/>
      <c r="Z2849" s="19"/>
      <c r="AA2849" s="19"/>
    </row>
    <row r="2850" spans="1:27" x14ac:dyDescent="0.2">
      <c r="A2850" s="385"/>
      <c r="B2850" s="386"/>
      <c r="C2850" s="386"/>
      <c r="D2850" s="386"/>
      <c r="E2850" s="386"/>
      <c r="F2850" s="392"/>
      <c r="G2850" s="379"/>
      <c r="H2850" s="379"/>
      <c r="I2850" s="379"/>
      <c r="J2850" s="379"/>
      <c r="K2850" s="379"/>
      <c r="L2850" s="379"/>
      <c r="M2850" s="393"/>
      <c r="N2850" s="386"/>
      <c r="O2850" s="386"/>
      <c r="P2850" s="386"/>
      <c r="Q2850" s="386"/>
      <c r="R2850" s="398"/>
      <c r="S2850" s="19"/>
      <c r="T2850" s="19"/>
      <c r="U2850" s="19"/>
      <c r="V2850" s="19"/>
      <c r="W2850" s="19"/>
      <c r="X2850" s="19"/>
      <c r="Y2850" s="19"/>
      <c r="Z2850" s="19"/>
      <c r="AA2850" s="19"/>
    </row>
    <row r="2851" spans="1:27" x14ac:dyDescent="0.2">
      <c r="A2851" s="385"/>
      <c r="B2851" s="386"/>
      <c r="C2851" s="386"/>
      <c r="D2851" s="386"/>
      <c r="E2851" s="386"/>
      <c r="F2851" s="392"/>
      <c r="G2851" s="379"/>
      <c r="H2851" s="379"/>
      <c r="I2851" s="379"/>
      <c r="J2851" s="379"/>
      <c r="K2851" s="379"/>
      <c r="L2851" s="379"/>
      <c r="M2851" s="393"/>
      <c r="N2851" s="386"/>
      <c r="O2851" s="386"/>
      <c r="P2851" s="386"/>
      <c r="Q2851" s="386"/>
      <c r="R2851" s="398"/>
      <c r="S2851" s="19"/>
      <c r="T2851" s="19"/>
      <c r="U2851" s="19"/>
      <c r="V2851" s="19"/>
      <c r="W2851" s="19"/>
      <c r="X2851" s="19"/>
      <c r="Y2851" s="19"/>
      <c r="Z2851" s="19"/>
      <c r="AA2851" s="19"/>
    </row>
    <row r="2852" spans="1:27" x14ac:dyDescent="0.2">
      <c r="A2852" s="385"/>
      <c r="B2852" s="386"/>
      <c r="C2852" s="386"/>
      <c r="D2852" s="386"/>
      <c r="E2852" s="386"/>
      <c r="F2852" s="392"/>
      <c r="G2852" s="379"/>
      <c r="H2852" s="379"/>
      <c r="I2852" s="379"/>
      <c r="J2852" s="379"/>
      <c r="K2852" s="379"/>
      <c r="L2852" s="379"/>
      <c r="M2852" s="393"/>
      <c r="N2852" s="386"/>
      <c r="O2852" s="386"/>
      <c r="P2852" s="386"/>
      <c r="Q2852" s="386"/>
      <c r="R2852" s="398"/>
      <c r="S2852" s="19"/>
      <c r="T2852" s="19"/>
      <c r="U2852" s="19"/>
      <c r="V2852" s="19"/>
      <c r="W2852" s="19"/>
      <c r="X2852" s="19"/>
      <c r="Y2852" s="19"/>
      <c r="Z2852" s="19"/>
      <c r="AA2852" s="19"/>
    </row>
    <row r="2853" spans="1:27" ht="16" thickBot="1" x14ac:dyDescent="0.25">
      <c r="A2853" s="387"/>
      <c r="B2853" s="388"/>
      <c r="C2853" s="388"/>
      <c r="D2853" s="388"/>
      <c r="E2853" s="388"/>
      <c r="F2853" s="394"/>
      <c r="G2853" s="395"/>
      <c r="H2853" s="395"/>
      <c r="I2853" s="395"/>
      <c r="J2853" s="395"/>
      <c r="K2853" s="395"/>
      <c r="L2853" s="395"/>
      <c r="M2853" s="396"/>
      <c r="N2853" s="388"/>
      <c r="O2853" s="388"/>
      <c r="P2853" s="388"/>
      <c r="Q2853" s="388"/>
      <c r="R2853" s="399"/>
      <c r="S2853" s="19"/>
      <c r="T2853" s="19"/>
      <c r="U2853" s="19"/>
      <c r="V2853" s="19"/>
      <c r="W2853" s="19"/>
      <c r="X2853" s="19"/>
      <c r="Y2853" s="19"/>
      <c r="Z2853" s="19"/>
      <c r="AA2853" s="19"/>
    </row>
    <row r="2854" spans="1:27" x14ac:dyDescent="0.2">
      <c r="A2854" s="26"/>
      <c r="B2854" s="26"/>
      <c r="C2854" s="26"/>
      <c r="D2854" s="26"/>
      <c r="E2854" s="26"/>
      <c r="F2854" s="26"/>
      <c r="G2854" s="26"/>
      <c r="H2854" s="26"/>
      <c r="I2854" s="26"/>
      <c r="J2854" s="26"/>
      <c r="K2854" s="26"/>
      <c r="L2854" s="26"/>
      <c r="M2854" s="26"/>
      <c r="N2854" s="27"/>
      <c r="O2854" s="26"/>
      <c r="P2854" s="26"/>
      <c r="Q2854" s="26"/>
      <c r="R2854" s="26"/>
      <c r="S2854" s="19"/>
      <c r="T2854" s="19"/>
      <c r="U2854" s="19"/>
      <c r="V2854" s="19"/>
      <c r="W2854" s="19"/>
      <c r="X2854" s="19"/>
      <c r="Y2854" s="19"/>
      <c r="Z2854" s="19"/>
      <c r="AA2854" s="19"/>
    </row>
    <row r="2855" spans="1:27" x14ac:dyDescent="0.2">
      <c r="A2855" s="380" t="s">
        <v>266</v>
      </c>
      <c r="B2855" s="380"/>
      <c r="C2855" s="380"/>
      <c r="D2855" s="380"/>
      <c r="E2855" s="380"/>
      <c r="F2855" s="380"/>
      <c r="G2855" s="380"/>
      <c r="H2855" s="380"/>
      <c r="I2855" s="19"/>
      <c r="J2855" s="19"/>
      <c r="K2855" s="380" t="s">
        <v>267</v>
      </c>
      <c r="L2855" s="380"/>
      <c r="M2855" s="380"/>
      <c r="N2855" s="380"/>
      <c r="O2855" s="380"/>
      <c r="P2855" s="380"/>
      <c r="Q2855" s="380"/>
      <c r="R2855" s="380"/>
      <c r="S2855" s="19"/>
      <c r="T2855" s="19"/>
      <c r="U2855" s="19"/>
      <c r="V2855" s="19"/>
      <c r="W2855" s="19"/>
      <c r="X2855" s="19"/>
      <c r="Y2855" s="19"/>
      <c r="Z2855" s="19"/>
      <c r="AA2855" s="19"/>
    </row>
    <row r="2856" spans="1:27" ht="16" x14ac:dyDescent="0.2">
      <c r="A2856" s="35" t="s">
        <v>268</v>
      </c>
      <c r="B2856" s="19"/>
      <c r="C2856" s="28" t="s">
        <v>256</v>
      </c>
      <c r="D2856" s="381">
        <f>VLOOKUP(S2806,Base_03!$A$5:$AS$24,5,0)</f>
        <v>36</v>
      </c>
      <c r="E2856" s="382"/>
      <c r="F2856" s="19" t="s">
        <v>308</v>
      </c>
      <c r="G2856" s="19"/>
      <c r="H2856" s="19"/>
      <c r="I2856" s="19"/>
      <c r="J2856" s="19"/>
      <c r="K2856" s="35" t="s">
        <v>268</v>
      </c>
      <c r="L2856" s="28"/>
      <c r="M2856" s="28" t="s">
        <v>2</v>
      </c>
      <c r="N2856" s="375">
        <f>VLOOKUP(S2806,Base_04!$A$5:$AS$24,5,0)</f>
        <v>49</v>
      </c>
      <c r="O2856" s="375"/>
      <c r="P2856" s="29" t="s">
        <v>308</v>
      </c>
      <c r="Q2856" s="19"/>
      <c r="R2856" s="19"/>
      <c r="S2856" s="19"/>
      <c r="T2856" s="19"/>
      <c r="U2856" s="19"/>
      <c r="V2856" s="19"/>
      <c r="W2856" s="19"/>
      <c r="X2856" s="19"/>
      <c r="Y2856" s="19"/>
      <c r="Z2856" s="19"/>
      <c r="AA2856" s="19"/>
    </row>
    <row r="2857" spans="1:27" x14ac:dyDescent="0.2">
      <c r="A2857" s="36" t="s">
        <v>269</v>
      </c>
      <c r="B2857" s="19"/>
      <c r="C2857" s="28"/>
      <c r="D2857" s="379" t="s">
        <v>313</v>
      </c>
      <c r="E2857" s="379"/>
      <c r="F2857" s="379" t="s">
        <v>314</v>
      </c>
      <c r="G2857" s="379"/>
      <c r="H2857" s="19"/>
      <c r="I2857" s="19"/>
      <c r="J2857" s="19"/>
      <c r="K2857" s="36" t="s">
        <v>269</v>
      </c>
      <c r="L2857" s="19"/>
      <c r="M2857" s="28"/>
      <c r="N2857" s="379" t="s">
        <v>313</v>
      </c>
      <c r="O2857" s="379"/>
      <c r="P2857" s="379" t="s">
        <v>314</v>
      </c>
      <c r="Q2857" s="379"/>
      <c r="R2857" s="34"/>
      <c r="S2857" s="19"/>
      <c r="T2857" s="19"/>
      <c r="U2857" s="19"/>
      <c r="V2857" s="19"/>
      <c r="W2857" s="19"/>
      <c r="X2857" s="19"/>
      <c r="Y2857" s="19"/>
      <c r="Z2857" s="19"/>
      <c r="AA2857" s="19"/>
    </row>
    <row r="2858" spans="1:27" x14ac:dyDescent="0.2">
      <c r="A2858" s="19"/>
      <c r="B2858" s="19"/>
      <c r="C2858" s="28"/>
      <c r="D2858" s="379"/>
      <c r="E2858" s="379"/>
      <c r="F2858" s="379"/>
      <c r="G2858" s="379"/>
      <c r="H2858" s="19"/>
      <c r="I2858" s="19"/>
      <c r="J2858" s="19"/>
      <c r="K2858" s="19"/>
      <c r="L2858" s="19"/>
      <c r="M2858" s="28"/>
      <c r="N2858" s="379"/>
      <c r="O2858" s="379"/>
      <c r="P2858" s="379"/>
      <c r="Q2858" s="379"/>
      <c r="R2858" s="34"/>
      <c r="S2858" s="19"/>
      <c r="T2858" s="19"/>
      <c r="U2858" s="19"/>
      <c r="V2858" s="19"/>
      <c r="W2858" s="19"/>
      <c r="X2858" s="19"/>
      <c r="Y2858" s="19"/>
      <c r="Z2858" s="19"/>
      <c r="AA2858" s="19"/>
    </row>
    <row r="2859" spans="1:27" x14ac:dyDescent="0.2">
      <c r="A2859" s="346" t="s">
        <v>270</v>
      </c>
      <c r="B2859" s="346"/>
      <c r="C2859" s="346" t="s">
        <v>256</v>
      </c>
      <c r="D2859" s="374" t="str">
        <f>VLOOKUP(S2806,Base_03!$A$5:$AS$24,6,0)</f>
        <v>BT 18</v>
      </c>
      <c r="E2859" s="374"/>
      <c r="F2859" s="375">
        <f>VLOOKUP(S2806,Base_03!$A$5:$AS$24,12,0)</f>
        <v>0</v>
      </c>
      <c r="G2859" s="375"/>
      <c r="H2859" s="19" t="s">
        <v>271</v>
      </c>
      <c r="I2859" s="19"/>
      <c r="J2859" s="19"/>
      <c r="K2859" s="346" t="s">
        <v>270</v>
      </c>
      <c r="L2859" s="346"/>
      <c r="M2859" s="346"/>
      <c r="N2859" s="374" t="str">
        <f>VLOOKUP(S2806,Base_04!$A$5:$AS$24,6,0)</f>
        <v>BT 18</v>
      </c>
      <c r="O2859" s="374"/>
      <c r="P2859" s="375">
        <f>VLOOKUP(S2806,Base_04!$A$5:$AS$24,12,0)</f>
        <v>0</v>
      </c>
      <c r="Q2859" s="375"/>
      <c r="R2859" s="19" t="s">
        <v>271</v>
      </c>
      <c r="S2859" s="19" t="s">
        <v>272</v>
      </c>
      <c r="T2859" s="19"/>
      <c r="U2859" s="19"/>
      <c r="V2859" s="19"/>
      <c r="W2859" s="19"/>
      <c r="X2859" s="19"/>
      <c r="Y2859" s="19"/>
      <c r="Z2859" s="19"/>
      <c r="AA2859" s="19"/>
    </row>
    <row r="2860" spans="1:27" x14ac:dyDescent="0.2">
      <c r="A2860" s="346" t="s">
        <v>273</v>
      </c>
      <c r="B2860" s="346"/>
      <c r="C2860" s="346" t="s">
        <v>256</v>
      </c>
      <c r="D2860" s="374" t="str">
        <f>VLOOKUP(S2806,Base_03!$A$5:$AS$24,13,0)</f>
        <v>S 18</v>
      </c>
      <c r="E2860" s="374"/>
      <c r="F2860" s="375">
        <f>VLOOKUP(S2806,Base_03!$A$5:$AS$24,15,0)</f>
        <v>0</v>
      </c>
      <c r="G2860" s="375"/>
      <c r="H2860" s="19" t="s">
        <v>271</v>
      </c>
      <c r="I2860" s="19"/>
      <c r="J2860" s="19"/>
      <c r="K2860" s="346" t="s">
        <v>273</v>
      </c>
      <c r="L2860" s="346"/>
      <c r="M2860" s="346"/>
      <c r="N2860" s="374" t="str">
        <f>VLOOKUP(S2806,Base_04!$A$5:$AS$24,13,0)</f>
        <v>S 18</v>
      </c>
      <c r="O2860" s="374"/>
      <c r="P2860" s="375">
        <f>VLOOKUP(S2806,Base_04!$A$5:$AS$24,15,0)</f>
        <v>0</v>
      </c>
      <c r="Q2860" s="375"/>
      <c r="R2860" s="19" t="s">
        <v>271</v>
      </c>
      <c r="S2860" s="19" t="s">
        <v>272</v>
      </c>
      <c r="T2860" s="19"/>
      <c r="U2860" s="19"/>
      <c r="V2860" s="19"/>
      <c r="W2860" s="19"/>
      <c r="X2860" s="19"/>
      <c r="Y2860" s="19"/>
      <c r="Z2860" s="19"/>
      <c r="AA2860" s="19"/>
    </row>
    <row r="2861" spans="1:27" x14ac:dyDescent="0.2">
      <c r="A2861" s="346" t="s">
        <v>274</v>
      </c>
      <c r="B2861" s="346"/>
      <c r="C2861" s="346" t="s">
        <v>256</v>
      </c>
      <c r="D2861" s="374" t="str">
        <f>VLOOKUP(S2806,Base_03!$A$5:$AS$24,16,0)</f>
        <v>B 18</v>
      </c>
      <c r="E2861" s="374"/>
      <c r="F2861" s="375">
        <f>VLOOKUP(S2806,Base_03!$A$5:$AS$24,22,0)</f>
        <v>0</v>
      </c>
      <c r="G2861" s="375"/>
      <c r="H2861" s="19" t="s">
        <v>271</v>
      </c>
      <c r="I2861" s="19"/>
      <c r="J2861" s="19"/>
      <c r="K2861" s="346" t="s">
        <v>274</v>
      </c>
      <c r="L2861" s="346"/>
      <c r="M2861" s="346"/>
      <c r="N2861" s="374" t="str">
        <f>VLOOKUP(S2806,Base_04!$A$5:$AS$24,16,0)</f>
        <v>B 18</v>
      </c>
      <c r="O2861" s="374"/>
      <c r="P2861" s="375">
        <f>VLOOKUP(S2806,Base_04!$A$5:$AS$24,22,0)</f>
        <v>0</v>
      </c>
      <c r="Q2861" s="375"/>
      <c r="R2861" s="19" t="s">
        <v>271</v>
      </c>
      <c r="S2861" s="19" t="s">
        <v>272</v>
      </c>
      <c r="T2861" s="19"/>
      <c r="U2861" s="19"/>
      <c r="V2861" s="19"/>
      <c r="W2861" s="19"/>
      <c r="X2861" s="19"/>
      <c r="Y2861" s="19"/>
      <c r="Z2861" s="19"/>
      <c r="AA2861" s="19"/>
    </row>
    <row r="2862" spans="1:27" x14ac:dyDescent="0.2">
      <c r="A2862" s="346" t="s">
        <v>275</v>
      </c>
      <c r="B2862" s="346"/>
      <c r="C2862" s="346" t="s">
        <v>256</v>
      </c>
      <c r="D2862" s="374" t="str">
        <f>VLOOKUP(S2806,Base_03!$A$5:$AS$24,23,0)</f>
        <v>K 18</v>
      </c>
      <c r="E2862" s="374"/>
      <c r="F2862" s="375">
        <f>VLOOKUP(S2806,Base_03!$A$5:$AS$24,24,0)</f>
        <v>0</v>
      </c>
      <c r="G2862" s="375"/>
      <c r="H2862" s="19" t="s">
        <v>271</v>
      </c>
      <c r="I2862" s="19"/>
      <c r="J2862" s="19"/>
      <c r="K2862" s="346" t="s">
        <v>275</v>
      </c>
      <c r="L2862" s="346"/>
      <c r="M2862" s="346"/>
      <c r="N2862" s="374" t="str">
        <f>VLOOKUP(S2806,Base_04!$A$5:$AS$24,23,0)</f>
        <v>K 18</v>
      </c>
      <c r="O2862" s="374"/>
      <c r="P2862" s="375">
        <f>VLOOKUP(S2806,Base_04!$A$5:$AS$24,24,0)</f>
        <v>0</v>
      </c>
      <c r="Q2862" s="375"/>
      <c r="R2862" s="19" t="s">
        <v>271</v>
      </c>
      <c r="S2862" s="19" t="s">
        <v>272</v>
      </c>
      <c r="T2862" s="19"/>
      <c r="U2862" s="19"/>
      <c r="V2862" s="19"/>
      <c r="W2862" s="19"/>
      <c r="X2862" s="19"/>
      <c r="Y2862" s="19"/>
      <c r="Z2862" s="19"/>
      <c r="AA2862" s="19"/>
    </row>
    <row r="2863" spans="1:27" x14ac:dyDescent="0.2">
      <c r="A2863" s="346" t="s">
        <v>276</v>
      </c>
      <c r="B2863" s="346"/>
      <c r="C2863" s="346" t="s">
        <v>256</v>
      </c>
      <c r="D2863" s="374" t="str">
        <f>VLOOKUP(S2806,Base_03!$A$5:$AS$24,25,0)</f>
        <v>K 18</v>
      </c>
      <c r="E2863" s="374"/>
      <c r="F2863" s="375">
        <f>VLOOKUP(S2806,Base_03!$A$5:$AS$24,26,0)</f>
        <v>73.900834456272094</v>
      </c>
      <c r="G2863" s="375"/>
      <c r="H2863" s="19" t="s">
        <v>309</v>
      </c>
      <c r="I2863" s="19"/>
      <c r="J2863" s="19"/>
      <c r="K2863" s="346" t="s">
        <v>276</v>
      </c>
      <c r="L2863" s="346"/>
      <c r="M2863" s="346"/>
      <c r="N2863" s="374" t="str">
        <f>VLOOKUP(S2806,Base_04!$A$5:$AS$24,25,0)</f>
        <v>K 18</v>
      </c>
      <c r="O2863" s="374"/>
      <c r="P2863" s="375">
        <f>VLOOKUP(S2806,Base_04!$A$5:$AS$24,26,0)</f>
        <v>93.530743608719362</v>
      </c>
      <c r="Q2863" s="375"/>
      <c r="R2863" s="19" t="s">
        <v>309</v>
      </c>
      <c r="S2863" s="19" t="s">
        <v>272</v>
      </c>
      <c r="T2863" s="19"/>
      <c r="U2863" s="19"/>
      <c r="V2863" s="19"/>
      <c r="W2863" s="19"/>
      <c r="X2863" s="19"/>
      <c r="Y2863" s="19"/>
      <c r="Z2863" s="19"/>
      <c r="AA2863" s="19"/>
    </row>
    <row r="2864" spans="1:27" x14ac:dyDescent="0.2">
      <c r="A2864" s="22"/>
      <c r="B2864" s="22"/>
      <c r="C2864" s="22"/>
      <c r="D2864" s="18"/>
      <c r="E2864" s="18"/>
      <c r="F2864" s="29"/>
      <c r="G2864" s="19"/>
      <c r="H2864" s="19"/>
      <c r="I2864" s="19"/>
      <c r="J2864" s="19"/>
      <c r="K2864" s="22"/>
      <c r="L2864" s="22"/>
      <c r="M2864" s="22"/>
      <c r="N2864" s="18"/>
      <c r="O2864" s="18"/>
      <c r="P2864" s="29"/>
      <c r="Q2864" s="19"/>
      <c r="R2864" s="19"/>
      <c r="S2864" s="19"/>
      <c r="T2864" s="19"/>
      <c r="U2864" s="19"/>
      <c r="V2864" s="19"/>
      <c r="W2864" s="19"/>
      <c r="X2864" s="19"/>
      <c r="Y2864" s="19"/>
      <c r="Z2864" s="19"/>
      <c r="AA2864" s="19"/>
    </row>
    <row r="2865" spans="1:27" x14ac:dyDescent="0.2">
      <c r="A2865" s="36" t="s">
        <v>277</v>
      </c>
      <c r="B2865" s="19"/>
      <c r="C2865" s="28"/>
      <c r="D2865" s="379" t="s">
        <v>313</v>
      </c>
      <c r="E2865" s="379"/>
      <c r="F2865" s="379" t="s">
        <v>314</v>
      </c>
      <c r="G2865" s="379"/>
      <c r="H2865" s="19"/>
      <c r="I2865" s="19"/>
      <c r="J2865" s="19"/>
      <c r="K2865" s="36" t="s">
        <v>277</v>
      </c>
      <c r="L2865" s="19"/>
      <c r="M2865" s="28"/>
      <c r="N2865" s="379" t="s">
        <v>313</v>
      </c>
      <c r="O2865" s="379"/>
      <c r="P2865" s="379" t="s">
        <v>314</v>
      </c>
      <c r="Q2865" s="379"/>
      <c r="R2865" s="34"/>
      <c r="S2865" s="19"/>
      <c r="T2865" s="19"/>
      <c r="U2865" s="19"/>
      <c r="V2865" s="19"/>
      <c r="W2865" s="19"/>
      <c r="X2865" s="19"/>
      <c r="Y2865" s="19"/>
      <c r="Z2865" s="19"/>
      <c r="AA2865" s="19"/>
    </row>
    <row r="2866" spans="1:27" x14ac:dyDescent="0.2">
      <c r="A2866" s="19"/>
      <c r="B2866" s="19"/>
      <c r="C2866" s="28"/>
      <c r="D2866" s="379"/>
      <c r="E2866" s="379"/>
      <c r="F2866" s="379"/>
      <c r="G2866" s="379"/>
      <c r="H2866" s="19"/>
      <c r="I2866" s="19"/>
      <c r="J2866" s="19"/>
      <c r="K2866" s="19"/>
      <c r="L2866" s="19"/>
      <c r="M2866" s="28"/>
      <c r="N2866" s="379"/>
      <c r="O2866" s="379"/>
      <c r="P2866" s="379"/>
      <c r="Q2866" s="379"/>
      <c r="R2866" s="34"/>
      <c r="S2866" s="19"/>
      <c r="T2866" s="19"/>
      <c r="U2866" s="19"/>
      <c r="V2866" s="19"/>
      <c r="W2866" s="19"/>
      <c r="X2866" s="19"/>
      <c r="Y2866" s="19"/>
      <c r="Z2866" s="19"/>
      <c r="AA2866" s="19"/>
    </row>
    <row r="2867" spans="1:27" x14ac:dyDescent="0.2">
      <c r="A2867" s="346" t="s">
        <v>278</v>
      </c>
      <c r="B2867" s="346"/>
      <c r="C2867" s="346" t="s">
        <v>2</v>
      </c>
      <c r="D2867" s="374" t="str">
        <f>VLOOKUP(S2806,Base_03!$A$5:$AS$24,28,0)</f>
        <v xml:space="preserve"> G 18</v>
      </c>
      <c r="E2867" s="374"/>
      <c r="F2867" s="375">
        <f>VLOOKUP(S2806,Base_03!$A$5:$AS$24,30,0)</f>
        <v>55</v>
      </c>
      <c r="G2867" s="375"/>
      <c r="H2867" s="19" t="s">
        <v>309</v>
      </c>
      <c r="I2867" s="19"/>
      <c r="J2867" s="19"/>
      <c r="K2867" s="346" t="s">
        <v>278</v>
      </c>
      <c r="L2867" s="346"/>
      <c r="M2867" s="346" t="s">
        <v>2</v>
      </c>
      <c r="N2867" s="374" t="str">
        <f>VLOOKUP(S2806,Base_04!$A$5:$AS$24,28,0)</f>
        <v xml:space="preserve"> G 18</v>
      </c>
      <c r="O2867" s="374"/>
      <c r="P2867" s="375">
        <f>VLOOKUP(S2806,Base_04!$A$5:$AS$24,30,0)</f>
        <v>55</v>
      </c>
      <c r="Q2867" s="375"/>
      <c r="R2867" s="19" t="s">
        <v>309</v>
      </c>
      <c r="S2867" s="19" t="s">
        <v>272</v>
      </c>
      <c r="T2867" s="19"/>
      <c r="U2867" s="19"/>
      <c r="V2867" s="19"/>
      <c r="W2867" s="19"/>
      <c r="X2867" s="19"/>
      <c r="Y2867" s="19"/>
      <c r="Z2867" s="19"/>
      <c r="AA2867" s="19"/>
    </row>
    <row r="2868" spans="1:27" x14ac:dyDescent="0.2">
      <c r="A2868" s="346" t="s">
        <v>279</v>
      </c>
      <c r="B2868" s="346"/>
      <c r="C2868" s="346" t="s">
        <v>2</v>
      </c>
      <c r="D2868" s="374" t="str">
        <f>VLOOKUP(S2806,Base_03!$A$5:$AS$24,31,0)</f>
        <v>H 18</v>
      </c>
      <c r="E2868" s="374"/>
      <c r="F2868" s="375">
        <f>VLOOKUP(S2806,Base_03!$A$5:$AS$24,34,0)</f>
        <v>-5.76</v>
      </c>
      <c r="G2868" s="375"/>
      <c r="H2868" s="19" t="s">
        <v>309</v>
      </c>
      <c r="I2868" s="19"/>
      <c r="J2868" s="19"/>
      <c r="K2868" s="346" t="s">
        <v>279</v>
      </c>
      <c r="L2868" s="346"/>
      <c r="M2868" s="346" t="s">
        <v>2</v>
      </c>
      <c r="N2868" s="374" t="str">
        <f>VLOOKUP(S2806,Base_04!$A$5:$AS$24,31,0)</f>
        <v>H 18</v>
      </c>
      <c r="O2868" s="374"/>
      <c r="P2868" s="375">
        <f>VLOOKUP(S2806,Base_04!$A$5:$AS$24,34,0)</f>
        <v>-5.76</v>
      </c>
      <c r="Q2868" s="375"/>
      <c r="R2868" s="19" t="s">
        <v>309</v>
      </c>
      <c r="S2868" s="19" t="s">
        <v>272</v>
      </c>
      <c r="T2868" s="19"/>
      <c r="U2868" s="19"/>
      <c r="V2868" s="19"/>
      <c r="W2868" s="19"/>
      <c r="X2868" s="19"/>
      <c r="Y2868" s="19"/>
      <c r="Z2868" s="19"/>
      <c r="AA2868" s="19"/>
    </row>
    <row r="2869" spans="1:27" x14ac:dyDescent="0.2">
      <c r="A2869" s="376" t="s">
        <v>311</v>
      </c>
      <c r="B2869" s="376"/>
      <c r="C2869" s="376" t="s">
        <v>2</v>
      </c>
      <c r="D2869" s="377" t="str">
        <f>VLOOKUP(S2806,Base_03!$A$5:$AS$24,35,0)</f>
        <v>Kayu</v>
      </c>
      <c r="E2869" s="377"/>
      <c r="F2869" s="378">
        <f>VLOOKUP(S2806,Base_03!$A$5:$AS$24,36,0)</f>
        <v>5.76</v>
      </c>
      <c r="G2869" s="378"/>
      <c r="H2869" s="19" t="s">
        <v>309</v>
      </c>
      <c r="I2869" s="19"/>
      <c r="J2869" s="19"/>
      <c r="K2869" s="376" t="s">
        <v>311</v>
      </c>
      <c r="L2869" s="376"/>
      <c r="M2869" s="376" t="s">
        <v>2</v>
      </c>
      <c r="N2869" s="377" t="str">
        <f>VLOOKUP(S2806,Base_04!$A$5:$AS$24,35,0)</f>
        <v>Kayu</v>
      </c>
      <c r="O2869" s="377"/>
      <c r="P2869" s="378">
        <f>VLOOKUP(S2806,Base_04!$A$5:$AS$24,36,0)</f>
        <v>5.76</v>
      </c>
      <c r="Q2869" s="378"/>
      <c r="R2869" s="19" t="s">
        <v>309</v>
      </c>
      <c r="S2869" s="19" t="s">
        <v>272</v>
      </c>
      <c r="T2869" s="19"/>
      <c r="U2869" s="19"/>
      <c r="V2869" s="19"/>
      <c r="W2869" s="19"/>
      <c r="X2869" s="19"/>
      <c r="Y2869" s="19"/>
      <c r="Z2869" s="19"/>
      <c r="AA2869" s="19"/>
    </row>
    <row r="2870" spans="1:27" x14ac:dyDescent="0.2">
      <c r="A2870" s="372" t="s">
        <v>312</v>
      </c>
      <c r="B2870" s="372"/>
      <c r="C2870" s="372"/>
      <c r="D2870" s="377"/>
      <c r="E2870" s="377"/>
      <c r="F2870" s="378"/>
      <c r="G2870" s="378"/>
      <c r="H2870" s="19"/>
      <c r="I2870" s="19"/>
      <c r="J2870" s="19"/>
      <c r="K2870" s="372" t="s">
        <v>312</v>
      </c>
      <c r="L2870" s="372"/>
      <c r="M2870" s="372"/>
      <c r="N2870" s="377"/>
      <c r="O2870" s="377"/>
      <c r="P2870" s="378"/>
      <c r="Q2870" s="378"/>
      <c r="R2870" s="19"/>
      <c r="S2870" s="19"/>
      <c r="T2870" s="19"/>
      <c r="U2870" s="19"/>
      <c r="V2870" s="19"/>
      <c r="W2870" s="19"/>
      <c r="X2870" s="19"/>
      <c r="Y2870" s="19"/>
      <c r="Z2870" s="19"/>
      <c r="AA2870" s="19"/>
    </row>
    <row r="2871" spans="1:27" x14ac:dyDescent="0.2">
      <c r="A2871" s="346" t="s">
        <v>280</v>
      </c>
      <c r="B2871" s="346"/>
      <c r="C2871" s="346" t="s">
        <v>2</v>
      </c>
      <c r="D2871" s="374" t="str">
        <f>VLOOKUP(S2806,Base_03!$A$5:$AS$24,39,0)</f>
        <v>R 18</v>
      </c>
      <c r="E2871" s="374"/>
      <c r="F2871" s="375">
        <f>VLOOKUP(S2806,Base_03!$A$5:$AS$24,40,0)</f>
        <v>36</v>
      </c>
      <c r="G2871" s="375"/>
      <c r="H2871" s="19" t="s">
        <v>309</v>
      </c>
      <c r="I2871" s="19"/>
      <c r="J2871" s="19"/>
      <c r="K2871" s="346" t="s">
        <v>280</v>
      </c>
      <c r="L2871" s="346"/>
      <c r="M2871" s="346" t="s">
        <v>2</v>
      </c>
      <c r="N2871" s="374" t="str">
        <f>VLOOKUP(S2806,Base_04!$A$5:$AS$24,39,0)</f>
        <v>R 18</v>
      </c>
      <c r="O2871" s="374"/>
      <c r="P2871" s="375">
        <f>VLOOKUP(S2806,Base_04!$A$5:$AS$24,40,0)</f>
        <v>49</v>
      </c>
      <c r="Q2871" s="375"/>
      <c r="R2871" s="19" t="s">
        <v>309</v>
      </c>
      <c r="S2871" s="19" t="s">
        <v>272</v>
      </c>
      <c r="T2871" s="19"/>
      <c r="U2871" s="19"/>
      <c r="V2871" s="19"/>
      <c r="W2871" s="19"/>
      <c r="X2871" s="19"/>
      <c r="Y2871" s="19"/>
      <c r="Z2871" s="19"/>
      <c r="AA2871" s="19"/>
    </row>
    <row r="2872" spans="1:27" x14ac:dyDescent="0.2">
      <c r="A2872" s="19"/>
      <c r="B2872" s="19"/>
      <c r="C2872" s="19"/>
      <c r="D2872" s="19"/>
      <c r="E2872" s="19"/>
      <c r="F2872" s="19"/>
      <c r="G2872" s="19"/>
      <c r="H2872" s="19"/>
      <c r="I2872" s="19"/>
      <c r="J2872" s="19"/>
      <c r="K2872" s="19"/>
      <c r="L2872" s="37"/>
      <c r="M2872" s="37"/>
      <c r="N2872" s="37"/>
      <c r="O2872" s="19"/>
      <c r="P2872" s="29"/>
      <c r="Q2872" s="19"/>
      <c r="R2872" s="19"/>
      <c r="S2872" s="19"/>
      <c r="T2872" s="19"/>
      <c r="U2872" s="19"/>
      <c r="V2872" s="19"/>
      <c r="W2872" s="19"/>
      <c r="X2872" s="19"/>
      <c r="Y2872" s="19"/>
      <c r="Z2872" s="19"/>
      <c r="AA2872" s="19"/>
    </row>
    <row r="2873" spans="1:27" x14ac:dyDescent="0.2">
      <c r="A2873" s="346" t="s">
        <v>315</v>
      </c>
      <c r="B2873" s="346"/>
      <c r="C2873" s="346" t="s">
        <v>256</v>
      </c>
      <c r="D2873" s="373">
        <f>VLOOKUP(S2806,Base_03!$A$5:$AS$24,42,0)</f>
        <v>6.666666666666667</v>
      </c>
      <c r="E2873" s="373"/>
      <c r="F2873" s="20" t="s">
        <v>281</v>
      </c>
      <c r="G2873" s="19"/>
      <c r="H2873" s="19"/>
      <c r="I2873" s="19"/>
      <c r="J2873" s="19"/>
      <c r="K2873" s="346" t="s">
        <v>315</v>
      </c>
      <c r="L2873" s="346"/>
      <c r="M2873" s="346" t="s">
        <v>256</v>
      </c>
      <c r="N2873" s="373">
        <f>VLOOKUP(S2806,Base_04!$A$5:$AS$24,42,0)</f>
        <v>4.8979591836734695</v>
      </c>
      <c r="O2873" s="373"/>
      <c r="P2873" s="38" t="s">
        <v>281</v>
      </c>
      <c r="Q2873" s="19"/>
      <c r="R2873" s="19"/>
      <c r="S2873" s="30" t="s">
        <v>282</v>
      </c>
      <c r="T2873" s="19"/>
      <c r="U2873" s="19"/>
      <c r="V2873" s="19"/>
      <c r="W2873" s="19"/>
      <c r="X2873" s="19"/>
      <c r="Y2873" s="19"/>
      <c r="Z2873" s="19"/>
      <c r="AA2873" s="19"/>
    </row>
    <row r="2874" spans="1:27" x14ac:dyDescent="0.2">
      <c r="A2874" s="346" t="s">
        <v>316</v>
      </c>
      <c r="B2874" s="346"/>
      <c r="C2874" s="346" t="s">
        <v>2</v>
      </c>
      <c r="D2874" s="373">
        <f>VLOOKUP(S2806,Base_03!$A$5:$AS$24,43,0)</f>
        <v>9.6666666666666661</v>
      </c>
      <c r="E2874" s="373"/>
      <c r="F2874" s="20" t="s">
        <v>281</v>
      </c>
      <c r="G2874" s="19"/>
      <c r="H2874" s="19"/>
      <c r="I2874" s="19"/>
      <c r="J2874" s="19"/>
      <c r="K2874" s="346" t="s">
        <v>316</v>
      </c>
      <c r="L2874" s="346"/>
      <c r="M2874" s="346" t="s">
        <v>2</v>
      </c>
      <c r="N2874" s="373">
        <f>VLOOKUP(S2806,Base_04!$A$5:$AS$24,43,0)</f>
        <v>7.1020408163265314</v>
      </c>
      <c r="O2874" s="373"/>
      <c r="P2874" s="38" t="s">
        <v>281</v>
      </c>
      <c r="Q2874" s="19"/>
      <c r="R2874" s="19"/>
      <c r="S2874" s="30" t="s">
        <v>283</v>
      </c>
      <c r="T2874" s="19"/>
      <c r="U2874" s="19"/>
      <c r="V2874" s="19"/>
      <c r="W2874" s="19"/>
      <c r="X2874" s="19"/>
      <c r="Y2874" s="19"/>
      <c r="Z2874" s="19"/>
      <c r="AA2874" s="19"/>
    </row>
    <row r="2875" spans="1:27" x14ac:dyDescent="0.2">
      <c r="A2875" s="346" t="s">
        <v>317</v>
      </c>
      <c r="B2875" s="346"/>
      <c r="C2875" s="346"/>
      <c r="D2875" s="367" t="str">
        <f>VLOOKUP(S2806,Base_03!$A$5:$AS$24,44,0)</f>
        <v>(Ada) Baik</v>
      </c>
      <c r="E2875" s="367"/>
      <c r="F2875" s="19"/>
      <c r="G2875" s="19"/>
      <c r="H2875" s="19"/>
      <c r="I2875" s="19"/>
      <c r="J2875" s="19"/>
      <c r="K2875" s="346" t="s">
        <v>317</v>
      </c>
      <c r="L2875" s="346"/>
      <c r="M2875" s="346"/>
      <c r="N2875" s="367" t="str">
        <f>VLOOKUP(S2806,Base_04!$A$5:$AS$24,44,0)</f>
        <v>(Ada) Baik</v>
      </c>
      <c r="O2875" s="367"/>
      <c r="P2875" s="29"/>
      <c r="Q2875" s="19"/>
      <c r="R2875" s="19"/>
      <c r="S2875" s="19"/>
      <c r="T2875" s="19"/>
      <c r="U2875" s="19"/>
      <c r="V2875" s="19"/>
      <c r="W2875" s="19"/>
      <c r="X2875" s="19"/>
      <c r="Y2875" s="19"/>
      <c r="Z2875" s="19"/>
      <c r="AA2875" s="19"/>
    </row>
    <row r="2876" spans="1:27" x14ac:dyDescent="0.2">
      <c r="A2876" s="372" t="s">
        <v>318</v>
      </c>
      <c r="B2876" s="372"/>
      <c r="C2876" s="28"/>
      <c r="D2876" s="20"/>
      <c r="E2876" s="20"/>
      <c r="F2876" s="19"/>
      <c r="G2876" s="19"/>
      <c r="H2876" s="19"/>
      <c r="I2876" s="19"/>
      <c r="J2876" s="19"/>
      <c r="K2876" s="372" t="s">
        <v>318</v>
      </c>
      <c r="L2876" s="372"/>
      <c r="M2876" s="28"/>
      <c r="N2876" s="20"/>
      <c r="O2876" s="20"/>
      <c r="P2876" s="29"/>
      <c r="Q2876" s="19"/>
      <c r="R2876" s="19"/>
      <c r="S2876" s="19"/>
      <c r="T2876" s="19"/>
      <c r="U2876" s="19"/>
      <c r="V2876" s="19"/>
      <c r="W2876" s="19"/>
      <c r="X2876" s="19"/>
      <c r="Y2876" s="19"/>
      <c r="Z2876" s="19"/>
      <c r="AA2876" s="19"/>
    </row>
    <row r="2877" spans="1:27" x14ac:dyDescent="0.2">
      <c r="A2877" s="346" t="s">
        <v>317</v>
      </c>
      <c r="B2877" s="346"/>
      <c r="C2877" s="346"/>
      <c r="D2877" s="367" t="str">
        <f>VLOOKUP(S2806,Base_03!$A$5:$AS$24,45,0)</f>
        <v>Air Pam (Baik)</v>
      </c>
      <c r="E2877" s="367"/>
      <c r="F2877" s="19"/>
      <c r="G2877" s="19"/>
      <c r="H2877" s="19"/>
      <c r="I2877" s="19"/>
      <c r="J2877" s="19"/>
      <c r="K2877" s="346" t="s">
        <v>317</v>
      </c>
      <c r="L2877" s="346"/>
      <c r="M2877" s="346"/>
      <c r="N2877" s="367" t="str">
        <f>VLOOKUP(S2806,Base_04!$A$5:$AS$24,45,0)</f>
        <v>Air Pam (Baik)</v>
      </c>
      <c r="O2877" s="367"/>
      <c r="P2877" s="29"/>
      <c r="Q2877" s="19"/>
      <c r="R2877" s="19"/>
      <c r="S2877" s="19"/>
      <c r="T2877" s="19"/>
      <c r="U2877" s="19"/>
      <c r="V2877" s="19"/>
      <c r="W2877" s="19"/>
      <c r="X2877" s="19"/>
      <c r="Y2877" s="19"/>
      <c r="Z2877" s="19"/>
      <c r="AA2877" s="19"/>
    </row>
    <row r="2878" spans="1:27" x14ac:dyDescent="0.2">
      <c r="A2878" s="372" t="s">
        <v>319</v>
      </c>
      <c r="B2878" s="372"/>
      <c r="C2878" s="28"/>
      <c r="D2878" s="20"/>
      <c r="E2878" s="20"/>
      <c r="F2878" s="19"/>
      <c r="G2878" s="19"/>
      <c r="H2878" s="19"/>
      <c r="I2878" s="19"/>
      <c r="J2878" s="19"/>
      <c r="K2878" s="372" t="s">
        <v>319</v>
      </c>
      <c r="L2878" s="372"/>
      <c r="M2878" s="28"/>
      <c r="N2878" s="20"/>
      <c r="O2878" s="20"/>
      <c r="P2878" s="29"/>
      <c r="Q2878" s="19"/>
      <c r="R2878" s="19"/>
      <c r="S2878" s="19"/>
      <c r="T2878" s="19"/>
      <c r="U2878" s="19"/>
      <c r="V2878" s="19"/>
      <c r="W2878" s="19"/>
      <c r="X2878" s="19"/>
      <c r="Y2878" s="19"/>
      <c r="Z2878" s="19"/>
      <c r="AA2878" s="19"/>
    </row>
    <row r="2879" spans="1:27" x14ac:dyDescent="0.2">
      <c r="A2879" s="35" t="s">
        <v>284</v>
      </c>
      <c r="B2879" s="19"/>
      <c r="C2879" s="28" t="s">
        <v>256</v>
      </c>
      <c r="D2879" s="367">
        <f>VLOOKUP(S2806,[128]Base_02!$A$5:$S$24,18,0)</f>
        <v>0</v>
      </c>
      <c r="E2879" s="367"/>
      <c r="F2879" s="19" t="str">
        <f>IF(D2879&gt;0,"LU","LS")</f>
        <v>LS</v>
      </c>
      <c r="G2879" s="19"/>
      <c r="H2879" s="19"/>
      <c r="I2879" s="19"/>
      <c r="J2879" s="19"/>
      <c r="K2879" s="35" t="s">
        <v>284</v>
      </c>
      <c r="L2879" s="28"/>
      <c r="M2879" s="28" t="s">
        <v>256</v>
      </c>
      <c r="N2879" s="367">
        <f>D2879</f>
        <v>0</v>
      </c>
      <c r="O2879" s="367"/>
      <c r="P2879" s="19" t="str">
        <f>IF(N2879&gt;0,"LU","LS")</f>
        <v>LS</v>
      </c>
      <c r="Q2879" s="19"/>
      <c r="R2879" s="19"/>
      <c r="S2879" s="19"/>
      <c r="T2879" s="19"/>
      <c r="U2879" s="19"/>
      <c r="V2879" s="19"/>
      <c r="W2879" s="19"/>
      <c r="X2879" s="19"/>
      <c r="Y2879" s="19"/>
      <c r="Z2879" s="19"/>
      <c r="AA2879" s="19"/>
    </row>
    <row r="2880" spans="1:27" x14ac:dyDescent="0.2">
      <c r="A2880" s="19"/>
      <c r="B2880" s="19"/>
      <c r="C2880" s="28" t="s">
        <v>285</v>
      </c>
      <c r="D2880" s="367">
        <f>VLOOKUP(S2806,[128]Base_02!$A$5:$S$24,19,0)</f>
        <v>0</v>
      </c>
      <c r="E2880" s="367"/>
      <c r="F2880" s="19" t="s">
        <v>286</v>
      </c>
      <c r="G2880" s="19"/>
      <c r="H2880" s="19"/>
      <c r="I2880" s="19"/>
      <c r="J2880" s="19"/>
      <c r="K2880" s="19"/>
      <c r="L2880" s="19"/>
      <c r="M2880" s="19"/>
      <c r="N2880" s="367">
        <f>D2880</f>
        <v>0</v>
      </c>
      <c r="O2880" s="367"/>
      <c r="P2880" s="29" t="s">
        <v>286</v>
      </c>
      <c r="Q2880" s="28" t="s">
        <v>287</v>
      </c>
      <c r="R2880" s="28"/>
      <c r="S2880" s="19"/>
      <c r="T2880" s="19"/>
      <c r="U2880" s="19"/>
      <c r="V2880" s="19"/>
      <c r="W2880" s="19"/>
      <c r="X2880" s="19"/>
      <c r="Y2880" s="19"/>
      <c r="Z2880" s="19"/>
      <c r="AA2880" s="19"/>
    </row>
    <row r="2881" spans="1:27" x14ac:dyDescent="0.2">
      <c r="A2881" s="19"/>
      <c r="B2881" s="19"/>
      <c r="C2881" s="28"/>
      <c r="D2881" s="19"/>
      <c r="E2881" s="19"/>
      <c r="F2881" s="19"/>
      <c r="G2881" s="19"/>
      <c r="H2881" s="19"/>
      <c r="I2881" s="19"/>
      <c r="J2881" s="19"/>
      <c r="K2881" s="19"/>
      <c r="L2881" s="20"/>
      <c r="M2881" s="20"/>
      <c r="N2881" s="29"/>
      <c r="O2881" s="19"/>
      <c r="P2881" s="19"/>
      <c r="Q2881" s="19"/>
      <c r="R2881" s="19"/>
      <c r="S2881" s="19"/>
      <c r="T2881" s="19"/>
      <c r="U2881" s="19"/>
      <c r="V2881" s="19"/>
      <c r="W2881" s="19"/>
      <c r="X2881" s="19"/>
      <c r="Y2881" s="19"/>
      <c r="Z2881" s="19"/>
      <c r="AA2881" s="19"/>
    </row>
    <row r="2882" spans="1:27" x14ac:dyDescent="0.2">
      <c r="A2882" s="19"/>
      <c r="B2882" s="19"/>
      <c r="C2882" s="28"/>
      <c r="D2882" s="19"/>
      <c r="E2882" s="19"/>
      <c r="F2882" s="19"/>
      <c r="G2882" s="19"/>
      <c r="H2882" s="19"/>
      <c r="I2882" s="19"/>
      <c r="J2882" s="19"/>
      <c r="K2882" s="19"/>
      <c r="L2882" s="20"/>
      <c r="M2882" s="20"/>
      <c r="N2882" s="29"/>
      <c r="O2882" s="19"/>
      <c r="P2882" s="19"/>
      <c r="Q2882" s="19"/>
      <c r="R2882" s="19"/>
      <c r="S2882" s="19"/>
      <c r="T2882" s="19"/>
      <c r="U2882" s="19"/>
      <c r="V2882" s="19"/>
      <c r="W2882" s="19"/>
      <c r="X2882" s="19"/>
      <c r="Y2882" s="19"/>
      <c r="Z2882" s="19"/>
      <c r="AA2882" s="19"/>
    </row>
    <row r="2883" spans="1:27" x14ac:dyDescent="0.2">
      <c r="A2883" s="19"/>
      <c r="B2883" s="19"/>
      <c r="C2883" s="28"/>
      <c r="D2883" s="19"/>
      <c r="E2883" s="19"/>
      <c r="F2883" s="19"/>
      <c r="G2883" s="19"/>
      <c r="H2883" s="19"/>
      <c r="I2883" s="19"/>
      <c r="J2883" s="19"/>
      <c r="K2883" s="19"/>
      <c r="L2883" s="20"/>
      <c r="M2883" s="20"/>
      <c r="N2883" s="29"/>
      <c r="O2883" s="19"/>
      <c r="P2883" s="19"/>
      <c r="Q2883" s="19"/>
      <c r="R2883" s="19"/>
      <c r="S2883" s="19"/>
      <c r="T2883" s="19"/>
      <c r="U2883" s="19"/>
      <c r="V2883" s="19"/>
      <c r="W2883" s="19"/>
      <c r="X2883" s="19"/>
      <c r="Y2883" s="19"/>
      <c r="Z2883" s="19"/>
      <c r="AA2883" s="19"/>
    </row>
    <row r="2884" spans="1:27" x14ac:dyDescent="0.2">
      <c r="A2884" s="19"/>
      <c r="B2884" s="19"/>
      <c r="C2884" s="28"/>
      <c r="D2884" s="19"/>
      <c r="E2884" s="19"/>
      <c r="F2884" s="19"/>
      <c r="G2884" s="19"/>
      <c r="H2884" s="19"/>
      <c r="I2884" s="19"/>
      <c r="J2884" s="19"/>
      <c r="K2884" s="19"/>
      <c r="L2884" s="20"/>
      <c r="M2884" s="20"/>
      <c r="N2884" s="29"/>
      <c r="O2884" s="19"/>
      <c r="P2884" s="19"/>
      <c r="Q2884" s="19"/>
      <c r="R2884" s="19"/>
      <c r="S2884" s="19"/>
      <c r="T2884" s="19"/>
      <c r="U2884" s="19"/>
      <c r="V2884" s="19"/>
      <c r="W2884" s="19"/>
      <c r="X2884" s="19"/>
      <c r="Y2884" s="19"/>
      <c r="Z2884" s="19"/>
      <c r="AA2884" s="19"/>
    </row>
    <row r="2885" spans="1:27" x14ac:dyDescent="0.2">
      <c r="A2885" s="19"/>
      <c r="B2885" s="19"/>
      <c r="C2885" s="28"/>
      <c r="D2885" s="19"/>
      <c r="E2885" s="19"/>
      <c r="F2885" s="19"/>
      <c r="G2885" s="19"/>
      <c r="H2885" s="19"/>
      <c r="I2885" s="19"/>
      <c r="J2885" s="19"/>
      <c r="K2885" s="19"/>
      <c r="L2885" s="20"/>
      <c r="M2885" s="20"/>
      <c r="N2885" s="29"/>
      <c r="O2885" s="19"/>
      <c r="P2885" s="19"/>
      <c r="Q2885" s="19"/>
      <c r="R2885" s="19"/>
      <c r="S2885" s="19"/>
      <c r="T2885" s="19"/>
      <c r="U2885" s="19"/>
      <c r="V2885" s="19"/>
      <c r="W2885" s="19"/>
      <c r="X2885" s="19"/>
      <c r="Y2885" s="19"/>
      <c r="Z2885" s="19"/>
      <c r="AA2885" s="19"/>
    </row>
    <row r="2886" spans="1:27" x14ac:dyDescent="0.2">
      <c r="A2886" s="19"/>
      <c r="B2886" s="19"/>
      <c r="C2886" s="28"/>
      <c r="D2886" s="19"/>
      <c r="E2886" s="19"/>
      <c r="F2886" s="19"/>
      <c r="G2886" s="19"/>
      <c r="H2886" s="19"/>
      <c r="I2886" s="19"/>
      <c r="J2886" s="19"/>
      <c r="K2886" s="19"/>
      <c r="L2886" s="20"/>
      <c r="M2886" s="20"/>
      <c r="N2886" s="29"/>
      <c r="O2886" s="19"/>
      <c r="P2886" s="19"/>
      <c r="Q2886" s="19"/>
      <c r="R2886" s="19"/>
      <c r="S2886" s="19"/>
      <c r="T2886" s="19"/>
      <c r="U2886" s="19"/>
      <c r="V2886" s="19"/>
      <c r="W2886" s="19"/>
      <c r="X2886" s="19"/>
      <c r="Y2886" s="19"/>
      <c r="Z2886" s="19"/>
      <c r="AA2886" s="19"/>
    </row>
    <row r="2887" spans="1:27" x14ac:dyDescent="0.2">
      <c r="A2887" s="19"/>
      <c r="B2887" s="19"/>
      <c r="C2887" s="28"/>
      <c r="D2887" s="19"/>
      <c r="E2887" s="19"/>
      <c r="F2887" s="19"/>
      <c r="G2887" s="19"/>
      <c r="H2887" s="19"/>
      <c r="I2887" s="19"/>
      <c r="J2887" s="19"/>
      <c r="K2887" s="19"/>
      <c r="L2887" s="20"/>
      <c r="M2887" s="20"/>
      <c r="N2887" s="29"/>
      <c r="O2887" s="19"/>
      <c r="P2887" s="19"/>
      <c r="Q2887" s="19"/>
      <c r="R2887" s="19"/>
      <c r="S2887" s="19"/>
      <c r="T2887" s="19"/>
      <c r="U2887" s="19"/>
      <c r="V2887" s="19"/>
      <c r="W2887" s="19"/>
      <c r="X2887" s="19"/>
      <c r="Y2887" s="19"/>
      <c r="Z2887" s="19"/>
      <c r="AA2887" s="19"/>
    </row>
    <row r="2888" spans="1:27" x14ac:dyDescent="0.2">
      <c r="A2888" s="24" t="s">
        <v>288</v>
      </c>
      <c r="B2888" s="19"/>
      <c r="C2888" s="19"/>
      <c r="D2888" s="19"/>
      <c r="E2888" s="19"/>
      <c r="F2888" s="19"/>
      <c r="G2888" s="19"/>
      <c r="H2888" s="19"/>
      <c r="I2888" s="19"/>
      <c r="J2888" s="19"/>
      <c r="K2888" s="19"/>
      <c r="L2888" s="19"/>
      <c r="M2888" s="19"/>
      <c r="N2888" s="29"/>
      <c r="O2888" s="19"/>
      <c r="P2888" s="19"/>
      <c r="Q2888" s="19"/>
      <c r="R2888" s="19"/>
      <c r="S2888" s="19"/>
      <c r="T2888" s="19"/>
      <c r="U2888" s="19"/>
      <c r="V2888" s="19"/>
      <c r="W2888" s="19"/>
      <c r="X2888" s="19"/>
      <c r="Y2888" s="19"/>
      <c r="Z2888" s="19"/>
      <c r="AA2888" s="19"/>
    </row>
    <row r="2889" spans="1:27" x14ac:dyDescent="0.2">
      <c r="A2889" s="371" t="s">
        <v>289</v>
      </c>
      <c r="B2889" s="371"/>
      <c r="C2889" s="371"/>
      <c r="D2889" s="371"/>
      <c r="E2889" s="371"/>
      <c r="F2889" s="371"/>
      <c r="G2889" s="371"/>
      <c r="H2889" s="371"/>
      <c r="I2889" s="371"/>
      <c r="J2889" s="371" t="s">
        <v>290</v>
      </c>
      <c r="K2889" s="371"/>
      <c r="L2889" s="371"/>
      <c r="M2889" s="371"/>
      <c r="N2889" s="371"/>
      <c r="O2889" s="371"/>
      <c r="P2889" s="371"/>
      <c r="Q2889" s="371"/>
      <c r="R2889" s="371"/>
      <c r="S2889" s="19"/>
      <c r="T2889" s="19"/>
      <c r="U2889" s="19"/>
      <c r="V2889" s="19"/>
      <c r="W2889" s="19"/>
      <c r="X2889" s="19"/>
      <c r="Y2889" s="19"/>
      <c r="Z2889" s="19"/>
      <c r="AA2889" s="19"/>
    </row>
    <row r="2890" spans="1:27" x14ac:dyDescent="0.2">
      <c r="A2890" s="370"/>
      <c r="B2890" s="370"/>
      <c r="C2890" s="370"/>
      <c r="D2890" s="370"/>
      <c r="E2890" s="370"/>
      <c r="F2890" s="370"/>
      <c r="G2890" s="370"/>
      <c r="H2890" s="370"/>
      <c r="I2890" s="370"/>
      <c r="J2890" s="370"/>
      <c r="K2890" s="370"/>
      <c r="L2890" s="370"/>
      <c r="M2890" s="370"/>
      <c r="N2890" s="370"/>
      <c r="O2890" s="370"/>
      <c r="P2890" s="370"/>
      <c r="Q2890" s="370"/>
      <c r="R2890" s="370"/>
      <c r="S2890" s="19"/>
      <c r="T2890" s="19"/>
      <c r="U2890" s="19"/>
      <c r="V2890" s="19"/>
      <c r="W2890" s="19"/>
      <c r="X2890" s="19"/>
      <c r="Y2890" s="19"/>
      <c r="Z2890" s="19"/>
      <c r="AA2890" s="19"/>
    </row>
    <row r="2891" spans="1:27" x14ac:dyDescent="0.2">
      <c r="A2891" s="370"/>
      <c r="B2891" s="370"/>
      <c r="C2891" s="370"/>
      <c r="D2891" s="370"/>
      <c r="E2891" s="370"/>
      <c r="F2891" s="370"/>
      <c r="G2891" s="370"/>
      <c r="H2891" s="370"/>
      <c r="I2891" s="370"/>
      <c r="J2891" s="370"/>
      <c r="K2891" s="370"/>
      <c r="L2891" s="370"/>
      <c r="M2891" s="370"/>
      <c r="N2891" s="370"/>
      <c r="O2891" s="370"/>
      <c r="P2891" s="370"/>
      <c r="Q2891" s="370"/>
      <c r="R2891" s="370"/>
      <c r="S2891" s="19" t="s">
        <v>291</v>
      </c>
      <c r="T2891" s="19"/>
      <c r="U2891" s="19"/>
      <c r="V2891" s="19"/>
      <c r="W2891" s="19"/>
      <c r="X2891" s="19"/>
      <c r="Y2891" s="19"/>
      <c r="Z2891" s="19"/>
      <c r="AA2891" s="19"/>
    </row>
    <row r="2892" spans="1:27" x14ac:dyDescent="0.2">
      <c r="A2892" s="370"/>
      <c r="B2892" s="370"/>
      <c r="C2892" s="370"/>
      <c r="D2892" s="370"/>
      <c r="E2892" s="370"/>
      <c r="F2892" s="370"/>
      <c r="G2892" s="370"/>
      <c r="H2892" s="370"/>
      <c r="I2892" s="370"/>
      <c r="J2892" s="370"/>
      <c r="K2892" s="370"/>
      <c r="L2892" s="370"/>
      <c r="M2892" s="370"/>
      <c r="N2892" s="370"/>
      <c r="O2892" s="370"/>
      <c r="P2892" s="370"/>
      <c r="Q2892" s="370"/>
      <c r="R2892" s="370"/>
      <c r="S2892" s="19"/>
      <c r="T2892" s="19"/>
      <c r="U2892" s="19"/>
      <c r="V2892" s="19"/>
      <c r="W2892" s="19"/>
      <c r="X2892" s="19"/>
      <c r="Y2892" s="19"/>
      <c r="Z2892" s="19"/>
      <c r="AA2892" s="19"/>
    </row>
    <row r="2893" spans="1:27" x14ac:dyDescent="0.2">
      <c r="A2893" s="370"/>
      <c r="B2893" s="370"/>
      <c r="C2893" s="370"/>
      <c r="D2893" s="370"/>
      <c r="E2893" s="370"/>
      <c r="F2893" s="370"/>
      <c r="G2893" s="370"/>
      <c r="H2893" s="370"/>
      <c r="I2893" s="370"/>
      <c r="J2893" s="370"/>
      <c r="K2893" s="370"/>
      <c r="L2893" s="370"/>
      <c r="M2893" s="370"/>
      <c r="N2893" s="370"/>
      <c r="O2893" s="370"/>
      <c r="P2893" s="370"/>
      <c r="Q2893" s="370"/>
      <c r="R2893" s="370"/>
      <c r="S2893" s="19"/>
      <c r="T2893" s="19"/>
      <c r="U2893" s="19"/>
      <c r="V2893" s="19"/>
      <c r="W2893" s="19"/>
      <c r="X2893" s="19"/>
      <c r="Y2893" s="19"/>
      <c r="Z2893" s="19"/>
      <c r="AA2893" s="19"/>
    </row>
    <row r="2894" spans="1:27" x14ac:dyDescent="0.2">
      <c r="A2894" s="370"/>
      <c r="B2894" s="370"/>
      <c r="C2894" s="370"/>
      <c r="D2894" s="370"/>
      <c r="E2894" s="370"/>
      <c r="F2894" s="370"/>
      <c r="G2894" s="370"/>
      <c r="H2894" s="370"/>
      <c r="I2894" s="370"/>
      <c r="J2894" s="370"/>
      <c r="K2894" s="370"/>
      <c r="L2894" s="370"/>
      <c r="M2894" s="370"/>
      <c r="N2894" s="370"/>
      <c r="O2894" s="370"/>
      <c r="P2894" s="370"/>
      <c r="Q2894" s="370"/>
      <c r="R2894" s="370"/>
      <c r="S2894" s="19" t="s">
        <v>292</v>
      </c>
      <c r="T2894" s="19"/>
      <c r="U2894" s="19"/>
      <c r="V2894" s="19"/>
      <c r="W2894" s="19"/>
      <c r="X2894" s="19"/>
      <c r="Y2894" s="19"/>
      <c r="Z2894" s="19"/>
      <c r="AA2894" s="19"/>
    </row>
    <row r="2895" spans="1:27" x14ac:dyDescent="0.2">
      <c r="A2895" s="370"/>
      <c r="B2895" s="370"/>
      <c r="C2895" s="370"/>
      <c r="D2895" s="370"/>
      <c r="E2895" s="370"/>
      <c r="F2895" s="370"/>
      <c r="G2895" s="370"/>
      <c r="H2895" s="370"/>
      <c r="I2895" s="370"/>
      <c r="J2895" s="370"/>
      <c r="K2895" s="370"/>
      <c r="L2895" s="370"/>
      <c r="M2895" s="370"/>
      <c r="N2895" s="370"/>
      <c r="O2895" s="370"/>
      <c r="P2895" s="370"/>
      <c r="Q2895" s="370"/>
      <c r="R2895" s="370"/>
      <c r="S2895" s="19" t="s">
        <v>293</v>
      </c>
      <c r="T2895" s="19"/>
      <c r="U2895" s="19"/>
      <c r="V2895" s="19"/>
      <c r="W2895" s="19"/>
      <c r="X2895" s="19"/>
      <c r="Y2895" s="19"/>
      <c r="Z2895" s="19"/>
      <c r="AA2895" s="19"/>
    </row>
    <row r="2896" spans="1:27" x14ac:dyDescent="0.2">
      <c r="A2896" s="370"/>
      <c r="B2896" s="370"/>
      <c r="C2896" s="370"/>
      <c r="D2896" s="370"/>
      <c r="E2896" s="370"/>
      <c r="F2896" s="370"/>
      <c r="G2896" s="370"/>
      <c r="H2896" s="370"/>
      <c r="I2896" s="370"/>
      <c r="J2896" s="370"/>
      <c r="K2896" s="370"/>
      <c r="L2896" s="370"/>
      <c r="M2896" s="370"/>
      <c r="N2896" s="370"/>
      <c r="O2896" s="370"/>
      <c r="P2896" s="370"/>
      <c r="Q2896" s="370"/>
      <c r="R2896" s="370"/>
      <c r="S2896" s="19"/>
      <c r="T2896" s="19"/>
      <c r="U2896" s="19"/>
      <c r="V2896" s="19"/>
      <c r="W2896" s="19"/>
      <c r="X2896" s="19"/>
      <c r="Y2896" s="19"/>
      <c r="Z2896" s="19"/>
      <c r="AA2896" s="19"/>
    </row>
    <row r="2897" spans="1:27" x14ac:dyDescent="0.2">
      <c r="A2897" s="370"/>
      <c r="B2897" s="370"/>
      <c r="C2897" s="370"/>
      <c r="D2897" s="370"/>
      <c r="E2897" s="370"/>
      <c r="F2897" s="370"/>
      <c r="G2897" s="370"/>
      <c r="H2897" s="370"/>
      <c r="I2897" s="370"/>
      <c r="J2897" s="370"/>
      <c r="K2897" s="370"/>
      <c r="L2897" s="370"/>
      <c r="M2897" s="370"/>
      <c r="N2897" s="370"/>
      <c r="O2897" s="370"/>
      <c r="P2897" s="370"/>
      <c r="Q2897" s="370"/>
      <c r="R2897" s="370"/>
      <c r="S2897" s="19"/>
      <c r="T2897" s="19"/>
      <c r="U2897" s="19"/>
      <c r="V2897" s="19"/>
      <c r="W2897" s="19"/>
      <c r="X2897" s="19"/>
      <c r="Y2897" s="19"/>
      <c r="Z2897" s="19"/>
      <c r="AA2897" s="19"/>
    </row>
    <row r="2898" spans="1:27" x14ac:dyDescent="0.2">
      <c r="A2898" s="370"/>
      <c r="B2898" s="370"/>
      <c r="C2898" s="370"/>
      <c r="D2898" s="370"/>
      <c r="E2898" s="370"/>
      <c r="F2898" s="370"/>
      <c r="G2898" s="370"/>
      <c r="H2898" s="370"/>
      <c r="I2898" s="370"/>
      <c r="J2898" s="370"/>
      <c r="K2898" s="370"/>
      <c r="L2898" s="370"/>
      <c r="M2898" s="370"/>
      <c r="N2898" s="370"/>
      <c r="O2898" s="370"/>
      <c r="P2898" s="370"/>
      <c r="Q2898" s="370"/>
      <c r="R2898" s="370"/>
      <c r="S2898" s="19"/>
      <c r="T2898" s="19"/>
      <c r="U2898" s="19"/>
      <c r="V2898" s="19"/>
      <c r="W2898" s="19"/>
      <c r="X2898" s="19"/>
      <c r="Y2898" s="19"/>
      <c r="Z2898" s="19"/>
      <c r="AA2898" s="19"/>
    </row>
    <row r="2899" spans="1:27" x14ac:dyDescent="0.2">
      <c r="A2899" s="370"/>
      <c r="B2899" s="370"/>
      <c r="C2899" s="370"/>
      <c r="D2899" s="370"/>
      <c r="E2899" s="370"/>
      <c r="F2899" s="370"/>
      <c r="G2899" s="370"/>
      <c r="H2899" s="370"/>
      <c r="I2899" s="370"/>
      <c r="J2899" s="370"/>
      <c r="K2899" s="370"/>
      <c r="L2899" s="370"/>
      <c r="M2899" s="370"/>
      <c r="N2899" s="370"/>
      <c r="O2899" s="370"/>
      <c r="P2899" s="370"/>
      <c r="Q2899" s="370"/>
      <c r="R2899" s="370"/>
      <c r="S2899" s="19"/>
      <c r="T2899" s="19"/>
      <c r="U2899" s="19"/>
      <c r="V2899" s="19"/>
      <c r="W2899" s="19"/>
      <c r="X2899" s="19"/>
      <c r="Y2899" s="19"/>
      <c r="Z2899" s="19"/>
      <c r="AA2899" s="19"/>
    </row>
    <row r="2900" spans="1:27" x14ac:dyDescent="0.2">
      <c r="A2900" s="370"/>
      <c r="B2900" s="370"/>
      <c r="C2900" s="370"/>
      <c r="D2900" s="370"/>
      <c r="E2900" s="370"/>
      <c r="F2900" s="370"/>
      <c r="G2900" s="370"/>
      <c r="H2900" s="370"/>
      <c r="I2900" s="370"/>
      <c r="J2900" s="370"/>
      <c r="K2900" s="370"/>
      <c r="L2900" s="370"/>
      <c r="M2900" s="370"/>
      <c r="N2900" s="370"/>
      <c r="O2900" s="370"/>
      <c r="P2900" s="370"/>
      <c r="Q2900" s="370"/>
      <c r="R2900" s="370"/>
      <c r="S2900" s="19"/>
      <c r="T2900" s="19"/>
      <c r="U2900" s="19"/>
      <c r="V2900" s="19"/>
      <c r="W2900" s="19"/>
      <c r="X2900" s="19"/>
      <c r="Y2900" s="19"/>
      <c r="Z2900" s="19"/>
      <c r="AA2900" s="19"/>
    </row>
    <row r="2901" spans="1:27" x14ac:dyDescent="0.2">
      <c r="A2901" s="19"/>
      <c r="B2901" s="19"/>
      <c r="C2901" s="19"/>
      <c r="D2901" s="19"/>
      <c r="E2901" s="19"/>
      <c r="F2901" s="19"/>
      <c r="G2901" s="19"/>
      <c r="H2901" s="19"/>
      <c r="I2901" s="19"/>
      <c r="J2901" s="19"/>
      <c r="K2901" s="19"/>
      <c r="L2901" s="19"/>
      <c r="M2901" s="19"/>
      <c r="N2901" s="19"/>
      <c r="O2901" s="19"/>
      <c r="P2901" s="29"/>
      <c r="Q2901" s="19"/>
      <c r="R2901" s="19"/>
      <c r="S2901" s="19"/>
      <c r="T2901" s="19"/>
      <c r="U2901" s="19"/>
      <c r="V2901" s="19"/>
      <c r="W2901" s="19"/>
      <c r="X2901" s="19"/>
      <c r="Y2901" s="19"/>
      <c r="Z2901" s="19"/>
      <c r="AA2901" s="19"/>
    </row>
    <row r="2902" spans="1:27" x14ac:dyDescent="0.2">
      <c r="A2902" s="371" t="s">
        <v>294</v>
      </c>
      <c r="B2902" s="371"/>
      <c r="C2902" s="371"/>
      <c r="D2902" s="371"/>
      <c r="E2902" s="371"/>
      <c r="F2902" s="371"/>
      <c r="G2902" s="371"/>
      <c r="H2902" s="371"/>
      <c r="I2902" s="371"/>
      <c r="J2902" s="371" t="s">
        <v>295</v>
      </c>
      <c r="K2902" s="371"/>
      <c r="L2902" s="371"/>
      <c r="M2902" s="371"/>
      <c r="N2902" s="371"/>
      <c r="O2902" s="371"/>
      <c r="P2902" s="371"/>
      <c r="Q2902" s="371"/>
      <c r="R2902" s="371"/>
      <c r="S2902" s="19"/>
      <c r="T2902" s="19"/>
      <c r="U2902" s="19"/>
      <c r="V2902" s="19"/>
      <c r="W2902" s="19"/>
      <c r="X2902" s="19"/>
      <c r="Y2902" s="19"/>
      <c r="Z2902" s="19"/>
      <c r="AA2902" s="19"/>
    </row>
    <row r="2903" spans="1:27" x14ac:dyDescent="0.2">
      <c r="A2903" s="370"/>
      <c r="B2903" s="370"/>
      <c r="C2903" s="370"/>
      <c r="D2903" s="370"/>
      <c r="E2903" s="370"/>
      <c r="F2903" s="370"/>
      <c r="G2903" s="370"/>
      <c r="H2903" s="370"/>
      <c r="I2903" s="370"/>
      <c r="J2903" s="370"/>
      <c r="K2903" s="370"/>
      <c r="L2903" s="370"/>
      <c r="M2903" s="370"/>
      <c r="N2903" s="370"/>
      <c r="O2903" s="370"/>
      <c r="P2903" s="370"/>
      <c r="Q2903" s="370"/>
      <c r="R2903" s="370"/>
      <c r="S2903" s="19" t="s">
        <v>296</v>
      </c>
      <c r="T2903" s="19"/>
      <c r="U2903" s="19"/>
      <c r="V2903" s="19"/>
      <c r="W2903" s="19"/>
      <c r="X2903" s="19"/>
      <c r="Y2903" s="19"/>
      <c r="Z2903" s="19"/>
      <c r="AA2903" s="19"/>
    </row>
    <row r="2904" spans="1:27" x14ac:dyDescent="0.2">
      <c r="A2904" s="370"/>
      <c r="B2904" s="370"/>
      <c r="C2904" s="370"/>
      <c r="D2904" s="370"/>
      <c r="E2904" s="370"/>
      <c r="F2904" s="370"/>
      <c r="G2904" s="370"/>
      <c r="H2904" s="370"/>
      <c r="I2904" s="370"/>
      <c r="J2904" s="370"/>
      <c r="K2904" s="370"/>
      <c r="L2904" s="370"/>
      <c r="M2904" s="370"/>
      <c r="N2904" s="370"/>
      <c r="O2904" s="370"/>
      <c r="P2904" s="370"/>
      <c r="Q2904" s="370"/>
      <c r="R2904" s="370"/>
      <c r="S2904" s="19" t="s">
        <v>297</v>
      </c>
      <c r="T2904" s="19"/>
      <c r="U2904" s="19"/>
      <c r="V2904" s="19"/>
      <c r="W2904" s="19"/>
      <c r="X2904" s="19"/>
      <c r="Y2904" s="19"/>
      <c r="Z2904" s="19"/>
      <c r="AA2904" s="19"/>
    </row>
    <row r="2905" spans="1:27" x14ac:dyDescent="0.2">
      <c r="A2905" s="370"/>
      <c r="B2905" s="370"/>
      <c r="C2905" s="370"/>
      <c r="D2905" s="370"/>
      <c r="E2905" s="370"/>
      <c r="F2905" s="370"/>
      <c r="G2905" s="370"/>
      <c r="H2905" s="370"/>
      <c r="I2905" s="370"/>
      <c r="J2905" s="370"/>
      <c r="K2905" s="370"/>
      <c r="L2905" s="370"/>
      <c r="M2905" s="370"/>
      <c r="N2905" s="370"/>
      <c r="O2905" s="370"/>
      <c r="P2905" s="370"/>
      <c r="Q2905" s="370"/>
      <c r="R2905" s="370"/>
      <c r="S2905" s="19"/>
      <c r="T2905" s="19"/>
      <c r="U2905" s="19"/>
      <c r="V2905" s="19"/>
      <c r="W2905" s="19"/>
      <c r="X2905" s="19"/>
      <c r="Y2905" s="19"/>
      <c r="Z2905" s="19"/>
      <c r="AA2905" s="19"/>
    </row>
    <row r="2906" spans="1:27" x14ac:dyDescent="0.2">
      <c r="A2906" s="370"/>
      <c r="B2906" s="370"/>
      <c r="C2906" s="370"/>
      <c r="D2906" s="370"/>
      <c r="E2906" s="370"/>
      <c r="F2906" s="370"/>
      <c r="G2906" s="370"/>
      <c r="H2906" s="370"/>
      <c r="I2906" s="370"/>
      <c r="J2906" s="370"/>
      <c r="K2906" s="370"/>
      <c r="L2906" s="370"/>
      <c r="M2906" s="370"/>
      <c r="N2906" s="370"/>
      <c r="O2906" s="370"/>
      <c r="P2906" s="370"/>
      <c r="Q2906" s="370"/>
      <c r="R2906" s="370"/>
      <c r="S2906" s="19"/>
      <c r="T2906" s="19"/>
      <c r="U2906" s="19"/>
      <c r="V2906" s="19"/>
      <c r="W2906" s="19"/>
      <c r="X2906" s="19"/>
      <c r="Y2906" s="19"/>
      <c r="Z2906" s="19"/>
      <c r="AA2906" s="19"/>
    </row>
    <row r="2907" spans="1:27" x14ac:dyDescent="0.2">
      <c r="A2907" s="370"/>
      <c r="B2907" s="370"/>
      <c r="C2907" s="370"/>
      <c r="D2907" s="370"/>
      <c r="E2907" s="370"/>
      <c r="F2907" s="370"/>
      <c r="G2907" s="370"/>
      <c r="H2907" s="370"/>
      <c r="I2907" s="370"/>
      <c r="J2907" s="370"/>
      <c r="K2907" s="370"/>
      <c r="L2907" s="370"/>
      <c r="M2907" s="370"/>
      <c r="N2907" s="370"/>
      <c r="O2907" s="370"/>
      <c r="P2907" s="370"/>
      <c r="Q2907" s="370"/>
      <c r="R2907" s="370"/>
      <c r="S2907" s="19"/>
      <c r="T2907" s="19"/>
      <c r="U2907" s="19"/>
      <c r="V2907" s="19"/>
      <c r="W2907" s="19"/>
      <c r="X2907" s="19"/>
      <c r="Y2907" s="19"/>
      <c r="Z2907" s="19"/>
      <c r="AA2907" s="19"/>
    </row>
    <row r="2908" spans="1:27" x14ac:dyDescent="0.2">
      <c r="A2908" s="370"/>
      <c r="B2908" s="370"/>
      <c r="C2908" s="370"/>
      <c r="D2908" s="370"/>
      <c r="E2908" s="370"/>
      <c r="F2908" s="370"/>
      <c r="G2908" s="370"/>
      <c r="H2908" s="370"/>
      <c r="I2908" s="370"/>
      <c r="J2908" s="370"/>
      <c r="K2908" s="370"/>
      <c r="L2908" s="370"/>
      <c r="M2908" s="370"/>
      <c r="N2908" s="370"/>
      <c r="O2908" s="370"/>
      <c r="P2908" s="370"/>
      <c r="Q2908" s="370"/>
      <c r="R2908" s="370"/>
      <c r="S2908" s="19"/>
      <c r="T2908" s="19"/>
      <c r="U2908" s="19"/>
      <c r="V2908" s="19"/>
      <c r="W2908" s="19"/>
      <c r="X2908" s="19"/>
      <c r="Y2908" s="19"/>
      <c r="Z2908" s="19"/>
      <c r="AA2908" s="19"/>
    </row>
    <row r="2909" spans="1:27" x14ac:dyDescent="0.2">
      <c r="A2909" s="370"/>
      <c r="B2909" s="370"/>
      <c r="C2909" s="370"/>
      <c r="D2909" s="370"/>
      <c r="E2909" s="370"/>
      <c r="F2909" s="370"/>
      <c r="G2909" s="370"/>
      <c r="H2909" s="370"/>
      <c r="I2909" s="370"/>
      <c r="J2909" s="370"/>
      <c r="K2909" s="370"/>
      <c r="L2909" s="370"/>
      <c r="M2909" s="370"/>
      <c r="N2909" s="370"/>
      <c r="O2909" s="370"/>
      <c r="P2909" s="370"/>
      <c r="Q2909" s="370"/>
      <c r="R2909" s="370"/>
      <c r="S2909" s="19"/>
      <c r="T2909" s="19"/>
      <c r="U2909" s="19"/>
      <c r="V2909" s="19"/>
      <c r="W2909" s="19"/>
      <c r="X2909" s="19"/>
      <c r="Y2909" s="19"/>
      <c r="Z2909" s="19"/>
      <c r="AA2909" s="19"/>
    </row>
    <row r="2910" spans="1:27" x14ac:dyDescent="0.2">
      <c r="A2910" s="370"/>
      <c r="B2910" s="370"/>
      <c r="C2910" s="370"/>
      <c r="D2910" s="370"/>
      <c r="E2910" s="370"/>
      <c r="F2910" s="370"/>
      <c r="G2910" s="370"/>
      <c r="H2910" s="370"/>
      <c r="I2910" s="370"/>
      <c r="J2910" s="370"/>
      <c r="K2910" s="370"/>
      <c r="L2910" s="370"/>
      <c r="M2910" s="370"/>
      <c r="N2910" s="370"/>
      <c r="O2910" s="370"/>
      <c r="P2910" s="370"/>
      <c r="Q2910" s="370"/>
      <c r="R2910" s="370"/>
      <c r="S2910" s="19"/>
      <c r="T2910" s="19"/>
      <c r="U2910" s="19"/>
      <c r="V2910" s="19"/>
      <c r="W2910" s="19"/>
      <c r="X2910" s="19"/>
      <c r="Y2910" s="19"/>
      <c r="Z2910" s="19"/>
      <c r="AA2910" s="19"/>
    </row>
    <row r="2911" spans="1:27" x14ac:dyDescent="0.2">
      <c r="A2911" s="370"/>
      <c r="B2911" s="370"/>
      <c r="C2911" s="370"/>
      <c r="D2911" s="370"/>
      <c r="E2911" s="370"/>
      <c r="F2911" s="370"/>
      <c r="G2911" s="370"/>
      <c r="H2911" s="370"/>
      <c r="I2911" s="370"/>
      <c r="J2911" s="370"/>
      <c r="K2911" s="370"/>
      <c r="L2911" s="370"/>
      <c r="M2911" s="370"/>
      <c r="N2911" s="370"/>
      <c r="O2911" s="370"/>
      <c r="P2911" s="370"/>
      <c r="Q2911" s="370"/>
      <c r="R2911" s="370"/>
      <c r="S2911" s="19"/>
      <c r="T2911" s="19"/>
      <c r="U2911" s="19"/>
      <c r="V2911" s="19"/>
      <c r="W2911" s="19"/>
      <c r="X2911" s="19"/>
      <c r="Y2911" s="19"/>
      <c r="Z2911" s="19"/>
      <c r="AA2911" s="19"/>
    </row>
    <row r="2912" spans="1:27" x14ac:dyDescent="0.2">
      <c r="A2912" s="370"/>
      <c r="B2912" s="370"/>
      <c r="C2912" s="370"/>
      <c r="D2912" s="370"/>
      <c r="E2912" s="370"/>
      <c r="F2912" s="370"/>
      <c r="G2912" s="370"/>
      <c r="H2912" s="370"/>
      <c r="I2912" s="370"/>
      <c r="J2912" s="370"/>
      <c r="K2912" s="370"/>
      <c r="L2912" s="370"/>
      <c r="M2912" s="370"/>
      <c r="N2912" s="370"/>
      <c r="O2912" s="370"/>
      <c r="P2912" s="370"/>
      <c r="Q2912" s="370"/>
      <c r="R2912" s="370"/>
      <c r="S2912" s="19"/>
      <c r="T2912" s="19"/>
      <c r="U2912" s="19"/>
      <c r="V2912" s="19"/>
      <c r="W2912" s="19"/>
      <c r="X2912" s="19"/>
      <c r="Y2912" s="19"/>
      <c r="Z2912" s="19"/>
      <c r="AA2912" s="19"/>
    </row>
    <row r="2913" spans="1:27" x14ac:dyDescent="0.2">
      <c r="A2913" s="370"/>
      <c r="B2913" s="370"/>
      <c r="C2913" s="370"/>
      <c r="D2913" s="370"/>
      <c r="E2913" s="370"/>
      <c r="F2913" s="370"/>
      <c r="G2913" s="370"/>
      <c r="H2913" s="370"/>
      <c r="I2913" s="370"/>
      <c r="J2913" s="370"/>
      <c r="K2913" s="370"/>
      <c r="L2913" s="370"/>
      <c r="M2913" s="370"/>
      <c r="N2913" s="370"/>
      <c r="O2913" s="370"/>
      <c r="P2913" s="370"/>
      <c r="Q2913" s="370"/>
      <c r="R2913" s="370"/>
      <c r="S2913" s="19"/>
      <c r="T2913" s="19"/>
      <c r="U2913" s="19"/>
      <c r="V2913" s="19"/>
      <c r="W2913" s="19"/>
      <c r="X2913" s="19"/>
      <c r="Y2913" s="19"/>
      <c r="Z2913" s="19"/>
      <c r="AA2913" s="19"/>
    </row>
    <row r="2914" spans="1:27" x14ac:dyDescent="0.2">
      <c r="A2914" s="19"/>
      <c r="B2914" s="19"/>
      <c r="C2914" s="19"/>
      <c r="D2914" s="19"/>
      <c r="E2914" s="19"/>
      <c r="F2914" s="19"/>
      <c r="G2914" s="19"/>
      <c r="H2914" s="19"/>
      <c r="I2914" s="19"/>
      <c r="J2914" s="19"/>
      <c r="K2914" s="19"/>
      <c r="L2914" s="19"/>
      <c r="M2914" s="19"/>
      <c r="N2914" s="19"/>
      <c r="O2914" s="19"/>
      <c r="P2914" s="29"/>
      <c r="Q2914" s="19"/>
      <c r="R2914" s="19"/>
      <c r="S2914" s="19"/>
      <c r="T2914" s="19"/>
      <c r="U2914" s="19"/>
      <c r="V2914" s="19"/>
      <c r="W2914" s="19"/>
      <c r="X2914" s="19"/>
      <c r="Y2914" s="19"/>
      <c r="Z2914" s="19"/>
      <c r="AA2914" s="19"/>
    </row>
    <row r="2915" spans="1:27" x14ac:dyDescent="0.2">
      <c r="A2915" s="371" t="s">
        <v>298</v>
      </c>
      <c r="B2915" s="371"/>
      <c r="C2915" s="371"/>
      <c r="D2915" s="371"/>
      <c r="E2915" s="371"/>
      <c r="F2915" s="371"/>
      <c r="G2915" s="371"/>
      <c r="H2915" s="371"/>
      <c r="I2915" s="371"/>
      <c r="J2915" s="371" t="s">
        <v>299</v>
      </c>
      <c r="K2915" s="371"/>
      <c r="L2915" s="371"/>
      <c r="M2915" s="371"/>
      <c r="N2915" s="371"/>
      <c r="O2915" s="371"/>
      <c r="P2915" s="371"/>
      <c r="Q2915" s="371"/>
      <c r="R2915" s="371"/>
      <c r="S2915" s="19"/>
      <c r="T2915" s="19"/>
      <c r="U2915" s="19"/>
      <c r="V2915" s="19"/>
      <c r="W2915" s="19"/>
      <c r="X2915" s="19"/>
      <c r="Y2915" s="19"/>
      <c r="Z2915" s="19"/>
      <c r="AA2915" s="19"/>
    </row>
    <row r="2916" spans="1:27" x14ac:dyDescent="0.2">
      <c r="A2916" s="370"/>
      <c r="B2916" s="370"/>
      <c r="C2916" s="370"/>
      <c r="D2916" s="370"/>
      <c r="E2916" s="370"/>
      <c r="F2916" s="370"/>
      <c r="G2916" s="370"/>
      <c r="H2916" s="370"/>
      <c r="I2916" s="370"/>
      <c r="J2916" s="370"/>
      <c r="K2916" s="370"/>
      <c r="L2916" s="370"/>
      <c r="M2916" s="370"/>
      <c r="N2916" s="370"/>
      <c r="O2916" s="370"/>
      <c r="P2916" s="370"/>
      <c r="Q2916" s="370"/>
      <c r="R2916" s="370"/>
      <c r="S2916" s="19" t="s">
        <v>300</v>
      </c>
      <c r="T2916" s="19"/>
      <c r="U2916" s="19"/>
      <c r="V2916" s="19"/>
      <c r="W2916" s="19"/>
      <c r="X2916" s="19"/>
      <c r="Y2916" s="19"/>
      <c r="Z2916" s="19"/>
      <c r="AA2916" s="19"/>
    </row>
    <row r="2917" spans="1:27" x14ac:dyDescent="0.2">
      <c r="A2917" s="370"/>
      <c r="B2917" s="370"/>
      <c r="C2917" s="370"/>
      <c r="D2917" s="370"/>
      <c r="E2917" s="370"/>
      <c r="F2917" s="370"/>
      <c r="G2917" s="370"/>
      <c r="H2917" s="370"/>
      <c r="I2917" s="370"/>
      <c r="J2917" s="370"/>
      <c r="K2917" s="370"/>
      <c r="L2917" s="370"/>
      <c r="M2917" s="370"/>
      <c r="N2917" s="370"/>
      <c r="O2917" s="370"/>
      <c r="P2917" s="370"/>
      <c r="Q2917" s="370"/>
      <c r="R2917" s="370"/>
      <c r="S2917" s="19"/>
      <c r="T2917" s="19"/>
      <c r="U2917" s="19"/>
      <c r="V2917" s="19"/>
      <c r="W2917" s="19"/>
      <c r="X2917" s="19"/>
      <c r="Y2917" s="19"/>
      <c r="Z2917" s="19"/>
      <c r="AA2917" s="19"/>
    </row>
    <row r="2918" spans="1:27" x14ac:dyDescent="0.2">
      <c r="A2918" s="370"/>
      <c r="B2918" s="370"/>
      <c r="C2918" s="370"/>
      <c r="D2918" s="370"/>
      <c r="E2918" s="370"/>
      <c r="F2918" s="370"/>
      <c r="G2918" s="370"/>
      <c r="H2918" s="370"/>
      <c r="I2918" s="370"/>
      <c r="J2918" s="370"/>
      <c r="K2918" s="370"/>
      <c r="L2918" s="370"/>
      <c r="M2918" s="370"/>
      <c r="N2918" s="370"/>
      <c r="O2918" s="370"/>
      <c r="P2918" s="370"/>
      <c r="Q2918" s="370"/>
      <c r="R2918" s="370"/>
      <c r="S2918" s="19"/>
      <c r="T2918" s="19"/>
      <c r="U2918" s="19"/>
      <c r="V2918" s="19"/>
      <c r="W2918" s="19"/>
      <c r="X2918" s="19"/>
      <c r="Y2918" s="19"/>
      <c r="Z2918" s="19"/>
      <c r="AA2918" s="19"/>
    </row>
    <row r="2919" spans="1:27" x14ac:dyDescent="0.2">
      <c r="A2919" s="370"/>
      <c r="B2919" s="370"/>
      <c r="C2919" s="370"/>
      <c r="D2919" s="370"/>
      <c r="E2919" s="370"/>
      <c r="F2919" s="370"/>
      <c r="G2919" s="370"/>
      <c r="H2919" s="370"/>
      <c r="I2919" s="370"/>
      <c r="J2919" s="370"/>
      <c r="K2919" s="370"/>
      <c r="L2919" s="370"/>
      <c r="M2919" s="370"/>
      <c r="N2919" s="370"/>
      <c r="O2919" s="370"/>
      <c r="P2919" s="370"/>
      <c r="Q2919" s="370"/>
      <c r="R2919" s="370"/>
      <c r="S2919" s="19"/>
      <c r="T2919" s="19"/>
      <c r="U2919" s="19"/>
      <c r="V2919" s="19"/>
      <c r="W2919" s="19"/>
      <c r="X2919" s="19"/>
      <c r="Y2919" s="19"/>
      <c r="Z2919" s="19"/>
      <c r="AA2919" s="19"/>
    </row>
    <row r="2920" spans="1:27" x14ac:dyDescent="0.2">
      <c r="A2920" s="370"/>
      <c r="B2920" s="370"/>
      <c r="C2920" s="370"/>
      <c r="D2920" s="370"/>
      <c r="E2920" s="370"/>
      <c r="F2920" s="370"/>
      <c r="G2920" s="370"/>
      <c r="H2920" s="370"/>
      <c r="I2920" s="370"/>
      <c r="J2920" s="370"/>
      <c r="K2920" s="370"/>
      <c r="L2920" s="370"/>
      <c r="M2920" s="370"/>
      <c r="N2920" s="370"/>
      <c r="O2920" s="370"/>
      <c r="P2920" s="370"/>
      <c r="Q2920" s="370"/>
      <c r="R2920" s="370"/>
      <c r="S2920" s="19"/>
      <c r="T2920" s="19"/>
      <c r="U2920" s="19"/>
      <c r="V2920" s="19"/>
      <c r="W2920" s="19"/>
      <c r="X2920" s="19"/>
      <c r="Y2920" s="19"/>
      <c r="Z2920" s="19"/>
      <c r="AA2920" s="19"/>
    </row>
    <row r="2921" spans="1:27" x14ac:dyDescent="0.2">
      <c r="A2921" s="370"/>
      <c r="B2921" s="370"/>
      <c r="C2921" s="370"/>
      <c r="D2921" s="370"/>
      <c r="E2921" s="370"/>
      <c r="F2921" s="370"/>
      <c r="G2921" s="370"/>
      <c r="H2921" s="370"/>
      <c r="I2921" s="370"/>
      <c r="J2921" s="370"/>
      <c r="K2921" s="370"/>
      <c r="L2921" s="370"/>
      <c r="M2921" s="370"/>
      <c r="N2921" s="370"/>
      <c r="O2921" s="370"/>
      <c r="P2921" s="370"/>
      <c r="Q2921" s="370"/>
      <c r="R2921" s="370"/>
      <c r="S2921" s="19"/>
      <c r="T2921" s="19"/>
      <c r="U2921" s="19"/>
      <c r="V2921" s="19"/>
      <c r="W2921" s="19"/>
      <c r="X2921" s="19"/>
      <c r="Y2921" s="19"/>
      <c r="Z2921" s="19"/>
      <c r="AA2921" s="19"/>
    </row>
    <row r="2922" spans="1:27" x14ac:dyDescent="0.2">
      <c r="A2922" s="370"/>
      <c r="B2922" s="370"/>
      <c r="C2922" s="370"/>
      <c r="D2922" s="370"/>
      <c r="E2922" s="370"/>
      <c r="F2922" s="370"/>
      <c r="G2922" s="370"/>
      <c r="H2922" s="370"/>
      <c r="I2922" s="370"/>
      <c r="J2922" s="370"/>
      <c r="K2922" s="370"/>
      <c r="L2922" s="370"/>
      <c r="M2922" s="370"/>
      <c r="N2922" s="370"/>
      <c r="O2922" s="370"/>
      <c r="P2922" s="370"/>
      <c r="Q2922" s="370"/>
      <c r="R2922" s="370"/>
      <c r="S2922" s="19"/>
      <c r="T2922" s="19"/>
      <c r="U2922" s="19"/>
      <c r="V2922" s="19"/>
      <c r="W2922" s="19"/>
      <c r="X2922" s="19"/>
      <c r="Y2922" s="19"/>
      <c r="Z2922" s="19"/>
      <c r="AA2922" s="19"/>
    </row>
    <row r="2923" spans="1:27" x14ac:dyDescent="0.2">
      <c r="A2923" s="370"/>
      <c r="B2923" s="370"/>
      <c r="C2923" s="370"/>
      <c r="D2923" s="370"/>
      <c r="E2923" s="370"/>
      <c r="F2923" s="370"/>
      <c r="G2923" s="370"/>
      <c r="H2923" s="370"/>
      <c r="I2923" s="370"/>
      <c r="J2923" s="370"/>
      <c r="K2923" s="370"/>
      <c r="L2923" s="370"/>
      <c r="M2923" s="370"/>
      <c r="N2923" s="370"/>
      <c r="O2923" s="370"/>
      <c r="P2923" s="370"/>
      <c r="Q2923" s="370"/>
      <c r="R2923" s="370"/>
      <c r="S2923" s="19"/>
      <c r="T2923" s="19"/>
      <c r="U2923" s="19"/>
      <c r="V2923" s="19"/>
      <c r="W2923" s="19"/>
      <c r="X2923" s="19"/>
      <c r="Y2923" s="19"/>
      <c r="Z2923" s="19"/>
      <c r="AA2923" s="19"/>
    </row>
    <row r="2924" spans="1:27" x14ac:dyDescent="0.2">
      <c r="A2924" s="370"/>
      <c r="B2924" s="370"/>
      <c r="C2924" s="370"/>
      <c r="D2924" s="370"/>
      <c r="E2924" s="370"/>
      <c r="F2924" s="370"/>
      <c r="G2924" s="370"/>
      <c r="H2924" s="370"/>
      <c r="I2924" s="370"/>
      <c r="J2924" s="370"/>
      <c r="K2924" s="370"/>
      <c r="L2924" s="370"/>
      <c r="M2924" s="370"/>
      <c r="N2924" s="370"/>
      <c r="O2924" s="370"/>
      <c r="P2924" s="370"/>
      <c r="Q2924" s="370"/>
      <c r="R2924" s="370"/>
      <c r="S2924" s="19"/>
      <c r="T2924" s="19"/>
      <c r="U2924" s="19"/>
      <c r="V2924" s="19"/>
      <c r="W2924" s="19"/>
      <c r="X2924" s="19"/>
      <c r="Y2924" s="19"/>
      <c r="Z2924" s="19"/>
      <c r="AA2924" s="19"/>
    </row>
    <row r="2925" spans="1:27" x14ac:dyDescent="0.2">
      <c r="A2925" s="370"/>
      <c r="B2925" s="370"/>
      <c r="C2925" s="370"/>
      <c r="D2925" s="370"/>
      <c r="E2925" s="370"/>
      <c r="F2925" s="370"/>
      <c r="G2925" s="370"/>
      <c r="H2925" s="370"/>
      <c r="I2925" s="370"/>
      <c r="J2925" s="370"/>
      <c r="K2925" s="370"/>
      <c r="L2925" s="370"/>
      <c r="M2925" s="370"/>
      <c r="N2925" s="370"/>
      <c r="O2925" s="370"/>
      <c r="P2925" s="370"/>
      <c r="Q2925" s="370"/>
      <c r="R2925" s="370"/>
      <c r="S2925" s="19"/>
      <c r="T2925" s="19"/>
      <c r="U2925" s="19"/>
      <c r="V2925" s="19"/>
      <c r="W2925" s="19"/>
      <c r="X2925" s="19"/>
      <c r="Y2925" s="19"/>
      <c r="Z2925" s="19"/>
      <c r="AA2925" s="19"/>
    </row>
    <row r="2926" spans="1:27" x14ac:dyDescent="0.2">
      <c r="A2926" s="370"/>
      <c r="B2926" s="370"/>
      <c r="C2926" s="370"/>
      <c r="D2926" s="370"/>
      <c r="E2926" s="370"/>
      <c r="F2926" s="370"/>
      <c r="G2926" s="370"/>
      <c r="H2926" s="370"/>
      <c r="I2926" s="370"/>
      <c r="J2926" s="370"/>
      <c r="K2926" s="370"/>
      <c r="L2926" s="370"/>
      <c r="M2926" s="370"/>
      <c r="N2926" s="370"/>
      <c r="O2926" s="370"/>
      <c r="P2926" s="370"/>
      <c r="Q2926" s="370"/>
      <c r="R2926" s="370"/>
      <c r="S2926" s="19"/>
      <c r="T2926" s="19"/>
      <c r="U2926" s="19"/>
      <c r="V2926" s="19"/>
      <c r="W2926" s="19"/>
      <c r="X2926" s="19"/>
      <c r="Y2926" s="19"/>
      <c r="Z2926" s="19"/>
      <c r="AA2926" s="19"/>
    </row>
    <row r="2927" spans="1:27" x14ac:dyDescent="0.2">
      <c r="A2927" s="19"/>
      <c r="B2927" s="19"/>
      <c r="C2927" s="19"/>
      <c r="D2927" s="19"/>
      <c r="E2927" s="19"/>
      <c r="F2927" s="19"/>
      <c r="G2927" s="19"/>
      <c r="H2927" s="19"/>
      <c r="I2927" s="19"/>
      <c r="J2927" s="19"/>
      <c r="K2927" s="19"/>
      <c r="L2927" s="19"/>
      <c r="M2927" s="19"/>
      <c r="N2927" s="19"/>
      <c r="O2927" s="19"/>
      <c r="P2927" s="29"/>
      <c r="Q2927" s="19"/>
      <c r="R2927" s="19"/>
      <c r="S2927" s="19"/>
      <c r="T2927" s="19"/>
      <c r="U2927" s="19"/>
      <c r="V2927" s="19"/>
      <c r="W2927" s="19"/>
      <c r="X2927" s="19"/>
      <c r="Y2927" s="19"/>
      <c r="Z2927" s="19"/>
      <c r="AA2927" s="19"/>
    </row>
    <row r="2928" spans="1:27" x14ac:dyDescent="0.2">
      <c r="A2928" s="371" t="s">
        <v>742</v>
      </c>
      <c r="B2928" s="371"/>
      <c r="C2928" s="371"/>
      <c r="D2928" s="371"/>
      <c r="E2928" s="371"/>
      <c r="F2928" s="371"/>
      <c r="G2928" s="371"/>
      <c r="H2928" s="371"/>
      <c r="I2928" s="371"/>
      <c r="J2928" s="371" t="s">
        <v>743</v>
      </c>
      <c r="K2928" s="371"/>
      <c r="L2928" s="371"/>
      <c r="M2928" s="371"/>
      <c r="N2928" s="371"/>
      <c r="O2928" s="371"/>
      <c r="P2928" s="371"/>
      <c r="Q2928" s="371"/>
      <c r="R2928" s="371"/>
      <c r="S2928" s="19"/>
      <c r="T2928" s="19"/>
      <c r="U2928" s="19"/>
      <c r="V2928" s="19"/>
      <c r="W2928" s="19"/>
      <c r="X2928" s="19"/>
      <c r="Y2928" s="19"/>
      <c r="Z2928" s="19"/>
      <c r="AA2928" s="19"/>
    </row>
    <row r="2929" spans="1:27" x14ac:dyDescent="0.2">
      <c r="A2929" s="370"/>
      <c r="B2929" s="370"/>
      <c r="C2929" s="370"/>
      <c r="D2929" s="370"/>
      <c r="E2929" s="370"/>
      <c r="F2929" s="370"/>
      <c r="G2929" s="370"/>
      <c r="H2929" s="370"/>
      <c r="I2929" s="370"/>
      <c r="J2929" s="370"/>
      <c r="K2929" s="370"/>
      <c r="L2929" s="370"/>
      <c r="M2929" s="370"/>
      <c r="N2929" s="370"/>
      <c r="O2929" s="370"/>
      <c r="P2929" s="370"/>
      <c r="Q2929" s="370"/>
      <c r="R2929" s="370"/>
      <c r="S2929" s="19" t="s">
        <v>301</v>
      </c>
      <c r="T2929" s="19"/>
      <c r="U2929" s="19"/>
      <c r="V2929" s="19"/>
      <c r="W2929" s="19"/>
      <c r="X2929" s="19"/>
      <c r="Y2929" s="19"/>
      <c r="Z2929" s="19"/>
      <c r="AA2929" s="19"/>
    </row>
    <row r="2930" spans="1:27" x14ac:dyDescent="0.2">
      <c r="A2930" s="370"/>
      <c r="B2930" s="370"/>
      <c r="C2930" s="370"/>
      <c r="D2930" s="370"/>
      <c r="E2930" s="370"/>
      <c r="F2930" s="370"/>
      <c r="G2930" s="370"/>
      <c r="H2930" s="370"/>
      <c r="I2930" s="370"/>
      <c r="J2930" s="370"/>
      <c r="K2930" s="370"/>
      <c r="L2930" s="370"/>
      <c r="M2930" s="370"/>
      <c r="N2930" s="370"/>
      <c r="O2930" s="370"/>
      <c r="P2930" s="370"/>
      <c r="Q2930" s="370"/>
      <c r="R2930" s="370"/>
      <c r="S2930" s="19"/>
      <c r="T2930" s="19"/>
      <c r="U2930" s="19"/>
      <c r="V2930" s="19"/>
      <c r="W2930" s="19"/>
      <c r="X2930" s="19"/>
      <c r="Y2930" s="19"/>
      <c r="Z2930" s="19"/>
      <c r="AA2930" s="19"/>
    </row>
    <row r="2931" spans="1:27" x14ac:dyDescent="0.2">
      <c r="A2931" s="370"/>
      <c r="B2931" s="370"/>
      <c r="C2931" s="370"/>
      <c r="D2931" s="370"/>
      <c r="E2931" s="370"/>
      <c r="F2931" s="370"/>
      <c r="G2931" s="370"/>
      <c r="H2931" s="370"/>
      <c r="I2931" s="370"/>
      <c r="J2931" s="370"/>
      <c r="K2931" s="370"/>
      <c r="L2931" s="370"/>
      <c r="M2931" s="370"/>
      <c r="N2931" s="370"/>
      <c r="O2931" s="370"/>
      <c r="P2931" s="370"/>
      <c r="Q2931" s="370"/>
      <c r="R2931" s="370"/>
      <c r="S2931" s="19"/>
      <c r="T2931" s="19"/>
      <c r="U2931" s="19"/>
      <c r="V2931" s="19"/>
      <c r="W2931" s="19"/>
      <c r="X2931" s="19"/>
      <c r="Y2931" s="19"/>
      <c r="Z2931" s="19"/>
      <c r="AA2931" s="19"/>
    </row>
    <row r="2932" spans="1:27" x14ac:dyDescent="0.2">
      <c r="A2932" s="370"/>
      <c r="B2932" s="370"/>
      <c r="C2932" s="370"/>
      <c r="D2932" s="370"/>
      <c r="E2932" s="370"/>
      <c r="F2932" s="370"/>
      <c r="G2932" s="370"/>
      <c r="H2932" s="370"/>
      <c r="I2932" s="370"/>
      <c r="J2932" s="370"/>
      <c r="K2932" s="370"/>
      <c r="L2932" s="370"/>
      <c r="M2932" s="370"/>
      <c r="N2932" s="370"/>
      <c r="O2932" s="370"/>
      <c r="P2932" s="370"/>
      <c r="Q2932" s="370"/>
      <c r="R2932" s="370"/>
      <c r="S2932" s="19" t="s">
        <v>302</v>
      </c>
      <c r="T2932" s="19"/>
      <c r="U2932" s="19"/>
      <c r="V2932" s="19"/>
      <c r="W2932" s="19"/>
      <c r="X2932" s="19"/>
      <c r="Y2932" s="19"/>
      <c r="Z2932" s="19"/>
      <c r="AA2932" s="19"/>
    </row>
    <row r="2933" spans="1:27" x14ac:dyDescent="0.2">
      <c r="A2933" s="370"/>
      <c r="B2933" s="370"/>
      <c r="C2933" s="370"/>
      <c r="D2933" s="370"/>
      <c r="E2933" s="370"/>
      <c r="F2933" s="370"/>
      <c r="G2933" s="370"/>
      <c r="H2933" s="370"/>
      <c r="I2933" s="370"/>
      <c r="J2933" s="370"/>
      <c r="K2933" s="370"/>
      <c r="L2933" s="370"/>
      <c r="M2933" s="370"/>
      <c r="N2933" s="370"/>
      <c r="O2933" s="370"/>
      <c r="P2933" s="370"/>
      <c r="Q2933" s="370"/>
      <c r="R2933" s="370"/>
      <c r="S2933" s="19" t="s">
        <v>339</v>
      </c>
      <c r="T2933" s="19"/>
      <c r="U2933" s="19"/>
      <c r="V2933" s="19"/>
      <c r="W2933" s="19"/>
      <c r="X2933" s="19"/>
      <c r="Y2933" s="19"/>
      <c r="Z2933" s="19"/>
      <c r="AA2933" s="19"/>
    </row>
    <row r="2934" spans="1:27" x14ac:dyDescent="0.2">
      <c r="A2934" s="370"/>
      <c r="B2934" s="370"/>
      <c r="C2934" s="370"/>
      <c r="D2934" s="370"/>
      <c r="E2934" s="370"/>
      <c r="F2934" s="370"/>
      <c r="G2934" s="370"/>
      <c r="H2934" s="370"/>
      <c r="I2934" s="370"/>
      <c r="J2934" s="370"/>
      <c r="K2934" s="370"/>
      <c r="L2934" s="370"/>
      <c r="M2934" s="370"/>
      <c r="N2934" s="370"/>
      <c r="O2934" s="370"/>
      <c r="P2934" s="370"/>
      <c r="Q2934" s="370"/>
      <c r="R2934" s="370"/>
      <c r="S2934" s="19"/>
      <c r="T2934" s="19"/>
      <c r="U2934" s="19"/>
      <c r="V2934" s="19"/>
      <c r="W2934" s="19"/>
      <c r="X2934" s="19"/>
      <c r="Y2934" s="19"/>
      <c r="Z2934" s="19"/>
      <c r="AA2934" s="19"/>
    </row>
    <row r="2935" spans="1:27" x14ac:dyDescent="0.2">
      <c r="A2935" s="370"/>
      <c r="B2935" s="370"/>
      <c r="C2935" s="370"/>
      <c r="D2935" s="370"/>
      <c r="E2935" s="370"/>
      <c r="F2935" s="370"/>
      <c r="G2935" s="370"/>
      <c r="H2935" s="370"/>
      <c r="I2935" s="370"/>
      <c r="J2935" s="370"/>
      <c r="K2935" s="370"/>
      <c r="L2935" s="370"/>
      <c r="M2935" s="370"/>
      <c r="N2935" s="370"/>
      <c r="O2935" s="370"/>
      <c r="P2935" s="370"/>
      <c r="Q2935" s="370"/>
      <c r="R2935" s="370"/>
      <c r="S2935" s="19"/>
      <c r="T2935" s="19"/>
      <c r="U2935" s="19"/>
      <c r="V2935" s="19"/>
      <c r="W2935" s="19"/>
      <c r="X2935" s="19"/>
      <c r="Y2935" s="19"/>
      <c r="Z2935" s="19"/>
      <c r="AA2935" s="19"/>
    </row>
    <row r="2936" spans="1:27" x14ac:dyDescent="0.2">
      <c r="A2936" s="370"/>
      <c r="B2936" s="370"/>
      <c r="C2936" s="370"/>
      <c r="D2936" s="370"/>
      <c r="E2936" s="370"/>
      <c r="F2936" s="370"/>
      <c r="G2936" s="370"/>
      <c r="H2936" s="370"/>
      <c r="I2936" s="370"/>
      <c r="J2936" s="370"/>
      <c r="K2936" s="370"/>
      <c r="L2936" s="370"/>
      <c r="M2936" s="370"/>
      <c r="N2936" s="370"/>
      <c r="O2936" s="370"/>
      <c r="P2936" s="370"/>
      <c r="Q2936" s="370"/>
      <c r="R2936" s="370"/>
      <c r="S2936" s="19"/>
      <c r="T2936" s="19"/>
      <c r="U2936" s="19"/>
      <c r="V2936" s="19"/>
      <c r="W2936" s="19"/>
      <c r="X2936" s="19"/>
      <c r="Y2936" s="19"/>
      <c r="Z2936" s="19"/>
      <c r="AA2936" s="19"/>
    </row>
    <row r="2937" spans="1:27" x14ac:dyDescent="0.2">
      <c r="A2937" s="370"/>
      <c r="B2937" s="370"/>
      <c r="C2937" s="370"/>
      <c r="D2937" s="370"/>
      <c r="E2937" s="370"/>
      <c r="F2937" s="370"/>
      <c r="G2937" s="370"/>
      <c r="H2937" s="370"/>
      <c r="I2937" s="370"/>
      <c r="J2937" s="370"/>
      <c r="K2937" s="370"/>
      <c r="L2937" s="370"/>
      <c r="M2937" s="370"/>
      <c r="N2937" s="370"/>
      <c r="O2937" s="370"/>
      <c r="P2937" s="370"/>
      <c r="Q2937" s="370"/>
      <c r="R2937" s="370"/>
      <c r="S2937" s="19"/>
      <c r="T2937" s="19"/>
      <c r="U2937" s="19"/>
      <c r="V2937" s="19"/>
      <c r="W2937" s="19"/>
      <c r="X2937" s="19"/>
      <c r="Y2937" s="19"/>
      <c r="Z2937" s="19"/>
      <c r="AA2937" s="19"/>
    </row>
    <row r="2938" spans="1:27" x14ac:dyDescent="0.2">
      <c r="A2938" s="370"/>
      <c r="B2938" s="370"/>
      <c r="C2938" s="370"/>
      <c r="D2938" s="370"/>
      <c r="E2938" s="370"/>
      <c r="F2938" s="370"/>
      <c r="G2938" s="370"/>
      <c r="H2938" s="370"/>
      <c r="I2938" s="370"/>
      <c r="J2938" s="370"/>
      <c r="K2938" s="370"/>
      <c r="L2938" s="370"/>
      <c r="M2938" s="370"/>
      <c r="N2938" s="370"/>
      <c r="O2938" s="370"/>
      <c r="P2938" s="370"/>
      <c r="Q2938" s="370"/>
      <c r="R2938" s="370"/>
      <c r="S2938" s="19"/>
      <c r="T2938" s="19"/>
      <c r="U2938" s="19"/>
      <c r="V2938" s="19"/>
      <c r="W2938" s="19"/>
      <c r="X2938" s="19"/>
      <c r="Y2938" s="19"/>
      <c r="Z2938" s="19"/>
      <c r="AA2938" s="19"/>
    </row>
    <row r="2939" spans="1:27" x14ac:dyDescent="0.2">
      <c r="A2939" s="370"/>
      <c r="B2939" s="370"/>
      <c r="C2939" s="370"/>
      <c r="D2939" s="370"/>
      <c r="E2939" s="370"/>
      <c r="F2939" s="370"/>
      <c r="G2939" s="370"/>
      <c r="H2939" s="370"/>
      <c r="I2939" s="370"/>
      <c r="J2939" s="370"/>
      <c r="K2939" s="370"/>
      <c r="L2939" s="370"/>
      <c r="M2939" s="370"/>
      <c r="N2939" s="370"/>
      <c r="O2939" s="370"/>
      <c r="P2939" s="370"/>
      <c r="Q2939" s="370"/>
      <c r="R2939" s="370"/>
      <c r="S2939" s="19"/>
      <c r="T2939" s="19"/>
      <c r="U2939" s="19"/>
      <c r="V2939" s="19"/>
      <c r="W2939" s="19"/>
      <c r="X2939" s="19"/>
      <c r="Y2939" s="19"/>
      <c r="Z2939" s="19"/>
      <c r="AA2939" s="19"/>
    </row>
    <row r="2940" spans="1:27" x14ac:dyDescent="0.2">
      <c r="A2940" s="19"/>
      <c r="B2940" s="19"/>
      <c r="C2940" s="19"/>
      <c r="D2940" s="19"/>
      <c r="E2940" s="19"/>
      <c r="F2940" s="19"/>
      <c r="G2940" s="19"/>
      <c r="H2940" s="19"/>
      <c r="I2940" s="19"/>
      <c r="J2940" s="19"/>
      <c r="K2940" s="19"/>
      <c r="L2940" s="19"/>
      <c r="M2940" s="19"/>
      <c r="N2940" s="29"/>
      <c r="O2940" s="19"/>
      <c r="P2940" s="19"/>
      <c r="Q2940" s="19"/>
      <c r="R2940" s="19"/>
      <c r="S2940" s="19"/>
      <c r="T2940" s="19"/>
      <c r="U2940" s="19"/>
      <c r="V2940" s="19"/>
      <c r="W2940" s="19"/>
      <c r="X2940" s="19"/>
      <c r="Y2940" s="19"/>
      <c r="Z2940" s="19"/>
      <c r="AA2940" s="19"/>
    </row>
    <row r="2941" spans="1:27" x14ac:dyDescent="0.2">
      <c r="A2941" s="19"/>
      <c r="B2941" s="19"/>
      <c r="C2941" s="19"/>
      <c r="D2941" s="19"/>
      <c r="E2941" s="19"/>
      <c r="F2941" s="19"/>
      <c r="G2941" s="19"/>
      <c r="H2941" s="19"/>
      <c r="I2941" s="19"/>
      <c r="J2941" s="19"/>
      <c r="K2941" s="19"/>
      <c r="L2941" s="19"/>
      <c r="M2941" s="367" t="str">
        <f>[128]Base_01!$C$4&amp;", "&amp;[128]Base_01!$C$28</f>
        <v>Sorong, …..  …........................  2026</v>
      </c>
      <c r="N2941" s="367"/>
      <c r="O2941" s="367"/>
      <c r="P2941" s="367"/>
      <c r="Q2941" s="367"/>
      <c r="R2941" s="367"/>
      <c r="S2941" s="19"/>
      <c r="T2941" s="19"/>
      <c r="U2941" s="19"/>
      <c r="V2941" s="19"/>
      <c r="W2941" s="19"/>
      <c r="X2941" s="19"/>
      <c r="Y2941" s="19"/>
      <c r="Z2941" s="19"/>
      <c r="AA2941" s="19"/>
    </row>
    <row r="2942" spans="1:27" x14ac:dyDescent="0.2">
      <c r="A2942" s="367" t="s">
        <v>320</v>
      </c>
      <c r="B2942" s="367"/>
      <c r="C2942" s="367"/>
      <c r="D2942" s="367"/>
      <c r="E2942" s="367"/>
      <c r="F2942" s="367"/>
      <c r="G2942" s="19"/>
      <c r="H2942" s="19"/>
      <c r="I2942" s="19"/>
      <c r="J2942" s="19"/>
      <c r="K2942" s="19"/>
      <c r="L2942" s="19"/>
      <c r="M2942" s="367" t="s">
        <v>304</v>
      </c>
      <c r="N2942" s="367"/>
      <c r="O2942" s="367"/>
      <c r="P2942" s="367"/>
      <c r="Q2942" s="367"/>
      <c r="R2942" s="367"/>
      <c r="S2942" s="19"/>
      <c r="T2942" s="19"/>
      <c r="U2942" s="19"/>
      <c r="V2942" s="19"/>
      <c r="W2942" s="19"/>
      <c r="X2942" s="19"/>
      <c r="Y2942" s="19"/>
      <c r="Z2942" s="19"/>
      <c r="AA2942" s="19"/>
    </row>
    <row r="2943" spans="1:27" x14ac:dyDescent="0.2">
      <c r="A2943" s="367" t="s">
        <v>321</v>
      </c>
      <c r="B2943" s="367"/>
      <c r="C2943" s="367"/>
      <c r="D2943" s="367"/>
      <c r="E2943" s="367"/>
      <c r="F2943" s="367"/>
      <c r="G2943" s="19"/>
      <c r="H2943" s="19"/>
      <c r="I2943" s="19"/>
      <c r="J2943" s="19"/>
      <c r="K2943" s="19"/>
      <c r="L2943" s="19"/>
      <c r="M2943" s="367" t="s">
        <v>305</v>
      </c>
      <c r="N2943" s="367"/>
      <c r="O2943" s="367"/>
      <c r="P2943" s="367"/>
      <c r="Q2943" s="367"/>
      <c r="R2943" s="367"/>
      <c r="S2943" s="19"/>
      <c r="T2943" s="19"/>
      <c r="U2943" s="19"/>
      <c r="V2943" s="19"/>
      <c r="W2943" s="19"/>
      <c r="X2943" s="19"/>
      <c r="Y2943" s="19"/>
      <c r="Z2943" s="19"/>
      <c r="AA2943" s="19"/>
    </row>
    <row r="2944" spans="1:27" x14ac:dyDescent="0.2">
      <c r="A2944" s="19"/>
      <c r="B2944" s="19"/>
      <c r="C2944" s="19"/>
      <c r="D2944" s="19"/>
      <c r="E2944" s="19"/>
      <c r="F2944" s="19"/>
      <c r="G2944" s="19"/>
      <c r="H2944" s="19"/>
      <c r="I2944" s="19"/>
      <c r="J2944" s="19"/>
      <c r="K2944" s="19"/>
      <c r="L2944" s="19"/>
      <c r="M2944" s="19"/>
      <c r="N2944" s="29"/>
      <c r="O2944" s="19"/>
      <c r="P2944" s="19"/>
      <c r="Q2944" s="19"/>
      <c r="R2944" s="19"/>
      <c r="S2944" s="19"/>
      <c r="T2944" s="19"/>
      <c r="U2944" s="19"/>
      <c r="V2944" s="19"/>
      <c r="W2944" s="19"/>
      <c r="X2944" s="19"/>
      <c r="Y2944" s="19"/>
      <c r="Z2944" s="19"/>
      <c r="AA2944" s="19"/>
    </row>
    <row r="2945" spans="1:27" x14ac:dyDescent="0.2">
      <c r="A2945" s="19"/>
      <c r="B2945" s="19"/>
      <c r="C2945" s="19"/>
      <c r="D2945" s="19"/>
      <c r="E2945" s="19"/>
      <c r="F2945" s="19"/>
      <c r="G2945" s="19"/>
      <c r="H2945" s="19"/>
      <c r="I2945" s="19"/>
      <c r="J2945" s="19"/>
      <c r="K2945" s="19"/>
      <c r="L2945" s="19"/>
      <c r="M2945" s="19"/>
      <c r="N2945" s="29"/>
      <c r="O2945" s="19"/>
      <c r="P2945" s="19"/>
      <c r="Q2945" s="19"/>
      <c r="R2945" s="19"/>
      <c r="S2945" s="19"/>
      <c r="T2945" s="19"/>
      <c r="U2945" s="19"/>
      <c r="V2945" s="19"/>
      <c r="W2945" s="19"/>
      <c r="X2945" s="19"/>
      <c r="Y2945" s="19"/>
      <c r="Z2945" s="19"/>
      <c r="AA2945" s="19"/>
    </row>
    <row r="2946" spans="1:27" x14ac:dyDescent="0.2">
      <c r="A2946" s="19"/>
      <c r="B2946" s="19"/>
      <c r="C2946" s="19"/>
      <c r="D2946" s="19"/>
      <c r="E2946" s="19"/>
      <c r="F2946" s="19"/>
      <c r="G2946" s="19"/>
      <c r="H2946" s="19"/>
      <c r="I2946" s="19"/>
      <c r="J2946" s="19"/>
      <c r="K2946" s="19"/>
      <c r="L2946" s="19"/>
      <c r="M2946" s="19"/>
      <c r="N2946" s="29"/>
      <c r="O2946" s="19"/>
      <c r="P2946" s="19"/>
      <c r="Q2946" s="19"/>
      <c r="R2946" s="19"/>
      <c r="S2946" s="19"/>
      <c r="T2946" s="19"/>
      <c r="U2946" s="19"/>
      <c r="V2946" s="19"/>
      <c r="W2946" s="19"/>
      <c r="X2946" s="19"/>
      <c r="Y2946" s="19"/>
      <c r="Z2946" s="19"/>
      <c r="AA2946" s="19"/>
    </row>
    <row r="2947" spans="1:27" x14ac:dyDescent="0.2">
      <c r="A2947" s="19"/>
      <c r="B2947" s="19"/>
      <c r="C2947" s="19"/>
      <c r="D2947" s="19"/>
      <c r="E2947" s="19"/>
      <c r="F2947" s="19"/>
      <c r="G2947" s="19"/>
      <c r="H2947" s="19"/>
      <c r="I2947" s="19"/>
      <c r="J2947" s="19"/>
      <c r="K2947" s="19"/>
      <c r="L2947" s="19"/>
      <c r="M2947" s="19"/>
      <c r="N2947" s="29"/>
      <c r="O2947" s="19"/>
      <c r="P2947" s="19"/>
      <c r="Q2947" s="19"/>
      <c r="R2947" s="19"/>
      <c r="S2947" s="19"/>
      <c r="T2947" s="19"/>
      <c r="U2947" s="19"/>
      <c r="V2947" s="19"/>
      <c r="W2947" s="19"/>
      <c r="X2947" s="19"/>
      <c r="Y2947" s="19"/>
      <c r="Z2947" s="19"/>
      <c r="AA2947" s="19"/>
    </row>
    <row r="2948" spans="1:27" x14ac:dyDescent="0.2">
      <c r="A2948" s="366" t="str">
        <f>[128]Base_02!$C$28</f>
        <v>Nama PB 1</v>
      </c>
      <c r="B2948" s="366"/>
      <c r="C2948" s="366"/>
      <c r="D2948" s="366"/>
      <c r="E2948" s="366"/>
      <c r="F2948" s="366"/>
      <c r="G2948" s="19"/>
      <c r="H2948" s="19"/>
      <c r="I2948" s="19"/>
      <c r="J2948" s="19"/>
      <c r="K2948" s="19"/>
      <c r="L2948" s="19"/>
      <c r="M2948" s="367" t="str">
        <f>E2810</f>
        <v>Nama PB 18</v>
      </c>
      <c r="N2948" s="367"/>
      <c r="O2948" s="367"/>
      <c r="P2948" s="367"/>
      <c r="Q2948" s="367"/>
      <c r="R2948" s="367"/>
      <c r="S2948" s="19"/>
      <c r="T2948" s="19"/>
      <c r="U2948" s="19"/>
      <c r="V2948" s="19"/>
      <c r="W2948" s="19"/>
      <c r="X2948" s="19"/>
      <c r="Y2948" s="19"/>
      <c r="Z2948" s="19"/>
      <c r="AA2948" s="19"/>
    </row>
    <row r="2949" spans="1:27" x14ac:dyDescent="0.2">
      <c r="A2949" s="19"/>
      <c r="B2949" s="19"/>
      <c r="C2949" s="19"/>
      <c r="D2949" s="19"/>
      <c r="E2949" s="19"/>
      <c r="F2949" s="19"/>
      <c r="G2949" s="19"/>
      <c r="H2949" s="19"/>
      <c r="I2949" s="19"/>
      <c r="J2949" s="19"/>
      <c r="K2949" s="19"/>
      <c r="L2949" s="19"/>
      <c r="M2949" s="19"/>
      <c r="N2949" s="29"/>
      <c r="O2949" s="19"/>
      <c r="P2949" s="19"/>
      <c r="Q2949" s="19"/>
      <c r="R2949" s="19"/>
      <c r="S2949" s="19"/>
      <c r="T2949" s="19"/>
      <c r="U2949" s="19"/>
      <c r="V2949" s="19"/>
      <c r="W2949" s="19"/>
      <c r="X2949" s="19"/>
      <c r="Y2949" s="19"/>
      <c r="Z2949" s="19"/>
      <c r="AA2949" s="19"/>
    </row>
    <row r="2950" spans="1:27" x14ac:dyDescent="0.2">
      <c r="A2950" s="366" t="s">
        <v>303</v>
      </c>
      <c r="B2950" s="366"/>
      <c r="C2950" s="366"/>
      <c r="D2950" s="366"/>
      <c r="E2950" s="366"/>
      <c r="F2950" s="366"/>
      <c r="G2950" s="19"/>
      <c r="H2950" s="19"/>
      <c r="I2950" s="31"/>
      <c r="J2950" s="31"/>
      <c r="K2950" s="21"/>
      <c r="L2950" s="21"/>
      <c r="M2950" s="368" t="s">
        <v>306</v>
      </c>
      <c r="N2950" s="368"/>
      <c r="O2950" s="368"/>
      <c r="P2950" s="368"/>
      <c r="Q2950" s="368"/>
      <c r="R2950" s="368"/>
      <c r="S2950" s="19"/>
      <c r="T2950" s="19"/>
      <c r="U2950" s="19"/>
      <c r="V2950" s="19"/>
      <c r="W2950" s="19"/>
      <c r="X2950" s="19"/>
      <c r="Y2950" s="19"/>
      <c r="Z2950" s="19"/>
      <c r="AA2950" s="19"/>
    </row>
    <row r="2951" spans="1:27" x14ac:dyDescent="0.2">
      <c r="A2951" s="359" t="s">
        <v>322</v>
      </c>
      <c r="B2951" s="359"/>
      <c r="C2951" s="359"/>
      <c r="D2951" s="359"/>
      <c r="E2951" s="359"/>
      <c r="F2951" s="359"/>
      <c r="I2951" s="32"/>
      <c r="J2951" s="32"/>
      <c r="K2951" s="32"/>
      <c r="L2951" s="32"/>
      <c r="M2951" s="369" t="str">
        <f>[128]Base_01!$B$17&amp;" "&amp;[128]Base_01!$C$4</f>
        <v>Koordinator Kota Sorong</v>
      </c>
      <c r="N2951" s="369"/>
      <c r="O2951" s="369"/>
      <c r="P2951" s="369"/>
      <c r="Q2951" s="369"/>
      <c r="R2951" s="369"/>
      <c r="S2951" s="19"/>
      <c r="T2951" s="19"/>
      <c r="U2951" s="19"/>
      <c r="V2951" s="19"/>
      <c r="W2951" s="19"/>
      <c r="X2951" s="19"/>
      <c r="Y2951" s="19"/>
      <c r="Z2951" s="19"/>
      <c r="AA2951" s="19"/>
    </row>
    <row r="2952" spans="1:27" x14ac:dyDescent="0.2">
      <c r="N2952" s="33"/>
      <c r="S2952" s="19"/>
      <c r="T2952" s="19"/>
      <c r="U2952" s="19"/>
      <c r="V2952" s="19"/>
      <c r="W2952" s="19"/>
      <c r="X2952" s="19"/>
      <c r="Y2952" s="19"/>
      <c r="Z2952" s="19"/>
      <c r="AA2952" s="19"/>
    </row>
    <row r="2953" spans="1:27" x14ac:dyDescent="0.2">
      <c r="N2953" s="33"/>
      <c r="S2953" s="19"/>
      <c r="T2953" s="19"/>
      <c r="U2953" s="19"/>
      <c r="V2953" s="19"/>
      <c r="W2953" s="19"/>
      <c r="X2953" s="19"/>
      <c r="Y2953" s="19"/>
      <c r="Z2953" s="19"/>
      <c r="AA2953" s="19"/>
    </row>
    <row r="2954" spans="1:27" x14ac:dyDescent="0.2">
      <c r="N2954" s="33"/>
      <c r="S2954" s="19"/>
      <c r="T2954" s="19"/>
      <c r="U2954" s="19"/>
      <c r="V2954" s="19"/>
      <c r="W2954" s="19"/>
      <c r="X2954" s="19"/>
      <c r="Y2954" s="19"/>
      <c r="Z2954" s="19"/>
      <c r="AA2954" s="19"/>
    </row>
    <row r="2955" spans="1:27" x14ac:dyDescent="0.2">
      <c r="N2955" s="33"/>
      <c r="S2955" s="19"/>
      <c r="T2955" s="19"/>
      <c r="U2955" s="19"/>
      <c r="V2955" s="19"/>
      <c r="W2955" s="19"/>
      <c r="X2955" s="19"/>
      <c r="Y2955" s="19"/>
      <c r="Z2955" s="19"/>
      <c r="AA2955" s="19"/>
    </row>
    <row r="2956" spans="1:27" x14ac:dyDescent="0.2">
      <c r="A2956" s="359" t="str">
        <f>[128]Base_01!$C$20</f>
        <v>…...............         …...............</v>
      </c>
      <c r="B2956" s="359"/>
      <c r="C2956" s="359"/>
      <c r="D2956" s="359"/>
      <c r="E2956" s="359"/>
      <c r="F2956" s="359"/>
      <c r="M2956" s="359" t="str">
        <f>[128]Base_01!$C$17</f>
        <v>AfrIandi Yudhistira, S.T.</v>
      </c>
      <c r="N2956" s="359"/>
      <c r="O2956" s="359"/>
      <c r="P2956" s="359"/>
      <c r="Q2956" s="359"/>
      <c r="R2956" s="359"/>
      <c r="S2956" s="19"/>
      <c r="T2956" s="19"/>
      <c r="U2956" s="19"/>
      <c r="V2956" s="19"/>
      <c r="W2956" s="19"/>
      <c r="X2956" s="19"/>
      <c r="Y2956" s="19"/>
      <c r="Z2956" s="19"/>
      <c r="AA2956" s="19"/>
    </row>
    <row r="2957" spans="1:27" x14ac:dyDescent="0.2">
      <c r="B2957" s="20"/>
      <c r="C2957" s="20"/>
      <c r="D2957" s="20"/>
      <c r="E2957" s="20"/>
      <c r="F2957" s="19"/>
      <c r="G2957" s="19"/>
      <c r="H2957" s="19"/>
      <c r="I2957" s="19"/>
      <c r="J2957" s="19"/>
      <c r="K2957" s="20"/>
      <c r="L2957" s="20"/>
      <c r="M2957" s="20"/>
      <c r="N2957" s="20"/>
      <c r="O2957" s="28"/>
      <c r="P2957" s="28"/>
      <c r="Q2957" s="28"/>
      <c r="R2957" s="28"/>
      <c r="S2957" s="19"/>
      <c r="T2957" s="19"/>
      <c r="U2957" s="19"/>
      <c r="V2957" s="19"/>
      <c r="W2957" s="19"/>
      <c r="X2957" s="19"/>
      <c r="Y2957" s="19"/>
      <c r="Z2957" s="19"/>
      <c r="AA2957" s="19"/>
    </row>
    <row r="2958" spans="1:27" x14ac:dyDescent="0.2">
      <c r="B2958" s="20"/>
      <c r="C2958" s="20"/>
      <c r="D2958" s="20"/>
      <c r="E2958" s="20"/>
      <c r="F2958" s="19"/>
      <c r="G2958" s="19"/>
      <c r="H2958" s="19"/>
      <c r="I2958" s="19"/>
      <c r="J2958" s="19"/>
      <c r="K2958" s="20"/>
      <c r="L2958" s="20"/>
      <c r="M2958" s="20"/>
      <c r="N2958" s="20"/>
      <c r="O2958" s="28"/>
      <c r="P2958" s="28"/>
      <c r="Q2958" s="28"/>
      <c r="R2958" s="28"/>
      <c r="S2958" s="19"/>
      <c r="T2958" s="19"/>
      <c r="U2958" s="19"/>
      <c r="V2958" s="19"/>
      <c r="W2958" s="19"/>
      <c r="X2958" s="19"/>
      <c r="Y2958" s="19"/>
      <c r="Z2958" s="19"/>
      <c r="AA2958" s="19"/>
    </row>
    <row r="2959" spans="1:27" x14ac:dyDescent="0.2">
      <c r="A2959" s="18" t="s">
        <v>744</v>
      </c>
    </row>
    <row r="2960" spans="1:27" x14ac:dyDescent="0.2">
      <c r="A2960" s="1" t="s">
        <v>400</v>
      </c>
    </row>
    <row r="2961" spans="1:27" x14ac:dyDescent="0.2">
      <c r="A2961" s="1" t="s">
        <v>745</v>
      </c>
    </row>
    <row r="2968" spans="1:27" x14ac:dyDescent="0.2">
      <c r="A2968" s="297"/>
      <c r="B2968" s="297"/>
      <c r="C2968" s="297"/>
      <c r="D2968" s="297"/>
      <c r="E2968" s="297"/>
      <c r="F2968" s="297"/>
      <c r="G2968" s="297"/>
      <c r="H2968" s="297"/>
      <c r="I2968" s="297"/>
      <c r="J2968" s="297"/>
      <c r="K2968" s="297"/>
      <c r="L2968" s="297"/>
      <c r="M2968" s="297"/>
      <c r="N2968" s="297"/>
      <c r="O2968" s="297"/>
      <c r="P2968" s="297"/>
      <c r="Q2968" s="297"/>
      <c r="R2968" s="297"/>
      <c r="S2968" s="19"/>
      <c r="T2968" s="19"/>
      <c r="U2968" s="19"/>
      <c r="V2968" s="19"/>
      <c r="W2968" s="19"/>
      <c r="X2968" s="19"/>
      <c r="Y2968" s="19"/>
      <c r="Z2968" s="19"/>
      <c r="AA2968" s="19"/>
    </row>
    <row r="2969" spans="1:27" x14ac:dyDescent="0.2">
      <c r="A2969" s="19"/>
      <c r="B2969" s="19"/>
      <c r="C2969" s="19"/>
      <c r="D2969" s="19"/>
      <c r="E2969" s="19"/>
      <c r="F2969" s="19"/>
      <c r="G2969" s="19"/>
      <c r="H2969" s="19"/>
      <c r="I2969" s="19"/>
      <c r="J2969" s="19"/>
      <c r="K2969" s="19"/>
      <c r="L2969" s="19"/>
      <c r="M2969" s="19"/>
      <c r="N2969" s="19"/>
      <c r="O2969" s="19"/>
      <c r="P2969" s="19"/>
      <c r="Q2969" s="19"/>
      <c r="R2969" s="19"/>
      <c r="S2969" s="19"/>
      <c r="T2969" s="19"/>
      <c r="U2969" s="19"/>
      <c r="V2969" s="19"/>
      <c r="W2969" s="19"/>
      <c r="X2969" s="19"/>
      <c r="Y2969" s="19"/>
      <c r="Z2969" s="19"/>
      <c r="AA2969" s="19"/>
    </row>
    <row r="2970" spans="1:27" x14ac:dyDescent="0.2">
      <c r="A2970" s="20"/>
      <c r="B2970" s="20"/>
      <c r="C2970" s="20"/>
      <c r="D2970" s="20"/>
      <c r="E2970" s="20"/>
      <c r="F2970" s="20"/>
      <c r="G2970" s="20"/>
      <c r="H2970" s="20"/>
      <c r="I2970" s="20"/>
      <c r="J2970" s="19"/>
      <c r="K2970" s="21"/>
      <c r="L2970" s="21"/>
      <c r="M2970" s="21"/>
      <c r="N2970" s="21"/>
      <c r="O2970" s="21"/>
      <c r="P2970" s="21"/>
      <c r="Q2970" s="21"/>
      <c r="R2970" s="21"/>
      <c r="S2970" s="19"/>
      <c r="T2970" s="19"/>
      <c r="U2970" s="19"/>
      <c r="V2970" s="19"/>
      <c r="W2970" s="19"/>
      <c r="X2970" s="19"/>
      <c r="Y2970" s="19"/>
      <c r="Z2970" s="19"/>
      <c r="AA2970" s="19"/>
    </row>
    <row r="2971" spans="1:27" x14ac:dyDescent="0.2">
      <c r="A2971" s="400" t="s">
        <v>307</v>
      </c>
      <c r="B2971" s="400"/>
      <c r="C2971" s="400"/>
      <c r="D2971" s="400"/>
      <c r="E2971" s="400"/>
      <c r="F2971" s="400"/>
      <c r="G2971" s="400"/>
      <c r="H2971" s="400"/>
      <c r="I2971" s="400"/>
      <c r="J2971" s="400"/>
      <c r="K2971" s="400"/>
      <c r="L2971" s="400"/>
      <c r="M2971" s="400"/>
      <c r="N2971" s="400"/>
      <c r="O2971" s="400"/>
      <c r="P2971" s="400"/>
      <c r="Q2971" s="400"/>
      <c r="R2971" s="400"/>
      <c r="S2971" s="19">
        <v>19</v>
      </c>
      <c r="T2971" s="19"/>
      <c r="U2971" s="19"/>
      <c r="V2971" s="19"/>
      <c r="W2971" s="19"/>
      <c r="X2971" s="19"/>
      <c r="Y2971" s="19"/>
      <c r="Z2971" s="19"/>
      <c r="AA2971" s="19"/>
    </row>
    <row r="2972" spans="1:27" x14ac:dyDescent="0.2">
      <c r="A2972" s="367" t="s">
        <v>741</v>
      </c>
      <c r="B2972" s="367"/>
      <c r="C2972" s="367"/>
      <c r="D2972" s="367"/>
      <c r="E2972" s="367"/>
      <c r="F2972" s="367"/>
      <c r="G2972" s="367"/>
      <c r="H2972" s="367"/>
      <c r="I2972" s="367"/>
      <c r="J2972" s="367"/>
      <c r="K2972" s="367"/>
      <c r="L2972" s="367"/>
      <c r="M2972" s="367"/>
      <c r="N2972" s="367"/>
      <c r="O2972" s="367"/>
      <c r="P2972" s="367"/>
      <c r="Q2972" s="367"/>
      <c r="R2972" s="367"/>
      <c r="S2972" s="19"/>
      <c r="T2972" s="19"/>
      <c r="U2972" s="19"/>
      <c r="V2972" s="19"/>
      <c r="W2972" s="19"/>
      <c r="X2972" s="19"/>
      <c r="Y2972" s="19"/>
      <c r="Z2972" s="19"/>
      <c r="AA2972" s="19"/>
    </row>
    <row r="2973" spans="1:27" ht="16" thickBot="1" x14ac:dyDescent="0.25">
      <c r="A2973" s="20"/>
      <c r="B2973" s="20"/>
      <c r="C2973" s="20"/>
      <c r="D2973" s="20"/>
      <c r="E2973" s="20"/>
      <c r="F2973" s="20"/>
      <c r="G2973" s="20"/>
      <c r="H2973" s="20"/>
      <c r="I2973" s="20"/>
      <c r="J2973" s="19"/>
      <c r="K2973" s="21"/>
      <c r="L2973" s="21"/>
      <c r="M2973" s="21"/>
      <c r="N2973" s="21"/>
      <c r="O2973" s="21"/>
      <c r="P2973" s="21"/>
      <c r="Q2973" s="21"/>
      <c r="R2973" s="21"/>
      <c r="S2973" s="19"/>
      <c r="T2973" s="19"/>
      <c r="U2973" s="19"/>
      <c r="V2973" s="19"/>
      <c r="W2973" s="19"/>
      <c r="X2973" s="19"/>
      <c r="Y2973" s="19"/>
      <c r="Z2973" s="19"/>
      <c r="AA2973" s="19"/>
    </row>
    <row r="2974" spans="1:27" x14ac:dyDescent="0.2">
      <c r="A2974" s="346" t="s">
        <v>252</v>
      </c>
      <c r="B2974" s="346"/>
      <c r="C2974" s="346"/>
      <c r="D2974" s="346"/>
      <c r="E2974" s="23" t="str">
        <f>VLOOKUP(S2971,[128]Base_02!$A$5:$AD$24,2,0)</f>
        <v>000019</v>
      </c>
      <c r="F2974" s="19"/>
      <c r="G2974" s="19"/>
      <c r="H2974" s="21"/>
      <c r="I2974" s="21"/>
      <c r="J2974" s="19"/>
      <c r="K2974" s="401" t="s">
        <v>251</v>
      </c>
      <c r="L2974" s="402"/>
      <c r="M2974" s="402"/>
      <c r="N2974" s="402"/>
      <c r="O2974" s="402"/>
      <c r="P2974" s="402"/>
      <c r="Q2974" s="402"/>
      <c r="R2974" s="403"/>
      <c r="S2974" s="19"/>
      <c r="T2974" s="19"/>
      <c r="U2974" s="19"/>
      <c r="V2974" s="19"/>
      <c r="W2974" s="19"/>
      <c r="X2974" s="19"/>
      <c r="Y2974" s="19"/>
      <c r="Z2974" s="19"/>
      <c r="AA2974" s="19"/>
    </row>
    <row r="2975" spans="1:27" x14ac:dyDescent="0.2">
      <c r="A2975" s="346" t="s">
        <v>253</v>
      </c>
      <c r="B2975" s="346"/>
      <c r="C2975" s="346"/>
      <c r="D2975" s="346"/>
      <c r="E2975" s="23" t="str">
        <f>VLOOKUP(S2971,[128]Base_02!$A$5:$AD$24,3,0)</f>
        <v>Nama PB 19</v>
      </c>
      <c r="F2975" s="19"/>
      <c r="G2975" s="19"/>
      <c r="H2975" s="21"/>
      <c r="I2975" s="21"/>
      <c r="J2975" s="19"/>
      <c r="K2975" s="404"/>
      <c r="L2975" s="368"/>
      <c r="M2975" s="368"/>
      <c r="N2975" s="368"/>
      <c r="O2975" s="368"/>
      <c r="P2975" s="368"/>
      <c r="Q2975" s="368"/>
      <c r="R2975" s="405"/>
      <c r="S2975" s="19"/>
      <c r="T2975" s="19"/>
      <c r="U2975" s="19"/>
      <c r="V2975" s="19"/>
      <c r="W2975" s="19"/>
      <c r="X2975" s="19"/>
      <c r="Y2975" s="19"/>
      <c r="Z2975" s="19"/>
      <c r="AA2975" s="19"/>
    </row>
    <row r="2976" spans="1:27" x14ac:dyDescent="0.2">
      <c r="A2976" s="346" t="s">
        <v>3</v>
      </c>
      <c r="B2976" s="346"/>
      <c r="C2976" s="346"/>
      <c r="D2976" s="346"/>
      <c r="E2976" s="23">
        <f>VLOOKUP(S2971,[128]Base_02!$A$5:$AD$24,14,0)</f>
        <v>0</v>
      </c>
      <c r="F2976" s="19"/>
      <c r="G2976" s="19"/>
      <c r="H2976" s="21"/>
      <c r="I2976" s="21"/>
      <c r="J2976" s="19"/>
      <c r="K2976" s="404"/>
      <c r="L2976" s="368"/>
      <c r="M2976" s="368"/>
      <c r="N2976" s="368"/>
      <c r="O2976" s="368"/>
      <c r="P2976" s="368"/>
      <c r="Q2976" s="368"/>
      <c r="R2976" s="405"/>
      <c r="S2976" s="19"/>
      <c r="T2976" s="19"/>
      <c r="U2976" s="19"/>
      <c r="V2976" s="19"/>
      <c r="W2976" s="19"/>
      <c r="X2976" s="19"/>
      <c r="Y2976" s="19"/>
      <c r="Z2976" s="19"/>
      <c r="AA2976" s="19"/>
    </row>
    <row r="2977" spans="1:27" x14ac:dyDescent="0.2">
      <c r="A2977" s="346" t="s">
        <v>4</v>
      </c>
      <c r="B2977" s="346"/>
      <c r="C2977" s="346"/>
      <c r="D2977" s="346"/>
      <c r="E2977" s="23" t="str">
        <f>VLOOKUP(S2971,[128]Base_02!$A$5:$Z$24,11,FALSE)&amp;", RT "&amp;VLOOKUP(S2971,[128]Base_02!$A$5:$Z$24,12,FALSE)&amp;", RW "&amp;VLOOKUP(S2971,[128]Base_02!$A$5:$Z$24,13,FALSE)</f>
        <v>Jalan Kanal Victory, RT 1, RW 2</v>
      </c>
      <c r="F2977" s="19"/>
      <c r="G2977" s="19"/>
      <c r="H2977" s="23"/>
      <c r="I2977" s="21"/>
      <c r="J2977" s="19"/>
      <c r="K2977" s="404"/>
      <c r="L2977" s="368"/>
      <c r="M2977" s="368"/>
      <c r="N2977" s="368"/>
      <c r="O2977" s="368"/>
      <c r="P2977" s="368"/>
      <c r="Q2977" s="368"/>
      <c r="R2977" s="405"/>
      <c r="S2977" s="19"/>
      <c r="T2977" s="19"/>
      <c r="U2977" s="19"/>
      <c r="V2977" s="19"/>
      <c r="W2977" s="19"/>
      <c r="X2977" s="19"/>
      <c r="Y2977" s="19"/>
      <c r="Z2977" s="19"/>
      <c r="AA2977" s="19"/>
    </row>
    <row r="2978" spans="1:27" x14ac:dyDescent="0.2">
      <c r="A2978" s="346" t="str">
        <f>[128]Base_01!$B$2</f>
        <v>Kelurahan</v>
      </c>
      <c r="B2978" s="346"/>
      <c r="C2978" s="346"/>
      <c r="D2978" s="346"/>
      <c r="E2978" s="23" t="str">
        <f>[128]Base_01!$C$2</f>
        <v>Klasabi</v>
      </c>
      <c r="F2978" s="19"/>
      <c r="G2978" s="19"/>
      <c r="H2978" s="21"/>
      <c r="I2978" s="21"/>
      <c r="J2978" s="19"/>
      <c r="K2978" s="404"/>
      <c r="L2978" s="368"/>
      <c r="M2978" s="368"/>
      <c r="N2978" s="368"/>
      <c r="O2978" s="368"/>
      <c r="P2978" s="368"/>
      <c r="Q2978" s="368"/>
      <c r="R2978" s="405"/>
      <c r="S2978" s="19" t="s">
        <v>254</v>
      </c>
      <c r="T2978" s="19"/>
      <c r="U2978" s="19"/>
      <c r="V2978" s="19"/>
      <c r="W2978" s="19"/>
      <c r="X2978" s="19"/>
      <c r="Y2978" s="19"/>
      <c r="Z2978" s="19"/>
      <c r="AA2978" s="19"/>
    </row>
    <row r="2979" spans="1:27" x14ac:dyDescent="0.2">
      <c r="A2979" s="346" t="s">
        <v>9</v>
      </c>
      <c r="B2979" s="346"/>
      <c r="C2979" s="346"/>
      <c r="D2979" s="346"/>
      <c r="E2979" s="23" t="str">
        <f>[128]Base_01!$C$3</f>
        <v>Sorong Manoi</v>
      </c>
      <c r="F2979" s="19"/>
      <c r="G2979" s="19"/>
      <c r="H2979" s="21"/>
      <c r="I2979" s="21"/>
      <c r="J2979" s="19"/>
      <c r="K2979" s="404"/>
      <c r="L2979" s="368"/>
      <c r="M2979" s="368"/>
      <c r="N2979" s="368"/>
      <c r="O2979" s="368"/>
      <c r="P2979" s="368"/>
      <c r="Q2979" s="368"/>
      <c r="R2979" s="405"/>
      <c r="S2979" s="19" t="s">
        <v>255</v>
      </c>
      <c r="T2979" s="19"/>
      <c r="U2979" s="19"/>
      <c r="V2979" s="19"/>
      <c r="W2979" s="19"/>
      <c r="X2979" s="19"/>
      <c r="Y2979" s="19"/>
      <c r="Z2979" s="19"/>
      <c r="AA2979" s="19"/>
    </row>
    <row r="2980" spans="1:27" x14ac:dyDescent="0.2">
      <c r="A2980" s="346" t="str">
        <f>[128]Base_01!$B$4</f>
        <v>Kota</v>
      </c>
      <c r="B2980" s="346"/>
      <c r="C2980" s="346"/>
      <c r="D2980" s="346"/>
      <c r="E2980" s="23" t="str">
        <f>[128]Base_01!$C$4</f>
        <v>Sorong</v>
      </c>
      <c r="F2980" s="19"/>
      <c r="G2980" s="19"/>
      <c r="H2980" s="21"/>
      <c r="I2980" s="21"/>
      <c r="J2980" s="19"/>
      <c r="K2980" s="404"/>
      <c r="L2980" s="368"/>
      <c r="M2980" s="368"/>
      <c r="N2980" s="368"/>
      <c r="O2980" s="368"/>
      <c r="P2980" s="368"/>
      <c r="Q2980" s="368"/>
      <c r="R2980" s="405"/>
      <c r="S2980" s="19" t="s">
        <v>257</v>
      </c>
      <c r="T2980" s="19"/>
      <c r="U2980" s="19"/>
      <c r="V2980" s="19"/>
      <c r="W2980" s="19"/>
      <c r="X2980" s="19"/>
      <c r="Y2980" s="19"/>
      <c r="Z2980" s="19"/>
      <c r="AA2980" s="19"/>
    </row>
    <row r="2981" spans="1:27" x14ac:dyDescent="0.2">
      <c r="A2981" s="346" t="str">
        <f>[128]Base_01!$B$5</f>
        <v>Provinsi</v>
      </c>
      <c r="B2981" s="346"/>
      <c r="C2981" s="346"/>
      <c r="D2981" s="346"/>
      <c r="E2981" s="19" t="str">
        <f>[128]Base_01!$C$5</f>
        <v>Papua Barat Daya</v>
      </c>
      <c r="F2981" s="19"/>
      <c r="G2981" s="21"/>
      <c r="H2981" s="21"/>
      <c r="I2981" s="21"/>
      <c r="J2981" s="19"/>
      <c r="K2981" s="404"/>
      <c r="L2981" s="368"/>
      <c r="M2981" s="368"/>
      <c r="N2981" s="368"/>
      <c r="O2981" s="368"/>
      <c r="P2981" s="368"/>
      <c r="Q2981" s="368"/>
      <c r="R2981" s="405"/>
      <c r="S2981" s="19" t="s">
        <v>258</v>
      </c>
      <c r="T2981" s="19"/>
      <c r="U2981" s="19"/>
      <c r="V2981" s="19"/>
      <c r="W2981" s="19"/>
      <c r="X2981" s="19"/>
      <c r="Y2981" s="19"/>
      <c r="Z2981" s="19"/>
      <c r="AA2981" s="19"/>
    </row>
    <row r="2982" spans="1:27" x14ac:dyDescent="0.2">
      <c r="A2982" s="19"/>
      <c r="B2982" s="19"/>
      <c r="C2982" s="19"/>
      <c r="D2982" s="21"/>
      <c r="E2982" s="21"/>
      <c r="F2982" s="21"/>
      <c r="G2982" s="21"/>
      <c r="H2982" s="21"/>
      <c r="I2982" s="21"/>
      <c r="J2982" s="21"/>
      <c r="K2982" s="404"/>
      <c r="L2982" s="368"/>
      <c r="M2982" s="368"/>
      <c r="N2982" s="368"/>
      <c r="O2982" s="368"/>
      <c r="P2982" s="368"/>
      <c r="Q2982" s="368"/>
      <c r="R2982" s="405"/>
      <c r="S2982" s="19"/>
      <c r="T2982" s="19"/>
      <c r="U2982" s="19"/>
      <c r="V2982" s="19"/>
      <c r="W2982" s="19"/>
      <c r="X2982" s="19"/>
      <c r="Y2982" s="19"/>
      <c r="Z2982" s="19"/>
      <c r="AA2982" s="19"/>
    </row>
    <row r="2983" spans="1:27" x14ac:dyDescent="0.2">
      <c r="A2983" s="19"/>
      <c r="B2983" s="19"/>
      <c r="C2983" s="19"/>
      <c r="D2983" s="21"/>
      <c r="E2983" s="21"/>
      <c r="F2983" s="21"/>
      <c r="G2983" s="21"/>
      <c r="H2983" s="21"/>
      <c r="I2983" s="21"/>
      <c r="J2983" s="21"/>
      <c r="K2983" s="404"/>
      <c r="L2983" s="368"/>
      <c r="M2983" s="368"/>
      <c r="N2983" s="368"/>
      <c r="O2983" s="368"/>
      <c r="P2983" s="368"/>
      <c r="Q2983" s="368"/>
      <c r="R2983" s="405"/>
      <c r="S2983" s="19"/>
      <c r="T2983" s="19"/>
      <c r="U2983" s="19"/>
      <c r="V2983" s="19"/>
      <c r="W2983" s="19"/>
      <c r="X2983" s="19"/>
      <c r="Y2983" s="19"/>
      <c r="Z2983" s="19"/>
      <c r="AA2983" s="19"/>
    </row>
    <row r="2984" spans="1:27" x14ac:dyDescent="0.2">
      <c r="A2984" s="19"/>
      <c r="B2984" s="19"/>
      <c r="C2984" s="19"/>
      <c r="D2984" s="21"/>
      <c r="E2984" s="21"/>
      <c r="F2984" s="21"/>
      <c r="G2984" s="21"/>
      <c r="H2984" s="21"/>
      <c r="I2984" s="21"/>
      <c r="J2984" s="21"/>
      <c r="K2984" s="404"/>
      <c r="L2984" s="368"/>
      <c r="M2984" s="368"/>
      <c r="N2984" s="368"/>
      <c r="O2984" s="368"/>
      <c r="P2984" s="368"/>
      <c r="Q2984" s="368"/>
      <c r="R2984" s="405"/>
      <c r="S2984" s="19"/>
      <c r="T2984" s="19"/>
      <c r="U2984" s="19"/>
      <c r="V2984" s="19"/>
      <c r="W2984" s="19"/>
      <c r="X2984" s="19"/>
      <c r="Y2984" s="19"/>
      <c r="Z2984" s="19"/>
      <c r="AA2984" s="19"/>
    </row>
    <row r="2985" spans="1:27" ht="16" thickBot="1" x14ac:dyDescent="0.25">
      <c r="A2985" s="19"/>
      <c r="B2985" s="19"/>
      <c r="C2985" s="19"/>
      <c r="D2985" s="21"/>
      <c r="E2985" s="21"/>
      <c r="F2985" s="21"/>
      <c r="G2985" s="21"/>
      <c r="H2985" s="21"/>
      <c r="I2985" s="21"/>
      <c r="J2985" s="21"/>
      <c r="K2985" s="406"/>
      <c r="L2985" s="407"/>
      <c r="M2985" s="407"/>
      <c r="N2985" s="407"/>
      <c r="O2985" s="407"/>
      <c r="P2985" s="407"/>
      <c r="Q2985" s="407"/>
      <c r="R2985" s="408"/>
      <c r="S2985" s="19"/>
      <c r="T2985" s="19"/>
      <c r="U2985" s="19"/>
      <c r="V2985" s="19"/>
      <c r="W2985" s="19"/>
      <c r="X2985" s="19"/>
      <c r="Y2985" s="19"/>
      <c r="Z2985" s="19"/>
      <c r="AA2985" s="19"/>
    </row>
    <row r="2986" spans="1:27" x14ac:dyDescent="0.2">
      <c r="A2986" s="19"/>
      <c r="B2986" s="19"/>
      <c r="C2986" s="19"/>
      <c r="D2986" s="21"/>
      <c r="E2986" s="21"/>
      <c r="F2986" s="21"/>
      <c r="G2986" s="21"/>
      <c r="H2986" s="21"/>
      <c r="I2986" s="21"/>
      <c r="J2986" s="21"/>
      <c r="K2986" s="28"/>
      <c r="L2986" s="28"/>
      <c r="M2986" s="28"/>
      <c r="N2986" s="28"/>
      <c r="O2986" s="28"/>
      <c r="P2986" s="28"/>
      <c r="Q2986" s="28"/>
      <c r="R2986" s="28"/>
      <c r="S2986" s="19"/>
      <c r="T2986" s="19"/>
      <c r="U2986" s="19"/>
      <c r="V2986" s="19"/>
      <c r="W2986" s="19"/>
      <c r="X2986" s="19"/>
      <c r="Y2986" s="19"/>
      <c r="Z2986" s="19"/>
      <c r="AA2986" s="19"/>
    </row>
    <row r="2987" spans="1:27" x14ac:dyDescent="0.2">
      <c r="A2987" s="19"/>
      <c r="B2987" s="19"/>
      <c r="C2987" s="19"/>
      <c r="D2987" s="19"/>
      <c r="E2987" s="19"/>
      <c r="F2987" s="19"/>
      <c r="G2987" s="19"/>
      <c r="H2987" s="19"/>
      <c r="I2987" s="21"/>
      <c r="J2987" s="21"/>
      <c r="K2987" s="21"/>
      <c r="L2987" s="21"/>
      <c r="M2987" s="21"/>
      <c r="N2987" s="21"/>
      <c r="O2987" s="21"/>
      <c r="P2987" s="21"/>
      <c r="Q2987" s="21"/>
      <c r="R2987" s="21"/>
      <c r="S2987" s="19"/>
      <c r="T2987" s="19"/>
      <c r="U2987" s="19"/>
      <c r="V2987" s="19"/>
      <c r="W2987" s="19"/>
      <c r="X2987" s="19"/>
      <c r="Y2987" s="19"/>
      <c r="Z2987" s="19"/>
      <c r="AA2987" s="19"/>
    </row>
    <row r="2988" spans="1:27" ht="16" thickBot="1" x14ac:dyDescent="0.25">
      <c r="A2988" s="24" t="s">
        <v>310</v>
      </c>
      <c r="B2988" s="19"/>
      <c r="C2988" s="19"/>
      <c r="D2988" s="19"/>
      <c r="E2988" s="19"/>
      <c r="F2988" s="19"/>
      <c r="G2988" s="19"/>
      <c r="H2988" s="19"/>
      <c r="I2988" s="21"/>
      <c r="J2988" s="21"/>
      <c r="K2988" s="21"/>
      <c r="L2988" s="21"/>
      <c r="M2988" s="21"/>
      <c r="N2988" s="25"/>
      <c r="O2988" s="21"/>
      <c r="P2988" s="21"/>
      <c r="Q2988" s="21"/>
      <c r="R2988" s="21"/>
      <c r="S2988" s="19"/>
      <c r="T2988" s="19"/>
      <c r="U2988" s="19"/>
      <c r="V2988" s="19"/>
      <c r="W2988" s="19"/>
      <c r="X2988" s="19"/>
      <c r="Y2988" s="19"/>
      <c r="Z2988" s="19"/>
      <c r="AA2988" s="19"/>
    </row>
    <row r="2989" spans="1:27" x14ac:dyDescent="0.2">
      <c r="A2989" s="383" t="s">
        <v>259</v>
      </c>
      <c r="B2989" s="384"/>
      <c r="C2989" s="384"/>
      <c r="D2989" s="384"/>
      <c r="E2989" s="384"/>
      <c r="F2989" s="389" t="s">
        <v>323</v>
      </c>
      <c r="G2989" s="390"/>
      <c r="H2989" s="390"/>
      <c r="I2989" s="390"/>
      <c r="J2989" s="390"/>
      <c r="K2989" s="390"/>
      <c r="L2989" s="390"/>
      <c r="M2989" s="391"/>
      <c r="N2989" s="384" t="s">
        <v>259</v>
      </c>
      <c r="O2989" s="384"/>
      <c r="P2989" s="384"/>
      <c r="Q2989" s="384"/>
      <c r="R2989" s="397"/>
      <c r="S2989" s="19"/>
      <c r="T2989" s="19"/>
      <c r="U2989" s="19"/>
      <c r="V2989" s="19"/>
      <c r="W2989" s="19"/>
      <c r="X2989" s="19"/>
      <c r="Y2989" s="19"/>
      <c r="Z2989" s="19"/>
      <c r="AA2989" s="19"/>
    </row>
    <row r="2990" spans="1:27" x14ac:dyDescent="0.2">
      <c r="A2990" s="385"/>
      <c r="B2990" s="386"/>
      <c r="C2990" s="386"/>
      <c r="D2990" s="386"/>
      <c r="E2990" s="386"/>
      <c r="F2990" s="392"/>
      <c r="G2990" s="379"/>
      <c r="H2990" s="379"/>
      <c r="I2990" s="379"/>
      <c r="J2990" s="379"/>
      <c r="K2990" s="379"/>
      <c r="L2990" s="379"/>
      <c r="M2990" s="393"/>
      <c r="N2990" s="386"/>
      <c r="O2990" s="386"/>
      <c r="P2990" s="386"/>
      <c r="Q2990" s="386"/>
      <c r="R2990" s="398"/>
      <c r="S2990" s="19" t="s">
        <v>260</v>
      </c>
      <c r="T2990" s="19"/>
      <c r="U2990" s="19"/>
      <c r="V2990" s="19"/>
      <c r="W2990" s="19"/>
      <c r="X2990" s="19"/>
      <c r="Y2990" s="19"/>
      <c r="Z2990" s="19"/>
      <c r="AA2990" s="19"/>
    </row>
    <row r="2991" spans="1:27" x14ac:dyDescent="0.2">
      <c r="A2991" s="385"/>
      <c r="B2991" s="386"/>
      <c r="C2991" s="386"/>
      <c r="D2991" s="386"/>
      <c r="E2991" s="386"/>
      <c r="F2991" s="392"/>
      <c r="G2991" s="379"/>
      <c r="H2991" s="379"/>
      <c r="I2991" s="379"/>
      <c r="J2991" s="379"/>
      <c r="K2991" s="379"/>
      <c r="L2991" s="379"/>
      <c r="M2991" s="393"/>
      <c r="N2991" s="386"/>
      <c r="O2991" s="386"/>
      <c r="P2991" s="386"/>
      <c r="Q2991" s="386"/>
      <c r="R2991" s="398"/>
      <c r="S2991" s="19" t="s">
        <v>261</v>
      </c>
      <c r="T2991" s="19"/>
      <c r="U2991" s="19"/>
      <c r="V2991" s="19"/>
      <c r="W2991" s="19"/>
      <c r="X2991" s="19"/>
      <c r="Y2991" s="19"/>
      <c r="Z2991" s="19"/>
      <c r="AA2991" s="19"/>
    </row>
    <row r="2992" spans="1:27" x14ac:dyDescent="0.2">
      <c r="A2992" s="385"/>
      <c r="B2992" s="386"/>
      <c r="C2992" s="386"/>
      <c r="D2992" s="386"/>
      <c r="E2992" s="386"/>
      <c r="F2992" s="392"/>
      <c r="G2992" s="379"/>
      <c r="H2992" s="379"/>
      <c r="I2992" s="379"/>
      <c r="J2992" s="379"/>
      <c r="K2992" s="379"/>
      <c r="L2992" s="379"/>
      <c r="M2992" s="393"/>
      <c r="N2992" s="386"/>
      <c r="O2992" s="386"/>
      <c r="P2992" s="386"/>
      <c r="Q2992" s="386"/>
      <c r="R2992" s="398"/>
      <c r="S2992" s="19"/>
      <c r="T2992" s="19"/>
      <c r="U2992" s="19"/>
      <c r="V2992" s="19"/>
      <c r="W2992" s="19"/>
      <c r="X2992" s="19"/>
      <c r="Y2992" s="19"/>
      <c r="Z2992" s="19"/>
      <c r="AA2992" s="19"/>
    </row>
    <row r="2993" spans="1:27" x14ac:dyDescent="0.2">
      <c r="A2993" s="385"/>
      <c r="B2993" s="386"/>
      <c r="C2993" s="386"/>
      <c r="D2993" s="386"/>
      <c r="E2993" s="386"/>
      <c r="F2993" s="392"/>
      <c r="G2993" s="379"/>
      <c r="H2993" s="379"/>
      <c r="I2993" s="379"/>
      <c r="J2993" s="379"/>
      <c r="K2993" s="379"/>
      <c r="L2993" s="379"/>
      <c r="M2993" s="393"/>
      <c r="N2993" s="386"/>
      <c r="O2993" s="386"/>
      <c r="P2993" s="386"/>
      <c r="Q2993" s="386"/>
      <c r="R2993" s="398"/>
      <c r="S2993" s="19"/>
      <c r="T2993" s="19"/>
      <c r="U2993" s="19"/>
      <c r="V2993" s="19"/>
      <c r="W2993" s="19"/>
      <c r="X2993" s="19"/>
      <c r="Y2993" s="19"/>
      <c r="Z2993" s="19"/>
      <c r="AA2993" s="19"/>
    </row>
    <row r="2994" spans="1:27" x14ac:dyDescent="0.2">
      <c r="A2994" s="385"/>
      <c r="B2994" s="386"/>
      <c r="C2994" s="386"/>
      <c r="D2994" s="386"/>
      <c r="E2994" s="386"/>
      <c r="F2994" s="392"/>
      <c r="G2994" s="379"/>
      <c r="H2994" s="379"/>
      <c r="I2994" s="379"/>
      <c r="J2994" s="379"/>
      <c r="K2994" s="379"/>
      <c r="L2994" s="379"/>
      <c r="M2994" s="393"/>
      <c r="N2994" s="386"/>
      <c r="O2994" s="386"/>
      <c r="P2994" s="386"/>
      <c r="Q2994" s="386"/>
      <c r="R2994" s="398"/>
      <c r="S2994" s="19"/>
      <c r="T2994" s="19"/>
      <c r="U2994" s="19"/>
      <c r="V2994" s="19"/>
      <c r="W2994" s="19"/>
      <c r="X2994" s="19"/>
      <c r="Y2994" s="19"/>
      <c r="Z2994" s="19"/>
      <c r="AA2994" s="19"/>
    </row>
    <row r="2995" spans="1:27" x14ac:dyDescent="0.2">
      <c r="A2995" s="385"/>
      <c r="B2995" s="386"/>
      <c r="C2995" s="386"/>
      <c r="D2995" s="386"/>
      <c r="E2995" s="386"/>
      <c r="F2995" s="392"/>
      <c r="G2995" s="379"/>
      <c r="H2995" s="379"/>
      <c r="I2995" s="379"/>
      <c r="J2995" s="379"/>
      <c r="K2995" s="379"/>
      <c r="L2995" s="379"/>
      <c r="M2995" s="393"/>
      <c r="N2995" s="386"/>
      <c r="O2995" s="386"/>
      <c r="P2995" s="386"/>
      <c r="Q2995" s="386"/>
      <c r="R2995" s="398"/>
      <c r="S2995" s="19"/>
      <c r="T2995" s="19"/>
      <c r="U2995" s="19"/>
      <c r="V2995" s="19"/>
      <c r="W2995" s="19"/>
      <c r="X2995" s="19"/>
      <c r="Y2995" s="19"/>
      <c r="Z2995" s="19"/>
      <c r="AA2995" s="19"/>
    </row>
    <row r="2996" spans="1:27" x14ac:dyDescent="0.2">
      <c r="A2996" s="385"/>
      <c r="B2996" s="386"/>
      <c r="C2996" s="386"/>
      <c r="D2996" s="386"/>
      <c r="E2996" s="386"/>
      <c r="F2996" s="392"/>
      <c r="G2996" s="379"/>
      <c r="H2996" s="379"/>
      <c r="I2996" s="379"/>
      <c r="J2996" s="379"/>
      <c r="K2996" s="379"/>
      <c r="L2996" s="379"/>
      <c r="M2996" s="393"/>
      <c r="N2996" s="386"/>
      <c r="O2996" s="386"/>
      <c r="P2996" s="386"/>
      <c r="Q2996" s="386"/>
      <c r="R2996" s="398"/>
      <c r="S2996" s="19" t="s">
        <v>262</v>
      </c>
      <c r="T2996" s="19"/>
      <c r="U2996" s="19"/>
      <c r="V2996" s="19"/>
      <c r="W2996" s="19"/>
      <c r="X2996" s="19"/>
      <c r="Y2996" s="19"/>
      <c r="Z2996" s="19"/>
      <c r="AA2996" s="19"/>
    </row>
    <row r="2997" spans="1:27" x14ac:dyDescent="0.2">
      <c r="A2997" s="385"/>
      <c r="B2997" s="386"/>
      <c r="C2997" s="386"/>
      <c r="D2997" s="386"/>
      <c r="E2997" s="386"/>
      <c r="F2997" s="392"/>
      <c r="G2997" s="379"/>
      <c r="H2997" s="379"/>
      <c r="I2997" s="379"/>
      <c r="J2997" s="379"/>
      <c r="K2997" s="379"/>
      <c r="L2997" s="379"/>
      <c r="M2997" s="393"/>
      <c r="N2997" s="386"/>
      <c r="O2997" s="386"/>
      <c r="P2997" s="386"/>
      <c r="Q2997" s="386"/>
      <c r="R2997" s="398"/>
      <c r="S2997" s="19" t="s">
        <v>263</v>
      </c>
      <c r="T2997" s="19"/>
      <c r="U2997" s="19"/>
      <c r="V2997" s="19"/>
      <c r="W2997" s="19"/>
      <c r="X2997" s="19"/>
      <c r="Y2997" s="19"/>
      <c r="Z2997" s="19"/>
      <c r="AA2997" s="19"/>
    </row>
    <row r="2998" spans="1:27" ht="16" thickBot="1" x14ac:dyDescent="0.25">
      <c r="A2998" s="387"/>
      <c r="B2998" s="388"/>
      <c r="C2998" s="388"/>
      <c r="D2998" s="388"/>
      <c r="E2998" s="388"/>
      <c r="F2998" s="392"/>
      <c r="G2998" s="379"/>
      <c r="H2998" s="379"/>
      <c r="I2998" s="379"/>
      <c r="J2998" s="379"/>
      <c r="K2998" s="379"/>
      <c r="L2998" s="379"/>
      <c r="M2998" s="393"/>
      <c r="N2998" s="388"/>
      <c r="O2998" s="388"/>
      <c r="P2998" s="388"/>
      <c r="Q2998" s="388"/>
      <c r="R2998" s="399"/>
      <c r="S2998" s="19" t="s">
        <v>258</v>
      </c>
      <c r="T2998" s="19"/>
      <c r="U2998" s="19"/>
      <c r="V2998" s="19"/>
      <c r="W2998" s="19"/>
      <c r="X2998" s="19"/>
      <c r="Y2998" s="19"/>
      <c r="Z2998" s="19"/>
      <c r="AA2998" s="19"/>
    </row>
    <row r="2999" spans="1:27" x14ac:dyDescent="0.2">
      <c r="A2999" s="383" t="s">
        <v>259</v>
      </c>
      <c r="B2999" s="384"/>
      <c r="C2999" s="384"/>
      <c r="D2999" s="384"/>
      <c r="E2999" s="384"/>
      <c r="F2999" s="392"/>
      <c r="G2999" s="379"/>
      <c r="H2999" s="379"/>
      <c r="I2999" s="379"/>
      <c r="J2999" s="379"/>
      <c r="K2999" s="379"/>
      <c r="L2999" s="379"/>
      <c r="M2999" s="393"/>
      <c r="N2999" s="384" t="s">
        <v>259</v>
      </c>
      <c r="O2999" s="384"/>
      <c r="P2999" s="384"/>
      <c r="Q2999" s="384"/>
      <c r="R2999" s="397"/>
      <c r="S2999" s="19" t="s">
        <v>264</v>
      </c>
      <c r="T2999" s="19"/>
      <c r="U2999" s="19"/>
      <c r="V2999" s="19"/>
      <c r="W2999" s="19"/>
      <c r="X2999" s="19"/>
      <c r="Y2999" s="19"/>
      <c r="Z2999" s="19"/>
      <c r="AA2999" s="19"/>
    </row>
    <row r="3000" spans="1:27" x14ac:dyDescent="0.2">
      <c r="A3000" s="385"/>
      <c r="B3000" s="386"/>
      <c r="C3000" s="386"/>
      <c r="D3000" s="386"/>
      <c r="E3000" s="386"/>
      <c r="F3000" s="392"/>
      <c r="G3000" s="379"/>
      <c r="H3000" s="379"/>
      <c r="I3000" s="379"/>
      <c r="J3000" s="379"/>
      <c r="K3000" s="379"/>
      <c r="L3000" s="379"/>
      <c r="M3000" s="393"/>
      <c r="N3000" s="386"/>
      <c r="O3000" s="386"/>
      <c r="P3000" s="386"/>
      <c r="Q3000" s="386"/>
      <c r="R3000" s="398"/>
      <c r="S3000" s="19" t="s">
        <v>265</v>
      </c>
      <c r="T3000" s="19"/>
      <c r="U3000" s="19"/>
      <c r="V3000" s="19"/>
      <c r="W3000" s="19"/>
      <c r="X3000" s="19"/>
      <c r="Y3000" s="19"/>
      <c r="Z3000" s="19"/>
      <c r="AA3000" s="19"/>
    </row>
    <row r="3001" spans="1:27" x14ac:dyDescent="0.2">
      <c r="A3001" s="385"/>
      <c r="B3001" s="386"/>
      <c r="C3001" s="386"/>
      <c r="D3001" s="386"/>
      <c r="E3001" s="386"/>
      <c r="F3001" s="392"/>
      <c r="G3001" s="379"/>
      <c r="H3001" s="379"/>
      <c r="I3001" s="379"/>
      <c r="J3001" s="379"/>
      <c r="K3001" s="379"/>
      <c r="L3001" s="379"/>
      <c r="M3001" s="393"/>
      <c r="N3001" s="386"/>
      <c r="O3001" s="386"/>
      <c r="P3001" s="386"/>
      <c r="Q3001" s="386"/>
      <c r="R3001" s="398"/>
      <c r="S3001" s="19"/>
      <c r="T3001" s="19"/>
      <c r="U3001" s="19"/>
      <c r="V3001" s="19"/>
      <c r="W3001" s="19"/>
      <c r="X3001" s="19"/>
      <c r="Y3001" s="19"/>
      <c r="Z3001" s="19"/>
      <c r="AA3001" s="19"/>
    </row>
    <row r="3002" spans="1:27" x14ac:dyDescent="0.2">
      <c r="A3002" s="385"/>
      <c r="B3002" s="386"/>
      <c r="C3002" s="386"/>
      <c r="D3002" s="386"/>
      <c r="E3002" s="386"/>
      <c r="F3002" s="392"/>
      <c r="G3002" s="379"/>
      <c r="H3002" s="379"/>
      <c r="I3002" s="379"/>
      <c r="J3002" s="379"/>
      <c r="K3002" s="379"/>
      <c r="L3002" s="379"/>
      <c r="M3002" s="393"/>
      <c r="N3002" s="386"/>
      <c r="O3002" s="386"/>
      <c r="P3002" s="386"/>
      <c r="Q3002" s="386"/>
      <c r="R3002" s="398"/>
      <c r="S3002" s="19"/>
      <c r="T3002" s="19"/>
      <c r="U3002" s="19"/>
      <c r="V3002" s="19"/>
      <c r="W3002" s="19"/>
      <c r="X3002" s="19"/>
      <c r="Y3002" s="19"/>
      <c r="Z3002" s="19"/>
      <c r="AA3002" s="19"/>
    </row>
    <row r="3003" spans="1:27" x14ac:dyDescent="0.2">
      <c r="A3003" s="385"/>
      <c r="B3003" s="386"/>
      <c r="C3003" s="386"/>
      <c r="D3003" s="386"/>
      <c r="E3003" s="386"/>
      <c r="F3003" s="392"/>
      <c r="G3003" s="379"/>
      <c r="H3003" s="379"/>
      <c r="I3003" s="379"/>
      <c r="J3003" s="379"/>
      <c r="K3003" s="379"/>
      <c r="L3003" s="379"/>
      <c r="M3003" s="393"/>
      <c r="N3003" s="386"/>
      <c r="O3003" s="386"/>
      <c r="P3003" s="386"/>
      <c r="Q3003" s="386"/>
      <c r="R3003" s="398"/>
      <c r="S3003" s="19"/>
      <c r="T3003" s="19"/>
      <c r="U3003" s="19"/>
      <c r="V3003" s="19"/>
      <c r="W3003" s="19"/>
      <c r="X3003" s="19"/>
      <c r="Y3003" s="19"/>
      <c r="Z3003" s="19"/>
      <c r="AA3003" s="19"/>
    </row>
    <row r="3004" spans="1:27" x14ac:dyDescent="0.2">
      <c r="A3004" s="385"/>
      <c r="B3004" s="386"/>
      <c r="C3004" s="386"/>
      <c r="D3004" s="386"/>
      <c r="E3004" s="386"/>
      <c r="F3004" s="392"/>
      <c r="G3004" s="379"/>
      <c r="H3004" s="379"/>
      <c r="I3004" s="379"/>
      <c r="J3004" s="379"/>
      <c r="K3004" s="379"/>
      <c r="L3004" s="379"/>
      <c r="M3004" s="393"/>
      <c r="N3004" s="386"/>
      <c r="O3004" s="386"/>
      <c r="P3004" s="386"/>
      <c r="Q3004" s="386"/>
      <c r="R3004" s="398"/>
      <c r="S3004" s="19"/>
      <c r="T3004" s="19"/>
      <c r="U3004" s="19"/>
      <c r="V3004" s="19"/>
      <c r="W3004" s="19"/>
      <c r="X3004" s="19"/>
      <c r="Y3004" s="19"/>
      <c r="Z3004" s="19"/>
      <c r="AA3004" s="19"/>
    </row>
    <row r="3005" spans="1:27" x14ac:dyDescent="0.2">
      <c r="A3005" s="385"/>
      <c r="B3005" s="386"/>
      <c r="C3005" s="386"/>
      <c r="D3005" s="386"/>
      <c r="E3005" s="386"/>
      <c r="F3005" s="392"/>
      <c r="G3005" s="379"/>
      <c r="H3005" s="379"/>
      <c r="I3005" s="379"/>
      <c r="J3005" s="379"/>
      <c r="K3005" s="379"/>
      <c r="L3005" s="379"/>
      <c r="M3005" s="393"/>
      <c r="N3005" s="386"/>
      <c r="O3005" s="386"/>
      <c r="P3005" s="386"/>
      <c r="Q3005" s="386"/>
      <c r="R3005" s="398"/>
      <c r="S3005" s="19"/>
      <c r="T3005" s="19"/>
      <c r="U3005" s="19"/>
      <c r="V3005" s="19"/>
      <c r="W3005" s="19"/>
      <c r="X3005" s="19"/>
      <c r="Y3005" s="19"/>
      <c r="Z3005" s="19"/>
      <c r="AA3005" s="19"/>
    </row>
    <row r="3006" spans="1:27" x14ac:dyDescent="0.2">
      <c r="A3006" s="385"/>
      <c r="B3006" s="386"/>
      <c r="C3006" s="386"/>
      <c r="D3006" s="386"/>
      <c r="E3006" s="386"/>
      <c r="F3006" s="392"/>
      <c r="G3006" s="379"/>
      <c r="H3006" s="379"/>
      <c r="I3006" s="379"/>
      <c r="J3006" s="379"/>
      <c r="K3006" s="379"/>
      <c r="L3006" s="379"/>
      <c r="M3006" s="393"/>
      <c r="N3006" s="386"/>
      <c r="O3006" s="386"/>
      <c r="P3006" s="386"/>
      <c r="Q3006" s="386"/>
      <c r="R3006" s="398"/>
      <c r="S3006" s="19"/>
      <c r="T3006" s="19"/>
      <c r="U3006" s="19"/>
      <c r="V3006" s="19"/>
      <c r="W3006" s="19"/>
      <c r="X3006" s="19"/>
      <c r="Y3006" s="19"/>
      <c r="Z3006" s="19"/>
      <c r="AA3006" s="19"/>
    </row>
    <row r="3007" spans="1:27" x14ac:dyDescent="0.2">
      <c r="A3007" s="385"/>
      <c r="B3007" s="386"/>
      <c r="C3007" s="386"/>
      <c r="D3007" s="386"/>
      <c r="E3007" s="386"/>
      <c r="F3007" s="392"/>
      <c r="G3007" s="379"/>
      <c r="H3007" s="379"/>
      <c r="I3007" s="379"/>
      <c r="J3007" s="379"/>
      <c r="K3007" s="379"/>
      <c r="L3007" s="379"/>
      <c r="M3007" s="393"/>
      <c r="N3007" s="386"/>
      <c r="O3007" s="386"/>
      <c r="P3007" s="386"/>
      <c r="Q3007" s="386"/>
      <c r="R3007" s="398"/>
      <c r="S3007" s="19"/>
      <c r="T3007" s="19"/>
      <c r="U3007" s="19"/>
      <c r="V3007" s="19"/>
      <c r="W3007" s="19"/>
      <c r="X3007" s="19"/>
      <c r="Y3007" s="19"/>
      <c r="Z3007" s="19"/>
      <c r="AA3007" s="19"/>
    </row>
    <row r="3008" spans="1:27" ht="16" thickBot="1" x14ac:dyDescent="0.25">
      <c r="A3008" s="387"/>
      <c r="B3008" s="388"/>
      <c r="C3008" s="388"/>
      <c r="D3008" s="388"/>
      <c r="E3008" s="388"/>
      <c r="F3008" s="392"/>
      <c r="G3008" s="379"/>
      <c r="H3008" s="379"/>
      <c r="I3008" s="379"/>
      <c r="J3008" s="379"/>
      <c r="K3008" s="379"/>
      <c r="L3008" s="379"/>
      <c r="M3008" s="393"/>
      <c r="N3008" s="388"/>
      <c r="O3008" s="388"/>
      <c r="P3008" s="388"/>
      <c r="Q3008" s="388"/>
      <c r="R3008" s="399"/>
      <c r="S3008" s="19"/>
      <c r="T3008" s="19"/>
      <c r="U3008" s="19"/>
      <c r="V3008" s="19"/>
      <c r="W3008" s="19"/>
      <c r="X3008" s="19"/>
      <c r="Y3008" s="19"/>
      <c r="Z3008" s="19"/>
      <c r="AA3008" s="19"/>
    </row>
    <row r="3009" spans="1:27" x14ac:dyDescent="0.2">
      <c r="A3009" s="383" t="s">
        <v>259</v>
      </c>
      <c r="B3009" s="384"/>
      <c r="C3009" s="384"/>
      <c r="D3009" s="384"/>
      <c r="E3009" s="384"/>
      <c r="F3009" s="392"/>
      <c r="G3009" s="379"/>
      <c r="H3009" s="379"/>
      <c r="I3009" s="379"/>
      <c r="J3009" s="379"/>
      <c r="K3009" s="379"/>
      <c r="L3009" s="379"/>
      <c r="M3009" s="393"/>
      <c r="N3009" s="384" t="s">
        <v>259</v>
      </c>
      <c r="O3009" s="384"/>
      <c r="P3009" s="384"/>
      <c r="Q3009" s="384"/>
      <c r="R3009" s="397"/>
      <c r="S3009" s="19"/>
      <c r="T3009" s="19"/>
      <c r="U3009" s="19"/>
      <c r="V3009" s="19"/>
      <c r="W3009" s="19"/>
      <c r="X3009" s="19"/>
      <c r="Y3009" s="19"/>
      <c r="Z3009" s="19"/>
      <c r="AA3009" s="19"/>
    </row>
    <row r="3010" spans="1:27" x14ac:dyDescent="0.2">
      <c r="A3010" s="385"/>
      <c r="B3010" s="386"/>
      <c r="C3010" s="386"/>
      <c r="D3010" s="386"/>
      <c r="E3010" s="386"/>
      <c r="F3010" s="392"/>
      <c r="G3010" s="379"/>
      <c r="H3010" s="379"/>
      <c r="I3010" s="379"/>
      <c r="J3010" s="379"/>
      <c r="K3010" s="379"/>
      <c r="L3010" s="379"/>
      <c r="M3010" s="393"/>
      <c r="N3010" s="386"/>
      <c r="O3010" s="386"/>
      <c r="P3010" s="386"/>
      <c r="Q3010" s="386"/>
      <c r="R3010" s="398"/>
      <c r="S3010" s="19"/>
      <c r="T3010" s="19"/>
      <c r="U3010" s="19"/>
      <c r="V3010" s="19"/>
      <c r="W3010" s="19"/>
      <c r="X3010" s="19"/>
      <c r="Y3010" s="19"/>
      <c r="Z3010" s="19"/>
      <c r="AA3010" s="19"/>
    </row>
    <row r="3011" spans="1:27" x14ac:dyDescent="0.2">
      <c r="A3011" s="385"/>
      <c r="B3011" s="386"/>
      <c r="C3011" s="386"/>
      <c r="D3011" s="386"/>
      <c r="E3011" s="386"/>
      <c r="F3011" s="392"/>
      <c r="G3011" s="379"/>
      <c r="H3011" s="379"/>
      <c r="I3011" s="379"/>
      <c r="J3011" s="379"/>
      <c r="K3011" s="379"/>
      <c r="L3011" s="379"/>
      <c r="M3011" s="393"/>
      <c r="N3011" s="386"/>
      <c r="O3011" s="386"/>
      <c r="P3011" s="386"/>
      <c r="Q3011" s="386"/>
      <c r="R3011" s="398"/>
      <c r="S3011" s="19"/>
      <c r="T3011" s="19"/>
      <c r="U3011" s="19"/>
      <c r="V3011" s="19"/>
      <c r="W3011" s="19"/>
      <c r="X3011" s="19"/>
      <c r="Y3011" s="19"/>
      <c r="Z3011" s="19"/>
      <c r="AA3011" s="19"/>
    </row>
    <row r="3012" spans="1:27" x14ac:dyDescent="0.2">
      <c r="A3012" s="385"/>
      <c r="B3012" s="386"/>
      <c r="C3012" s="386"/>
      <c r="D3012" s="386"/>
      <c r="E3012" s="386"/>
      <c r="F3012" s="392"/>
      <c r="G3012" s="379"/>
      <c r="H3012" s="379"/>
      <c r="I3012" s="379"/>
      <c r="J3012" s="379"/>
      <c r="K3012" s="379"/>
      <c r="L3012" s="379"/>
      <c r="M3012" s="393"/>
      <c r="N3012" s="386"/>
      <c r="O3012" s="386"/>
      <c r="P3012" s="386"/>
      <c r="Q3012" s="386"/>
      <c r="R3012" s="398"/>
      <c r="S3012" s="19"/>
      <c r="T3012" s="19"/>
      <c r="U3012" s="19"/>
      <c r="V3012" s="19"/>
      <c r="W3012" s="19"/>
      <c r="X3012" s="19"/>
      <c r="Y3012" s="19"/>
      <c r="Z3012" s="19"/>
      <c r="AA3012" s="19"/>
    </row>
    <row r="3013" spans="1:27" x14ac:dyDescent="0.2">
      <c r="A3013" s="385"/>
      <c r="B3013" s="386"/>
      <c r="C3013" s="386"/>
      <c r="D3013" s="386"/>
      <c r="E3013" s="386"/>
      <c r="F3013" s="392"/>
      <c r="G3013" s="379"/>
      <c r="H3013" s="379"/>
      <c r="I3013" s="379"/>
      <c r="J3013" s="379"/>
      <c r="K3013" s="379"/>
      <c r="L3013" s="379"/>
      <c r="M3013" s="393"/>
      <c r="N3013" s="386"/>
      <c r="O3013" s="386"/>
      <c r="P3013" s="386"/>
      <c r="Q3013" s="386"/>
      <c r="R3013" s="398"/>
      <c r="S3013" s="19"/>
      <c r="T3013" s="19"/>
      <c r="U3013" s="19"/>
      <c r="V3013" s="19"/>
      <c r="W3013" s="19"/>
      <c r="X3013" s="19"/>
      <c r="Y3013" s="19"/>
      <c r="Z3013" s="19"/>
      <c r="AA3013" s="19"/>
    </row>
    <row r="3014" spans="1:27" x14ac:dyDescent="0.2">
      <c r="A3014" s="385"/>
      <c r="B3014" s="386"/>
      <c r="C3014" s="386"/>
      <c r="D3014" s="386"/>
      <c r="E3014" s="386"/>
      <c r="F3014" s="392"/>
      <c r="G3014" s="379"/>
      <c r="H3014" s="379"/>
      <c r="I3014" s="379"/>
      <c r="J3014" s="379"/>
      <c r="K3014" s="379"/>
      <c r="L3014" s="379"/>
      <c r="M3014" s="393"/>
      <c r="N3014" s="386"/>
      <c r="O3014" s="386"/>
      <c r="P3014" s="386"/>
      <c r="Q3014" s="386"/>
      <c r="R3014" s="398"/>
      <c r="S3014" s="19"/>
      <c r="T3014" s="19"/>
      <c r="U3014" s="19"/>
      <c r="V3014" s="19"/>
      <c r="W3014" s="19"/>
      <c r="X3014" s="19"/>
      <c r="Y3014" s="19"/>
      <c r="Z3014" s="19"/>
      <c r="AA3014" s="19"/>
    </row>
    <row r="3015" spans="1:27" x14ac:dyDescent="0.2">
      <c r="A3015" s="385"/>
      <c r="B3015" s="386"/>
      <c r="C3015" s="386"/>
      <c r="D3015" s="386"/>
      <c r="E3015" s="386"/>
      <c r="F3015" s="392"/>
      <c r="G3015" s="379"/>
      <c r="H3015" s="379"/>
      <c r="I3015" s="379"/>
      <c r="J3015" s="379"/>
      <c r="K3015" s="379"/>
      <c r="L3015" s="379"/>
      <c r="M3015" s="393"/>
      <c r="N3015" s="386"/>
      <c r="O3015" s="386"/>
      <c r="P3015" s="386"/>
      <c r="Q3015" s="386"/>
      <c r="R3015" s="398"/>
      <c r="S3015" s="19"/>
      <c r="T3015" s="19"/>
      <c r="U3015" s="19"/>
      <c r="V3015" s="19"/>
      <c r="W3015" s="19"/>
      <c r="X3015" s="19"/>
      <c r="Y3015" s="19"/>
      <c r="Z3015" s="19"/>
      <c r="AA3015" s="19"/>
    </row>
    <row r="3016" spans="1:27" x14ac:dyDescent="0.2">
      <c r="A3016" s="385"/>
      <c r="B3016" s="386"/>
      <c r="C3016" s="386"/>
      <c r="D3016" s="386"/>
      <c r="E3016" s="386"/>
      <c r="F3016" s="392"/>
      <c r="G3016" s="379"/>
      <c r="H3016" s="379"/>
      <c r="I3016" s="379"/>
      <c r="J3016" s="379"/>
      <c r="K3016" s="379"/>
      <c r="L3016" s="379"/>
      <c r="M3016" s="393"/>
      <c r="N3016" s="386"/>
      <c r="O3016" s="386"/>
      <c r="P3016" s="386"/>
      <c r="Q3016" s="386"/>
      <c r="R3016" s="398"/>
      <c r="S3016" s="19"/>
      <c r="T3016" s="19"/>
      <c r="U3016" s="19"/>
      <c r="V3016" s="19"/>
      <c r="W3016" s="19"/>
      <c r="X3016" s="19"/>
      <c r="Y3016" s="19"/>
      <c r="Z3016" s="19"/>
      <c r="AA3016" s="19"/>
    </row>
    <row r="3017" spans="1:27" x14ac:dyDescent="0.2">
      <c r="A3017" s="385"/>
      <c r="B3017" s="386"/>
      <c r="C3017" s="386"/>
      <c r="D3017" s="386"/>
      <c r="E3017" s="386"/>
      <c r="F3017" s="392"/>
      <c r="G3017" s="379"/>
      <c r="H3017" s="379"/>
      <c r="I3017" s="379"/>
      <c r="J3017" s="379"/>
      <c r="K3017" s="379"/>
      <c r="L3017" s="379"/>
      <c r="M3017" s="393"/>
      <c r="N3017" s="386"/>
      <c r="O3017" s="386"/>
      <c r="P3017" s="386"/>
      <c r="Q3017" s="386"/>
      <c r="R3017" s="398"/>
      <c r="S3017" s="19"/>
      <c r="T3017" s="19"/>
      <c r="U3017" s="19"/>
      <c r="V3017" s="19"/>
      <c r="W3017" s="19"/>
      <c r="X3017" s="19"/>
      <c r="Y3017" s="19"/>
      <c r="Z3017" s="19"/>
      <c r="AA3017" s="19"/>
    </row>
    <row r="3018" spans="1:27" ht="16" thickBot="1" x14ac:dyDescent="0.25">
      <c r="A3018" s="387"/>
      <c r="B3018" s="388"/>
      <c r="C3018" s="388"/>
      <c r="D3018" s="388"/>
      <c r="E3018" s="388"/>
      <c r="F3018" s="394"/>
      <c r="G3018" s="395"/>
      <c r="H3018" s="395"/>
      <c r="I3018" s="395"/>
      <c r="J3018" s="395"/>
      <c r="K3018" s="395"/>
      <c r="L3018" s="395"/>
      <c r="M3018" s="396"/>
      <c r="N3018" s="388"/>
      <c r="O3018" s="388"/>
      <c r="P3018" s="388"/>
      <c r="Q3018" s="388"/>
      <c r="R3018" s="399"/>
      <c r="S3018" s="19"/>
      <c r="T3018" s="19"/>
      <c r="U3018" s="19"/>
      <c r="V3018" s="19"/>
      <c r="W3018" s="19"/>
      <c r="X3018" s="19"/>
      <c r="Y3018" s="19"/>
      <c r="Z3018" s="19"/>
      <c r="AA3018" s="19"/>
    </row>
    <row r="3019" spans="1:27" x14ac:dyDescent="0.2">
      <c r="A3019" s="26"/>
      <c r="B3019" s="26"/>
      <c r="C3019" s="26"/>
      <c r="D3019" s="26"/>
      <c r="E3019" s="26"/>
      <c r="F3019" s="26"/>
      <c r="G3019" s="26"/>
      <c r="H3019" s="26"/>
      <c r="I3019" s="26"/>
      <c r="J3019" s="26"/>
      <c r="K3019" s="26"/>
      <c r="L3019" s="26"/>
      <c r="M3019" s="26"/>
      <c r="N3019" s="27"/>
      <c r="O3019" s="26"/>
      <c r="P3019" s="26"/>
      <c r="Q3019" s="26"/>
      <c r="R3019" s="26"/>
      <c r="S3019" s="19"/>
      <c r="T3019" s="19"/>
      <c r="U3019" s="19"/>
      <c r="V3019" s="19"/>
      <c r="W3019" s="19"/>
      <c r="X3019" s="19"/>
      <c r="Y3019" s="19"/>
      <c r="Z3019" s="19"/>
      <c r="AA3019" s="19"/>
    </row>
    <row r="3020" spans="1:27" x14ac:dyDescent="0.2">
      <c r="A3020" s="380" t="s">
        <v>266</v>
      </c>
      <c r="B3020" s="380"/>
      <c r="C3020" s="380"/>
      <c r="D3020" s="380"/>
      <c r="E3020" s="380"/>
      <c r="F3020" s="380"/>
      <c r="G3020" s="380"/>
      <c r="H3020" s="380"/>
      <c r="I3020" s="19"/>
      <c r="J3020" s="19"/>
      <c r="K3020" s="380" t="s">
        <v>267</v>
      </c>
      <c r="L3020" s="380"/>
      <c r="M3020" s="380"/>
      <c r="N3020" s="380"/>
      <c r="O3020" s="380"/>
      <c r="P3020" s="380"/>
      <c r="Q3020" s="380"/>
      <c r="R3020" s="380"/>
      <c r="S3020" s="19"/>
      <c r="T3020" s="19"/>
      <c r="U3020" s="19"/>
      <c r="V3020" s="19"/>
      <c r="W3020" s="19"/>
      <c r="X3020" s="19"/>
      <c r="Y3020" s="19"/>
      <c r="Z3020" s="19"/>
      <c r="AA3020" s="19"/>
    </row>
    <row r="3021" spans="1:27" ht="16" x14ac:dyDescent="0.2">
      <c r="A3021" s="35" t="s">
        <v>268</v>
      </c>
      <c r="B3021" s="19"/>
      <c r="C3021" s="28" t="s">
        <v>256</v>
      </c>
      <c r="D3021" s="381">
        <f>VLOOKUP(S2971,Base_03!$A$5:$AS$24,5,0)</f>
        <v>36</v>
      </c>
      <c r="E3021" s="382"/>
      <c r="F3021" s="19" t="s">
        <v>308</v>
      </c>
      <c r="G3021" s="19"/>
      <c r="H3021" s="19"/>
      <c r="I3021" s="19"/>
      <c r="J3021" s="19"/>
      <c r="K3021" s="35" t="s">
        <v>268</v>
      </c>
      <c r="L3021" s="28"/>
      <c r="M3021" s="28" t="s">
        <v>2</v>
      </c>
      <c r="N3021" s="375">
        <f>VLOOKUP(S2971,Base_04!$A$5:$AS$24,5,0)</f>
        <v>49</v>
      </c>
      <c r="O3021" s="375"/>
      <c r="P3021" s="29" t="s">
        <v>308</v>
      </c>
      <c r="Q3021" s="19"/>
      <c r="R3021" s="19"/>
      <c r="S3021" s="19"/>
      <c r="T3021" s="19"/>
      <c r="U3021" s="19"/>
      <c r="V3021" s="19"/>
      <c r="W3021" s="19"/>
      <c r="X3021" s="19"/>
      <c r="Y3021" s="19"/>
      <c r="Z3021" s="19"/>
      <c r="AA3021" s="19"/>
    </row>
    <row r="3022" spans="1:27" x14ac:dyDescent="0.2">
      <c r="A3022" s="36" t="s">
        <v>269</v>
      </c>
      <c r="B3022" s="19"/>
      <c r="C3022" s="28"/>
      <c r="D3022" s="379" t="s">
        <v>313</v>
      </c>
      <c r="E3022" s="379"/>
      <c r="F3022" s="379" t="s">
        <v>314</v>
      </c>
      <c r="G3022" s="379"/>
      <c r="H3022" s="19"/>
      <c r="I3022" s="19"/>
      <c r="J3022" s="19"/>
      <c r="K3022" s="36" t="s">
        <v>269</v>
      </c>
      <c r="L3022" s="19"/>
      <c r="M3022" s="28"/>
      <c r="N3022" s="379" t="s">
        <v>313</v>
      </c>
      <c r="O3022" s="379"/>
      <c r="P3022" s="379" t="s">
        <v>314</v>
      </c>
      <c r="Q3022" s="379"/>
      <c r="R3022" s="34"/>
      <c r="S3022" s="19"/>
      <c r="T3022" s="19"/>
      <c r="U3022" s="19"/>
      <c r="V3022" s="19"/>
      <c r="W3022" s="19"/>
      <c r="X3022" s="19"/>
      <c r="Y3022" s="19"/>
      <c r="Z3022" s="19"/>
      <c r="AA3022" s="19"/>
    </row>
    <row r="3023" spans="1:27" x14ac:dyDescent="0.2">
      <c r="A3023" s="19"/>
      <c r="B3023" s="19"/>
      <c r="C3023" s="28"/>
      <c r="D3023" s="379"/>
      <c r="E3023" s="379"/>
      <c r="F3023" s="379"/>
      <c r="G3023" s="379"/>
      <c r="H3023" s="19"/>
      <c r="I3023" s="19"/>
      <c r="J3023" s="19"/>
      <c r="K3023" s="19"/>
      <c r="L3023" s="19"/>
      <c r="M3023" s="28"/>
      <c r="N3023" s="379"/>
      <c r="O3023" s="379"/>
      <c r="P3023" s="379"/>
      <c r="Q3023" s="379"/>
      <c r="R3023" s="34"/>
      <c r="S3023" s="19"/>
      <c r="T3023" s="19"/>
      <c r="U3023" s="19"/>
      <c r="V3023" s="19"/>
      <c r="W3023" s="19"/>
      <c r="X3023" s="19"/>
      <c r="Y3023" s="19"/>
      <c r="Z3023" s="19"/>
      <c r="AA3023" s="19"/>
    </row>
    <row r="3024" spans="1:27" x14ac:dyDescent="0.2">
      <c r="A3024" s="346" t="s">
        <v>270</v>
      </c>
      <c r="B3024" s="346"/>
      <c r="C3024" s="346" t="s">
        <v>256</v>
      </c>
      <c r="D3024" s="374" t="str">
        <f>VLOOKUP(S2971,Base_03!$A$5:$AS$24,6,0)</f>
        <v>BT 19</v>
      </c>
      <c r="E3024" s="374"/>
      <c r="F3024" s="375">
        <f>VLOOKUP(S2971,Base_03!$A$5:$AS$24,12,0)</f>
        <v>0</v>
      </c>
      <c r="G3024" s="375"/>
      <c r="H3024" s="19" t="s">
        <v>271</v>
      </c>
      <c r="I3024" s="19"/>
      <c r="J3024" s="19"/>
      <c r="K3024" s="346" t="s">
        <v>270</v>
      </c>
      <c r="L3024" s="346"/>
      <c r="M3024" s="346"/>
      <c r="N3024" s="374" t="str">
        <f>VLOOKUP(S2971,Base_04!$A$5:$AS$24,6,0)</f>
        <v>BT 19</v>
      </c>
      <c r="O3024" s="374"/>
      <c r="P3024" s="375">
        <f>VLOOKUP(S2971,Base_04!$A$5:$AS$24,12,0)</f>
        <v>0</v>
      </c>
      <c r="Q3024" s="375"/>
      <c r="R3024" s="19" t="s">
        <v>271</v>
      </c>
      <c r="S3024" s="19" t="s">
        <v>272</v>
      </c>
      <c r="T3024" s="19"/>
      <c r="U3024" s="19"/>
      <c r="V3024" s="19"/>
      <c r="W3024" s="19"/>
      <c r="X3024" s="19"/>
      <c r="Y3024" s="19"/>
      <c r="Z3024" s="19"/>
      <c r="AA3024" s="19"/>
    </row>
    <row r="3025" spans="1:27" x14ac:dyDescent="0.2">
      <c r="A3025" s="346" t="s">
        <v>273</v>
      </c>
      <c r="B3025" s="346"/>
      <c r="C3025" s="346" t="s">
        <v>256</v>
      </c>
      <c r="D3025" s="374" t="str">
        <f>VLOOKUP(S2971,Base_03!$A$5:$AS$24,13,0)</f>
        <v>S 19</v>
      </c>
      <c r="E3025" s="374"/>
      <c r="F3025" s="375">
        <f>VLOOKUP(S2971,Base_03!$A$5:$AS$24,15,0)</f>
        <v>0</v>
      </c>
      <c r="G3025" s="375"/>
      <c r="H3025" s="19" t="s">
        <v>271</v>
      </c>
      <c r="I3025" s="19"/>
      <c r="J3025" s="19"/>
      <c r="K3025" s="346" t="s">
        <v>273</v>
      </c>
      <c r="L3025" s="346"/>
      <c r="M3025" s="346"/>
      <c r="N3025" s="374" t="str">
        <f>VLOOKUP(S2971,Base_04!$A$5:$AS$24,13,0)</f>
        <v>S 19</v>
      </c>
      <c r="O3025" s="374"/>
      <c r="P3025" s="375">
        <f>VLOOKUP(S2971,Base_04!$A$5:$AS$24,15,0)</f>
        <v>0</v>
      </c>
      <c r="Q3025" s="375"/>
      <c r="R3025" s="19" t="s">
        <v>271</v>
      </c>
      <c r="S3025" s="19" t="s">
        <v>272</v>
      </c>
      <c r="T3025" s="19"/>
      <c r="U3025" s="19"/>
      <c r="V3025" s="19"/>
      <c r="W3025" s="19"/>
      <c r="X3025" s="19"/>
      <c r="Y3025" s="19"/>
      <c r="Z3025" s="19"/>
      <c r="AA3025" s="19"/>
    </row>
    <row r="3026" spans="1:27" x14ac:dyDescent="0.2">
      <c r="A3026" s="346" t="s">
        <v>274</v>
      </c>
      <c r="B3026" s="346"/>
      <c r="C3026" s="346" t="s">
        <v>256</v>
      </c>
      <c r="D3026" s="374" t="str">
        <f>VLOOKUP(S2971,Base_03!$A$5:$AS$24,16,0)</f>
        <v>B 19</v>
      </c>
      <c r="E3026" s="374"/>
      <c r="F3026" s="375">
        <f>VLOOKUP(S2971,Base_03!$A$5:$AS$24,22,0)</f>
        <v>0</v>
      </c>
      <c r="G3026" s="375"/>
      <c r="H3026" s="19" t="s">
        <v>271</v>
      </c>
      <c r="I3026" s="19"/>
      <c r="J3026" s="19"/>
      <c r="K3026" s="346" t="s">
        <v>274</v>
      </c>
      <c r="L3026" s="346"/>
      <c r="M3026" s="346"/>
      <c r="N3026" s="374" t="str">
        <f>VLOOKUP(S2971,Base_04!$A$5:$AS$24,16,0)</f>
        <v>B 19</v>
      </c>
      <c r="O3026" s="374"/>
      <c r="P3026" s="375">
        <f>VLOOKUP(S2971,Base_04!$A$5:$AS$24,22,0)</f>
        <v>0</v>
      </c>
      <c r="Q3026" s="375"/>
      <c r="R3026" s="19" t="s">
        <v>271</v>
      </c>
      <c r="S3026" s="19" t="s">
        <v>272</v>
      </c>
      <c r="T3026" s="19"/>
      <c r="U3026" s="19"/>
      <c r="V3026" s="19"/>
      <c r="W3026" s="19"/>
      <c r="X3026" s="19"/>
      <c r="Y3026" s="19"/>
      <c r="Z3026" s="19"/>
      <c r="AA3026" s="19"/>
    </row>
    <row r="3027" spans="1:27" x14ac:dyDescent="0.2">
      <c r="A3027" s="346" t="s">
        <v>275</v>
      </c>
      <c r="B3027" s="346"/>
      <c r="C3027" s="346" t="s">
        <v>256</v>
      </c>
      <c r="D3027" s="374" t="str">
        <f>VLOOKUP(S2971,Base_03!$A$5:$AS$24,23,0)</f>
        <v>K 19</v>
      </c>
      <c r="E3027" s="374"/>
      <c r="F3027" s="375">
        <f>VLOOKUP(S2971,Base_03!$A$5:$AS$24,24,0)</f>
        <v>0</v>
      </c>
      <c r="G3027" s="375"/>
      <c r="H3027" s="19" t="s">
        <v>271</v>
      </c>
      <c r="I3027" s="19"/>
      <c r="J3027" s="19"/>
      <c r="K3027" s="346" t="s">
        <v>275</v>
      </c>
      <c r="L3027" s="346"/>
      <c r="M3027" s="346"/>
      <c r="N3027" s="374" t="str">
        <f>VLOOKUP(S2971,Base_04!$A$5:$AS$24,23,0)</f>
        <v>K 19</v>
      </c>
      <c r="O3027" s="374"/>
      <c r="P3027" s="375">
        <f>VLOOKUP(S2971,Base_04!$A$5:$AS$24,24,0)</f>
        <v>0</v>
      </c>
      <c r="Q3027" s="375"/>
      <c r="R3027" s="19" t="s">
        <v>271</v>
      </c>
      <c r="S3027" s="19" t="s">
        <v>272</v>
      </c>
      <c r="T3027" s="19"/>
      <c r="U3027" s="19"/>
      <c r="V3027" s="19"/>
      <c r="W3027" s="19"/>
      <c r="X3027" s="19"/>
      <c r="Y3027" s="19"/>
      <c r="Z3027" s="19"/>
      <c r="AA3027" s="19"/>
    </row>
    <row r="3028" spans="1:27" x14ac:dyDescent="0.2">
      <c r="A3028" s="346" t="s">
        <v>276</v>
      </c>
      <c r="B3028" s="346"/>
      <c r="C3028" s="346" t="s">
        <v>256</v>
      </c>
      <c r="D3028" s="374" t="str">
        <f>VLOOKUP(S2971,Base_03!$A$5:$AS$24,25,0)</f>
        <v>K 19</v>
      </c>
      <c r="E3028" s="374"/>
      <c r="F3028" s="375">
        <f>VLOOKUP(S2971,Base_03!$A$5:$AS$24,26,0)</f>
        <v>73.900834456272094</v>
      </c>
      <c r="G3028" s="375"/>
      <c r="H3028" s="19" t="s">
        <v>309</v>
      </c>
      <c r="I3028" s="19"/>
      <c r="J3028" s="19"/>
      <c r="K3028" s="346" t="s">
        <v>276</v>
      </c>
      <c r="L3028" s="346"/>
      <c r="M3028" s="346"/>
      <c r="N3028" s="374" t="str">
        <f>VLOOKUP(S2971,Base_04!$A$5:$AS$24,25,0)</f>
        <v>K 19</v>
      </c>
      <c r="O3028" s="374"/>
      <c r="P3028" s="375">
        <f>VLOOKUP(S2971,Base_04!$A$5:$AS$24,26,0)</f>
        <v>93.530743608719362</v>
      </c>
      <c r="Q3028" s="375"/>
      <c r="R3028" s="19" t="s">
        <v>309</v>
      </c>
      <c r="S3028" s="19" t="s">
        <v>272</v>
      </c>
      <c r="T3028" s="19"/>
      <c r="U3028" s="19"/>
      <c r="V3028" s="19"/>
      <c r="W3028" s="19"/>
      <c r="X3028" s="19"/>
      <c r="Y3028" s="19"/>
      <c r="Z3028" s="19"/>
      <c r="AA3028" s="19"/>
    </row>
    <row r="3029" spans="1:27" x14ac:dyDescent="0.2">
      <c r="A3029" s="22"/>
      <c r="B3029" s="22"/>
      <c r="C3029" s="22"/>
      <c r="D3029" s="18"/>
      <c r="E3029" s="18"/>
      <c r="F3029" s="29"/>
      <c r="G3029" s="19"/>
      <c r="H3029" s="19"/>
      <c r="I3029" s="19"/>
      <c r="J3029" s="19"/>
      <c r="K3029" s="22"/>
      <c r="L3029" s="22"/>
      <c r="M3029" s="22"/>
      <c r="N3029" s="18"/>
      <c r="O3029" s="18"/>
      <c r="P3029" s="29"/>
      <c r="Q3029" s="19"/>
      <c r="R3029" s="19"/>
      <c r="S3029" s="19"/>
      <c r="T3029" s="19"/>
      <c r="U3029" s="19"/>
      <c r="V3029" s="19"/>
      <c r="W3029" s="19"/>
      <c r="X3029" s="19"/>
      <c r="Y3029" s="19"/>
      <c r="Z3029" s="19"/>
      <c r="AA3029" s="19"/>
    </row>
    <row r="3030" spans="1:27" x14ac:dyDescent="0.2">
      <c r="A3030" s="36" t="s">
        <v>277</v>
      </c>
      <c r="B3030" s="19"/>
      <c r="C3030" s="28"/>
      <c r="D3030" s="379" t="s">
        <v>313</v>
      </c>
      <c r="E3030" s="379"/>
      <c r="F3030" s="379" t="s">
        <v>314</v>
      </c>
      <c r="G3030" s="379"/>
      <c r="H3030" s="19"/>
      <c r="I3030" s="19"/>
      <c r="J3030" s="19"/>
      <c r="K3030" s="36" t="s">
        <v>277</v>
      </c>
      <c r="L3030" s="19"/>
      <c r="M3030" s="28"/>
      <c r="N3030" s="379" t="s">
        <v>313</v>
      </c>
      <c r="O3030" s="379"/>
      <c r="P3030" s="379" t="s">
        <v>314</v>
      </c>
      <c r="Q3030" s="379"/>
      <c r="R3030" s="34"/>
      <c r="S3030" s="19"/>
      <c r="T3030" s="19"/>
      <c r="U3030" s="19"/>
      <c r="V3030" s="19"/>
      <c r="W3030" s="19"/>
      <c r="X3030" s="19"/>
      <c r="Y3030" s="19"/>
      <c r="Z3030" s="19"/>
      <c r="AA3030" s="19"/>
    </row>
    <row r="3031" spans="1:27" x14ac:dyDescent="0.2">
      <c r="A3031" s="19"/>
      <c r="B3031" s="19"/>
      <c r="C3031" s="28"/>
      <c r="D3031" s="379"/>
      <c r="E3031" s="379"/>
      <c r="F3031" s="379"/>
      <c r="G3031" s="379"/>
      <c r="H3031" s="19"/>
      <c r="I3031" s="19"/>
      <c r="J3031" s="19"/>
      <c r="K3031" s="19"/>
      <c r="L3031" s="19"/>
      <c r="M3031" s="28"/>
      <c r="N3031" s="379"/>
      <c r="O3031" s="379"/>
      <c r="P3031" s="379"/>
      <c r="Q3031" s="379"/>
      <c r="R3031" s="34"/>
      <c r="S3031" s="19"/>
      <c r="T3031" s="19"/>
      <c r="U3031" s="19"/>
      <c r="V3031" s="19"/>
      <c r="W3031" s="19"/>
      <c r="X3031" s="19"/>
      <c r="Y3031" s="19"/>
      <c r="Z3031" s="19"/>
      <c r="AA3031" s="19"/>
    </row>
    <row r="3032" spans="1:27" x14ac:dyDescent="0.2">
      <c r="A3032" s="346" t="s">
        <v>278</v>
      </c>
      <c r="B3032" s="346"/>
      <c r="C3032" s="346" t="s">
        <v>2</v>
      </c>
      <c r="D3032" s="374" t="str">
        <f>VLOOKUP(S2971,Base_03!$A$5:$AS$24,28,0)</f>
        <v xml:space="preserve"> G 19</v>
      </c>
      <c r="E3032" s="374"/>
      <c r="F3032" s="375">
        <f>VLOOKUP(S2971,Base_03!$A$5:$AS$24,30,0)</f>
        <v>55</v>
      </c>
      <c r="G3032" s="375"/>
      <c r="H3032" s="19" t="s">
        <v>309</v>
      </c>
      <c r="I3032" s="19"/>
      <c r="J3032" s="19"/>
      <c r="K3032" s="346" t="s">
        <v>278</v>
      </c>
      <c r="L3032" s="346"/>
      <c r="M3032" s="346" t="s">
        <v>2</v>
      </c>
      <c r="N3032" s="374" t="str">
        <f>VLOOKUP(S2971,Base_04!$A$5:$AS$24,28,0)</f>
        <v xml:space="preserve"> G 19</v>
      </c>
      <c r="O3032" s="374"/>
      <c r="P3032" s="375">
        <f>VLOOKUP(S2971,Base_04!$A$5:$AS$24,30,0)</f>
        <v>55</v>
      </c>
      <c r="Q3032" s="375"/>
      <c r="R3032" s="19" t="s">
        <v>309</v>
      </c>
      <c r="S3032" s="19" t="s">
        <v>272</v>
      </c>
      <c r="T3032" s="19"/>
      <c r="U3032" s="19"/>
      <c r="V3032" s="19"/>
      <c r="W3032" s="19"/>
      <c r="X3032" s="19"/>
      <c r="Y3032" s="19"/>
      <c r="Z3032" s="19"/>
      <c r="AA3032" s="19"/>
    </row>
    <row r="3033" spans="1:27" x14ac:dyDescent="0.2">
      <c r="A3033" s="346" t="s">
        <v>279</v>
      </c>
      <c r="B3033" s="346"/>
      <c r="C3033" s="346" t="s">
        <v>2</v>
      </c>
      <c r="D3033" s="374" t="str">
        <f>VLOOKUP(S2971,Base_03!$A$5:$AS$24,31,0)</f>
        <v>H 19</v>
      </c>
      <c r="E3033" s="374"/>
      <c r="F3033" s="375">
        <f>VLOOKUP(S2971,Base_03!$A$5:$AS$24,34,0)</f>
        <v>-5.76</v>
      </c>
      <c r="G3033" s="375"/>
      <c r="H3033" s="19" t="s">
        <v>309</v>
      </c>
      <c r="I3033" s="19"/>
      <c r="J3033" s="19"/>
      <c r="K3033" s="346" t="s">
        <v>279</v>
      </c>
      <c r="L3033" s="346"/>
      <c r="M3033" s="346" t="s">
        <v>2</v>
      </c>
      <c r="N3033" s="374" t="str">
        <f>VLOOKUP(S2971,Base_04!$A$5:$AS$24,31,0)</f>
        <v>H 19</v>
      </c>
      <c r="O3033" s="374"/>
      <c r="P3033" s="375">
        <f>VLOOKUP(S2971,Base_04!$A$5:$AS$24,34,0)</f>
        <v>-5.76</v>
      </c>
      <c r="Q3033" s="375"/>
      <c r="R3033" s="19" t="s">
        <v>309</v>
      </c>
      <c r="S3033" s="19" t="s">
        <v>272</v>
      </c>
      <c r="T3033" s="19"/>
      <c r="U3033" s="19"/>
      <c r="V3033" s="19"/>
      <c r="W3033" s="19"/>
      <c r="X3033" s="19"/>
      <c r="Y3033" s="19"/>
      <c r="Z3033" s="19"/>
      <c r="AA3033" s="19"/>
    </row>
    <row r="3034" spans="1:27" x14ac:dyDescent="0.2">
      <c r="A3034" s="376" t="s">
        <v>311</v>
      </c>
      <c r="B3034" s="376"/>
      <c r="C3034" s="376" t="s">
        <v>2</v>
      </c>
      <c r="D3034" s="377" t="str">
        <f>VLOOKUP(S2971,Base_03!$A$5:$AS$24,35,0)</f>
        <v>Kayu</v>
      </c>
      <c r="E3034" s="377"/>
      <c r="F3034" s="378">
        <f>VLOOKUP(S2971,Base_03!$A$5:$AS$24,36,0)</f>
        <v>5.76</v>
      </c>
      <c r="G3034" s="378"/>
      <c r="H3034" s="19" t="s">
        <v>309</v>
      </c>
      <c r="I3034" s="19"/>
      <c r="J3034" s="19"/>
      <c r="K3034" s="376" t="s">
        <v>311</v>
      </c>
      <c r="L3034" s="376"/>
      <c r="M3034" s="376" t="s">
        <v>2</v>
      </c>
      <c r="N3034" s="377" t="str">
        <f>VLOOKUP(S2971,Base_04!$A$5:$AS$24,35,0)</f>
        <v>Kayu</v>
      </c>
      <c r="O3034" s="377"/>
      <c r="P3034" s="378">
        <f>VLOOKUP(S2971,Base_04!$A$5:$AS$24,36,0)</f>
        <v>5.76</v>
      </c>
      <c r="Q3034" s="378"/>
      <c r="R3034" s="19" t="s">
        <v>309</v>
      </c>
      <c r="S3034" s="19" t="s">
        <v>272</v>
      </c>
      <c r="T3034" s="19"/>
      <c r="U3034" s="19"/>
      <c r="V3034" s="19"/>
      <c r="W3034" s="19"/>
      <c r="X3034" s="19"/>
      <c r="Y3034" s="19"/>
      <c r="Z3034" s="19"/>
      <c r="AA3034" s="19"/>
    </row>
    <row r="3035" spans="1:27" x14ac:dyDescent="0.2">
      <c r="A3035" s="372" t="s">
        <v>312</v>
      </c>
      <c r="B3035" s="372"/>
      <c r="C3035" s="372"/>
      <c r="D3035" s="377"/>
      <c r="E3035" s="377"/>
      <c r="F3035" s="378"/>
      <c r="G3035" s="378"/>
      <c r="H3035" s="19"/>
      <c r="I3035" s="19"/>
      <c r="J3035" s="19"/>
      <c r="K3035" s="372" t="s">
        <v>312</v>
      </c>
      <c r="L3035" s="372"/>
      <c r="M3035" s="372"/>
      <c r="N3035" s="377"/>
      <c r="O3035" s="377"/>
      <c r="P3035" s="378"/>
      <c r="Q3035" s="378"/>
      <c r="R3035" s="19"/>
      <c r="S3035" s="19"/>
      <c r="T3035" s="19"/>
      <c r="U3035" s="19"/>
      <c r="V3035" s="19"/>
      <c r="W3035" s="19"/>
      <c r="X3035" s="19"/>
      <c r="Y3035" s="19"/>
      <c r="Z3035" s="19"/>
      <c r="AA3035" s="19"/>
    </row>
    <row r="3036" spans="1:27" x14ac:dyDescent="0.2">
      <c r="A3036" s="346" t="s">
        <v>280</v>
      </c>
      <c r="B3036" s="346"/>
      <c r="C3036" s="346" t="s">
        <v>2</v>
      </c>
      <c r="D3036" s="374" t="str">
        <f>VLOOKUP(S2971,Base_03!$A$5:$AS$24,39,0)</f>
        <v>R 19</v>
      </c>
      <c r="E3036" s="374"/>
      <c r="F3036" s="375">
        <f>VLOOKUP(S2971,Base_03!$A$5:$AS$24,40,0)</f>
        <v>36</v>
      </c>
      <c r="G3036" s="375"/>
      <c r="H3036" s="19" t="s">
        <v>309</v>
      </c>
      <c r="I3036" s="19"/>
      <c r="J3036" s="19"/>
      <c r="K3036" s="346" t="s">
        <v>280</v>
      </c>
      <c r="L3036" s="346"/>
      <c r="M3036" s="346" t="s">
        <v>2</v>
      </c>
      <c r="N3036" s="374" t="str">
        <f>VLOOKUP(S2971,Base_04!$A$5:$AS$24,39,0)</f>
        <v>R 19</v>
      </c>
      <c r="O3036" s="374"/>
      <c r="P3036" s="375">
        <f>VLOOKUP(S2971,Base_04!$A$5:$AS$24,40,0)</f>
        <v>49</v>
      </c>
      <c r="Q3036" s="375"/>
      <c r="R3036" s="19" t="s">
        <v>309</v>
      </c>
      <c r="S3036" s="19" t="s">
        <v>272</v>
      </c>
      <c r="T3036" s="19"/>
      <c r="U3036" s="19"/>
      <c r="V3036" s="19"/>
      <c r="W3036" s="19"/>
      <c r="X3036" s="19"/>
      <c r="Y3036" s="19"/>
      <c r="Z3036" s="19"/>
      <c r="AA3036" s="19"/>
    </row>
    <row r="3037" spans="1:27" x14ac:dyDescent="0.2">
      <c r="A3037" s="19"/>
      <c r="B3037" s="19"/>
      <c r="C3037" s="19"/>
      <c r="D3037" s="19"/>
      <c r="E3037" s="19"/>
      <c r="F3037" s="19"/>
      <c r="G3037" s="19"/>
      <c r="H3037" s="19"/>
      <c r="I3037" s="19"/>
      <c r="J3037" s="19"/>
      <c r="K3037" s="19"/>
      <c r="L3037" s="37"/>
      <c r="M3037" s="37"/>
      <c r="N3037" s="37"/>
      <c r="O3037" s="19"/>
      <c r="P3037" s="29"/>
      <c r="Q3037" s="19"/>
      <c r="R3037" s="19"/>
      <c r="S3037" s="19"/>
      <c r="T3037" s="19"/>
      <c r="U3037" s="19"/>
      <c r="V3037" s="19"/>
      <c r="W3037" s="19"/>
      <c r="X3037" s="19"/>
      <c r="Y3037" s="19"/>
      <c r="Z3037" s="19"/>
      <c r="AA3037" s="19"/>
    </row>
    <row r="3038" spans="1:27" x14ac:dyDescent="0.2">
      <c r="A3038" s="346" t="s">
        <v>315</v>
      </c>
      <c r="B3038" s="346"/>
      <c r="C3038" s="346" t="s">
        <v>256</v>
      </c>
      <c r="D3038" s="373">
        <f>VLOOKUP(S2971,Base_03!$A$5:$AS$24,42,0)</f>
        <v>6.666666666666667</v>
      </c>
      <c r="E3038" s="373"/>
      <c r="F3038" s="20" t="s">
        <v>281</v>
      </c>
      <c r="G3038" s="19"/>
      <c r="H3038" s="19"/>
      <c r="I3038" s="19"/>
      <c r="J3038" s="19"/>
      <c r="K3038" s="346" t="s">
        <v>315</v>
      </c>
      <c r="L3038" s="346"/>
      <c r="M3038" s="346" t="s">
        <v>256</v>
      </c>
      <c r="N3038" s="373">
        <f>VLOOKUP(S2971,Base_04!$A$5:$AS$24,42,0)</f>
        <v>4.8979591836734695</v>
      </c>
      <c r="O3038" s="373"/>
      <c r="P3038" s="38" t="s">
        <v>281</v>
      </c>
      <c r="Q3038" s="19"/>
      <c r="R3038" s="19"/>
      <c r="S3038" s="30" t="s">
        <v>282</v>
      </c>
      <c r="T3038" s="19"/>
      <c r="U3038" s="19"/>
      <c r="V3038" s="19"/>
      <c r="W3038" s="19"/>
      <c r="X3038" s="19"/>
      <c r="Y3038" s="19"/>
      <c r="Z3038" s="19"/>
      <c r="AA3038" s="19"/>
    </row>
    <row r="3039" spans="1:27" x14ac:dyDescent="0.2">
      <c r="A3039" s="346" t="s">
        <v>316</v>
      </c>
      <c r="B3039" s="346"/>
      <c r="C3039" s="346" t="s">
        <v>2</v>
      </c>
      <c r="D3039" s="373">
        <f>VLOOKUP(S2971,Base_03!$A$5:$AS$24,43,0)</f>
        <v>9.6666666666666661</v>
      </c>
      <c r="E3039" s="373"/>
      <c r="F3039" s="20" t="s">
        <v>281</v>
      </c>
      <c r="G3039" s="19"/>
      <c r="H3039" s="19"/>
      <c r="I3039" s="19"/>
      <c r="J3039" s="19"/>
      <c r="K3039" s="346" t="s">
        <v>316</v>
      </c>
      <c r="L3039" s="346"/>
      <c r="M3039" s="346" t="s">
        <v>2</v>
      </c>
      <c r="N3039" s="373">
        <f>VLOOKUP(S2971,Base_04!$A$5:$AS$24,43,0)</f>
        <v>7.1020408163265314</v>
      </c>
      <c r="O3039" s="373"/>
      <c r="P3039" s="38" t="s">
        <v>281</v>
      </c>
      <c r="Q3039" s="19"/>
      <c r="R3039" s="19"/>
      <c r="S3039" s="30" t="s">
        <v>283</v>
      </c>
      <c r="T3039" s="19"/>
      <c r="U3039" s="19"/>
      <c r="V3039" s="19"/>
      <c r="W3039" s="19"/>
      <c r="X3039" s="19"/>
      <c r="Y3039" s="19"/>
      <c r="Z3039" s="19"/>
      <c r="AA3039" s="19"/>
    </row>
    <row r="3040" spans="1:27" x14ac:dyDescent="0.2">
      <c r="A3040" s="346" t="s">
        <v>317</v>
      </c>
      <c r="B3040" s="346"/>
      <c r="C3040" s="346"/>
      <c r="D3040" s="367" t="str">
        <f>VLOOKUP(S2971,Base_03!$A$5:$AS$24,44,0)</f>
        <v>(Ada) Baik</v>
      </c>
      <c r="E3040" s="367"/>
      <c r="F3040" s="19"/>
      <c r="G3040" s="19"/>
      <c r="H3040" s="19"/>
      <c r="I3040" s="19"/>
      <c r="J3040" s="19"/>
      <c r="K3040" s="346" t="s">
        <v>317</v>
      </c>
      <c r="L3040" s="346"/>
      <c r="M3040" s="346"/>
      <c r="N3040" s="367" t="str">
        <f>VLOOKUP(S2971,Base_04!$A$5:$AS$24,44,0)</f>
        <v>(Ada) Baik</v>
      </c>
      <c r="O3040" s="367"/>
      <c r="P3040" s="29"/>
      <c r="Q3040" s="19"/>
      <c r="R3040" s="19"/>
      <c r="S3040" s="19"/>
      <c r="T3040" s="19"/>
      <c r="U3040" s="19"/>
      <c r="V3040" s="19"/>
      <c r="W3040" s="19"/>
      <c r="X3040" s="19"/>
      <c r="Y3040" s="19"/>
      <c r="Z3040" s="19"/>
      <c r="AA3040" s="19"/>
    </row>
    <row r="3041" spans="1:27" x14ac:dyDescent="0.2">
      <c r="A3041" s="372" t="s">
        <v>318</v>
      </c>
      <c r="B3041" s="372"/>
      <c r="C3041" s="28"/>
      <c r="D3041" s="20"/>
      <c r="E3041" s="20"/>
      <c r="F3041" s="19"/>
      <c r="G3041" s="19"/>
      <c r="H3041" s="19"/>
      <c r="I3041" s="19"/>
      <c r="J3041" s="19"/>
      <c r="K3041" s="372" t="s">
        <v>318</v>
      </c>
      <c r="L3041" s="372"/>
      <c r="M3041" s="28"/>
      <c r="N3041" s="20"/>
      <c r="O3041" s="20"/>
      <c r="P3041" s="29"/>
      <c r="Q3041" s="19"/>
      <c r="R3041" s="19"/>
      <c r="S3041" s="19"/>
      <c r="T3041" s="19"/>
      <c r="U3041" s="19"/>
      <c r="V3041" s="19"/>
      <c r="W3041" s="19"/>
      <c r="X3041" s="19"/>
      <c r="Y3041" s="19"/>
      <c r="Z3041" s="19"/>
      <c r="AA3041" s="19"/>
    </row>
    <row r="3042" spans="1:27" x14ac:dyDescent="0.2">
      <c r="A3042" s="346" t="s">
        <v>317</v>
      </c>
      <c r="B3042" s="346"/>
      <c r="C3042" s="346"/>
      <c r="D3042" s="367" t="str">
        <f>VLOOKUP(S2971,Base_03!$A$5:$AS$24,45,0)</f>
        <v>Air Pam (Baik)</v>
      </c>
      <c r="E3042" s="367"/>
      <c r="F3042" s="19"/>
      <c r="G3042" s="19"/>
      <c r="H3042" s="19"/>
      <c r="I3042" s="19"/>
      <c r="J3042" s="19"/>
      <c r="K3042" s="346" t="s">
        <v>317</v>
      </c>
      <c r="L3042" s="346"/>
      <c r="M3042" s="346"/>
      <c r="N3042" s="367" t="str">
        <f>VLOOKUP(S2971,Base_04!$A$5:$AS$24,45,0)</f>
        <v>Air Pam (Baik)</v>
      </c>
      <c r="O3042" s="367"/>
      <c r="P3042" s="29"/>
      <c r="Q3042" s="19"/>
      <c r="R3042" s="19"/>
      <c r="S3042" s="19"/>
      <c r="T3042" s="19"/>
      <c r="U3042" s="19"/>
      <c r="V3042" s="19"/>
      <c r="W3042" s="19"/>
      <c r="X3042" s="19"/>
      <c r="Y3042" s="19"/>
      <c r="Z3042" s="19"/>
      <c r="AA3042" s="19"/>
    </row>
    <row r="3043" spans="1:27" x14ac:dyDescent="0.2">
      <c r="A3043" s="372" t="s">
        <v>319</v>
      </c>
      <c r="B3043" s="372"/>
      <c r="C3043" s="28"/>
      <c r="D3043" s="20"/>
      <c r="E3043" s="20"/>
      <c r="F3043" s="19"/>
      <c r="G3043" s="19"/>
      <c r="H3043" s="19"/>
      <c r="I3043" s="19"/>
      <c r="J3043" s="19"/>
      <c r="K3043" s="372" t="s">
        <v>319</v>
      </c>
      <c r="L3043" s="372"/>
      <c r="M3043" s="28"/>
      <c r="N3043" s="20"/>
      <c r="O3043" s="20"/>
      <c r="P3043" s="29"/>
      <c r="Q3043" s="19"/>
      <c r="R3043" s="19"/>
      <c r="S3043" s="19"/>
      <c r="T3043" s="19"/>
      <c r="U3043" s="19"/>
      <c r="V3043" s="19"/>
      <c r="W3043" s="19"/>
      <c r="X3043" s="19"/>
      <c r="Y3043" s="19"/>
      <c r="Z3043" s="19"/>
      <c r="AA3043" s="19"/>
    </row>
    <row r="3044" spans="1:27" x14ac:dyDescent="0.2">
      <c r="A3044" s="35" t="s">
        <v>284</v>
      </c>
      <c r="B3044" s="19"/>
      <c r="C3044" s="28" t="s">
        <v>256</v>
      </c>
      <c r="D3044" s="367">
        <f>VLOOKUP(S2971,[128]Base_02!$A$5:$S$24,18,0)</f>
        <v>0</v>
      </c>
      <c r="E3044" s="367"/>
      <c r="F3044" s="19" t="str">
        <f>IF(D3044&gt;0,"LU","LS")</f>
        <v>LS</v>
      </c>
      <c r="G3044" s="19"/>
      <c r="H3044" s="19"/>
      <c r="I3044" s="19"/>
      <c r="J3044" s="19"/>
      <c r="K3044" s="35" t="s">
        <v>284</v>
      </c>
      <c r="L3044" s="28"/>
      <c r="M3044" s="28" t="s">
        <v>256</v>
      </c>
      <c r="N3044" s="367">
        <f>D3044</f>
        <v>0</v>
      </c>
      <c r="O3044" s="367"/>
      <c r="P3044" s="19" t="str">
        <f>IF(N3044&gt;0,"LU","LS")</f>
        <v>LS</v>
      </c>
      <c r="Q3044" s="19"/>
      <c r="R3044" s="19"/>
      <c r="S3044" s="19"/>
      <c r="T3044" s="19"/>
      <c r="U3044" s="19"/>
      <c r="V3044" s="19"/>
      <c r="W3044" s="19"/>
      <c r="X3044" s="19"/>
      <c r="Y3044" s="19"/>
      <c r="Z3044" s="19"/>
      <c r="AA3044" s="19"/>
    </row>
    <row r="3045" spans="1:27" x14ac:dyDescent="0.2">
      <c r="A3045" s="19"/>
      <c r="B3045" s="19"/>
      <c r="C3045" s="28" t="s">
        <v>285</v>
      </c>
      <c r="D3045" s="367">
        <f>VLOOKUP(S2971,[128]Base_02!$A$5:$S$24,19,0)</f>
        <v>0</v>
      </c>
      <c r="E3045" s="367"/>
      <c r="F3045" s="19" t="s">
        <v>286</v>
      </c>
      <c r="G3045" s="19"/>
      <c r="H3045" s="19"/>
      <c r="I3045" s="19"/>
      <c r="J3045" s="19"/>
      <c r="K3045" s="19"/>
      <c r="L3045" s="19"/>
      <c r="M3045" s="19"/>
      <c r="N3045" s="367">
        <f>D3045</f>
        <v>0</v>
      </c>
      <c r="O3045" s="367"/>
      <c r="P3045" s="29" t="s">
        <v>286</v>
      </c>
      <c r="Q3045" s="28" t="s">
        <v>287</v>
      </c>
      <c r="R3045" s="28"/>
      <c r="S3045" s="19"/>
      <c r="T3045" s="19"/>
      <c r="U3045" s="19"/>
      <c r="V3045" s="19"/>
      <c r="W3045" s="19"/>
      <c r="X3045" s="19"/>
      <c r="Y3045" s="19"/>
      <c r="Z3045" s="19"/>
      <c r="AA3045" s="19"/>
    </row>
    <row r="3046" spans="1:27" x14ac:dyDescent="0.2">
      <c r="A3046" s="19"/>
      <c r="B3046" s="19"/>
      <c r="C3046" s="28"/>
      <c r="D3046" s="19"/>
      <c r="E3046" s="19"/>
      <c r="F3046" s="19"/>
      <c r="G3046" s="19"/>
      <c r="H3046" s="19"/>
      <c r="I3046" s="19"/>
      <c r="J3046" s="19"/>
      <c r="K3046" s="19"/>
      <c r="L3046" s="20"/>
      <c r="M3046" s="20"/>
      <c r="N3046" s="29"/>
      <c r="O3046" s="19"/>
      <c r="P3046" s="19"/>
      <c r="Q3046" s="19"/>
      <c r="R3046" s="19"/>
      <c r="S3046" s="19"/>
      <c r="T3046" s="19"/>
      <c r="U3046" s="19"/>
      <c r="V3046" s="19"/>
      <c r="W3046" s="19"/>
      <c r="X3046" s="19"/>
      <c r="Y3046" s="19"/>
      <c r="Z3046" s="19"/>
      <c r="AA3046" s="19"/>
    </row>
    <row r="3047" spans="1:27" x14ac:dyDescent="0.2">
      <c r="A3047" s="19"/>
      <c r="B3047" s="19"/>
      <c r="C3047" s="28"/>
      <c r="D3047" s="19"/>
      <c r="E3047" s="19"/>
      <c r="F3047" s="19"/>
      <c r="G3047" s="19"/>
      <c r="H3047" s="19"/>
      <c r="I3047" s="19"/>
      <c r="J3047" s="19"/>
      <c r="K3047" s="19"/>
      <c r="L3047" s="20"/>
      <c r="M3047" s="20"/>
      <c r="N3047" s="29"/>
      <c r="O3047" s="19"/>
      <c r="P3047" s="19"/>
      <c r="Q3047" s="19"/>
      <c r="R3047" s="19"/>
      <c r="S3047" s="19"/>
      <c r="T3047" s="19"/>
      <c r="U3047" s="19"/>
      <c r="V3047" s="19"/>
      <c r="W3047" s="19"/>
      <c r="X3047" s="19"/>
      <c r="Y3047" s="19"/>
      <c r="Z3047" s="19"/>
      <c r="AA3047" s="19"/>
    </row>
    <row r="3048" spans="1:27" x14ac:dyDescent="0.2">
      <c r="A3048" s="19"/>
      <c r="B3048" s="19"/>
      <c r="C3048" s="28"/>
      <c r="D3048" s="19"/>
      <c r="E3048" s="19"/>
      <c r="F3048" s="19"/>
      <c r="G3048" s="19"/>
      <c r="H3048" s="19"/>
      <c r="I3048" s="19"/>
      <c r="J3048" s="19"/>
      <c r="K3048" s="19"/>
      <c r="L3048" s="20"/>
      <c r="M3048" s="20"/>
      <c r="N3048" s="29"/>
      <c r="O3048" s="19"/>
      <c r="P3048" s="19"/>
      <c r="Q3048" s="19"/>
      <c r="R3048" s="19"/>
      <c r="S3048" s="19"/>
      <c r="T3048" s="19"/>
      <c r="U3048" s="19"/>
      <c r="V3048" s="19"/>
      <c r="W3048" s="19"/>
      <c r="X3048" s="19"/>
      <c r="Y3048" s="19"/>
      <c r="Z3048" s="19"/>
      <c r="AA3048" s="19"/>
    </row>
    <row r="3049" spans="1:27" x14ac:dyDescent="0.2">
      <c r="A3049" s="19"/>
      <c r="B3049" s="19"/>
      <c r="C3049" s="28"/>
      <c r="D3049" s="19"/>
      <c r="E3049" s="19"/>
      <c r="F3049" s="19"/>
      <c r="G3049" s="19"/>
      <c r="H3049" s="19"/>
      <c r="I3049" s="19"/>
      <c r="J3049" s="19"/>
      <c r="K3049" s="19"/>
      <c r="L3049" s="20"/>
      <c r="M3049" s="20"/>
      <c r="N3049" s="29"/>
      <c r="O3049" s="19"/>
      <c r="P3049" s="19"/>
      <c r="Q3049" s="19"/>
      <c r="R3049" s="19"/>
      <c r="S3049" s="19"/>
      <c r="T3049" s="19"/>
      <c r="U3049" s="19"/>
      <c r="V3049" s="19"/>
      <c r="W3049" s="19"/>
      <c r="X3049" s="19"/>
      <c r="Y3049" s="19"/>
      <c r="Z3049" s="19"/>
      <c r="AA3049" s="19"/>
    </row>
    <row r="3050" spans="1:27" x14ac:dyDescent="0.2">
      <c r="A3050" s="19"/>
      <c r="B3050" s="19"/>
      <c r="C3050" s="28"/>
      <c r="D3050" s="19"/>
      <c r="E3050" s="19"/>
      <c r="F3050" s="19"/>
      <c r="G3050" s="19"/>
      <c r="H3050" s="19"/>
      <c r="I3050" s="19"/>
      <c r="J3050" s="19"/>
      <c r="K3050" s="19"/>
      <c r="L3050" s="20"/>
      <c r="M3050" s="20"/>
      <c r="N3050" s="29"/>
      <c r="O3050" s="19"/>
      <c r="P3050" s="19"/>
      <c r="Q3050" s="19"/>
      <c r="R3050" s="19"/>
      <c r="S3050" s="19"/>
      <c r="T3050" s="19"/>
      <c r="U3050" s="19"/>
      <c r="V3050" s="19"/>
      <c r="W3050" s="19"/>
      <c r="X3050" s="19"/>
      <c r="Y3050" s="19"/>
      <c r="Z3050" s="19"/>
      <c r="AA3050" s="19"/>
    </row>
    <row r="3051" spans="1:27" x14ac:dyDescent="0.2">
      <c r="A3051" s="19"/>
      <c r="B3051" s="19"/>
      <c r="C3051" s="28"/>
      <c r="D3051" s="19"/>
      <c r="E3051" s="19"/>
      <c r="F3051" s="19"/>
      <c r="G3051" s="19"/>
      <c r="H3051" s="19"/>
      <c r="I3051" s="19"/>
      <c r="J3051" s="19"/>
      <c r="K3051" s="19"/>
      <c r="L3051" s="20"/>
      <c r="M3051" s="20"/>
      <c r="N3051" s="29"/>
      <c r="O3051" s="19"/>
      <c r="P3051" s="19"/>
      <c r="Q3051" s="19"/>
      <c r="R3051" s="19"/>
      <c r="S3051" s="19"/>
      <c r="T3051" s="19"/>
      <c r="U3051" s="19"/>
      <c r="V3051" s="19"/>
      <c r="W3051" s="19"/>
      <c r="X3051" s="19"/>
      <c r="Y3051" s="19"/>
      <c r="Z3051" s="19"/>
      <c r="AA3051" s="19"/>
    </row>
    <row r="3052" spans="1:27" x14ac:dyDescent="0.2">
      <c r="A3052" s="19"/>
      <c r="B3052" s="19"/>
      <c r="C3052" s="28"/>
      <c r="D3052" s="19"/>
      <c r="E3052" s="19"/>
      <c r="F3052" s="19"/>
      <c r="G3052" s="19"/>
      <c r="H3052" s="19"/>
      <c r="I3052" s="19"/>
      <c r="J3052" s="19"/>
      <c r="K3052" s="19"/>
      <c r="L3052" s="20"/>
      <c r="M3052" s="20"/>
      <c r="N3052" s="29"/>
      <c r="O3052" s="19"/>
      <c r="P3052" s="19"/>
      <c r="Q3052" s="19"/>
      <c r="R3052" s="19"/>
      <c r="S3052" s="19"/>
      <c r="T3052" s="19"/>
      <c r="U3052" s="19"/>
      <c r="V3052" s="19"/>
      <c r="W3052" s="19"/>
      <c r="X3052" s="19"/>
      <c r="Y3052" s="19"/>
      <c r="Z3052" s="19"/>
      <c r="AA3052" s="19"/>
    </row>
    <row r="3053" spans="1:27" x14ac:dyDescent="0.2">
      <c r="A3053" s="24" t="s">
        <v>288</v>
      </c>
      <c r="B3053" s="19"/>
      <c r="C3053" s="19"/>
      <c r="D3053" s="19"/>
      <c r="E3053" s="19"/>
      <c r="F3053" s="19"/>
      <c r="G3053" s="19"/>
      <c r="H3053" s="19"/>
      <c r="I3053" s="19"/>
      <c r="J3053" s="19"/>
      <c r="K3053" s="19"/>
      <c r="L3053" s="19"/>
      <c r="M3053" s="19"/>
      <c r="N3053" s="29"/>
      <c r="O3053" s="19"/>
      <c r="P3053" s="19"/>
      <c r="Q3053" s="19"/>
      <c r="R3053" s="19"/>
      <c r="S3053" s="19"/>
      <c r="T3053" s="19"/>
      <c r="U3053" s="19"/>
      <c r="V3053" s="19"/>
      <c r="W3053" s="19"/>
      <c r="X3053" s="19"/>
      <c r="Y3053" s="19"/>
      <c r="Z3053" s="19"/>
      <c r="AA3053" s="19"/>
    </row>
    <row r="3054" spans="1:27" x14ac:dyDescent="0.2">
      <c r="A3054" s="371" t="s">
        <v>289</v>
      </c>
      <c r="B3054" s="371"/>
      <c r="C3054" s="371"/>
      <c r="D3054" s="371"/>
      <c r="E3054" s="371"/>
      <c r="F3054" s="371"/>
      <c r="G3054" s="371"/>
      <c r="H3054" s="371"/>
      <c r="I3054" s="371"/>
      <c r="J3054" s="371" t="s">
        <v>290</v>
      </c>
      <c r="K3054" s="371"/>
      <c r="L3054" s="371"/>
      <c r="M3054" s="371"/>
      <c r="N3054" s="371"/>
      <c r="O3054" s="371"/>
      <c r="P3054" s="371"/>
      <c r="Q3054" s="371"/>
      <c r="R3054" s="371"/>
      <c r="S3054" s="19"/>
      <c r="T3054" s="19"/>
      <c r="U3054" s="19"/>
      <c r="V3054" s="19"/>
      <c r="W3054" s="19"/>
      <c r="X3054" s="19"/>
      <c r="Y3054" s="19"/>
      <c r="Z3054" s="19"/>
      <c r="AA3054" s="19"/>
    </row>
    <row r="3055" spans="1:27" x14ac:dyDescent="0.2">
      <c r="A3055" s="370"/>
      <c r="B3055" s="370"/>
      <c r="C3055" s="370"/>
      <c r="D3055" s="370"/>
      <c r="E3055" s="370"/>
      <c r="F3055" s="370"/>
      <c r="G3055" s="370"/>
      <c r="H3055" s="370"/>
      <c r="I3055" s="370"/>
      <c r="J3055" s="370"/>
      <c r="K3055" s="370"/>
      <c r="L3055" s="370"/>
      <c r="M3055" s="370"/>
      <c r="N3055" s="370"/>
      <c r="O3055" s="370"/>
      <c r="P3055" s="370"/>
      <c r="Q3055" s="370"/>
      <c r="R3055" s="370"/>
      <c r="S3055" s="19"/>
      <c r="T3055" s="19"/>
      <c r="U3055" s="19"/>
      <c r="V3055" s="19"/>
      <c r="W3055" s="19"/>
      <c r="X3055" s="19"/>
      <c r="Y3055" s="19"/>
      <c r="Z3055" s="19"/>
      <c r="AA3055" s="19"/>
    </row>
    <row r="3056" spans="1:27" x14ac:dyDescent="0.2">
      <c r="A3056" s="370"/>
      <c r="B3056" s="370"/>
      <c r="C3056" s="370"/>
      <c r="D3056" s="370"/>
      <c r="E3056" s="370"/>
      <c r="F3056" s="370"/>
      <c r="G3056" s="370"/>
      <c r="H3056" s="370"/>
      <c r="I3056" s="370"/>
      <c r="J3056" s="370"/>
      <c r="K3056" s="370"/>
      <c r="L3056" s="370"/>
      <c r="M3056" s="370"/>
      <c r="N3056" s="370"/>
      <c r="O3056" s="370"/>
      <c r="P3056" s="370"/>
      <c r="Q3056" s="370"/>
      <c r="R3056" s="370"/>
      <c r="S3056" s="19" t="s">
        <v>291</v>
      </c>
      <c r="T3056" s="19"/>
      <c r="U3056" s="19"/>
      <c r="V3056" s="19"/>
      <c r="W3056" s="19"/>
      <c r="X3056" s="19"/>
      <c r="Y3056" s="19"/>
      <c r="Z3056" s="19"/>
      <c r="AA3056" s="19"/>
    </row>
    <row r="3057" spans="1:27" x14ac:dyDescent="0.2">
      <c r="A3057" s="370"/>
      <c r="B3057" s="370"/>
      <c r="C3057" s="370"/>
      <c r="D3057" s="370"/>
      <c r="E3057" s="370"/>
      <c r="F3057" s="370"/>
      <c r="G3057" s="370"/>
      <c r="H3057" s="370"/>
      <c r="I3057" s="370"/>
      <c r="J3057" s="370"/>
      <c r="K3057" s="370"/>
      <c r="L3057" s="370"/>
      <c r="M3057" s="370"/>
      <c r="N3057" s="370"/>
      <c r="O3057" s="370"/>
      <c r="P3057" s="370"/>
      <c r="Q3057" s="370"/>
      <c r="R3057" s="370"/>
      <c r="S3057" s="19"/>
      <c r="T3057" s="19"/>
      <c r="U3057" s="19"/>
      <c r="V3057" s="19"/>
      <c r="W3057" s="19"/>
      <c r="X3057" s="19"/>
      <c r="Y3057" s="19"/>
      <c r="Z3057" s="19"/>
      <c r="AA3057" s="19"/>
    </row>
    <row r="3058" spans="1:27" x14ac:dyDescent="0.2">
      <c r="A3058" s="370"/>
      <c r="B3058" s="370"/>
      <c r="C3058" s="370"/>
      <c r="D3058" s="370"/>
      <c r="E3058" s="370"/>
      <c r="F3058" s="370"/>
      <c r="G3058" s="370"/>
      <c r="H3058" s="370"/>
      <c r="I3058" s="370"/>
      <c r="J3058" s="370"/>
      <c r="K3058" s="370"/>
      <c r="L3058" s="370"/>
      <c r="M3058" s="370"/>
      <c r="N3058" s="370"/>
      <c r="O3058" s="370"/>
      <c r="P3058" s="370"/>
      <c r="Q3058" s="370"/>
      <c r="R3058" s="370"/>
      <c r="S3058" s="19"/>
      <c r="T3058" s="19"/>
      <c r="U3058" s="19"/>
      <c r="V3058" s="19"/>
      <c r="W3058" s="19"/>
      <c r="X3058" s="19"/>
      <c r="Y3058" s="19"/>
      <c r="Z3058" s="19"/>
      <c r="AA3058" s="19"/>
    </row>
    <row r="3059" spans="1:27" x14ac:dyDescent="0.2">
      <c r="A3059" s="370"/>
      <c r="B3059" s="370"/>
      <c r="C3059" s="370"/>
      <c r="D3059" s="370"/>
      <c r="E3059" s="370"/>
      <c r="F3059" s="370"/>
      <c r="G3059" s="370"/>
      <c r="H3059" s="370"/>
      <c r="I3059" s="370"/>
      <c r="J3059" s="370"/>
      <c r="K3059" s="370"/>
      <c r="L3059" s="370"/>
      <c r="M3059" s="370"/>
      <c r="N3059" s="370"/>
      <c r="O3059" s="370"/>
      <c r="P3059" s="370"/>
      <c r="Q3059" s="370"/>
      <c r="R3059" s="370"/>
      <c r="S3059" s="19" t="s">
        <v>292</v>
      </c>
      <c r="T3059" s="19"/>
      <c r="U3059" s="19"/>
      <c r="V3059" s="19"/>
      <c r="W3059" s="19"/>
      <c r="X3059" s="19"/>
      <c r="Y3059" s="19"/>
      <c r="Z3059" s="19"/>
      <c r="AA3059" s="19"/>
    </row>
    <row r="3060" spans="1:27" x14ac:dyDescent="0.2">
      <c r="A3060" s="370"/>
      <c r="B3060" s="370"/>
      <c r="C3060" s="370"/>
      <c r="D3060" s="370"/>
      <c r="E3060" s="370"/>
      <c r="F3060" s="370"/>
      <c r="G3060" s="370"/>
      <c r="H3060" s="370"/>
      <c r="I3060" s="370"/>
      <c r="J3060" s="370"/>
      <c r="K3060" s="370"/>
      <c r="L3060" s="370"/>
      <c r="M3060" s="370"/>
      <c r="N3060" s="370"/>
      <c r="O3060" s="370"/>
      <c r="P3060" s="370"/>
      <c r="Q3060" s="370"/>
      <c r="R3060" s="370"/>
      <c r="S3060" s="19" t="s">
        <v>293</v>
      </c>
      <c r="T3060" s="19"/>
      <c r="U3060" s="19"/>
      <c r="V3060" s="19"/>
      <c r="W3060" s="19"/>
      <c r="X3060" s="19"/>
      <c r="Y3060" s="19"/>
      <c r="Z3060" s="19"/>
      <c r="AA3060" s="19"/>
    </row>
    <row r="3061" spans="1:27" x14ac:dyDescent="0.2">
      <c r="A3061" s="370"/>
      <c r="B3061" s="370"/>
      <c r="C3061" s="370"/>
      <c r="D3061" s="370"/>
      <c r="E3061" s="370"/>
      <c r="F3061" s="370"/>
      <c r="G3061" s="370"/>
      <c r="H3061" s="370"/>
      <c r="I3061" s="370"/>
      <c r="J3061" s="370"/>
      <c r="K3061" s="370"/>
      <c r="L3061" s="370"/>
      <c r="M3061" s="370"/>
      <c r="N3061" s="370"/>
      <c r="O3061" s="370"/>
      <c r="P3061" s="370"/>
      <c r="Q3061" s="370"/>
      <c r="R3061" s="370"/>
      <c r="S3061" s="19"/>
      <c r="T3061" s="19"/>
      <c r="U3061" s="19"/>
      <c r="V3061" s="19"/>
      <c r="W3061" s="19"/>
      <c r="X3061" s="19"/>
      <c r="Y3061" s="19"/>
      <c r="Z3061" s="19"/>
      <c r="AA3061" s="19"/>
    </row>
    <row r="3062" spans="1:27" x14ac:dyDescent="0.2">
      <c r="A3062" s="370"/>
      <c r="B3062" s="370"/>
      <c r="C3062" s="370"/>
      <c r="D3062" s="370"/>
      <c r="E3062" s="370"/>
      <c r="F3062" s="370"/>
      <c r="G3062" s="370"/>
      <c r="H3062" s="370"/>
      <c r="I3062" s="370"/>
      <c r="J3062" s="370"/>
      <c r="K3062" s="370"/>
      <c r="L3062" s="370"/>
      <c r="M3062" s="370"/>
      <c r="N3062" s="370"/>
      <c r="O3062" s="370"/>
      <c r="P3062" s="370"/>
      <c r="Q3062" s="370"/>
      <c r="R3062" s="370"/>
      <c r="S3062" s="19"/>
      <c r="T3062" s="19"/>
      <c r="U3062" s="19"/>
      <c r="V3062" s="19"/>
      <c r="W3062" s="19"/>
      <c r="X3062" s="19"/>
      <c r="Y3062" s="19"/>
      <c r="Z3062" s="19"/>
      <c r="AA3062" s="19"/>
    </row>
    <row r="3063" spans="1:27" x14ac:dyDescent="0.2">
      <c r="A3063" s="370"/>
      <c r="B3063" s="370"/>
      <c r="C3063" s="370"/>
      <c r="D3063" s="370"/>
      <c r="E3063" s="370"/>
      <c r="F3063" s="370"/>
      <c r="G3063" s="370"/>
      <c r="H3063" s="370"/>
      <c r="I3063" s="370"/>
      <c r="J3063" s="370"/>
      <c r="K3063" s="370"/>
      <c r="L3063" s="370"/>
      <c r="M3063" s="370"/>
      <c r="N3063" s="370"/>
      <c r="O3063" s="370"/>
      <c r="P3063" s="370"/>
      <c r="Q3063" s="370"/>
      <c r="R3063" s="370"/>
      <c r="S3063" s="19"/>
      <c r="T3063" s="19"/>
      <c r="U3063" s="19"/>
      <c r="V3063" s="19"/>
      <c r="W3063" s="19"/>
      <c r="X3063" s="19"/>
      <c r="Y3063" s="19"/>
      <c r="Z3063" s="19"/>
      <c r="AA3063" s="19"/>
    </row>
    <row r="3064" spans="1:27" x14ac:dyDescent="0.2">
      <c r="A3064" s="370"/>
      <c r="B3064" s="370"/>
      <c r="C3064" s="370"/>
      <c r="D3064" s="370"/>
      <c r="E3064" s="370"/>
      <c r="F3064" s="370"/>
      <c r="G3064" s="370"/>
      <c r="H3064" s="370"/>
      <c r="I3064" s="370"/>
      <c r="J3064" s="370"/>
      <c r="K3064" s="370"/>
      <c r="L3064" s="370"/>
      <c r="M3064" s="370"/>
      <c r="N3064" s="370"/>
      <c r="O3064" s="370"/>
      <c r="P3064" s="370"/>
      <c r="Q3064" s="370"/>
      <c r="R3064" s="370"/>
      <c r="S3064" s="19"/>
      <c r="T3064" s="19"/>
      <c r="U3064" s="19"/>
      <c r="V3064" s="19"/>
      <c r="W3064" s="19"/>
      <c r="X3064" s="19"/>
      <c r="Y3064" s="19"/>
      <c r="Z3064" s="19"/>
      <c r="AA3064" s="19"/>
    </row>
    <row r="3065" spans="1:27" x14ac:dyDescent="0.2">
      <c r="A3065" s="370"/>
      <c r="B3065" s="370"/>
      <c r="C3065" s="370"/>
      <c r="D3065" s="370"/>
      <c r="E3065" s="370"/>
      <c r="F3065" s="370"/>
      <c r="G3065" s="370"/>
      <c r="H3065" s="370"/>
      <c r="I3065" s="370"/>
      <c r="J3065" s="370"/>
      <c r="K3065" s="370"/>
      <c r="L3065" s="370"/>
      <c r="M3065" s="370"/>
      <c r="N3065" s="370"/>
      <c r="O3065" s="370"/>
      <c r="P3065" s="370"/>
      <c r="Q3065" s="370"/>
      <c r="R3065" s="370"/>
      <c r="S3065" s="19"/>
      <c r="T3065" s="19"/>
      <c r="U3065" s="19"/>
      <c r="V3065" s="19"/>
      <c r="W3065" s="19"/>
      <c r="X3065" s="19"/>
      <c r="Y3065" s="19"/>
      <c r="Z3065" s="19"/>
      <c r="AA3065" s="19"/>
    </row>
    <row r="3066" spans="1:27" x14ac:dyDescent="0.2">
      <c r="A3066" s="19"/>
      <c r="B3066" s="19"/>
      <c r="C3066" s="19"/>
      <c r="D3066" s="19"/>
      <c r="E3066" s="19"/>
      <c r="F3066" s="19"/>
      <c r="G3066" s="19"/>
      <c r="H3066" s="19"/>
      <c r="I3066" s="19"/>
      <c r="J3066" s="19"/>
      <c r="K3066" s="19"/>
      <c r="L3066" s="19"/>
      <c r="M3066" s="19"/>
      <c r="N3066" s="19"/>
      <c r="O3066" s="19"/>
      <c r="P3066" s="29"/>
      <c r="Q3066" s="19"/>
      <c r="R3066" s="19"/>
      <c r="S3066" s="19"/>
      <c r="T3066" s="19"/>
      <c r="U3066" s="19"/>
      <c r="V3066" s="19"/>
      <c r="W3066" s="19"/>
      <c r="X3066" s="19"/>
      <c r="Y3066" s="19"/>
      <c r="Z3066" s="19"/>
      <c r="AA3066" s="19"/>
    </row>
    <row r="3067" spans="1:27" x14ac:dyDescent="0.2">
      <c r="A3067" s="371" t="s">
        <v>294</v>
      </c>
      <c r="B3067" s="371"/>
      <c r="C3067" s="371"/>
      <c r="D3067" s="371"/>
      <c r="E3067" s="371"/>
      <c r="F3067" s="371"/>
      <c r="G3067" s="371"/>
      <c r="H3067" s="371"/>
      <c r="I3067" s="371"/>
      <c r="J3067" s="371" t="s">
        <v>295</v>
      </c>
      <c r="K3067" s="371"/>
      <c r="L3067" s="371"/>
      <c r="M3067" s="371"/>
      <c r="N3067" s="371"/>
      <c r="O3067" s="371"/>
      <c r="P3067" s="371"/>
      <c r="Q3067" s="371"/>
      <c r="R3067" s="371"/>
      <c r="S3067" s="19"/>
      <c r="T3067" s="19"/>
      <c r="U3067" s="19"/>
      <c r="V3067" s="19"/>
      <c r="W3067" s="19"/>
      <c r="X3067" s="19"/>
      <c r="Y3067" s="19"/>
      <c r="Z3067" s="19"/>
      <c r="AA3067" s="19"/>
    </row>
    <row r="3068" spans="1:27" x14ac:dyDescent="0.2">
      <c r="A3068" s="370"/>
      <c r="B3068" s="370"/>
      <c r="C3068" s="370"/>
      <c r="D3068" s="370"/>
      <c r="E3068" s="370"/>
      <c r="F3068" s="370"/>
      <c r="G3068" s="370"/>
      <c r="H3068" s="370"/>
      <c r="I3068" s="370"/>
      <c r="J3068" s="370"/>
      <c r="K3068" s="370"/>
      <c r="L3068" s="370"/>
      <c r="M3068" s="370"/>
      <c r="N3068" s="370"/>
      <c r="O3068" s="370"/>
      <c r="P3068" s="370"/>
      <c r="Q3068" s="370"/>
      <c r="R3068" s="370"/>
      <c r="S3068" s="19" t="s">
        <v>296</v>
      </c>
      <c r="T3068" s="19"/>
      <c r="U3068" s="19"/>
      <c r="V3068" s="19"/>
      <c r="W3068" s="19"/>
      <c r="X3068" s="19"/>
      <c r="Y3068" s="19"/>
      <c r="Z3068" s="19"/>
      <c r="AA3068" s="19"/>
    </row>
    <row r="3069" spans="1:27" x14ac:dyDescent="0.2">
      <c r="A3069" s="370"/>
      <c r="B3069" s="370"/>
      <c r="C3069" s="370"/>
      <c r="D3069" s="370"/>
      <c r="E3069" s="370"/>
      <c r="F3069" s="370"/>
      <c r="G3069" s="370"/>
      <c r="H3069" s="370"/>
      <c r="I3069" s="370"/>
      <c r="J3069" s="370"/>
      <c r="K3069" s="370"/>
      <c r="L3069" s="370"/>
      <c r="M3069" s="370"/>
      <c r="N3069" s="370"/>
      <c r="O3069" s="370"/>
      <c r="P3069" s="370"/>
      <c r="Q3069" s="370"/>
      <c r="R3069" s="370"/>
      <c r="S3069" s="19" t="s">
        <v>297</v>
      </c>
      <c r="T3069" s="19"/>
      <c r="U3069" s="19"/>
      <c r="V3069" s="19"/>
      <c r="W3069" s="19"/>
      <c r="X3069" s="19"/>
      <c r="Y3069" s="19"/>
      <c r="Z3069" s="19"/>
      <c r="AA3069" s="19"/>
    </row>
    <row r="3070" spans="1:27" x14ac:dyDescent="0.2">
      <c r="A3070" s="370"/>
      <c r="B3070" s="370"/>
      <c r="C3070" s="370"/>
      <c r="D3070" s="370"/>
      <c r="E3070" s="370"/>
      <c r="F3070" s="370"/>
      <c r="G3070" s="370"/>
      <c r="H3070" s="370"/>
      <c r="I3070" s="370"/>
      <c r="J3070" s="370"/>
      <c r="K3070" s="370"/>
      <c r="L3070" s="370"/>
      <c r="M3070" s="370"/>
      <c r="N3070" s="370"/>
      <c r="O3070" s="370"/>
      <c r="P3070" s="370"/>
      <c r="Q3070" s="370"/>
      <c r="R3070" s="370"/>
      <c r="S3070" s="19"/>
      <c r="T3070" s="19"/>
      <c r="U3070" s="19"/>
      <c r="V3070" s="19"/>
      <c r="W3070" s="19"/>
      <c r="X3070" s="19"/>
      <c r="Y3070" s="19"/>
      <c r="Z3070" s="19"/>
      <c r="AA3070" s="19"/>
    </row>
    <row r="3071" spans="1:27" x14ac:dyDescent="0.2">
      <c r="A3071" s="370"/>
      <c r="B3071" s="370"/>
      <c r="C3071" s="370"/>
      <c r="D3071" s="370"/>
      <c r="E3071" s="370"/>
      <c r="F3071" s="370"/>
      <c r="G3071" s="370"/>
      <c r="H3071" s="370"/>
      <c r="I3071" s="370"/>
      <c r="J3071" s="370"/>
      <c r="K3071" s="370"/>
      <c r="L3071" s="370"/>
      <c r="M3071" s="370"/>
      <c r="N3071" s="370"/>
      <c r="O3071" s="370"/>
      <c r="P3071" s="370"/>
      <c r="Q3071" s="370"/>
      <c r="R3071" s="370"/>
      <c r="S3071" s="19"/>
      <c r="T3071" s="19"/>
      <c r="U3071" s="19"/>
      <c r="V3071" s="19"/>
      <c r="W3071" s="19"/>
      <c r="X3071" s="19"/>
      <c r="Y3071" s="19"/>
      <c r="Z3071" s="19"/>
      <c r="AA3071" s="19"/>
    </row>
    <row r="3072" spans="1:27" x14ac:dyDescent="0.2">
      <c r="A3072" s="370"/>
      <c r="B3072" s="370"/>
      <c r="C3072" s="370"/>
      <c r="D3072" s="370"/>
      <c r="E3072" s="370"/>
      <c r="F3072" s="370"/>
      <c r="G3072" s="370"/>
      <c r="H3072" s="370"/>
      <c r="I3072" s="370"/>
      <c r="J3072" s="370"/>
      <c r="K3072" s="370"/>
      <c r="L3072" s="370"/>
      <c r="M3072" s="370"/>
      <c r="N3072" s="370"/>
      <c r="O3072" s="370"/>
      <c r="P3072" s="370"/>
      <c r="Q3072" s="370"/>
      <c r="R3072" s="370"/>
      <c r="S3072" s="19"/>
      <c r="T3072" s="19"/>
      <c r="U3072" s="19"/>
      <c r="V3072" s="19"/>
      <c r="W3072" s="19"/>
      <c r="X3072" s="19"/>
      <c r="Y3072" s="19"/>
      <c r="Z3072" s="19"/>
      <c r="AA3072" s="19"/>
    </row>
    <row r="3073" spans="1:27" x14ac:dyDescent="0.2">
      <c r="A3073" s="370"/>
      <c r="B3073" s="370"/>
      <c r="C3073" s="370"/>
      <c r="D3073" s="370"/>
      <c r="E3073" s="370"/>
      <c r="F3073" s="370"/>
      <c r="G3073" s="370"/>
      <c r="H3073" s="370"/>
      <c r="I3073" s="370"/>
      <c r="J3073" s="370"/>
      <c r="K3073" s="370"/>
      <c r="L3073" s="370"/>
      <c r="M3073" s="370"/>
      <c r="N3073" s="370"/>
      <c r="O3073" s="370"/>
      <c r="P3073" s="370"/>
      <c r="Q3073" s="370"/>
      <c r="R3073" s="370"/>
      <c r="S3073" s="19"/>
      <c r="T3073" s="19"/>
      <c r="U3073" s="19"/>
      <c r="V3073" s="19"/>
      <c r="W3073" s="19"/>
      <c r="X3073" s="19"/>
      <c r="Y3073" s="19"/>
      <c r="Z3073" s="19"/>
      <c r="AA3073" s="19"/>
    </row>
    <row r="3074" spans="1:27" x14ac:dyDescent="0.2">
      <c r="A3074" s="370"/>
      <c r="B3074" s="370"/>
      <c r="C3074" s="370"/>
      <c r="D3074" s="370"/>
      <c r="E3074" s="370"/>
      <c r="F3074" s="370"/>
      <c r="G3074" s="370"/>
      <c r="H3074" s="370"/>
      <c r="I3074" s="370"/>
      <c r="J3074" s="370"/>
      <c r="K3074" s="370"/>
      <c r="L3074" s="370"/>
      <c r="M3074" s="370"/>
      <c r="N3074" s="370"/>
      <c r="O3074" s="370"/>
      <c r="P3074" s="370"/>
      <c r="Q3074" s="370"/>
      <c r="R3074" s="370"/>
      <c r="S3074" s="19"/>
      <c r="T3074" s="19"/>
      <c r="U3074" s="19"/>
      <c r="V3074" s="19"/>
      <c r="W3074" s="19"/>
      <c r="X3074" s="19"/>
      <c r="Y3074" s="19"/>
      <c r="Z3074" s="19"/>
      <c r="AA3074" s="19"/>
    </row>
    <row r="3075" spans="1:27" x14ac:dyDescent="0.2">
      <c r="A3075" s="370"/>
      <c r="B3075" s="370"/>
      <c r="C3075" s="370"/>
      <c r="D3075" s="370"/>
      <c r="E3075" s="370"/>
      <c r="F3075" s="370"/>
      <c r="G3075" s="370"/>
      <c r="H3075" s="370"/>
      <c r="I3075" s="370"/>
      <c r="J3075" s="370"/>
      <c r="K3075" s="370"/>
      <c r="L3075" s="370"/>
      <c r="M3075" s="370"/>
      <c r="N3075" s="370"/>
      <c r="O3075" s="370"/>
      <c r="P3075" s="370"/>
      <c r="Q3075" s="370"/>
      <c r="R3075" s="370"/>
      <c r="S3075" s="19"/>
      <c r="T3075" s="19"/>
      <c r="U3075" s="19"/>
      <c r="V3075" s="19"/>
      <c r="W3075" s="19"/>
      <c r="X3075" s="19"/>
      <c r="Y3075" s="19"/>
      <c r="Z3075" s="19"/>
      <c r="AA3075" s="19"/>
    </row>
    <row r="3076" spans="1:27" x14ac:dyDescent="0.2">
      <c r="A3076" s="370"/>
      <c r="B3076" s="370"/>
      <c r="C3076" s="370"/>
      <c r="D3076" s="370"/>
      <c r="E3076" s="370"/>
      <c r="F3076" s="370"/>
      <c r="G3076" s="370"/>
      <c r="H3076" s="370"/>
      <c r="I3076" s="370"/>
      <c r="J3076" s="370"/>
      <c r="K3076" s="370"/>
      <c r="L3076" s="370"/>
      <c r="M3076" s="370"/>
      <c r="N3076" s="370"/>
      <c r="O3076" s="370"/>
      <c r="P3076" s="370"/>
      <c r="Q3076" s="370"/>
      <c r="R3076" s="370"/>
      <c r="S3076" s="19"/>
      <c r="T3076" s="19"/>
      <c r="U3076" s="19"/>
      <c r="V3076" s="19"/>
      <c r="W3076" s="19"/>
      <c r="X3076" s="19"/>
      <c r="Y3076" s="19"/>
      <c r="Z3076" s="19"/>
      <c r="AA3076" s="19"/>
    </row>
    <row r="3077" spans="1:27" x14ac:dyDescent="0.2">
      <c r="A3077" s="370"/>
      <c r="B3077" s="370"/>
      <c r="C3077" s="370"/>
      <c r="D3077" s="370"/>
      <c r="E3077" s="370"/>
      <c r="F3077" s="370"/>
      <c r="G3077" s="370"/>
      <c r="H3077" s="370"/>
      <c r="I3077" s="370"/>
      <c r="J3077" s="370"/>
      <c r="K3077" s="370"/>
      <c r="L3077" s="370"/>
      <c r="M3077" s="370"/>
      <c r="N3077" s="370"/>
      <c r="O3077" s="370"/>
      <c r="P3077" s="370"/>
      <c r="Q3077" s="370"/>
      <c r="R3077" s="370"/>
      <c r="S3077" s="19"/>
      <c r="T3077" s="19"/>
      <c r="U3077" s="19"/>
      <c r="V3077" s="19"/>
      <c r="W3077" s="19"/>
      <c r="X3077" s="19"/>
      <c r="Y3077" s="19"/>
      <c r="Z3077" s="19"/>
      <c r="AA3077" s="19"/>
    </row>
    <row r="3078" spans="1:27" x14ac:dyDescent="0.2">
      <c r="A3078" s="370"/>
      <c r="B3078" s="370"/>
      <c r="C3078" s="370"/>
      <c r="D3078" s="370"/>
      <c r="E3078" s="370"/>
      <c r="F3078" s="370"/>
      <c r="G3078" s="370"/>
      <c r="H3078" s="370"/>
      <c r="I3078" s="370"/>
      <c r="J3078" s="370"/>
      <c r="K3078" s="370"/>
      <c r="L3078" s="370"/>
      <c r="M3078" s="370"/>
      <c r="N3078" s="370"/>
      <c r="O3078" s="370"/>
      <c r="P3078" s="370"/>
      <c r="Q3078" s="370"/>
      <c r="R3078" s="370"/>
      <c r="S3078" s="19"/>
      <c r="T3078" s="19"/>
      <c r="U3078" s="19"/>
      <c r="V3078" s="19"/>
      <c r="W3078" s="19"/>
      <c r="X3078" s="19"/>
      <c r="Y3078" s="19"/>
      <c r="Z3078" s="19"/>
      <c r="AA3078" s="19"/>
    </row>
    <row r="3079" spans="1:27" x14ac:dyDescent="0.2">
      <c r="A3079" s="19"/>
      <c r="B3079" s="19"/>
      <c r="C3079" s="19"/>
      <c r="D3079" s="19"/>
      <c r="E3079" s="19"/>
      <c r="F3079" s="19"/>
      <c r="G3079" s="19"/>
      <c r="H3079" s="19"/>
      <c r="I3079" s="19"/>
      <c r="J3079" s="19"/>
      <c r="K3079" s="19"/>
      <c r="L3079" s="19"/>
      <c r="M3079" s="19"/>
      <c r="N3079" s="19"/>
      <c r="O3079" s="19"/>
      <c r="P3079" s="29"/>
      <c r="Q3079" s="19"/>
      <c r="R3079" s="19"/>
      <c r="S3079" s="19"/>
      <c r="T3079" s="19"/>
      <c r="U3079" s="19"/>
      <c r="V3079" s="19"/>
      <c r="W3079" s="19"/>
      <c r="X3079" s="19"/>
      <c r="Y3079" s="19"/>
      <c r="Z3079" s="19"/>
      <c r="AA3079" s="19"/>
    </row>
    <row r="3080" spans="1:27" x14ac:dyDescent="0.2">
      <c r="A3080" s="371" t="s">
        <v>298</v>
      </c>
      <c r="B3080" s="371"/>
      <c r="C3080" s="371"/>
      <c r="D3080" s="371"/>
      <c r="E3080" s="371"/>
      <c r="F3080" s="371"/>
      <c r="G3080" s="371"/>
      <c r="H3080" s="371"/>
      <c r="I3080" s="371"/>
      <c r="J3080" s="371" t="s">
        <v>299</v>
      </c>
      <c r="K3080" s="371"/>
      <c r="L3080" s="371"/>
      <c r="M3080" s="371"/>
      <c r="N3080" s="371"/>
      <c r="O3080" s="371"/>
      <c r="P3080" s="371"/>
      <c r="Q3080" s="371"/>
      <c r="R3080" s="371"/>
      <c r="S3080" s="19"/>
      <c r="T3080" s="19"/>
      <c r="U3080" s="19"/>
      <c r="V3080" s="19"/>
      <c r="W3080" s="19"/>
      <c r="X3080" s="19"/>
      <c r="Y3080" s="19"/>
      <c r="Z3080" s="19"/>
      <c r="AA3080" s="19"/>
    </row>
    <row r="3081" spans="1:27" x14ac:dyDescent="0.2">
      <c r="A3081" s="370"/>
      <c r="B3081" s="370"/>
      <c r="C3081" s="370"/>
      <c r="D3081" s="370"/>
      <c r="E3081" s="370"/>
      <c r="F3081" s="370"/>
      <c r="G3081" s="370"/>
      <c r="H3081" s="370"/>
      <c r="I3081" s="370"/>
      <c r="J3081" s="370"/>
      <c r="K3081" s="370"/>
      <c r="L3081" s="370"/>
      <c r="M3081" s="370"/>
      <c r="N3081" s="370"/>
      <c r="O3081" s="370"/>
      <c r="P3081" s="370"/>
      <c r="Q3081" s="370"/>
      <c r="R3081" s="370"/>
      <c r="S3081" s="19" t="s">
        <v>300</v>
      </c>
      <c r="T3081" s="19"/>
      <c r="U3081" s="19"/>
      <c r="V3081" s="19"/>
      <c r="W3081" s="19"/>
      <c r="X3081" s="19"/>
      <c r="Y3081" s="19"/>
      <c r="Z3081" s="19"/>
      <c r="AA3081" s="19"/>
    </row>
    <row r="3082" spans="1:27" x14ac:dyDescent="0.2">
      <c r="A3082" s="370"/>
      <c r="B3082" s="370"/>
      <c r="C3082" s="370"/>
      <c r="D3082" s="370"/>
      <c r="E3082" s="370"/>
      <c r="F3082" s="370"/>
      <c r="G3082" s="370"/>
      <c r="H3082" s="370"/>
      <c r="I3082" s="370"/>
      <c r="J3082" s="370"/>
      <c r="K3082" s="370"/>
      <c r="L3082" s="370"/>
      <c r="M3082" s="370"/>
      <c r="N3082" s="370"/>
      <c r="O3082" s="370"/>
      <c r="P3082" s="370"/>
      <c r="Q3082" s="370"/>
      <c r="R3082" s="370"/>
      <c r="S3082" s="19"/>
      <c r="T3082" s="19"/>
      <c r="U3082" s="19"/>
      <c r="V3082" s="19"/>
      <c r="W3082" s="19"/>
      <c r="X3082" s="19"/>
      <c r="Y3082" s="19"/>
      <c r="Z3082" s="19"/>
      <c r="AA3082" s="19"/>
    </row>
    <row r="3083" spans="1:27" x14ac:dyDescent="0.2">
      <c r="A3083" s="370"/>
      <c r="B3083" s="370"/>
      <c r="C3083" s="370"/>
      <c r="D3083" s="370"/>
      <c r="E3083" s="370"/>
      <c r="F3083" s="370"/>
      <c r="G3083" s="370"/>
      <c r="H3083" s="370"/>
      <c r="I3083" s="370"/>
      <c r="J3083" s="370"/>
      <c r="K3083" s="370"/>
      <c r="L3083" s="370"/>
      <c r="M3083" s="370"/>
      <c r="N3083" s="370"/>
      <c r="O3083" s="370"/>
      <c r="P3083" s="370"/>
      <c r="Q3083" s="370"/>
      <c r="R3083" s="370"/>
      <c r="S3083" s="19"/>
      <c r="T3083" s="19"/>
      <c r="U3083" s="19"/>
      <c r="V3083" s="19"/>
      <c r="W3083" s="19"/>
      <c r="X3083" s="19"/>
      <c r="Y3083" s="19"/>
      <c r="Z3083" s="19"/>
      <c r="AA3083" s="19"/>
    </row>
    <row r="3084" spans="1:27" x14ac:dyDescent="0.2">
      <c r="A3084" s="370"/>
      <c r="B3084" s="370"/>
      <c r="C3084" s="370"/>
      <c r="D3084" s="370"/>
      <c r="E3084" s="370"/>
      <c r="F3084" s="370"/>
      <c r="G3084" s="370"/>
      <c r="H3084" s="370"/>
      <c r="I3084" s="370"/>
      <c r="J3084" s="370"/>
      <c r="K3084" s="370"/>
      <c r="L3084" s="370"/>
      <c r="M3084" s="370"/>
      <c r="N3084" s="370"/>
      <c r="O3084" s="370"/>
      <c r="P3084" s="370"/>
      <c r="Q3084" s="370"/>
      <c r="R3084" s="370"/>
      <c r="S3084" s="19"/>
      <c r="T3084" s="19"/>
      <c r="U3084" s="19"/>
      <c r="V3084" s="19"/>
      <c r="W3084" s="19"/>
      <c r="X3084" s="19"/>
      <c r="Y3084" s="19"/>
      <c r="Z3084" s="19"/>
      <c r="AA3084" s="19"/>
    </row>
    <row r="3085" spans="1:27" x14ac:dyDescent="0.2">
      <c r="A3085" s="370"/>
      <c r="B3085" s="370"/>
      <c r="C3085" s="370"/>
      <c r="D3085" s="370"/>
      <c r="E3085" s="370"/>
      <c r="F3085" s="370"/>
      <c r="G3085" s="370"/>
      <c r="H3085" s="370"/>
      <c r="I3085" s="370"/>
      <c r="J3085" s="370"/>
      <c r="K3085" s="370"/>
      <c r="L3085" s="370"/>
      <c r="M3085" s="370"/>
      <c r="N3085" s="370"/>
      <c r="O3085" s="370"/>
      <c r="P3085" s="370"/>
      <c r="Q3085" s="370"/>
      <c r="R3085" s="370"/>
      <c r="S3085" s="19"/>
      <c r="T3085" s="19"/>
      <c r="U3085" s="19"/>
      <c r="V3085" s="19"/>
      <c r="W3085" s="19"/>
      <c r="X3085" s="19"/>
      <c r="Y3085" s="19"/>
      <c r="Z3085" s="19"/>
      <c r="AA3085" s="19"/>
    </row>
    <row r="3086" spans="1:27" x14ac:dyDescent="0.2">
      <c r="A3086" s="370"/>
      <c r="B3086" s="370"/>
      <c r="C3086" s="370"/>
      <c r="D3086" s="370"/>
      <c r="E3086" s="370"/>
      <c r="F3086" s="370"/>
      <c r="G3086" s="370"/>
      <c r="H3086" s="370"/>
      <c r="I3086" s="370"/>
      <c r="J3086" s="370"/>
      <c r="K3086" s="370"/>
      <c r="L3086" s="370"/>
      <c r="M3086" s="370"/>
      <c r="N3086" s="370"/>
      <c r="O3086" s="370"/>
      <c r="P3086" s="370"/>
      <c r="Q3086" s="370"/>
      <c r="R3086" s="370"/>
      <c r="S3086" s="19"/>
      <c r="T3086" s="19"/>
      <c r="U3086" s="19"/>
      <c r="V3086" s="19"/>
      <c r="W3086" s="19"/>
      <c r="X3086" s="19"/>
      <c r="Y3086" s="19"/>
      <c r="Z3086" s="19"/>
      <c r="AA3086" s="19"/>
    </row>
    <row r="3087" spans="1:27" x14ac:dyDescent="0.2">
      <c r="A3087" s="370"/>
      <c r="B3087" s="370"/>
      <c r="C3087" s="370"/>
      <c r="D3087" s="370"/>
      <c r="E3087" s="370"/>
      <c r="F3087" s="370"/>
      <c r="G3087" s="370"/>
      <c r="H3087" s="370"/>
      <c r="I3087" s="370"/>
      <c r="J3087" s="370"/>
      <c r="K3087" s="370"/>
      <c r="L3087" s="370"/>
      <c r="M3087" s="370"/>
      <c r="N3087" s="370"/>
      <c r="O3087" s="370"/>
      <c r="P3087" s="370"/>
      <c r="Q3087" s="370"/>
      <c r="R3087" s="370"/>
      <c r="S3087" s="19"/>
      <c r="T3087" s="19"/>
      <c r="U3087" s="19"/>
      <c r="V3087" s="19"/>
      <c r="W3087" s="19"/>
      <c r="X3087" s="19"/>
      <c r="Y3087" s="19"/>
      <c r="Z3087" s="19"/>
      <c r="AA3087" s="19"/>
    </row>
    <row r="3088" spans="1:27" x14ac:dyDescent="0.2">
      <c r="A3088" s="370"/>
      <c r="B3088" s="370"/>
      <c r="C3088" s="370"/>
      <c r="D3088" s="370"/>
      <c r="E3088" s="370"/>
      <c r="F3088" s="370"/>
      <c r="G3088" s="370"/>
      <c r="H3088" s="370"/>
      <c r="I3088" s="370"/>
      <c r="J3088" s="370"/>
      <c r="K3088" s="370"/>
      <c r="L3088" s="370"/>
      <c r="M3088" s="370"/>
      <c r="N3088" s="370"/>
      <c r="O3088" s="370"/>
      <c r="P3088" s="370"/>
      <c r="Q3088" s="370"/>
      <c r="R3088" s="370"/>
      <c r="S3088" s="19"/>
      <c r="T3088" s="19"/>
      <c r="U3088" s="19"/>
      <c r="V3088" s="19"/>
      <c r="W3088" s="19"/>
      <c r="X3088" s="19"/>
      <c r="Y3088" s="19"/>
      <c r="Z3088" s="19"/>
      <c r="AA3088" s="19"/>
    </row>
    <row r="3089" spans="1:27" x14ac:dyDescent="0.2">
      <c r="A3089" s="370"/>
      <c r="B3089" s="370"/>
      <c r="C3089" s="370"/>
      <c r="D3089" s="370"/>
      <c r="E3089" s="370"/>
      <c r="F3089" s="370"/>
      <c r="G3089" s="370"/>
      <c r="H3089" s="370"/>
      <c r="I3089" s="370"/>
      <c r="J3089" s="370"/>
      <c r="K3089" s="370"/>
      <c r="L3089" s="370"/>
      <c r="M3089" s="370"/>
      <c r="N3089" s="370"/>
      <c r="O3089" s="370"/>
      <c r="P3089" s="370"/>
      <c r="Q3089" s="370"/>
      <c r="R3089" s="370"/>
      <c r="S3089" s="19"/>
      <c r="T3089" s="19"/>
      <c r="U3089" s="19"/>
      <c r="V3089" s="19"/>
      <c r="W3089" s="19"/>
      <c r="X3089" s="19"/>
      <c r="Y3089" s="19"/>
      <c r="Z3089" s="19"/>
      <c r="AA3089" s="19"/>
    </row>
    <row r="3090" spans="1:27" x14ac:dyDescent="0.2">
      <c r="A3090" s="370"/>
      <c r="B3090" s="370"/>
      <c r="C3090" s="370"/>
      <c r="D3090" s="370"/>
      <c r="E3090" s="370"/>
      <c r="F3090" s="370"/>
      <c r="G3090" s="370"/>
      <c r="H3090" s="370"/>
      <c r="I3090" s="370"/>
      <c r="J3090" s="370"/>
      <c r="K3090" s="370"/>
      <c r="L3090" s="370"/>
      <c r="M3090" s="370"/>
      <c r="N3090" s="370"/>
      <c r="O3090" s="370"/>
      <c r="P3090" s="370"/>
      <c r="Q3090" s="370"/>
      <c r="R3090" s="370"/>
      <c r="S3090" s="19"/>
      <c r="T3090" s="19"/>
      <c r="U3090" s="19"/>
      <c r="V3090" s="19"/>
      <c r="W3090" s="19"/>
      <c r="X3090" s="19"/>
      <c r="Y3090" s="19"/>
      <c r="Z3090" s="19"/>
      <c r="AA3090" s="19"/>
    </row>
    <row r="3091" spans="1:27" x14ac:dyDescent="0.2">
      <c r="A3091" s="370"/>
      <c r="B3091" s="370"/>
      <c r="C3091" s="370"/>
      <c r="D3091" s="370"/>
      <c r="E3091" s="370"/>
      <c r="F3091" s="370"/>
      <c r="G3091" s="370"/>
      <c r="H3091" s="370"/>
      <c r="I3091" s="370"/>
      <c r="J3091" s="370"/>
      <c r="K3091" s="370"/>
      <c r="L3091" s="370"/>
      <c r="M3091" s="370"/>
      <c r="N3091" s="370"/>
      <c r="O3091" s="370"/>
      <c r="P3091" s="370"/>
      <c r="Q3091" s="370"/>
      <c r="R3091" s="370"/>
      <c r="S3091" s="19"/>
      <c r="T3091" s="19"/>
      <c r="U3091" s="19"/>
      <c r="V3091" s="19"/>
      <c r="W3091" s="19"/>
      <c r="X3091" s="19"/>
      <c r="Y3091" s="19"/>
      <c r="Z3091" s="19"/>
      <c r="AA3091" s="19"/>
    </row>
    <row r="3092" spans="1:27" x14ac:dyDescent="0.2">
      <c r="A3092" s="19"/>
      <c r="B3092" s="19"/>
      <c r="C3092" s="19"/>
      <c r="D3092" s="19"/>
      <c r="E3092" s="19"/>
      <c r="F3092" s="19"/>
      <c r="G3092" s="19"/>
      <c r="H3092" s="19"/>
      <c r="I3092" s="19"/>
      <c r="J3092" s="19"/>
      <c r="K3092" s="19"/>
      <c r="L3092" s="19"/>
      <c r="M3092" s="19"/>
      <c r="N3092" s="19"/>
      <c r="O3092" s="19"/>
      <c r="P3092" s="29"/>
      <c r="Q3092" s="19"/>
      <c r="R3092" s="19"/>
      <c r="S3092" s="19"/>
      <c r="T3092" s="19"/>
      <c r="U3092" s="19"/>
      <c r="V3092" s="19"/>
      <c r="W3092" s="19"/>
      <c r="X3092" s="19"/>
      <c r="Y3092" s="19"/>
      <c r="Z3092" s="19"/>
      <c r="AA3092" s="19"/>
    </row>
    <row r="3093" spans="1:27" x14ac:dyDescent="0.2">
      <c r="A3093" s="371" t="s">
        <v>742</v>
      </c>
      <c r="B3093" s="371"/>
      <c r="C3093" s="371"/>
      <c r="D3093" s="371"/>
      <c r="E3093" s="371"/>
      <c r="F3093" s="371"/>
      <c r="G3093" s="371"/>
      <c r="H3093" s="371"/>
      <c r="I3093" s="371"/>
      <c r="J3093" s="371" t="s">
        <v>743</v>
      </c>
      <c r="K3093" s="371"/>
      <c r="L3093" s="371"/>
      <c r="M3093" s="371"/>
      <c r="N3093" s="371"/>
      <c r="O3093" s="371"/>
      <c r="P3093" s="371"/>
      <c r="Q3093" s="371"/>
      <c r="R3093" s="371"/>
      <c r="S3093" s="19"/>
      <c r="T3093" s="19"/>
      <c r="U3093" s="19"/>
      <c r="V3093" s="19"/>
      <c r="W3093" s="19"/>
      <c r="X3093" s="19"/>
      <c r="Y3093" s="19"/>
      <c r="Z3093" s="19"/>
      <c r="AA3093" s="19"/>
    </row>
    <row r="3094" spans="1:27" x14ac:dyDescent="0.2">
      <c r="A3094" s="370"/>
      <c r="B3094" s="370"/>
      <c r="C3094" s="370"/>
      <c r="D3094" s="370"/>
      <c r="E3094" s="370"/>
      <c r="F3094" s="370"/>
      <c r="G3094" s="370"/>
      <c r="H3094" s="370"/>
      <c r="I3094" s="370"/>
      <c r="J3094" s="370"/>
      <c r="K3094" s="370"/>
      <c r="L3094" s="370"/>
      <c r="M3094" s="370"/>
      <c r="N3094" s="370"/>
      <c r="O3094" s="370"/>
      <c r="P3094" s="370"/>
      <c r="Q3094" s="370"/>
      <c r="R3094" s="370"/>
      <c r="S3094" s="19" t="s">
        <v>301</v>
      </c>
      <c r="T3094" s="19"/>
      <c r="U3094" s="19"/>
      <c r="V3094" s="19"/>
      <c r="W3094" s="19"/>
      <c r="X3094" s="19"/>
      <c r="Y3094" s="19"/>
      <c r="Z3094" s="19"/>
      <c r="AA3094" s="19"/>
    </row>
    <row r="3095" spans="1:27" x14ac:dyDescent="0.2">
      <c r="A3095" s="370"/>
      <c r="B3095" s="370"/>
      <c r="C3095" s="370"/>
      <c r="D3095" s="370"/>
      <c r="E3095" s="370"/>
      <c r="F3095" s="370"/>
      <c r="G3095" s="370"/>
      <c r="H3095" s="370"/>
      <c r="I3095" s="370"/>
      <c r="J3095" s="370"/>
      <c r="K3095" s="370"/>
      <c r="L3095" s="370"/>
      <c r="M3095" s="370"/>
      <c r="N3095" s="370"/>
      <c r="O3095" s="370"/>
      <c r="P3095" s="370"/>
      <c r="Q3095" s="370"/>
      <c r="R3095" s="370"/>
      <c r="S3095" s="19"/>
      <c r="T3095" s="19"/>
      <c r="U3095" s="19"/>
      <c r="V3095" s="19"/>
      <c r="W3095" s="19"/>
      <c r="X3095" s="19"/>
      <c r="Y3095" s="19"/>
      <c r="Z3095" s="19"/>
      <c r="AA3095" s="19"/>
    </row>
    <row r="3096" spans="1:27" x14ac:dyDescent="0.2">
      <c r="A3096" s="370"/>
      <c r="B3096" s="370"/>
      <c r="C3096" s="370"/>
      <c r="D3096" s="370"/>
      <c r="E3096" s="370"/>
      <c r="F3096" s="370"/>
      <c r="G3096" s="370"/>
      <c r="H3096" s="370"/>
      <c r="I3096" s="370"/>
      <c r="J3096" s="370"/>
      <c r="K3096" s="370"/>
      <c r="L3096" s="370"/>
      <c r="M3096" s="370"/>
      <c r="N3096" s="370"/>
      <c r="O3096" s="370"/>
      <c r="P3096" s="370"/>
      <c r="Q3096" s="370"/>
      <c r="R3096" s="370"/>
      <c r="S3096" s="19"/>
      <c r="T3096" s="19"/>
      <c r="U3096" s="19"/>
      <c r="V3096" s="19"/>
      <c r="W3096" s="19"/>
      <c r="X3096" s="19"/>
      <c r="Y3096" s="19"/>
      <c r="Z3096" s="19"/>
      <c r="AA3096" s="19"/>
    </row>
    <row r="3097" spans="1:27" x14ac:dyDescent="0.2">
      <c r="A3097" s="370"/>
      <c r="B3097" s="370"/>
      <c r="C3097" s="370"/>
      <c r="D3097" s="370"/>
      <c r="E3097" s="370"/>
      <c r="F3097" s="370"/>
      <c r="G3097" s="370"/>
      <c r="H3097" s="370"/>
      <c r="I3097" s="370"/>
      <c r="J3097" s="370"/>
      <c r="K3097" s="370"/>
      <c r="L3097" s="370"/>
      <c r="M3097" s="370"/>
      <c r="N3097" s="370"/>
      <c r="O3097" s="370"/>
      <c r="P3097" s="370"/>
      <c r="Q3097" s="370"/>
      <c r="R3097" s="370"/>
      <c r="S3097" s="19" t="s">
        <v>302</v>
      </c>
      <c r="T3097" s="19"/>
      <c r="U3097" s="19"/>
      <c r="V3097" s="19"/>
      <c r="W3097" s="19"/>
      <c r="X3097" s="19"/>
      <c r="Y3097" s="19"/>
      <c r="Z3097" s="19"/>
      <c r="AA3097" s="19"/>
    </row>
    <row r="3098" spans="1:27" x14ac:dyDescent="0.2">
      <c r="A3098" s="370"/>
      <c r="B3098" s="370"/>
      <c r="C3098" s="370"/>
      <c r="D3098" s="370"/>
      <c r="E3098" s="370"/>
      <c r="F3098" s="370"/>
      <c r="G3098" s="370"/>
      <c r="H3098" s="370"/>
      <c r="I3098" s="370"/>
      <c r="J3098" s="370"/>
      <c r="K3098" s="370"/>
      <c r="L3098" s="370"/>
      <c r="M3098" s="370"/>
      <c r="N3098" s="370"/>
      <c r="O3098" s="370"/>
      <c r="P3098" s="370"/>
      <c r="Q3098" s="370"/>
      <c r="R3098" s="370"/>
      <c r="S3098" s="19" t="s">
        <v>339</v>
      </c>
      <c r="T3098" s="19"/>
      <c r="U3098" s="19"/>
      <c r="V3098" s="19"/>
      <c r="W3098" s="19"/>
      <c r="X3098" s="19"/>
      <c r="Y3098" s="19"/>
      <c r="Z3098" s="19"/>
      <c r="AA3098" s="19"/>
    </row>
    <row r="3099" spans="1:27" x14ac:dyDescent="0.2">
      <c r="A3099" s="370"/>
      <c r="B3099" s="370"/>
      <c r="C3099" s="370"/>
      <c r="D3099" s="370"/>
      <c r="E3099" s="370"/>
      <c r="F3099" s="370"/>
      <c r="G3099" s="370"/>
      <c r="H3099" s="370"/>
      <c r="I3099" s="370"/>
      <c r="J3099" s="370"/>
      <c r="K3099" s="370"/>
      <c r="L3099" s="370"/>
      <c r="M3099" s="370"/>
      <c r="N3099" s="370"/>
      <c r="O3099" s="370"/>
      <c r="P3099" s="370"/>
      <c r="Q3099" s="370"/>
      <c r="R3099" s="370"/>
      <c r="S3099" s="19"/>
      <c r="T3099" s="19"/>
      <c r="U3099" s="19"/>
      <c r="V3099" s="19"/>
      <c r="W3099" s="19"/>
      <c r="X3099" s="19"/>
      <c r="Y3099" s="19"/>
      <c r="Z3099" s="19"/>
      <c r="AA3099" s="19"/>
    </row>
    <row r="3100" spans="1:27" x14ac:dyDescent="0.2">
      <c r="A3100" s="370"/>
      <c r="B3100" s="370"/>
      <c r="C3100" s="370"/>
      <c r="D3100" s="370"/>
      <c r="E3100" s="370"/>
      <c r="F3100" s="370"/>
      <c r="G3100" s="370"/>
      <c r="H3100" s="370"/>
      <c r="I3100" s="370"/>
      <c r="J3100" s="370"/>
      <c r="K3100" s="370"/>
      <c r="L3100" s="370"/>
      <c r="M3100" s="370"/>
      <c r="N3100" s="370"/>
      <c r="O3100" s="370"/>
      <c r="P3100" s="370"/>
      <c r="Q3100" s="370"/>
      <c r="R3100" s="370"/>
      <c r="S3100" s="19"/>
      <c r="T3100" s="19"/>
      <c r="U3100" s="19"/>
      <c r="V3100" s="19"/>
      <c r="W3100" s="19"/>
      <c r="X3100" s="19"/>
      <c r="Y3100" s="19"/>
      <c r="Z3100" s="19"/>
      <c r="AA3100" s="19"/>
    </row>
    <row r="3101" spans="1:27" x14ac:dyDescent="0.2">
      <c r="A3101" s="370"/>
      <c r="B3101" s="370"/>
      <c r="C3101" s="370"/>
      <c r="D3101" s="370"/>
      <c r="E3101" s="370"/>
      <c r="F3101" s="370"/>
      <c r="G3101" s="370"/>
      <c r="H3101" s="370"/>
      <c r="I3101" s="370"/>
      <c r="J3101" s="370"/>
      <c r="K3101" s="370"/>
      <c r="L3101" s="370"/>
      <c r="M3101" s="370"/>
      <c r="N3101" s="370"/>
      <c r="O3101" s="370"/>
      <c r="P3101" s="370"/>
      <c r="Q3101" s="370"/>
      <c r="R3101" s="370"/>
      <c r="S3101" s="19"/>
      <c r="T3101" s="19"/>
      <c r="U3101" s="19"/>
      <c r="V3101" s="19"/>
      <c r="W3101" s="19"/>
      <c r="X3101" s="19"/>
      <c r="Y3101" s="19"/>
      <c r="Z3101" s="19"/>
      <c r="AA3101" s="19"/>
    </row>
    <row r="3102" spans="1:27" x14ac:dyDescent="0.2">
      <c r="A3102" s="370"/>
      <c r="B3102" s="370"/>
      <c r="C3102" s="370"/>
      <c r="D3102" s="370"/>
      <c r="E3102" s="370"/>
      <c r="F3102" s="370"/>
      <c r="G3102" s="370"/>
      <c r="H3102" s="370"/>
      <c r="I3102" s="370"/>
      <c r="J3102" s="370"/>
      <c r="K3102" s="370"/>
      <c r="L3102" s="370"/>
      <c r="M3102" s="370"/>
      <c r="N3102" s="370"/>
      <c r="O3102" s="370"/>
      <c r="P3102" s="370"/>
      <c r="Q3102" s="370"/>
      <c r="R3102" s="370"/>
      <c r="S3102" s="19"/>
      <c r="T3102" s="19"/>
      <c r="U3102" s="19"/>
      <c r="V3102" s="19"/>
      <c r="W3102" s="19"/>
      <c r="X3102" s="19"/>
      <c r="Y3102" s="19"/>
      <c r="Z3102" s="19"/>
      <c r="AA3102" s="19"/>
    </row>
    <row r="3103" spans="1:27" x14ac:dyDescent="0.2">
      <c r="A3103" s="370"/>
      <c r="B3103" s="370"/>
      <c r="C3103" s="370"/>
      <c r="D3103" s="370"/>
      <c r="E3103" s="370"/>
      <c r="F3103" s="370"/>
      <c r="G3103" s="370"/>
      <c r="H3103" s="370"/>
      <c r="I3103" s="370"/>
      <c r="J3103" s="370"/>
      <c r="K3103" s="370"/>
      <c r="L3103" s="370"/>
      <c r="M3103" s="370"/>
      <c r="N3103" s="370"/>
      <c r="O3103" s="370"/>
      <c r="P3103" s="370"/>
      <c r="Q3103" s="370"/>
      <c r="R3103" s="370"/>
      <c r="S3103" s="19"/>
      <c r="T3103" s="19"/>
      <c r="U3103" s="19"/>
      <c r="V3103" s="19"/>
      <c r="W3103" s="19"/>
      <c r="X3103" s="19"/>
      <c r="Y3103" s="19"/>
      <c r="Z3103" s="19"/>
      <c r="AA3103" s="19"/>
    </row>
    <row r="3104" spans="1:27" x14ac:dyDescent="0.2">
      <c r="A3104" s="370"/>
      <c r="B3104" s="370"/>
      <c r="C3104" s="370"/>
      <c r="D3104" s="370"/>
      <c r="E3104" s="370"/>
      <c r="F3104" s="370"/>
      <c r="G3104" s="370"/>
      <c r="H3104" s="370"/>
      <c r="I3104" s="370"/>
      <c r="J3104" s="370"/>
      <c r="K3104" s="370"/>
      <c r="L3104" s="370"/>
      <c r="M3104" s="370"/>
      <c r="N3104" s="370"/>
      <c r="O3104" s="370"/>
      <c r="P3104" s="370"/>
      <c r="Q3104" s="370"/>
      <c r="R3104" s="370"/>
      <c r="S3104" s="19"/>
      <c r="T3104" s="19"/>
      <c r="U3104" s="19"/>
      <c r="V3104" s="19"/>
      <c r="W3104" s="19"/>
      <c r="X3104" s="19"/>
      <c r="Y3104" s="19"/>
      <c r="Z3104" s="19"/>
      <c r="AA3104" s="19"/>
    </row>
    <row r="3105" spans="1:27" x14ac:dyDescent="0.2">
      <c r="A3105" s="19"/>
      <c r="B3105" s="19"/>
      <c r="C3105" s="19"/>
      <c r="D3105" s="19"/>
      <c r="E3105" s="19"/>
      <c r="F3105" s="19"/>
      <c r="G3105" s="19"/>
      <c r="H3105" s="19"/>
      <c r="I3105" s="19"/>
      <c r="J3105" s="19"/>
      <c r="K3105" s="19"/>
      <c r="L3105" s="19"/>
      <c r="M3105" s="19"/>
      <c r="N3105" s="29"/>
      <c r="O3105" s="19"/>
      <c r="P3105" s="19"/>
      <c r="Q3105" s="19"/>
      <c r="R3105" s="19"/>
      <c r="S3105" s="19"/>
      <c r="T3105" s="19"/>
      <c r="U3105" s="19"/>
      <c r="V3105" s="19"/>
      <c r="W3105" s="19"/>
      <c r="X3105" s="19"/>
      <c r="Y3105" s="19"/>
      <c r="Z3105" s="19"/>
      <c r="AA3105" s="19"/>
    </row>
    <row r="3106" spans="1:27" x14ac:dyDescent="0.2">
      <c r="A3106" s="19"/>
      <c r="B3106" s="19"/>
      <c r="C3106" s="19"/>
      <c r="D3106" s="19"/>
      <c r="E3106" s="19"/>
      <c r="F3106" s="19"/>
      <c r="G3106" s="19"/>
      <c r="H3106" s="19"/>
      <c r="I3106" s="19"/>
      <c r="J3106" s="19"/>
      <c r="K3106" s="19"/>
      <c r="L3106" s="19"/>
      <c r="M3106" s="367" t="str">
        <f>[128]Base_01!$C$4&amp;", "&amp;[128]Base_01!$C$28</f>
        <v>Sorong, …..  …........................  2026</v>
      </c>
      <c r="N3106" s="367"/>
      <c r="O3106" s="367"/>
      <c r="P3106" s="367"/>
      <c r="Q3106" s="367"/>
      <c r="R3106" s="367"/>
      <c r="S3106" s="19"/>
      <c r="T3106" s="19"/>
      <c r="U3106" s="19"/>
      <c r="V3106" s="19"/>
      <c r="W3106" s="19"/>
      <c r="X3106" s="19"/>
      <c r="Y3106" s="19"/>
      <c r="Z3106" s="19"/>
      <c r="AA3106" s="19"/>
    </row>
    <row r="3107" spans="1:27" x14ac:dyDescent="0.2">
      <c r="A3107" s="367" t="s">
        <v>320</v>
      </c>
      <c r="B3107" s="367"/>
      <c r="C3107" s="367"/>
      <c r="D3107" s="367"/>
      <c r="E3107" s="367"/>
      <c r="F3107" s="367"/>
      <c r="G3107" s="19"/>
      <c r="H3107" s="19"/>
      <c r="I3107" s="19"/>
      <c r="J3107" s="19"/>
      <c r="K3107" s="19"/>
      <c r="L3107" s="19"/>
      <c r="M3107" s="367" t="s">
        <v>304</v>
      </c>
      <c r="N3107" s="367"/>
      <c r="O3107" s="367"/>
      <c r="P3107" s="367"/>
      <c r="Q3107" s="367"/>
      <c r="R3107" s="367"/>
      <c r="S3107" s="19"/>
      <c r="T3107" s="19"/>
      <c r="U3107" s="19"/>
      <c r="V3107" s="19"/>
      <c r="W3107" s="19"/>
      <c r="X3107" s="19"/>
      <c r="Y3107" s="19"/>
      <c r="Z3107" s="19"/>
      <c r="AA3107" s="19"/>
    </row>
    <row r="3108" spans="1:27" x14ac:dyDescent="0.2">
      <c r="A3108" s="367" t="s">
        <v>321</v>
      </c>
      <c r="B3108" s="367"/>
      <c r="C3108" s="367"/>
      <c r="D3108" s="367"/>
      <c r="E3108" s="367"/>
      <c r="F3108" s="367"/>
      <c r="G3108" s="19"/>
      <c r="H3108" s="19"/>
      <c r="I3108" s="19"/>
      <c r="J3108" s="19"/>
      <c r="K3108" s="19"/>
      <c r="L3108" s="19"/>
      <c r="M3108" s="367" t="s">
        <v>305</v>
      </c>
      <c r="N3108" s="367"/>
      <c r="O3108" s="367"/>
      <c r="P3108" s="367"/>
      <c r="Q3108" s="367"/>
      <c r="R3108" s="367"/>
      <c r="S3108" s="19"/>
      <c r="T3108" s="19"/>
      <c r="U3108" s="19"/>
      <c r="V3108" s="19"/>
      <c r="W3108" s="19"/>
      <c r="X3108" s="19"/>
      <c r="Y3108" s="19"/>
      <c r="Z3108" s="19"/>
      <c r="AA3108" s="19"/>
    </row>
    <row r="3109" spans="1:27" x14ac:dyDescent="0.2">
      <c r="A3109" s="19"/>
      <c r="B3109" s="19"/>
      <c r="C3109" s="19"/>
      <c r="D3109" s="19"/>
      <c r="E3109" s="19"/>
      <c r="F3109" s="19"/>
      <c r="G3109" s="19"/>
      <c r="H3109" s="19"/>
      <c r="I3109" s="19"/>
      <c r="J3109" s="19"/>
      <c r="K3109" s="19"/>
      <c r="L3109" s="19"/>
      <c r="M3109" s="19"/>
      <c r="N3109" s="29"/>
      <c r="O3109" s="19"/>
      <c r="P3109" s="19"/>
      <c r="Q3109" s="19"/>
      <c r="R3109" s="19"/>
      <c r="S3109" s="19"/>
      <c r="T3109" s="19"/>
      <c r="U3109" s="19"/>
      <c r="V3109" s="19"/>
      <c r="W3109" s="19"/>
      <c r="X3109" s="19"/>
      <c r="Y3109" s="19"/>
      <c r="Z3109" s="19"/>
      <c r="AA3109" s="19"/>
    </row>
    <row r="3110" spans="1:27" x14ac:dyDescent="0.2">
      <c r="A3110" s="19"/>
      <c r="B3110" s="19"/>
      <c r="C3110" s="19"/>
      <c r="D3110" s="19"/>
      <c r="E3110" s="19"/>
      <c r="F3110" s="19"/>
      <c r="G3110" s="19"/>
      <c r="H3110" s="19"/>
      <c r="I3110" s="19"/>
      <c r="J3110" s="19"/>
      <c r="K3110" s="19"/>
      <c r="L3110" s="19"/>
      <c r="M3110" s="19"/>
      <c r="N3110" s="29"/>
      <c r="O3110" s="19"/>
      <c r="P3110" s="19"/>
      <c r="Q3110" s="19"/>
      <c r="R3110" s="19"/>
      <c r="S3110" s="19"/>
      <c r="T3110" s="19"/>
      <c r="U3110" s="19"/>
      <c r="V3110" s="19"/>
      <c r="W3110" s="19"/>
      <c r="X3110" s="19"/>
      <c r="Y3110" s="19"/>
      <c r="Z3110" s="19"/>
      <c r="AA3110" s="19"/>
    </row>
    <row r="3111" spans="1:27" x14ac:dyDescent="0.2">
      <c r="A3111" s="19"/>
      <c r="B3111" s="19"/>
      <c r="C3111" s="19"/>
      <c r="D3111" s="19"/>
      <c r="E3111" s="19"/>
      <c r="F3111" s="19"/>
      <c r="G3111" s="19"/>
      <c r="H3111" s="19"/>
      <c r="I3111" s="19"/>
      <c r="J3111" s="19"/>
      <c r="K3111" s="19"/>
      <c r="L3111" s="19"/>
      <c r="M3111" s="19"/>
      <c r="N3111" s="29"/>
      <c r="O3111" s="19"/>
      <c r="P3111" s="19"/>
      <c r="Q3111" s="19"/>
      <c r="R3111" s="19"/>
      <c r="S3111" s="19"/>
      <c r="T3111" s="19"/>
      <c r="U3111" s="19"/>
      <c r="V3111" s="19"/>
      <c r="W3111" s="19"/>
      <c r="X3111" s="19"/>
      <c r="Y3111" s="19"/>
      <c r="Z3111" s="19"/>
      <c r="AA3111" s="19"/>
    </row>
    <row r="3112" spans="1:27" x14ac:dyDescent="0.2">
      <c r="A3112" s="19"/>
      <c r="B3112" s="19"/>
      <c r="C3112" s="19"/>
      <c r="D3112" s="19"/>
      <c r="E3112" s="19"/>
      <c r="F3112" s="19"/>
      <c r="G3112" s="19"/>
      <c r="H3112" s="19"/>
      <c r="I3112" s="19"/>
      <c r="J3112" s="19"/>
      <c r="K3112" s="19"/>
      <c r="L3112" s="19"/>
      <c r="M3112" s="19"/>
      <c r="N3112" s="29"/>
      <c r="O3112" s="19"/>
      <c r="P3112" s="19"/>
      <c r="Q3112" s="19"/>
      <c r="R3112" s="19"/>
      <c r="S3112" s="19"/>
      <c r="T3112" s="19"/>
      <c r="U3112" s="19"/>
      <c r="V3112" s="19"/>
      <c r="W3112" s="19"/>
      <c r="X3112" s="19"/>
      <c r="Y3112" s="19"/>
      <c r="Z3112" s="19"/>
      <c r="AA3112" s="19"/>
    </row>
    <row r="3113" spans="1:27" x14ac:dyDescent="0.2">
      <c r="A3113" s="366" t="str">
        <f>[128]Base_02!$C$28</f>
        <v>Nama PB 1</v>
      </c>
      <c r="B3113" s="366"/>
      <c r="C3113" s="366"/>
      <c r="D3113" s="366"/>
      <c r="E3113" s="366"/>
      <c r="F3113" s="366"/>
      <c r="G3113" s="19"/>
      <c r="H3113" s="19"/>
      <c r="I3113" s="19"/>
      <c r="J3113" s="19"/>
      <c r="K3113" s="19"/>
      <c r="L3113" s="19"/>
      <c r="M3113" s="367" t="str">
        <f>E2975</f>
        <v>Nama PB 19</v>
      </c>
      <c r="N3113" s="367"/>
      <c r="O3113" s="367"/>
      <c r="P3113" s="367"/>
      <c r="Q3113" s="367"/>
      <c r="R3113" s="367"/>
      <c r="S3113" s="19"/>
      <c r="T3113" s="19"/>
      <c r="U3113" s="19"/>
      <c r="V3113" s="19"/>
      <c r="W3113" s="19"/>
      <c r="X3113" s="19"/>
      <c r="Y3113" s="19"/>
      <c r="Z3113" s="19"/>
      <c r="AA3113" s="19"/>
    </row>
    <row r="3114" spans="1:27" x14ac:dyDescent="0.2">
      <c r="A3114" s="19"/>
      <c r="B3114" s="19"/>
      <c r="C3114" s="19"/>
      <c r="D3114" s="19"/>
      <c r="E3114" s="19"/>
      <c r="F3114" s="19"/>
      <c r="G3114" s="19"/>
      <c r="H3114" s="19"/>
      <c r="I3114" s="19"/>
      <c r="J3114" s="19"/>
      <c r="K3114" s="19"/>
      <c r="L3114" s="19"/>
      <c r="M3114" s="19"/>
      <c r="N3114" s="29"/>
      <c r="O3114" s="19"/>
      <c r="P3114" s="19"/>
      <c r="Q3114" s="19"/>
      <c r="R3114" s="19"/>
      <c r="S3114" s="19"/>
      <c r="T3114" s="19"/>
      <c r="U3114" s="19"/>
      <c r="V3114" s="19"/>
      <c r="W3114" s="19"/>
      <c r="X3114" s="19"/>
      <c r="Y3114" s="19"/>
      <c r="Z3114" s="19"/>
      <c r="AA3114" s="19"/>
    </row>
    <row r="3115" spans="1:27" x14ac:dyDescent="0.2">
      <c r="A3115" s="366" t="s">
        <v>303</v>
      </c>
      <c r="B3115" s="366"/>
      <c r="C3115" s="366"/>
      <c r="D3115" s="366"/>
      <c r="E3115" s="366"/>
      <c r="F3115" s="366"/>
      <c r="G3115" s="19"/>
      <c r="H3115" s="19"/>
      <c r="I3115" s="31"/>
      <c r="J3115" s="31"/>
      <c r="K3115" s="21"/>
      <c r="L3115" s="21"/>
      <c r="M3115" s="368" t="s">
        <v>306</v>
      </c>
      <c r="N3115" s="368"/>
      <c r="O3115" s="368"/>
      <c r="P3115" s="368"/>
      <c r="Q3115" s="368"/>
      <c r="R3115" s="368"/>
      <c r="S3115" s="19"/>
      <c r="T3115" s="19"/>
      <c r="U3115" s="19"/>
      <c r="V3115" s="19"/>
      <c r="W3115" s="19"/>
      <c r="X3115" s="19"/>
      <c r="Y3115" s="19"/>
      <c r="Z3115" s="19"/>
      <c r="AA3115" s="19"/>
    </row>
    <row r="3116" spans="1:27" x14ac:dyDescent="0.2">
      <c r="A3116" s="359" t="s">
        <v>322</v>
      </c>
      <c r="B3116" s="359"/>
      <c r="C3116" s="359"/>
      <c r="D3116" s="359"/>
      <c r="E3116" s="359"/>
      <c r="F3116" s="359"/>
      <c r="I3116" s="32"/>
      <c r="J3116" s="32"/>
      <c r="K3116" s="32"/>
      <c r="L3116" s="32"/>
      <c r="M3116" s="369" t="str">
        <f>[128]Base_01!$B$17&amp;" "&amp;[128]Base_01!$C$4</f>
        <v>Koordinator Kota Sorong</v>
      </c>
      <c r="N3116" s="369"/>
      <c r="O3116" s="369"/>
      <c r="P3116" s="369"/>
      <c r="Q3116" s="369"/>
      <c r="R3116" s="369"/>
      <c r="S3116" s="19"/>
      <c r="T3116" s="19"/>
      <c r="U3116" s="19"/>
      <c r="V3116" s="19"/>
      <c r="W3116" s="19"/>
      <c r="X3116" s="19"/>
      <c r="Y3116" s="19"/>
      <c r="Z3116" s="19"/>
      <c r="AA3116" s="19"/>
    </row>
    <row r="3117" spans="1:27" x14ac:dyDescent="0.2">
      <c r="N3117" s="33"/>
      <c r="S3117" s="19"/>
      <c r="T3117" s="19"/>
      <c r="U3117" s="19"/>
      <c r="V3117" s="19"/>
      <c r="W3117" s="19"/>
      <c r="X3117" s="19"/>
      <c r="Y3117" s="19"/>
      <c r="Z3117" s="19"/>
      <c r="AA3117" s="19"/>
    </row>
    <row r="3118" spans="1:27" x14ac:dyDescent="0.2">
      <c r="N3118" s="33"/>
      <c r="S3118" s="19"/>
      <c r="T3118" s="19"/>
      <c r="U3118" s="19"/>
      <c r="V3118" s="19"/>
      <c r="W3118" s="19"/>
      <c r="X3118" s="19"/>
      <c r="Y3118" s="19"/>
      <c r="Z3118" s="19"/>
      <c r="AA3118" s="19"/>
    </row>
    <row r="3119" spans="1:27" x14ac:dyDescent="0.2">
      <c r="N3119" s="33"/>
      <c r="S3119" s="19"/>
      <c r="T3119" s="19"/>
      <c r="U3119" s="19"/>
      <c r="V3119" s="19"/>
      <c r="W3119" s="19"/>
      <c r="X3119" s="19"/>
      <c r="Y3119" s="19"/>
      <c r="Z3119" s="19"/>
      <c r="AA3119" s="19"/>
    </row>
    <row r="3120" spans="1:27" x14ac:dyDescent="0.2">
      <c r="N3120" s="33"/>
      <c r="S3120" s="19"/>
      <c r="T3120" s="19"/>
      <c r="U3120" s="19"/>
      <c r="V3120" s="19"/>
      <c r="W3120" s="19"/>
      <c r="X3120" s="19"/>
      <c r="Y3120" s="19"/>
      <c r="Z3120" s="19"/>
      <c r="AA3120" s="19"/>
    </row>
    <row r="3121" spans="1:27" x14ac:dyDescent="0.2">
      <c r="A3121" s="359" t="str">
        <f>[128]Base_01!$C$20</f>
        <v>…...............         …...............</v>
      </c>
      <c r="B3121" s="359"/>
      <c r="C3121" s="359"/>
      <c r="D3121" s="359"/>
      <c r="E3121" s="359"/>
      <c r="F3121" s="359"/>
      <c r="M3121" s="359" t="str">
        <f>[128]Base_01!$C$17</f>
        <v>AfrIandi Yudhistira, S.T.</v>
      </c>
      <c r="N3121" s="359"/>
      <c r="O3121" s="359"/>
      <c r="P3121" s="359"/>
      <c r="Q3121" s="359"/>
      <c r="R3121" s="359"/>
      <c r="S3121" s="19"/>
      <c r="T3121" s="19"/>
      <c r="U3121" s="19"/>
      <c r="V3121" s="19"/>
      <c r="W3121" s="19"/>
      <c r="X3121" s="19"/>
      <c r="Y3121" s="19"/>
      <c r="Z3121" s="19"/>
      <c r="AA3121" s="19"/>
    </row>
    <row r="3122" spans="1:27" x14ac:dyDescent="0.2">
      <c r="B3122" s="20"/>
      <c r="C3122" s="20"/>
      <c r="D3122" s="20"/>
      <c r="E3122" s="20"/>
      <c r="F3122" s="19"/>
      <c r="G3122" s="19"/>
      <c r="H3122" s="19"/>
      <c r="I3122" s="19"/>
      <c r="J3122" s="19"/>
      <c r="K3122" s="20"/>
      <c r="L3122" s="20"/>
      <c r="M3122" s="20"/>
      <c r="N3122" s="20"/>
      <c r="O3122" s="28"/>
      <c r="P3122" s="28"/>
      <c r="Q3122" s="28"/>
      <c r="R3122" s="28"/>
      <c r="S3122" s="19"/>
      <c r="T3122" s="19"/>
      <c r="U3122" s="19"/>
      <c r="V3122" s="19"/>
      <c r="W3122" s="19"/>
      <c r="X3122" s="19"/>
      <c r="Y3122" s="19"/>
      <c r="Z3122" s="19"/>
      <c r="AA3122" s="19"/>
    </row>
    <row r="3123" spans="1:27" x14ac:dyDescent="0.2">
      <c r="B3123" s="20"/>
      <c r="C3123" s="20"/>
      <c r="D3123" s="20"/>
      <c r="E3123" s="20"/>
      <c r="F3123" s="19"/>
      <c r="G3123" s="19"/>
      <c r="H3123" s="19"/>
      <c r="I3123" s="19"/>
      <c r="J3123" s="19"/>
      <c r="K3123" s="20"/>
      <c r="L3123" s="20"/>
      <c r="M3123" s="20"/>
      <c r="N3123" s="20"/>
      <c r="O3123" s="28"/>
      <c r="P3123" s="28"/>
      <c r="Q3123" s="28"/>
      <c r="R3123" s="28"/>
      <c r="S3123" s="19"/>
      <c r="T3123" s="19"/>
      <c r="U3123" s="19"/>
      <c r="V3123" s="19"/>
      <c r="W3123" s="19"/>
      <c r="X3123" s="19"/>
      <c r="Y3123" s="19"/>
      <c r="Z3123" s="19"/>
      <c r="AA3123" s="19"/>
    </row>
    <row r="3124" spans="1:27" x14ac:dyDescent="0.2">
      <c r="A3124" s="18" t="s">
        <v>744</v>
      </c>
    </row>
    <row r="3125" spans="1:27" x14ac:dyDescent="0.2">
      <c r="A3125" s="1" t="s">
        <v>400</v>
      </c>
    </row>
    <row r="3126" spans="1:27" x14ac:dyDescent="0.2">
      <c r="A3126" s="1" t="s">
        <v>745</v>
      </c>
    </row>
    <row r="3133" spans="1:27" x14ac:dyDescent="0.2">
      <c r="A3133" s="297"/>
      <c r="B3133" s="297"/>
      <c r="C3133" s="297"/>
      <c r="D3133" s="297"/>
      <c r="E3133" s="297"/>
      <c r="F3133" s="297"/>
      <c r="G3133" s="297"/>
      <c r="H3133" s="297"/>
      <c r="I3133" s="297"/>
      <c r="J3133" s="297"/>
      <c r="K3133" s="297"/>
      <c r="L3133" s="297"/>
      <c r="M3133" s="297"/>
      <c r="N3133" s="297"/>
      <c r="O3133" s="297"/>
      <c r="P3133" s="297"/>
      <c r="Q3133" s="297"/>
      <c r="R3133" s="297"/>
      <c r="S3133" s="19"/>
      <c r="T3133" s="19"/>
      <c r="U3133" s="19"/>
      <c r="V3133" s="19"/>
      <c r="W3133" s="19"/>
      <c r="X3133" s="19"/>
      <c r="Y3133" s="19"/>
      <c r="Z3133" s="19"/>
      <c r="AA3133" s="19"/>
    </row>
    <row r="3134" spans="1:27" x14ac:dyDescent="0.2">
      <c r="A3134" s="19"/>
      <c r="B3134" s="19"/>
      <c r="C3134" s="19"/>
      <c r="D3134" s="19"/>
      <c r="E3134" s="19"/>
      <c r="F3134" s="19"/>
      <c r="G3134" s="19"/>
      <c r="H3134" s="19"/>
      <c r="I3134" s="19"/>
      <c r="J3134" s="19"/>
      <c r="K3134" s="19"/>
      <c r="L3134" s="19"/>
      <c r="M3134" s="19"/>
      <c r="N3134" s="19"/>
      <c r="O3134" s="19"/>
      <c r="P3134" s="19"/>
      <c r="Q3134" s="19"/>
      <c r="R3134" s="19"/>
      <c r="S3134" s="19"/>
      <c r="T3134" s="19"/>
      <c r="U3134" s="19"/>
      <c r="V3134" s="19"/>
      <c r="W3134" s="19"/>
      <c r="X3134" s="19"/>
      <c r="Y3134" s="19"/>
      <c r="Z3134" s="19"/>
      <c r="AA3134" s="19"/>
    </row>
    <row r="3135" spans="1:27" x14ac:dyDescent="0.2">
      <c r="A3135" s="20"/>
      <c r="B3135" s="20"/>
      <c r="C3135" s="20"/>
      <c r="D3135" s="20"/>
      <c r="E3135" s="20"/>
      <c r="F3135" s="20"/>
      <c r="G3135" s="20"/>
      <c r="H3135" s="20"/>
      <c r="I3135" s="20"/>
      <c r="J3135" s="19"/>
      <c r="K3135" s="21"/>
      <c r="L3135" s="21"/>
      <c r="M3135" s="21"/>
      <c r="N3135" s="21"/>
      <c r="O3135" s="21"/>
      <c r="P3135" s="21"/>
      <c r="Q3135" s="21"/>
      <c r="R3135" s="21"/>
      <c r="S3135" s="19"/>
      <c r="T3135" s="19"/>
      <c r="U3135" s="19"/>
      <c r="V3135" s="19"/>
      <c r="W3135" s="19"/>
      <c r="X3135" s="19"/>
      <c r="Y3135" s="19"/>
      <c r="Z3135" s="19"/>
      <c r="AA3135" s="19"/>
    </row>
    <row r="3136" spans="1:27" x14ac:dyDescent="0.2">
      <c r="A3136" s="400" t="s">
        <v>307</v>
      </c>
      <c r="B3136" s="400"/>
      <c r="C3136" s="400"/>
      <c r="D3136" s="400"/>
      <c r="E3136" s="400"/>
      <c r="F3136" s="400"/>
      <c r="G3136" s="400"/>
      <c r="H3136" s="400"/>
      <c r="I3136" s="400"/>
      <c r="J3136" s="400"/>
      <c r="K3136" s="400"/>
      <c r="L3136" s="400"/>
      <c r="M3136" s="400"/>
      <c r="N3136" s="400"/>
      <c r="O3136" s="400"/>
      <c r="P3136" s="400"/>
      <c r="Q3136" s="400"/>
      <c r="R3136" s="400"/>
      <c r="S3136" s="19">
        <v>20</v>
      </c>
      <c r="T3136" s="19"/>
      <c r="U3136" s="19"/>
      <c r="V3136" s="19"/>
      <c r="W3136" s="19"/>
      <c r="X3136" s="19"/>
      <c r="Y3136" s="19"/>
      <c r="Z3136" s="19"/>
      <c r="AA3136" s="19"/>
    </row>
    <row r="3137" spans="1:27" x14ac:dyDescent="0.2">
      <c r="A3137" s="367" t="s">
        <v>741</v>
      </c>
      <c r="B3137" s="367"/>
      <c r="C3137" s="367"/>
      <c r="D3137" s="367"/>
      <c r="E3137" s="367"/>
      <c r="F3137" s="367"/>
      <c r="G3137" s="367"/>
      <c r="H3137" s="367"/>
      <c r="I3137" s="367"/>
      <c r="J3137" s="367"/>
      <c r="K3137" s="367"/>
      <c r="L3137" s="367"/>
      <c r="M3137" s="367"/>
      <c r="N3137" s="367"/>
      <c r="O3137" s="367"/>
      <c r="P3137" s="367"/>
      <c r="Q3137" s="367"/>
      <c r="R3137" s="367"/>
      <c r="S3137" s="19"/>
      <c r="T3137" s="19"/>
      <c r="U3137" s="19"/>
      <c r="V3137" s="19"/>
      <c r="W3137" s="19"/>
      <c r="X3137" s="19"/>
      <c r="Y3137" s="19"/>
      <c r="Z3137" s="19"/>
      <c r="AA3137" s="19"/>
    </row>
    <row r="3138" spans="1:27" ht="16" thickBot="1" x14ac:dyDescent="0.25">
      <c r="A3138" s="20"/>
      <c r="B3138" s="20"/>
      <c r="C3138" s="20"/>
      <c r="D3138" s="20"/>
      <c r="E3138" s="20"/>
      <c r="F3138" s="20"/>
      <c r="G3138" s="20"/>
      <c r="H3138" s="20"/>
      <c r="I3138" s="20"/>
      <c r="J3138" s="19"/>
      <c r="K3138" s="21"/>
      <c r="L3138" s="21"/>
      <c r="M3138" s="21"/>
      <c r="N3138" s="21"/>
      <c r="O3138" s="21"/>
      <c r="P3138" s="21"/>
      <c r="Q3138" s="21"/>
      <c r="R3138" s="21"/>
      <c r="S3138" s="19"/>
      <c r="T3138" s="19"/>
      <c r="U3138" s="19"/>
      <c r="V3138" s="19"/>
      <c r="W3138" s="19"/>
      <c r="X3138" s="19"/>
      <c r="Y3138" s="19"/>
      <c r="Z3138" s="19"/>
      <c r="AA3138" s="19"/>
    </row>
    <row r="3139" spans="1:27" x14ac:dyDescent="0.2">
      <c r="A3139" s="346" t="s">
        <v>252</v>
      </c>
      <c r="B3139" s="346"/>
      <c r="C3139" s="346"/>
      <c r="D3139" s="346"/>
      <c r="E3139" s="23" t="str">
        <f>VLOOKUP(S3136,[128]Base_02!$A$5:$AD$24,2,0)</f>
        <v>000020</v>
      </c>
      <c r="F3139" s="19"/>
      <c r="G3139" s="19"/>
      <c r="H3139" s="21"/>
      <c r="I3139" s="21"/>
      <c r="J3139" s="19"/>
      <c r="K3139" s="401" t="s">
        <v>251</v>
      </c>
      <c r="L3139" s="402"/>
      <c r="M3139" s="402"/>
      <c r="N3139" s="402"/>
      <c r="O3139" s="402"/>
      <c r="P3139" s="402"/>
      <c r="Q3139" s="402"/>
      <c r="R3139" s="403"/>
      <c r="S3139" s="19"/>
      <c r="T3139" s="19"/>
      <c r="U3139" s="19"/>
      <c r="V3139" s="19"/>
      <c r="W3139" s="19"/>
      <c r="X3139" s="19"/>
      <c r="Y3139" s="19"/>
      <c r="Z3139" s="19"/>
      <c r="AA3139" s="19"/>
    </row>
    <row r="3140" spans="1:27" x14ac:dyDescent="0.2">
      <c r="A3140" s="346" t="s">
        <v>253</v>
      </c>
      <c r="B3140" s="346"/>
      <c r="C3140" s="346"/>
      <c r="D3140" s="346"/>
      <c r="E3140" s="23" t="str">
        <f>VLOOKUP(S3136,[128]Base_02!$A$5:$AD$24,3,0)</f>
        <v>Nama PB 20</v>
      </c>
      <c r="F3140" s="19"/>
      <c r="G3140" s="19"/>
      <c r="H3140" s="21"/>
      <c r="I3140" s="21"/>
      <c r="J3140" s="19"/>
      <c r="K3140" s="404"/>
      <c r="L3140" s="368"/>
      <c r="M3140" s="368"/>
      <c r="N3140" s="368"/>
      <c r="O3140" s="368"/>
      <c r="P3140" s="368"/>
      <c r="Q3140" s="368"/>
      <c r="R3140" s="405"/>
      <c r="S3140" s="19"/>
      <c r="T3140" s="19"/>
      <c r="U3140" s="19"/>
      <c r="V3140" s="19"/>
      <c r="W3140" s="19"/>
      <c r="X3140" s="19"/>
      <c r="Y3140" s="19"/>
      <c r="Z3140" s="19"/>
      <c r="AA3140" s="19"/>
    </row>
    <row r="3141" spans="1:27" x14ac:dyDescent="0.2">
      <c r="A3141" s="346" t="s">
        <v>3</v>
      </c>
      <c r="B3141" s="346"/>
      <c r="C3141" s="346"/>
      <c r="D3141" s="346"/>
      <c r="E3141" s="23">
        <f>VLOOKUP(S3136,[128]Base_02!$A$5:$AD$24,14,0)</f>
        <v>0</v>
      </c>
      <c r="F3141" s="19"/>
      <c r="G3141" s="19"/>
      <c r="H3141" s="21"/>
      <c r="I3141" s="21"/>
      <c r="J3141" s="19"/>
      <c r="K3141" s="404"/>
      <c r="L3141" s="368"/>
      <c r="M3141" s="368"/>
      <c r="N3141" s="368"/>
      <c r="O3141" s="368"/>
      <c r="P3141" s="368"/>
      <c r="Q3141" s="368"/>
      <c r="R3141" s="405"/>
      <c r="S3141" s="19"/>
      <c r="T3141" s="19"/>
      <c r="U3141" s="19"/>
      <c r="V3141" s="19"/>
      <c r="W3141" s="19"/>
      <c r="X3141" s="19"/>
      <c r="Y3141" s="19"/>
      <c r="Z3141" s="19"/>
      <c r="AA3141" s="19"/>
    </row>
    <row r="3142" spans="1:27" x14ac:dyDescent="0.2">
      <c r="A3142" s="346" t="s">
        <v>4</v>
      </c>
      <c r="B3142" s="346"/>
      <c r="C3142" s="346"/>
      <c r="D3142" s="346"/>
      <c r="E3142" s="23" t="str">
        <f>VLOOKUP(S3136,[128]Base_02!$A$5:$Z$24,11,FALSE)&amp;", RT "&amp;VLOOKUP(S3136,[128]Base_02!$A$5:$Z$24,12,FALSE)&amp;", RW "&amp;VLOOKUP(S3136,[128]Base_02!$A$5:$Z$24,13,FALSE)</f>
        <v>Jalan Kanal Victory, RT 1, RW 2</v>
      </c>
      <c r="F3142" s="19"/>
      <c r="G3142" s="19"/>
      <c r="H3142" s="23"/>
      <c r="I3142" s="21"/>
      <c r="J3142" s="19"/>
      <c r="K3142" s="404"/>
      <c r="L3142" s="368"/>
      <c r="M3142" s="368"/>
      <c r="N3142" s="368"/>
      <c r="O3142" s="368"/>
      <c r="P3142" s="368"/>
      <c r="Q3142" s="368"/>
      <c r="R3142" s="405"/>
      <c r="S3142" s="19"/>
      <c r="T3142" s="19"/>
      <c r="U3142" s="19"/>
      <c r="V3142" s="19"/>
      <c r="W3142" s="19"/>
      <c r="X3142" s="19"/>
      <c r="Y3142" s="19"/>
      <c r="Z3142" s="19"/>
      <c r="AA3142" s="19"/>
    </row>
    <row r="3143" spans="1:27" x14ac:dyDescent="0.2">
      <c r="A3143" s="346" t="str">
        <f>[128]Base_01!$B$2</f>
        <v>Kelurahan</v>
      </c>
      <c r="B3143" s="346"/>
      <c r="C3143" s="346"/>
      <c r="D3143" s="346"/>
      <c r="E3143" s="23" t="str">
        <f>[128]Base_01!$C$2</f>
        <v>Klasabi</v>
      </c>
      <c r="F3143" s="19"/>
      <c r="G3143" s="19"/>
      <c r="H3143" s="21"/>
      <c r="I3143" s="21"/>
      <c r="J3143" s="19"/>
      <c r="K3143" s="404"/>
      <c r="L3143" s="368"/>
      <c r="M3143" s="368"/>
      <c r="N3143" s="368"/>
      <c r="O3143" s="368"/>
      <c r="P3143" s="368"/>
      <c r="Q3143" s="368"/>
      <c r="R3143" s="405"/>
      <c r="S3143" s="19" t="s">
        <v>254</v>
      </c>
      <c r="T3143" s="19"/>
      <c r="U3143" s="19"/>
      <c r="V3143" s="19"/>
      <c r="W3143" s="19"/>
      <c r="X3143" s="19"/>
      <c r="Y3143" s="19"/>
      <c r="Z3143" s="19"/>
      <c r="AA3143" s="19"/>
    </row>
    <row r="3144" spans="1:27" x14ac:dyDescent="0.2">
      <c r="A3144" s="346" t="s">
        <v>9</v>
      </c>
      <c r="B3144" s="346"/>
      <c r="C3144" s="346"/>
      <c r="D3144" s="346"/>
      <c r="E3144" s="23" t="str">
        <f>[128]Base_01!$C$3</f>
        <v>Sorong Manoi</v>
      </c>
      <c r="F3144" s="19"/>
      <c r="G3144" s="19"/>
      <c r="H3144" s="21"/>
      <c r="I3144" s="21"/>
      <c r="J3144" s="19"/>
      <c r="K3144" s="404"/>
      <c r="L3144" s="368"/>
      <c r="M3144" s="368"/>
      <c r="N3144" s="368"/>
      <c r="O3144" s="368"/>
      <c r="P3144" s="368"/>
      <c r="Q3144" s="368"/>
      <c r="R3144" s="405"/>
      <c r="S3144" s="19" t="s">
        <v>255</v>
      </c>
      <c r="T3144" s="19"/>
      <c r="U3144" s="19"/>
      <c r="V3144" s="19"/>
      <c r="W3144" s="19"/>
      <c r="X3144" s="19"/>
      <c r="Y3144" s="19"/>
      <c r="Z3144" s="19"/>
      <c r="AA3144" s="19"/>
    </row>
    <row r="3145" spans="1:27" x14ac:dyDescent="0.2">
      <c r="A3145" s="346" t="str">
        <f>[128]Base_01!$B$4</f>
        <v>Kota</v>
      </c>
      <c r="B3145" s="346"/>
      <c r="C3145" s="346"/>
      <c r="D3145" s="346"/>
      <c r="E3145" s="23" t="str">
        <f>[128]Base_01!$C$4</f>
        <v>Sorong</v>
      </c>
      <c r="F3145" s="19"/>
      <c r="G3145" s="19"/>
      <c r="H3145" s="21"/>
      <c r="I3145" s="21"/>
      <c r="J3145" s="19"/>
      <c r="K3145" s="404"/>
      <c r="L3145" s="368"/>
      <c r="M3145" s="368"/>
      <c r="N3145" s="368"/>
      <c r="O3145" s="368"/>
      <c r="P3145" s="368"/>
      <c r="Q3145" s="368"/>
      <c r="R3145" s="405"/>
      <c r="S3145" s="19" t="s">
        <v>257</v>
      </c>
      <c r="T3145" s="19"/>
      <c r="U3145" s="19"/>
      <c r="V3145" s="19"/>
      <c r="W3145" s="19"/>
      <c r="X3145" s="19"/>
      <c r="Y3145" s="19"/>
      <c r="Z3145" s="19"/>
      <c r="AA3145" s="19"/>
    </row>
    <row r="3146" spans="1:27" x14ac:dyDescent="0.2">
      <c r="A3146" s="346" t="str">
        <f>[128]Base_01!$B$5</f>
        <v>Provinsi</v>
      </c>
      <c r="B3146" s="346"/>
      <c r="C3146" s="346"/>
      <c r="D3146" s="346"/>
      <c r="E3146" s="19" t="str">
        <f>[128]Base_01!$C$5</f>
        <v>Papua Barat Daya</v>
      </c>
      <c r="F3146" s="19"/>
      <c r="G3146" s="21"/>
      <c r="H3146" s="21"/>
      <c r="I3146" s="21"/>
      <c r="J3146" s="19"/>
      <c r="K3146" s="404"/>
      <c r="L3146" s="368"/>
      <c r="M3146" s="368"/>
      <c r="N3146" s="368"/>
      <c r="O3146" s="368"/>
      <c r="P3146" s="368"/>
      <c r="Q3146" s="368"/>
      <c r="R3146" s="405"/>
      <c r="S3146" s="19" t="s">
        <v>258</v>
      </c>
      <c r="T3146" s="19"/>
      <c r="U3146" s="19"/>
      <c r="V3146" s="19"/>
      <c r="W3146" s="19"/>
      <c r="X3146" s="19"/>
      <c r="Y3146" s="19"/>
      <c r="Z3146" s="19"/>
      <c r="AA3146" s="19"/>
    </row>
    <row r="3147" spans="1:27" x14ac:dyDescent="0.2">
      <c r="A3147" s="19"/>
      <c r="B3147" s="19"/>
      <c r="C3147" s="19"/>
      <c r="D3147" s="21"/>
      <c r="E3147" s="21"/>
      <c r="F3147" s="21"/>
      <c r="G3147" s="21"/>
      <c r="H3147" s="21"/>
      <c r="I3147" s="21"/>
      <c r="J3147" s="21"/>
      <c r="K3147" s="404"/>
      <c r="L3147" s="368"/>
      <c r="M3147" s="368"/>
      <c r="N3147" s="368"/>
      <c r="O3147" s="368"/>
      <c r="P3147" s="368"/>
      <c r="Q3147" s="368"/>
      <c r="R3147" s="405"/>
      <c r="S3147" s="19"/>
      <c r="T3147" s="19"/>
      <c r="U3147" s="19"/>
      <c r="V3147" s="19"/>
      <c r="W3147" s="19"/>
      <c r="X3147" s="19"/>
      <c r="Y3147" s="19"/>
      <c r="Z3147" s="19"/>
      <c r="AA3147" s="19"/>
    </row>
    <row r="3148" spans="1:27" x14ac:dyDescent="0.2">
      <c r="A3148" s="19"/>
      <c r="B3148" s="19"/>
      <c r="C3148" s="19"/>
      <c r="D3148" s="21"/>
      <c r="E3148" s="21"/>
      <c r="F3148" s="21"/>
      <c r="G3148" s="21"/>
      <c r="H3148" s="21"/>
      <c r="I3148" s="21"/>
      <c r="J3148" s="21"/>
      <c r="K3148" s="404"/>
      <c r="L3148" s="368"/>
      <c r="M3148" s="368"/>
      <c r="N3148" s="368"/>
      <c r="O3148" s="368"/>
      <c r="P3148" s="368"/>
      <c r="Q3148" s="368"/>
      <c r="R3148" s="405"/>
      <c r="S3148" s="19"/>
      <c r="T3148" s="19"/>
      <c r="U3148" s="19"/>
      <c r="V3148" s="19"/>
      <c r="W3148" s="19"/>
      <c r="X3148" s="19"/>
      <c r="Y3148" s="19"/>
      <c r="Z3148" s="19"/>
      <c r="AA3148" s="19"/>
    </row>
    <row r="3149" spans="1:27" x14ac:dyDescent="0.2">
      <c r="A3149" s="19"/>
      <c r="B3149" s="19"/>
      <c r="C3149" s="19"/>
      <c r="D3149" s="21"/>
      <c r="E3149" s="21"/>
      <c r="F3149" s="21"/>
      <c r="G3149" s="21"/>
      <c r="H3149" s="21"/>
      <c r="I3149" s="21"/>
      <c r="J3149" s="21"/>
      <c r="K3149" s="404"/>
      <c r="L3149" s="368"/>
      <c r="M3149" s="368"/>
      <c r="N3149" s="368"/>
      <c r="O3149" s="368"/>
      <c r="P3149" s="368"/>
      <c r="Q3149" s="368"/>
      <c r="R3149" s="405"/>
      <c r="S3149" s="19"/>
      <c r="T3149" s="19"/>
      <c r="U3149" s="19"/>
      <c r="V3149" s="19"/>
      <c r="W3149" s="19"/>
      <c r="X3149" s="19"/>
      <c r="Y3149" s="19"/>
      <c r="Z3149" s="19"/>
      <c r="AA3149" s="19"/>
    </row>
    <row r="3150" spans="1:27" ht="16" thickBot="1" x14ac:dyDescent="0.25">
      <c r="A3150" s="19"/>
      <c r="B3150" s="19"/>
      <c r="C3150" s="19"/>
      <c r="D3150" s="21"/>
      <c r="E3150" s="21"/>
      <c r="F3150" s="21"/>
      <c r="G3150" s="21"/>
      <c r="H3150" s="21"/>
      <c r="I3150" s="21"/>
      <c r="J3150" s="21"/>
      <c r="K3150" s="406"/>
      <c r="L3150" s="407"/>
      <c r="M3150" s="407"/>
      <c r="N3150" s="407"/>
      <c r="O3150" s="407"/>
      <c r="P3150" s="407"/>
      <c r="Q3150" s="407"/>
      <c r="R3150" s="408"/>
      <c r="S3150" s="19"/>
      <c r="T3150" s="19"/>
      <c r="U3150" s="19"/>
      <c r="V3150" s="19"/>
      <c r="W3150" s="19"/>
      <c r="X3150" s="19"/>
      <c r="Y3150" s="19"/>
      <c r="Z3150" s="19"/>
      <c r="AA3150" s="19"/>
    </row>
    <row r="3151" spans="1:27" x14ac:dyDescent="0.2">
      <c r="A3151" s="19"/>
      <c r="B3151" s="19"/>
      <c r="C3151" s="19"/>
      <c r="D3151" s="21"/>
      <c r="E3151" s="21"/>
      <c r="F3151" s="21"/>
      <c r="G3151" s="21"/>
      <c r="H3151" s="21"/>
      <c r="I3151" s="21"/>
      <c r="J3151" s="21"/>
      <c r="K3151" s="28"/>
      <c r="L3151" s="28"/>
      <c r="M3151" s="28"/>
      <c r="N3151" s="28"/>
      <c r="O3151" s="28"/>
      <c r="P3151" s="28"/>
      <c r="Q3151" s="28"/>
      <c r="R3151" s="28"/>
      <c r="S3151" s="19"/>
      <c r="T3151" s="19"/>
      <c r="U3151" s="19"/>
      <c r="V3151" s="19"/>
      <c r="W3151" s="19"/>
      <c r="X3151" s="19"/>
      <c r="Y3151" s="19"/>
      <c r="Z3151" s="19"/>
      <c r="AA3151" s="19"/>
    </row>
    <row r="3152" spans="1:27" x14ac:dyDescent="0.2">
      <c r="A3152" s="19"/>
      <c r="B3152" s="19"/>
      <c r="C3152" s="19"/>
      <c r="D3152" s="19"/>
      <c r="E3152" s="19"/>
      <c r="F3152" s="19"/>
      <c r="G3152" s="19"/>
      <c r="H3152" s="19"/>
      <c r="I3152" s="21"/>
      <c r="J3152" s="21"/>
      <c r="K3152" s="21"/>
      <c r="L3152" s="21"/>
      <c r="M3152" s="21"/>
      <c r="N3152" s="21"/>
      <c r="O3152" s="21"/>
      <c r="P3152" s="21"/>
      <c r="Q3152" s="21"/>
      <c r="R3152" s="21"/>
      <c r="S3152" s="19"/>
      <c r="T3152" s="19"/>
      <c r="U3152" s="19"/>
      <c r="V3152" s="19"/>
      <c r="W3152" s="19"/>
      <c r="X3152" s="19"/>
      <c r="Y3152" s="19"/>
      <c r="Z3152" s="19"/>
      <c r="AA3152" s="19"/>
    </row>
    <row r="3153" spans="1:27" ht="16" thickBot="1" x14ac:dyDescent="0.25">
      <c r="A3153" s="24" t="s">
        <v>310</v>
      </c>
      <c r="B3153" s="19"/>
      <c r="C3153" s="19"/>
      <c r="D3153" s="19"/>
      <c r="E3153" s="19"/>
      <c r="F3153" s="19"/>
      <c r="G3153" s="19"/>
      <c r="H3153" s="19"/>
      <c r="I3153" s="21"/>
      <c r="J3153" s="21"/>
      <c r="K3153" s="21"/>
      <c r="L3153" s="21"/>
      <c r="M3153" s="21"/>
      <c r="N3153" s="25"/>
      <c r="O3153" s="21"/>
      <c r="P3153" s="21"/>
      <c r="Q3153" s="21"/>
      <c r="R3153" s="21"/>
      <c r="S3153" s="19"/>
      <c r="T3153" s="19"/>
      <c r="U3153" s="19"/>
      <c r="V3153" s="19"/>
      <c r="W3153" s="19"/>
      <c r="X3153" s="19"/>
      <c r="Y3153" s="19"/>
      <c r="Z3153" s="19"/>
      <c r="AA3153" s="19"/>
    </row>
    <row r="3154" spans="1:27" x14ac:dyDescent="0.2">
      <c r="A3154" s="383" t="s">
        <v>259</v>
      </c>
      <c r="B3154" s="384"/>
      <c r="C3154" s="384"/>
      <c r="D3154" s="384"/>
      <c r="E3154" s="384"/>
      <c r="F3154" s="389" t="s">
        <v>323</v>
      </c>
      <c r="G3154" s="390"/>
      <c r="H3154" s="390"/>
      <c r="I3154" s="390"/>
      <c r="J3154" s="390"/>
      <c r="K3154" s="390"/>
      <c r="L3154" s="390"/>
      <c r="M3154" s="391"/>
      <c r="N3154" s="384" t="s">
        <v>259</v>
      </c>
      <c r="O3154" s="384"/>
      <c r="P3154" s="384"/>
      <c r="Q3154" s="384"/>
      <c r="R3154" s="397"/>
      <c r="S3154" s="19"/>
      <c r="T3154" s="19"/>
      <c r="U3154" s="19"/>
      <c r="V3154" s="19"/>
      <c r="W3154" s="19"/>
      <c r="X3154" s="19"/>
      <c r="Y3154" s="19"/>
      <c r="Z3154" s="19"/>
      <c r="AA3154" s="19"/>
    </row>
    <row r="3155" spans="1:27" x14ac:dyDescent="0.2">
      <c r="A3155" s="385"/>
      <c r="B3155" s="386"/>
      <c r="C3155" s="386"/>
      <c r="D3155" s="386"/>
      <c r="E3155" s="386"/>
      <c r="F3155" s="392"/>
      <c r="G3155" s="379"/>
      <c r="H3155" s="379"/>
      <c r="I3155" s="379"/>
      <c r="J3155" s="379"/>
      <c r="K3155" s="379"/>
      <c r="L3155" s="379"/>
      <c r="M3155" s="393"/>
      <c r="N3155" s="386"/>
      <c r="O3155" s="386"/>
      <c r="P3155" s="386"/>
      <c r="Q3155" s="386"/>
      <c r="R3155" s="398"/>
      <c r="S3155" s="19" t="s">
        <v>260</v>
      </c>
      <c r="T3155" s="19"/>
      <c r="U3155" s="19"/>
      <c r="V3155" s="19"/>
      <c r="W3155" s="19"/>
      <c r="X3155" s="19"/>
      <c r="Y3155" s="19"/>
      <c r="Z3155" s="19"/>
      <c r="AA3155" s="19"/>
    </row>
    <row r="3156" spans="1:27" x14ac:dyDescent="0.2">
      <c r="A3156" s="385"/>
      <c r="B3156" s="386"/>
      <c r="C3156" s="386"/>
      <c r="D3156" s="386"/>
      <c r="E3156" s="386"/>
      <c r="F3156" s="392"/>
      <c r="G3156" s="379"/>
      <c r="H3156" s="379"/>
      <c r="I3156" s="379"/>
      <c r="J3156" s="379"/>
      <c r="K3156" s="379"/>
      <c r="L3156" s="379"/>
      <c r="M3156" s="393"/>
      <c r="N3156" s="386"/>
      <c r="O3156" s="386"/>
      <c r="P3156" s="386"/>
      <c r="Q3156" s="386"/>
      <c r="R3156" s="398"/>
      <c r="S3156" s="19" t="s">
        <v>261</v>
      </c>
      <c r="T3156" s="19"/>
      <c r="U3156" s="19"/>
      <c r="V3156" s="19"/>
      <c r="W3156" s="19"/>
      <c r="X3156" s="19"/>
      <c r="Y3156" s="19"/>
      <c r="Z3156" s="19"/>
      <c r="AA3156" s="19"/>
    </row>
    <row r="3157" spans="1:27" x14ac:dyDescent="0.2">
      <c r="A3157" s="385"/>
      <c r="B3157" s="386"/>
      <c r="C3157" s="386"/>
      <c r="D3157" s="386"/>
      <c r="E3157" s="386"/>
      <c r="F3157" s="392"/>
      <c r="G3157" s="379"/>
      <c r="H3157" s="379"/>
      <c r="I3157" s="379"/>
      <c r="J3157" s="379"/>
      <c r="K3157" s="379"/>
      <c r="L3157" s="379"/>
      <c r="M3157" s="393"/>
      <c r="N3157" s="386"/>
      <c r="O3157" s="386"/>
      <c r="P3157" s="386"/>
      <c r="Q3157" s="386"/>
      <c r="R3157" s="398"/>
      <c r="S3157" s="19"/>
      <c r="T3157" s="19"/>
      <c r="U3157" s="19"/>
      <c r="V3157" s="19"/>
      <c r="W3157" s="19"/>
      <c r="X3157" s="19"/>
      <c r="Y3157" s="19"/>
      <c r="Z3157" s="19"/>
      <c r="AA3157" s="19"/>
    </row>
    <row r="3158" spans="1:27" x14ac:dyDescent="0.2">
      <c r="A3158" s="385"/>
      <c r="B3158" s="386"/>
      <c r="C3158" s="386"/>
      <c r="D3158" s="386"/>
      <c r="E3158" s="386"/>
      <c r="F3158" s="392"/>
      <c r="G3158" s="379"/>
      <c r="H3158" s="379"/>
      <c r="I3158" s="379"/>
      <c r="J3158" s="379"/>
      <c r="K3158" s="379"/>
      <c r="L3158" s="379"/>
      <c r="M3158" s="393"/>
      <c r="N3158" s="386"/>
      <c r="O3158" s="386"/>
      <c r="P3158" s="386"/>
      <c r="Q3158" s="386"/>
      <c r="R3158" s="398"/>
      <c r="S3158" s="19"/>
      <c r="T3158" s="19"/>
      <c r="U3158" s="19"/>
      <c r="V3158" s="19"/>
      <c r="W3158" s="19"/>
      <c r="X3158" s="19"/>
      <c r="Y3158" s="19"/>
      <c r="Z3158" s="19"/>
      <c r="AA3158" s="19"/>
    </row>
    <row r="3159" spans="1:27" x14ac:dyDescent="0.2">
      <c r="A3159" s="385"/>
      <c r="B3159" s="386"/>
      <c r="C3159" s="386"/>
      <c r="D3159" s="386"/>
      <c r="E3159" s="386"/>
      <c r="F3159" s="392"/>
      <c r="G3159" s="379"/>
      <c r="H3159" s="379"/>
      <c r="I3159" s="379"/>
      <c r="J3159" s="379"/>
      <c r="K3159" s="379"/>
      <c r="L3159" s="379"/>
      <c r="M3159" s="393"/>
      <c r="N3159" s="386"/>
      <c r="O3159" s="386"/>
      <c r="P3159" s="386"/>
      <c r="Q3159" s="386"/>
      <c r="R3159" s="398"/>
      <c r="S3159" s="19"/>
      <c r="T3159" s="19"/>
      <c r="U3159" s="19"/>
      <c r="V3159" s="19"/>
      <c r="W3159" s="19"/>
      <c r="X3159" s="19"/>
      <c r="Y3159" s="19"/>
      <c r="Z3159" s="19"/>
      <c r="AA3159" s="19"/>
    </row>
    <row r="3160" spans="1:27" x14ac:dyDescent="0.2">
      <c r="A3160" s="385"/>
      <c r="B3160" s="386"/>
      <c r="C3160" s="386"/>
      <c r="D3160" s="386"/>
      <c r="E3160" s="386"/>
      <c r="F3160" s="392"/>
      <c r="G3160" s="379"/>
      <c r="H3160" s="379"/>
      <c r="I3160" s="379"/>
      <c r="J3160" s="379"/>
      <c r="K3160" s="379"/>
      <c r="L3160" s="379"/>
      <c r="M3160" s="393"/>
      <c r="N3160" s="386"/>
      <c r="O3160" s="386"/>
      <c r="P3160" s="386"/>
      <c r="Q3160" s="386"/>
      <c r="R3160" s="398"/>
      <c r="S3160" s="19"/>
      <c r="T3160" s="19"/>
      <c r="U3160" s="19"/>
      <c r="V3160" s="19"/>
      <c r="W3160" s="19"/>
      <c r="X3160" s="19"/>
      <c r="Y3160" s="19"/>
      <c r="Z3160" s="19"/>
      <c r="AA3160" s="19"/>
    </row>
    <row r="3161" spans="1:27" x14ac:dyDescent="0.2">
      <c r="A3161" s="385"/>
      <c r="B3161" s="386"/>
      <c r="C3161" s="386"/>
      <c r="D3161" s="386"/>
      <c r="E3161" s="386"/>
      <c r="F3161" s="392"/>
      <c r="G3161" s="379"/>
      <c r="H3161" s="379"/>
      <c r="I3161" s="379"/>
      <c r="J3161" s="379"/>
      <c r="K3161" s="379"/>
      <c r="L3161" s="379"/>
      <c r="M3161" s="393"/>
      <c r="N3161" s="386"/>
      <c r="O3161" s="386"/>
      <c r="P3161" s="386"/>
      <c r="Q3161" s="386"/>
      <c r="R3161" s="398"/>
      <c r="S3161" s="19" t="s">
        <v>262</v>
      </c>
      <c r="T3161" s="19"/>
      <c r="U3161" s="19"/>
      <c r="V3161" s="19"/>
      <c r="W3161" s="19"/>
      <c r="X3161" s="19"/>
      <c r="Y3161" s="19"/>
      <c r="Z3161" s="19"/>
      <c r="AA3161" s="19"/>
    </row>
    <row r="3162" spans="1:27" x14ac:dyDescent="0.2">
      <c r="A3162" s="385"/>
      <c r="B3162" s="386"/>
      <c r="C3162" s="386"/>
      <c r="D3162" s="386"/>
      <c r="E3162" s="386"/>
      <c r="F3162" s="392"/>
      <c r="G3162" s="379"/>
      <c r="H3162" s="379"/>
      <c r="I3162" s="379"/>
      <c r="J3162" s="379"/>
      <c r="K3162" s="379"/>
      <c r="L3162" s="379"/>
      <c r="M3162" s="393"/>
      <c r="N3162" s="386"/>
      <c r="O3162" s="386"/>
      <c r="P3162" s="386"/>
      <c r="Q3162" s="386"/>
      <c r="R3162" s="398"/>
      <c r="S3162" s="19" t="s">
        <v>263</v>
      </c>
      <c r="T3162" s="19"/>
      <c r="U3162" s="19"/>
      <c r="V3162" s="19"/>
      <c r="W3162" s="19"/>
      <c r="X3162" s="19"/>
      <c r="Y3162" s="19"/>
      <c r="Z3162" s="19"/>
      <c r="AA3162" s="19"/>
    </row>
    <row r="3163" spans="1:27" ht="16" thickBot="1" x14ac:dyDescent="0.25">
      <c r="A3163" s="387"/>
      <c r="B3163" s="388"/>
      <c r="C3163" s="388"/>
      <c r="D3163" s="388"/>
      <c r="E3163" s="388"/>
      <c r="F3163" s="392"/>
      <c r="G3163" s="379"/>
      <c r="H3163" s="379"/>
      <c r="I3163" s="379"/>
      <c r="J3163" s="379"/>
      <c r="K3163" s="379"/>
      <c r="L3163" s="379"/>
      <c r="M3163" s="393"/>
      <c r="N3163" s="388"/>
      <c r="O3163" s="388"/>
      <c r="P3163" s="388"/>
      <c r="Q3163" s="388"/>
      <c r="R3163" s="399"/>
      <c r="S3163" s="19" t="s">
        <v>258</v>
      </c>
      <c r="T3163" s="19"/>
      <c r="U3163" s="19"/>
      <c r="V3163" s="19"/>
      <c r="W3163" s="19"/>
      <c r="X3163" s="19"/>
      <c r="Y3163" s="19"/>
      <c r="Z3163" s="19"/>
      <c r="AA3163" s="19"/>
    </row>
    <row r="3164" spans="1:27" x14ac:dyDescent="0.2">
      <c r="A3164" s="383" t="s">
        <v>259</v>
      </c>
      <c r="B3164" s="384"/>
      <c r="C3164" s="384"/>
      <c r="D3164" s="384"/>
      <c r="E3164" s="384"/>
      <c r="F3164" s="392"/>
      <c r="G3164" s="379"/>
      <c r="H3164" s="379"/>
      <c r="I3164" s="379"/>
      <c r="J3164" s="379"/>
      <c r="K3164" s="379"/>
      <c r="L3164" s="379"/>
      <c r="M3164" s="393"/>
      <c r="N3164" s="384" t="s">
        <v>259</v>
      </c>
      <c r="O3164" s="384"/>
      <c r="P3164" s="384"/>
      <c r="Q3164" s="384"/>
      <c r="R3164" s="397"/>
      <c r="S3164" s="19" t="s">
        <v>264</v>
      </c>
      <c r="T3164" s="19"/>
      <c r="U3164" s="19"/>
      <c r="V3164" s="19"/>
      <c r="W3164" s="19"/>
      <c r="X3164" s="19"/>
      <c r="Y3164" s="19"/>
      <c r="Z3164" s="19"/>
      <c r="AA3164" s="19"/>
    </row>
    <row r="3165" spans="1:27" x14ac:dyDescent="0.2">
      <c r="A3165" s="385"/>
      <c r="B3165" s="386"/>
      <c r="C3165" s="386"/>
      <c r="D3165" s="386"/>
      <c r="E3165" s="386"/>
      <c r="F3165" s="392"/>
      <c r="G3165" s="379"/>
      <c r="H3165" s="379"/>
      <c r="I3165" s="379"/>
      <c r="J3165" s="379"/>
      <c r="K3165" s="379"/>
      <c r="L3165" s="379"/>
      <c r="M3165" s="393"/>
      <c r="N3165" s="386"/>
      <c r="O3165" s="386"/>
      <c r="P3165" s="386"/>
      <c r="Q3165" s="386"/>
      <c r="R3165" s="398"/>
      <c r="S3165" s="19" t="s">
        <v>265</v>
      </c>
      <c r="T3165" s="19"/>
      <c r="U3165" s="19"/>
      <c r="V3165" s="19"/>
      <c r="W3165" s="19"/>
      <c r="X3165" s="19"/>
      <c r="Y3165" s="19"/>
      <c r="Z3165" s="19"/>
      <c r="AA3165" s="19"/>
    </row>
    <row r="3166" spans="1:27" x14ac:dyDescent="0.2">
      <c r="A3166" s="385"/>
      <c r="B3166" s="386"/>
      <c r="C3166" s="386"/>
      <c r="D3166" s="386"/>
      <c r="E3166" s="386"/>
      <c r="F3166" s="392"/>
      <c r="G3166" s="379"/>
      <c r="H3166" s="379"/>
      <c r="I3166" s="379"/>
      <c r="J3166" s="379"/>
      <c r="K3166" s="379"/>
      <c r="L3166" s="379"/>
      <c r="M3166" s="393"/>
      <c r="N3166" s="386"/>
      <c r="O3166" s="386"/>
      <c r="P3166" s="386"/>
      <c r="Q3166" s="386"/>
      <c r="R3166" s="398"/>
      <c r="S3166" s="19"/>
      <c r="T3166" s="19"/>
      <c r="U3166" s="19"/>
      <c r="V3166" s="19"/>
      <c r="W3166" s="19"/>
      <c r="X3166" s="19"/>
      <c r="Y3166" s="19"/>
      <c r="Z3166" s="19"/>
      <c r="AA3166" s="19"/>
    </row>
    <row r="3167" spans="1:27" x14ac:dyDescent="0.2">
      <c r="A3167" s="385"/>
      <c r="B3167" s="386"/>
      <c r="C3167" s="386"/>
      <c r="D3167" s="386"/>
      <c r="E3167" s="386"/>
      <c r="F3167" s="392"/>
      <c r="G3167" s="379"/>
      <c r="H3167" s="379"/>
      <c r="I3167" s="379"/>
      <c r="J3167" s="379"/>
      <c r="K3167" s="379"/>
      <c r="L3167" s="379"/>
      <c r="M3167" s="393"/>
      <c r="N3167" s="386"/>
      <c r="O3167" s="386"/>
      <c r="P3167" s="386"/>
      <c r="Q3167" s="386"/>
      <c r="R3167" s="398"/>
      <c r="S3167" s="19"/>
      <c r="T3167" s="19"/>
      <c r="U3167" s="19"/>
      <c r="V3167" s="19"/>
      <c r="W3167" s="19"/>
      <c r="X3167" s="19"/>
      <c r="Y3167" s="19"/>
      <c r="Z3167" s="19"/>
      <c r="AA3167" s="19"/>
    </row>
    <row r="3168" spans="1:27" x14ac:dyDescent="0.2">
      <c r="A3168" s="385"/>
      <c r="B3168" s="386"/>
      <c r="C3168" s="386"/>
      <c r="D3168" s="386"/>
      <c r="E3168" s="386"/>
      <c r="F3168" s="392"/>
      <c r="G3168" s="379"/>
      <c r="H3168" s="379"/>
      <c r="I3168" s="379"/>
      <c r="J3168" s="379"/>
      <c r="K3168" s="379"/>
      <c r="L3168" s="379"/>
      <c r="M3168" s="393"/>
      <c r="N3168" s="386"/>
      <c r="O3168" s="386"/>
      <c r="P3168" s="386"/>
      <c r="Q3168" s="386"/>
      <c r="R3168" s="398"/>
      <c r="S3168" s="19"/>
      <c r="T3168" s="19"/>
      <c r="U3168" s="19"/>
      <c r="V3168" s="19"/>
      <c r="W3168" s="19"/>
      <c r="X3168" s="19"/>
      <c r="Y3168" s="19"/>
      <c r="Z3168" s="19"/>
      <c r="AA3168" s="19"/>
    </row>
    <row r="3169" spans="1:27" x14ac:dyDescent="0.2">
      <c r="A3169" s="385"/>
      <c r="B3169" s="386"/>
      <c r="C3169" s="386"/>
      <c r="D3169" s="386"/>
      <c r="E3169" s="386"/>
      <c r="F3169" s="392"/>
      <c r="G3169" s="379"/>
      <c r="H3169" s="379"/>
      <c r="I3169" s="379"/>
      <c r="J3169" s="379"/>
      <c r="K3169" s="379"/>
      <c r="L3169" s="379"/>
      <c r="M3169" s="393"/>
      <c r="N3169" s="386"/>
      <c r="O3169" s="386"/>
      <c r="P3169" s="386"/>
      <c r="Q3169" s="386"/>
      <c r="R3169" s="398"/>
      <c r="S3169" s="19"/>
      <c r="T3169" s="19"/>
      <c r="U3169" s="19"/>
      <c r="V3169" s="19"/>
      <c r="W3169" s="19"/>
      <c r="X3169" s="19"/>
      <c r="Y3169" s="19"/>
      <c r="Z3169" s="19"/>
      <c r="AA3169" s="19"/>
    </row>
    <row r="3170" spans="1:27" x14ac:dyDescent="0.2">
      <c r="A3170" s="385"/>
      <c r="B3170" s="386"/>
      <c r="C3170" s="386"/>
      <c r="D3170" s="386"/>
      <c r="E3170" s="386"/>
      <c r="F3170" s="392"/>
      <c r="G3170" s="379"/>
      <c r="H3170" s="379"/>
      <c r="I3170" s="379"/>
      <c r="J3170" s="379"/>
      <c r="K3170" s="379"/>
      <c r="L3170" s="379"/>
      <c r="M3170" s="393"/>
      <c r="N3170" s="386"/>
      <c r="O3170" s="386"/>
      <c r="P3170" s="386"/>
      <c r="Q3170" s="386"/>
      <c r="R3170" s="398"/>
      <c r="S3170" s="19"/>
      <c r="T3170" s="19"/>
      <c r="U3170" s="19"/>
      <c r="V3170" s="19"/>
      <c r="W3170" s="19"/>
      <c r="X3170" s="19"/>
      <c r="Y3170" s="19"/>
      <c r="Z3170" s="19"/>
      <c r="AA3170" s="19"/>
    </row>
    <row r="3171" spans="1:27" x14ac:dyDescent="0.2">
      <c r="A3171" s="385"/>
      <c r="B3171" s="386"/>
      <c r="C3171" s="386"/>
      <c r="D3171" s="386"/>
      <c r="E3171" s="386"/>
      <c r="F3171" s="392"/>
      <c r="G3171" s="379"/>
      <c r="H3171" s="379"/>
      <c r="I3171" s="379"/>
      <c r="J3171" s="379"/>
      <c r="K3171" s="379"/>
      <c r="L3171" s="379"/>
      <c r="M3171" s="393"/>
      <c r="N3171" s="386"/>
      <c r="O3171" s="386"/>
      <c r="P3171" s="386"/>
      <c r="Q3171" s="386"/>
      <c r="R3171" s="398"/>
      <c r="S3171" s="19"/>
      <c r="T3171" s="19"/>
      <c r="U3171" s="19"/>
      <c r="V3171" s="19"/>
      <c r="W3171" s="19"/>
      <c r="X3171" s="19"/>
      <c r="Y3171" s="19"/>
      <c r="Z3171" s="19"/>
      <c r="AA3171" s="19"/>
    </row>
    <row r="3172" spans="1:27" x14ac:dyDescent="0.2">
      <c r="A3172" s="385"/>
      <c r="B3172" s="386"/>
      <c r="C3172" s="386"/>
      <c r="D3172" s="386"/>
      <c r="E3172" s="386"/>
      <c r="F3172" s="392"/>
      <c r="G3172" s="379"/>
      <c r="H3172" s="379"/>
      <c r="I3172" s="379"/>
      <c r="J3172" s="379"/>
      <c r="K3172" s="379"/>
      <c r="L3172" s="379"/>
      <c r="M3172" s="393"/>
      <c r="N3172" s="386"/>
      <c r="O3172" s="386"/>
      <c r="P3172" s="386"/>
      <c r="Q3172" s="386"/>
      <c r="R3172" s="398"/>
      <c r="S3172" s="19"/>
      <c r="T3172" s="19"/>
      <c r="U3172" s="19"/>
      <c r="V3172" s="19"/>
      <c r="W3172" s="19"/>
      <c r="X3172" s="19"/>
      <c r="Y3172" s="19"/>
      <c r="Z3172" s="19"/>
      <c r="AA3172" s="19"/>
    </row>
    <row r="3173" spans="1:27" ht="16" thickBot="1" x14ac:dyDescent="0.25">
      <c r="A3173" s="387"/>
      <c r="B3173" s="388"/>
      <c r="C3173" s="388"/>
      <c r="D3173" s="388"/>
      <c r="E3173" s="388"/>
      <c r="F3173" s="392"/>
      <c r="G3173" s="379"/>
      <c r="H3173" s="379"/>
      <c r="I3173" s="379"/>
      <c r="J3173" s="379"/>
      <c r="K3173" s="379"/>
      <c r="L3173" s="379"/>
      <c r="M3173" s="393"/>
      <c r="N3173" s="388"/>
      <c r="O3173" s="388"/>
      <c r="P3173" s="388"/>
      <c r="Q3173" s="388"/>
      <c r="R3173" s="399"/>
      <c r="S3173" s="19"/>
      <c r="T3173" s="19"/>
      <c r="U3173" s="19"/>
      <c r="V3173" s="19"/>
      <c r="W3173" s="19"/>
      <c r="X3173" s="19"/>
      <c r="Y3173" s="19"/>
      <c r="Z3173" s="19"/>
      <c r="AA3173" s="19"/>
    </row>
    <row r="3174" spans="1:27" x14ac:dyDescent="0.2">
      <c r="A3174" s="383" t="s">
        <v>259</v>
      </c>
      <c r="B3174" s="384"/>
      <c r="C3174" s="384"/>
      <c r="D3174" s="384"/>
      <c r="E3174" s="384"/>
      <c r="F3174" s="392"/>
      <c r="G3174" s="379"/>
      <c r="H3174" s="379"/>
      <c r="I3174" s="379"/>
      <c r="J3174" s="379"/>
      <c r="K3174" s="379"/>
      <c r="L3174" s="379"/>
      <c r="M3174" s="393"/>
      <c r="N3174" s="384" t="s">
        <v>259</v>
      </c>
      <c r="O3174" s="384"/>
      <c r="P3174" s="384"/>
      <c r="Q3174" s="384"/>
      <c r="R3174" s="397"/>
      <c r="S3174" s="19"/>
      <c r="T3174" s="19"/>
      <c r="U3174" s="19"/>
      <c r="V3174" s="19"/>
      <c r="W3174" s="19"/>
      <c r="X3174" s="19"/>
      <c r="Y3174" s="19"/>
      <c r="Z3174" s="19"/>
      <c r="AA3174" s="19"/>
    </row>
    <row r="3175" spans="1:27" x14ac:dyDescent="0.2">
      <c r="A3175" s="385"/>
      <c r="B3175" s="386"/>
      <c r="C3175" s="386"/>
      <c r="D3175" s="386"/>
      <c r="E3175" s="386"/>
      <c r="F3175" s="392"/>
      <c r="G3175" s="379"/>
      <c r="H3175" s="379"/>
      <c r="I3175" s="379"/>
      <c r="J3175" s="379"/>
      <c r="K3175" s="379"/>
      <c r="L3175" s="379"/>
      <c r="M3175" s="393"/>
      <c r="N3175" s="386"/>
      <c r="O3175" s="386"/>
      <c r="P3175" s="386"/>
      <c r="Q3175" s="386"/>
      <c r="R3175" s="398"/>
      <c r="S3175" s="19"/>
      <c r="T3175" s="19"/>
      <c r="U3175" s="19"/>
      <c r="V3175" s="19"/>
      <c r="W3175" s="19"/>
      <c r="X3175" s="19"/>
      <c r="Y3175" s="19"/>
      <c r="Z3175" s="19"/>
      <c r="AA3175" s="19"/>
    </row>
    <row r="3176" spans="1:27" x14ac:dyDescent="0.2">
      <c r="A3176" s="385"/>
      <c r="B3176" s="386"/>
      <c r="C3176" s="386"/>
      <c r="D3176" s="386"/>
      <c r="E3176" s="386"/>
      <c r="F3176" s="392"/>
      <c r="G3176" s="379"/>
      <c r="H3176" s="379"/>
      <c r="I3176" s="379"/>
      <c r="J3176" s="379"/>
      <c r="K3176" s="379"/>
      <c r="L3176" s="379"/>
      <c r="M3176" s="393"/>
      <c r="N3176" s="386"/>
      <c r="O3176" s="386"/>
      <c r="P3176" s="386"/>
      <c r="Q3176" s="386"/>
      <c r="R3176" s="398"/>
      <c r="S3176" s="19"/>
      <c r="T3176" s="19"/>
      <c r="U3176" s="19"/>
      <c r="V3176" s="19"/>
      <c r="W3176" s="19"/>
      <c r="X3176" s="19"/>
      <c r="Y3176" s="19"/>
      <c r="Z3176" s="19"/>
      <c r="AA3176" s="19"/>
    </row>
    <row r="3177" spans="1:27" x14ac:dyDescent="0.2">
      <c r="A3177" s="385"/>
      <c r="B3177" s="386"/>
      <c r="C3177" s="386"/>
      <c r="D3177" s="386"/>
      <c r="E3177" s="386"/>
      <c r="F3177" s="392"/>
      <c r="G3177" s="379"/>
      <c r="H3177" s="379"/>
      <c r="I3177" s="379"/>
      <c r="J3177" s="379"/>
      <c r="K3177" s="379"/>
      <c r="L3177" s="379"/>
      <c r="M3177" s="393"/>
      <c r="N3177" s="386"/>
      <c r="O3177" s="386"/>
      <c r="P3177" s="386"/>
      <c r="Q3177" s="386"/>
      <c r="R3177" s="398"/>
      <c r="S3177" s="19"/>
      <c r="T3177" s="19"/>
      <c r="U3177" s="19"/>
      <c r="V3177" s="19"/>
      <c r="W3177" s="19"/>
      <c r="X3177" s="19"/>
      <c r="Y3177" s="19"/>
      <c r="Z3177" s="19"/>
      <c r="AA3177" s="19"/>
    </row>
    <row r="3178" spans="1:27" x14ac:dyDescent="0.2">
      <c r="A3178" s="385"/>
      <c r="B3178" s="386"/>
      <c r="C3178" s="386"/>
      <c r="D3178" s="386"/>
      <c r="E3178" s="386"/>
      <c r="F3178" s="392"/>
      <c r="G3178" s="379"/>
      <c r="H3178" s="379"/>
      <c r="I3178" s="379"/>
      <c r="J3178" s="379"/>
      <c r="K3178" s="379"/>
      <c r="L3178" s="379"/>
      <c r="M3178" s="393"/>
      <c r="N3178" s="386"/>
      <c r="O3178" s="386"/>
      <c r="P3178" s="386"/>
      <c r="Q3178" s="386"/>
      <c r="R3178" s="398"/>
      <c r="S3178" s="19"/>
      <c r="T3178" s="19"/>
      <c r="U3178" s="19"/>
      <c r="V3178" s="19"/>
      <c r="W3178" s="19"/>
      <c r="X3178" s="19"/>
      <c r="Y3178" s="19"/>
      <c r="Z3178" s="19"/>
      <c r="AA3178" s="19"/>
    </row>
    <row r="3179" spans="1:27" x14ac:dyDescent="0.2">
      <c r="A3179" s="385"/>
      <c r="B3179" s="386"/>
      <c r="C3179" s="386"/>
      <c r="D3179" s="386"/>
      <c r="E3179" s="386"/>
      <c r="F3179" s="392"/>
      <c r="G3179" s="379"/>
      <c r="H3179" s="379"/>
      <c r="I3179" s="379"/>
      <c r="J3179" s="379"/>
      <c r="K3179" s="379"/>
      <c r="L3179" s="379"/>
      <c r="M3179" s="393"/>
      <c r="N3179" s="386"/>
      <c r="O3179" s="386"/>
      <c r="P3179" s="386"/>
      <c r="Q3179" s="386"/>
      <c r="R3179" s="398"/>
      <c r="S3179" s="19"/>
      <c r="T3179" s="19"/>
      <c r="U3179" s="19"/>
      <c r="V3179" s="19"/>
      <c r="W3179" s="19"/>
      <c r="X3179" s="19"/>
      <c r="Y3179" s="19"/>
      <c r="Z3179" s="19"/>
      <c r="AA3179" s="19"/>
    </row>
    <row r="3180" spans="1:27" x14ac:dyDescent="0.2">
      <c r="A3180" s="385"/>
      <c r="B3180" s="386"/>
      <c r="C3180" s="386"/>
      <c r="D3180" s="386"/>
      <c r="E3180" s="386"/>
      <c r="F3180" s="392"/>
      <c r="G3180" s="379"/>
      <c r="H3180" s="379"/>
      <c r="I3180" s="379"/>
      <c r="J3180" s="379"/>
      <c r="K3180" s="379"/>
      <c r="L3180" s="379"/>
      <c r="M3180" s="393"/>
      <c r="N3180" s="386"/>
      <c r="O3180" s="386"/>
      <c r="P3180" s="386"/>
      <c r="Q3180" s="386"/>
      <c r="R3180" s="398"/>
      <c r="S3180" s="19"/>
      <c r="T3180" s="19"/>
      <c r="U3180" s="19"/>
      <c r="V3180" s="19"/>
      <c r="W3180" s="19"/>
      <c r="X3180" s="19"/>
      <c r="Y3180" s="19"/>
      <c r="Z3180" s="19"/>
      <c r="AA3180" s="19"/>
    </row>
    <row r="3181" spans="1:27" x14ac:dyDescent="0.2">
      <c r="A3181" s="385"/>
      <c r="B3181" s="386"/>
      <c r="C3181" s="386"/>
      <c r="D3181" s="386"/>
      <c r="E3181" s="386"/>
      <c r="F3181" s="392"/>
      <c r="G3181" s="379"/>
      <c r="H3181" s="379"/>
      <c r="I3181" s="379"/>
      <c r="J3181" s="379"/>
      <c r="K3181" s="379"/>
      <c r="L3181" s="379"/>
      <c r="M3181" s="393"/>
      <c r="N3181" s="386"/>
      <c r="O3181" s="386"/>
      <c r="P3181" s="386"/>
      <c r="Q3181" s="386"/>
      <c r="R3181" s="398"/>
      <c r="S3181" s="19"/>
      <c r="T3181" s="19"/>
      <c r="U3181" s="19"/>
      <c r="V3181" s="19"/>
      <c r="W3181" s="19"/>
      <c r="X3181" s="19"/>
      <c r="Y3181" s="19"/>
      <c r="Z3181" s="19"/>
      <c r="AA3181" s="19"/>
    </row>
    <row r="3182" spans="1:27" x14ac:dyDescent="0.2">
      <c r="A3182" s="385"/>
      <c r="B3182" s="386"/>
      <c r="C3182" s="386"/>
      <c r="D3182" s="386"/>
      <c r="E3182" s="386"/>
      <c r="F3182" s="392"/>
      <c r="G3182" s="379"/>
      <c r="H3182" s="379"/>
      <c r="I3182" s="379"/>
      <c r="J3182" s="379"/>
      <c r="K3182" s="379"/>
      <c r="L3182" s="379"/>
      <c r="M3182" s="393"/>
      <c r="N3182" s="386"/>
      <c r="O3182" s="386"/>
      <c r="P3182" s="386"/>
      <c r="Q3182" s="386"/>
      <c r="R3182" s="398"/>
      <c r="S3182" s="19"/>
      <c r="T3182" s="19"/>
      <c r="U3182" s="19"/>
      <c r="V3182" s="19"/>
      <c r="W3182" s="19"/>
      <c r="X3182" s="19"/>
      <c r="Y3182" s="19"/>
      <c r="Z3182" s="19"/>
      <c r="AA3182" s="19"/>
    </row>
    <row r="3183" spans="1:27" ht="16" thickBot="1" x14ac:dyDescent="0.25">
      <c r="A3183" s="387"/>
      <c r="B3183" s="388"/>
      <c r="C3183" s="388"/>
      <c r="D3183" s="388"/>
      <c r="E3183" s="388"/>
      <c r="F3183" s="394"/>
      <c r="G3183" s="395"/>
      <c r="H3183" s="395"/>
      <c r="I3183" s="395"/>
      <c r="J3183" s="395"/>
      <c r="K3183" s="395"/>
      <c r="L3183" s="395"/>
      <c r="M3183" s="396"/>
      <c r="N3183" s="388"/>
      <c r="O3183" s="388"/>
      <c r="P3183" s="388"/>
      <c r="Q3183" s="388"/>
      <c r="R3183" s="399"/>
      <c r="S3183" s="19"/>
      <c r="T3183" s="19"/>
      <c r="U3183" s="19"/>
      <c r="V3183" s="19"/>
      <c r="W3183" s="19"/>
      <c r="X3183" s="19"/>
      <c r="Y3183" s="19"/>
      <c r="Z3183" s="19"/>
      <c r="AA3183" s="19"/>
    </row>
    <row r="3184" spans="1:27" x14ac:dyDescent="0.2">
      <c r="A3184" s="26"/>
      <c r="B3184" s="26"/>
      <c r="C3184" s="26"/>
      <c r="D3184" s="26"/>
      <c r="E3184" s="26"/>
      <c r="F3184" s="26"/>
      <c r="G3184" s="26"/>
      <c r="H3184" s="26"/>
      <c r="I3184" s="26"/>
      <c r="J3184" s="26"/>
      <c r="K3184" s="26"/>
      <c r="L3184" s="26"/>
      <c r="M3184" s="26"/>
      <c r="N3184" s="27"/>
      <c r="O3184" s="26"/>
      <c r="P3184" s="26"/>
      <c r="Q3184" s="26"/>
      <c r="R3184" s="26"/>
      <c r="S3184" s="19"/>
      <c r="T3184" s="19"/>
      <c r="U3184" s="19"/>
      <c r="V3184" s="19"/>
      <c r="W3184" s="19"/>
      <c r="X3184" s="19"/>
      <c r="Y3184" s="19"/>
      <c r="Z3184" s="19"/>
      <c r="AA3184" s="19"/>
    </row>
    <row r="3185" spans="1:27" x14ac:dyDescent="0.2">
      <c r="A3185" s="380" t="s">
        <v>266</v>
      </c>
      <c r="B3185" s="380"/>
      <c r="C3185" s="380"/>
      <c r="D3185" s="380"/>
      <c r="E3185" s="380"/>
      <c r="F3185" s="380"/>
      <c r="G3185" s="380"/>
      <c r="H3185" s="380"/>
      <c r="I3185" s="19"/>
      <c r="J3185" s="19"/>
      <c r="K3185" s="380" t="s">
        <v>267</v>
      </c>
      <c r="L3185" s="380"/>
      <c r="M3185" s="380"/>
      <c r="N3185" s="380"/>
      <c r="O3185" s="380"/>
      <c r="P3185" s="380"/>
      <c r="Q3185" s="380"/>
      <c r="R3185" s="380"/>
      <c r="S3185" s="19"/>
      <c r="T3185" s="19"/>
      <c r="U3185" s="19"/>
      <c r="V3185" s="19"/>
      <c r="W3185" s="19"/>
      <c r="X3185" s="19"/>
      <c r="Y3185" s="19"/>
      <c r="Z3185" s="19"/>
      <c r="AA3185" s="19"/>
    </row>
    <row r="3186" spans="1:27" ht="16" x14ac:dyDescent="0.2">
      <c r="A3186" s="35" t="s">
        <v>268</v>
      </c>
      <c r="B3186" s="19"/>
      <c r="C3186" s="28" t="s">
        <v>256</v>
      </c>
      <c r="D3186" s="381">
        <f>VLOOKUP(S3136,Base_03!$A$5:$AS$24,5,0)</f>
        <v>36</v>
      </c>
      <c r="E3186" s="382"/>
      <c r="F3186" s="19" t="s">
        <v>308</v>
      </c>
      <c r="G3186" s="19"/>
      <c r="H3186" s="19"/>
      <c r="I3186" s="19"/>
      <c r="J3186" s="19"/>
      <c r="K3186" s="35" t="s">
        <v>268</v>
      </c>
      <c r="L3186" s="28"/>
      <c r="M3186" s="28" t="s">
        <v>2</v>
      </c>
      <c r="N3186" s="375">
        <f>VLOOKUP(S3136,Base_04!$A$5:$AS$24,5,0)</f>
        <v>49</v>
      </c>
      <c r="O3186" s="375"/>
      <c r="P3186" s="29" t="s">
        <v>308</v>
      </c>
      <c r="Q3186" s="19"/>
      <c r="R3186" s="19"/>
      <c r="S3186" s="19"/>
      <c r="T3186" s="19"/>
      <c r="U3186" s="19"/>
      <c r="V3186" s="19"/>
      <c r="W3186" s="19"/>
      <c r="X3186" s="19"/>
      <c r="Y3186" s="19"/>
      <c r="Z3186" s="19"/>
      <c r="AA3186" s="19"/>
    </row>
    <row r="3187" spans="1:27" x14ac:dyDescent="0.2">
      <c r="A3187" s="36" t="s">
        <v>269</v>
      </c>
      <c r="B3187" s="19"/>
      <c r="C3187" s="28"/>
      <c r="D3187" s="379" t="s">
        <v>313</v>
      </c>
      <c r="E3187" s="379"/>
      <c r="F3187" s="379" t="s">
        <v>314</v>
      </c>
      <c r="G3187" s="379"/>
      <c r="H3187" s="19"/>
      <c r="I3187" s="19"/>
      <c r="J3187" s="19"/>
      <c r="K3187" s="36" t="s">
        <v>269</v>
      </c>
      <c r="L3187" s="19"/>
      <c r="M3187" s="28"/>
      <c r="N3187" s="379" t="s">
        <v>313</v>
      </c>
      <c r="O3187" s="379"/>
      <c r="P3187" s="379" t="s">
        <v>314</v>
      </c>
      <c r="Q3187" s="379"/>
      <c r="R3187" s="34"/>
      <c r="S3187" s="19"/>
      <c r="T3187" s="19"/>
      <c r="U3187" s="19"/>
      <c r="V3187" s="19"/>
      <c r="W3187" s="19"/>
      <c r="X3187" s="19"/>
      <c r="Y3187" s="19"/>
      <c r="Z3187" s="19"/>
      <c r="AA3187" s="19"/>
    </row>
    <row r="3188" spans="1:27" x14ac:dyDescent="0.2">
      <c r="A3188" s="19"/>
      <c r="B3188" s="19"/>
      <c r="C3188" s="28"/>
      <c r="D3188" s="379"/>
      <c r="E3188" s="379"/>
      <c r="F3188" s="379"/>
      <c r="G3188" s="379"/>
      <c r="H3188" s="19"/>
      <c r="I3188" s="19"/>
      <c r="J3188" s="19"/>
      <c r="K3188" s="19"/>
      <c r="L3188" s="19"/>
      <c r="M3188" s="28"/>
      <c r="N3188" s="379"/>
      <c r="O3188" s="379"/>
      <c r="P3188" s="379"/>
      <c r="Q3188" s="379"/>
      <c r="R3188" s="34"/>
      <c r="S3188" s="19"/>
      <c r="T3188" s="19"/>
      <c r="U3188" s="19"/>
      <c r="V3188" s="19"/>
      <c r="W3188" s="19"/>
      <c r="X3188" s="19"/>
      <c r="Y3188" s="19"/>
      <c r="Z3188" s="19"/>
      <c r="AA3188" s="19"/>
    </row>
    <row r="3189" spans="1:27" x14ac:dyDescent="0.2">
      <c r="A3189" s="346" t="s">
        <v>270</v>
      </c>
      <c r="B3189" s="346"/>
      <c r="C3189" s="346" t="s">
        <v>256</v>
      </c>
      <c r="D3189" s="374" t="str">
        <f>VLOOKUP(S3136,Base_03!$A$5:$AS$24,6,0)</f>
        <v>BT 20</v>
      </c>
      <c r="E3189" s="374"/>
      <c r="F3189" s="375">
        <f>VLOOKUP(S3136,Base_03!$A$5:$AS$24,12,0)</f>
        <v>0</v>
      </c>
      <c r="G3189" s="375"/>
      <c r="H3189" s="19" t="s">
        <v>271</v>
      </c>
      <c r="I3189" s="19"/>
      <c r="J3189" s="19"/>
      <c r="K3189" s="346" t="s">
        <v>270</v>
      </c>
      <c r="L3189" s="346"/>
      <c r="M3189" s="346"/>
      <c r="N3189" s="374" t="str">
        <f>VLOOKUP(S3136,Base_04!$A$5:$AS$24,6,0)</f>
        <v>BT 20</v>
      </c>
      <c r="O3189" s="374"/>
      <c r="P3189" s="375">
        <f>VLOOKUP(S3136,Base_04!$A$5:$AS$24,12,0)</f>
        <v>0</v>
      </c>
      <c r="Q3189" s="375"/>
      <c r="R3189" s="19" t="s">
        <v>271</v>
      </c>
      <c r="S3189" s="19" t="s">
        <v>272</v>
      </c>
      <c r="T3189" s="19"/>
      <c r="U3189" s="19"/>
      <c r="V3189" s="19"/>
      <c r="W3189" s="19"/>
      <c r="X3189" s="19"/>
      <c r="Y3189" s="19"/>
      <c r="Z3189" s="19"/>
      <c r="AA3189" s="19"/>
    </row>
    <row r="3190" spans="1:27" x14ac:dyDescent="0.2">
      <c r="A3190" s="346" t="s">
        <v>273</v>
      </c>
      <c r="B3190" s="346"/>
      <c r="C3190" s="346" t="s">
        <v>256</v>
      </c>
      <c r="D3190" s="374" t="str">
        <f>VLOOKUP(S3136,Base_03!$A$5:$AS$24,13,0)</f>
        <v>S 20</v>
      </c>
      <c r="E3190" s="374"/>
      <c r="F3190" s="375">
        <f>VLOOKUP(S3136,Base_03!$A$5:$AS$24,15,0)</f>
        <v>0</v>
      </c>
      <c r="G3190" s="375"/>
      <c r="H3190" s="19" t="s">
        <v>271</v>
      </c>
      <c r="I3190" s="19"/>
      <c r="J3190" s="19"/>
      <c r="K3190" s="346" t="s">
        <v>273</v>
      </c>
      <c r="L3190" s="346"/>
      <c r="M3190" s="346"/>
      <c r="N3190" s="374" t="str">
        <f>VLOOKUP(S3136,Base_04!$A$5:$AS$24,13,0)</f>
        <v>S 20</v>
      </c>
      <c r="O3190" s="374"/>
      <c r="P3190" s="375">
        <f>VLOOKUP(S3136,Base_04!$A$5:$AS$24,15,0)</f>
        <v>0</v>
      </c>
      <c r="Q3190" s="375"/>
      <c r="R3190" s="19" t="s">
        <v>271</v>
      </c>
      <c r="S3190" s="19" t="s">
        <v>272</v>
      </c>
      <c r="T3190" s="19"/>
      <c r="U3190" s="19"/>
      <c r="V3190" s="19"/>
      <c r="W3190" s="19"/>
      <c r="X3190" s="19"/>
      <c r="Y3190" s="19"/>
      <c r="Z3190" s="19"/>
      <c r="AA3190" s="19"/>
    </row>
    <row r="3191" spans="1:27" x14ac:dyDescent="0.2">
      <c r="A3191" s="346" t="s">
        <v>274</v>
      </c>
      <c r="B3191" s="346"/>
      <c r="C3191" s="346" t="s">
        <v>256</v>
      </c>
      <c r="D3191" s="374" t="str">
        <f>VLOOKUP(S3136,Base_03!$A$5:$AS$24,16,0)</f>
        <v>B 20</v>
      </c>
      <c r="E3191" s="374"/>
      <c r="F3191" s="375">
        <f>VLOOKUP(S3136,Base_03!$A$5:$AS$24,22,0)</f>
        <v>0</v>
      </c>
      <c r="G3191" s="375"/>
      <c r="H3191" s="19" t="s">
        <v>271</v>
      </c>
      <c r="I3191" s="19"/>
      <c r="J3191" s="19"/>
      <c r="K3191" s="346" t="s">
        <v>274</v>
      </c>
      <c r="L3191" s="346"/>
      <c r="M3191" s="346"/>
      <c r="N3191" s="374" t="str">
        <f>VLOOKUP(S3136,Base_04!$A$5:$AS$24,16,0)</f>
        <v>B 20</v>
      </c>
      <c r="O3191" s="374"/>
      <c r="P3191" s="375">
        <f>VLOOKUP(S3136,Base_04!$A$5:$AS$24,22,0)</f>
        <v>0</v>
      </c>
      <c r="Q3191" s="375"/>
      <c r="R3191" s="19" t="s">
        <v>271</v>
      </c>
      <c r="S3191" s="19" t="s">
        <v>272</v>
      </c>
      <c r="T3191" s="19"/>
      <c r="U3191" s="19"/>
      <c r="V3191" s="19"/>
      <c r="W3191" s="19"/>
      <c r="X3191" s="19"/>
      <c r="Y3191" s="19"/>
      <c r="Z3191" s="19"/>
      <c r="AA3191" s="19"/>
    </row>
    <row r="3192" spans="1:27" x14ac:dyDescent="0.2">
      <c r="A3192" s="346" t="s">
        <v>275</v>
      </c>
      <c r="B3192" s="346"/>
      <c r="C3192" s="346" t="s">
        <v>256</v>
      </c>
      <c r="D3192" s="374" t="str">
        <f>VLOOKUP(S3136,Base_03!$A$5:$AS$24,23,0)</f>
        <v>K 20</v>
      </c>
      <c r="E3192" s="374"/>
      <c r="F3192" s="375">
        <f>VLOOKUP(S3136,Base_03!$A$5:$AS$24,24,0)</f>
        <v>0</v>
      </c>
      <c r="G3192" s="375"/>
      <c r="H3192" s="19" t="s">
        <v>271</v>
      </c>
      <c r="I3192" s="19"/>
      <c r="J3192" s="19"/>
      <c r="K3192" s="346" t="s">
        <v>275</v>
      </c>
      <c r="L3192" s="346"/>
      <c r="M3192" s="346"/>
      <c r="N3192" s="374" t="str">
        <f>VLOOKUP(S3136,Base_04!$A$5:$AS$24,23,0)</f>
        <v>K 20</v>
      </c>
      <c r="O3192" s="374"/>
      <c r="P3192" s="375">
        <f>VLOOKUP(S3136,Base_04!$A$5:$AS$24,24,0)</f>
        <v>0</v>
      </c>
      <c r="Q3192" s="375"/>
      <c r="R3192" s="19" t="s">
        <v>271</v>
      </c>
      <c r="S3192" s="19" t="s">
        <v>272</v>
      </c>
      <c r="T3192" s="19"/>
      <c r="U3192" s="19"/>
      <c r="V3192" s="19"/>
      <c r="W3192" s="19"/>
      <c r="X3192" s="19"/>
      <c r="Y3192" s="19"/>
      <c r="Z3192" s="19"/>
      <c r="AA3192" s="19"/>
    </row>
    <row r="3193" spans="1:27" x14ac:dyDescent="0.2">
      <c r="A3193" s="346" t="s">
        <v>276</v>
      </c>
      <c r="B3193" s="346"/>
      <c r="C3193" s="346" t="s">
        <v>256</v>
      </c>
      <c r="D3193" s="374" t="str">
        <f>VLOOKUP(S3136,Base_03!$A$5:$AS$24,25,0)</f>
        <v>K 20</v>
      </c>
      <c r="E3193" s="374"/>
      <c r="F3193" s="375">
        <f>VLOOKUP(S3136,Base_03!$A$5:$AS$24,26,0)</f>
        <v>73.900834456272094</v>
      </c>
      <c r="G3193" s="375"/>
      <c r="H3193" s="19" t="s">
        <v>309</v>
      </c>
      <c r="I3193" s="19"/>
      <c r="J3193" s="19"/>
      <c r="K3193" s="346" t="s">
        <v>276</v>
      </c>
      <c r="L3193" s="346"/>
      <c r="M3193" s="346"/>
      <c r="N3193" s="374" t="str">
        <f>VLOOKUP(S3136,Base_04!$A$5:$AS$24,25,0)</f>
        <v>K 20</v>
      </c>
      <c r="O3193" s="374"/>
      <c r="P3193" s="375">
        <f>VLOOKUP(S3136,Base_04!$A$5:$AS$24,26,0)</f>
        <v>93.530743608719362</v>
      </c>
      <c r="Q3193" s="375"/>
      <c r="R3193" s="19" t="s">
        <v>309</v>
      </c>
      <c r="S3193" s="19" t="s">
        <v>272</v>
      </c>
      <c r="T3193" s="19"/>
      <c r="U3193" s="19"/>
      <c r="V3193" s="19"/>
      <c r="W3193" s="19"/>
      <c r="X3193" s="19"/>
      <c r="Y3193" s="19"/>
      <c r="Z3193" s="19"/>
      <c r="AA3193" s="19"/>
    </row>
    <row r="3194" spans="1:27" x14ac:dyDescent="0.2">
      <c r="A3194" s="22"/>
      <c r="B3194" s="22"/>
      <c r="C3194" s="22"/>
      <c r="D3194" s="18"/>
      <c r="E3194" s="18"/>
      <c r="F3194" s="29"/>
      <c r="G3194" s="19"/>
      <c r="H3194" s="19"/>
      <c r="I3194" s="19"/>
      <c r="J3194" s="19"/>
      <c r="K3194" s="22"/>
      <c r="L3194" s="22"/>
      <c r="M3194" s="22"/>
      <c r="N3194" s="18"/>
      <c r="O3194" s="18"/>
      <c r="P3194" s="29"/>
      <c r="Q3194" s="19"/>
      <c r="R3194" s="19"/>
      <c r="S3194" s="19"/>
      <c r="T3194" s="19"/>
      <c r="U3194" s="19"/>
      <c r="V3194" s="19"/>
      <c r="W3194" s="19"/>
      <c r="X3194" s="19"/>
      <c r="Y3194" s="19"/>
      <c r="Z3194" s="19"/>
      <c r="AA3194" s="19"/>
    </row>
    <row r="3195" spans="1:27" x14ac:dyDescent="0.2">
      <c r="A3195" s="36" t="s">
        <v>277</v>
      </c>
      <c r="B3195" s="19"/>
      <c r="C3195" s="28"/>
      <c r="D3195" s="379" t="s">
        <v>313</v>
      </c>
      <c r="E3195" s="379"/>
      <c r="F3195" s="379" t="s">
        <v>314</v>
      </c>
      <c r="G3195" s="379"/>
      <c r="H3195" s="19"/>
      <c r="I3195" s="19"/>
      <c r="J3195" s="19"/>
      <c r="K3195" s="36" t="s">
        <v>277</v>
      </c>
      <c r="L3195" s="19"/>
      <c r="M3195" s="28"/>
      <c r="N3195" s="379" t="s">
        <v>313</v>
      </c>
      <c r="O3195" s="379"/>
      <c r="P3195" s="379" t="s">
        <v>314</v>
      </c>
      <c r="Q3195" s="379"/>
      <c r="R3195" s="34"/>
      <c r="S3195" s="19"/>
      <c r="T3195" s="19"/>
      <c r="U3195" s="19"/>
      <c r="V3195" s="19"/>
      <c r="W3195" s="19"/>
      <c r="X3195" s="19"/>
      <c r="Y3195" s="19"/>
      <c r="Z3195" s="19"/>
      <c r="AA3195" s="19"/>
    </row>
    <row r="3196" spans="1:27" x14ac:dyDescent="0.2">
      <c r="A3196" s="19"/>
      <c r="B3196" s="19"/>
      <c r="C3196" s="28"/>
      <c r="D3196" s="379"/>
      <c r="E3196" s="379"/>
      <c r="F3196" s="379"/>
      <c r="G3196" s="379"/>
      <c r="H3196" s="19"/>
      <c r="I3196" s="19"/>
      <c r="J3196" s="19"/>
      <c r="K3196" s="19"/>
      <c r="L3196" s="19"/>
      <c r="M3196" s="28"/>
      <c r="N3196" s="379"/>
      <c r="O3196" s="379"/>
      <c r="P3196" s="379"/>
      <c r="Q3196" s="379"/>
      <c r="R3196" s="34"/>
      <c r="S3196" s="19"/>
      <c r="T3196" s="19"/>
      <c r="U3196" s="19"/>
      <c r="V3196" s="19"/>
      <c r="W3196" s="19"/>
      <c r="X3196" s="19"/>
      <c r="Y3196" s="19"/>
      <c r="Z3196" s="19"/>
      <c r="AA3196" s="19"/>
    </row>
    <row r="3197" spans="1:27" x14ac:dyDescent="0.2">
      <c r="A3197" s="346" t="s">
        <v>278</v>
      </c>
      <c r="B3197" s="346"/>
      <c r="C3197" s="346" t="s">
        <v>2</v>
      </c>
      <c r="D3197" s="374" t="str">
        <f>VLOOKUP(S3136,Base_03!$A$5:$AS$24,28,0)</f>
        <v xml:space="preserve"> G 20</v>
      </c>
      <c r="E3197" s="374"/>
      <c r="F3197" s="375">
        <f>VLOOKUP(S3136,Base_03!$A$5:$AS$24,30,0)</f>
        <v>55</v>
      </c>
      <c r="G3197" s="375"/>
      <c r="H3197" s="19" t="s">
        <v>309</v>
      </c>
      <c r="I3197" s="19"/>
      <c r="J3197" s="19"/>
      <c r="K3197" s="346" t="s">
        <v>278</v>
      </c>
      <c r="L3197" s="346"/>
      <c r="M3197" s="346" t="s">
        <v>2</v>
      </c>
      <c r="N3197" s="374" t="str">
        <f>VLOOKUP(S3136,Base_04!$A$5:$AS$24,28,0)</f>
        <v xml:space="preserve"> G 20</v>
      </c>
      <c r="O3197" s="374"/>
      <c r="P3197" s="375">
        <f>VLOOKUP(S3136,Base_04!$A$5:$AS$24,30,0)</f>
        <v>55</v>
      </c>
      <c r="Q3197" s="375"/>
      <c r="R3197" s="19" t="s">
        <v>309</v>
      </c>
      <c r="S3197" s="19" t="s">
        <v>272</v>
      </c>
      <c r="T3197" s="19"/>
      <c r="U3197" s="19"/>
      <c r="V3197" s="19"/>
      <c r="W3197" s="19"/>
      <c r="X3197" s="19"/>
      <c r="Y3197" s="19"/>
      <c r="Z3197" s="19"/>
      <c r="AA3197" s="19"/>
    </row>
    <row r="3198" spans="1:27" x14ac:dyDescent="0.2">
      <c r="A3198" s="346" t="s">
        <v>279</v>
      </c>
      <c r="B3198" s="346"/>
      <c r="C3198" s="346" t="s">
        <v>2</v>
      </c>
      <c r="D3198" s="374" t="str">
        <f>VLOOKUP(S3136,Base_03!$A$5:$AS$24,31,0)</f>
        <v>H 20</v>
      </c>
      <c r="E3198" s="374"/>
      <c r="F3198" s="375">
        <f>VLOOKUP(S3136,Base_03!$A$5:$AS$24,34,0)</f>
        <v>-5.76</v>
      </c>
      <c r="G3198" s="375"/>
      <c r="H3198" s="19" t="s">
        <v>309</v>
      </c>
      <c r="I3198" s="19"/>
      <c r="J3198" s="19"/>
      <c r="K3198" s="346" t="s">
        <v>279</v>
      </c>
      <c r="L3198" s="346"/>
      <c r="M3198" s="346" t="s">
        <v>2</v>
      </c>
      <c r="N3198" s="374" t="str">
        <f>VLOOKUP(S3136,Base_04!$A$5:$AS$24,31,0)</f>
        <v>H 20</v>
      </c>
      <c r="O3198" s="374"/>
      <c r="P3198" s="375">
        <f>VLOOKUP(S3136,Base_04!$A$5:$AS$24,34,0)</f>
        <v>-5.76</v>
      </c>
      <c r="Q3198" s="375"/>
      <c r="R3198" s="19" t="s">
        <v>309</v>
      </c>
      <c r="S3198" s="19" t="s">
        <v>272</v>
      </c>
      <c r="T3198" s="19"/>
      <c r="U3198" s="19"/>
      <c r="V3198" s="19"/>
      <c r="W3198" s="19"/>
      <c r="X3198" s="19"/>
      <c r="Y3198" s="19"/>
      <c r="Z3198" s="19"/>
      <c r="AA3198" s="19"/>
    </row>
    <row r="3199" spans="1:27" x14ac:dyDescent="0.2">
      <c r="A3199" s="376" t="s">
        <v>311</v>
      </c>
      <c r="B3199" s="376"/>
      <c r="C3199" s="376" t="s">
        <v>2</v>
      </c>
      <c r="D3199" s="377" t="str">
        <f>VLOOKUP(S3136,Base_03!$A$5:$AS$24,35,0)</f>
        <v>Kayu</v>
      </c>
      <c r="E3199" s="377"/>
      <c r="F3199" s="378">
        <f>VLOOKUP(S3136,Base_03!$A$5:$AS$24,36,0)</f>
        <v>5.76</v>
      </c>
      <c r="G3199" s="378"/>
      <c r="H3199" s="19" t="s">
        <v>309</v>
      </c>
      <c r="I3199" s="19"/>
      <c r="J3199" s="19"/>
      <c r="K3199" s="376" t="s">
        <v>311</v>
      </c>
      <c r="L3199" s="376"/>
      <c r="M3199" s="376" t="s">
        <v>2</v>
      </c>
      <c r="N3199" s="377" t="str">
        <f>VLOOKUP(S3136,Base_04!$A$5:$AS$24,35,0)</f>
        <v>Kayu</v>
      </c>
      <c r="O3199" s="377"/>
      <c r="P3199" s="378">
        <f>VLOOKUP(S3136,Base_04!$A$5:$AS$24,36,0)</f>
        <v>5.76</v>
      </c>
      <c r="Q3199" s="378"/>
      <c r="R3199" s="19" t="s">
        <v>309</v>
      </c>
      <c r="S3199" s="19" t="s">
        <v>272</v>
      </c>
      <c r="T3199" s="19"/>
      <c r="U3199" s="19"/>
      <c r="V3199" s="19"/>
      <c r="W3199" s="19"/>
      <c r="X3199" s="19"/>
      <c r="Y3199" s="19"/>
      <c r="Z3199" s="19"/>
      <c r="AA3199" s="19"/>
    </row>
    <row r="3200" spans="1:27" x14ac:dyDescent="0.2">
      <c r="A3200" s="372" t="s">
        <v>312</v>
      </c>
      <c r="B3200" s="372"/>
      <c r="C3200" s="372"/>
      <c r="D3200" s="377"/>
      <c r="E3200" s="377"/>
      <c r="F3200" s="378"/>
      <c r="G3200" s="378"/>
      <c r="H3200" s="19"/>
      <c r="I3200" s="19"/>
      <c r="J3200" s="19"/>
      <c r="K3200" s="372" t="s">
        <v>312</v>
      </c>
      <c r="L3200" s="372"/>
      <c r="M3200" s="372"/>
      <c r="N3200" s="377"/>
      <c r="O3200" s="377"/>
      <c r="P3200" s="378"/>
      <c r="Q3200" s="378"/>
      <c r="R3200" s="19"/>
      <c r="S3200" s="19"/>
      <c r="T3200" s="19"/>
      <c r="U3200" s="19"/>
      <c r="V3200" s="19"/>
      <c r="W3200" s="19"/>
      <c r="X3200" s="19"/>
      <c r="Y3200" s="19"/>
      <c r="Z3200" s="19"/>
      <c r="AA3200" s="19"/>
    </row>
    <row r="3201" spans="1:27" x14ac:dyDescent="0.2">
      <c r="A3201" s="346" t="s">
        <v>280</v>
      </c>
      <c r="B3201" s="346"/>
      <c r="C3201" s="346" t="s">
        <v>2</v>
      </c>
      <c r="D3201" s="374" t="str">
        <f>VLOOKUP(S3136,Base_03!$A$5:$AS$24,39,0)</f>
        <v>R 20</v>
      </c>
      <c r="E3201" s="374"/>
      <c r="F3201" s="375">
        <f>VLOOKUP(S3136,Base_03!$A$5:$AS$24,40,0)</f>
        <v>36</v>
      </c>
      <c r="G3201" s="375"/>
      <c r="H3201" s="19" t="s">
        <v>309</v>
      </c>
      <c r="I3201" s="19"/>
      <c r="J3201" s="19"/>
      <c r="K3201" s="346" t="s">
        <v>280</v>
      </c>
      <c r="L3201" s="346"/>
      <c r="M3201" s="346" t="s">
        <v>2</v>
      </c>
      <c r="N3201" s="374" t="str">
        <f>VLOOKUP(S3136,Base_04!$A$5:$AS$24,39,0)</f>
        <v>R 20</v>
      </c>
      <c r="O3201" s="374"/>
      <c r="P3201" s="375">
        <f>VLOOKUP(S3136,Base_04!$A$5:$AS$24,40,0)</f>
        <v>49</v>
      </c>
      <c r="Q3201" s="375"/>
      <c r="R3201" s="19" t="s">
        <v>309</v>
      </c>
      <c r="S3201" s="19" t="s">
        <v>272</v>
      </c>
      <c r="T3201" s="19"/>
      <c r="U3201" s="19"/>
      <c r="V3201" s="19"/>
      <c r="W3201" s="19"/>
      <c r="X3201" s="19"/>
      <c r="Y3201" s="19"/>
      <c r="Z3201" s="19"/>
      <c r="AA3201" s="19"/>
    </row>
    <row r="3202" spans="1:27" x14ac:dyDescent="0.2">
      <c r="A3202" s="19"/>
      <c r="B3202" s="19"/>
      <c r="C3202" s="19"/>
      <c r="D3202" s="19"/>
      <c r="E3202" s="19"/>
      <c r="F3202" s="19"/>
      <c r="G3202" s="19"/>
      <c r="H3202" s="19"/>
      <c r="I3202" s="19"/>
      <c r="J3202" s="19"/>
      <c r="K3202" s="19"/>
      <c r="L3202" s="37"/>
      <c r="M3202" s="37"/>
      <c r="N3202" s="37"/>
      <c r="O3202" s="19"/>
      <c r="P3202" s="29"/>
      <c r="Q3202" s="19"/>
      <c r="R3202" s="19"/>
      <c r="S3202" s="19"/>
      <c r="T3202" s="19"/>
      <c r="U3202" s="19"/>
      <c r="V3202" s="19"/>
      <c r="W3202" s="19"/>
      <c r="X3202" s="19"/>
      <c r="Y3202" s="19"/>
      <c r="Z3202" s="19"/>
      <c r="AA3202" s="19"/>
    </row>
    <row r="3203" spans="1:27" x14ac:dyDescent="0.2">
      <c r="A3203" s="346" t="s">
        <v>315</v>
      </c>
      <c r="B3203" s="346"/>
      <c r="C3203" s="346" t="s">
        <v>256</v>
      </c>
      <c r="D3203" s="373">
        <f>VLOOKUP(S3136,Base_03!$A$5:$AS$24,42,0)</f>
        <v>6.666666666666667</v>
      </c>
      <c r="E3203" s="373"/>
      <c r="F3203" s="20" t="s">
        <v>281</v>
      </c>
      <c r="G3203" s="19"/>
      <c r="H3203" s="19"/>
      <c r="I3203" s="19"/>
      <c r="J3203" s="19"/>
      <c r="K3203" s="346" t="s">
        <v>315</v>
      </c>
      <c r="L3203" s="346"/>
      <c r="M3203" s="346" t="s">
        <v>256</v>
      </c>
      <c r="N3203" s="373">
        <f>VLOOKUP(S3136,Base_04!$A$5:$AS$24,42,0)</f>
        <v>4.8979591836734695</v>
      </c>
      <c r="O3203" s="373"/>
      <c r="P3203" s="38" t="s">
        <v>281</v>
      </c>
      <c r="Q3203" s="19"/>
      <c r="R3203" s="19"/>
      <c r="S3203" s="30" t="s">
        <v>282</v>
      </c>
      <c r="T3203" s="19"/>
      <c r="U3203" s="19"/>
      <c r="V3203" s="19"/>
      <c r="W3203" s="19"/>
      <c r="X3203" s="19"/>
      <c r="Y3203" s="19"/>
      <c r="Z3203" s="19"/>
      <c r="AA3203" s="19"/>
    </row>
    <row r="3204" spans="1:27" x14ac:dyDescent="0.2">
      <c r="A3204" s="346" t="s">
        <v>316</v>
      </c>
      <c r="B3204" s="346"/>
      <c r="C3204" s="346" t="s">
        <v>2</v>
      </c>
      <c r="D3204" s="373">
        <f>VLOOKUP(S3136,Base_03!$A$5:$AS$24,43,0)</f>
        <v>9.6666666666666661</v>
      </c>
      <c r="E3204" s="373"/>
      <c r="F3204" s="20" t="s">
        <v>281</v>
      </c>
      <c r="G3204" s="19"/>
      <c r="H3204" s="19"/>
      <c r="I3204" s="19"/>
      <c r="J3204" s="19"/>
      <c r="K3204" s="346" t="s">
        <v>316</v>
      </c>
      <c r="L3204" s="346"/>
      <c r="M3204" s="346" t="s">
        <v>2</v>
      </c>
      <c r="N3204" s="373">
        <f>VLOOKUP(S3136,Base_04!$A$5:$AS$24,43,0)</f>
        <v>7.1020408163265314</v>
      </c>
      <c r="O3204" s="373"/>
      <c r="P3204" s="38" t="s">
        <v>281</v>
      </c>
      <c r="Q3204" s="19"/>
      <c r="R3204" s="19"/>
      <c r="S3204" s="30" t="s">
        <v>283</v>
      </c>
      <c r="T3204" s="19"/>
      <c r="U3204" s="19"/>
      <c r="V3204" s="19"/>
      <c r="W3204" s="19"/>
      <c r="X3204" s="19"/>
      <c r="Y3204" s="19"/>
      <c r="Z3204" s="19"/>
      <c r="AA3204" s="19"/>
    </row>
    <row r="3205" spans="1:27" x14ac:dyDescent="0.2">
      <c r="A3205" s="346" t="s">
        <v>317</v>
      </c>
      <c r="B3205" s="346"/>
      <c r="C3205" s="346"/>
      <c r="D3205" s="367" t="str">
        <f>VLOOKUP(S3136,Base_03!$A$5:$AS$24,44,0)</f>
        <v>(Ada) Baik</v>
      </c>
      <c r="E3205" s="367"/>
      <c r="F3205" s="19"/>
      <c r="G3205" s="19"/>
      <c r="H3205" s="19"/>
      <c r="I3205" s="19"/>
      <c r="J3205" s="19"/>
      <c r="K3205" s="346" t="s">
        <v>317</v>
      </c>
      <c r="L3205" s="346"/>
      <c r="M3205" s="346"/>
      <c r="N3205" s="367" t="str">
        <f>VLOOKUP(S3136,Base_04!$A$5:$AS$24,44,0)</f>
        <v>(Ada) Baik</v>
      </c>
      <c r="O3205" s="367"/>
      <c r="P3205" s="29"/>
      <c r="Q3205" s="19"/>
      <c r="R3205" s="19"/>
      <c r="S3205" s="19"/>
      <c r="T3205" s="19"/>
      <c r="U3205" s="19"/>
      <c r="V3205" s="19"/>
      <c r="W3205" s="19"/>
      <c r="X3205" s="19"/>
      <c r="Y3205" s="19"/>
      <c r="Z3205" s="19"/>
      <c r="AA3205" s="19"/>
    </row>
    <row r="3206" spans="1:27" x14ac:dyDescent="0.2">
      <c r="A3206" s="372" t="s">
        <v>318</v>
      </c>
      <c r="B3206" s="372"/>
      <c r="C3206" s="28"/>
      <c r="D3206" s="20"/>
      <c r="E3206" s="20"/>
      <c r="F3206" s="19"/>
      <c r="G3206" s="19"/>
      <c r="H3206" s="19"/>
      <c r="I3206" s="19"/>
      <c r="J3206" s="19"/>
      <c r="K3206" s="372" t="s">
        <v>318</v>
      </c>
      <c r="L3206" s="372"/>
      <c r="M3206" s="28"/>
      <c r="N3206" s="20"/>
      <c r="O3206" s="20"/>
      <c r="P3206" s="29"/>
      <c r="Q3206" s="19"/>
      <c r="R3206" s="19"/>
      <c r="S3206" s="19"/>
      <c r="T3206" s="19"/>
      <c r="U3206" s="19"/>
      <c r="V3206" s="19"/>
      <c r="W3206" s="19"/>
      <c r="X3206" s="19"/>
      <c r="Y3206" s="19"/>
      <c r="Z3206" s="19"/>
      <c r="AA3206" s="19"/>
    </row>
    <row r="3207" spans="1:27" x14ac:dyDescent="0.2">
      <c r="A3207" s="346" t="s">
        <v>317</v>
      </c>
      <c r="B3207" s="346"/>
      <c r="C3207" s="346"/>
      <c r="D3207" s="367" t="str">
        <f>VLOOKUP(S3136,Base_03!$A$5:$AS$24,45,0)</f>
        <v>Air Pam (Baik)</v>
      </c>
      <c r="E3207" s="367"/>
      <c r="F3207" s="19"/>
      <c r="G3207" s="19"/>
      <c r="H3207" s="19"/>
      <c r="I3207" s="19"/>
      <c r="J3207" s="19"/>
      <c r="K3207" s="346" t="s">
        <v>317</v>
      </c>
      <c r="L3207" s="346"/>
      <c r="M3207" s="346"/>
      <c r="N3207" s="367" t="str">
        <f>VLOOKUP(S3136,Base_04!$A$5:$AS$24,45,0)</f>
        <v>Air Pam (Baik)</v>
      </c>
      <c r="O3207" s="367"/>
      <c r="P3207" s="29"/>
      <c r="Q3207" s="19"/>
      <c r="R3207" s="19"/>
      <c r="S3207" s="19"/>
      <c r="T3207" s="19"/>
      <c r="U3207" s="19"/>
      <c r="V3207" s="19"/>
      <c r="W3207" s="19"/>
      <c r="X3207" s="19"/>
      <c r="Y3207" s="19"/>
      <c r="Z3207" s="19"/>
      <c r="AA3207" s="19"/>
    </row>
    <row r="3208" spans="1:27" x14ac:dyDescent="0.2">
      <c r="A3208" s="372" t="s">
        <v>319</v>
      </c>
      <c r="B3208" s="372"/>
      <c r="C3208" s="28"/>
      <c r="D3208" s="20"/>
      <c r="E3208" s="20"/>
      <c r="F3208" s="19"/>
      <c r="G3208" s="19"/>
      <c r="H3208" s="19"/>
      <c r="I3208" s="19"/>
      <c r="J3208" s="19"/>
      <c r="K3208" s="372" t="s">
        <v>319</v>
      </c>
      <c r="L3208" s="372"/>
      <c r="M3208" s="28"/>
      <c r="N3208" s="20"/>
      <c r="O3208" s="20"/>
      <c r="P3208" s="29"/>
      <c r="Q3208" s="19"/>
      <c r="R3208" s="19"/>
      <c r="S3208" s="19"/>
      <c r="T3208" s="19"/>
      <c r="U3208" s="19"/>
      <c r="V3208" s="19"/>
      <c r="W3208" s="19"/>
      <c r="X3208" s="19"/>
      <c r="Y3208" s="19"/>
      <c r="Z3208" s="19"/>
      <c r="AA3208" s="19"/>
    </row>
    <row r="3209" spans="1:27" x14ac:dyDescent="0.2">
      <c r="A3209" s="35" t="s">
        <v>284</v>
      </c>
      <c r="B3209" s="19"/>
      <c r="C3209" s="28" t="s">
        <v>256</v>
      </c>
      <c r="D3209" s="367">
        <f>VLOOKUP(S3136,[128]Base_02!$A$5:$S$24,18,0)</f>
        <v>0</v>
      </c>
      <c r="E3209" s="367"/>
      <c r="F3209" s="19" t="str">
        <f>IF(D3209&gt;0,"LU","LS")</f>
        <v>LS</v>
      </c>
      <c r="G3209" s="19"/>
      <c r="H3209" s="19"/>
      <c r="I3209" s="19"/>
      <c r="J3209" s="19"/>
      <c r="K3209" s="35" t="s">
        <v>284</v>
      </c>
      <c r="L3209" s="28"/>
      <c r="M3209" s="28" t="s">
        <v>256</v>
      </c>
      <c r="N3209" s="367">
        <f>D3209</f>
        <v>0</v>
      </c>
      <c r="O3209" s="367"/>
      <c r="P3209" s="19" t="str">
        <f>IF(N3209&gt;0,"LU","LS")</f>
        <v>LS</v>
      </c>
      <c r="Q3209" s="19"/>
      <c r="R3209" s="19"/>
      <c r="S3209" s="19"/>
      <c r="T3209" s="19"/>
      <c r="U3209" s="19"/>
      <c r="V3209" s="19"/>
      <c r="W3209" s="19"/>
      <c r="X3209" s="19"/>
      <c r="Y3209" s="19"/>
      <c r="Z3209" s="19"/>
      <c r="AA3209" s="19"/>
    </row>
    <row r="3210" spans="1:27" x14ac:dyDescent="0.2">
      <c r="A3210" s="19"/>
      <c r="B3210" s="19"/>
      <c r="C3210" s="28" t="s">
        <v>285</v>
      </c>
      <c r="D3210" s="367">
        <f>VLOOKUP(S3136,[128]Base_02!$A$5:$S$24,19,0)</f>
        <v>0</v>
      </c>
      <c r="E3210" s="367"/>
      <c r="F3210" s="19" t="s">
        <v>286</v>
      </c>
      <c r="G3210" s="19"/>
      <c r="H3210" s="19"/>
      <c r="I3210" s="19"/>
      <c r="J3210" s="19"/>
      <c r="K3210" s="19"/>
      <c r="L3210" s="19"/>
      <c r="M3210" s="19"/>
      <c r="N3210" s="367">
        <f>D3210</f>
        <v>0</v>
      </c>
      <c r="O3210" s="367"/>
      <c r="P3210" s="29" t="s">
        <v>286</v>
      </c>
      <c r="Q3210" s="28" t="s">
        <v>287</v>
      </c>
      <c r="R3210" s="28"/>
      <c r="S3210" s="19"/>
      <c r="T3210" s="19"/>
      <c r="U3210" s="19"/>
      <c r="V3210" s="19"/>
      <c r="W3210" s="19"/>
      <c r="X3210" s="19"/>
      <c r="Y3210" s="19"/>
      <c r="Z3210" s="19"/>
      <c r="AA3210" s="19"/>
    </row>
    <row r="3211" spans="1:27" x14ac:dyDescent="0.2">
      <c r="A3211" s="19"/>
      <c r="B3211" s="19"/>
      <c r="C3211" s="28"/>
      <c r="D3211" s="19"/>
      <c r="E3211" s="19"/>
      <c r="F3211" s="19"/>
      <c r="G3211" s="19"/>
      <c r="H3211" s="19"/>
      <c r="I3211" s="19"/>
      <c r="J3211" s="19"/>
      <c r="K3211" s="19"/>
      <c r="L3211" s="20"/>
      <c r="M3211" s="20"/>
      <c r="N3211" s="29"/>
      <c r="O3211" s="19"/>
      <c r="P3211" s="19"/>
      <c r="Q3211" s="19"/>
      <c r="R3211" s="19"/>
      <c r="S3211" s="19"/>
      <c r="T3211" s="19"/>
      <c r="U3211" s="19"/>
      <c r="V3211" s="19"/>
      <c r="W3211" s="19"/>
      <c r="X3211" s="19"/>
      <c r="Y3211" s="19"/>
      <c r="Z3211" s="19"/>
      <c r="AA3211" s="19"/>
    </row>
    <row r="3212" spans="1:27" x14ac:dyDescent="0.2">
      <c r="A3212" s="19"/>
      <c r="B3212" s="19"/>
      <c r="C3212" s="28"/>
      <c r="D3212" s="19"/>
      <c r="E3212" s="19"/>
      <c r="F3212" s="19"/>
      <c r="G3212" s="19"/>
      <c r="H3212" s="19"/>
      <c r="I3212" s="19"/>
      <c r="J3212" s="19"/>
      <c r="K3212" s="19"/>
      <c r="L3212" s="20"/>
      <c r="M3212" s="20"/>
      <c r="N3212" s="29"/>
      <c r="O3212" s="19"/>
      <c r="P3212" s="19"/>
      <c r="Q3212" s="19"/>
      <c r="R3212" s="19"/>
      <c r="S3212" s="19"/>
      <c r="T3212" s="19"/>
      <c r="U3212" s="19"/>
      <c r="V3212" s="19"/>
      <c r="W3212" s="19"/>
      <c r="X3212" s="19"/>
      <c r="Y3212" s="19"/>
      <c r="Z3212" s="19"/>
      <c r="AA3212" s="19"/>
    </row>
    <row r="3213" spans="1:27" x14ac:dyDescent="0.2">
      <c r="A3213" s="19"/>
      <c r="B3213" s="19"/>
      <c r="C3213" s="28"/>
      <c r="D3213" s="19"/>
      <c r="E3213" s="19"/>
      <c r="F3213" s="19"/>
      <c r="G3213" s="19"/>
      <c r="H3213" s="19"/>
      <c r="I3213" s="19"/>
      <c r="J3213" s="19"/>
      <c r="K3213" s="19"/>
      <c r="L3213" s="20"/>
      <c r="M3213" s="20"/>
      <c r="N3213" s="29"/>
      <c r="O3213" s="19"/>
      <c r="P3213" s="19"/>
      <c r="Q3213" s="19"/>
      <c r="R3213" s="19"/>
      <c r="S3213" s="19"/>
      <c r="T3213" s="19"/>
      <c r="U3213" s="19"/>
      <c r="V3213" s="19"/>
      <c r="W3213" s="19"/>
      <c r="X3213" s="19"/>
      <c r="Y3213" s="19"/>
      <c r="Z3213" s="19"/>
      <c r="AA3213" s="19"/>
    </row>
    <row r="3214" spans="1:27" x14ac:dyDescent="0.2">
      <c r="A3214" s="19"/>
      <c r="B3214" s="19"/>
      <c r="C3214" s="28"/>
      <c r="D3214" s="19"/>
      <c r="E3214" s="19"/>
      <c r="F3214" s="19"/>
      <c r="G3214" s="19"/>
      <c r="H3214" s="19"/>
      <c r="I3214" s="19"/>
      <c r="J3214" s="19"/>
      <c r="K3214" s="19"/>
      <c r="L3214" s="20"/>
      <c r="M3214" s="20"/>
      <c r="N3214" s="29"/>
      <c r="O3214" s="19"/>
      <c r="P3214" s="19"/>
      <c r="Q3214" s="19"/>
      <c r="R3214" s="19"/>
      <c r="S3214" s="19"/>
      <c r="T3214" s="19"/>
      <c r="U3214" s="19"/>
      <c r="V3214" s="19"/>
      <c r="W3214" s="19"/>
      <c r="X3214" s="19"/>
      <c r="Y3214" s="19"/>
      <c r="Z3214" s="19"/>
      <c r="AA3214" s="19"/>
    </row>
    <row r="3215" spans="1:27" x14ac:dyDescent="0.2">
      <c r="A3215" s="19"/>
      <c r="B3215" s="19"/>
      <c r="C3215" s="28"/>
      <c r="D3215" s="19"/>
      <c r="E3215" s="19"/>
      <c r="F3215" s="19"/>
      <c r="G3215" s="19"/>
      <c r="H3215" s="19"/>
      <c r="I3215" s="19"/>
      <c r="J3215" s="19"/>
      <c r="K3215" s="19"/>
      <c r="L3215" s="20"/>
      <c r="M3215" s="20"/>
      <c r="N3215" s="29"/>
      <c r="O3215" s="19"/>
      <c r="P3215" s="19"/>
      <c r="Q3215" s="19"/>
      <c r="R3215" s="19"/>
      <c r="S3215" s="19"/>
      <c r="T3215" s="19"/>
      <c r="U3215" s="19"/>
      <c r="V3215" s="19"/>
      <c r="W3215" s="19"/>
      <c r="X3215" s="19"/>
      <c r="Y3215" s="19"/>
      <c r="Z3215" s="19"/>
      <c r="AA3215" s="19"/>
    </row>
    <row r="3216" spans="1:27" x14ac:dyDescent="0.2">
      <c r="A3216" s="19"/>
      <c r="B3216" s="19"/>
      <c r="C3216" s="28"/>
      <c r="D3216" s="19"/>
      <c r="E3216" s="19"/>
      <c r="F3216" s="19"/>
      <c r="G3216" s="19"/>
      <c r="H3216" s="19"/>
      <c r="I3216" s="19"/>
      <c r="J3216" s="19"/>
      <c r="K3216" s="19"/>
      <c r="L3216" s="20"/>
      <c r="M3216" s="20"/>
      <c r="N3216" s="29"/>
      <c r="O3216" s="19"/>
      <c r="P3216" s="19"/>
      <c r="Q3216" s="19"/>
      <c r="R3216" s="19"/>
      <c r="S3216" s="19"/>
      <c r="T3216" s="19"/>
      <c r="U3216" s="19"/>
      <c r="V3216" s="19"/>
      <c r="W3216" s="19"/>
      <c r="X3216" s="19"/>
      <c r="Y3216" s="19"/>
      <c r="Z3216" s="19"/>
      <c r="AA3216" s="19"/>
    </row>
    <row r="3217" spans="1:27" x14ac:dyDescent="0.2">
      <c r="A3217" s="19"/>
      <c r="B3217" s="19"/>
      <c r="C3217" s="28"/>
      <c r="D3217" s="19"/>
      <c r="E3217" s="19"/>
      <c r="F3217" s="19"/>
      <c r="G3217" s="19"/>
      <c r="H3217" s="19"/>
      <c r="I3217" s="19"/>
      <c r="J3217" s="19"/>
      <c r="K3217" s="19"/>
      <c r="L3217" s="20"/>
      <c r="M3217" s="20"/>
      <c r="N3217" s="29"/>
      <c r="O3217" s="19"/>
      <c r="P3217" s="19"/>
      <c r="Q3217" s="19"/>
      <c r="R3217" s="19"/>
      <c r="S3217" s="19"/>
      <c r="T3217" s="19"/>
      <c r="U3217" s="19"/>
      <c r="V3217" s="19"/>
      <c r="W3217" s="19"/>
      <c r="X3217" s="19"/>
      <c r="Y3217" s="19"/>
      <c r="Z3217" s="19"/>
      <c r="AA3217" s="19"/>
    </row>
    <row r="3218" spans="1:27" x14ac:dyDescent="0.2">
      <c r="A3218" s="24" t="s">
        <v>288</v>
      </c>
      <c r="B3218" s="19"/>
      <c r="C3218" s="19"/>
      <c r="D3218" s="19"/>
      <c r="E3218" s="19"/>
      <c r="F3218" s="19"/>
      <c r="G3218" s="19"/>
      <c r="H3218" s="19"/>
      <c r="I3218" s="19"/>
      <c r="J3218" s="19"/>
      <c r="K3218" s="19"/>
      <c r="L3218" s="19"/>
      <c r="M3218" s="19"/>
      <c r="N3218" s="29"/>
      <c r="O3218" s="19"/>
      <c r="P3218" s="19"/>
      <c r="Q3218" s="19"/>
      <c r="R3218" s="19"/>
      <c r="S3218" s="19"/>
      <c r="T3218" s="19"/>
      <c r="U3218" s="19"/>
      <c r="V3218" s="19"/>
      <c r="W3218" s="19"/>
      <c r="X3218" s="19"/>
      <c r="Y3218" s="19"/>
      <c r="Z3218" s="19"/>
      <c r="AA3218" s="19"/>
    </row>
    <row r="3219" spans="1:27" x14ac:dyDescent="0.2">
      <c r="A3219" s="371" t="s">
        <v>289</v>
      </c>
      <c r="B3219" s="371"/>
      <c r="C3219" s="371"/>
      <c r="D3219" s="371"/>
      <c r="E3219" s="371"/>
      <c r="F3219" s="371"/>
      <c r="G3219" s="371"/>
      <c r="H3219" s="371"/>
      <c r="I3219" s="371"/>
      <c r="J3219" s="371" t="s">
        <v>290</v>
      </c>
      <c r="K3219" s="371"/>
      <c r="L3219" s="371"/>
      <c r="M3219" s="371"/>
      <c r="N3219" s="371"/>
      <c r="O3219" s="371"/>
      <c r="P3219" s="371"/>
      <c r="Q3219" s="371"/>
      <c r="R3219" s="371"/>
      <c r="S3219" s="19"/>
      <c r="T3219" s="19"/>
      <c r="U3219" s="19"/>
      <c r="V3219" s="19"/>
      <c r="W3219" s="19"/>
      <c r="X3219" s="19"/>
      <c r="Y3219" s="19"/>
      <c r="Z3219" s="19"/>
      <c r="AA3219" s="19"/>
    </row>
    <row r="3220" spans="1:27" x14ac:dyDescent="0.2">
      <c r="A3220" s="370"/>
      <c r="B3220" s="370"/>
      <c r="C3220" s="370"/>
      <c r="D3220" s="370"/>
      <c r="E3220" s="370"/>
      <c r="F3220" s="370"/>
      <c r="G3220" s="370"/>
      <c r="H3220" s="370"/>
      <c r="I3220" s="370"/>
      <c r="J3220" s="370"/>
      <c r="K3220" s="370"/>
      <c r="L3220" s="370"/>
      <c r="M3220" s="370"/>
      <c r="N3220" s="370"/>
      <c r="O3220" s="370"/>
      <c r="P3220" s="370"/>
      <c r="Q3220" s="370"/>
      <c r="R3220" s="370"/>
      <c r="S3220" s="19"/>
      <c r="T3220" s="19"/>
      <c r="U3220" s="19"/>
      <c r="V3220" s="19"/>
      <c r="W3220" s="19"/>
      <c r="X3220" s="19"/>
      <c r="Y3220" s="19"/>
      <c r="Z3220" s="19"/>
      <c r="AA3220" s="19"/>
    </row>
    <row r="3221" spans="1:27" x14ac:dyDescent="0.2">
      <c r="A3221" s="370"/>
      <c r="B3221" s="370"/>
      <c r="C3221" s="370"/>
      <c r="D3221" s="370"/>
      <c r="E3221" s="370"/>
      <c r="F3221" s="370"/>
      <c r="G3221" s="370"/>
      <c r="H3221" s="370"/>
      <c r="I3221" s="370"/>
      <c r="J3221" s="370"/>
      <c r="K3221" s="370"/>
      <c r="L3221" s="370"/>
      <c r="M3221" s="370"/>
      <c r="N3221" s="370"/>
      <c r="O3221" s="370"/>
      <c r="P3221" s="370"/>
      <c r="Q3221" s="370"/>
      <c r="R3221" s="370"/>
      <c r="S3221" s="19" t="s">
        <v>291</v>
      </c>
      <c r="T3221" s="19"/>
      <c r="U3221" s="19"/>
      <c r="V3221" s="19"/>
      <c r="W3221" s="19"/>
      <c r="X3221" s="19"/>
      <c r="Y3221" s="19"/>
      <c r="Z3221" s="19"/>
      <c r="AA3221" s="19"/>
    </row>
    <row r="3222" spans="1:27" x14ac:dyDescent="0.2">
      <c r="A3222" s="370"/>
      <c r="B3222" s="370"/>
      <c r="C3222" s="370"/>
      <c r="D3222" s="370"/>
      <c r="E3222" s="370"/>
      <c r="F3222" s="370"/>
      <c r="G3222" s="370"/>
      <c r="H3222" s="370"/>
      <c r="I3222" s="370"/>
      <c r="J3222" s="370"/>
      <c r="K3222" s="370"/>
      <c r="L3222" s="370"/>
      <c r="M3222" s="370"/>
      <c r="N3222" s="370"/>
      <c r="O3222" s="370"/>
      <c r="P3222" s="370"/>
      <c r="Q3222" s="370"/>
      <c r="R3222" s="370"/>
      <c r="S3222" s="19"/>
      <c r="T3222" s="19"/>
      <c r="U3222" s="19"/>
      <c r="V3222" s="19"/>
      <c r="W3222" s="19"/>
      <c r="X3222" s="19"/>
      <c r="Y3222" s="19"/>
      <c r="Z3222" s="19"/>
      <c r="AA3222" s="19"/>
    </row>
    <row r="3223" spans="1:27" x14ac:dyDescent="0.2">
      <c r="A3223" s="370"/>
      <c r="B3223" s="370"/>
      <c r="C3223" s="370"/>
      <c r="D3223" s="370"/>
      <c r="E3223" s="370"/>
      <c r="F3223" s="370"/>
      <c r="G3223" s="370"/>
      <c r="H3223" s="370"/>
      <c r="I3223" s="370"/>
      <c r="J3223" s="370"/>
      <c r="K3223" s="370"/>
      <c r="L3223" s="370"/>
      <c r="M3223" s="370"/>
      <c r="N3223" s="370"/>
      <c r="O3223" s="370"/>
      <c r="P3223" s="370"/>
      <c r="Q3223" s="370"/>
      <c r="R3223" s="370"/>
      <c r="S3223" s="19"/>
      <c r="T3223" s="19"/>
      <c r="U3223" s="19"/>
      <c r="V3223" s="19"/>
      <c r="W3223" s="19"/>
      <c r="X3223" s="19"/>
      <c r="Y3223" s="19"/>
      <c r="Z3223" s="19"/>
      <c r="AA3223" s="19"/>
    </row>
    <row r="3224" spans="1:27" x14ac:dyDescent="0.2">
      <c r="A3224" s="370"/>
      <c r="B3224" s="370"/>
      <c r="C3224" s="370"/>
      <c r="D3224" s="370"/>
      <c r="E3224" s="370"/>
      <c r="F3224" s="370"/>
      <c r="G3224" s="370"/>
      <c r="H3224" s="370"/>
      <c r="I3224" s="370"/>
      <c r="J3224" s="370"/>
      <c r="K3224" s="370"/>
      <c r="L3224" s="370"/>
      <c r="M3224" s="370"/>
      <c r="N3224" s="370"/>
      <c r="O3224" s="370"/>
      <c r="P3224" s="370"/>
      <c r="Q3224" s="370"/>
      <c r="R3224" s="370"/>
      <c r="S3224" s="19" t="s">
        <v>292</v>
      </c>
      <c r="T3224" s="19"/>
      <c r="U3224" s="19"/>
      <c r="V3224" s="19"/>
      <c r="W3224" s="19"/>
      <c r="X3224" s="19"/>
      <c r="Y3224" s="19"/>
      <c r="Z3224" s="19"/>
      <c r="AA3224" s="19"/>
    </row>
    <row r="3225" spans="1:27" x14ac:dyDescent="0.2">
      <c r="A3225" s="370"/>
      <c r="B3225" s="370"/>
      <c r="C3225" s="370"/>
      <c r="D3225" s="370"/>
      <c r="E3225" s="370"/>
      <c r="F3225" s="370"/>
      <c r="G3225" s="370"/>
      <c r="H3225" s="370"/>
      <c r="I3225" s="370"/>
      <c r="J3225" s="370"/>
      <c r="K3225" s="370"/>
      <c r="L3225" s="370"/>
      <c r="M3225" s="370"/>
      <c r="N3225" s="370"/>
      <c r="O3225" s="370"/>
      <c r="P3225" s="370"/>
      <c r="Q3225" s="370"/>
      <c r="R3225" s="370"/>
      <c r="S3225" s="19" t="s">
        <v>293</v>
      </c>
      <c r="T3225" s="19"/>
      <c r="U3225" s="19"/>
      <c r="V3225" s="19"/>
      <c r="W3225" s="19"/>
      <c r="X3225" s="19"/>
      <c r="Y3225" s="19"/>
      <c r="Z3225" s="19"/>
      <c r="AA3225" s="19"/>
    </row>
    <row r="3226" spans="1:27" x14ac:dyDescent="0.2">
      <c r="A3226" s="370"/>
      <c r="B3226" s="370"/>
      <c r="C3226" s="370"/>
      <c r="D3226" s="370"/>
      <c r="E3226" s="370"/>
      <c r="F3226" s="370"/>
      <c r="G3226" s="370"/>
      <c r="H3226" s="370"/>
      <c r="I3226" s="370"/>
      <c r="J3226" s="370"/>
      <c r="K3226" s="370"/>
      <c r="L3226" s="370"/>
      <c r="M3226" s="370"/>
      <c r="N3226" s="370"/>
      <c r="O3226" s="370"/>
      <c r="P3226" s="370"/>
      <c r="Q3226" s="370"/>
      <c r="R3226" s="370"/>
      <c r="S3226" s="19"/>
      <c r="T3226" s="19"/>
      <c r="U3226" s="19"/>
      <c r="V3226" s="19"/>
      <c r="W3226" s="19"/>
      <c r="X3226" s="19"/>
      <c r="Y3226" s="19"/>
      <c r="Z3226" s="19"/>
      <c r="AA3226" s="19"/>
    </row>
    <row r="3227" spans="1:27" x14ac:dyDescent="0.2">
      <c r="A3227" s="370"/>
      <c r="B3227" s="370"/>
      <c r="C3227" s="370"/>
      <c r="D3227" s="370"/>
      <c r="E3227" s="370"/>
      <c r="F3227" s="370"/>
      <c r="G3227" s="370"/>
      <c r="H3227" s="370"/>
      <c r="I3227" s="370"/>
      <c r="J3227" s="370"/>
      <c r="K3227" s="370"/>
      <c r="L3227" s="370"/>
      <c r="M3227" s="370"/>
      <c r="N3227" s="370"/>
      <c r="O3227" s="370"/>
      <c r="P3227" s="370"/>
      <c r="Q3227" s="370"/>
      <c r="R3227" s="370"/>
      <c r="S3227" s="19"/>
      <c r="T3227" s="19"/>
      <c r="U3227" s="19"/>
      <c r="V3227" s="19"/>
      <c r="W3227" s="19"/>
      <c r="X3227" s="19"/>
      <c r="Y3227" s="19"/>
      <c r="Z3227" s="19"/>
      <c r="AA3227" s="19"/>
    </row>
    <row r="3228" spans="1:27" x14ac:dyDescent="0.2">
      <c r="A3228" s="370"/>
      <c r="B3228" s="370"/>
      <c r="C3228" s="370"/>
      <c r="D3228" s="370"/>
      <c r="E3228" s="370"/>
      <c r="F3228" s="370"/>
      <c r="G3228" s="370"/>
      <c r="H3228" s="370"/>
      <c r="I3228" s="370"/>
      <c r="J3228" s="370"/>
      <c r="K3228" s="370"/>
      <c r="L3228" s="370"/>
      <c r="M3228" s="370"/>
      <c r="N3228" s="370"/>
      <c r="O3228" s="370"/>
      <c r="P3228" s="370"/>
      <c r="Q3228" s="370"/>
      <c r="R3228" s="370"/>
      <c r="S3228" s="19"/>
      <c r="T3228" s="19"/>
      <c r="U3228" s="19"/>
      <c r="V3228" s="19"/>
      <c r="W3228" s="19"/>
      <c r="X3228" s="19"/>
      <c r="Y3228" s="19"/>
      <c r="Z3228" s="19"/>
      <c r="AA3228" s="19"/>
    </row>
    <row r="3229" spans="1:27" x14ac:dyDescent="0.2">
      <c r="A3229" s="370"/>
      <c r="B3229" s="370"/>
      <c r="C3229" s="370"/>
      <c r="D3229" s="370"/>
      <c r="E3229" s="370"/>
      <c r="F3229" s="370"/>
      <c r="G3229" s="370"/>
      <c r="H3229" s="370"/>
      <c r="I3229" s="370"/>
      <c r="J3229" s="370"/>
      <c r="K3229" s="370"/>
      <c r="L3229" s="370"/>
      <c r="M3229" s="370"/>
      <c r="N3229" s="370"/>
      <c r="O3229" s="370"/>
      <c r="P3229" s="370"/>
      <c r="Q3229" s="370"/>
      <c r="R3229" s="370"/>
      <c r="S3229" s="19"/>
      <c r="T3229" s="19"/>
      <c r="U3229" s="19"/>
      <c r="V3229" s="19"/>
      <c r="W3229" s="19"/>
      <c r="X3229" s="19"/>
      <c r="Y3229" s="19"/>
      <c r="Z3229" s="19"/>
      <c r="AA3229" s="19"/>
    </row>
    <row r="3230" spans="1:27" x14ac:dyDescent="0.2">
      <c r="A3230" s="370"/>
      <c r="B3230" s="370"/>
      <c r="C3230" s="370"/>
      <c r="D3230" s="370"/>
      <c r="E3230" s="370"/>
      <c r="F3230" s="370"/>
      <c r="G3230" s="370"/>
      <c r="H3230" s="370"/>
      <c r="I3230" s="370"/>
      <c r="J3230" s="370"/>
      <c r="K3230" s="370"/>
      <c r="L3230" s="370"/>
      <c r="M3230" s="370"/>
      <c r="N3230" s="370"/>
      <c r="O3230" s="370"/>
      <c r="P3230" s="370"/>
      <c r="Q3230" s="370"/>
      <c r="R3230" s="370"/>
      <c r="S3230" s="19"/>
      <c r="T3230" s="19"/>
      <c r="U3230" s="19"/>
      <c r="V3230" s="19"/>
      <c r="W3230" s="19"/>
      <c r="X3230" s="19"/>
      <c r="Y3230" s="19"/>
      <c r="Z3230" s="19"/>
      <c r="AA3230" s="19"/>
    </row>
    <row r="3231" spans="1:27" x14ac:dyDescent="0.2">
      <c r="A3231" s="19"/>
      <c r="B3231" s="19"/>
      <c r="C3231" s="19"/>
      <c r="D3231" s="19"/>
      <c r="E3231" s="19"/>
      <c r="F3231" s="19"/>
      <c r="G3231" s="19"/>
      <c r="H3231" s="19"/>
      <c r="I3231" s="19"/>
      <c r="J3231" s="19"/>
      <c r="K3231" s="19"/>
      <c r="L3231" s="19"/>
      <c r="M3231" s="19"/>
      <c r="N3231" s="19"/>
      <c r="O3231" s="19"/>
      <c r="P3231" s="29"/>
      <c r="Q3231" s="19"/>
      <c r="R3231" s="19"/>
      <c r="S3231" s="19"/>
      <c r="T3231" s="19"/>
      <c r="U3231" s="19"/>
      <c r="V3231" s="19"/>
      <c r="W3231" s="19"/>
      <c r="X3231" s="19"/>
      <c r="Y3231" s="19"/>
      <c r="Z3231" s="19"/>
      <c r="AA3231" s="19"/>
    </row>
    <row r="3232" spans="1:27" x14ac:dyDescent="0.2">
      <c r="A3232" s="371" t="s">
        <v>294</v>
      </c>
      <c r="B3232" s="371"/>
      <c r="C3232" s="371"/>
      <c r="D3232" s="371"/>
      <c r="E3232" s="371"/>
      <c r="F3232" s="371"/>
      <c r="G3232" s="371"/>
      <c r="H3232" s="371"/>
      <c r="I3232" s="371"/>
      <c r="J3232" s="371" t="s">
        <v>295</v>
      </c>
      <c r="K3232" s="371"/>
      <c r="L3232" s="371"/>
      <c r="M3232" s="371"/>
      <c r="N3232" s="371"/>
      <c r="O3232" s="371"/>
      <c r="P3232" s="371"/>
      <c r="Q3232" s="371"/>
      <c r="R3232" s="371"/>
      <c r="S3232" s="19"/>
      <c r="T3232" s="19"/>
      <c r="U3232" s="19"/>
      <c r="V3232" s="19"/>
      <c r="W3232" s="19"/>
      <c r="X3232" s="19"/>
      <c r="Y3232" s="19"/>
      <c r="Z3232" s="19"/>
      <c r="AA3232" s="19"/>
    </row>
    <row r="3233" spans="1:27" x14ac:dyDescent="0.2">
      <c r="A3233" s="370"/>
      <c r="B3233" s="370"/>
      <c r="C3233" s="370"/>
      <c r="D3233" s="370"/>
      <c r="E3233" s="370"/>
      <c r="F3233" s="370"/>
      <c r="G3233" s="370"/>
      <c r="H3233" s="370"/>
      <c r="I3233" s="370"/>
      <c r="J3233" s="370"/>
      <c r="K3233" s="370"/>
      <c r="L3233" s="370"/>
      <c r="M3233" s="370"/>
      <c r="N3233" s="370"/>
      <c r="O3233" s="370"/>
      <c r="P3233" s="370"/>
      <c r="Q3233" s="370"/>
      <c r="R3233" s="370"/>
      <c r="S3233" s="19" t="s">
        <v>296</v>
      </c>
      <c r="T3233" s="19"/>
      <c r="U3233" s="19"/>
      <c r="V3233" s="19"/>
      <c r="W3233" s="19"/>
      <c r="X3233" s="19"/>
      <c r="Y3233" s="19"/>
      <c r="Z3233" s="19"/>
      <c r="AA3233" s="19"/>
    </row>
    <row r="3234" spans="1:27" x14ac:dyDescent="0.2">
      <c r="A3234" s="370"/>
      <c r="B3234" s="370"/>
      <c r="C3234" s="370"/>
      <c r="D3234" s="370"/>
      <c r="E3234" s="370"/>
      <c r="F3234" s="370"/>
      <c r="G3234" s="370"/>
      <c r="H3234" s="370"/>
      <c r="I3234" s="370"/>
      <c r="J3234" s="370"/>
      <c r="K3234" s="370"/>
      <c r="L3234" s="370"/>
      <c r="M3234" s="370"/>
      <c r="N3234" s="370"/>
      <c r="O3234" s="370"/>
      <c r="P3234" s="370"/>
      <c r="Q3234" s="370"/>
      <c r="R3234" s="370"/>
      <c r="S3234" s="19" t="s">
        <v>297</v>
      </c>
      <c r="T3234" s="19"/>
      <c r="U3234" s="19"/>
      <c r="V3234" s="19"/>
      <c r="W3234" s="19"/>
      <c r="X3234" s="19"/>
      <c r="Y3234" s="19"/>
      <c r="Z3234" s="19"/>
      <c r="AA3234" s="19"/>
    </row>
    <row r="3235" spans="1:27" x14ac:dyDescent="0.2">
      <c r="A3235" s="370"/>
      <c r="B3235" s="370"/>
      <c r="C3235" s="370"/>
      <c r="D3235" s="370"/>
      <c r="E3235" s="370"/>
      <c r="F3235" s="370"/>
      <c r="G3235" s="370"/>
      <c r="H3235" s="370"/>
      <c r="I3235" s="370"/>
      <c r="J3235" s="370"/>
      <c r="K3235" s="370"/>
      <c r="L3235" s="370"/>
      <c r="M3235" s="370"/>
      <c r="N3235" s="370"/>
      <c r="O3235" s="370"/>
      <c r="P3235" s="370"/>
      <c r="Q3235" s="370"/>
      <c r="R3235" s="370"/>
      <c r="S3235" s="19"/>
      <c r="T3235" s="19"/>
      <c r="U3235" s="19"/>
      <c r="V3235" s="19"/>
      <c r="W3235" s="19"/>
      <c r="X3235" s="19"/>
      <c r="Y3235" s="19"/>
      <c r="Z3235" s="19"/>
      <c r="AA3235" s="19"/>
    </row>
    <row r="3236" spans="1:27" x14ac:dyDescent="0.2">
      <c r="A3236" s="370"/>
      <c r="B3236" s="370"/>
      <c r="C3236" s="370"/>
      <c r="D3236" s="370"/>
      <c r="E3236" s="370"/>
      <c r="F3236" s="370"/>
      <c r="G3236" s="370"/>
      <c r="H3236" s="370"/>
      <c r="I3236" s="370"/>
      <c r="J3236" s="370"/>
      <c r="K3236" s="370"/>
      <c r="L3236" s="370"/>
      <c r="M3236" s="370"/>
      <c r="N3236" s="370"/>
      <c r="O3236" s="370"/>
      <c r="P3236" s="370"/>
      <c r="Q3236" s="370"/>
      <c r="R3236" s="370"/>
      <c r="S3236" s="19"/>
      <c r="T3236" s="19"/>
      <c r="U3236" s="19"/>
      <c r="V3236" s="19"/>
      <c r="W3236" s="19"/>
      <c r="X3236" s="19"/>
      <c r="Y3236" s="19"/>
      <c r="Z3236" s="19"/>
      <c r="AA3236" s="19"/>
    </row>
    <row r="3237" spans="1:27" x14ac:dyDescent="0.2">
      <c r="A3237" s="370"/>
      <c r="B3237" s="370"/>
      <c r="C3237" s="370"/>
      <c r="D3237" s="370"/>
      <c r="E3237" s="370"/>
      <c r="F3237" s="370"/>
      <c r="G3237" s="370"/>
      <c r="H3237" s="370"/>
      <c r="I3237" s="370"/>
      <c r="J3237" s="370"/>
      <c r="K3237" s="370"/>
      <c r="L3237" s="370"/>
      <c r="M3237" s="370"/>
      <c r="N3237" s="370"/>
      <c r="O3237" s="370"/>
      <c r="P3237" s="370"/>
      <c r="Q3237" s="370"/>
      <c r="R3237" s="370"/>
      <c r="S3237" s="19"/>
      <c r="T3237" s="19"/>
      <c r="U3237" s="19"/>
      <c r="V3237" s="19"/>
      <c r="W3237" s="19"/>
      <c r="X3237" s="19"/>
      <c r="Y3237" s="19"/>
      <c r="Z3237" s="19"/>
      <c r="AA3237" s="19"/>
    </row>
    <row r="3238" spans="1:27" x14ac:dyDescent="0.2">
      <c r="A3238" s="370"/>
      <c r="B3238" s="370"/>
      <c r="C3238" s="370"/>
      <c r="D3238" s="370"/>
      <c r="E3238" s="370"/>
      <c r="F3238" s="370"/>
      <c r="G3238" s="370"/>
      <c r="H3238" s="370"/>
      <c r="I3238" s="370"/>
      <c r="J3238" s="370"/>
      <c r="K3238" s="370"/>
      <c r="L3238" s="370"/>
      <c r="M3238" s="370"/>
      <c r="N3238" s="370"/>
      <c r="O3238" s="370"/>
      <c r="P3238" s="370"/>
      <c r="Q3238" s="370"/>
      <c r="R3238" s="370"/>
      <c r="S3238" s="19"/>
      <c r="T3238" s="19"/>
      <c r="U3238" s="19"/>
      <c r="V3238" s="19"/>
      <c r="W3238" s="19"/>
      <c r="X3238" s="19"/>
      <c r="Y3238" s="19"/>
      <c r="Z3238" s="19"/>
      <c r="AA3238" s="19"/>
    </row>
    <row r="3239" spans="1:27" x14ac:dyDescent="0.2">
      <c r="A3239" s="370"/>
      <c r="B3239" s="370"/>
      <c r="C3239" s="370"/>
      <c r="D3239" s="370"/>
      <c r="E3239" s="370"/>
      <c r="F3239" s="370"/>
      <c r="G3239" s="370"/>
      <c r="H3239" s="370"/>
      <c r="I3239" s="370"/>
      <c r="J3239" s="370"/>
      <c r="K3239" s="370"/>
      <c r="L3239" s="370"/>
      <c r="M3239" s="370"/>
      <c r="N3239" s="370"/>
      <c r="O3239" s="370"/>
      <c r="P3239" s="370"/>
      <c r="Q3239" s="370"/>
      <c r="R3239" s="370"/>
      <c r="S3239" s="19"/>
      <c r="T3239" s="19"/>
      <c r="U3239" s="19"/>
      <c r="V3239" s="19"/>
      <c r="W3239" s="19"/>
      <c r="X3239" s="19"/>
      <c r="Y3239" s="19"/>
      <c r="Z3239" s="19"/>
      <c r="AA3239" s="19"/>
    </row>
    <row r="3240" spans="1:27" x14ac:dyDescent="0.2">
      <c r="A3240" s="370"/>
      <c r="B3240" s="370"/>
      <c r="C3240" s="370"/>
      <c r="D3240" s="370"/>
      <c r="E3240" s="370"/>
      <c r="F3240" s="370"/>
      <c r="G3240" s="370"/>
      <c r="H3240" s="370"/>
      <c r="I3240" s="370"/>
      <c r="J3240" s="370"/>
      <c r="K3240" s="370"/>
      <c r="L3240" s="370"/>
      <c r="M3240" s="370"/>
      <c r="N3240" s="370"/>
      <c r="O3240" s="370"/>
      <c r="P3240" s="370"/>
      <c r="Q3240" s="370"/>
      <c r="R3240" s="370"/>
      <c r="S3240" s="19"/>
      <c r="T3240" s="19"/>
      <c r="U3240" s="19"/>
      <c r="V3240" s="19"/>
      <c r="W3240" s="19"/>
      <c r="X3240" s="19"/>
      <c r="Y3240" s="19"/>
      <c r="Z3240" s="19"/>
      <c r="AA3240" s="19"/>
    </row>
    <row r="3241" spans="1:27" x14ac:dyDescent="0.2">
      <c r="A3241" s="370"/>
      <c r="B3241" s="370"/>
      <c r="C3241" s="370"/>
      <c r="D3241" s="370"/>
      <c r="E3241" s="370"/>
      <c r="F3241" s="370"/>
      <c r="G3241" s="370"/>
      <c r="H3241" s="370"/>
      <c r="I3241" s="370"/>
      <c r="J3241" s="370"/>
      <c r="K3241" s="370"/>
      <c r="L3241" s="370"/>
      <c r="M3241" s="370"/>
      <c r="N3241" s="370"/>
      <c r="O3241" s="370"/>
      <c r="P3241" s="370"/>
      <c r="Q3241" s="370"/>
      <c r="R3241" s="370"/>
      <c r="S3241" s="19"/>
      <c r="T3241" s="19"/>
      <c r="U3241" s="19"/>
      <c r="V3241" s="19"/>
      <c r="W3241" s="19"/>
      <c r="X3241" s="19"/>
      <c r="Y3241" s="19"/>
      <c r="Z3241" s="19"/>
      <c r="AA3241" s="19"/>
    </row>
    <row r="3242" spans="1:27" x14ac:dyDescent="0.2">
      <c r="A3242" s="370"/>
      <c r="B3242" s="370"/>
      <c r="C3242" s="370"/>
      <c r="D3242" s="370"/>
      <c r="E3242" s="370"/>
      <c r="F3242" s="370"/>
      <c r="G3242" s="370"/>
      <c r="H3242" s="370"/>
      <c r="I3242" s="370"/>
      <c r="J3242" s="370"/>
      <c r="K3242" s="370"/>
      <c r="L3242" s="370"/>
      <c r="M3242" s="370"/>
      <c r="N3242" s="370"/>
      <c r="O3242" s="370"/>
      <c r="P3242" s="370"/>
      <c r="Q3242" s="370"/>
      <c r="R3242" s="370"/>
      <c r="S3242" s="19"/>
      <c r="T3242" s="19"/>
      <c r="U3242" s="19"/>
      <c r="V3242" s="19"/>
      <c r="W3242" s="19"/>
      <c r="X3242" s="19"/>
      <c r="Y3242" s="19"/>
      <c r="Z3242" s="19"/>
      <c r="AA3242" s="19"/>
    </row>
    <row r="3243" spans="1:27" x14ac:dyDescent="0.2">
      <c r="A3243" s="370"/>
      <c r="B3243" s="370"/>
      <c r="C3243" s="370"/>
      <c r="D3243" s="370"/>
      <c r="E3243" s="370"/>
      <c r="F3243" s="370"/>
      <c r="G3243" s="370"/>
      <c r="H3243" s="370"/>
      <c r="I3243" s="370"/>
      <c r="J3243" s="370"/>
      <c r="K3243" s="370"/>
      <c r="L3243" s="370"/>
      <c r="M3243" s="370"/>
      <c r="N3243" s="370"/>
      <c r="O3243" s="370"/>
      <c r="P3243" s="370"/>
      <c r="Q3243" s="370"/>
      <c r="R3243" s="370"/>
      <c r="S3243" s="19"/>
      <c r="T3243" s="19"/>
      <c r="U3243" s="19"/>
      <c r="V3243" s="19"/>
      <c r="W3243" s="19"/>
      <c r="X3243" s="19"/>
      <c r="Y3243" s="19"/>
      <c r="Z3243" s="19"/>
      <c r="AA3243" s="19"/>
    </row>
    <row r="3244" spans="1:27" x14ac:dyDescent="0.2">
      <c r="A3244" s="19"/>
      <c r="B3244" s="19"/>
      <c r="C3244" s="19"/>
      <c r="D3244" s="19"/>
      <c r="E3244" s="19"/>
      <c r="F3244" s="19"/>
      <c r="G3244" s="19"/>
      <c r="H3244" s="19"/>
      <c r="I3244" s="19"/>
      <c r="J3244" s="19"/>
      <c r="K3244" s="19"/>
      <c r="L3244" s="19"/>
      <c r="M3244" s="19"/>
      <c r="N3244" s="19"/>
      <c r="O3244" s="19"/>
      <c r="P3244" s="29"/>
      <c r="Q3244" s="19"/>
      <c r="R3244" s="19"/>
      <c r="S3244" s="19"/>
      <c r="T3244" s="19"/>
      <c r="U3244" s="19"/>
      <c r="V3244" s="19"/>
      <c r="W3244" s="19"/>
      <c r="X3244" s="19"/>
      <c r="Y3244" s="19"/>
      <c r="Z3244" s="19"/>
      <c r="AA3244" s="19"/>
    </row>
    <row r="3245" spans="1:27" x14ac:dyDescent="0.2">
      <c r="A3245" s="371" t="s">
        <v>298</v>
      </c>
      <c r="B3245" s="371"/>
      <c r="C3245" s="371"/>
      <c r="D3245" s="371"/>
      <c r="E3245" s="371"/>
      <c r="F3245" s="371"/>
      <c r="G3245" s="371"/>
      <c r="H3245" s="371"/>
      <c r="I3245" s="371"/>
      <c r="J3245" s="371" t="s">
        <v>299</v>
      </c>
      <c r="K3245" s="371"/>
      <c r="L3245" s="371"/>
      <c r="M3245" s="371"/>
      <c r="N3245" s="371"/>
      <c r="O3245" s="371"/>
      <c r="P3245" s="371"/>
      <c r="Q3245" s="371"/>
      <c r="R3245" s="371"/>
      <c r="S3245" s="19"/>
      <c r="T3245" s="19"/>
      <c r="U3245" s="19"/>
      <c r="V3245" s="19"/>
      <c r="W3245" s="19"/>
      <c r="X3245" s="19"/>
      <c r="Y3245" s="19"/>
      <c r="Z3245" s="19"/>
      <c r="AA3245" s="19"/>
    </row>
    <row r="3246" spans="1:27" x14ac:dyDescent="0.2">
      <c r="A3246" s="370"/>
      <c r="B3246" s="370"/>
      <c r="C3246" s="370"/>
      <c r="D3246" s="370"/>
      <c r="E3246" s="370"/>
      <c r="F3246" s="370"/>
      <c r="G3246" s="370"/>
      <c r="H3246" s="370"/>
      <c r="I3246" s="370"/>
      <c r="J3246" s="370"/>
      <c r="K3246" s="370"/>
      <c r="L3246" s="370"/>
      <c r="M3246" s="370"/>
      <c r="N3246" s="370"/>
      <c r="O3246" s="370"/>
      <c r="P3246" s="370"/>
      <c r="Q3246" s="370"/>
      <c r="R3246" s="370"/>
      <c r="S3246" s="19" t="s">
        <v>300</v>
      </c>
      <c r="T3246" s="19"/>
      <c r="U3246" s="19"/>
      <c r="V3246" s="19"/>
      <c r="W3246" s="19"/>
      <c r="X3246" s="19"/>
      <c r="Y3246" s="19"/>
      <c r="Z3246" s="19"/>
      <c r="AA3246" s="19"/>
    </row>
    <row r="3247" spans="1:27" x14ac:dyDescent="0.2">
      <c r="A3247" s="370"/>
      <c r="B3247" s="370"/>
      <c r="C3247" s="370"/>
      <c r="D3247" s="370"/>
      <c r="E3247" s="370"/>
      <c r="F3247" s="370"/>
      <c r="G3247" s="370"/>
      <c r="H3247" s="370"/>
      <c r="I3247" s="370"/>
      <c r="J3247" s="370"/>
      <c r="K3247" s="370"/>
      <c r="L3247" s="370"/>
      <c r="M3247" s="370"/>
      <c r="N3247" s="370"/>
      <c r="O3247" s="370"/>
      <c r="P3247" s="370"/>
      <c r="Q3247" s="370"/>
      <c r="R3247" s="370"/>
      <c r="S3247" s="19"/>
      <c r="T3247" s="19"/>
      <c r="U3247" s="19"/>
      <c r="V3247" s="19"/>
      <c r="W3247" s="19"/>
      <c r="X3247" s="19"/>
      <c r="Y3247" s="19"/>
      <c r="Z3247" s="19"/>
      <c r="AA3247" s="19"/>
    </row>
    <row r="3248" spans="1:27" x14ac:dyDescent="0.2">
      <c r="A3248" s="370"/>
      <c r="B3248" s="370"/>
      <c r="C3248" s="370"/>
      <c r="D3248" s="370"/>
      <c r="E3248" s="370"/>
      <c r="F3248" s="370"/>
      <c r="G3248" s="370"/>
      <c r="H3248" s="370"/>
      <c r="I3248" s="370"/>
      <c r="J3248" s="370"/>
      <c r="K3248" s="370"/>
      <c r="L3248" s="370"/>
      <c r="M3248" s="370"/>
      <c r="N3248" s="370"/>
      <c r="O3248" s="370"/>
      <c r="P3248" s="370"/>
      <c r="Q3248" s="370"/>
      <c r="R3248" s="370"/>
      <c r="S3248" s="19"/>
      <c r="T3248" s="19"/>
      <c r="U3248" s="19"/>
      <c r="V3248" s="19"/>
      <c r="W3248" s="19"/>
      <c r="X3248" s="19"/>
      <c r="Y3248" s="19"/>
      <c r="Z3248" s="19"/>
      <c r="AA3248" s="19"/>
    </row>
    <row r="3249" spans="1:27" x14ac:dyDescent="0.2">
      <c r="A3249" s="370"/>
      <c r="B3249" s="370"/>
      <c r="C3249" s="370"/>
      <c r="D3249" s="370"/>
      <c r="E3249" s="370"/>
      <c r="F3249" s="370"/>
      <c r="G3249" s="370"/>
      <c r="H3249" s="370"/>
      <c r="I3249" s="370"/>
      <c r="J3249" s="370"/>
      <c r="K3249" s="370"/>
      <c r="L3249" s="370"/>
      <c r="M3249" s="370"/>
      <c r="N3249" s="370"/>
      <c r="O3249" s="370"/>
      <c r="P3249" s="370"/>
      <c r="Q3249" s="370"/>
      <c r="R3249" s="370"/>
      <c r="S3249" s="19"/>
      <c r="T3249" s="19"/>
      <c r="U3249" s="19"/>
      <c r="V3249" s="19"/>
      <c r="W3249" s="19"/>
      <c r="X3249" s="19"/>
      <c r="Y3249" s="19"/>
      <c r="Z3249" s="19"/>
      <c r="AA3249" s="19"/>
    </row>
    <row r="3250" spans="1:27" x14ac:dyDescent="0.2">
      <c r="A3250" s="370"/>
      <c r="B3250" s="370"/>
      <c r="C3250" s="370"/>
      <c r="D3250" s="370"/>
      <c r="E3250" s="370"/>
      <c r="F3250" s="370"/>
      <c r="G3250" s="370"/>
      <c r="H3250" s="370"/>
      <c r="I3250" s="370"/>
      <c r="J3250" s="370"/>
      <c r="K3250" s="370"/>
      <c r="L3250" s="370"/>
      <c r="M3250" s="370"/>
      <c r="N3250" s="370"/>
      <c r="O3250" s="370"/>
      <c r="P3250" s="370"/>
      <c r="Q3250" s="370"/>
      <c r="R3250" s="370"/>
      <c r="S3250" s="19"/>
      <c r="T3250" s="19"/>
      <c r="U3250" s="19"/>
      <c r="V3250" s="19"/>
      <c r="W3250" s="19"/>
      <c r="X3250" s="19"/>
      <c r="Y3250" s="19"/>
      <c r="Z3250" s="19"/>
      <c r="AA3250" s="19"/>
    </row>
    <row r="3251" spans="1:27" x14ac:dyDescent="0.2">
      <c r="A3251" s="370"/>
      <c r="B3251" s="370"/>
      <c r="C3251" s="370"/>
      <c r="D3251" s="370"/>
      <c r="E3251" s="370"/>
      <c r="F3251" s="370"/>
      <c r="G3251" s="370"/>
      <c r="H3251" s="370"/>
      <c r="I3251" s="370"/>
      <c r="J3251" s="370"/>
      <c r="K3251" s="370"/>
      <c r="L3251" s="370"/>
      <c r="M3251" s="370"/>
      <c r="N3251" s="370"/>
      <c r="O3251" s="370"/>
      <c r="P3251" s="370"/>
      <c r="Q3251" s="370"/>
      <c r="R3251" s="370"/>
      <c r="S3251" s="19"/>
      <c r="T3251" s="19"/>
      <c r="U3251" s="19"/>
      <c r="V3251" s="19"/>
      <c r="W3251" s="19"/>
      <c r="X3251" s="19"/>
      <c r="Y3251" s="19"/>
      <c r="Z3251" s="19"/>
      <c r="AA3251" s="19"/>
    </row>
    <row r="3252" spans="1:27" x14ac:dyDescent="0.2">
      <c r="A3252" s="370"/>
      <c r="B3252" s="370"/>
      <c r="C3252" s="370"/>
      <c r="D3252" s="370"/>
      <c r="E3252" s="370"/>
      <c r="F3252" s="370"/>
      <c r="G3252" s="370"/>
      <c r="H3252" s="370"/>
      <c r="I3252" s="370"/>
      <c r="J3252" s="370"/>
      <c r="K3252" s="370"/>
      <c r="L3252" s="370"/>
      <c r="M3252" s="370"/>
      <c r="N3252" s="370"/>
      <c r="O3252" s="370"/>
      <c r="P3252" s="370"/>
      <c r="Q3252" s="370"/>
      <c r="R3252" s="370"/>
      <c r="S3252" s="19"/>
      <c r="T3252" s="19"/>
      <c r="U3252" s="19"/>
      <c r="V3252" s="19"/>
      <c r="W3252" s="19"/>
      <c r="X3252" s="19"/>
      <c r="Y3252" s="19"/>
      <c r="Z3252" s="19"/>
      <c r="AA3252" s="19"/>
    </row>
    <row r="3253" spans="1:27" x14ac:dyDescent="0.2">
      <c r="A3253" s="370"/>
      <c r="B3253" s="370"/>
      <c r="C3253" s="370"/>
      <c r="D3253" s="370"/>
      <c r="E3253" s="370"/>
      <c r="F3253" s="370"/>
      <c r="G3253" s="370"/>
      <c r="H3253" s="370"/>
      <c r="I3253" s="370"/>
      <c r="J3253" s="370"/>
      <c r="K3253" s="370"/>
      <c r="L3253" s="370"/>
      <c r="M3253" s="370"/>
      <c r="N3253" s="370"/>
      <c r="O3253" s="370"/>
      <c r="P3253" s="370"/>
      <c r="Q3253" s="370"/>
      <c r="R3253" s="370"/>
      <c r="S3253" s="19"/>
      <c r="T3253" s="19"/>
      <c r="U3253" s="19"/>
      <c r="V3253" s="19"/>
      <c r="W3253" s="19"/>
      <c r="X3253" s="19"/>
      <c r="Y3253" s="19"/>
      <c r="Z3253" s="19"/>
      <c r="AA3253" s="19"/>
    </row>
    <row r="3254" spans="1:27" x14ac:dyDescent="0.2">
      <c r="A3254" s="370"/>
      <c r="B3254" s="370"/>
      <c r="C3254" s="370"/>
      <c r="D3254" s="370"/>
      <c r="E3254" s="370"/>
      <c r="F3254" s="370"/>
      <c r="G3254" s="370"/>
      <c r="H3254" s="370"/>
      <c r="I3254" s="370"/>
      <c r="J3254" s="370"/>
      <c r="K3254" s="370"/>
      <c r="L3254" s="370"/>
      <c r="M3254" s="370"/>
      <c r="N3254" s="370"/>
      <c r="O3254" s="370"/>
      <c r="P3254" s="370"/>
      <c r="Q3254" s="370"/>
      <c r="R3254" s="370"/>
      <c r="S3254" s="19"/>
      <c r="T3254" s="19"/>
      <c r="U3254" s="19"/>
      <c r="V3254" s="19"/>
      <c r="W3254" s="19"/>
      <c r="X3254" s="19"/>
      <c r="Y3254" s="19"/>
      <c r="Z3254" s="19"/>
      <c r="AA3254" s="19"/>
    </row>
    <row r="3255" spans="1:27" x14ac:dyDescent="0.2">
      <c r="A3255" s="370"/>
      <c r="B3255" s="370"/>
      <c r="C3255" s="370"/>
      <c r="D3255" s="370"/>
      <c r="E3255" s="370"/>
      <c r="F3255" s="370"/>
      <c r="G3255" s="370"/>
      <c r="H3255" s="370"/>
      <c r="I3255" s="370"/>
      <c r="J3255" s="370"/>
      <c r="K3255" s="370"/>
      <c r="L3255" s="370"/>
      <c r="M3255" s="370"/>
      <c r="N3255" s="370"/>
      <c r="O3255" s="370"/>
      <c r="P3255" s="370"/>
      <c r="Q3255" s="370"/>
      <c r="R3255" s="370"/>
      <c r="S3255" s="19"/>
      <c r="T3255" s="19"/>
      <c r="U3255" s="19"/>
      <c r="V3255" s="19"/>
      <c r="W3255" s="19"/>
      <c r="X3255" s="19"/>
      <c r="Y3255" s="19"/>
      <c r="Z3255" s="19"/>
      <c r="AA3255" s="19"/>
    </row>
    <row r="3256" spans="1:27" x14ac:dyDescent="0.2">
      <c r="A3256" s="370"/>
      <c r="B3256" s="370"/>
      <c r="C3256" s="370"/>
      <c r="D3256" s="370"/>
      <c r="E3256" s="370"/>
      <c r="F3256" s="370"/>
      <c r="G3256" s="370"/>
      <c r="H3256" s="370"/>
      <c r="I3256" s="370"/>
      <c r="J3256" s="370"/>
      <c r="K3256" s="370"/>
      <c r="L3256" s="370"/>
      <c r="M3256" s="370"/>
      <c r="N3256" s="370"/>
      <c r="O3256" s="370"/>
      <c r="P3256" s="370"/>
      <c r="Q3256" s="370"/>
      <c r="R3256" s="370"/>
      <c r="S3256" s="19"/>
      <c r="T3256" s="19"/>
      <c r="U3256" s="19"/>
      <c r="V3256" s="19"/>
      <c r="W3256" s="19"/>
      <c r="X3256" s="19"/>
      <c r="Y3256" s="19"/>
      <c r="Z3256" s="19"/>
      <c r="AA3256" s="19"/>
    </row>
    <row r="3257" spans="1:27" x14ac:dyDescent="0.2">
      <c r="A3257" s="19"/>
      <c r="B3257" s="19"/>
      <c r="C3257" s="19"/>
      <c r="D3257" s="19"/>
      <c r="E3257" s="19"/>
      <c r="F3257" s="19"/>
      <c r="G3257" s="19"/>
      <c r="H3257" s="19"/>
      <c r="I3257" s="19"/>
      <c r="J3257" s="19"/>
      <c r="K3257" s="19"/>
      <c r="L3257" s="19"/>
      <c r="M3257" s="19"/>
      <c r="N3257" s="19"/>
      <c r="O3257" s="19"/>
      <c r="P3257" s="29"/>
      <c r="Q3257" s="19"/>
      <c r="R3257" s="19"/>
      <c r="S3257" s="19"/>
      <c r="T3257" s="19"/>
      <c r="U3257" s="19"/>
      <c r="V3257" s="19"/>
      <c r="W3257" s="19"/>
      <c r="X3257" s="19"/>
      <c r="Y3257" s="19"/>
      <c r="Z3257" s="19"/>
      <c r="AA3257" s="19"/>
    </row>
    <row r="3258" spans="1:27" x14ac:dyDescent="0.2">
      <c r="A3258" s="371" t="s">
        <v>742</v>
      </c>
      <c r="B3258" s="371"/>
      <c r="C3258" s="371"/>
      <c r="D3258" s="371"/>
      <c r="E3258" s="371"/>
      <c r="F3258" s="371"/>
      <c r="G3258" s="371"/>
      <c r="H3258" s="371"/>
      <c r="I3258" s="371"/>
      <c r="J3258" s="371" t="s">
        <v>743</v>
      </c>
      <c r="K3258" s="371"/>
      <c r="L3258" s="371"/>
      <c r="M3258" s="371"/>
      <c r="N3258" s="371"/>
      <c r="O3258" s="371"/>
      <c r="P3258" s="371"/>
      <c r="Q3258" s="371"/>
      <c r="R3258" s="371"/>
      <c r="S3258" s="19"/>
      <c r="T3258" s="19"/>
      <c r="U3258" s="19"/>
      <c r="V3258" s="19"/>
      <c r="W3258" s="19"/>
      <c r="X3258" s="19"/>
      <c r="Y3258" s="19"/>
      <c r="Z3258" s="19"/>
      <c r="AA3258" s="19"/>
    </row>
    <row r="3259" spans="1:27" x14ac:dyDescent="0.2">
      <c r="A3259" s="370"/>
      <c r="B3259" s="370"/>
      <c r="C3259" s="370"/>
      <c r="D3259" s="370"/>
      <c r="E3259" s="370"/>
      <c r="F3259" s="370"/>
      <c r="G3259" s="370"/>
      <c r="H3259" s="370"/>
      <c r="I3259" s="370"/>
      <c r="J3259" s="370"/>
      <c r="K3259" s="370"/>
      <c r="L3259" s="370"/>
      <c r="M3259" s="370"/>
      <c r="N3259" s="370"/>
      <c r="O3259" s="370"/>
      <c r="P3259" s="370"/>
      <c r="Q3259" s="370"/>
      <c r="R3259" s="370"/>
      <c r="S3259" s="19" t="s">
        <v>301</v>
      </c>
      <c r="T3259" s="19"/>
      <c r="U3259" s="19"/>
      <c r="V3259" s="19"/>
      <c r="W3259" s="19"/>
      <c r="X3259" s="19"/>
      <c r="Y3259" s="19"/>
      <c r="Z3259" s="19"/>
      <c r="AA3259" s="19"/>
    </row>
    <row r="3260" spans="1:27" x14ac:dyDescent="0.2">
      <c r="A3260" s="370"/>
      <c r="B3260" s="370"/>
      <c r="C3260" s="370"/>
      <c r="D3260" s="370"/>
      <c r="E3260" s="370"/>
      <c r="F3260" s="370"/>
      <c r="G3260" s="370"/>
      <c r="H3260" s="370"/>
      <c r="I3260" s="370"/>
      <c r="J3260" s="370"/>
      <c r="K3260" s="370"/>
      <c r="L3260" s="370"/>
      <c r="M3260" s="370"/>
      <c r="N3260" s="370"/>
      <c r="O3260" s="370"/>
      <c r="P3260" s="370"/>
      <c r="Q3260" s="370"/>
      <c r="R3260" s="370"/>
      <c r="S3260" s="19"/>
      <c r="T3260" s="19"/>
      <c r="U3260" s="19"/>
      <c r="V3260" s="19"/>
      <c r="W3260" s="19"/>
      <c r="X3260" s="19"/>
      <c r="Y3260" s="19"/>
      <c r="Z3260" s="19"/>
      <c r="AA3260" s="19"/>
    </row>
    <row r="3261" spans="1:27" x14ac:dyDescent="0.2">
      <c r="A3261" s="370"/>
      <c r="B3261" s="370"/>
      <c r="C3261" s="370"/>
      <c r="D3261" s="370"/>
      <c r="E3261" s="370"/>
      <c r="F3261" s="370"/>
      <c r="G3261" s="370"/>
      <c r="H3261" s="370"/>
      <c r="I3261" s="370"/>
      <c r="J3261" s="370"/>
      <c r="K3261" s="370"/>
      <c r="L3261" s="370"/>
      <c r="M3261" s="370"/>
      <c r="N3261" s="370"/>
      <c r="O3261" s="370"/>
      <c r="P3261" s="370"/>
      <c r="Q3261" s="370"/>
      <c r="R3261" s="370"/>
      <c r="S3261" s="19"/>
      <c r="T3261" s="19"/>
      <c r="U3261" s="19"/>
      <c r="V3261" s="19"/>
      <c r="W3261" s="19"/>
      <c r="X3261" s="19"/>
      <c r="Y3261" s="19"/>
      <c r="Z3261" s="19"/>
      <c r="AA3261" s="19"/>
    </row>
    <row r="3262" spans="1:27" x14ac:dyDescent="0.2">
      <c r="A3262" s="370"/>
      <c r="B3262" s="370"/>
      <c r="C3262" s="370"/>
      <c r="D3262" s="370"/>
      <c r="E3262" s="370"/>
      <c r="F3262" s="370"/>
      <c r="G3262" s="370"/>
      <c r="H3262" s="370"/>
      <c r="I3262" s="370"/>
      <c r="J3262" s="370"/>
      <c r="K3262" s="370"/>
      <c r="L3262" s="370"/>
      <c r="M3262" s="370"/>
      <c r="N3262" s="370"/>
      <c r="O3262" s="370"/>
      <c r="P3262" s="370"/>
      <c r="Q3262" s="370"/>
      <c r="R3262" s="370"/>
      <c r="S3262" s="19" t="s">
        <v>302</v>
      </c>
      <c r="T3262" s="19"/>
      <c r="U3262" s="19"/>
      <c r="V3262" s="19"/>
      <c r="W3262" s="19"/>
      <c r="X3262" s="19"/>
      <c r="Y3262" s="19"/>
      <c r="Z3262" s="19"/>
      <c r="AA3262" s="19"/>
    </row>
    <row r="3263" spans="1:27" x14ac:dyDescent="0.2">
      <c r="A3263" s="370"/>
      <c r="B3263" s="370"/>
      <c r="C3263" s="370"/>
      <c r="D3263" s="370"/>
      <c r="E3263" s="370"/>
      <c r="F3263" s="370"/>
      <c r="G3263" s="370"/>
      <c r="H3263" s="370"/>
      <c r="I3263" s="370"/>
      <c r="J3263" s="370"/>
      <c r="K3263" s="370"/>
      <c r="L3263" s="370"/>
      <c r="M3263" s="370"/>
      <c r="N3263" s="370"/>
      <c r="O3263" s="370"/>
      <c r="P3263" s="370"/>
      <c r="Q3263" s="370"/>
      <c r="R3263" s="370"/>
      <c r="S3263" s="19" t="s">
        <v>339</v>
      </c>
      <c r="T3263" s="19"/>
      <c r="U3263" s="19"/>
      <c r="V3263" s="19"/>
      <c r="W3263" s="19"/>
      <c r="X3263" s="19"/>
      <c r="Y3263" s="19"/>
      <c r="Z3263" s="19"/>
      <c r="AA3263" s="19"/>
    </row>
    <row r="3264" spans="1:27" x14ac:dyDescent="0.2">
      <c r="A3264" s="370"/>
      <c r="B3264" s="370"/>
      <c r="C3264" s="370"/>
      <c r="D3264" s="370"/>
      <c r="E3264" s="370"/>
      <c r="F3264" s="370"/>
      <c r="G3264" s="370"/>
      <c r="H3264" s="370"/>
      <c r="I3264" s="370"/>
      <c r="J3264" s="370"/>
      <c r="K3264" s="370"/>
      <c r="L3264" s="370"/>
      <c r="M3264" s="370"/>
      <c r="N3264" s="370"/>
      <c r="O3264" s="370"/>
      <c r="P3264" s="370"/>
      <c r="Q3264" s="370"/>
      <c r="R3264" s="370"/>
      <c r="S3264" s="19"/>
      <c r="T3264" s="19"/>
      <c r="U3264" s="19"/>
      <c r="V3264" s="19"/>
      <c r="W3264" s="19"/>
      <c r="X3264" s="19"/>
      <c r="Y3264" s="19"/>
      <c r="Z3264" s="19"/>
      <c r="AA3264" s="19"/>
    </row>
    <row r="3265" spans="1:27" x14ac:dyDescent="0.2">
      <c r="A3265" s="370"/>
      <c r="B3265" s="370"/>
      <c r="C3265" s="370"/>
      <c r="D3265" s="370"/>
      <c r="E3265" s="370"/>
      <c r="F3265" s="370"/>
      <c r="G3265" s="370"/>
      <c r="H3265" s="370"/>
      <c r="I3265" s="370"/>
      <c r="J3265" s="370"/>
      <c r="K3265" s="370"/>
      <c r="L3265" s="370"/>
      <c r="M3265" s="370"/>
      <c r="N3265" s="370"/>
      <c r="O3265" s="370"/>
      <c r="P3265" s="370"/>
      <c r="Q3265" s="370"/>
      <c r="R3265" s="370"/>
      <c r="S3265" s="19"/>
      <c r="T3265" s="19"/>
      <c r="U3265" s="19"/>
      <c r="V3265" s="19"/>
      <c r="W3265" s="19"/>
      <c r="X3265" s="19"/>
      <c r="Y3265" s="19"/>
      <c r="Z3265" s="19"/>
      <c r="AA3265" s="19"/>
    </row>
    <row r="3266" spans="1:27" x14ac:dyDescent="0.2">
      <c r="A3266" s="370"/>
      <c r="B3266" s="370"/>
      <c r="C3266" s="370"/>
      <c r="D3266" s="370"/>
      <c r="E3266" s="370"/>
      <c r="F3266" s="370"/>
      <c r="G3266" s="370"/>
      <c r="H3266" s="370"/>
      <c r="I3266" s="370"/>
      <c r="J3266" s="370"/>
      <c r="K3266" s="370"/>
      <c r="L3266" s="370"/>
      <c r="M3266" s="370"/>
      <c r="N3266" s="370"/>
      <c r="O3266" s="370"/>
      <c r="P3266" s="370"/>
      <c r="Q3266" s="370"/>
      <c r="R3266" s="370"/>
      <c r="S3266" s="19"/>
      <c r="T3266" s="19"/>
      <c r="U3266" s="19"/>
      <c r="V3266" s="19"/>
      <c r="W3266" s="19"/>
      <c r="X3266" s="19"/>
      <c r="Y3266" s="19"/>
      <c r="Z3266" s="19"/>
      <c r="AA3266" s="19"/>
    </row>
    <row r="3267" spans="1:27" x14ac:dyDescent="0.2">
      <c r="A3267" s="370"/>
      <c r="B3267" s="370"/>
      <c r="C3267" s="370"/>
      <c r="D3267" s="370"/>
      <c r="E3267" s="370"/>
      <c r="F3267" s="370"/>
      <c r="G3267" s="370"/>
      <c r="H3267" s="370"/>
      <c r="I3267" s="370"/>
      <c r="J3267" s="370"/>
      <c r="K3267" s="370"/>
      <c r="L3267" s="370"/>
      <c r="M3267" s="370"/>
      <c r="N3267" s="370"/>
      <c r="O3267" s="370"/>
      <c r="P3267" s="370"/>
      <c r="Q3267" s="370"/>
      <c r="R3267" s="370"/>
      <c r="S3267" s="19"/>
      <c r="T3267" s="19"/>
      <c r="U3267" s="19"/>
      <c r="V3267" s="19"/>
      <c r="W3267" s="19"/>
      <c r="X3267" s="19"/>
      <c r="Y3267" s="19"/>
      <c r="Z3267" s="19"/>
      <c r="AA3267" s="19"/>
    </row>
    <row r="3268" spans="1:27" x14ac:dyDescent="0.2">
      <c r="A3268" s="370"/>
      <c r="B3268" s="370"/>
      <c r="C3268" s="370"/>
      <c r="D3268" s="370"/>
      <c r="E3268" s="370"/>
      <c r="F3268" s="370"/>
      <c r="G3268" s="370"/>
      <c r="H3268" s="370"/>
      <c r="I3268" s="370"/>
      <c r="J3268" s="370"/>
      <c r="K3268" s="370"/>
      <c r="L3268" s="370"/>
      <c r="M3268" s="370"/>
      <c r="N3268" s="370"/>
      <c r="O3268" s="370"/>
      <c r="P3268" s="370"/>
      <c r="Q3268" s="370"/>
      <c r="R3268" s="370"/>
      <c r="S3268" s="19"/>
      <c r="T3268" s="19"/>
      <c r="U3268" s="19"/>
      <c r="V3268" s="19"/>
      <c r="W3268" s="19"/>
      <c r="X3268" s="19"/>
      <c r="Y3268" s="19"/>
      <c r="Z3268" s="19"/>
      <c r="AA3268" s="19"/>
    </row>
    <row r="3269" spans="1:27" x14ac:dyDescent="0.2">
      <c r="A3269" s="370"/>
      <c r="B3269" s="370"/>
      <c r="C3269" s="370"/>
      <c r="D3269" s="370"/>
      <c r="E3269" s="370"/>
      <c r="F3269" s="370"/>
      <c r="G3269" s="370"/>
      <c r="H3269" s="370"/>
      <c r="I3269" s="370"/>
      <c r="J3269" s="370"/>
      <c r="K3269" s="370"/>
      <c r="L3269" s="370"/>
      <c r="M3269" s="370"/>
      <c r="N3269" s="370"/>
      <c r="O3269" s="370"/>
      <c r="P3269" s="370"/>
      <c r="Q3269" s="370"/>
      <c r="R3269" s="370"/>
      <c r="S3269" s="19"/>
      <c r="T3269" s="19"/>
      <c r="U3269" s="19"/>
      <c r="V3269" s="19"/>
      <c r="W3269" s="19"/>
      <c r="X3269" s="19"/>
      <c r="Y3269" s="19"/>
      <c r="Z3269" s="19"/>
      <c r="AA3269" s="19"/>
    </row>
    <row r="3270" spans="1:27" x14ac:dyDescent="0.2">
      <c r="A3270" s="19"/>
      <c r="B3270" s="19"/>
      <c r="C3270" s="19"/>
      <c r="D3270" s="19"/>
      <c r="E3270" s="19"/>
      <c r="F3270" s="19"/>
      <c r="G3270" s="19"/>
      <c r="H3270" s="19"/>
      <c r="I3270" s="19"/>
      <c r="J3270" s="19"/>
      <c r="K3270" s="19"/>
      <c r="L3270" s="19"/>
      <c r="M3270" s="19"/>
      <c r="N3270" s="29"/>
      <c r="O3270" s="19"/>
      <c r="P3270" s="19"/>
      <c r="Q3270" s="19"/>
      <c r="R3270" s="19"/>
      <c r="S3270" s="19"/>
      <c r="T3270" s="19"/>
      <c r="U3270" s="19"/>
      <c r="V3270" s="19"/>
      <c r="W3270" s="19"/>
      <c r="X3270" s="19"/>
      <c r="Y3270" s="19"/>
      <c r="Z3270" s="19"/>
      <c r="AA3270" s="19"/>
    </row>
    <row r="3271" spans="1:27" x14ac:dyDescent="0.2">
      <c r="A3271" s="19"/>
      <c r="B3271" s="19"/>
      <c r="C3271" s="19"/>
      <c r="D3271" s="19"/>
      <c r="E3271" s="19"/>
      <c r="F3271" s="19"/>
      <c r="G3271" s="19"/>
      <c r="H3271" s="19"/>
      <c r="I3271" s="19"/>
      <c r="J3271" s="19"/>
      <c r="K3271" s="19"/>
      <c r="L3271" s="19"/>
      <c r="M3271" s="367" t="str">
        <f>[128]Base_01!$C$4&amp;", "&amp;[128]Base_01!$C$28</f>
        <v>Sorong, …..  …........................  2026</v>
      </c>
      <c r="N3271" s="367"/>
      <c r="O3271" s="367"/>
      <c r="P3271" s="367"/>
      <c r="Q3271" s="367"/>
      <c r="R3271" s="367"/>
      <c r="S3271" s="19"/>
      <c r="T3271" s="19"/>
      <c r="U3271" s="19"/>
      <c r="V3271" s="19"/>
      <c r="W3271" s="19"/>
      <c r="X3271" s="19"/>
      <c r="Y3271" s="19"/>
      <c r="Z3271" s="19"/>
      <c r="AA3271" s="19"/>
    </row>
    <row r="3272" spans="1:27" x14ac:dyDescent="0.2">
      <c r="A3272" s="367" t="s">
        <v>320</v>
      </c>
      <c r="B3272" s="367"/>
      <c r="C3272" s="367"/>
      <c r="D3272" s="367"/>
      <c r="E3272" s="367"/>
      <c r="F3272" s="367"/>
      <c r="G3272" s="19"/>
      <c r="H3272" s="19"/>
      <c r="I3272" s="19"/>
      <c r="J3272" s="19"/>
      <c r="K3272" s="19"/>
      <c r="L3272" s="19"/>
      <c r="M3272" s="367" t="s">
        <v>304</v>
      </c>
      <c r="N3272" s="367"/>
      <c r="O3272" s="367"/>
      <c r="P3272" s="367"/>
      <c r="Q3272" s="367"/>
      <c r="R3272" s="367"/>
      <c r="S3272" s="19"/>
      <c r="T3272" s="19"/>
      <c r="U3272" s="19"/>
      <c r="V3272" s="19"/>
      <c r="W3272" s="19"/>
      <c r="X3272" s="19"/>
      <c r="Y3272" s="19"/>
      <c r="Z3272" s="19"/>
      <c r="AA3272" s="19"/>
    </row>
    <row r="3273" spans="1:27" x14ac:dyDescent="0.2">
      <c r="A3273" s="367" t="s">
        <v>321</v>
      </c>
      <c r="B3273" s="367"/>
      <c r="C3273" s="367"/>
      <c r="D3273" s="367"/>
      <c r="E3273" s="367"/>
      <c r="F3273" s="367"/>
      <c r="G3273" s="19"/>
      <c r="H3273" s="19"/>
      <c r="I3273" s="19"/>
      <c r="J3273" s="19"/>
      <c r="K3273" s="19"/>
      <c r="L3273" s="19"/>
      <c r="M3273" s="367" t="s">
        <v>305</v>
      </c>
      <c r="N3273" s="367"/>
      <c r="O3273" s="367"/>
      <c r="P3273" s="367"/>
      <c r="Q3273" s="367"/>
      <c r="R3273" s="367"/>
      <c r="S3273" s="19"/>
      <c r="T3273" s="19"/>
      <c r="U3273" s="19"/>
      <c r="V3273" s="19"/>
      <c r="W3273" s="19"/>
      <c r="X3273" s="19"/>
      <c r="Y3273" s="19"/>
      <c r="Z3273" s="19"/>
      <c r="AA3273" s="19"/>
    </row>
    <row r="3274" spans="1:27" x14ac:dyDescent="0.2">
      <c r="A3274" s="19"/>
      <c r="B3274" s="19"/>
      <c r="C3274" s="19"/>
      <c r="D3274" s="19"/>
      <c r="E3274" s="19"/>
      <c r="F3274" s="19"/>
      <c r="G3274" s="19"/>
      <c r="H3274" s="19"/>
      <c r="I3274" s="19"/>
      <c r="J3274" s="19"/>
      <c r="K3274" s="19"/>
      <c r="L3274" s="19"/>
      <c r="M3274" s="19"/>
      <c r="N3274" s="29"/>
      <c r="O3274" s="19"/>
      <c r="P3274" s="19"/>
      <c r="Q3274" s="19"/>
      <c r="R3274" s="19"/>
      <c r="S3274" s="19"/>
      <c r="T3274" s="19"/>
      <c r="U3274" s="19"/>
      <c r="V3274" s="19"/>
      <c r="W3274" s="19"/>
      <c r="X3274" s="19"/>
      <c r="Y3274" s="19"/>
      <c r="Z3274" s="19"/>
      <c r="AA3274" s="19"/>
    </row>
    <row r="3275" spans="1:27" x14ac:dyDescent="0.2">
      <c r="A3275" s="19"/>
      <c r="B3275" s="19"/>
      <c r="C3275" s="19"/>
      <c r="D3275" s="19"/>
      <c r="E3275" s="19"/>
      <c r="F3275" s="19"/>
      <c r="G3275" s="19"/>
      <c r="H3275" s="19"/>
      <c r="I3275" s="19"/>
      <c r="J3275" s="19"/>
      <c r="K3275" s="19"/>
      <c r="L3275" s="19"/>
      <c r="M3275" s="19"/>
      <c r="N3275" s="29"/>
      <c r="O3275" s="19"/>
      <c r="P3275" s="19"/>
      <c r="Q3275" s="19"/>
      <c r="R3275" s="19"/>
      <c r="S3275" s="19"/>
      <c r="T3275" s="19"/>
      <c r="U3275" s="19"/>
      <c r="V3275" s="19"/>
      <c r="W3275" s="19"/>
      <c r="X3275" s="19"/>
      <c r="Y3275" s="19"/>
      <c r="Z3275" s="19"/>
      <c r="AA3275" s="19"/>
    </row>
    <row r="3276" spans="1:27" x14ac:dyDescent="0.2">
      <c r="A3276" s="19"/>
      <c r="B3276" s="19"/>
      <c r="C3276" s="19"/>
      <c r="D3276" s="19"/>
      <c r="E3276" s="19"/>
      <c r="F3276" s="19"/>
      <c r="G3276" s="19"/>
      <c r="H3276" s="19"/>
      <c r="I3276" s="19"/>
      <c r="J3276" s="19"/>
      <c r="K3276" s="19"/>
      <c r="L3276" s="19"/>
      <c r="M3276" s="19"/>
      <c r="N3276" s="29"/>
      <c r="O3276" s="19"/>
      <c r="P3276" s="19"/>
      <c r="Q3276" s="19"/>
      <c r="R3276" s="19"/>
      <c r="S3276" s="19"/>
      <c r="T3276" s="19"/>
      <c r="U3276" s="19"/>
      <c r="V3276" s="19"/>
      <c r="W3276" s="19"/>
      <c r="X3276" s="19"/>
      <c r="Y3276" s="19"/>
      <c r="Z3276" s="19"/>
      <c r="AA3276" s="19"/>
    </row>
    <row r="3277" spans="1:27" x14ac:dyDescent="0.2">
      <c r="A3277" s="19"/>
      <c r="B3277" s="19"/>
      <c r="C3277" s="19"/>
      <c r="D3277" s="19"/>
      <c r="E3277" s="19"/>
      <c r="F3277" s="19"/>
      <c r="G3277" s="19"/>
      <c r="H3277" s="19"/>
      <c r="I3277" s="19"/>
      <c r="J3277" s="19"/>
      <c r="K3277" s="19"/>
      <c r="L3277" s="19"/>
      <c r="M3277" s="19"/>
      <c r="N3277" s="29"/>
      <c r="O3277" s="19"/>
      <c r="P3277" s="19"/>
      <c r="Q3277" s="19"/>
      <c r="R3277" s="19"/>
      <c r="S3277" s="19"/>
      <c r="T3277" s="19"/>
      <c r="U3277" s="19"/>
      <c r="V3277" s="19"/>
      <c r="W3277" s="19"/>
      <c r="X3277" s="19"/>
      <c r="Y3277" s="19"/>
      <c r="Z3277" s="19"/>
      <c r="AA3277" s="19"/>
    </row>
    <row r="3278" spans="1:27" x14ac:dyDescent="0.2">
      <c r="A3278" s="366" t="str">
        <f>[128]Base_02!$C$28</f>
        <v>Nama PB 1</v>
      </c>
      <c r="B3278" s="366"/>
      <c r="C3278" s="366"/>
      <c r="D3278" s="366"/>
      <c r="E3278" s="366"/>
      <c r="F3278" s="366"/>
      <c r="G3278" s="19"/>
      <c r="H3278" s="19"/>
      <c r="I3278" s="19"/>
      <c r="J3278" s="19"/>
      <c r="K3278" s="19"/>
      <c r="L3278" s="19"/>
      <c r="M3278" s="367" t="str">
        <f>E3140</f>
        <v>Nama PB 20</v>
      </c>
      <c r="N3278" s="367"/>
      <c r="O3278" s="367"/>
      <c r="P3278" s="367"/>
      <c r="Q3278" s="367"/>
      <c r="R3278" s="367"/>
      <c r="S3278" s="19"/>
      <c r="T3278" s="19"/>
      <c r="U3278" s="19"/>
      <c r="V3278" s="19"/>
      <c r="W3278" s="19"/>
      <c r="X3278" s="19"/>
      <c r="Y3278" s="19"/>
      <c r="Z3278" s="19"/>
      <c r="AA3278" s="19"/>
    </row>
    <row r="3279" spans="1:27" x14ac:dyDescent="0.2">
      <c r="A3279" s="19"/>
      <c r="B3279" s="19"/>
      <c r="C3279" s="19"/>
      <c r="D3279" s="19"/>
      <c r="E3279" s="19"/>
      <c r="F3279" s="19"/>
      <c r="G3279" s="19"/>
      <c r="H3279" s="19"/>
      <c r="I3279" s="19"/>
      <c r="J3279" s="19"/>
      <c r="K3279" s="19"/>
      <c r="L3279" s="19"/>
      <c r="M3279" s="19"/>
      <c r="N3279" s="29"/>
      <c r="O3279" s="19"/>
      <c r="P3279" s="19"/>
      <c r="Q3279" s="19"/>
      <c r="R3279" s="19"/>
      <c r="S3279" s="19"/>
      <c r="T3279" s="19"/>
      <c r="U3279" s="19"/>
      <c r="V3279" s="19"/>
      <c r="W3279" s="19"/>
      <c r="X3279" s="19"/>
      <c r="Y3279" s="19"/>
      <c r="Z3279" s="19"/>
      <c r="AA3279" s="19"/>
    </row>
    <row r="3280" spans="1:27" x14ac:dyDescent="0.2">
      <c r="A3280" s="366" t="s">
        <v>303</v>
      </c>
      <c r="B3280" s="366"/>
      <c r="C3280" s="366"/>
      <c r="D3280" s="366"/>
      <c r="E3280" s="366"/>
      <c r="F3280" s="366"/>
      <c r="G3280" s="19"/>
      <c r="H3280" s="19"/>
      <c r="I3280" s="31"/>
      <c r="J3280" s="31"/>
      <c r="K3280" s="21"/>
      <c r="L3280" s="21"/>
      <c r="M3280" s="368" t="s">
        <v>306</v>
      </c>
      <c r="N3280" s="368"/>
      <c r="O3280" s="368"/>
      <c r="P3280" s="368"/>
      <c r="Q3280" s="368"/>
      <c r="R3280" s="368"/>
      <c r="S3280" s="19"/>
      <c r="T3280" s="19"/>
      <c r="U3280" s="19"/>
      <c r="V3280" s="19"/>
      <c r="W3280" s="19"/>
      <c r="X3280" s="19"/>
      <c r="Y3280" s="19"/>
      <c r="Z3280" s="19"/>
      <c r="AA3280" s="19"/>
    </row>
    <row r="3281" spans="1:27" x14ac:dyDescent="0.2">
      <c r="A3281" s="359" t="s">
        <v>322</v>
      </c>
      <c r="B3281" s="359"/>
      <c r="C3281" s="359"/>
      <c r="D3281" s="359"/>
      <c r="E3281" s="359"/>
      <c r="F3281" s="359"/>
      <c r="I3281" s="32"/>
      <c r="J3281" s="32"/>
      <c r="K3281" s="32"/>
      <c r="L3281" s="32"/>
      <c r="M3281" s="369" t="str">
        <f>[128]Base_01!$B$17&amp;" "&amp;[128]Base_01!$C$4</f>
        <v>Koordinator Kota Sorong</v>
      </c>
      <c r="N3281" s="369"/>
      <c r="O3281" s="369"/>
      <c r="P3281" s="369"/>
      <c r="Q3281" s="369"/>
      <c r="R3281" s="369"/>
      <c r="S3281" s="19"/>
      <c r="T3281" s="19"/>
      <c r="U3281" s="19"/>
      <c r="V3281" s="19"/>
      <c r="W3281" s="19"/>
      <c r="X3281" s="19"/>
      <c r="Y3281" s="19"/>
      <c r="Z3281" s="19"/>
      <c r="AA3281" s="19"/>
    </row>
    <row r="3282" spans="1:27" x14ac:dyDescent="0.2">
      <c r="N3282" s="33"/>
      <c r="S3282" s="19"/>
      <c r="T3282" s="19"/>
      <c r="U3282" s="19"/>
      <c r="V3282" s="19"/>
      <c r="W3282" s="19"/>
      <c r="X3282" s="19"/>
      <c r="Y3282" s="19"/>
      <c r="Z3282" s="19"/>
      <c r="AA3282" s="19"/>
    </row>
    <row r="3283" spans="1:27" x14ac:dyDescent="0.2">
      <c r="N3283" s="33"/>
      <c r="S3283" s="19"/>
      <c r="T3283" s="19"/>
      <c r="U3283" s="19"/>
      <c r="V3283" s="19"/>
      <c r="W3283" s="19"/>
      <c r="X3283" s="19"/>
      <c r="Y3283" s="19"/>
      <c r="Z3283" s="19"/>
      <c r="AA3283" s="19"/>
    </row>
    <row r="3284" spans="1:27" x14ac:dyDescent="0.2">
      <c r="N3284" s="33"/>
      <c r="S3284" s="19"/>
      <c r="T3284" s="19"/>
      <c r="U3284" s="19"/>
      <c r="V3284" s="19"/>
      <c r="W3284" s="19"/>
      <c r="X3284" s="19"/>
      <c r="Y3284" s="19"/>
      <c r="Z3284" s="19"/>
      <c r="AA3284" s="19"/>
    </row>
    <row r="3285" spans="1:27" x14ac:dyDescent="0.2">
      <c r="N3285" s="33"/>
      <c r="S3285" s="19"/>
      <c r="T3285" s="19"/>
      <c r="U3285" s="19"/>
      <c r="V3285" s="19"/>
      <c r="W3285" s="19"/>
      <c r="X3285" s="19"/>
      <c r="Y3285" s="19"/>
      <c r="Z3285" s="19"/>
      <c r="AA3285" s="19"/>
    </row>
    <row r="3286" spans="1:27" x14ac:dyDescent="0.2">
      <c r="A3286" s="359" t="str">
        <f>[128]Base_01!$C$20</f>
        <v>…...............         …...............</v>
      </c>
      <c r="B3286" s="359"/>
      <c r="C3286" s="359"/>
      <c r="D3286" s="359"/>
      <c r="E3286" s="359"/>
      <c r="F3286" s="359"/>
      <c r="M3286" s="359" t="str">
        <f>[128]Base_01!$C$17</f>
        <v>AfrIandi Yudhistira, S.T.</v>
      </c>
      <c r="N3286" s="359"/>
      <c r="O3286" s="359"/>
      <c r="P3286" s="359"/>
      <c r="Q3286" s="359"/>
      <c r="R3286" s="359"/>
      <c r="S3286" s="19"/>
      <c r="T3286" s="19"/>
      <c r="U3286" s="19"/>
      <c r="V3286" s="19"/>
      <c r="W3286" s="19"/>
      <c r="X3286" s="19"/>
      <c r="Y3286" s="19"/>
      <c r="Z3286" s="19"/>
      <c r="AA3286" s="19"/>
    </row>
    <row r="3287" spans="1:27" x14ac:dyDescent="0.2">
      <c r="B3287" s="20"/>
      <c r="C3287" s="20"/>
      <c r="D3287" s="20"/>
      <c r="E3287" s="20"/>
      <c r="F3287" s="19"/>
      <c r="G3287" s="19"/>
      <c r="H3287" s="19"/>
      <c r="I3287" s="19"/>
      <c r="J3287" s="19"/>
      <c r="K3287" s="20"/>
      <c r="L3287" s="20"/>
      <c r="M3287" s="20"/>
      <c r="N3287" s="20"/>
      <c r="O3287" s="28"/>
      <c r="P3287" s="28"/>
      <c r="Q3287" s="28"/>
      <c r="R3287" s="28"/>
      <c r="S3287" s="19"/>
      <c r="T3287" s="19"/>
      <c r="U3287" s="19"/>
      <c r="V3287" s="19"/>
      <c r="W3287" s="19"/>
      <c r="X3287" s="19"/>
      <c r="Y3287" s="19"/>
      <c r="Z3287" s="19"/>
      <c r="AA3287" s="19"/>
    </row>
    <row r="3288" spans="1:27" x14ac:dyDescent="0.2">
      <c r="B3288" s="20"/>
      <c r="C3288" s="20"/>
      <c r="D3288" s="20"/>
      <c r="E3288" s="20"/>
      <c r="F3288" s="19"/>
      <c r="G3288" s="19"/>
      <c r="H3288" s="19"/>
      <c r="I3288" s="19"/>
      <c r="J3288" s="19"/>
      <c r="K3288" s="20"/>
      <c r="L3288" s="20"/>
      <c r="M3288" s="20"/>
      <c r="N3288" s="20"/>
      <c r="O3288" s="28"/>
      <c r="P3288" s="28"/>
      <c r="Q3288" s="28"/>
      <c r="R3288" s="28"/>
      <c r="S3288" s="19"/>
      <c r="T3288" s="19"/>
      <c r="U3288" s="19"/>
      <c r="V3288" s="19"/>
      <c r="W3288" s="19"/>
      <c r="X3288" s="19"/>
      <c r="Y3288" s="19"/>
      <c r="Z3288" s="19"/>
      <c r="AA3288" s="19"/>
    </row>
    <row r="3289" spans="1:27" x14ac:dyDescent="0.2">
      <c r="A3289" s="18" t="s">
        <v>744</v>
      </c>
    </row>
    <row r="3290" spans="1:27" x14ac:dyDescent="0.2">
      <c r="A3290" s="1" t="s">
        <v>400</v>
      </c>
    </row>
    <row r="3291" spans="1:27" x14ac:dyDescent="0.2">
      <c r="A3291" s="1" t="s">
        <v>745</v>
      </c>
    </row>
    <row r="3298" spans="1:27" x14ac:dyDescent="0.2">
      <c r="A3298" s="297"/>
      <c r="B3298" s="297"/>
      <c r="C3298" s="297"/>
      <c r="D3298" s="297"/>
      <c r="E3298" s="297"/>
      <c r="F3298" s="297"/>
      <c r="G3298" s="297"/>
      <c r="H3298" s="297"/>
      <c r="I3298" s="297"/>
      <c r="J3298" s="297"/>
      <c r="K3298" s="297"/>
      <c r="L3298" s="297"/>
      <c r="M3298" s="297"/>
      <c r="N3298" s="297"/>
      <c r="O3298" s="297"/>
      <c r="P3298" s="297"/>
      <c r="Q3298" s="297"/>
      <c r="R3298" s="297"/>
      <c r="S3298" s="19"/>
      <c r="T3298" s="19"/>
      <c r="U3298" s="19"/>
      <c r="V3298" s="19"/>
      <c r="W3298" s="19"/>
      <c r="X3298" s="19"/>
      <c r="Y3298" s="19"/>
      <c r="Z3298" s="19"/>
      <c r="AA3298" s="19"/>
    </row>
    <row r="3299" spans="1:27" x14ac:dyDescent="0.2">
      <c r="A3299" s="19"/>
      <c r="B3299" s="19"/>
      <c r="C3299" s="19"/>
      <c r="D3299" s="19"/>
      <c r="E3299" s="19"/>
      <c r="F3299" s="19"/>
      <c r="G3299" s="19"/>
      <c r="H3299" s="19"/>
      <c r="I3299" s="19"/>
      <c r="J3299" s="19"/>
      <c r="K3299" s="19"/>
      <c r="L3299" s="19"/>
      <c r="M3299" s="19"/>
      <c r="N3299" s="19"/>
      <c r="O3299" s="19"/>
      <c r="P3299" s="19"/>
      <c r="Q3299" s="19"/>
      <c r="R3299" s="19"/>
      <c r="S3299" s="19"/>
      <c r="T3299" s="19"/>
      <c r="U3299" s="19"/>
      <c r="V3299" s="19"/>
      <c r="W3299" s="19"/>
      <c r="X3299" s="19"/>
      <c r="Y3299" s="19"/>
      <c r="Z3299" s="19"/>
      <c r="AA3299" s="19"/>
    </row>
    <row r="3300" spans="1:27" x14ac:dyDescent="0.2">
      <c r="A3300" s="20"/>
      <c r="B3300" s="20"/>
      <c r="C3300" s="20"/>
      <c r="D3300" s="20"/>
      <c r="E3300" s="20"/>
      <c r="F3300" s="20"/>
      <c r="G3300" s="20"/>
      <c r="H3300" s="20"/>
      <c r="I3300" s="20"/>
      <c r="J3300" s="19"/>
      <c r="K3300" s="21"/>
      <c r="L3300" s="21"/>
      <c r="M3300" s="21"/>
      <c r="N3300" s="21"/>
      <c r="O3300" s="21"/>
      <c r="P3300" s="21"/>
      <c r="Q3300" s="21"/>
      <c r="R3300" s="21"/>
      <c r="S3300" s="19"/>
      <c r="T3300" s="19"/>
      <c r="U3300" s="19"/>
      <c r="V3300" s="19"/>
      <c r="W3300" s="19"/>
      <c r="X3300" s="19"/>
      <c r="Y3300" s="19"/>
      <c r="Z3300" s="19"/>
      <c r="AA3300" s="19"/>
    </row>
  </sheetData>
  <mergeCells count="2780">
    <mergeCell ref="A1:R1"/>
    <mergeCell ref="A2:R2"/>
    <mergeCell ref="A4:D4"/>
    <mergeCell ref="A5:D5"/>
    <mergeCell ref="A6:D6"/>
    <mergeCell ref="A7:D7"/>
    <mergeCell ref="A8:D8"/>
    <mergeCell ref="A9:D9"/>
    <mergeCell ref="A10:D10"/>
    <mergeCell ref="K4:R15"/>
    <mergeCell ref="A54:C54"/>
    <mergeCell ref="D54:E54"/>
    <mergeCell ref="F54:G54"/>
    <mergeCell ref="K54:M54"/>
    <mergeCell ref="N54:O54"/>
    <mergeCell ref="P54:Q54"/>
    <mergeCell ref="A50:H50"/>
    <mergeCell ref="K50:R50"/>
    <mergeCell ref="D51:E51"/>
    <mergeCell ref="N51:O51"/>
    <mergeCell ref="D52:E53"/>
    <mergeCell ref="F52:G53"/>
    <mergeCell ref="N52:O53"/>
    <mergeCell ref="P52:Q53"/>
    <mergeCell ref="A11:D11"/>
    <mergeCell ref="A19:E28"/>
    <mergeCell ref="F19:M48"/>
    <mergeCell ref="N19:R28"/>
    <mergeCell ref="A29:E38"/>
    <mergeCell ref="N29:R38"/>
    <mergeCell ref="A39:E48"/>
    <mergeCell ref="N39:R48"/>
    <mergeCell ref="A57:C57"/>
    <mergeCell ref="D57:E57"/>
    <mergeCell ref="F57:G57"/>
    <mergeCell ref="K57:M57"/>
    <mergeCell ref="N57:O57"/>
    <mergeCell ref="P57:Q57"/>
    <mergeCell ref="A56:C56"/>
    <mergeCell ref="D56:E56"/>
    <mergeCell ref="F56:G56"/>
    <mergeCell ref="K56:M56"/>
    <mergeCell ref="N56:O56"/>
    <mergeCell ref="P56:Q56"/>
    <mergeCell ref="A55:C55"/>
    <mergeCell ref="D55:E55"/>
    <mergeCell ref="F55:G55"/>
    <mergeCell ref="K55:M55"/>
    <mergeCell ref="N55:O55"/>
    <mergeCell ref="P55:Q55"/>
    <mergeCell ref="A63:C63"/>
    <mergeCell ref="D63:E63"/>
    <mergeCell ref="F63:G63"/>
    <mergeCell ref="K63:M63"/>
    <mergeCell ref="N63:O63"/>
    <mergeCell ref="P63:Q63"/>
    <mergeCell ref="D60:E61"/>
    <mergeCell ref="F60:G61"/>
    <mergeCell ref="N60:O61"/>
    <mergeCell ref="P60:Q61"/>
    <mergeCell ref="A62:C62"/>
    <mergeCell ref="D62:E62"/>
    <mergeCell ref="F62:G62"/>
    <mergeCell ref="K62:M62"/>
    <mergeCell ref="N62:O62"/>
    <mergeCell ref="P62:Q62"/>
    <mergeCell ref="A58:C58"/>
    <mergeCell ref="D58:E58"/>
    <mergeCell ref="F58:G58"/>
    <mergeCell ref="K58:M58"/>
    <mergeCell ref="N58:O58"/>
    <mergeCell ref="P58:Q58"/>
    <mergeCell ref="A68:C68"/>
    <mergeCell ref="D68:E68"/>
    <mergeCell ref="K68:M68"/>
    <mergeCell ref="N68:O68"/>
    <mergeCell ref="A69:C69"/>
    <mergeCell ref="D69:E69"/>
    <mergeCell ref="K69:M69"/>
    <mergeCell ref="N69:O69"/>
    <mergeCell ref="A66:C66"/>
    <mergeCell ref="D66:E66"/>
    <mergeCell ref="F66:G66"/>
    <mergeCell ref="K66:M66"/>
    <mergeCell ref="N66:O66"/>
    <mergeCell ref="P66:Q66"/>
    <mergeCell ref="A64:C64"/>
    <mergeCell ref="D64:E65"/>
    <mergeCell ref="F64:G65"/>
    <mergeCell ref="K64:M64"/>
    <mergeCell ref="N64:O65"/>
    <mergeCell ref="P64:Q65"/>
    <mergeCell ref="A65:C65"/>
    <mergeCell ref="K65:M65"/>
    <mergeCell ref="D74:E74"/>
    <mergeCell ref="N74:O74"/>
    <mergeCell ref="D75:E75"/>
    <mergeCell ref="N75:O75"/>
    <mergeCell ref="A84:I84"/>
    <mergeCell ref="J84:R84"/>
    <mergeCell ref="A72:C72"/>
    <mergeCell ref="D72:E72"/>
    <mergeCell ref="K72:M72"/>
    <mergeCell ref="N72:O72"/>
    <mergeCell ref="A73:B73"/>
    <mergeCell ref="K73:L73"/>
    <mergeCell ref="A70:C70"/>
    <mergeCell ref="D70:E70"/>
    <mergeCell ref="K70:M70"/>
    <mergeCell ref="N70:O70"/>
    <mergeCell ref="A71:B71"/>
    <mergeCell ref="K71:L71"/>
    <mergeCell ref="A124:I134"/>
    <mergeCell ref="J124:R134"/>
    <mergeCell ref="M136:R136"/>
    <mergeCell ref="A137:F137"/>
    <mergeCell ref="M137:R137"/>
    <mergeCell ref="A138:F138"/>
    <mergeCell ref="M138:R138"/>
    <mergeCell ref="A110:I110"/>
    <mergeCell ref="J110:R110"/>
    <mergeCell ref="A111:I121"/>
    <mergeCell ref="J111:R121"/>
    <mergeCell ref="A123:I123"/>
    <mergeCell ref="J123:R123"/>
    <mergeCell ref="A85:I95"/>
    <mergeCell ref="J85:R95"/>
    <mergeCell ref="A97:I97"/>
    <mergeCell ref="J97:R97"/>
    <mergeCell ref="A98:I108"/>
    <mergeCell ref="J98:R108"/>
    <mergeCell ref="P222:Q222"/>
    <mergeCell ref="A220:C220"/>
    <mergeCell ref="K220:M220"/>
    <mergeCell ref="A221:C221"/>
    <mergeCell ref="K221:M221"/>
    <mergeCell ref="D220:E220"/>
    <mergeCell ref="F220:G220"/>
    <mergeCell ref="A219:C219"/>
    <mergeCell ref="D219:E219"/>
    <mergeCell ref="F219:G219"/>
    <mergeCell ref="P229:Q230"/>
    <mergeCell ref="A169:D169"/>
    <mergeCell ref="A170:D170"/>
    <mergeCell ref="A171:D171"/>
    <mergeCell ref="A151:F151"/>
    <mergeCell ref="M151:R151"/>
    <mergeCell ref="A143:F143"/>
    <mergeCell ref="M143:R143"/>
    <mergeCell ref="A145:F145"/>
    <mergeCell ref="M145:R145"/>
    <mergeCell ref="A146:F146"/>
    <mergeCell ref="M146:R146"/>
    <mergeCell ref="A223:C223"/>
    <mergeCell ref="D223:E223"/>
    <mergeCell ref="F223:G223"/>
    <mergeCell ref="K223:M223"/>
    <mergeCell ref="N223:O223"/>
    <mergeCell ref="P223:Q223"/>
    <mergeCell ref="N184:R193"/>
    <mergeCell ref="A194:E203"/>
    <mergeCell ref="N194:R203"/>
    <mergeCell ref="A204:E213"/>
    <mergeCell ref="N204:R213"/>
    <mergeCell ref="A172:D172"/>
    <mergeCell ref="A263:I273"/>
    <mergeCell ref="J263:R273"/>
    <mergeCell ref="D237:E237"/>
    <mergeCell ref="N237:O237"/>
    <mergeCell ref="D231:E231"/>
    <mergeCell ref="N231:O231"/>
    <mergeCell ref="A234:C234"/>
    <mergeCell ref="D234:E234"/>
    <mergeCell ref="A228:C228"/>
    <mergeCell ref="D228:E228"/>
    <mergeCell ref="K228:M228"/>
    <mergeCell ref="N228:O228"/>
    <mergeCell ref="F228:G228"/>
    <mergeCell ref="A227:C227"/>
    <mergeCell ref="N225:O226"/>
    <mergeCell ref="A222:C222"/>
    <mergeCell ref="D222:E222"/>
    <mergeCell ref="F222:G222"/>
    <mergeCell ref="K222:M222"/>
    <mergeCell ref="N222:O222"/>
    <mergeCell ref="N220:O220"/>
    <mergeCell ref="P220:Q220"/>
    <mergeCell ref="D221:E221"/>
    <mergeCell ref="F221:G221"/>
    <mergeCell ref="N221:O221"/>
    <mergeCell ref="P221:Q221"/>
    <mergeCell ref="D217:E218"/>
    <mergeCell ref="F217:G218"/>
    <mergeCell ref="N217:O218"/>
    <mergeCell ref="P217:Q218"/>
    <mergeCell ref="D216:E216"/>
    <mergeCell ref="N216:O216"/>
    <mergeCell ref="A173:D173"/>
    <mergeCell ref="A184:E193"/>
    <mergeCell ref="F184:M213"/>
    <mergeCell ref="K219:M219"/>
    <mergeCell ref="N219:O219"/>
    <mergeCell ref="P219:Q219"/>
    <mergeCell ref="A215:H215"/>
    <mergeCell ref="K215:R215"/>
    <mergeCell ref="A308:F308"/>
    <mergeCell ref="M308:R308"/>
    <mergeCell ref="A166:R166"/>
    <mergeCell ref="A167:R167"/>
    <mergeCell ref="K169:R180"/>
    <mergeCell ref="A174:D174"/>
    <mergeCell ref="A175:D175"/>
    <mergeCell ref="A176:D176"/>
    <mergeCell ref="A302:F302"/>
    <mergeCell ref="M302:R302"/>
    <mergeCell ref="A303:F303"/>
    <mergeCell ref="M303:R303"/>
    <mergeCell ref="A289:I299"/>
    <mergeCell ref="J289:R299"/>
    <mergeCell ref="A250:I260"/>
    <mergeCell ref="J250:R260"/>
    <mergeCell ref="A262:I262"/>
    <mergeCell ref="J262:R262"/>
    <mergeCell ref="K234:M234"/>
    <mergeCell ref="A236:B236"/>
    <mergeCell ref="K236:L236"/>
    <mergeCell ref="A237:C237"/>
    <mergeCell ref="K237:M237"/>
    <mergeCell ref="A238:B238"/>
    <mergeCell ref="K238:L238"/>
    <mergeCell ref="F231:G231"/>
    <mergeCell ref="P231:Q231"/>
    <mergeCell ref="A233:C233"/>
    <mergeCell ref="D233:E233"/>
    <mergeCell ref="K233:M233"/>
    <mergeCell ref="N233:O233"/>
    <mergeCell ref="P225:Q226"/>
    <mergeCell ref="D227:E227"/>
    <mergeCell ref="F227:G227"/>
    <mergeCell ref="N227:O227"/>
    <mergeCell ref="P227:Q227"/>
    <mergeCell ref="A229:C229"/>
    <mergeCell ref="D229:E230"/>
    <mergeCell ref="F229:G230"/>
    <mergeCell ref="K229:M229"/>
    <mergeCell ref="N229:O230"/>
    <mergeCell ref="N234:O234"/>
    <mergeCell ref="A235:C235"/>
    <mergeCell ref="D235:E235"/>
    <mergeCell ref="K235:M235"/>
    <mergeCell ref="N235:O235"/>
    <mergeCell ref="P228:Q228"/>
    <mergeCell ref="A230:C230"/>
    <mergeCell ref="K230:M230"/>
    <mergeCell ref="A231:C231"/>
    <mergeCell ref="K231:M231"/>
    <mergeCell ref="K227:M227"/>
    <mergeCell ref="D225:E226"/>
    <mergeCell ref="F225:G226"/>
    <mergeCell ref="A310:F310"/>
    <mergeCell ref="M310:R310"/>
    <mergeCell ref="A311:F311"/>
    <mergeCell ref="M311:R311"/>
    <mergeCell ref="A316:F316"/>
    <mergeCell ref="M316:R316"/>
    <mergeCell ref="A275:I275"/>
    <mergeCell ref="J275:R275"/>
    <mergeCell ref="A276:I286"/>
    <mergeCell ref="J276:R286"/>
    <mergeCell ref="A288:I288"/>
    <mergeCell ref="J288:R288"/>
    <mergeCell ref="D239:E239"/>
    <mergeCell ref="N239:O239"/>
    <mergeCell ref="D240:E240"/>
    <mergeCell ref="N240:O240"/>
    <mergeCell ref="A249:I249"/>
    <mergeCell ref="J249:R249"/>
    <mergeCell ref="M301:R301"/>
    <mergeCell ref="A341:D341"/>
    <mergeCell ref="A349:E358"/>
    <mergeCell ref="F349:M378"/>
    <mergeCell ref="N349:R358"/>
    <mergeCell ref="A359:E368"/>
    <mergeCell ref="N359:R368"/>
    <mergeCell ref="A369:E378"/>
    <mergeCell ref="N369:R378"/>
    <mergeCell ref="A331:R331"/>
    <mergeCell ref="A332:R332"/>
    <mergeCell ref="A334:D334"/>
    <mergeCell ref="K334:R345"/>
    <mergeCell ref="A335:D335"/>
    <mergeCell ref="A336:D336"/>
    <mergeCell ref="A337:D337"/>
    <mergeCell ref="A338:D338"/>
    <mergeCell ref="A339:D339"/>
    <mergeCell ref="A340:D340"/>
    <mergeCell ref="A385:C385"/>
    <mergeCell ref="D385:E385"/>
    <mergeCell ref="F385:G385"/>
    <mergeCell ref="K385:M385"/>
    <mergeCell ref="N385:O385"/>
    <mergeCell ref="P385:Q385"/>
    <mergeCell ref="A384:C384"/>
    <mergeCell ref="D384:E384"/>
    <mergeCell ref="F384:G384"/>
    <mergeCell ref="K384:M384"/>
    <mergeCell ref="N384:O384"/>
    <mergeCell ref="P384:Q384"/>
    <mergeCell ref="A380:H380"/>
    <mergeCell ref="K380:R380"/>
    <mergeCell ref="D381:E381"/>
    <mergeCell ref="N381:O381"/>
    <mergeCell ref="D382:E383"/>
    <mergeCell ref="F382:G383"/>
    <mergeCell ref="N382:O383"/>
    <mergeCell ref="P382:Q383"/>
    <mergeCell ref="A388:C388"/>
    <mergeCell ref="D388:E388"/>
    <mergeCell ref="F388:G388"/>
    <mergeCell ref="K388:M388"/>
    <mergeCell ref="N388:O388"/>
    <mergeCell ref="P388:Q388"/>
    <mergeCell ref="A387:C387"/>
    <mergeCell ref="D387:E387"/>
    <mergeCell ref="F387:G387"/>
    <mergeCell ref="K387:M387"/>
    <mergeCell ref="N387:O387"/>
    <mergeCell ref="P387:Q387"/>
    <mergeCell ref="A386:C386"/>
    <mergeCell ref="D386:E386"/>
    <mergeCell ref="F386:G386"/>
    <mergeCell ref="K386:M386"/>
    <mergeCell ref="N386:O386"/>
    <mergeCell ref="P386:Q386"/>
    <mergeCell ref="P396:Q396"/>
    <mergeCell ref="A394:C394"/>
    <mergeCell ref="D394:E395"/>
    <mergeCell ref="F394:G395"/>
    <mergeCell ref="K394:M394"/>
    <mergeCell ref="N394:O395"/>
    <mergeCell ref="P394:Q395"/>
    <mergeCell ref="A395:C395"/>
    <mergeCell ref="K395:M395"/>
    <mergeCell ref="A393:C393"/>
    <mergeCell ref="D393:E393"/>
    <mergeCell ref="F393:G393"/>
    <mergeCell ref="K393:M393"/>
    <mergeCell ref="N393:O393"/>
    <mergeCell ref="P393:Q393"/>
    <mergeCell ref="D390:E391"/>
    <mergeCell ref="F390:G391"/>
    <mergeCell ref="N390:O391"/>
    <mergeCell ref="P390:Q391"/>
    <mergeCell ref="A392:C392"/>
    <mergeCell ref="D392:E392"/>
    <mergeCell ref="F392:G392"/>
    <mergeCell ref="K392:M392"/>
    <mergeCell ref="N392:O392"/>
    <mergeCell ref="P392:Q392"/>
    <mergeCell ref="A400:C400"/>
    <mergeCell ref="D400:E400"/>
    <mergeCell ref="K400:M400"/>
    <mergeCell ref="N400:O400"/>
    <mergeCell ref="A401:B401"/>
    <mergeCell ref="K401:L401"/>
    <mergeCell ref="A398:C398"/>
    <mergeCell ref="D398:E398"/>
    <mergeCell ref="K398:M398"/>
    <mergeCell ref="N398:O398"/>
    <mergeCell ref="A399:C399"/>
    <mergeCell ref="D399:E399"/>
    <mergeCell ref="K399:M399"/>
    <mergeCell ref="N399:O399"/>
    <mergeCell ref="A396:C396"/>
    <mergeCell ref="D396:E396"/>
    <mergeCell ref="F396:G396"/>
    <mergeCell ref="K396:M396"/>
    <mergeCell ref="N396:O396"/>
    <mergeCell ref="A415:I425"/>
    <mergeCell ref="J415:R425"/>
    <mergeCell ref="A427:I427"/>
    <mergeCell ref="J427:R427"/>
    <mergeCell ref="A428:I438"/>
    <mergeCell ref="J428:R438"/>
    <mergeCell ref="D404:E404"/>
    <mergeCell ref="N404:O404"/>
    <mergeCell ref="D405:E405"/>
    <mergeCell ref="N405:O405"/>
    <mergeCell ref="A414:I414"/>
    <mergeCell ref="J414:R414"/>
    <mergeCell ref="A402:C402"/>
    <mergeCell ref="D402:E402"/>
    <mergeCell ref="K402:M402"/>
    <mergeCell ref="N402:O402"/>
    <mergeCell ref="A403:B403"/>
    <mergeCell ref="K403:L403"/>
    <mergeCell ref="A473:F473"/>
    <mergeCell ref="M473:R473"/>
    <mergeCell ref="A475:F475"/>
    <mergeCell ref="M475:R475"/>
    <mergeCell ref="A476:F476"/>
    <mergeCell ref="M476:R476"/>
    <mergeCell ref="A454:I464"/>
    <mergeCell ref="J454:R464"/>
    <mergeCell ref="M466:R466"/>
    <mergeCell ref="A467:F467"/>
    <mergeCell ref="M467:R467"/>
    <mergeCell ref="A468:F468"/>
    <mergeCell ref="M468:R468"/>
    <mergeCell ref="A440:I440"/>
    <mergeCell ref="J440:R440"/>
    <mergeCell ref="A441:I451"/>
    <mergeCell ref="J441:R451"/>
    <mergeCell ref="A453:I453"/>
    <mergeCell ref="J453:R453"/>
    <mergeCell ref="A504:D504"/>
    <mergeCell ref="A505:D505"/>
    <mergeCell ref="A506:D506"/>
    <mergeCell ref="A514:E523"/>
    <mergeCell ref="F514:M543"/>
    <mergeCell ref="N514:R523"/>
    <mergeCell ref="A524:E533"/>
    <mergeCell ref="N524:R533"/>
    <mergeCell ref="A534:E543"/>
    <mergeCell ref="N534:R543"/>
    <mergeCell ref="A481:F481"/>
    <mergeCell ref="M481:R481"/>
    <mergeCell ref="A496:R496"/>
    <mergeCell ref="A497:R497"/>
    <mergeCell ref="A499:D499"/>
    <mergeCell ref="K499:R510"/>
    <mergeCell ref="A500:D500"/>
    <mergeCell ref="A501:D501"/>
    <mergeCell ref="A502:D502"/>
    <mergeCell ref="A503:D503"/>
    <mergeCell ref="A550:C550"/>
    <mergeCell ref="D550:E550"/>
    <mergeCell ref="F550:G550"/>
    <mergeCell ref="K550:M550"/>
    <mergeCell ref="N550:O550"/>
    <mergeCell ref="P550:Q550"/>
    <mergeCell ref="A549:C549"/>
    <mergeCell ref="D549:E549"/>
    <mergeCell ref="F549:G549"/>
    <mergeCell ref="K549:M549"/>
    <mergeCell ref="N549:O549"/>
    <mergeCell ref="P549:Q549"/>
    <mergeCell ref="A545:H545"/>
    <mergeCell ref="K545:R545"/>
    <mergeCell ref="D546:E546"/>
    <mergeCell ref="N546:O546"/>
    <mergeCell ref="D547:E548"/>
    <mergeCell ref="F547:G548"/>
    <mergeCell ref="N547:O548"/>
    <mergeCell ref="P547:Q548"/>
    <mergeCell ref="A553:C553"/>
    <mergeCell ref="D553:E553"/>
    <mergeCell ref="F553:G553"/>
    <mergeCell ref="K553:M553"/>
    <mergeCell ref="N553:O553"/>
    <mergeCell ref="P553:Q553"/>
    <mergeCell ref="A552:C552"/>
    <mergeCell ref="D552:E552"/>
    <mergeCell ref="F552:G552"/>
    <mergeCell ref="K552:M552"/>
    <mergeCell ref="N552:O552"/>
    <mergeCell ref="P552:Q552"/>
    <mergeCell ref="A551:C551"/>
    <mergeCell ref="D551:E551"/>
    <mergeCell ref="F551:G551"/>
    <mergeCell ref="K551:M551"/>
    <mergeCell ref="N551:O551"/>
    <mergeCell ref="P551:Q551"/>
    <mergeCell ref="P561:Q561"/>
    <mergeCell ref="A559:C559"/>
    <mergeCell ref="D559:E560"/>
    <mergeCell ref="F559:G560"/>
    <mergeCell ref="K559:M559"/>
    <mergeCell ref="N559:O560"/>
    <mergeCell ref="P559:Q560"/>
    <mergeCell ref="A560:C560"/>
    <mergeCell ref="K560:M560"/>
    <mergeCell ref="A558:C558"/>
    <mergeCell ref="D558:E558"/>
    <mergeCell ref="F558:G558"/>
    <mergeCell ref="K558:M558"/>
    <mergeCell ref="N558:O558"/>
    <mergeCell ref="P558:Q558"/>
    <mergeCell ref="D555:E556"/>
    <mergeCell ref="F555:G556"/>
    <mergeCell ref="N555:O556"/>
    <mergeCell ref="P555:Q556"/>
    <mergeCell ref="A557:C557"/>
    <mergeCell ref="D557:E557"/>
    <mergeCell ref="F557:G557"/>
    <mergeCell ref="K557:M557"/>
    <mergeCell ref="N557:O557"/>
    <mergeCell ref="P557:Q557"/>
    <mergeCell ref="A565:C565"/>
    <mergeCell ref="D565:E565"/>
    <mergeCell ref="K565:M565"/>
    <mergeCell ref="N565:O565"/>
    <mergeCell ref="A566:B566"/>
    <mergeCell ref="K566:L566"/>
    <mergeCell ref="A563:C563"/>
    <mergeCell ref="D563:E563"/>
    <mergeCell ref="K563:M563"/>
    <mergeCell ref="N563:O563"/>
    <mergeCell ref="A564:C564"/>
    <mergeCell ref="D564:E564"/>
    <mergeCell ref="K564:M564"/>
    <mergeCell ref="N564:O564"/>
    <mergeCell ref="A561:C561"/>
    <mergeCell ref="D561:E561"/>
    <mergeCell ref="F561:G561"/>
    <mergeCell ref="K561:M561"/>
    <mergeCell ref="N561:O561"/>
    <mergeCell ref="A580:I590"/>
    <mergeCell ref="J580:R590"/>
    <mergeCell ref="A592:I592"/>
    <mergeCell ref="J592:R592"/>
    <mergeCell ref="A593:I603"/>
    <mergeCell ref="J593:R603"/>
    <mergeCell ref="D569:E569"/>
    <mergeCell ref="N569:O569"/>
    <mergeCell ref="D570:E570"/>
    <mergeCell ref="N570:O570"/>
    <mergeCell ref="A579:I579"/>
    <mergeCell ref="J579:R579"/>
    <mergeCell ref="A567:C567"/>
    <mergeCell ref="D567:E567"/>
    <mergeCell ref="K567:M567"/>
    <mergeCell ref="N567:O567"/>
    <mergeCell ref="A568:B568"/>
    <mergeCell ref="K568:L568"/>
    <mergeCell ref="A638:F638"/>
    <mergeCell ref="M638:R638"/>
    <mergeCell ref="A640:F640"/>
    <mergeCell ref="M640:R640"/>
    <mergeCell ref="A641:F641"/>
    <mergeCell ref="M641:R641"/>
    <mergeCell ref="A619:I629"/>
    <mergeCell ref="J619:R629"/>
    <mergeCell ref="M631:R631"/>
    <mergeCell ref="A632:F632"/>
    <mergeCell ref="M632:R632"/>
    <mergeCell ref="A633:F633"/>
    <mergeCell ref="M633:R633"/>
    <mergeCell ref="A605:I605"/>
    <mergeCell ref="J605:R605"/>
    <mergeCell ref="A606:I616"/>
    <mergeCell ref="J606:R616"/>
    <mergeCell ref="A618:I618"/>
    <mergeCell ref="J618:R618"/>
    <mergeCell ref="A669:D669"/>
    <mergeCell ref="A670:D670"/>
    <mergeCell ref="A671:D671"/>
    <mergeCell ref="A679:E688"/>
    <mergeCell ref="F679:M708"/>
    <mergeCell ref="N679:R688"/>
    <mergeCell ref="A689:E698"/>
    <mergeCell ref="N689:R698"/>
    <mergeCell ref="A699:E708"/>
    <mergeCell ref="N699:R708"/>
    <mergeCell ref="A646:F646"/>
    <mergeCell ref="M646:R646"/>
    <mergeCell ref="A661:R661"/>
    <mergeCell ref="A662:R662"/>
    <mergeCell ref="A664:D664"/>
    <mergeCell ref="K664:R675"/>
    <mergeCell ref="A665:D665"/>
    <mergeCell ref="A666:D666"/>
    <mergeCell ref="A667:D667"/>
    <mergeCell ref="A668:D668"/>
    <mergeCell ref="A715:C715"/>
    <mergeCell ref="D715:E715"/>
    <mergeCell ref="F715:G715"/>
    <mergeCell ref="K715:M715"/>
    <mergeCell ref="N715:O715"/>
    <mergeCell ref="P715:Q715"/>
    <mergeCell ref="A714:C714"/>
    <mergeCell ref="D714:E714"/>
    <mergeCell ref="F714:G714"/>
    <mergeCell ref="K714:M714"/>
    <mergeCell ref="N714:O714"/>
    <mergeCell ref="P714:Q714"/>
    <mergeCell ref="A710:H710"/>
    <mergeCell ref="K710:R710"/>
    <mergeCell ref="D711:E711"/>
    <mergeCell ref="N711:O711"/>
    <mergeCell ref="D712:E713"/>
    <mergeCell ref="F712:G713"/>
    <mergeCell ref="N712:O713"/>
    <mergeCell ref="P712:Q713"/>
    <mergeCell ref="A718:C718"/>
    <mergeCell ref="D718:E718"/>
    <mergeCell ref="F718:G718"/>
    <mergeCell ref="K718:M718"/>
    <mergeCell ref="N718:O718"/>
    <mergeCell ref="P718:Q718"/>
    <mergeCell ref="A717:C717"/>
    <mergeCell ref="D717:E717"/>
    <mergeCell ref="F717:G717"/>
    <mergeCell ref="K717:M717"/>
    <mergeCell ref="N717:O717"/>
    <mergeCell ref="P717:Q717"/>
    <mergeCell ref="A716:C716"/>
    <mergeCell ref="D716:E716"/>
    <mergeCell ref="F716:G716"/>
    <mergeCell ref="K716:M716"/>
    <mergeCell ref="N716:O716"/>
    <mergeCell ref="P716:Q716"/>
    <mergeCell ref="P726:Q726"/>
    <mergeCell ref="A724:C724"/>
    <mergeCell ref="D724:E725"/>
    <mergeCell ref="F724:G725"/>
    <mergeCell ref="K724:M724"/>
    <mergeCell ref="N724:O725"/>
    <mergeCell ref="P724:Q725"/>
    <mergeCell ref="A725:C725"/>
    <mergeCell ref="K725:M725"/>
    <mergeCell ref="A723:C723"/>
    <mergeCell ref="D723:E723"/>
    <mergeCell ref="F723:G723"/>
    <mergeCell ref="K723:M723"/>
    <mergeCell ref="N723:O723"/>
    <mergeCell ref="P723:Q723"/>
    <mergeCell ref="D720:E721"/>
    <mergeCell ref="F720:G721"/>
    <mergeCell ref="N720:O721"/>
    <mergeCell ref="P720:Q721"/>
    <mergeCell ref="A722:C722"/>
    <mergeCell ref="D722:E722"/>
    <mergeCell ref="F722:G722"/>
    <mergeCell ref="K722:M722"/>
    <mergeCell ref="N722:O722"/>
    <mergeCell ref="P722:Q722"/>
    <mergeCell ref="A730:C730"/>
    <mergeCell ref="D730:E730"/>
    <mergeCell ref="K730:M730"/>
    <mergeCell ref="N730:O730"/>
    <mergeCell ref="A731:B731"/>
    <mergeCell ref="K731:L731"/>
    <mergeCell ref="A728:C728"/>
    <mergeCell ref="D728:E728"/>
    <mergeCell ref="K728:M728"/>
    <mergeCell ref="N728:O728"/>
    <mergeCell ref="A729:C729"/>
    <mergeCell ref="D729:E729"/>
    <mergeCell ref="K729:M729"/>
    <mergeCell ref="N729:O729"/>
    <mergeCell ref="A726:C726"/>
    <mergeCell ref="D726:E726"/>
    <mergeCell ref="F726:G726"/>
    <mergeCell ref="K726:M726"/>
    <mergeCell ref="N726:O726"/>
    <mergeCell ref="A745:I755"/>
    <mergeCell ref="J745:R755"/>
    <mergeCell ref="A757:I757"/>
    <mergeCell ref="J757:R757"/>
    <mergeCell ref="A758:I768"/>
    <mergeCell ref="J758:R768"/>
    <mergeCell ref="D734:E734"/>
    <mergeCell ref="N734:O734"/>
    <mergeCell ref="D735:E735"/>
    <mergeCell ref="N735:O735"/>
    <mergeCell ref="A744:I744"/>
    <mergeCell ref="J744:R744"/>
    <mergeCell ref="A732:C732"/>
    <mergeCell ref="D732:E732"/>
    <mergeCell ref="K732:M732"/>
    <mergeCell ref="N732:O732"/>
    <mergeCell ref="A733:B733"/>
    <mergeCell ref="K733:L733"/>
    <mergeCell ref="A803:F803"/>
    <mergeCell ref="M803:R803"/>
    <mergeCell ref="A805:F805"/>
    <mergeCell ref="M805:R805"/>
    <mergeCell ref="A806:F806"/>
    <mergeCell ref="M806:R806"/>
    <mergeCell ref="A784:I794"/>
    <mergeCell ref="J784:R794"/>
    <mergeCell ref="M796:R796"/>
    <mergeCell ref="A797:F797"/>
    <mergeCell ref="M797:R797"/>
    <mergeCell ref="A798:F798"/>
    <mergeCell ref="M798:R798"/>
    <mergeCell ref="A770:I770"/>
    <mergeCell ref="J770:R770"/>
    <mergeCell ref="A771:I781"/>
    <mergeCell ref="J771:R781"/>
    <mergeCell ref="A783:I783"/>
    <mergeCell ref="J783:R783"/>
    <mergeCell ref="A834:D834"/>
    <mergeCell ref="A835:D835"/>
    <mergeCell ref="A836:D836"/>
    <mergeCell ref="A844:E853"/>
    <mergeCell ref="F844:M873"/>
    <mergeCell ref="N844:R853"/>
    <mergeCell ref="A854:E863"/>
    <mergeCell ref="N854:R863"/>
    <mergeCell ref="A864:E873"/>
    <mergeCell ref="N864:R873"/>
    <mergeCell ref="A811:F811"/>
    <mergeCell ref="M811:R811"/>
    <mergeCell ref="A826:R826"/>
    <mergeCell ref="A827:R827"/>
    <mergeCell ref="A829:D829"/>
    <mergeCell ref="K829:R840"/>
    <mergeCell ref="A830:D830"/>
    <mergeCell ref="A831:D831"/>
    <mergeCell ref="A832:D832"/>
    <mergeCell ref="A833:D833"/>
    <mergeCell ref="A880:C880"/>
    <mergeCell ref="D880:E880"/>
    <mergeCell ref="F880:G880"/>
    <mergeCell ref="K880:M880"/>
    <mergeCell ref="N880:O880"/>
    <mergeCell ref="P880:Q880"/>
    <mergeCell ref="A879:C879"/>
    <mergeCell ref="D879:E879"/>
    <mergeCell ref="F879:G879"/>
    <mergeCell ref="K879:M879"/>
    <mergeCell ref="N879:O879"/>
    <mergeCell ref="P879:Q879"/>
    <mergeCell ref="A875:H875"/>
    <mergeCell ref="K875:R875"/>
    <mergeCell ref="D876:E876"/>
    <mergeCell ref="N876:O876"/>
    <mergeCell ref="D877:E878"/>
    <mergeCell ref="F877:G878"/>
    <mergeCell ref="N877:O878"/>
    <mergeCell ref="P877:Q878"/>
    <mergeCell ref="A883:C883"/>
    <mergeCell ref="D883:E883"/>
    <mergeCell ref="F883:G883"/>
    <mergeCell ref="K883:M883"/>
    <mergeCell ref="N883:O883"/>
    <mergeCell ref="P883:Q883"/>
    <mergeCell ref="A882:C882"/>
    <mergeCell ref="D882:E882"/>
    <mergeCell ref="F882:G882"/>
    <mergeCell ref="K882:M882"/>
    <mergeCell ref="N882:O882"/>
    <mergeCell ref="P882:Q882"/>
    <mergeCell ref="A881:C881"/>
    <mergeCell ref="D881:E881"/>
    <mergeCell ref="F881:G881"/>
    <mergeCell ref="K881:M881"/>
    <mergeCell ref="N881:O881"/>
    <mergeCell ref="P881:Q881"/>
    <mergeCell ref="P891:Q891"/>
    <mergeCell ref="A889:C889"/>
    <mergeCell ref="D889:E890"/>
    <mergeCell ref="F889:G890"/>
    <mergeCell ref="K889:M889"/>
    <mergeCell ref="N889:O890"/>
    <mergeCell ref="P889:Q890"/>
    <mergeCell ref="A890:C890"/>
    <mergeCell ref="K890:M890"/>
    <mergeCell ref="A888:C888"/>
    <mergeCell ref="D888:E888"/>
    <mergeCell ref="F888:G888"/>
    <mergeCell ref="K888:M888"/>
    <mergeCell ref="N888:O888"/>
    <mergeCell ref="P888:Q888"/>
    <mergeCell ref="D885:E886"/>
    <mergeCell ref="F885:G886"/>
    <mergeCell ref="N885:O886"/>
    <mergeCell ref="P885:Q886"/>
    <mergeCell ref="A887:C887"/>
    <mergeCell ref="D887:E887"/>
    <mergeCell ref="F887:G887"/>
    <mergeCell ref="K887:M887"/>
    <mergeCell ref="N887:O887"/>
    <mergeCell ref="P887:Q887"/>
    <mergeCell ref="A895:C895"/>
    <mergeCell ref="D895:E895"/>
    <mergeCell ref="K895:M895"/>
    <mergeCell ref="N895:O895"/>
    <mergeCell ref="A896:B896"/>
    <mergeCell ref="K896:L896"/>
    <mergeCell ref="A893:C893"/>
    <mergeCell ref="D893:E893"/>
    <mergeCell ref="K893:M893"/>
    <mergeCell ref="N893:O893"/>
    <mergeCell ref="A894:C894"/>
    <mergeCell ref="D894:E894"/>
    <mergeCell ref="K894:M894"/>
    <mergeCell ref="N894:O894"/>
    <mergeCell ref="A891:C891"/>
    <mergeCell ref="D891:E891"/>
    <mergeCell ref="F891:G891"/>
    <mergeCell ref="K891:M891"/>
    <mergeCell ref="N891:O891"/>
    <mergeCell ref="A910:I920"/>
    <mergeCell ref="J910:R920"/>
    <mergeCell ref="A922:I922"/>
    <mergeCell ref="J922:R922"/>
    <mergeCell ref="A923:I933"/>
    <mergeCell ref="J923:R933"/>
    <mergeCell ref="D899:E899"/>
    <mergeCell ref="N899:O899"/>
    <mergeCell ref="D900:E900"/>
    <mergeCell ref="N900:O900"/>
    <mergeCell ref="A909:I909"/>
    <mergeCell ref="J909:R909"/>
    <mergeCell ref="A897:C897"/>
    <mergeCell ref="D897:E897"/>
    <mergeCell ref="K897:M897"/>
    <mergeCell ref="N897:O897"/>
    <mergeCell ref="A898:B898"/>
    <mergeCell ref="K898:L898"/>
    <mergeCell ref="A968:F968"/>
    <mergeCell ref="M968:R968"/>
    <mergeCell ref="A970:F970"/>
    <mergeCell ref="M970:R970"/>
    <mergeCell ref="A971:F971"/>
    <mergeCell ref="M971:R971"/>
    <mergeCell ref="A949:I959"/>
    <mergeCell ref="J949:R959"/>
    <mergeCell ref="M961:R961"/>
    <mergeCell ref="A962:F962"/>
    <mergeCell ref="M962:R962"/>
    <mergeCell ref="A963:F963"/>
    <mergeCell ref="M963:R963"/>
    <mergeCell ref="A935:I935"/>
    <mergeCell ref="J935:R935"/>
    <mergeCell ref="A936:I946"/>
    <mergeCell ref="J936:R946"/>
    <mergeCell ref="A948:I948"/>
    <mergeCell ref="J948:R948"/>
    <mergeCell ref="A999:D999"/>
    <mergeCell ref="A1000:D1000"/>
    <mergeCell ref="A1001:D1001"/>
    <mergeCell ref="A1009:E1018"/>
    <mergeCell ref="F1009:M1038"/>
    <mergeCell ref="N1009:R1018"/>
    <mergeCell ref="A1019:E1028"/>
    <mergeCell ref="N1019:R1028"/>
    <mergeCell ref="A1029:E1038"/>
    <mergeCell ref="N1029:R1038"/>
    <mergeCell ref="A976:F976"/>
    <mergeCell ref="M976:R976"/>
    <mergeCell ref="A991:R991"/>
    <mergeCell ref="A992:R992"/>
    <mergeCell ref="A994:D994"/>
    <mergeCell ref="K994:R1005"/>
    <mergeCell ref="A995:D995"/>
    <mergeCell ref="A996:D996"/>
    <mergeCell ref="A997:D997"/>
    <mergeCell ref="A998:D998"/>
    <mergeCell ref="A1045:C1045"/>
    <mergeCell ref="D1045:E1045"/>
    <mergeCell ref="F1045:G1045"/>
    <mergeCell ref="K1045:M1045"/>
    <mergeCell ref="N1045:O1045"/>
    <mergeCell ref="P1045:Q1045"/>
    <mergeCell ref="A1044:C1044"/>
    <mergeCell ref="D1044:E1044"/>
    <mergeCell ref="F1044:G1044"/>
    <mergeCell ref="K1044:M1044"/>
    <mergeCell ref="N1044:O1044"/>
    <mergeCell ref="P1044:Q1044"/>
    <mergeCell ref="A1040:H1040"/>
    <mergeCell ref="K1040:R1040"/>
    <mergeCell ref="D1041:E1041"/>
    <mergeCell ref="N1041:O1041"/>
    <mergeCell ref="D1042:E1043"/>
    <mergeCell ref="F1042:G1043"/>
    <mergeCell ref="N1042:O1043"/>
    <mergeCell ref="P1042:Q1043"/>
    <mergeCell ref="A1048:C1048"/>
    <mergeCell ref="D1048:E1048"/>
    <mergeCell ref="F1048:G1048"/>
    <mergeCell ref="K1048:M1048"/>
    <mergeCell ref="N1048:O1048"/>
    <mergeCell ref="P1048:Q1048"/>
    <mergeCell ref="A1047:C1047"/>
    <mergeCell ref="D1047:E1047"/>
    <mergeCell ref="F1047:G1047"/>
    <mergeCell ref="K1047:M1047"/>
    <mergeCell ref="N1047:O1047"/>
    <mergeCell ref="P1047:Q1047"/>
    <mergeCell ref="A1046:C1046"/>
    <mergeCell ref="D1046:E1046"/>
    <mergeCell ref="F1046:G1046"/>
    <mergeCell ref="K1046:M1046"/>
    <mergeCell ref="N1046:O1046"/>
    <mergeCell ref="P1046:Q1046"/>
    <mergeCell ref="P1056:Q1056"/>
    <mergeCell ref="A1054:C1054"/>
    <mergeCell ref="D1054:E1055"/>
    <mergeCell ref="F1054:G1055"/>
    <mergeCell ref="K1054:M1054"/>
    <mergeCell ref="N1054:O1055"/>
    <mergeCell ref="P1054:Q1055"/>
    <mergeCell ref="A1055:C1055"/>
    <mergeCell ref="K1055:M1055"/>
    <mergeCell ref="A1053:C1053"/>
    <mergeCell ref="D1053:E1053"/>
    <mergeCell ref="F1053:G1053"/>
    <mergeCell ref="K1053:M1053"/>
    <mergeCell ref="N1053:O1053"/>
    <mergeCell ref="P1053:Q1053"/>
    <mergeCell ref="D1050:E1051"/>
    <mergeCell ref="F1050:G1051"/>
    <mergeCell ref="N1050:O1051"/>
    <mergeCell ref="P1050:Q1051"/>
    <mergeCell ref="A1052:C1052"/>
    <mergeCell ref="D1052:E1052"/>
    <mergeCell ref="F1052:G1052"/>
    <mergeCell ref="K1052:M1052"/>
    <mergeCell ref="N1052:O1052"/>
    <mergeCell ref="P1052:Q1052"/>
    <mergeCell ref="A1060:C1060"/>
    <mergeCell ref="D1060:E1060"/>
    <mergeCell ref="K1060:M1060"/>
    <mergeCell ref="N1060:O1060"/>
    <mergeCell ref="A1061:B1061"/>
    <mergeCell ref="K1061:L1061"/>
    <mergeCell ref="A1058:C1058"/>
    <mergeCell ref="D1058:E1058"/>
    <mergeCell ref="K1058:M1058"/>
    <mergeCell ref="N1058:O1058"/>
    <mergeCell ref="A1059:C1059"/>
    <mergeCell ref="D1059:E1059"/>
    <mergeCell ref="K1059:M1059"/>
    <mergeCell ref="N1059:O1059"/>
    <mergeCell ref="A1056:C1056"/>
    <mergeCell ref="D1056:E1056"/>
    <mergeCell ref="F1056:G1056"/>
    <mergeCell ref="K1056:M1056"/>
    <mergeCell ref="N1056:O1056"/>
    <mergeCell ref="A1075:I1085"/>
    <mergeCell ref="J1075:R1085"/>
    <mergeCell ref="A1087:I1087"/>
    <mergeCell ref="J1087:R1087"/>
    <mergeCell ref="A1088:I1098"/>
    <mergeCell ref="J1088:R1098"/>
    <mergeCell ref="D1064:E1064"/>
    <mergeCell ref="N1064:O1064"/>
    <mergeCell ref="D1065:E1065"/>
    <mergeCell ref="N1065:O1065"/>
    <mergeCell ref="A1074:I1074"/>
    <mergeCell ref="J1074:R1074"/>
    <mergeCell ref="A1062:C1062"/>
    <mergeCell ref="D1062:E1062"/>
    <mergeCell ref="K1062:M1062"/>
    <mergeCell ref="N1062:O1062"/>
    <mergeCell ref="A1063:B1063"/>
    <mergeCell ref="K1063:L1063"/>
    <mergeCell ref="A1133:F1133"/>
    <mergeCell ref="M1133:R1133"/>
    <mergeCell ref="A1135:F1135"/>
    <mergeCell ref="M1135:R1135"/>
    <mergeCell ref="A1136:F1136"/>
    <mergeCell ref="M1136:R1136"/>
    <mergeCell ref="A1114:I1124"/>
    <mergeCell ref="J1114:R1124"/>
    <mergeCell ref="M1126:R1126"/>
    <mergeCell ref="A1127:F1127"/>
    <mergeCell ref="M1127:R1127"/>
    <mergeCell ref="A1128:F1128"/>
    <mergeCell ref="M1128:R1128"/>
    <mergeCell ref="A1100:I1100"/>
    <mergeCell ref="J1100:R1100"/>
    <mergeCell ref="A1101:I1111"/>
    <mergeCell ref="J1101:R1111"/>
    <mergeCell ref="A1113:I1113"/>
    <mergeCell ref="J1113:R1113"/>
    <mergeCell ref="A1164:D1164"/>
    <mergeCell ref="A1165:D1165"/>
    <mergeCell ref="A1166:D1166"/>
    <mergeCell ref="A1174:E1183"/>
    <mergeCell ref="F1174:M1203"/>
    <mergeCell ref="N1174:R1183"/>
    <mergeCell ref="A1184:E1193"/>
    <mergeCell ref="N1184:R1193"/>
    <mergeCell ref="A1194:E1203"/>
    <mergeCell ref="N1194:R1203"/>
    <mergeCell ref="A1141:F1141"/>
    <mergeCell ref="M1141:R1141"/>
    <mergeCell ref="A1156:R1156"/>
    <mergeCell ref="A1157:R1157"/>
    <mergeCell ref="A1159:D1159"/>
    <mergeCell ref="K1159:R1170"/>
    <mergeCell ref="A1160:D1160"/>
    <mergeCell ref="A1161:D1161"/>
    <mergeCell ref="A1162:D1162"/>
    <mergeCell ref="A1163:D1163"/>
    <mergeCell ref="A1210:C1210"/>
    <mergeCell ref="D1210:E1210"/>
    <mergeCell ref="F1210:G1210"/>
    <mergeCell ref="K1210:M1210"/>
    <mergeCell ref="N1210:O1210"/>
    <mergeCell ref="P1210:Q1210"/>
    <mergeCell ref="A1209:C1209"/>
    <mergeCell ref="D1209:E1209"/>
    <mergeCell ref="F1209:G1209"/>
    <mergeCell ref="K1209:M1209"/>
    <mergeCell ref="N1209:O1209"/>
    <mergeCell ref="P1209:Q1209"/>
    <mergeCell ref="A1205:H1205"/>
    <mergeCell ref="K1205:R1205"/>
    <mergeCell ref="D1206:E1206"/>
    <mergeCell ref="N1206:O1206"/>
    <mergeCell ref="D1207:E1208"/>
    <mergeCell ref="F1207:G1208"/>
    <mergeCell ref="N1207:O1208"/>
    <mergeCell ref="P1207:Q1208"/>
    <mergeCell ref="A1213:C1213"/>
    <mergeCell ref="D1213:E1213"/>
    <mergeCell ref="F1213:G1213"/>
    <mergeCell ref="K1213:M1213"/>
    <mergeCell ref="N1213:O1213"/>
    <mergeCell ref="P1213:Q1213"/>
    <mergeCell ref="A1212:C1212"/>
    <mergeCell ref="D1212:E1212"/>
    <mergeCell ref="F1212:G1212"/>
    <mergeCell ref="K1212:M1212"/>
    <mergeCell ref="N1212:O1212"/>
    <mergeCell ref="P1212:Q1212"/>
    <mergeCell ref="A1211:C1211"/>
    <mergeCell ref="D1211:E1211"/>
    <mergeCell ref="F1211:G1211"/>
    <mergeCell ref="K1211:M1211"/>
    <mergeCell ref="N1211:O1211"/>
    <mergeCell ref="P1211:Q1211"/>
    <mergeCell ref="P1221:Q1221"/>
    <mergeCell ref="A1219:C1219"/>
    <mergeCell ref="D1219:E1220"/>
    <mergeCell ref="F1219:G1220"/>
    <mergeCell ref="K1219:M1219"/>
    <mergeCell ref="N1219:O1220"/>
    <mergeCell ref="P1219:Q1220"/>
    <mergeCell ref="A1220:C1220"/>
    <mergeCell ref="K1220:M1220"/>
    <mergeCell ref="A1218:C1218"/>
    <mergeCell ref="D1218:E1218"/>
    <mergeCell ref="F1218:G1218"/>
    <mergeCell ref="K1218:M1218"/>
    <mergeCell ref="N1218:O1218"/>
    <mergeCell ref="P1218:Q1218"/>
    <mergeCell ref="D1215:E1216"/>
    <mergeCell ref="F1215:G1216"/>
    <mergeCell ref="N1215:O1216"/>
    <mergeCell ref="P1215:Q1216"/>
    <mergeCell ref="A1217:C1217"/>
    <mergeCell ref="D1217:E1217"/>
    <mergeCell ref="F1217:G1217"/>
    <mergeCell ref="K1217:M1217"/>
    <mergeCell ref="N1217:O1217"/>
    <mergeCell ref="P1217:Q1217"/>
    <mergeCell ref="A1225:C1225"/>
    <mergeCell ref="D1225:E1225"/>
    <mergeCell ref="K1225:M1225"/>
    <mergeCell ref="N1225:O1225"/>
    <mergeCell ref="A1226:B1226"/>
    <mergeCell ref="K1226:L1226"/>
    <mergeCell ref="A1223:C1223"/>
    <mergeCell ref="D1223:E1223"/>
    <mergeCell ref="K1223:M1223"/>
    <mergeCell ref="N1223:O1223"/>
    <mergeCell ref="A1224:C1224"/>
    <mergeCell ref="D1224:E1224"/>
    <mergeCell ref="K1224:M1224"/>
    <mergeCell ref="N1224:O1224"/>
    <mergeCell ref="A1221:C1221"/>
    <mergeCell ref="D1221:E1221"/>
    <mergeCell ref="F1221:G1221"/>
    <mergeCell ref="K1221:M1221"/>
    <mergeCell ref="N1221:O1221"/>
    <mergeCell ref="A1240:I1250"/>
    <mergeCell ref="J1240:R1250"/>
    <mergeCell ref="A1252:I1252"/>
    <mergeCell ref="J1252:R1252"/>
    <mergeCell ref="A1253:I1263"/>
    <mergeCell ref="J1253:R1263"/>
    <mergeCell ref="D1229:E1229"/>
    <mergeCell ref="N1229:O1229"/>
    <mergeCell ref="D1230:E1230"/>
    <mergeCell ref="N1230:O1230"/>
    <mergeCell ref="A1239:I1239"/>
    <mergeCell ref="J1239:R1239"/>
    <mergeCell ref="A1227:C1227"/>
    <mergeCell ref="D1227:E1227"/>
    <mergeCell ref="K1227:M1227"/>
    <mergeCell ref="N1227:O1227"/>
    <mergeCell ref="A1228:B1228"/>
    <mergeCell ref="K1228:L1228"/>
    <mergeCell ref="A1298:F1298"/>
    <mergeCell ref="M1298:R1298"/>
    <mergeCell ref="A1300:F1300"/>
    <mergeCell ref="M1300:R1300"/>
    <mergeCell ref="A1301:F1301"/>
    <mergeCell ref="M1301:R1301"/>
    <mergeCell ref="A1279:I1289"/>
    <mergeCell ref="J1279:R1289"/>
    <mergeCell ref="M1291:R1291"/>
    <mergeCell ref="A1292:F1292"/>
    <mergeCell ref="M1292:R1292"/>
    <mergeCell ref="A1293:F1293"/>
    <mergeCell ref="M1293:R1293"/>
    <mergeCell ref="A1265:I1265"/>
    <mergeCell ref="J1265:R1265"/>
    <mergeCell ref="A1266:I1276"/>
    <mergeCell ref="J1266:R1276"/>
    <mergeCell ref="A1278:I1278"/>
    <mergeCell ref="J1278:R1278"/>
    <mergeCell ref="A1329:D1329"/>
    <mergeCell ref="A1330:D1330"/>
    <mergeCell ref="A1331:D1331"/>
    <mergeCell ref="A1339:E1348"/>
    <mergeCell ref="F1339:M1368"/>
    <mergeCell ref="N1339:R1348"/>
    <mergeCell ref="A1349:E1358"/>
    <mergeCell ref="N1349:R1358"/>
    <mergeCell ref="A1359:E1368"/>
    <mergeCell ref="N1359:R1368"/>
    <mergeCell ref="A1306:F1306"/>
    <mergeCell ref="M1306:R1306"/>
    <mergeCell ref="A1321:R1321"/>
    <mergeCell ref="A1322:R1322"/>
    <mergeCell ref="A1324:D1324"/>
    <mergeCell ref="K1324:R1335"/>
    <mergeCell ref="A1325:D1325"/>
    <mergeCell ref="A1326:D1326"/>
    <mergeCell ref="A1327:D1327"/>
    <mergeCell ref="A1328:D1328"/>
    <mergeCell ref="A1375:C1375"/>
    <mergeCell ref="D1375:E1375"/>
    <mergeCell ref="F1375:G1375"/>
    <mergeCell ref="K1375:M1375"/>
    <mergeCell ref="N1375:O1375"/>
    <mergeCell ref="P1375:Q1375"/>
    <mergeCell ref="A1374:C1374"/>
    <mergeCell ref="D1374:E1374"/>
    <mergeCell ref="F1374:G1374"/>
    <mergeCell ref="K1374:M1374"/>
    <mergeCell ref="N1374:O1374"/>
    <mergeCell ref="P1374:Q1374"/>
    <mergeCell ref="A1370:H1370"/>
    <mergeCell ref="K1370:R1370"/>
    <mergeCell ref="D1371:E1371"/>
    <mergeCell ref="N1371:O1371"/>
    <mergeCell ref="D1372:E1373"/>
    <mergeCell ref="F1372:G1373"/>
    <mergeCell ref="N1372:O1373"/>
    <mergeCell ref="P1372:Q1373"/>
    <mergeCell ref="A1378:C1378"/>
    <mergeCell ref="D1378:E1378"/>
    <mergeCell ref="F1378:G1378"/>
    <mergeCell ref="K1378:M1378"/>
    <mergeCell ref="N1378:O1378"/>
    <mergeCell ref="P1378:Q1378"/>
    <mergeCell ref="A1377:C1377"/>
    <mergeCell ref="D1377:E1377"/>
    <mergeCell ref="F1377:G1377"/>
    <mergeCell ref="K1377:M1377"/>
    <mergeCell ref="N1377:O1377"/>
    <mergeCell ref="P1377:Q1377"/>
    <mergeCell ref="A1376:C1376"/>
    <mergeCell ref="D1376:E1376"/>
    <mergeCell ref="F1376:G1376"/>
    <mergeCell ref="K1376:M1376"/>
    <mergeCell ref="N1376:O1376"/>
    <mergeCell ref="P1376:Q1376"/>
    <mergeCell ref="P1386:Q1386"/>
    <mergeCell ref="A1384:C1384"/>
    <mergeCell ref="D1384:E1385"/>
    <mergeCell ref="F1384:G1385"/>
    <mergeCell ref="K1384:M1384"/>
    <mergeCell ref="N1384:O1385"/>
    <mergeCell ref="P1384:Q1385"/>
    <mergeCell ref="A1385:C1385"/>
    <mergeCell ref="K1385:M1385"/>
    <mergeCell ref="A1383:C1383"/>
    <mergeCell ref="D1383:E1383"/>
    <mergeCell ref="F1383:G1383"/>
    <mergeCell ref="K1383:M1383"/>
    <mergeCell ref="N1383:O1383"/>
    <mergeCell ref="P1383:Q1383"/>
    <mergeCell ref="D1380:E1381"/>
    <mergeCell ref="F1380:G1381"/>
    <mergeCell ref="N1380:O1381"/>
    <mergeCell ref="P1380:Q1381"/>
    <mergeCell ref="A1382:C1382"/>
    <mergeCell ref="D1382:E1382"/>
    <mergeCell ref="F1382:G1382"/>
    <mergeCell ref="K1382:M1382"/>
    <mergeCell ref="N1382:O1382"/>
    <mergeCell ref="P1382:Q1382"/>
    <mergeCell ref="A1390:C1390"/>
    <mergeCell ref="D1390:E1390"/>
    <mergeCell ref="K1390:M1390"/>
    <mergeCell ref="N1390:O1390"/>
    <mergeCell ref="A1391:B1391"/>
    <mergeCell ref="K1391:L1391"/>
    <mergeCell ref="A1388:C1388"/>
    <mergeCell ref="D1388:E1388"/>
    <mergeCell ref="K1388:M1388"/>
    <mergeCell ref="N1388:O1388"/>
    <mergeCell ref="A1389:C1389"/>
    <mergeCell ref="D1389:E1389"/>
    <mergeCell ref="K1389:M1389"/>
    <mergeCell ref="N1389:O1389"/>
    <mergeCell ref="A1386:C1386"/>
    <mergeCell ref="D1386:E1386"/>
    <mergeCell ref="F1386:G1386"/>
    <mergeCell ref="K1386:M1386"/>
    <mergeCell ref="N1386:O1386"/>
    <mergeCell ref="A1405:I1415"/>
    <mergeCell ref="J1405:R1415"/>
    <mergeCell ref="A1417:I1417"/>
    <mergeCell ref="J1417:R1417"/>
    <mergeCell ref="A1418:I1428"/>
    <mergeCell ref="J1418:R1428"/>
    <mergeCell ref="D1394:E1394"/>
    <mergeCell ref="N1394:O1394"/>
    <mergeCell ref="D1395:E1395"/>
    <mergeCell ref="N1395:O1395"/>
    <mergeCell ref="A1404:I1404"/>
    <mergeCell ref="J1404:R1404"/>
    <mergeCell ref="A1392:C1392"/>
    <mergeCell ref="D1392:E1392"/>
    <mergeCell ref="K1392:M1392"/>
    <mergeCell ref="N1392:O1392"/>
    <mergeCell ref="A1393:B1393"/>
    <mergeCell ref="K1393:L1393"/>
    <mergeCell ref="A1463:F1463"/>
    <mergeCell ref="M1463:R1463"/>
    <mergeCell ref="A1465:F1465"/>
    <mergeCell ref="M1465:R1465"/>
    <mergeCell ref="A1466:F1466"/>
    <mergeCell ref="M1466:R1466"/>
    <mergeCell ref="A1444:I1454"/>
    <mergeCell ref="J1444:R1454"/>
    <mergeCell ref="M1456:R1456"/>
    <mergeCell ref="A1457:F1457"/>
    <mergeCell ref="M1457:R1457"/>
    <mergeCell ref="A1458:F1458"/>
    <mergeCell ref="M1458:R1458"/>
    <mergeCell ref="A1430:I1430"/>
    <mergeCell ref="J1430:R1430"/>
    <mergeCell ref="A1431:I1441"/>
    <mergeCell ref="J1431:R1441"/>
    <mergeCell ref="A1443:I1443"/>
    <mergeCell ref="J1443:R1443"/>
    <mergeCell ref="A1494:D1494"/>
    <mergeCell ref="A1495:D1495"/>
    <mergeCell ref="A1496:D1496"/>
    <mergeCell ref="A1504:E1513"/>
    <mergeCell ref="F1504:M1533"/>
    <mergeCell ref="N1504:R1513"/>
    <mergeCell ref="A1514:E1523"/>
    <mergeCell ref="N1514:R1523"/>
    <mergeCell ref="A1524:E1533"/>
    <mergeCell ref="N1524:R1533"/>
    <mergeCell ref="A1471:F1471"/>
    <mergeCell ref="M1471:R1471"/>
    <mergeCell ref="A1486:R1486"/>
    <mergeCell ref="A1487:R1487"/>
    <mergeCell ref="A1489:D1489"/>
    <mergeCell ref="K1489:R1500"/>
    <mergeCell ref="A1490:D1490"/>
    <mergeCell ref="A1491:D1491"/>
    <mergeCell ref="A1492:D1492"/>
    <mergeCell ref="A1493:D1493"/>
    <mergeCell ref="A1540:C1540"/>
    <mergeCell ref="D1540:E1540"/>
    <mergeCell ref="F1540:G1540"/>
    <mergeCell ref="K1540:M1540"/>
    <mergeCell ref="N1540:O1540"/>
    <mergeCell ref="P1540:Q1540"/>
    <mergeCell ref="A1539:C1539"/>
    <mergeCell ref="D1539:E1539"/>
    <mergeCell ref="F1539:G1539"/>
    <mergeCell ref="K1539:M1539"/>
    <mergeCell ref="N1539:O1539"/>
    <mergeCell ref="P1539:Q1539"/>
    <mergeCell ref="A1535:H1535"/>
    <mergeCell ref="K1535:R1535"/>
    <mergeCell ref="D1536:E1536"/>
    <mergeCell ref="N1536:O1536"/>
    <mergeCell ref="D1537:E1538"/>
    <mergeCell ref="F1537:G1538"/>
    <mergeCell ref="N1537:O1538"/>
    <mergeCell ref="P1537:Q1538"/>
    <mergeCell ref="A1543:C1543"/>
    <mergeCell ref="D1543:E1543"/>
    <mergeCell ref="F1543:G1543"/>
    <mergeCell ref="K1543:M1543"/>
    <mergeCell ref="N1543:O1543"/>
    <mergeCell ref="P1543:Q1543"/>
    <mergeCell ref="A1542:C1542"/>
    <mergeCell ref="D1542:E1542"/>
    <mergeCell ref="F1542:G1542"/>
    <mergeCell ref="K1542:M1542"/>
    <mergeCell ref="N1542:O1542"/>
    <mergeCell ref="P1542:Q1542"/>
    <mergeCell ref="A1541:C1541"/>
    <mergeCell ref="D1541:E1541"/>
    <mergeCell ref="F1541:G1541"/>
    <mergeCell ref="K1541:M1541"/>
    <mergeCell ref="N1541:O1541"/>
    <mergeCell ref="P1541:Q1541"/>
    <mergeCell ref="P1551:Q1551"/>
    <mergeCell ref="A1549:C1549"/>
    <mergeCell ref="D1549:E1550"/>
    <mergeCell ref="F1549:G1550"/>
    <mergeCell ref="K1549:M1549"/>
    <mergeCell ref="N1549:O1550"/>
    <mergeCell ref="P1549:Q1550"/>
    <mergeCell ref="A1550:C1550"/>
    <mergeCell ref="K1550:M1550"/>
    <mergeCell ref="A1548:C1548"/>
    <mergeCell ref="D1548:E1548"/>
    <mergeCell ref="F1548:G1548"/>
    <mergeCell ref="K1548:M1548"/>
    <mergeCell ref="N1548:O1548"/>
    <mergeCell ref="P1548:Q1548"/>
    <mergeCell ref="D1545:E1546"/>
    <mergeCell ref="F1545:G1546"/>
    <mergeCell ref="N1545:O1546"/>
    <mergeCell ref="P1545:Q1546"/>
    <mergeCell ref="A1547:C1547"/>
    <mergeCell ref="D1547:E1547"/>
    <mergeCell ref="F1547:G1547"/>
    <mergeCell ref="K1547:M1547"/>
    <mergeCell ref="N1547:O1547"/>
    <mergeCell ref="P1547:Q1547"/>
    <mergeCell ref="A1555:C1555"/>
    <mergeCell ref="D1555:E1555"/>
    <mergeCell ref="K1555:M1555"/>
    <mergeCell ref="N1555:O1555"/>
    <mergeCell ref="A1556:B1556"/>
    <mergeCell ref="K1556:L1556"/>
    <mergeCell ref="A1553:C1553"/>
    <mergeCell ref="D1553:E1553"/>
    <mergeCell ref="K1553:M1553"/>
    <mergeCell ref="N1553:O1553"/>
    <mergeCell ref="A1554:C1554"/>
    <mergeCell ref="D1554:E1554"/>
    <mergeCell ref="K1554:M1554"/>
    <mergeCell ref="N1554:O1554"/>
    <mergeCell ref="A1551:C1551"/>
    <mergeCell ref="D1551:E1551"/>
    <mergeCell ref="F1551:G1551"/>
    <mergeCell ref="K1551:M1551"/>
    <mergeCell ref="N1551:O1551"/>
    <mergeCell ref="A1570:I1580"/>
    <mergeCell ref="J1570:R1580"/>
    <mergeCell ref="A1582:I1582"/>
    <mergeCell ref="J1582:R1582"/>
    <mergeCell ref="A1583:I1593"/>
    <mergeCell ref="J1583:R1593"/>
    <mergeCell ref="D1559:E1559"/>
    <mergeCell ref="N1559:O1559"/>
    <mergeCell ref="D1560:E1560"/>
    <mergeCell ref="N1560:O1560"/>
    <mergeCell ref="A1569:I1569"/>
    <mergeCell ref="J1569:R1569"/>
    <mergeCell ref="A1557:C1557"/>
    <mergeCell ref="D1557:E1557"/>
    <mergeCell ref="K1557:M1557"/>
    <mergeCell ref="N1557:O1557"/>
    <mergeCell ref="A1558:B1558"/>
    <mergeCell ref="K1558:L1558"/>
    <mergeCell ref="A1628:F1628"/>
    <mergeCell ref="M1628:R1628"/>
    <mergeCell ref="A1630:F1630"/>
    <mergeCell ref="M1630:R1630"/>
    <mergeCell ref="A1631:F1631"/>
    <mergeCell ref="M1631:R1631"/>
    <mergeCell ref="A1609:I1619"/>
    <mergeCell ref="J1609:R1619"/>
    <mergeCell ref="M1621:R1621"/>
    <mergeCell ref="A1622:F1622"/>
    <mergeCell ref="M1622:R1622"/>
    <mergeCell ref="A1623:F1623"/>
    <mergeCell ref="M1623:R1623"/>
    <mergeCell ref="A1595:I1595"/>
    <mergeCell ref="J1595:R1595"/>
    <mergeCell ref="A1596:I1606"/>
    <mergeCell ref="J1596:R1606"/>
    <mergeCell ref="A1608:I1608"/>
    <mergeCell ref="J1608:R1608"/>
    <mergeCell ref="A1659:D1659"/>
    <mergeCell ref="A1660:D1660"/>
    <mergeCell ref="A1661:D1661"/>
    <mergeCell ref="A1669:E1678"/>
    <mergeCell ref="F1669:M1698"/>
    <mergeCell ref="N1669:R1678"/>
    <mergeCell ref="A1679:E1688"/>
    <mergeCell ref="N1679:R1688"/>
    <mergeCell ref="A1689:E1698"/>
    <mergeCell ref="N1689:R1698"/>
    <mergeCell ref="A1636:F1636"/>
    <mergeCell ref="M1636:R1636"/>
    <mergeCell ref="A1651:R1651"/>
    <mergeCell ref="A1652:R1652"/>
    <mergeCell ref="A1654:D1654"/>
    <mergeCell ref="K1654:R1665"/>
    <mergeCell ref="A1655:D1655"/>
    <mergeCell ref="A1656:D1656"/>
    <mergeCell ref="A1657:D1657"/>
    <mergeCell ref="A1658:D1658"/>
    <mergeCell ref="A1705:C1705"/>
    <mergeCell ref="D1705:E1705"/>
    <mergeCell ref="F1705:G1705"/>
    <mergeCell ref="K1705:M1705"/>
    <mergeCell ref="N1705:O1705"/>
    <mergeCell ref="P1705:Q1705"/>
    <mergeCell ref="A1704:C1704"/>
    <mergeCell ref="D1704:E1704"/>
    <mergeCell ref="F1704:G1704"/>
    <mergeCell ref="K1704:M1704"/>
    <mergeCell ref="N1704:O1704"/>
    <mergeCell ref="P1704:Q1704"/>
    <mergeCell ref="A1700:H1700"/>
    <mergeCell ref="K1700:R1700"/>
    <mergeCell ref="D1701:E1701"/>
    <mergeCell ref="N1701:O1701"/>
    <mergeCell ref="D1702:E1703"/>
    <mergeCell ref="F1702:G1703"/>
    <mergeCell ref="N1702:O1703"/>
    <mergeCell ref="P1702:Q1703"/>
    <mergeCell ref="A1708:C1708"/>
    <mergeCell ref="D1708:E1708"/>
    <mergeCell ref="F1708:G1708"/>
    <mergeCell ref="K1708:M1708"/>
    <mergeCell ref="N1708:O1708"/>
    <mergeCell ref="P1708:Q1708"/>
    <mergeCell ref="A1707:C1707"/>
    <mergeCell ref="D1707:E1707"/>
    <mergeCell ref="F1707:G1707"/>
    <mergeCell ref="K1707:M1707"/>
    <mergeCell ref="N1707:O1707"/>
    <mergeCell ref="P1707:Q1707"/>
    <mergeCell ref="A1706:C1706"/>
    <mergeCell ref="D1706:E1706"/>
    <mergeCell ref="F1706:G1706"/>
    <mergeCell ref="K1706:M1706"/>
    <mergeCell ref="N1706:O1706"/>
    <mergeCell ref="P1706:Q1706"/>
    <mergeCell ref="P1716:Q1716"/>
    <mergeCell ref="A1714:C1714"/>
    <mergeCell ref="D1714:E1715"/>
    <mergeCell ref="F1714:G1715"/>
    <mergeCell ref="K1714:M1714"/>
    <mergeCell ref="N1714:O1715"/>
    <mergeCell ref="P1714:Q1715"/>
    <mergeCell ref="A1715:C1715"/>
    <mergeCell ref="K1715:M1715"/>
    <mergeCell ref="A1713:C1713"/>
    <mergeCell ref="D1713:E1713"/>
    <mergeCell ref="F1713:G1713"/>
    <mergeCell ref="K1713:M1713"/>
    <mergeCell ref="N1713:O1713"/>
    <mergeCell ref="P1713:Q1713"/>
    <mergeCell ref="D1710:E1711"/>
    <mergeCell ref="F1710:G1711"/>
    <mergeCell ref="N1710:O1711"/>
    <mergeCell ref="P1710:Q1711"/>
    <mergeCell ref="A1712:C1712"/>
    <mergeCell ref="D1712:E1712"/>
    <mergeCell ref="F1712:G1712"/>
    <mergeCell ref="K1712:M1712"/>
    <mergeCell ref="N1712:O1712"/>
    <mergeCell ref="P1712:Q1712"/>
    <mergeCell ref="A1720:C1720"/>
    <mergeCell ref="D1720:E1720"/>
    <mergeCell ref="K1720:M1720"/>
    <mergeCell ref="N1720:O1720"/>
    <mergeCell ref="A1721:B1721"/>
    <mergeCell ref="K1721:L1721"/>
    <mergeCell ref="A1718:C1718"/>
    <mergeCell ref="D1718:E1718"/>
    <mergeCell ref="K1718:M1718"/>
    <mergeCell ref="N1718:O1718"/>
    <mergeCell ref="A1719:C1719"/>
    <mergeCell ref="D1719:E1719"/>
    <mergeCell ref="K1719:M1719"/>
    <mergeCell ref="N1719:O1719"/>
    <mergeCell ref="A1716:C1716"/>
    <mergeCell ref="D1716:E1716"/>
    <mergeCell ref="F1716:G1716"/>
    <mergeCell ref="K1716:M1716"/>
    <mergeCell ref="N1716:O1716"/>
    <mergeCell ref="A1735:I1745"/>
    <mergeCell ref="J1735:R1745"/>
    <mergeCell ref="A1747:I1747"/>
    <mergeCell ref="J1747:R1747"/>
    <mergeCell ref="A1748:I1758"/>
    <mergeCell ref="J1748:R1758"/>
    <mergeCell ref="D1724:E1724"/>
    <mergeCell ref="N1724:O1724"/>
    <mergeCell ref="D1725:E1725"/>
    <mergeCell ref="N1725:O1725"/>
    <mergeCell ref="A1734:I1734"/>
    <mergeCell ref="J1734:R1734"/>
    <mergeCell ref="A1722:C1722"/>
    <mergeCell ref="D1722:E1722"/>
    <mergeCell ref="K1722:M1722"/>
    <mergeCell ref="N1722:O1722"/>
    <mergeCell ref="A1723:B1723"/>
    <mergeCell ref="K1723:L1723"/>
    <mergeCell ref="A1793:F1793"/>
    <mergeCell ref="M1793:R1793"/>
    <mergeCell ref="A1795:F1795"/>
    <mergeCell ref="M1795:R1795"/>
    <mergeCell ref="A1796:F1796"/>
    <mergeCell ref="M1796:R1796"/>
    <mergeCell ref="A1774:I1784"/>
    <mergeCell ref="J1774:R1784"/>
    <mergeCell ref="M1786:R1786"/>
    <mergeCell ref="A1787:F1787"/>
    <mergeCell ref="M1787:R1787"/>
    <mergeCell ref="A1788:F1788"/>
    <mergeCell ref="M1788:R1788"/>
    <mergeCell ref="A1760:I1760"/>
    <mergeCell ref="J1760:R1760"/>
    <mergeCell ref="A1761:I1771"/>
    <mergeCell ref="J1761:R1771"/>
    <mergeCell ref="A1773:I1773"/>
    <mergeCell ref="J1773:R1773"/>
    <mergeCell ref="A1824:D1824"/>
    <mergeCell ref="A1825:D1825"/>
    <mergeCell ref="A1826:D1826"/>
    <mergeCell ref="A1834:E1843"/>
    <mergeCell ref="F1834:M1863"/>
    <mergeCell ref="N1834:R1843"/>
    <mergeCell ref="A1844:E1853"/>
    <mergeCell ref="N1844:R1853"/>
    <mergeCell ref="A1854:E1863"/>
    <mergeCell ref="N1854:R1863"/>
    <mergeCell ref="A1801:F1801"/>
    <mergeCell ref="M1801:R1801"/>
    <mergeCell ref="A1816:R1816"/>
    <mergeCell ref="A1817:R1817"/>
    <mergeCell ref="A1819:D1819"/>
    <mergeCell ref="K1819:R1830"/>
    <mergeCell ref="A1820:D1820"/>
    <mergeCell ref="A1821:D1821"/>
    <mergeCell ref="A1822:D1822"/>
    <mergeCell ref="A1823:D1823"/>
    <mergeCell ref="A1870:C1870"/>
    <mergeCell ref="D1870:E1870"/>
    <mergeCell ref="F1870:G1870"/>
    <mergeCell ref="K1870:M1870"/>
    <mergeCell ref="N1870:O1870"/>
    <mergeCell ref="P1870:Q1870"/>
    <mergeCell ref="A1869:C1869"/>
    <mergeCell ref="D1869:E1869"/>
    <mergeCell ref="F1869:G1869"/>
    <mergeCell ref="K1869:M1869"/>
    <mergeCell ref="N1869:O1869"/>
    <mergeCell ref="P1869:Q1869"/>
    <mergeCell ref="A1865:H1865"/>
    <mergeCell ref="K1865:R1865"/>
    <mergeCell ref="D1866:E1866"/>
    <mergeCell ref="N1866:O1866"/>
    <mergeCell ref="D1867:E1868"/>
    <mergeCell ref="F1867:G1868"/>
    <mergeCell ref="N1867:O1868"/>
    <mergeCell ref="P1867:Q1868"/>
    <mergeCell ref="A1873:C1873"/>
    <mergeCell ref="D1873:E1873"/>
    <mergeCell ref="F1873:G1873"/>
    <mergeCell ref="K1873:M1873"/>
    <mergeCell ref="N1873:O1873"/>
    <mergeCell ref="P1873:Q1873"/>
    <mergeCell ref="A1872:C1872"/>
    <mergeCell ref="D1872:E1872"/>
    <mergeCell ref="F1872:G1872"/>
    <mergeCell ref="K1872:M1872"/>
    <mergeCell ref="N1872:O1872"/>
    <mergeCell ref="P1872:Q1872"/>
    <mergeCell ref="A1871:C1871"/>
    <mergeCell ref="D1871:E1871"/>
    <mergeCell ref="F1871:G1871"/>
    <mergeCell ref="K1871:M1871"/>
    <mergeCell ref="N1871:O1871"/>
    <mergeCell ref="P1871:Q1871"/>
    <mergeCell ref="P1881:Q1881"/>
    <mergeCell ref="A1879:C1879"/>
    <mergeCell ref="D1879:E1880"/>
    <mergeCell ref="F1879:G1880"/>
    <mergeCell ref="K1879:M1879"/>
    <mergeCell ref="N1879:O1880"/>
    <mergeCell ref="P1879:Q1880"/>
    <mergeCell ref="A1880:C1880"/>
    <mergeCell ref="K1880:M1880"/>
    <mergeCell ref="A1878:C1878"/>
    <mergeCell ref="D1878:E1878"/>
    <mergeCell ref="F1878:G1878"/>
    <mergeCell ref="K1878:M1878"/>
    <mergeCell ref="N1878:O1878"/>
    <mergeCell ref="P1878:Q1878"/>
    <mergeCell ref="D1875:E1876"/>
    <mergeCell ref="F1875:G1876"/>
    <mergeCell ref="N1875:O1876"/>
    <mergeCell ref="P1875:Q1876"/>
    <mergeCell ref="A1877:C1877"/>
    <mergeCell ref="D1877:E1877"/>
    <mergeCell ref="F1877:G1877"/>
    <mergeCell ref="K1877:M1877"/>
    <mergeCell ref="N1877:O1877"/>
    <mergeCell ref="P1877:Q1877"/>
    <mergeCell ref="A1885:C1885"/>
    <mergeCell ref="D1885:E1885"/>
    <mergeCell ref="K1885:M1885"/>
    <mergeCell ref="N1885:O1885"/>
    <mergeCell ref="A1886:B1886"/>
    <mergeCell ref="K1886:L1886"/>
    <mergeCell ref="A1883:C1883"/>
    <mergeCell ref="D1883:E1883"/>
    <mergeCell ref="K1883:M1883"/>
    <mergeCell ref="N1883:O1883"/>
    <mergeCell ref="A1884:C1884"/>
    <mergeCell ref="D1884:E1884"/>
    <mergeCell ref="K1884:M1884"/>
    <mergeCell ref="N1884:O1884"/>
    <mergeCell ref="A1881:C1881"/>
    <mergeCell ref="D1881:E1881"/>
    <mergeCell ref="F1881:G1881"/>
    <mergeCell ref="K1881:M1881"/>
    <mergeCell ref="N1881:O1881"/>
    <mergeCell ref="A1900:I1910"/>
    <mergeCell ref="J1900:R1910"/>
    <mergeCell ref="A1912:I1912"/>
    <mergeCell ref="J1912:R1912"/>
    <mergeCell ref="A1913:I1923"/>
    <mergeCell ref="J1913:R1923"/>
    <mergeCell ref="D1889:E1889"/>
    <mergeCell ref="N1889:O1889"/>
    <mergeCell ref="D1890:E1890"/>
    <mergeCell ref="N1890:O1890"/>
    <mergeCell ref="A1899:I1899"/>
    <mergeCell ref="J1899:R1899"/>
    <mergeCell ref="A1887:C1887"/>
    <mergeCell ref="D1887:E1887"/>
    <mergeCell ref="K1887:M1887"/>
    <mergeCell ref="N1887:O1887"/>
    <mergeCell ref="A1888:B1888"/>
    <mergeCell ref="K1888:L1888"/>
    <mergeCell ref="A1958:F1958"/>
    <mergeCell ref="M1958:R1958"/>
    <mergeCell ref="A1960:F1960"/>
    <mergeCell ref="M1960:R1960"/>
    <mergeCell ref="A1961:F1961"/>
    <mergeCell ref="M1961:R1961"/>
    <mergeCell ref="A1939:I1949"/>
    <mergeCell ref="J1939:R1949"/>
    <mergeCell ref="M1951:R1951"/>
    <mergeCell ref="A1952:F1952"/>
    <mergeCell ref="M1952:R1952"/>
    <mergeCell ref="A1953:F1953"/>
    <mergeCell ref="M1953:R1953"/>
    <mergeCell ref="A1925:I1925"/>
    <mergeCell ref="J1925:R1925"/>
    <mergeCell ref="A1926:I1936"/>
    <mergeCell ref="J1926:R1936"/>
    <mergeCell ref="A1938:I1938"/>
    <mergeCell ref="J1938:R1938"/>
    <mergeCell ref="A1989:D1989"/>
    <mergeCell ref="A1990:D1990"/>
    <mergeCell ref="A1991:D1991"/>
    <mergeCell ref="A1999:E2008"/>
    <mergeCell ref="F1999:M2028"/>
    <mergeCell ref="N1999:R2008"/>
    <mergeCell ref="A2009:E2018"/>
    <mergeCell ref="N2009:R2018"/>
    <mergeCell ref="A2019:E2028"/>
    <mergeCell ref="N2019:R2028"/>
    <mergeCell ref="A1966:F1966"/>
    <mergeCell ref="M1966:R1966"/>
    <mergeCell ref="A1981:R1981"/>
    <mergeCell ref="A1982:R1982"/>
    <mergeCell ref="A1984:D1984"/>
    <mergeCell ref="K1984:R1995"/>
    <mergeCell ref="A1985:D1985"/>
    <mergeCell ref="A1986:D1986"/>
    <mergeCell ref="A1987:D1987"/>
    <mergeCell ref="A1988:D1988"/>
    <mergeCell ref="A2035:C2035"/>
    <mergeCell ref="D2035:E2035"/>
    <mergeCell ref="F2035:G2035"/>
    <mergeCell ref="K2035:M2035"/>
    <mergeCell ref="N2035:O2035"/>
    <mergeCell ref="P2035:Q2035"/>
    <mergeCell ref="A2034:C2034"/>
    <mergeCell ref="D2034:E2034"/>
    <mergeCell ref="F2034:G2034"/>
    <mergeCell ref="K2034:M2034"/>
    <mergeCell ref="N2034:O2034"/>
    <mergeCell ref="P2034:Q2034"/>
    <mergeCell ref="A2030:H2030"/>
    <mergeCell ref="K2030:R2030"/>
    <mergeCell ref="D2031:E2031"/>
    <mergeCell ref="N2031:O2031"/>
    <mergeCell ref="D2032:E2033"/>
    <mergeCell ref="F2032:G2033"/>
    <mergeCell ref="N2032:O2033"/>
    <mergeCell ref="P2032:Q2033"/>
    <mergeCell ref="A2038:C2038"/>
    <mergeCell ref="D2038:E2038"/>
    <mergeCell ref="F2038:G2038"/>
    <mergeCell ref="K2038:M2038"/>
    <mergeCell ref="N2038:O2038"/>
    <mergeCell ref="P2038:Q2038"/>
    <mergeCell ref="A2037:C2037"/>
    <mergeCell ref="D2037:E2037"/>
    <mergeCell ref="F2037:G2037"/>
    <mergeCell ref="K2037:M2037"/>
    <mergeCell ref="N2037:O2037"/>
    <mergeCell ref="P2037:Q2037"/>
    <mergeCell ref="A2036:C2036"/>
    <mergeCell ref="D2036:E2036"/>
    <mergeCell ref="F2036:G2036"/>
    <mergeCell ref="K2036:M2036"/>
    <mergeCell ref="N2036:O2036"/>
    <mergeCell ref="P2036:Q2036"/>
    <mergeCell ref="P2046:Q2046"/>
    <mergeCell ref="A2044:C2044"/>
    <mergeCell ref="D2044:E2045"/>
    <mergeCell ref="F2044:G2045"/>
    <mergeCell ref="K2044:M2044"/>
    <mergeCell ref="N2044:O2045"/>
    <mergeCell ref="P2044:Q2045"/>
    <mergeCell ref="A2045:C2045"/>
    <mergeCell ref="K2045:M2045"/>
    <mergeCell ref="A2043:C2043"/>
    <mergeCell ref="D2043:E2043"/>
    <mergeCell ref="F2043:G2043"/>
    <mergeCell ref="K2043:M2043"/>
    <mergeCell ref="N2043:O2043"/>
    <mergeCell ref="P2043:Q2043"/>
    <mergeCell ref="D2040:E2041"/>
    <mergeCell ref="F2040:G2041"/>
    <mergeCell ref="N2040:O2041"/>
    <mergeCell ref="P2040:Q2041"/>
    <mergeCell ref="A2042:C2042"/>
    <mergeCell ref="D2042:E2042"/>
    <mergeCell ref="F2042:G2042"/>
    <mergeCell ref="K2042:M2042"/>
    <mergeCell ref="N2042:O2042"/>
    <mergeCell ref="P2042:Q2042"/>
    <mergeCell ref="A2050:C2050"/>
    <mergeCell ref="D2050:E2050"/>
    <mergeCell ref="K2050:M2050"/>
    <mergeCell ref="N2050:O2050"/>
    <mergeCell ref="A2051:B2051"/>
    <mergeCell ref="K2051:L2051"/>
    <mergeCell ref="A2048:C2048"/>
    <mergeCell ref="D2048:E2048"/>
    <mergeCell ref="K2048:M2048"/>
    <mergeCell ref="N2048:O2048"/>
    <mergeCell ref="A2049:C2049"/>
    <mergeCell ref="D2049:E2049"/>
    <mergeCell ref="K2049:M2049"/>
    <mergeCell ref="N2049:O2049"/>
    <mergeCell ref="A2046:C2046"/>
    <mergeCell ref="D2046:E2046"/>
    <mergeCell ref="F2046:G2046"/>
    <mergeCell ref="K2046:M2046"/>
    <mergeCell ref="N2046:O2046"/>
    <mergeCell ref="A2065:I2075"/>
    <mergeCell ref="J2065:R2075"/>
    <mergeCell ref="A2077:I2077"/>
    <mergeCell ref="J2077:R2077"/>
    <mergeCell ref="A2078:I2088"/>
    <mergeCell ref="J2078:R2088"/>
    <mergeCell ref="D2054:E2054"/>
    <mergeCell ref="N2054:O2054"/>
    <mergeCell ref="D2055:E2055"/>
    <mergeCell ref="N2055:O2055"/>
    <mergeCell ref="A2064:I2064"/>
    <mergeCell ref="J2064:R2064"/>
    <mergeCell ref="A2052:C2052"/>
    <mergeCell ref="D2052:E2052"/>
    <mergeCell ref="K2052:M2052"/>
    <mergeCell ref="N2052:O2052"/>
    <mergeCell ref="A2053:B2053"/>
    <mergeCell ref="K2053:L2053"/>
    <mergeCell ref="A2123:F2123"/>
    <mergeCell ref="M2123:R2123"/>
    <mergeCell ref="A2125:F2125"/>
    <mergeCell ref="M2125:R2125"/>
    <mergeCell ref="A2126:F2126"/>
    <mergeCell ref="M2126:R2126"/>
    <mergeCell ref="A2104:I2114"/>
    <mergeCell ref="J2104:R2114"/>
    <mergeCell ref="M2116:R2116"/>
    <mergeCell ref="A2117:F2117"/>
    <mergeCell ref="M2117:R2117"/>
    <mergeCell ref="A2118:F2118"/>
    <mergeCell ref="M2118:R2118"/>
    <mergeCell ref="A2090:I2090"/>
    <mergeCell ref="J2090:R2090"/>
    <mergeCell ref="A2091:I2101"/>
    <mergeCell ref="J2091:R2101"/>
    <mergeCell ref="A2103:I2103"/>
    <mergeCell ref="J2103:R2103"/>
    <mergeCell ref="A2154:D2154"/>
    <mergeCell ref="A2155:D2155"/>
    <mergeCell ref="A2156:D2156"/>
    <mergeCell ref="A2164:E2173"/>
    <mergeCell ref="F2164:M2193"/>
    <mergeCell ref="N2164:R2173"/>
    <mergeCell ref="A2174:E2183"/>
    <mergeCell ref="N2174:R2183"/>
    <mergeCell ref="A2184:E2193"/>
    <mergeCell ref="N2184:R2193"/>
    <mergeCell ref="A2131:F2131"/>
    <mergeCell ref="M2131:R2131"/>
    <mergeCell ref="A2146:R2146"/>
    <mergeCell ref="A2147:R2147"/>
    <mergeCell ref="A2149:D2149"/>
    <mergeCell ref="K2149:R2160"/>
    <mergeCell ref="A2150:D2150"/>
    <mergeCell ref="A2151:D2151"/>
    <mergeCell ref="A2152:D2152"/>
    <mergeCell ref="A2153:D2153"/>
    <mergeCell ref="A2200:C2200"/>
    <mergeCell ref="D2200:E2200"/>
    <mergeCell ref="F2200:G2200"/>
    <mergeCell ref="K2200:M2200"/>
    <mergeCell ref="N2200:O2200"/>
    <mergeCell ref="P2200:Q2200"/>
    <mergeCell ref="A2199:C2199"/>
    <mergeCell ref="D2199:E2199"/>
    <mergeCell ref="F2199:G2199"/>
    <mergeCell ref="K2199:M2199"/>
    <mergeCell ref="N2199:O2199"/>
    <mergeCell ref="P2199:Q2199"/>
    <mergeCell ref="A2195:H2195"/>
    <mergeCell ref="K2195:R2195"/>
    <mergeCell ref="D2196:E2196"/>
    <mergeCell ref="N2196:O2196"/>
    <mergeCell ref="D2197:E2198"/>
    <mergeCell ref="F2197:G2198"/>
    <mergeCell ref="N2197:O2198"/>
    <mergeCell ref="P2197:Q2198"/>
    <mergeCell ref="A2203:C2203"/>
    <mergeCell ref="D2203:E2203"/>
    <mergeCell ref="F2203:G2203"/>
    <mergeCell ref="K2203:M2203"/>
    <mergeCell ref="N2203:O2203"/>
    <mergeCell ref="P2203:Q2203"/>
    <mergeCell ref="A2202:C2202"/>
    <mergeCell ref="D2202:E2202"/>
    <mergeCell ref="F2202:G2202"/>
    <mergeCell ref="K2202:M2202"/>
    <mergeCell ref="N2202:O2202"/>
    <mergeCell ref="P2202:Q2202"/>
    <mergeCell ref="A2201:C2201"/>
    <mergeCell ref="D2201:E2201"/>
    <mergeCell ref="F2201:G2201"/>
    <mergeCell ref="K2201:M2201"/>
    <mergeCell ref="N2201:O2201"/>
    <mergeCell ref="P2201:Q2201"/>
    <mergeCell ref="P2211:Q2211"/>
    <mergeCell ref="A2209:C2209"/>
    <mergeCell ref="D2209:E2210"/>
    <mergeCell ref="F2209:G2210"/>
    <mergeCell ref="K2209:M2209"/>
    <mergeCell ref="N2209:O2210"/>
    <mergeCell ref="P2209:Q2210"/>
    <mergeCell ref="A2210:C2210"/>
    <mergeCell ref="K2210:M2210"/>
    <mergeCell ref="A2208:C2208"/>
    <mergeCell ref="D2208:E2208"/>
    <mergeCell ref="F2208:G2208"/>
    <mergeCell ref="K2208:M2208"/>
    <mergeCell ref="N2208:O2208"/>
    <mergeCell ref="P2208:Q2208"/>
    <mergeCell ref="D2205:E2206"/>
    <mergeCell ref="F2205:G2206"/>
    <mergeCell ref="N2205:O2206"/>
    <mergeCell ref="P2205:Q2206"/>
    <mergeCell ref="A2207:C2207"/>
    <mergeCell ref="D2207:E2207"/>
    <mergeCell ref="F2207:G2207"/>
    <mergeCell ref="K2207:M2207"/>
    <mergeCell ref="N2207:O2207"/>
    <mergeCell ref="P2207:Q2207"/>
    <mergeCell ref="A2215:C2215"/>
    <mergeCell ref="D2215:E2215"/>
    <mergeCell ref="K2215:M2215"/>
    <mergeCell ref="N2215:O2215"/>
    <mergeCell ref="A2216:B2216"/>
    <mergeCell ref="K2216:L2216"/>
    <mergeCell ref="A2213:C2213"/>
    <mergeCell ref="D2213:E2213"/>
    <mergeCell ref="K2213:M2213"/>
    <mergeCell ref="N2213:O2213"/>
    <mergeCell ref="A2214:C2214"/>
    <mergeCell ref="D2214:E2214"/>
    <mergeCell ref="K2214:M2214"/>
    <mergeCell ref="N2214:O2214"/>
    <mergeCell ref="A2211:C2211"/>
    <mergeCell ref="D2211:E2211"/>
    <mergeCell ref="F2211:G2211"/>
    <mergeCell ref="K2211:M2211"/>
    <mergeCell ref="N2211:O2211"/>
    <mergeCell ref="A2230:I2240"/>
    <mergeCell ref="J2230:R2240"/>
    <mergeCell ref="A2242:I2242"/>
    <mergeCell ref="J2242:R2242"/>
    <mergeCell ref="A2243:I2253"/>
    <mergeCell ref="J2243:R2253"/>
    <mergeCell ref="D2219:E2219"/>
    <mergeCell ref="N2219:O2219"/>
    <mergeCell ref="D2220:E2220"/>
    <mergeCell ref="N2220:O2220"/>
    <mergeCell ref="A2229:I2229"/>
    <mergeCell ref="J2229:R2229"/>
    <mergeCell ref="A2217:C2217"/>
    <mergeCell ref="D2217:E2217"/>
    <mergeCell ref="K2217:M2217"/>
    <mergeCell ref="N2217:O2217"/>
    <mergeCell ref="A2218:B2218"/>
    <mergeCell ref="K2218:L2218"/>
    <mergeCell ref="A2288:F2288"/>
    <mergeCell ref="M2288:R2288"/>
    <mergeCell ref="A2290:F2290"/>
    <mergeCell ref="M2290:R2290"/>
    <mergeCell ref="A2291:F2291"/>
    <mergeCell ref="M2291:R2291"/>
    <mergeCell ref="A2269:I2279"/>
    <mergeCell ref="J2269:R2279"/>
    <mergeCell ref="M2281:R2281"/>
    <mergeCell ref="A2282:F2282"/>
    <mergeCell ref="M2282:R2282"/>
    <mergeCell ref="A2283:F2283"/>
    <mergeCell ref="M2283:R2283"/>
    <mergeCell ref="A2255:I2255"/>
    <mergeCell ref="J2255:R2255"/>
    <mergeCell ref="A2256:I2266"/>
    <mergeCell ref="J2256:R2266"/>
    <mergeCell ref="A2268:I2268"/>
    <mergeCell ref="J2268:R2268"/>
    <mergeCell ref="A2319:D2319"/>
    <mergeCell ref="A2320:D2320"/>
    <mergeCell ref="A2321:D2321"/>
    <mergeCell ref="A2329:E2338"/>
    <mergeCell ref="F2329:M2358"/>
    <mergeCell ref="N2329:R2338"/>
    <mergeCell ref="A2339:E2348"/>
    <mergeCell ref="N2339:R2348"/>
    <mergeCell ref="A2349:E2358"/>
    <mergeCell ref="N2349:R2358"/>
    <mergeCell ref="A2296:F2296"/>
    <mergeCell ref="M2296:R2296"/>
    <mergeCell ref="A2311:R2311"/>
    <mergeCell ref="A2312:R2312"/>
    <mergeCell ref="A2314:D2314"/>
    <mergeCell ref="K2314:R2325"/>
    <mergeCell ref="A2315:D2315"/>
    <mergeCell ref="A2316:D2316"/>
    <mergeCell ref="A2317:D2317"/>
    <mergeCell ref="A2318:D2318"/>
    <mergeCell ref="A2365:C2365"/>
    <mergeCell ref="D2365:E2365"/>
    <mergeCell ref="F2365:G2365"/>
    <mergeCell ref="K2365:M2365"/>
    <mergeCell ref="N2365:O2365"/>
    <mergeCell ref="P2365:Q2365"/>
    <mergeCell ref="A2364:C2364"/>
    <mergeCell ref="D2364:E2364"/>
    <mergeCell ref="F2364:G2364"/>
    <mergeCell ref="K2364:M2364"/>
    <mergeCell ref="N2364:O2364"/>
    <mergeCell ref="P2364:Q2364"/>
    <mergeCell ref="A2360:H2360"/>
    <mergeCell ref="K2360:R2360"/>
    <mergeCell ref="D2361:E2361"/>
    <mergeCell ref="N2361:O2361"/>
    <mergeCell ref="D2362:E2363"/>
    <mergeCell ref="F2362:G2363"/>
    <mergeCell ref="N2362:O2363"/>
    <mergeCell ref="P2362:Q2363"/>
    <mergeCell ref="A2368:C2368"/>
    <mergeCell ref="D2368:E2368"/>
    <mergeCell ref="F2368:G2368"/>
    <mergeCell ref="K2368:M2368"/>
    <mergeCell ref="N2368:O2368"/>
    <mergeCell ref="P2368:Q2368"/>
    <mergeCell ref="A2367:C2367"/>
    <mergeCell ref="D2367:E2367"/>
    <mergeCell ref="F2367:G2367"/>
    <mergeCell ref="K2367:M2367"/>
    <mergeCell ref="N2367:O2367"/>
    <mergeCell ref="P2367:Q2367"/>
    <mergeCell ref="A2366:C2366"/>
    <mergeCell ref="D2366:E2366"/>
    <mergeCell ref="F2366:G2366"/>
    <mergeCell ref="K2366:M2366"/>
    <mergeCell ref="N2366:O2366"/>
    <mergeCell ref="P2366:Q2366"/>
    <mergeCell ref="P2376:Q2376"/>
    <mergeCell ref="A2374:C2374"/>
    <mergeCell ref="D2374:E2375"/>
    <mergeCell ref="F2374:G2375"/>
    <mergeCell ref="K2374:M2374"/>
    <mergeCell ref="N2374:O2375"/>
    <mergeCell ref="P2374:Q2375"/>
    <mergeCell ref="A2375:C2375"/>
    <mergeCell ref="K2375:M2375"/>
    <mergeCell ref="A2373:C2373"/>
    <mergeCell ref="D2373:E2373"/>
    <mergeCell ref="F2373:G2373"/>
    <mergeCell ref="K2373:M2373"/>
    <mergeCell ref="N2373:O2373"/>
    <mergeCell ref="P2373:Q2373"/>
    <mergeCell ref="D2370:E2371"/>
    <mergeCell ref="F2370:G2371"/>
    <mergeCell ref="N2370:O2371"/>
    <mergeCell ref="P2370:Q2371"/>
    <mergeCell ref="A2372:C2372"/>
    <mergeCell ref="D2372:E2372"/>
    <mergeCell ref="F2372:G2372"/>
    <mergeCell ref="K2372:M2372"/>
    <mergeCell ref="N2372:O2372"/>
    <mergeCell ref="P2372:Q2372"/>
    <mergeCell ref="A2380:C2380"/>
    <mergeCell ref="D2380:E2380"/>
    <mergeCell ref="K2380:M2380"/>
    <mergeCell ref="N2380:O2380"/>
    <mergeCell ref="A2381:B2381"/>
    <mergeCell ref="K2381:L2381"/>
    <mergeCell ref="A2378:C2378"/>
    <mergeCell ref="D2378:E2378"/>
    <mergeCell ref="K2378:M2378"/>
    <mergeCell ref="N2378:O2378"/>
    <mergeCell ref="A2379:C2379"/>
    <mergeCell ref="D2379:E2379"/>
    <mergeCell ref="K2379:M2379"/>
    <mergeCell ref="N2379:O2379"/>
    <mergeCell ref="A2376:C2376"/>
    <mergeCell ref="D2376:E2376"/>
    <mergeCell ref="F2376:G2376"/>
    <mergeCell ref="K2376:M2376"/>
    <mergeCell ref="N2376:O2376"/>
    <mergeCell ref="A2395:I2405"/>
    <mergeCell ref="J2395:R2405"/>
    <mergeCell ref="A2407:I2407"/>
    <mergeCell ref="J2407:R2407"/>
    <mergeCell ref="A2408:I2418"/>
    <mergeCell ref="J2408:R2418"/>
    <mergeCell ref="D2384:E2384"/>
    <mergeCell ref="N2384:O2384"/>
    <mergeCell ref="D2385:E2385"/>
    <mergeCell ref="N2385:O2385"/>
    <mergeCell ref="A2394:I2394"/>
    <mergeCell ref="J2394:R2394"/>
    <mergeCell ref="A2382:C2382"/>
    <mergeCell ref="D2382:E2382"/>
    <mergeCell ref="K2382:M2382"/>
    <mergeCell ref="N2382:O2382"/>
    <mergeCell ref="A2383:B2383"/>
    <mergeCell ref="K2383:L2383"/>
    <mergeCell ref="A2453:F2453"/>
    <mergeCell ref="M2453:R2453"/>
    <mergeCell ref="A2455:F2455"/>
    <mergeCell ref="M2455:R2455"/>
    <mergeCell ref="A2456:F2456"/>
    <mergeCell ref="M2456:R2456"/>
    <mergeCell ref="A2434:I2444"/>
    <mergeCell ref="J2434:R2444"/>
    <mergeCell ref="M2446:R2446"/>
    <mergeCell ref="A2447:F2447"/>
    <mergeCell ref="M2447:R2447"/>
    <mergeCell ref="A2448:F2448"/>
    <mergeCell ref="M2448:R2448"/>
    <mergeCell ref="A2420:I2420"/>
    <mergeCell ref="J2420:R2420"/>
    <mergeCell ref="A2421:I2431"/>
    <mergeCell ref="J2421:R2431"/>
    <mergeCell ref="A2433:I2433"/>
    <mergeCell ref="J2433:R2433"/>
    <mergeCell ref="A2484:D2484"/>
    <mergeCell ref="A2485:D2485"/>
    <mergeCell ref="A2486:D2486"/>
    <mergeCell ref="A2494:E2503"/>
    <mergeCell ref="F2494:M2523"/>
    <mergeCell ref="N2494:R2503"/>
    <mergeCell ref="A2504:E2513"/>
    <mergeCell ref="N2504:R2513"/>
    <mergeCell ref="A2514:E2523"/>
    <mergeCell ref="N2514:R2523"/>
    <mergeCell ref="A2461:F2461"/>
    <mergeCell ref="M2461:R2461"/>
    <mergeCell ref="A2476:R2476"/>
    <mergeCell ref="A2477:R2477"/>
    <mergeCell ref="A2479:D2479"/>
    <mergeCell ref="K2479:R2490"/>
    <mergeCell ref="A2480:D2480"/>
    <mergeCell ref="A2481:D2481"/>
    <mergeCell ref="A2482:D2482"/>
    <mergeCell ref="A2483:D2483"/>
    <mergeCell ref="A2530:C2530"/>
    <mergeCell ref="D2530:E2530"/>
    <mergeCell ref="F2530:G2530"/>
    <mergeCell ref="K2530:M2530"/>
    <mergeCell ref="N2530:O2530"/>
    <mergeCell ref="P2530:Q2530"/>
    <mergeCell ref="A2529:C2529"/>
    <mergeCell ref="D2529:E2529"/>
    <mergeCell ref="F2529:G2529"/>
    <mergeCell ref="K2529:M2529"/>
    <mergeCell ref="N2529:O2529"/>
    <mergeCell ref="P2529:Q2529"/>
    <mergeCell ref="A2525:H2525"/>
    <mergeCell ref="K2525:R2525"/>
    <mergeCell ref="D2526:E2526"/>
    <mergeCell ref="N2526:O2526"/>
    <mergeCell ref="D2527:E2528"/>
    <mergeCell ref="F2527:G2528"/>
    <mergeCell ref="N2527:O2528"/>
    <mergeCell ref="P2527:Q2528"/>
    <mergeCell ref="A2533:C2533"/>
    <mergeCell ref="D2533:E2533"/>
    <mergeCell ref="F2533:G2533"/>
    <mergeCell ref="K2533:M2533"/>
    <mergeCell ref="N2533:O2533"/>
    <mergeCell ref="P2533:Q2533"/>
    <mergeCell ref="A2532:C2532"/>
    <mergeCell ref="D2532:E2532"/>
    <mergeCell ref="F2532:G2532"/>
    <mergeCell ref="K2532:M2532"/>
    <mergeCell ref="N2532:O2532"/>
    <mergeCell ref="P2532:Q2532"/>
    <mergeCell ref="A2531:C2531"/>
    <mergeCell ref="D2531:E2531"/>
    <mergeCell ref="F2531:G2531"/>
    <mergeCell ref="K2531:M2531"/>
    <mergeCell ref="N2531:O2531"/>
    <mergeCell ref="P2531:Q2531"/>
    <mergeCell ref="P2541:Q2541"/>
    <mergeCell ref="A2539:C2539"/>
    <mergeCell ref="D2539:E2540"/>
    <mergeCell ref="F2539:G2540"/>
    <mergeCell ref="K2539:M2539"/>
    <mergeCell ref="N2539:O2540"/>
    <mergeCell ref="P2539:Q2540"/>
    <mergeCell ref="A2540:C2540"/>
    <mergeCell ref="K2540:M2540"/>
    <mergeCell ref="A2538:C2538"/>
    <mergeCell ref="D2538:E2538"/>
    <mergeCell ref="F2538:G2538"/>
    <mergeCell ref="K2538:M2538"/>
    <mergeCell ref="N2538:O2538"/>
    <mergeCell ref="P2538:Q2538"/>
    <mergeCell ref="D2535:E2536"/>
    <mergeCell ref="F2535:G2536"/>
    <mergeCell ref="N2535:O2536"/>
    <mergeCell ref="P2535:Q2536"/>
    <mergeCell ref="A2537:C2537"/>
    <mergeCell ref="D2537:E2537"/>
    <mergeCell ref="F2537:G2537"/>
    <mergeCell ref="K2537:M2537"/>
    <mergeCell ref="N2537:O2537"/>
    <mergeCell ref="P2537:Q2537"/>
    <mergeCell ref="A2545:C2545"/>
    <mergeCell ref="D2545:E2545"/>
    <mergeCell ref="K2545:M2545"/>
    <mergeCell ref="N2545:O2545"/>
    <mergeCell ref="A2546:B2546"/>
    <mergeCell ref="K2546:L2546"/>
    <mergeCell ref="A2543:C2543"/>
    <mergeCell ref="D2543:E2543"/>
    <mergeCell ref="K2543:M2543"/>
    <mergeCell ref="N2543:O2543"/>
    <mergeCell ref="A2544:C2544"/>
    <mergeCell ref="D2544:E2544"/>
    <mergeCell ref="K2544:M2544"/>
    <mergeCell ref="N2544:O2544"/>
    <mergeCell ref="A2541:C2541"/>
    <mergeCell ref="D2541:E2541"/>
    <mergeCell ref="F2541:G2541"/>
    <mergeCell ref="K2541:M2541"/>
    <mergeCell ref="N2541:O2541"/>
    <mergeCell ref="A2560:I2570"/>
    <mergeCell ref="J2560:R2570"/>
    <mergeCell ref="A2572:I2572"/>
    <mergeCell ref="J2572:R2572"/>
    <mergeCell ref="A2573:I2583"/>
    <mergeCell ref="J2573:R2583"/>
    <mergeCell ref="D2549:E2549"/>
    <mergeCell ref="N2549:O2549"/>
    <mergeCell ref="D2550:E2550"/>
    <mergeCell ref="N2550:O2550"/>
    <mergeCell ref="A2559:I2559"/>
    <mergeCell ref="J2559:R2559"/>
    <mergeCell ref="A2547:C2547"/>
    <mergeCell ref="D2547:E2547"/>
    <mergeCell ref="K2547:M2547"/>
    <mergeCell ref="N2547:O2547"/>
    <mergeCell ref="A2548:B2548"/>
    <mergeCell ref="K2548:L2548"/>
    <mergeCell ref="A2618:F2618"/>
    <mergeCell ref="M2618:R2618"/>
    <mergeCell ref="A2620:F2620"/>
    <mergeCell ref="M2620:R2620"/>
    <mergeCell ref="A2621:F2621"/>
    <mergeCell ref="M2621:R2621"/>
    <mergeCell ref="A2599:I2609"/>
    <mergeCell ref="J2599:R2609"/>
    <mergeCell ref="M2611:R2611"/>
    <mergeCell ref="A2612:F2612"/>
    <mergeCell ref="M2612:R2612"/>
    <mergeCell ref="A2613:F2613"/>
    <mergeCell ref="M2613:R2613"/>
    <mergeCell ref="A2585:I2585"/>
    <mergeCell ref="J2585:R2585"/>
    <mergeCell ref="A2586:I2596"/>
    <mergeCell ref="J2586:R2596"/>
    <mergeCell ref="A2598:I2598"/>
    <mergeCell ref="J2598:R2598"/>
    <mergeCell ref="A2649:D2649"/>
    <mergeCell ref="A2650:D2650"/>
    <mergeCell ref="A2651:D2651"/>
    <mergeCell ref="A2659:E2668"/>
    <mergeCell ref="F2659:M2688"/>
    <mergeCell ref="N2659:R2668"/>
    <mergeCell ref="A2669:E2678"/>
    <mergeCell ref="N2669:R2678"/>
    <mergeCell ref="A2679:E2688"/>
    <mergeCell ref="N2679:R2688"/>
    <mergeCell ref="A2626:F2626"/>
    <mergeCell ref="M2626:R2626"/>
    <mergeCell ref="A2641:R2641"/>
    <mergeCell ref="A2642:R2642"/>
    <mergeCell ref="A2644:D2644"/>
    <mergeCell ref="K2644:R2655"/>
    <mergeCell ref="A2645:D2645"/>
    <mergeCell ref="A2646:D2646"/>
    <mergeCell ref="A2647:D2647"/>
    <mergeCell ref="A2648:D2648"/>
    <mergeCell ref="A2695:C2695"/>
    <mergeCell ref="D2695:E2695"/>
    <mergeCell ref="F2695:G2695"/>
    <mergeCell ref="K2695:M2695"/>
    <mergeCell ref="N2695:O2695"/>
    <mergeCell ref="P2695:Q2695"/>
    <mergeCell ref="A2694:C2694"/>
    <mergeCell ref="D2694:E2694"/>
    <mergeCell ref="F2694:G2694"/>
    <mergeCell ref="K2694:M2694"/>
    <mergeCell ref="N2694:O2694"/>
    <mergeCell ref="P2694:Q2694"/>
    <mergeCell ref="A2690:H2690"/>
    <mergeCell ref="K2690:R2690"/>
    <mergeCell ref="D2691:E2691"/>
    <mergeCell ref="N2691:O2691"/>
    <mergeCell ref="D2692:E2693"/>
    <mergeCell ref="F2692:G2693"/>
    <mergeCell ref="N2692:O2693"/>
    <mergeCell ref="P2692:Q2693"/>
    <mergeCell ref="A2698:C2698"/>
    <mergeCell ref="D2698:E2698"/>
    <mergeCell ref="F2698:G2698"/>
    <mergeCell ref="K2698:M2698"/>
    <mergeCell ref="N2698:O2698"/>
    <mergeCell ref="P2698:Q2698"/>
    <mergeCell ref="A2697:C2697"/>
    <mergeCell ref="D2697:E2697"/>
    <mergeCell ref="F2697:G2697"/>
    <mergeCell ref="K2697:M2697"/>
    <mergeCell ref="N2697:O2697"/>
    <mergeCell ref="P2697:Q2697"/>
    <mergeCell ref="A2696:C2696"/>
    <mergeCell ref="D2696:E2696"/>
    <mergeCell ref="F2696:G2696"/>
    <mergeCell ref="K2696:M2696"/>
    <mergeCell ref="N2696:O2696"/>
    <mergeCell ref="P2696:Q2696"/>
    <mergeCell ref="P2706:Q2706"/>
    <mergeCell ref="A2704:C2704"/>
    <mergeCell ref="D2704:E2705"/>
    <mergeCell ref="F2704:G2705"/>
    <mergeCell ref="K2704:M2704"/>
    <mergeCell ref="N2704:O2705"/>
    <mergeCell ref="P2704:Q2705"/>
    <mergeCell ref="A2705:C2705"/>
    <mergeCell ref="K2705:M2705"/>
    <mergeCell ref="A2703:C2703"/>
    <mergeCell ref="D2703:E2703"/>
    <mergeCell ref="F2703:G2703"/>
    <mergeCell ref="K2703:M2703"/>
    <mergeCell ref="N2703:O2703"/>
    <mergeCell ref="P2703:Q2703"/>
    <mergeCell ref="D2700:E2701"/>
    <mergeCell ref="F2700:G2701"/>
    <mergeCell ref="N2700:O2701"/>
    <mergeCell ref="P2700:Q2701"/>
    <mergeCell ref="A2702:C2702"/>
    <mergeCell ref="D2702:E2702"/>
    <mergeCell ref="F2702:G2702"/>
    <mergeCell ref="K2702:M2702"/>
    <mergeCell ref="N2702:O2702"/>
    <mergeCell ref="P2702:Q2702"/>
    <mergeCell ref="A2710:C2710"/>
    <mergeCell ref="D2710:E2710"/>
    <mergeCell ref="K2710:M2710"/>
    <mergeCell ref="N2710:O2710"/>
    <mergeCell ref="A2711:B2711"/>
    <mergeCell ref="K2711:L2711"/>
    <mergeCell ref="A2708:C2708"/>
    <mergeCell ref="D2708:E2708"/>
    <mergeCell ref="K2708:M2708"/>
    <mergeCell ref="N2708:O2708"/>
    <mergeCell ref="A2709:C2709"/>
    <mergeCell ref="D2709:E2709"/>
    <mergeCell ref="K2709:M2709"/>
    <mergeCell ref="N2709:O2709"/>
    <mergeCell ref="A2706:C2706"/>
    <mergeCell ref="D2706:E2706"/>
    <mergeCell ref="F2706:G2706"/>
    <mergeCell ref="K2706:M2706"/>
    <mergeCell ref="N2706:O2706"/>
    <mergeCell ref="A2725:I2735"/>
    <mergeCell ref="J2725:R2735"/>
    <mergeCell ref="A2737:I2737"/>
    <mergeCell ref="J2737:R2737"/>
    <mergeCell ref="A2738:I2748"/>
    <mergeCell ref="J2738:R2748"/>
    <mergeCell ref="D2714:E2714"/>
    <mergeCell ref="N2714:O2714"/>
    <mergeCell ref="D2715:E2715"/>
    <mergeCell ref="N2715:O2715"/>
    <mergeCell ref="A2724:I2724"/>
    <mergeCell ref="J2724:R2724"/>
    <mergeCell ref="A2712:C2712"/>
    <mergeCell ref="D2712:E2712"/>
    <mergeCell ref="K2712:M2712"/>
    <mergeCell ref="N2712:O2712"/>
    <mergeCell ref="A2713:B2713"/>
    <mergeCell ref="K2713:L2713"/>
    <mergeCell ref="A2783:F2783"/>
    <mergeCell ref="M2783:R2783"/>
    <mergeCell ref="A2785:F2785"/>
    <mergeCell ref="M2785:R2785"/>
    <mergeCell ref="A2786:F2786"/>
    <mergeCell ref="M2786:R2786"/>
    <mergeCell ref="A2764:I2774"/>
    <mergeCell ref="J2764:R2774"/>
    <mergeCell ref="M2776:R2776"/>
    <mergeCell ref="A2777:F2777"/>
    <mergeCell ref="M2777:R2777"/>
    <mergeCell ref="A2778:F2778"/>
    <mergeCell ref="M2778:R2778"/>
    <mergeCell ref="A2750:I2750"/>
    <mergeCell ref="J2750:R2750"/>
    <mergeCell ref="A2751:I2761"/>
    <mergeCell ref="J2751:R2761"/>
    <mergeCell ref="A2763:I2763"/>
    <mergeCell ref="J2763:R2763"/>
    <mergeCell ref="A2814:D2814"/>
    <mergeCell ref="A2815:D2815"/>
    <mergeCell ref="A2816:D2816"/>
    <mergeCell ref="A2824:E2833"/>
    <mergeCell ref="F2824:M2853"/>
    <mergeCell ref="N2824:R2833"/>
    <mergeCell ref="A2834:E2843"/>
    <mergeCell ref="N2834:R2843"/>
    <mergeCell ref="A2844:E2853"/>
    <mergeCell ref="N2844:R2853"/>
    <mergeCell ref="A2791:F2791"/>
    <mergeCell ref="M2791:R2791"/>
    <mergeCell ref="A2806:R2806"/>
    <mergeCell ref="A2807:R2807"/>
    <mergeCell ref="A2809:D2809"/>
    <mergeCell ref="K2809:R2820"/>
    <mergeCell ref="A2810:D2810"/>
    <mergeCell ref="A2811:D2811"/>
    <mergeCell ref="A2812:D2812"/>
    <mergeCell ref="A2813:D2813"/>
    <mergeCell ref="A2860:C2860"/>
    <mergeCell ref="D2860:E2860"/>
    <mergeCell ref="F2860:G2860"/>
    <mergeCell ref="K2860:M2860"/>
    <mergeCell ref="N2860:O2860"/>
    <mergeCell ref="P2860:Q2860"/>
    <mergeCell ref="A2859:C2859"/>
    <mergeCell ref="D2859:E2859"/>
    <mergeCell ref="F2859:G2859"/>
    <mergeCell ref="K2859:M2859"/>
    <mergeCell ref="N2859:O2859"/>
    <mergeCell ref="P2859:Q2859"/>
    <mergeCell ref="A2855:H2855"/>
    <mergeCell ref="K2855:R2855"/>
    <mergeCell ref="D2856:E2856"/>
    <mergeCell ref="N2856:O2856"/>
    <mergeCell ref="D2857:E2858"/>
    <mergeCell ref="F2857:G2858"/>
    <mergeCell ref="N2857:O2858"/>
    <mergeCell ref="P2857:Q2858"/>
    <mergeCell ref="A2863:C2863"/>
    <mergeCell ref="D2863:E2863"/>
    <mergeCell ref="F2863:G2863"/>
    <mergeCell ref="K2863:M2863"/>
    <mergeCell ref="N2863:O2863"/>
    <mergeCell ref="P2863:Q2863"/>
    <mergeCell ref="A2862:C2862"/>
    <mergeCell ref="D2862:E2862"/>
    <mergeCell ref="F2862:G2862"/>
    <mergeCell ref="K2862:M2862"/>
    <mergeCell ref="N2862:O2862"/>
    <mergeCell ref="P2862:Q2862"/>
    <mergeCell ref="A2861:C2861"/>
    <mergeCell ref="D2861:E2861"/>
    <mergeCell ref="F2861:G2861"/>
    <mergeCell ref="K2861:M2861"/>
    <mergeCell ref="N2861:O2861"/>
    <mergeCell ref="P2861:Q2861"/>
    <mergeCell ref="P2871:Q2871"/>
    <mergeCell ref="A2869:C2869"/>
    <mergeCell ref="D2869:E2870"/>
    <mergeCell ref="F2869:G2870"/>
    <mergeCell ref="K2869:M2869"/>
    <mergeCell ref="N2869:O2870"/>
    <mergeCell ref="P2869:Q2870"/>
    <mergeCell ref="A2870:C2870"/>
    <mergeCell ref="K2870:M2870"/>
    <mergeCell ref="A2868:C2868"/>
    <mergeCell ref="D2868:E2868"/>
    <mergeCell ref="F2868:G2868"/>
    <mergeCell ref="K2868:M2868"/>
    <mergeCell ref="N2868:O2868"/>
    <mergeCell ref="P2868:Q2868"/>
    <mergeCell ref="D2865:E2866"/>
    <mergeCell ref="F2865:G2866"/>
    <mergeCell ref="N2865:O2866"/>
    <mergeCell ref="P2865:Q2866"/>
    <mergeCell ref="A2867:C2867"/>
    <mergeCell ref="D2867:E2867"/>
    <mergeCell ref="F2867:G2867"/>
    <mergeCell ref="K2867:M2867"/>
    <mergeCell ref="N2867:O2867"/>
    <mergeCell ref="P2867:Q2867"/>
    <mergeCell ref="A2875:C2875"/>
    <mergeCell ref="D2875:E2875"/>
    <mergeCell ref="K2875:M2875"/>
    <mergeCell ref="N2875:O2875"/>
    <mergeCell ref="A2876:B2876"/>
    <mergeCell ref="K2876:L2876"/>
    <mergeCell ref="A2873:C2873"/>
    <mergeCell ref="D2873:E2873"/>
    <mergeCell ref="K2873:M2873"/>
    <mergeCell ref="N2873:O2873"/>
    <mergeCell ref="A2874:C2874"/>
    <mergeCell ref="D2874:E2874"/>
    <mergeCell ref="K2874:M2874"/>
    <mergeCell ref="N2874:O2874"/>
    <mergeCell ref="A2871:C2871"/>
    <mergeCell ref="D2871:E2871"/>
    <mergeCell ref="F2871:G2871"/>
    <mergeCell ref="K2871:M2871"/>
    <mergeCell ref="N2871:O2871"/>
    <mergeCell ref="A2890:I2900"/>
    <mergeCell ref="J2890:R2900"/>
    <mergeCell ref="A2902:I2902"/>
    <mergeCell ref="J2902:R2902"/>
    <mergeCell ref="A2903:I2913"/>
    <mergeCell ref="J2903:R2913"/>
    <mergeCell ref="D2879:E2879"/>
    <mergeCell ref="N2879:O2879"/>
    <mergeCell ref="D2880:E2880"/>
    <mergeCell ref="N2880:O2880"/>
    <mergeCell ref="A2889:I2889"/>
    <mergeCell ref="J2889:R2889"/>
    <mergeCell ref="A2877:C2877"/>
    <mergeCell ref="D2877:E2877"/>
    <mergeCell ref="K2877:M2877"/>
    <mergeCell ref="N2877:O2877"/>
    <mergeCell ref="A2878:B2878"/>
    <mergeCell ref="K2878:L2878"/>
    <mergeCell ref="A2948:F2948"/>
    <mergeCell ref="M2948:R2948"/>
    <mergeCell ref="A2950:F2950"/>
    <mergeCell ref="M2950:R2950"/>
    <mergeCell ref="A2951:F2951"/>
    <mergeCell ref="M2951:R2951"/>
    <mergeCell ref="A2929:I2939"/>
    <mergeCell ref="J2929:R2939"/>
    <mergeCell ref="M2941:R2941"/>
    <mergeCell ref="A2942:F2942"/>
    <mergeCell ref="M2942:R2942"/>
    <mergeCell ref="A2943:F2943"/>
    <mergeCell ref="M2943:R2943"/>
    <mergeCell ref="A2915:I2915"/>
    <mergeCell ref="J2915:R2915"/>
    <mergeCell ref="A2916:I2926"/>
    <mergeCell ref="J2916:R2926"/>
    <mergeCell ref="A2928:I2928"/>
    <mergeCell ref="J2928:R2928"/>
    <mergeCell ref="A2979:D2979"/>
    <mergeCell ref="A2980:D2980"/>
    <mergeCell ref="A2981:D2981"/>
    <mergeCell ref="A2989:E2998"/>
    <mergeCell ref="F2989:M3018"/>
    <mergeCell ref="N2989:R2998"/>
    <mergeCell ref="A2999:E3008"/>
    <mergeCell ref="N2999:R3008"/>
    <mergeCell ref="A3009:E3018"/>
    <mergeCell ref="N3009:R3018"/>
    <mergeCell ref="A2956:F2956"/>
    <mergeCell ref="M2956:R2956"/>
    <mergeCell ref="A2971:R2971"/>
    <mergeCell ref="A2972:R2972"/>
    <mergeCell ref="A2974:D2974"/>
    <mergeCell ref="K2974:R2985"/>
    <mergeCell ref="A2975:D2975"/>
    <mergeCell ref="A2976:D2976"/>
    <mergeCell ref="A2977:D2977"/>
    <mergeCell ref="A2978:D2978"/>
    <mergeCell ref="A3025:C3025"/>
    <mergeCell ref="D3025:E3025"/>
    <mergeCell ref="F3025:G3025"/>
    <mergeCell ref="K3025:M3025"/>
    <mergeCell ref="N3025:O3025"/>
    <mergeCell ref="P3025:Q3025"/>
    <mergeCell ref="A3024:C3024"/>
    <mergeCell ref="D3024:E3024"/>
    <mergeCell ref="F3024:G3024"/>
    <mergeCell ref="K3024:M3024"/>
    <mergeCell ref="N3024:O3024"/>
    <mergeCell ref="P3024:Q3024"/>
    <mergeCell ref="A3020:H3020"/>
    <mergeCell ref="K3020:R3020"/>
    <mergeCell ref="D3021:E3021"/>
    <mergeCell ref="N3021:O3021"/>
    <mergeCell ref="D3022:E3023"/>
    <mergeCell ref="F3022:G3023"/>
    <mergeCell ref="N3022:O3023"/>
    <mergeCell ref="P3022:Q3023"/>
    <mergeCell ref="A3028:C3028"/>
    <mergeCell ref="D3028:E3028"/>
    <mergeCell ref="F3028:G3028"/>
    <mergeCell ref="K3028:M3028"/>
    <mergeCell ref="N3028:O3028"/>
    <mergeCell ref="P3028:Q3028"/>
    <mergeCell ref="A3027:C3027"/>
    <mergeCell ref="D3027:E3027"/>
    <mergeCell ref="F3027:G3027"/>
    <mergeCell ref="K3027:M3027"/>
    <mergeCell ref="N3027:O3027"/>
    <mergeCell ref="P3027:Q3027"/>
    <mergeCell ref="A3026:C3026"/>
    <mergeCell ref="D3026:E3026"/>
    <mergeCell ref="F3026:G3026"/>
    <mergeCell ref="K3026:M3026"/>
    <mergeCell ref="N3026:O3026"/>
    <mergeCell ref="P3026:Q3026"/>
    <mergeCell ref="P3036:Q3036"/>
    <mergeCell ref="A3034:C3034"/>
    <mergeCell ref="D3034:E3035"/>
    <mergeCell ref="F3034:G3035"/>
    <mergeCell ref="K3034:M3034"/>
    <mergeCell ref="N3034:O3035"/>
    <mergeCell ref="P3034:Q3035"/>
    <mergeCell ref="A3035:C3035"/>
    <mergeCell ref="K3035:M3035"/>
    <mergeCell ref="A3033:C3033"/>
    <mergeCell ref="D3033:E3033"/>
    <mergeCell ref="F3033:G3033"/>
    <mergeCell ref="K3033:M3033"/>
    <mergeCell ref="N3033:O3033"/>
    <mergeCell ref="P3033:Q3033"/>
    <mergeCell ref="D3030:E3031"/>
    <mergeCell ref="F3030:G3031"/>
    <mergeCell ref="N3030:O3031"/>
    <mergeCell ref="P3030:Q3031"/>
    <mergeCell ref="A3032:C3032"/>
    <mergeCell ref="D3032:E3032"/>
    <mergeCell ref="F3032:G3032"/>
    <mergeCell ref="K3032:M3032"/>
    <mergeCell ref="N3032:O3032"/>
    <mergeCell ref="P3032:Q3032"/>
    <mergeCell ref="A3040:C3040"/>
    <mergeCell ref="D3040:E3040"/>
    <mergeCell ref="K3040:M3040"/>
    <mergeCell ref="N3040:O3040"/>
    <mergeCell ref="A3041:B3041"/>
    <mergeCell ref="K3041:L3041"/>
    <mergeCell ref="A3038:C3038"/>
    <mergeCell ref="D3038:E3038"/>
    <mergeCell ref="K3038:M3038"/>
    <mergeCell ref="N3038:O3038"/>
    <mergeCell ref="A3039:C3039"/>
    <mergeCell ref="D3039:E3039"/>
    <mergeCell ref="K3039:M3039"/>
    <mergeCell ref="N3039:O3039"/>
    <mergeCell ref="A3036:C3036"/>
    <mergeCell ref="D3036:E3036"/>
    <mergeCell ref="F3036:G3036"/>
    <mergeCell ref="K3036:M3036"/>
    <mergeCell ref="N3036:O3036"/>
    <mergeCell ref="A3055:I3065"/>
    <mergeCell ref="J3055:R3065"/>
    <mergeCell ref="A3067:I3067"/>
    <mergeCell ref="J3067:R3067"/>
    <mergeCell ref="A3068:I3078"/>
    <mergeCell ref="J3068:R3078"/>
    <mergeCell ref="D3044:E3044"/>
    <mergeCell ref="N3044:O3044"/>
    <mergeCell ref="D3045:E3045"/>
    <mergeCell ref="N3045:O3045"/>
    <mergeCell ref="A3054:I3054"/>
    <mergeCell ref="J3054:R3054"/>
    <mergeCell ref="A3042:C3042"/>
    <mergeCell ref="D3042:E3042"/>
    <mergeCell ref="K3042:M3042"/>
    <mergeCell ref="N3042:O3042"/>
    <mergeCell ref="A3043:B3043"/>
    <mergeCell ref="K3043:L3043"/>
    <mergeCell ref="A3113:F3113"/>
    <mergeCell ref="M3113:R3113"/>
    <mergeCell ref="A3115:F3115"/>
    <mergeCell ref="M3115:R3115"/>
    <mergeCell ref="A3116:F3116"/>
    <mergeCell ref="M3116:R3116"/>
    <mergeCell ref="A3094:I3104"/>
    <mergeCell ref="J3094:R3104"/>
    <mergeCell ref="M3106:R3106"/>
    <mergeCell ref="A3107:F3107"/>
    <mergeCell ref="M3107:R3107"/>
    <mergeCell ref="A3108:F3108"/>
    <mergeCell ref="M3108:R3108"/>
    <mergeCell ref="A3080:I3080"/>
    <mergeCell ref="J3080:R3080"/>
    <mergeCell ref="A3081:I3091"/>
    <mergeCell ref="J3081:R3091"/>
    <mergeCell ref="A3093:I3093"/>
    <mergeCell ref="J3093:R3093"/>
    <mergeCell ref="A3144:D3144"/>
    <mergeCell ref="A3145:D3145"/>
    <mergeCell ref="A3146:D3146"/>
    <mergeCell ref="A3154:E3163"/>
    <mergeCell ref="F3154:M3183"/>
    <mergeCell ref="N3154:R3163"/>
    <mergeCell ref="A3164:E3173"/>
    <mergeCell ref="N3164:R3173"/>
    <mergeCell ref="A3174:E3183"/>
    <mergeCell ref="N3174:R3183"/>
    <mergeCell ref="A3121:F3121"/>
    <mergeCell ref="M3121:R3121"/>
    <mergeCell ref="A3136:R3136"/>
    <mergeCell ref="A3137:R3137"/>
    <mergeCell ref="A3139:D3139"/>
    <mergeCell ref="K3139:R3150"/>
    <mergeCell ref="A3140:D3140"/>
    <mergeCell ref="A3141:D3141"/>
    <mergeCell ref="A3142:D3142"/>
    <mergeCell ref="A3143:D3143"/>
    <mergeCell ref="A3190:C3190"/>
    <mergeCell ref="D3190:E3190"/>
    <mergeCell ref="F3190:G3190"/>
    <mergeCell ref="K3190:M3190"/>
    <mergeCell ref="N3190:O3190"/>
    <mergeCell ref="P3190:Q3190"/>
    <mergeCell ref="A3189:C3189"/>
    <mergeCell ref="D3189:E3189"/>
    <mergeCell ref="F3189:G3189"/>
    <mergeCell ref="K3189:M3189"/>
    <mergeCell ref="N3189:O3189"/>
    <mergeCell ref="P3189:Q3189"/>
    <mergeCell ref="A3185:H3185"/>
    <mergeCell ref="K3185:R3185"/>
    <mergeCell ref="D3186:E3186"/>
    <mergeCell ref="N3186:O3186"/>
    <mergeCell ref="D3187:E3188"/>
    <mergeCell ref="F3187:G3188"/>
    <mergeCell ref="N3187:O3188"/>
    <mergeCell ref="P3187:Q3188"/>
    <mergeCell ref="A3193:C3193"/>
    <mergeCell ref="D3193:E3193"/>
    <mergeCell ref="F3193:G3193"/>
    <mergeCell ref="K3193:M3193"/>
    <mergeCell ref="N3193:O3193"/>
    <mergeCell ref="P3193:Q3193"/>
    <mergeCell ref="A3192:C3192"/>
    <mergeCell ref="D3192:E3192"/>
    <mergeCell ref="F3192:G3192"/>
    <mergeCell ref="K3192:M3192"/>
    <mergeCell ref="N3192:O3192"/>
    <mergeCell ref="P3192:Q3192"/>
    <mergeCell ref="A3191:C3191"/>
    <mergeCell ref="D3191:E3191"/>
    <mergeCell ref="F3191:G3191"/>
    <mergeCell ref="K3191:M3191"/>
    <mergeCell ref="N3191:O3191"/>
    <mergeCell ref="P3191:Q3191"/>
    <mergeCell ref="P3201:Q3201"/>
    <mergeCell ref="A3199:C3199"/>
    <mergeCell ref="D3199:E3200"/>
    <mergeCell ref="F3199:G3200"/>
    <mergeCell ref="K3199:M3199"/>
    <mergeCell ref="N3199:O3200"/>
    <mergeCell ref="P3199:Q3200"/>
    <mergeCell ref="A3200:C3200"/>
    <mergeCell ref="K3200:M3200"/>
    <mergeCell ref="A3198:C3198"/>
    <mergeCell ref="D3198:E3198"/>
    <mergeCell ref="F3198:G3198"/>
    <mergeCell ref="K3198:M3198"/>
    <mergeCell ref="N3198:O3198"/>
    <mergeCell ref="P3198:Q3198"/>
    <mergeCell ref="D3195:E3196"/>
    <mergeCell ref="F3195:G3196"/>
    <mergeCell ref="N3195:O3196"/>
    <mergeCell ref="P3195:Q3196"/>
    <mergeCell ref="A3197:C3197"/>
    <mergeCell ref="D3197:E3197"/>
    <mergeCell ref="F3197:G3197"/>
    <mergeCell ref="K3197:M3197"/>
    <mergeCell ref="N3197:O3197"/>
    <mergeCell ref="P3197:Q3197"/>
    <mergeCell ref="A3205:C3205"/>
    <mergeCell ref="D3205:E3205"/>
    <mergeCell ref="K3205:M3205"/>
    <mergeCell ref="N3205:O3205"/>
    <mergeCell ref="A3206:B3206"/>
    <mergeCell ref="K3206:L3206"/>
    <mergeCell ref="A3203:C3203"/>
    <mergeCell ref="D3203:E3203"/>
    <mergeCell ref="K3203:M3203"/>
    <mergeCell ref="N3203:O3203"/>
    <mergeCell ref="A3204:C3204"/>
    <mergeCell ref="D3204:E3204"/>
    <mergeCell ref="K3204:M3204"/>
    <mergeCell ref="N3204:O3204"/>
    <mergeCell ref="A3201:C3201"/>
    <mergeCell ref="D3201:E3201"/>
    <mergeCell ref="F3201:G3201"/>
    <mergeCell ref="K3201:M3201"/>
    <mergeCell ref="N3201:O3201"/>
    <mergeCell ref="A3220:I3230"/>
    <mergeCell ref="J3220:R3230"/>
    <mergeCell ref="A3232:I3232"/>
    <mergeCell ref="J3232:R3232"/>
    <mergeCell ref="A3233:I3243"/>
    <mergeCell ref="J3233:R3243"/>
    <mergeCell ref="D3209:E3209"/>
    <mergeCell ref="N3209:O3209"/>
    <mergeCell ref="D3210:E3210"/>
    <mergeCell ref="N3210:O3210"/>
    <mergeCell ref="A3219:I3219"/>
    <mergeCell ref="J3219:R3219"/>
    <mergeCell ref="A3207:C3207"/>
    <mergeCell ref="D3207:E3207"/>
    <mergeCell ref="K3207:M3207"/>
    <mergeCell ref="N3207:O3207"/>
    <mergeCell ref="A3208:B3208"/>
    <mergeCell ref="K3208:L3208"/>
    <mergeCell ref="A3286:F3286"/>
    <mergeCell ref="M3286:R3286"/>
    <mergeCell ref="A3278:F3278"/>
    <mergeCell ref="M3278:R3278"/>
    <mergeCell ref="A3280:F3280"/>
    <mergeCell ref="M3280:R3280"/>
    <mergeCell ref="A3281:F3281"/>
    <mergeCell ref="M3281:R3281"/>
    <mergeCell ref="A3259:I3269"/>
    <mergeCell ref="J3259:R3269"/>
    <mergeCell ref="M3271:R3271"/>
    <mergeCell ref="A3272:F3272"/>
    <mergeCell ref="M3272:R3272"/>
    <mergeCell ref="A3273:F3273"/>
    <mergeCell ref="M3273:R3273"/>
    <mergeCell ref="A3245:I3245"/>
    <mergeCell ref="J3245:R3245"/>
    <mergeCell ref="A3246:I3256"/>
    <mergeCell ref="J3246:R3256"/>
    <mergeCell ref="A3258:I3258"/>
    <mergeCell ref="J3258:R3258"/>
  </mergeCells>
  <printOptions horizontalCentered="1"/>
  <pageMargins left="0.59055118110236227" right="0.59055118110236227" top="0.59055118110236227" bottom="0.59055118110236227" header="0.31496062992125984" footer="0.31496062992125984"/>
  <pageSetup paperSize="9" scale="65" orientation="portrait" horizontalDpi="0" verticalDpi="0"/>
  <colBreaks count="1" manualBreakCount="1">
    <brk id="18" max="1048575" man="1"/>
  </colBreaks>
  <drawing r:id="rId1"/>
  <legacyDrawing r:id="rId2"/>
  <mc:AlternateContent xmlns:mc="http://schemas.openxmlformats.org/markup-compatibility/2006">
    <mc:Choice Requires="x14">
      <controls>
        <mc:AlternateContent xmlns:mc="http://schemas.openxmlformats.org/markup-compatibility/2006">
          <mc:Choice Requires="x14">
            <control shapeId="72705" r:id="rId3" name="Button 1">
              <controlPr defaultSize="0" print="0" autoFill="0" autoPict="0" macro="[0]!InsertFotoDiCellAktif">
                <anchor moveWithCells="1" sizeWithCells="1">
                  <from>
                    <xdr:col>10</xdr:col>
                    <xdr:colOff>381000</xdr:colOff>
                    <xdr:row>3</xdr:row>
                    <xdr:rowOff>63500</xdr:rowOff>
                  </from>
                  <to>
                    <xdr:col>10</xdr:col>
                    <xdr:colOff>520700</xdr:colOff>
                    <xdr:row>4</xdr:row>
                    <xdr:rowOff>12700</xdr:rowOff>
                  </to>
                </anchor>
              </controlPr>
            </control>
          </mc:Choice>
        </mc:AlternateContent>
        <mc:AlternateContent xmlns:mc="http://schemas.openxmlformats.org/markup-compatibility/2006">
          <mc:Choice Requires="x14">
            <control shapeId="72706" r:id="rId4" name="Button 2">
              <controlPr defaultSize="0" print="0" autoFill="0" autoPict="0" macro="[0]!InsertFotoDiCellAktif">
                <anchor moveWithCells="1" sizeWithCells="1">
                  <from>
                    <xdr:col>0</xdr:col>
                    <xdr:colOff>38100</xdr:colOff>
                    <xdr:row>18</xdr:row>
                    <xdr:rowOff>25400</xdr:rowOff>
                  </from>
                  <to>
                    <xdr:col>0</xdr:col>
                    <xdr:colOff>177800</xdr:colOff>
                    <xdr:row>18</xdr:row>
                    <xdr:rowOff>177800</xdr:rowOff>
                  </to>
                </anchor>
              </controlPr>
            </control>
          </mc:Choice>
        </mc:AlternateContent>
        <mc:AlternateContent xmlns:mc="http://schemas.openxmlformats.org/markup-compatibility/2006">
          <mc:Choice Requires="x14">
            <control shapeId="72707" r:id="rId5" name="Button 3">
              <controlPr defaultSize="0" print="0" autoFill="0" autoPict="0" macro="[0]!InsertFotoDiCellAktif">
                <anchor moveWithCells="1" sizeWithCells="1">
                  <from>
                    <xdr:col>0</xdr:col>
                    <xdr:colOff>38100</xdr:colOff>
                    <xdr:row>28</xdr:row>
                    <xdr:rowOff>25400</xdr:rowOff>
                  </from>
                  <to>
                    <xdr:col>0</xdr:col>
                    <xdr:colOff>177800</xdr:colOff>
                    <xdr:row>28</xdr:row>
                    <xdr:rowOff>177800</xdr:rowOff>
                  </to>
                </anchor>
              </controlPr>
            </control>
          </mc:Choice>
        </mc:AlternateContent>
        <mc:AlternateContent xmlns:mc="http://schemas.openxmlformats.org/markup-compatibility/2006">
          <mc:Choice Requires="x14">
            <control shapeId="72708" r:id="rId6" name="Button 4">
              <controlPr defaultSize="0" print="0" autoFill="0" autoPict="0" macro="[0]!InsertFotoDiCellAktif">
                <anchor moveWithCells="1" sizeWithCells="1">
                  <from>
                    <xdr:col>0</xdr:col>
                    <xdr:colOff>38100</xdr:colOff>
                    <xdr:row>38</xdr:row>
                    <xdr:rowOff>25400</xdr:rowOff>
                  </from>
                  <to>
                    <xdr:col>0</xdr:col>
                    <xdr:colOff>177800</xdr:colOff>
                    <xdr:row>38</xdr:row>
                    <xdr:rowOff>177800</xdr:rowOff>
                  </to>
                </anchor>
              </controlPr>
            </control>
          </mc:Choice>
        </mc:AlternateContent>
        <mc:AlternateContent xmlns:mc="http://schemas.openxmlformats.org/markup-compatibility/2006">
          <mc:Choice Requires="x14">
            <control shapeId="72709" r:id="rId7" name="Button 5">
              <controlPr defaultSize="0" print="0" autoFill="0" autoPict="0" macro="[0]!InsertFotoDiCellAktif">
                <anchor moveWithCells="1" sizeWithCells="1">
                  <from>
                    <xdr:col>5</xdr:col>
                    <xdr:colOff>38100</xdr:colOff>
                    <xdr:row>18</xdr:row>
                    <xdr:rowOff>25400</xdr:rowOff>
                  </from>
                  <to>
                    <xdr:col>5</xdr:col>
                    <xdr:colOff>177800</xdr:colOff>
                    <xdr:row>18</xdr:row>
                    <xdr:rowOff>177800</xdr:rowOff>
                  </to>
                </anchor>
              </controlPr>
            </control>
          </mc:Choice>
        </mc:AlternateContent>
        <mc:AlternateContent xmlns:mc="http://schemas.openxmlformats.org/markup-compatibility/2006">
          <mc:Choice Requires="x14">
            <control shapeId="72710" r:id="rId8" name="Button 6">
              <controlPr defaultSize="0" print="0" autoFill="0" autoPict="0" macro="[0]!InsertFotoDiCellAktif">
                <anchor moveWithCells="1" sizeWithCells="1">
                  <from>
                    <xdr:col>13</xdr:col>
                    <xdr:colOff>38100</xdr:colOff>
                    <xdr:row>18</xdr:row>
                    <xdr:rowOff>25400</xdr:rowOff>
                  </from>
                  <to>
                    <xdr:col>13</xdr:col>
                    <xdr:colOff>177800</xdr:colOff>
                    <xdr:row>18</xdr:row>
                    <xdr:rowOff>177800</xdr:rowOff>
                  </to>
                </anchor>
              </controlPr>
            </control>
          </mc:Choice>
        </mc:AlternateContent>
        <mc:AlternateContent xmlns:mc="http://schemas.openxmlformats.org/markup-compatibility/2006">
          <mc:Choice Requires="x14">
            <control shapeId="72711" r:id="rId9" name="Button 7">
              <controlPr defaultSize="0" print="0" autoFill="0" autoPict="0" macro="[0]!InsertFotoDiCellAktif">
                <anchor moveWithCells="1" sizeWithCells="1">
                  <from>
                    <xdr:col>13</xdr:col>
                    <xdr:colOff>38100</xdr:colOff>
                    <xdr:row>28</xdr:row>
                    <xdr:rowOff>25400</xdr:rowOff>
                  </from>
                  <to>
                    <xdr:col>13</xdr:col>
                    <xdr:colOff>177800</xdr:colOff>
                    <xdr:row>28</xdr:row>
                    <xdr:rowOff>177800</xdr:rowOff>
                  </to>
                </anchor>
              </controlPr>
            </control>
          </mc:Choice>
        </mc:AlternateContent>
        <mc:AlternateContent xmlns:mc="http://schemas.openxmlformats.org/markup-compatibility/2006">
          <mc:Choice Requires="x14">
            <control shapeId="72712" r:id="rId10" name="Button 8">
              <controlPr defaultSize="0" print="0" autoFill="0" autoPict="0" macro="[0]!InsertFotoDiCellAktif">
                <anchor moveWithCells="1" sizeWithCells="1">
                  <from>
                    <xdr:col>13</xdr:col>
                    <xdr:colOff>38100</xdr:colOff>
                    <xdr:row>38</xdr:row>
                    <xdr:rowOff>25400</xdr:rowOff>
                  </from>
                  <to>
                    <xdr:col>13</xdr:col>
                    <xdr:colOff>177800</xdr:colOff>
                    <xdr:row>38</xdr:row>
                    <xdr:rowOff>177800</xdr:rowOff>
                  </to>
                </anchor>
              </controlPr>
            </control>
          </mc:Choice>
        </mc:AlternateContent>
        <mc:AlternateContent xmlns:mc="http://schemas.openxmlformats.org/markup-compatibility/2006">
          <mc:Choice Requires="x14">
            <control shapeId="72713" r:id="rId11" name="Button 9">
              <controlPr defaultSize="0" print="0" autoFill="0" autoPict="0" macro="[0]!InsertFotoDiCellAktif">
                <anchor moveWithCells="1" sizeWithCells="1">
                  <from>
                    <xdr:col>0</xdr:col>
                    <xdr:colOff>38100</xdr:colOff>
                    <xdr:row>84</xdr:row>
                    <xdr:rowOff>25400</xdr:rowOff>
                  </from>
                  <to>
                    <xdr:col>0</xdr:col>
                    <xdr:colOff>177800</xdr:colOff>
                    <xdr:row>84</xdr:row>
                    <xdr:rowOff>177800</xdr:rowOff>
                  </to>
                </anchor>
              </controlPr>
            </control>
          </mc:Choice>
        </mc:AlternateContent>
        <mc:AlternateContent xmlns:mc="http://schemas.openxmlformats.org/markup-compatibility/2006">
          <mc:Choice Requires="x14">
            <control shapeId="72714" r:id="rId12" name="Button 10">
              <controlPr defaultSize="0" print="0" autoFill="0" autoPict="0" macro="[0]!InsertFotoDiCellAktif">
                <anchor moveWithCells="1" sizeWithCells="1">
                  <from>
                    <xdr:col>9</xdr:col>
                    <xdr:colOff>38100</xdr:colOff>
                    <xdr:row>84</xdr:row>
                    <xdr:rowOff>25400</xdr:rowOff>
                  </from>
                  <to>
                    <xdr:col>9</xdr:col>
                    <xdr:colOff>177800</xdr:colOff>
                    <xdr:row>84</xdr:row>
                    <xdr:rowOff>177800</xdr:rowOff>
                  </to>
                </anchor>
              </controlPr>
            </control>
          </mc:Choice>
        </mc:AlternateContent>
        <mc:AlternateContent xmlns:mc="http://schemas.openxmlformats.org/markup-compatibility/2006">
          <mc:Choice Requires="x14">
            <control shapeId="72715" r:id="rId13" name="Button 11">
              <controlPr defaultSize="0" print="0" autoFill="0" autoPict="0" macro="[0]!InsertFotoDiCellAktif">
                <anchor moveWithCells="1" sizeWithCells="1">
                  <from>
                    <xdr:col>0</xdr:col>
                    <xdr:colOff>38100</xdr:colOff>
                    <xdr:row>97</xdr:row>
                    <xdr:rowOff>25400</xdr:rowOff>
                  </from>
                  <to>
                    <xdr:col>0</xdr:col>
                    <xdr:colOff>177800</xdr:colOff>
                    <xdr:row>97</xdr:row>
                    <xdr:rowOff>177800</xdr:rowOff>
                  </to>
                </anchor>
              </controlPr>
            </control>
          </mc:Choice>
        </mc:AlternateContent>
        <mc:AlternateContent xmlns:mc="http://schemas.openxmlformats.org/markup-compatibility/2006">
          <mc:Choice Requires="x14">
            <control shapeId="72716" r:id="rId14" name="Button 12">
              <controlPr defaultSize="0" print="0" autoFill="0" autoPict="0" macro="[0]!InsertFotoDiCellAktif">
                <anchor moveWithCells="1" sizeWithCells="1">
                  <from>
                    <xdr:col>9</xdr:col>
                    <xdr:colOff>38100</xdr:colOff>
                    <xdr:row>97</xdr:row>
                    <xdr:rowOff>25400</xdr:rowOff>
                  </from>
                  <to>
                    <xdr:col>9</xdr:col>
                    <xdr:colOff>177800</xdr:colOff>
                    <xdr:row>97</xdr:row>
                    <xdr:rowOff>177800</xdr:rowOff>
                  </to>
                </anchor>
              </controlPr>
            </control>
          </mc:Choice>
        </mc:AlternateContent>
        <mc:AlternateContent xmlns:mc="http://schemas.openxmlformats.org/markup-compatibility/2006">
          <mc:Choice Requires="x14">
            <control shapeId="72717" r:id="rId15" name="Button 13">
              <controlPr defaultSize="0" print="0" autoFill="0" autoPict="0" macro="[0]!InsertFotoDiCellAktif">
                <anchor moveWithCells="1" sizeWithCells="1">
                  <from>
                    <xdr:col>0</xdr:col>
                    <xdr:colOff>38100</xdr:colOff>
                    <xdr:row>110</xdr:row>
                    <xdr:rowOff>25400</xdr:rowOff>
                  </from>
                  <to>
                    <xdr:col>0</xdr:col>
                    <xdr:colOff>177800</xdr:colOff>
                    <xdr:row>110</xdr:row>
                    <xdr:rowOff>177800</xdr:rowOff>
                  </to>
                </anchor>
              </controlPr>
            </control>
          </mc:Choice>
        </mc:AlternateContent>
        <mc:AlternateContent xmlns:mc="http://schemas.openxmlformats.org/markup-compatibility/2006">
          <mc:Choice Requires="x14">
            <control shapeId="72718" r:id="rId16" name="Button 14">
              <controlPr defaultSize="0" print="0" autoFill="0" autoPict="0" macro="[0]!InsertFotoDiCellAktif">
                <anchor moveWithCells="1" sizeWithCells="1">
                  <from>
                    <xdr:col>9</xdr:col>
                    <xdr:colOff>38100</xdr:colOff>
                    <xdr:row>110</xdr:row>
                    <xdr:rowOff>25400</xdr:rowOff>
                  </from>
                  <to>
                    <xdr:col>9</xdr:col>
                    <xdr:colOff>177800</xdr:colOff>
                    <xdr:row>110</xdr:row>
                    <xdr:rowOff>177800</xdr:rowOff>
                  </to>
                </anchor>
              </controlPr>
            </control>
          </mc:Choice>
        </mc:AlternateContent>
        <mc:AlternateContent xmlns:mc="http://schemas.openxmlformats.org/markup-compatibility/2006">
          <mc:Choice Requires="x14">
            <control shapeId="72719" r:id="rId17" name="Button 15">
              <controlPr defaultSize="0" print="0" autoFill="0" autoPict="0" macro="[0]!InsertFotoDiCellAktif">
                <anchor moveWithCells="1" sizeWithCells="1">
                  <from>
                    <xdr:col>9</xdr:col>
                    <xdr:colOff>38100</xdr:colOff>
                    <xdr:row>123</xdr:row>
                    <xdr:rowOff>25400</xdr:rowOff>
                  </from>
                  <to>
                    <xdr:col>9</xdr:col>
                    <xdr:colOff>177800</xdr:colOff>
                    <xdr:row>123</xdr:row>
                    <xdr:rowOff>177800</xdr:rowOff>
                  </to>
                </anchor>
              </controlPr>
            </control>
          </mc:Choice>
        </mc:AlternateContent>
        <mc:AlternateContent xmlns:mc="http://schemas.openxmlformats.org/markup-compatibility/2006">
          <mc:Choice Requires="x14">
            <control shapeId="72720" r:id="rId18" name="Button 16">
              <controlPr defaultSize="0" print="0" autoFill="0" autoPict="0" macro="[0]!InsertFotoDiCellAktif">
                <anchor moveWithCells="1" sizeWithCells="1">
                  <from>
                    <xdr:col>0</xdr:col>
                    <xdr:colOff>38100</xdr:colOff>
                    <xdr:row>123</xdr:row>
                    <xdr:rowOff>25400</xdr:rowOff>
                  </from>
                  <to>
                    <xdr:col>0</xdr:col>
                    <xdr:colOff>177800</xdr:colOff>
                    <xdr:row>123</xdr:row>
                    <xdr:rowOff>177800</xdr:rowOff>
                  </to>
                </anchor>
              </controlPr>
            </control>
          </mc:Choice>
        </mc:AlternateContent>
        <mc:AlternateContent xmlns:mc="http://schemas.openxmlformats.org/markup-compatibility/2006">
          <mc:Choice Requires="x14">
            <control shapeId="72753" r:id="rId19" name="Button 49">
              <controlPr defaultSize="0" print="0" autoFill="0" autoPict="0" macro="[0]!InsertFotoDiCellAktif">
                <anchor moveWithCells="1" sizeWithCells="1">
                  <from>
                    <xdr:col>10</xdr:col>
                    <xdr:colOff>381000</xdr:colOff>
                    <xdr:row>168</xdr:row>
                    <xdr:rowOff>63500</xdr:rowOff>
                  </from>
                  <to>
                    <xdr:col>10</xdr:col>
                    <xdr:colOff>520700</xdr:colOff>
                    <xdr:row>169</xdr:row>
                    <xdr:rowOff>12700</xdr:rowOff>
                  </to>
                </anchor>
              </controlPr>
            </control>
          </mc:Choice>
        </mc:AlternateContent>
        <mc:AlternateContent xmlns:mc="http://schemas.openxmlformats.org/markup-compatibility/2006">
          <mc:Choice Requires="x14">
            <control shapeId="72754" r:id="rId20" name="Button 50">
              <controlPr defaultSize="0" print="0" autoFill="0" autoPict="0" macro="[0]!InsertFotoDiCellAktif">
                <anchor moveWithCells="1" sizeWithCells="1">
                  <from>
                    <xdr:col>0</xdr:col>
                    <xdr:colOff>38100</xdr:colOff>
                    <xdr:row>183</xdr:row>
                    <xdr:rowOff>25400</xdr:rowOff>
                  </from>
                  <to>
                    <xdr:col>0</xdr:col>
                    <xdr:colOff>177800</xdr:colOff>
                    <xdr:row>183</xdr:row>
                    <xdr:rowOff>177800</xdr:rowOff>
                  </to>
                </anchor>
              </controlPr>
            </control>
          </mc:Choice>
        </mc:AlternateContent>
        <mc:AlternateContent xmlns:mc="http://schemas.openxmlformats.org/markup-compatibility/2006">
          <mc:Choice Requires="x14">
            <control shapeId="72755" r:id="rId21" name="Button 51">
              <controlPr defaultSize="0" print="0" autoFill="0" autoPict="0" macro="[0]!InsertFotoDiCellAktif">
                <anchor moveWithCells="1" sizeWithCells="1">
                  <from>
                    <xdr:col>0</xdr:col>
                    <xdr:colOff>38100</xdr:colOff>
                    <xdr:row>193</xdr:row>
                    <xdr:rowOff>25400</xdr:rowOff>
                  </from>
                  <to>
                    <xdr:col>0</xdr:col>
                    <xdr:colOff>177800</xdr:colOff>
                    <xdr:row>193</xdr:row>
                    <xdr:rowOff>177800</xdr:rowOff>
                  </to>
                </anchor>
              </controlPr>
            </control>
          </mc:Choice>
        </mc:AlternateContent>
        <mc:AlternateContent xmlns:mc="http://schemas.openxmlformats.org/markup-compatibility/2006">
          <mc:Choice Requires="x14">
            <control shapeId="72756" r:id="rId22" name="Button 52">
              <controlPr defaultSize="0" print="0" autoFill="0" autoPict="0" macro="[0]!InsertFotoDiCellAktif">
                <anchor moveWithCells="1" sizeWithCells="1">
                  <from>
                    <xdr:col>0</xdr:col>
                    <xdr:colOff>38100</xdr:colOff>
                    <xdr:row>203</xdr:row>
                    <xdr:rowOff>25400</xdr:rowOff>
                  </from>
                  <to>
                    <xdr:col>0</xdr:col>
                    <xdr:colOff>177800</xdr:colOff>
                    <xdr:row>203</xdr:row>
                    <xdr:rowOff>177800</xdr:rowOff>
                  </to>
                </anchor>
              </controlPr>
            </control>
          </mc:Choice>
        </mc:AlternateContent>
        <mc:AlternateContent xmlns:mc="http://schemas.openxmlformats.org/markup-compatibility/2006">
          <mc:Choice Requires="x14">
            <control shapeId="72757" r:id="rId23" name="Button 53">
              <controlPr defaultSize="0" print="0" autoFill="0" autoPict="0" macro="[0]!InsertFotoDiCellAktif">
                <anchor moveWithCells="1" sizeWithCells="1">
                  <from>
                    <xdr:col>5</xdr:col>
                    <xdr:colOff>38100</xdr:colOff>
                    <xdr:row>183</xdr:row>
                    <xdr:rowOff>25400</xdr:rowOff>
                  </from>
                  <to>
                    <xdr:col>5</xdr:col>
                    <xdr:colOff>177800</xdr:colOff>
                    <xdr:row>183</xdr:row>
                    <xdr:rowOff>177800</xdr:rowOff>
                  </to>
                </anchor>
              </controlPr>
            </control>
          </mc:Choice>
        </mc:AlternateContent>
        <mc:AlternateContent xmlns:mc="http://schemas.openxmlformats.org/markup-compatibility/2006">
          <mc:Choice Requires="x14">
            <control shapeId="72758" r:id="rId24" name="Button 54">
              <controlPr defaultSize="0" print="0" autoFill="0" autoPict="0" macro="[0]!InsertFotoDiCellAktif">
                <anchor moveWithCells="1" sizeWithCells="1">
                  <from>
                    <xdr:col>13</xdr:col>
                    <xdr:colOff>38100</xdr:colOff>
                    <xdr:row>183</xdr:row>
                    <xdr:rowOff>25400</xdr:rowOff>
                  </from>
                  <to>
                    <xdr:col>13</xdr:col>
                    <xdr:colOff>177800</xdr:colOff>
                    <xdr:row>183</xdr:row>
                    <xdr:rowOff>177800</xdr:rowOff>
                  </to>
                </anchor>
              </controlPr>
            </control>
          </mc:Choice>
        </mc:AlternateContent>
        <mc:AlternateContent xmlns:mc="http://schemas.openxmlformats.org/markup-compatibility/2006">
          <mc:Choice Requires="x14">
            <control shapeId="72759" r:id="rId25" name="Button 55">
              <controlPr defaultSize="0" print="0" autoFill="0" autoPict="0" macro="[0]!InsertFotoDiCellAktif">
                <anchor moveWithCells="1" sizeWithCells="1">
                  <from>
                    <xdr:col>13</xdr:col>
                    <xdr:colOff>38100</xdr:colOff>
                    <xdr:row>193</xdr:row>
                    <xdr:rowOff>25400</xdr:rowOff>
                  </from>
                  <to>
                    <xdr:col>13</xdr:col>
                    <xdr:colOff>177800</xdr:colOff>
                    <xdr:row>193</xdr:row>
                    <xdr:rowOff>177800</xdr:rowOff>
                  </to>
                </anchor>
              </controlPr>
            </control>
          </mc:Choice>
        </mc:AlternateContent>
        <mc:AlternateContent xmlns:mc="http://schemas.openxmlformats.org/markup-compatibility/2006">
          <mc:Choice Requires="x14">
            <control shapeId="72760" r:id="rId26" name="Button 56">
              <controlPr defaultSize="0" print="0" autoFill="0" autoPict="0" macro="[0]!InsertFotoDiCellAktif">
                <anchor moveWithCells="1" sizeWithCells="1">
                  <from>
                    <xdr:col>13</xdr:col>
                    <xdr:colOff>38100</xdr:colOff>
                    <xdr:row>203</xdr:row>
                    <xdr:rowOff>25400</xdr:rowOff>
                  </from>
                  <to>
                    <xdr:col>13</xdr:col>
                    <xdr:colOff>177800</xdr:colOff>
                    <xdr:row>203</xdr:row>
                    <xdr:rowOff>177800</xdr:rowOff>
                  </to>
                </anchor>
              </controlPr>
            </control>
          </mc:Choice>
        </mc:AlternateContent>
        <mc:AlternateContent xmlns:mc="http://schemas.openxmlformats.org/markup-compatibility/2006">
          <mc:Choice Requires="x14">
            <control shapeId="72761" r:id="rId27" name="Button 57">
              <controlPr defaultSize="0" print="0" autoFill="0" autoPict="0" macro="[0]!InsertFotoDiCellAktif">
                <anchor moveWithCells="1" sizeWithCells="1">
                  <from>
                    <xdr:col>0</xdr:col>
                    <xdr:colOff>38100</xdr:colOff>
                    <xdr:row>249</xdr:row>
                    <xdr:rowOff>25400</xdr:rowOff>
                  </from>
                  <to>
                    <xdr:col>0</xdr:col>
                    <xdr:colOff>177800</xdr:colOff>
                    <xdr:row>249</xdr:row>
                    <xdr:rowOff>177800</xdr:rowOff>
                  </to>
                </anchor>
              </controlPr>
            </control>
          </mc:Choice>
        </mc:AlternateContent>
        <mc:AlternateContent xmlns:mc="http://schemas.openxmlformats.org/markup-compatibility/2006">
          <mc:Choice Requires="x14">
            <control shapeId="72762" r:id="rId28" name="Button 58">
              <controlPr defaultSize="0" print="0" autoFill="0" autoPict="0" macro="[0]!InsertFotoDiCellAktif">
                <anchor moveWithCells="1" sizeWithCells="1">
                  <from>
                    <xdr:col>9</xdr:col>
                    <xdr:colOff>38100</xdr:colOff>
                    <xdr:row>249</xdr:row>
                    <xdr:rowOff>25400</xdr:rowOff>
                  </from>
                  <to>
                    <xdr:col>9</xdr:col>
                    <xdr:colOff>177800</xdr:colOff>
                    <xdr:row>249</xdr:row>
                    <xdr:rowOff>177800</xdr:rowOff>
                  </to>
                </anchor>
              </controlPr>
            </control>
          </mc:Choice>
        </mc:AlternateContent>
        <mc:AlternateContent xmlns:mc="http://schemas.openxmlformats.org/markup-compatibility/2006">
          <mc:Choice Requires="x14">
            <control shapeId="72763" r:id="rId29" name="Button 59">
              <controlPr defaultSize="0" print="0" autoFill="0" autoPict="0" macro="[0]!InsertFotoDiCellAktif">
                <anchor moveWithCells="1" sizeWithCells="1">
                  <from>
                    <xdr:col>0</xdr:col>
                    <xdr:colOff>38100</xdr:colOff>
                    <xdr:row>262</xdr:row>
                    <xdr:rowOff>25400</xdr:rowOff>
                  </from>
                  <to>
                    <xdr:col>0</xdr:col>
                    <xdr:colOff>177800</xdr:colOff>
                    <xdr:row>262</xdr:row>
                    <xdr:rowOff>177800</xdr:rowOff>
                  </to>
                </anchor>
              </controlPr>
            </control>
          </mc:Choice>
        </mc:AlternateContent>
        <mc:AlternateContent xmlns:mc="http://schemas.openxmlformats.org/markup-compatibility/2006">
          <mc:Choice Requires="x14">
            <control shapeId="72764" r:id="rId30" name="Button 60">
              <controlPr defaultSize="0" print="0" autoFill="0" autoPict="0" macro="[0]!InsertFotoDiCellAktif">
                <anchor moveWithCells="1" sizeWithCells="1">
                  <from>
                    <xdr:col>9</xdr:col>
                    <xdr:colOff>38100</xdr:colOff>
                    <xdr:row>262</xdr:row>
                    <xdr:rowOff>25400</xdr:rowOff>
                  </from>
                  <to>
                    <xdr:col>9</xdr:col>
                    <xdr:colOff>177800</xdr:colOff>
                    <xdr:row>262</xdr:row>
                    <xdr:rowOff>177800</xdr:rowOff>
                  </to>
                </anchor>
              </controlPr>
            </control>
          </mc:Choice>
        </mc:AlternateContent>
        <mc:AlternateContent xmlns:mc="http://schemas.openxmlformats.org/markup-compatibility/2006">
          <mc:Choice Requires="x14">
            <control shapeId="72765" r:id="rId31" name="Button 61">
              <controlPr defaultSize="0" print="0" autoFill="0" autoPict="0" macro="[0]!InsertFotoDiCellAktif">
                <anchor moveWithCells="1" sizeWithCells="1">
                  <from>
                    <xdr:col>0</xdr:col>
                    <xdr:colOff>38100</xdr:colOff>
                    <xdr:row>275</xdr:row>
                    <xdr:rowOff>25400</xdr:rowOff>
                  </from>
                  <to>
                    <xdr:col>0</xdr:col>
                    <xdr:colOff>177800</xdr:colOff>
                    <xdr:row>275</xdr:row>
                    <xdr:rowOff>177800</xdr:rowOff>
                  </to>
                </anchor>
              </controlPr>
            </control>
          </mc:Choice>
        </mc:AlternateContent>
        <mc:AlternateContent xmlns:mc="http://schemas.openxmlformats.org/markup-compatibility/2006">
          <mc:Choice Requires="x14">
            <control shapeId="72766" r:id="rId32" name="Button 62">
              <controlPr defaultSize="0" print="0" autoFill="0" autoPict="0" macro="[0]!InsertFotoDiCellAktif">
                <anchor moveWithCells="1" sizeWithCells="1">
                  <from>
                    <xdr:col>9</xdr:col>
                    <xdr:colOff>38100</xdr:colOff>
                    <xdr:row>275</xdr:row>
                    <xdr:rowOff>25400</xdr:rowOff>
                  </from>
                  <to>
                    <xdr:col>9</xdr:col>
                    <xdr:colOff>177800</xdr:colOff>
                    <xdr:row>275</xdr:row>
                    <xdr:rowOff>177800</xdr:rowOff>
                  </to>
                </anchor>
              </controlPr>
            </control>
          </mc:Choice>
        </mc:AlternateContent>
        <mc:AlternateContent xmlns:mc="http://schemas.openxmlformats.org/markup-compatibility/2006">
          <mc:Choice Requires="x14">
            <control shapeId="72767" r:id="rId33" name="Button 63">
              <controlPr defaultSize="0" print="0" autoFill="0" autoPict="0" macro="[0]!InsertFotoDiCellAktif">
                <anchor moveWithCells="1" sizeWithCells="1">
                  <from>
                    <xdr:col>9</xdr:col>
                    <xdr:colOff>38100</xdr:colOff>
                    <xdr:row>288</xdr:row>
                    <xdr:rowOff>25400</xdr:rowOff>
                  </from>
                  <to>
                    <xdr:col>9</xdr:col>
                    <xdr:colOff>177800</xdr:colOff>
                    <xdr:row>288</xdr:row>
                    <xdr:rowOff>177800</xdr:rowOff>
                  </to>
                </anchor>
              </controlPr>
            </control>
          </mc:Choice>
        </mc:AlternateContent>
        <mc:AlternateContent xmlns:mc="http://schemas.openxmlformats.org/markup-compatibility/2006">
          <mc:Choice Requires="x14">
            <control shapeId="72768" r:id="rId34" name="Button 64">
              <controlPr defaultSize="0" print="0" autoFill="0" autoPict="0" macro="[0]!InsertFotoDiCellAktif">
                <anchor moveWithCells="1" sizeWithCells="1">
                  <from>
                    <xdr:col>0</xdr:col>
                    <xdr:colOff>38100</xdr:colOff>
                    <xdr:row>288</xdr:row>
                    <xdr:rowOff>25400</xdr:rowOff>
                  </from>
                  <to>
                    <xdr:col>0</xdr:col>
                    <xdr:colOff>177800</xdr:colOff>
                    <xdr:row>288</xdr:row>
                    <xdr:rowOff>177800</xdr:rowOff>
                  </to>
                </anchor>
              </controlPr>
            </control>
          </mc:Choice>
        </mc:AlternateContent>
        <mc:AlternateContent xmlns:mc="http://schemas.openxmlformats.org/markup-compatibility/2006">
          <mc:Choice Requires="x14">
            <control shapeId="72769" r:id="rId35" name="Button 65">
              <controlPr defaultSize="0" print="0" autoFill="0" autoPict="0" macro="[0]!InsertFotoDiCellAktif">
                <anchor moveWithCells="1" sizeWithCells="1">
                  <from>
                    <xdr:col>10</xdr:col>
                    <xdr:colOff>381000</xdr:colOff>
                    <xdr:row>333</xdr:row>
                    <xdr:rowOff>63500</xdr:rowOff>
                  </from>
                  <to>
                    <xdr:col>10</xdr:col>
                    <xdr:colOff>520700</xdr:colOff>
                    <xdr:row>334</xdr:row>
                    <xdr:rowOff>12700</xdr:rowOff>
                  </to>
                </anchor>
              </controlPr>
            </control>
          </mc:Choice>
        </mc:AlternateContent>
        <mc:AlternateContent xmlns:mc="http://schemas.openxmlformats.org/markup-compatibility/2006">
          <mc:Choice Requires="x14">
            <control shapeId="72770" r:id="rId36" name="Button 66">
              <controlPr defaultSize="0" print="0" autoFill="0" autoPict="0" macro="[0]!InsertFotoDiCellAktif">
                <anchor moveWithCells="1" sizeWithCells="1">
                  <from>
                    <xdr:col>0</xdr:col>
                    <xdr:colOff>38100</xdr:colOff>
                    <xdr:row>348</xdr:row>
                    <xdr:rowOff>25400</xdr:rowOff>
                  </from>
                  <to>
                    <xdr:col>0</xdr:col>
                    <xdr:colOff>177800</xdr:colOff>
                    <xdr:row>348</xdr:row>
                    <xdr:rowOff>177800</xdr:rowOff>
                  </to>
                </anchor>
              </controlPr>
            </control>
          </mc:Choice>
        </mc:AlternateContent>
        <mc:AlternateContent xmlns:mc="http://schemas.openxmlformats.org/markup-compatibility/2006">
          <mc:Choice Requires="x14">
            <control shapeId="72771" r:id="rId37" name="Button 67">
              <controlPr defaultSize="0" print="0" autoFill="0" autoPict="0" macro="[0]!InsertFotoDiCellAktif">
                <anchor moveWithCells="1" sizeWithCells="1">
                  <from>
                    <xdr:col>0</xdr:col>
                    <xdr:colOff>38100</xdr:colOff>
                    <xdr:row>358</xdr:row>
                    <xdr:rowOff>25400</xdr:rowOff>
                  </from>
                  <to>
                    <xdr:col>0</xdr:col>
                    <xdr:colOff>177800</xdr:colOff>
                    <xdr:row>358</xdr:row>
                    <xdr:rowOff>177800</xdr:rowOff>
                  </to>
                </anchor>
              </controlPr>
            </control>
          </mc:Choice>
        </mc:AlternateContent>
        <mc:AlternateContent xmlns:mc="http://schemas.openxmlformats.org/markup-compatibility/2006">
          <mc:Choice Requires="x14">
            <control shapeId="72772" r:id="rId38" name="Button 68">
              <controlPr defaultSize="0" print="0" autoFill="0" autoPict="0" macro="[0]!InsertFotoDiCellAktif">
                <anchor moveWithCells="1" sizeWithCells="1">
                  <from>
                    <xdr:col>0</xdr:col>
                    <xdr:colOff>38100</xdr:colOff>
                    <xdr:row>368</xdr:row>
                    <xdr:rowOff>25400</xdr:rowOff>
                  </from>
                  <to>
                    <xdr:col>0</xdr:col>
                    <xdr:colOff>177800</xdr:colOff>
                    <xdr:row>368</xdr:row>
                    <xdr:rowOff>177800</xdr:rowOff>
                  </to>
                </anchor>
              </controlPr>
            </control>
          </mc:Choice>
        </mc:AlternateContent>
        <mc:AlternateContent xmlns:mc="http://schemas.openxmlformats.org/markup-compatibility/2006">
          <mc:Choice Requires="x14">
            <control shapeId="72773" r:id="rId39" name="Button 69">
              <controlPr defaultSize="0" print="0" autoFill="0" autoPict="0" macro="[0]!InsertFotoDiCellAktif">
                <anchor moveWithCells="1" sizeWithCells="1">
                  <from>
                    <xdr:col>5</xdr:col>
                    <xdr:colOff>38100</xdr:colOff>
                    <xdr:row>348</xdr:row>
                    <xdr:rowOff>25400</xdr:rowOff>
                  </from>
                  <to>
                    <xdr:col>5</xdr:col>
                    <xdr:colOff>177800</xdr:colOff>
                    <xdr:row>348</xdr:row>
                    <xdr:rowOff>177800</xdr:rowOff>
                  </to>
                </anchor>
              </controlPr>
            </control>
          </mc:Choice>
        </mc:AlternateContent>
        <mc:AlternateContent xmlns:mc="http://schemas.openxmlformats.org/markup-compatibility/2006">
          <mc:Choice Requires="x14">
            <control shapeId="72774" r:id="rId40" name="Button 70">
              <controlPr defaultSize="0" print="0" autoFill="0" autoPict="0" macro="[0]!InsertFotoDiCellAktif">
                <anchor moveWithCells="1" sizeWithCells="1">
                  <from>
                    <xdr:col>13</xdr:col>
                    <xdr:colOff>38100</xdr:colOff>
                    <xdr:row>348</xdr:row>
                    <xdr:rowOff>25400</xdr:rowOff>
                  </from>
                  <to>
                    <xdr:col>13</xdr:col>
                    <xdr:colOff>177800</xdr:colOff>
                    <xdr:row>348</xdr:row>
                    <xdr:rowOff>177800</xdr:rowOff>
                  </to>
                </anchor>
              </controlPr>
            </control>
          </mc:Choice>
        </mc:AlternateContent>
        <mc:AlternateContent xmlns:mc="http://schemas.openxmlformats.org/markup-compatibility/2006">
          <mc:Choice Requires="x14">
            <control shapeId="72775" r:id="rId41" name="Button 71">
              <controlPr defaultSize="0" print="0" autoFill="0" autoPict="0" macro="[0]!InsertFotoDiCellAktif">
                <anchor moveWithCells="1" sizeWithCells="1">
                  <from>
                    <xdr:col>13</xdr:col>
                    <xdr:colOff>38100</xdr:colOff>
                    <xdr:row>358</xdr:row>
                    <xdr:rowOff>25400</xdr:rowOff>
                  </from>
                  <to>
                    <xdr:col>13</xdr:col>
                    <xdr:colOff>177800</xdr:colOff>
                    <xdr:row>358</xdr:row>
                    <xdr:rowOff>177800</xdr:rowOff>
                  </to>
                </anchor>
              </controlPr>
            </control>
          </mc:Choice>
        </mc:AlternateContent>
        <mc:AlternateContent xmlns:mc="http://schemas.openxmlformats.org/markup-compatibility/2006">
          <mc:Choice Requires="x14">
            <control shapeId="72776" r:id="rId42" name="Button 72">
              <controlPr defaultSize="0" print="0" autoFill="0" autoPict="0" macro="[0]!InsertFotoDiCellAktif">
                <anchor moveWithCells="1" sizeWithCells="1">
                  <from>
                    <xdr:col>13</xdr:col>
                    <xdr:colOff>38100</xdr:colOff>
                    <xdr:row>368</xdr:row>
                    <xdr:rowOff>25400</xdr:rowOff>
                  </from>
                  <to>
                    <xdr:col>13</xdr:col>
                    <xdr:colOff>177800</xdr:colOff>
                    <xdr:row>368</xdr:row>
                    <xdr:rowOff>177800</xdr:rowOff>
                  </to>
                </anchor>
              </controlPr>
            </control>
          </mc:Choice>
        </mc:AlternateContent>
        <mc:AlternateContent xmlns:mc="http://schemas.openxmlformats.org/markup-compatibility/2006">
          <mc:Choice Requires="x14">
            <control shapeId="72777" r:id="rId43" name="Button 73">
              <controlPr defaultSize="0" print="0" autoFill="0" autoPict="0" macro="[0]!InsertFotoDiCellAktif">
                <anchor moveWithCells="1" sizeWithCells="1">
                  <from>
                    <xdr:col>0</xdr:col>
                    <xdr:colOff>38100</xdr:colOff>
                    <xdr:row>414</xdr:row>
                    <xdr:rowOff>25400</xdr:rowOff>
                  </from>
                  <to>
                    <xdr:col>0</xdr:col>
                    <xdr:colOff>177800</xdr:colOff>
                    <xdr:row>414</xdr:row>
                    <xdr:rowOff>177800</xdr:rowOff>
                  </to>
                </anchor>
              </controlPr>
            </control>
          </mc:Choice>
        </mc:AlternateContent>
        <mc:AlternateContent xmlns:mc="http://schemas.openxmlformats.org/markup-compatibility/2006">
          <mc:Choice Requires="x14">
            <control shapeId="72778" r:id="rId44" name="Button 74">
              <controlPr defaultSize="0" print="0" autoFill="0" autoPict="0" macro="[0]!InsertFotoDiCellAktif">
                <anchor moveWithCells="1" sizeWithCells="1">
                  <from>
                    <xdr:col>9</xdr:col>
                    <xdr:colOff>38100</xdr:colOff>
                    <xdr:row>414</xdr:row>
                    <xdr:rowOff>25400</xdr:rowOff>
                  </from>
                  <to>
                    <xdr:col>9</xdr:col>
                    <xdr:colOff>177800</xdr:colOff>
                    <xdr:row>414</xdr:row>
                    <xdr:rowOff>177800</xdr:rowOff>
                  </to>
                </anchor>
              </controlPr>
            </control>
          </mc:Choice>
        </mc:AlternateContent>
        <mc:AlternateContent xmlns:mc="http://schemas.openxmlformats.org/markup-compatibility/2006">
          <mc:Choice Requires="x14">
            <control shapeId="72779" r:id="rId45" name="Button 75">
              <controlPr defaultSize="0" print="0" autoFill="0" autoPict="0" macro="[0]!InsertFotoDiCellAktif">
                <anchor moveWithCells="1" sizeWithCells="1">
                  <from>
                    <xdr:col>0</xdr:col>
                    <xdr:colOff>38100</xdr:colOff>
                    <xdr:row>427</xdr:row>
                    <xdr:rowOff>25400</xdr:rowOff>
                  </from>
                  <to>
                    <xdr:col>0</xdr:col>
                    <xdr:colOff>177800</xdr:colOff>
                    <xdr:row>427</xdr:row>
                    <xdr:rowOff>177800</xdr:rowOff>
                  </to>
                </anchor>
              </controlPr>
            </control>
          </mc:Choice>
        </mc:AlternateContent>
        <mc:AlternateContent xmlns:mc="http://schemas.openxmlformats.org/markup-compatibility/2006">
          <mc:Choice Requires="x14">
            <control shapeId="72780" r:id="rId46" name="Button 76">
              <controlPr defaultSize="0" print="0" autoFill="0" autoPict="0" macro="[0]!InsertFotoDiCellAktif">
                <anchor moveWithCells="1" sizeWithCells="1">
                  <from>
                    <xdr:col>9</xdr:col>
                    <xdr:colOff>38100</xdr:colOff>
                    <xdr:row>427</xdr:row>
                    <xdr:rowOff>25400</xdr:rowOff>
                  </from>
                  <to>
                    <xdr:col>9</xdr:col>
                    <xdr:colOff>177800</xdr:colOff>
                    <xdr:row>427</xdr:row>
                    <xdr:rowOff>177800</xdr:rowOff>
                  </to>
                </anchor>
              </controlPr>
            </control>
          </mc:Choice>
        </mc:AlternateContent>
        <mc:AlternateContent xmlns:mc="http://schemas.openxmlformats.org/markup-compatibility/2006">
          <mc:Choice Requires="x14">
            <control shapeId="72781" r:id="rId47" name="Button 77">
              <controlPr defaultSize="0" print="0" autoFill="0" autoPict="0" macro="[0]!InsertFotoDiCellAktif">
                <anchor moveWithCells="1" sizeWithCells="1">
                  <from>
                    <xdr:col>0</xdr:col>
                    <xdr:colOff>38100</xdr:colOff>
                    <xdr:row>440</xdr:row>
                    <xdr:rowOff>25400</xdr:rowOff>
                  </from>
                  <to>
                    <xdr:col>0</xdr:col>
                    <xdr:colOff>177800</xdr:colOff>
                    <xdr:row>440</xdr:row>
                    <xdr:rowOff>177800</xdr:rowOff>
                  </to>
                </anchor>
              </controlPr>
            </control>
          </mc:Choice>
        </mc:AlternateContent>
        <mc:AlternateContent xmlns:mc="http://schemas.openxmlformats.org/markup-compatibility/2006">
          <mc:Choice Requires="x14">
            <control shapeId="72782" r:id="rId48" name="Button 78">
              <controlPr defaultSize="0" print="0" autoFill="0" autoPict="0" macro="[0]!InsertFotoDiCellAktif">
                <anchor moveWithCells="1" sizeWithCells="1">
                  <from>
                    <xdr:col>9</xdr:col>
                    <xdr:colOff>38100</xdr:colOff>
                    <xdr:row>440</xdr:row>
                    <xdr:rowOff>25400</xdr:rowOff>
                  </from>
                  <to>
                    <xdr:col>9</xdr:col>
                    <xdr:colOff>177800</xdr:colOff>
                    <xdr:row>440</xdr:row>
                    <xdr:rowOff>177800</xdr:rowOff>
                  </to>
                </anchor>
              </controlPr>
            </control>
          </mc:Choice>
        </mc:AlternateContent>
        <mc:AlternateContent xmlns:mc="http://schemas.openxmlformats.org/markup-compatibility/2006">
          <mc:Choice Requires="x14">
            <control shapeId="72783" r:id="rId49" name="Button 79">
              <controlPr defaultSize="0" print="0" autoFill="0" autoPict="0" macro="[0]!InsertFotoDiCellAktif">
                <anchor moveWithCells="1" sizeWithCells="1">
                  <from>
                    <xdr:col>9</xdr:col>
                    <xdr:colOff>38100</xdr:colOff>
                    <xdr:row>453</xdr:row>
                    <xdr:rowOff>25400</xdr:rowOff>
                  </from>
                  <to>
                    <xdr:col>9</xdr:col>
                    <xdr:colOff>177800</xdr:colOff>
                    <xdr:row>453</xdr:row>
                    <xdr:rowOff>177800</xdr:rowOff>
                  </to>
                </anchor>
              </controlPr>
            </control>
          </mc:Choice>
        </mc:AlternateContent>
        <mc:AlternateContent xmlns:mc="http://schemas.openxmlformats.org/markup-compatibility/2006">
          <mc:Choice Requires="x14">
            <control shapeId="72784" r:id="rId50" name="Button 80">
              <controlPr defaultSize="0" print="0" autoFill="0" autoPict="0" macro="[0]!InsertFotoDiCellAktif">
                <anchor moveWithCells="1" sizeWithCells="1">
                  <from>
                    <xdr:col>0</xdr:col>
                    <xdr:colOff>38100</xdr:colOff>
                    <xdr:row>453</xdr:row>
                    <xdr:rowOff>25400</xdr:rowOff>
                  </from>
                  <to>
                    <xdr:col>0</xdr:col>
                    <xdr:colOff>177800</xdr:colOff>
                    <xdr:row>453</xdr:row>
                    <xdr:rowOff>177800</xdr:rowOff>
                  </to>
                </anchor>
              </controlPr>
            </control>
          </mc:Choice>
        </mc:AlternateContent>
        <mc:AlternateContent xmlns:mc="http://schemas.openxmlformats.org/markup-compatibility/2006">
          <mc:Choice Requires="x14">
            <control shapeId="72785" r:id="rId51" name="Button 81">
              <controlPr defaultSize="0" print="0" autoFill="0" autoPict="0" macro="[0]!InsertFotoDiCellAktif">
                <anchor moveWithCells="1" sizeWithCells="1">
                  <from>
                    <xdr:col>10</xdr:col>
                    <xdr:colOff>381000</xdr:colOff>
                    <xdr:row>498</xdr:row>
                    <xdr:rowOff>63500</xdr:rowOff>
                  </from>
                  <to>
                    <xdr:col>10</xdr:col>
                    <xdr:colOff>520700</xdr:colOff>
                    <xdr:row>499</xdr:row>
                    <xdr:rowOff>12700</xdr:rowOff>
                  </to>
                </anchor>
              </controlPr>
            </control>
          </mc:Choice>
        </mc:AlternateContent>
        <mc:AlternateContent xmlns:mc="http://schemas.openxmlformats.org/markup-compatibility/2006">
          <mc:Choice Requires="x14">
            <control shapeId="72786" r:id="rId52" name="Button 82">
              <controlPr defaultSize="0" print="0" autoFill="0" autoPict="0" macro="[0]!InsertFotoDiCellAktif">
                <anchor moveWithCells="1" sizeWithCells="1">
                  <from>
                    <xdr:col>0</xdr:col>
                    <xdr:colOff>38100</xdr:colOff>
                    <xdr:row>513</xdr:row>
                    <xdr:rowOff>25400</xdr:rowOff>
                  </from>
                  <to>
                    <xdr:col>0</xdr:col>
                    <xdr:colOff>177800</xdr:colOff>
                    <xdr:row>513</xdr:row>
                    <xdr:rowOff>177800</xdr:rowOff>
                  </to>
                </anchor>
              </controlPr>
            </control>
          </mc:Choice>
        </mc:AlternateContent>
        <mc:AlternateContent xmlns:mc="http://schemas.openxmlformats.org/markup-compatibility/2006">
          <mc:Choice Requires="x14">
            <control shapeId="72787" r:id="rId53" name="Button 83">
              <controlPr defaultSize="0" print="0" autoFill="0" autoPict="0" macro="[0]!InsertFotoDiCellAktif">
                <anchor moveWithCells="1" sizeWithCells="1">
                  <from>
                    <xdr:col>0</xdr:col>
                    <xdr:colOff>38100</xdr:colOff>
                    <xdr:row>523</xdr:row>
                    <xdr:rowOff>25400</xdr:rowOff>
                  </from>
                  <to>
                    <xdr:col>0</xdr:col>
                    <xdr:colOff>177800</xdr:colOff>
                    <xdr:row>523</xdr:row>
                    <xdr:rowOff>177800</xdr:rowOff>
                  </to>
                </anchor>
              </controlPr>
            </control>
          </mc:Choice>
        </mc:AlternateContent>
        <mc:AlternateContent xmlns:mc="http://schemas.openxmlformats.org/markup-compatibility/2006">
          <mc:Choice Requires="x14">
            <control shapeId="72788" r:id="rId54" name="Button 84">
              <controlPr defaultSize="0" print="0" autoFill="0" autoPict="0" macro="[0]!InsertFotoDiCellAktif">
                <anchor moveWithCells="1" sizeWithCells="1">
                  <from>
                    <xdr:col>0</xdr:col>
                    <xdr:colOff>38100</xdr:colOff>
                    <xdr:row>533</xdr:row>
                    <xdr:rowOff>25400</xdr:rowOff>
                  </from>
                  <to>
                    <xdr:col>0</xdr:col>
                    <xdr:colOff>177800</xdr:colOff>
                    <xdr:row>533</xdr:row>
                    <xdr:rowOff>177800</xdr:rowOff>
                  </to>
                </anchor>
              </controlPr>
            </control>
          </mc:Choice>
        </mc:AlternateContent>
        <mc:AlternateContent xmlns:mc="http://schemas.openxmlformats.org/markup-compatibility/2006">
          <mc:Choice Requires="x14">
            <control shapeId="72789" r:id="rId55" name="Button 85">
              <controlPr defaultSize="0" print="0" autoFill="0" autoPict="0" macro="[0]!InsertFotoDiCellAktif">
                <anchor moveWithCells="1" sizeWithCells="1">
                  <from>
                    <xdr:col>5</xdr:col>
                    <xdr:colOff>38100</xdr:colOff>
                    <xdr:row>513</xdr:row>
                    <xdr:rowOff>25400</xdr:rowOff>
                  </from>
                  <to>
                    <xdr:col>5</xdr:col>
                    <xdr:colOff>177800</xdr:colOff>
                    <xdr:row>513</xdr:row>
                    <xdr:rowOff>177800</xdr:rowOff>
                  </to>
                </anchor>
              </controlPr>
            </control>
          </mc:Choice>
        </mc:AlternateContent>
        <mc:AlternateContent xmlns:mc="http://schemas.openxmlformats.org/markup-compatibility/2006">
          <mc:Choice Requires="x14">
            <control shapeId="72790" r:id="rId56" name="Button 86">
              <controlPr defaultSize="0" print="0" autoFill="0" autoPict="0" macro="[0]!InsertFotoDiCellAktif">
                <anchor moveWithCells="1" sizeWithCells="1">
                  <from>
                    <xdr:col>13</xdr:col>
                    <xdr:colOff>38100</xdr:colOff>
                    <xdr:row>513</xdr:row>
                    <xdr:rowOff>25400</xdr:rowOff>
                  </from>
                  <to>
                    <xdr:col>13</xdr:col>
                    <xdr:colOff>177800</xdr:colOff>
                    <xdr:row>513</xdr:row>
                    <xdr:rowOff>177800</xdr:rowOff>
                  </to>
                </anchor>
              </controlPr>
            </control>
          </mc:Choice>
        </mc:AlternateContent>
        <mc:AlternateContent xmlns:mc="http://schemas.openxmlformats.org/markup-compatibility/2006">
          <mc:Choice Requires="x14">
            <control shapeId="72791" r:id="rId57" name="Button 87">
              <controlPr defaultSize="0" print="0" autoFill="0" autoPict="0" macro="[0]!InsertFotoDiCellAktif">
                <anchor moveWithCells="1" sizeWithCells="1">
                  <from>
                    <xdr:col>13</xdr:col>
                    <xdr:colOff>38100</xdr:colOff>
                    <xdr:row>523</xdr:row>
                    <xdr:rowOff>25400</xdr:rowOff>
                  </from>
                  <to>
                    <xdr:col>13</xdr:col>
                    <xdr:colOff>177800</xdr:colOff>
                    <xdr:row>523</xdr:row>
                    <xdr:rowOff>177800</xdr:rowOff>
                  </to>
                </anchor>
              </controlPr>
            </control>
          </mc:Choice>
        </mc:AlternateContent>
        <mc:AlternateContent xmlns:mc="http://schemas.openxmlformats.org/markup-compatibility/2006">
          <mc:Choice Requires="x14">
            <control shapeId="72792" r:id="rId58" name="Button 88">
              <controlPr defaultSize="0" print="0" autoFill="0" autoPict="0" macro="[0]!InsertFotoDiCellAktif">
                <anchor moveWithCells="1" sizeWithCells="1">
                  <from>
                    <xdr:col>13</xdr:col>
                    <xdr:colOff>38100</xdr:colOff>
                    <xdr:row>533</xdr:row>
                    <xdr:rowOff>25400</xdr:rowOff>
                  </from>
                  <to>
                    <xdr:col>13</xdr:col>
                    <xdr:colOff>177800</xdr:colOff>
                    <xdr:row>533</xdr:row>
                    <xdr:rowOff>177800</xdr:rowOff>
                  </to>
                </anchor>
              </controlPr>
            </control>
          </mc:Choice>
        </mc:AlternateContent>
        <mc:AlternateContent xmlns:mc="http://schemas.openxmlformats.org/markup-compatibility/2006">
          <mc:Choice Requires="x14">
            <control shapeId="72793" r:id="rId59" name="Button 89">
              <controlPr defaultSize="0" print="0" autoFill="0" autoPict="0" macro="[0]!InsertFotoDiCellAktif">
                <anchor moveWithCells="1" sizeWithCells="1">
                  <from>
                    <xdr:col>0</xdr:col>
                    <xdr:colOff>38100</xdr:colOff>
                    <xdr:row>579</xdr:row>
                    <xdr:rowOff>25400</xdr:rowOff>
                  </from>
                  <to>
                    <xdr:col>0</xdr:col>
                    <xdr:colOff>177800</xdr:colOff>
                    <xdr:row>579</xdr:row>
                    <xdr:rowOff>177800</xdr:rowOff>
                  </to>
                </anchor>
              </controlPr>
            </control>
          </mc:Choice>
        </mc:AlternateContent>
        <mc:AlternateContent xmlns:mc="http://schemas.openxmlformats.org/markup-compatibility/2006">
          <mc:Choice Requires="x14">
            <control shapeId="72794" r:id="rId60" name="Button 90">
              <controlPr defaultSize="0" print="0" autoFill="0" autoPict="0" macro="[0]!InsertFotoDiCellAktif">
                <anchor moveWithCells="1" sizeWithCells="1">
                  <from>
                    <xdr:col>9</xdr:col>
                    <xdr:colOff>38100</xdr:colOff>
                    <xdr:row>579</xdr:row>
                    <xdr:rowOff>25400</xdr:rowOff>
                  </from>
                  <to>
                    <xdr:col>9</xdr:col>
                    <xdr:colOff>177800</xdr:colOff>
                    <xdr:row>579</xdr:row>
                    <xdr:rowOff>177800</xdr:rowOff>
                  </to>
                </anchor>
              </controlPr>
            </control>
          </mc:Choice>
        </mc:AlternateContent>
        <mc:AlternateContent xmlns:mc="http://schemas.openxmlformats.org/markup-compatibility/2006">
          <mc:Choice Requires="x14">
            <control shapeId="72795" r:id="rId61" name="Button 91">
              <controlPr defaultSize="0" print="0" autoFill="0" autoPict="0" macro="[0]!InsertFotoDiCellAktif">
                <anchor moveWithCells="1" sizeWithCells="1">
                  <from>
                    <xdr:col>0</xdr:col>
                    <xdr:colOff>38100</xdr:colOff>
                    <xdr:row>592</xdr:row>
                    <xdr:rowOff>25400</xdr:rowOff>
                  </from>
                  <to>
                    <xdr:col>0</xdr:col>
                    <xdr:colOff>177800</xdr:colOff>
                    <xdr:row>592</xdr:row>
                    <xdr:rowOff>177800</xdr:rowOff>
                  </to>
                </anchor>
              </controlPr>
            </control>
          </mc:Choice>
        </mc:AlternateContent>
        <mc:AlternateContent xmlns:mc="http://schemas.openxmlformats.org/markup-compatibility/2006">
          <mc:Choice Requires="x14">
            <control shapeId="72796" r:id="rId62" name="Button 92">
              <controlPr defaultSize="0" print="0" autoFill="0" autoPict="0" macro="[0]!InsertFotoDiCellAktif">
                <anchor moveWithCells="1" sizeWithCells="1">
                  <from>
                    <xdr:col>9</xdr:col>
                    <xdr:colOff>38100</xdr:colOff>
                    <xdr:row>592</xdr:row>
                    <xdr:rowOff>25400</xdr:rowOff>
                  </from>
                  <to>
                    <xdr:col>9</xdr:col>
                    <xdr:colOff>177800</xdr:colOff>
                    <xdr:row>592</xdr:row>
                    <xdr:rowOff>177800</xdr:rowOff>
                  </to>
                </anchor>
              </controlPr>
            </control>
          </mc:Choice>
        </mc:AlternateContent>
        <mc:AlternateContent xmlns:mc="http://schemas.openxmlformats.org/markup-compatibility/2006">
          <mc:Choice Requires="x14">
            <control shapeId="72797" r:id="rId63" name="Button 93">
              <controlPr defaultSize="0" print="0" autoFill="0" autoPict="0" macro="[0]!InsertFotoDiCellAktif">
                <anchor moveWithCells="1" sizeWithCells="1">
                  <from>
                    <xdr:col>0</xdr:col>
                    <xdr:colOff>38100</xdr:colOff>
                    <xdr:row>605</xdr:row>
                    <xdr:rowOff>25400</xdr:rowOff>
                  </from>
                  <to>
                    <xdr:col>0</xdr:col>
                    <xdr:colOff>177800</xdr:colOff>
                    <xdr:row>605</xdr:row>
                    <xdr:rowOff>177800</xdr:rowOff>
                  </to>
                </anchor>
              </controlPr>
            </control>
          </mc:Choice>
        </mc:AlternateContent>
        <mc:AlternateContent xmlns:mc="http://schemas.openxmlformats.org/markup-compatibility/2006">
          <mc:Choice Requires="x14">
            <control shapeId="72798" r:id="rId64" name="Button 94">
              <controlPr defaultSize="0" print="0" autoFill="0" autoPict="0" macro="[0]!InsertFotoDiCellAktif">
                <anchor moveWithCells="1" sizeWithCells="1">
                  <from>
                    <xdr:col>9</xdr:col>
                    <xdr:colOff>38100</xdr:colOff>
                    <xdr:row>605</xdr:row>
                    <xdr:rowOff>25400</xdr:rowOff>
                  </from>
                  <to>
                    <xdr:col>9</xdr:col>
                    <xdr:colOff>177800</xdr:colOff>
                    <xdr:row>605</xdr:row>
                    <xdr:rowOff>177800</xdr:rowOff>
                  </to>
                </anchor>
              </controlPr>
            </control>
          </mc:Choice>
        </mc:AlternateContent>
        <mc:AlternateContent xmlns:mc="http://schemas.openxmlformats.org/markup-compatibility/2006">
          <mc:Choice Requires="x14">
            <control shapeId="72799" r:id="rId65" name="Button 95">
              <controlPr defaultSize="0" print="0" autoFill="0" autoPict="0" macro="[0]!InsertFotoDiCellAktif">
                <anchor moveWithCells="1" sizeWithCells="1">
                  <from>
                    <xdr:col>9</xdr:col>
                    <xdr:colOff>38100</xdr:colOff>
                    <xdr:row>618</xdr:row>
                    <xdr:rowOff>25400</xdr:rowOff>
                  </from>
                  <to>
                    <xdr:col>9</xdr:col>
                    <xdr:colOff>177800</xdr:colOff>
                    <xdr:row>618</xdr:row>
                    <xdr:rowOff>177800</xdr:rowOff>
                  </to>
                </anchor>
              </controlPr>
            </control>
          </mc:Choice>
        </mc:AlternateContent>
        <mc:AlternateContent xmlns:mc="http://schemas.openxmlformats.org/markup-compatibility/2006">
          <mc:Choice Requires="x14">
            <control shapeId="72800" r:id="rId66" name="Button 96">
              <controlPr defaultSize="0" print="0" autoFill="0" autoPict="0" macro="[0]!InsertFotoDiCellAktif">
                <anchor moveWithCells="1" sizeWithCells="1">
                  <from>
                    <xdr:col>0</xdr:col>
                    <xdr:colOff>38100</xdr:colOff>
                    <xdr:row>618</xdr:row>
                    <xdr:rowOff>25400</xdr:rowOff>
                  </from>
                  <to>
                    <xdr:col>0</xdr:col>
                    <xdr:colOff>177800</xdr:colOff>
                    <xdr:row>618</xdr:row>
                    <xdr:rowOff>177800</xdr:rowOff>
                  </to>
                </anchor>
              </controlPr>
            </control>
          </mc:Choice>
        </mc:AlternateContent>
        <mc:AlternateContent xmlns:mc="http://schemas.openxmlformats.org/markup-compatibility/2006">
          <mc:Choice Requires="x14">
            <control shapeId="72801" r:id="rId67" name="Button 97">
              <controlPr defaultSize="0" print="0" autoFill="0" autoPict="0" macro="[0]!InsertFotoDiCellAktif">
                <anchor moveWithCells="1" sizeWithCells="1">
                  <from>
                    <xdr:col>10</xdr:col>
                    <xdr:colOff>381000</xdr:colOff>
                    <xdr:row>663</xdr:row>
                    <xdr:rowOff>63500</xdr:rowOff>
                  </from>
                  <to>
                    <xdr:col>10</xdr:col>
                    <xdr:colOff>520700</xdr:colOff>
                    <xdr:row>664</xdr:row>
                    <xdr:rowOff>12700</xdr:rowOff>
                  </to>
                </anchor>
              </controlPr>
            </control>
          </mc:Choice>
        </mc:AlternateContent>
        <mc:AlternateContent xmlns:mc="http://schemas.openxmlformats.org/markup-compatibility/2006">
          <mc:Choice Requires="x14">
            <control shapeId="72802" r:id="rId68" name="Button 98">
              <controlPr defaultSize="0" print="0" autoFill="0" autoPict="0" macro="[0]!InsertFotoDiCellAktif">
                <anchor moveWithCells="1" sizeWithCells="1">
                  <from>
                    <xdr:col>0</xdr:col>
                    <xdr:colOff>38100</xdr:colOff>
                    <xdr:row>678</xdr:row>
                    <xdr:rowOff>25400</xdr:rowOff>
                  </from>
                  <to>
                    <xdr:col>0</xdr:col>
                    <xdr:colOff>177800</xdr:colOff>
                    <xdr:row>678</xdr:row>
                    <xdr:rowOff>177800</xdr:rowOff>
                  </to>
                </anchor>
              </controlPr>
            </control>
          </mc:Choice>
        </mc:AlternateContent>
        <mc:AlternateContent xmlns:mc="http://schemas.openxmlformats.org/markup-compatibility/2006">
          <mc:Choice Requires="x14">
            <control shapeId="72803" r:id="rId69" name="Button 99">
              <controlPr defaultSize="0" print="0" autoFill="0" autoPict="0" macro="[0]!InsertFotoDiCellAktif">
                <anchor moveWithCells="1" sizeWithCells="1">
                  <from>
                    <xdr:col>0</xdr:col>
                    <xdr:colOff>38100</xdr:colOff>
                    <xdr:row>688</xdr:row>
                    <xdr:rowOff>25400</xdr:rowOff>
                  </from>
                  <to>
                    <xdr:col>0</xdr:col>
                    <xdr:colOff>177800</xdr:colOff>
                    <xdr:row>688</xdr:row>
                    <xdr:rowOff>177800</xdr:rowOff>
                  </to>
                </anchor>
              </controlPr>
            </control>
          </mc:Choice>
        </mc:AlternateContent>
        <mc:AlternateContent xmlns:mc="http://schemas.openxmlformats.org/markup-compatibility/2006">
          <mc:Choice Requires="x14">
            <control shapeId="72804" r:id="rId70" name="Button 100">
              <controlPr defaultSize="0" print="0" autoFill="0" autoPict="0" macro="[0]!InsertFotoDiCellAktif">
                <anchor moveWithCells="1" sizeWithCells="1">
                  <from>
                    <xdr:col>0</xdr:col>
                    <xdr:colOff>38100</xdr:colOff>
                    <xdr:row>698</xdr:row>
                    <xdr:rowOff>25400</xdr:rowOff>
                  </from>
                  <to>
                    <xdr:col>0</xdr:col>
                    <xdr:colOff>177800</xdr:colOff>
                    <xdr:row>698</xdr:row>
                    <xdr:rowOff>177800</xdr:rowOff>
                  </to>
                </anchor>
              </controlPr>
            </control>
          </mc:Choice>
        </mc:AlternateContent>
        <mc:AlternateContent xmlns:mc="http://schemas.openxmlformats.org/markup-compatibility/2006">
          <mc:Choice Requires="x14">
            <control shapeId="72805" r:id="rId71" name="Button 101">
              <controlPr defaultSize="0" print="0" autoFill="0" autoPict="0" macro="[0]!InsertFotoDiCellAktif">
                <anchor moveWithCells="1" sizeWithCells="1">
                  <from>
                    <xdr:col>5</xdr:col>
                    <xdr:colOff>38100</xdr:colOff>
                    <xdr:row>678</xdr:row>
                    <xdr:rowOff>25400</xdr:rowOff>
                  </from>
                  <to>
                    <xdr:col>5</xdr:col>
                    <xdr:colOff>177800</xdr:colOff>
                    <xdr:row>678</xdr:row>
                    <xdr:rowOff>177800</xdr:rowOff>
                  </to>
                </anchor>
              </controlPr>
            </control>
          </mc:Choice>
        </mc:AlternateContent>
        <mc:AlternateContent xmlns:mc="http://schemas.openxmlformats.org/markup-compatibility/2006">
          <mc:Choice Requires="x14">
            <control shapeId="72806" r:id="rId72" name="Button 102">
              <controlPr defaultSize="0" print="0" autoFill="0" autoPict="0" macro="[0]!InsertFotoDiCellAktif">
                <anchor moveWithCells="1" sizeWithCells="1">
                  <from>
                    <xdr:col>13</xdr:col>
                    <xdr:colOff>38100</xdr:colOff>
                    <xdr:row>678</xdr:row>
                    <xdr:rowOff>25400</xdr:rowOff>
                  </from>
                  <to>
                    <xdr:col>13</xdr:col>
                    <xdr:colOff>177800</xdr:colOff>
                    <xdr:row>678</xdr:row>
                    <xdr:rowOff>177800</xdr:rowOff>
                  </to>
                </anchor>
              </controlPr>
            </control>
          </mc:Choice>
        </mc:AlternateContent>
        <mc:AlternateContent xmlns:mc="http://schemas.openxmlformats.org/markup-compatibility/2006">
          <mc:Choice Requires="x14">
            <control shapeId="72807" r:id="rId73" name="Button 103">
              <controlPr defaultSize="0" print="0" autoFill="0" autoPict="0" macro="[0]!InsertFotoDiCellAktif">
                <anchor moveWithCells="1" sizeWithCells="1">
                  <from>
                    <xdr:col>13</xdr:col>
                    <xdr:colOff>38100</xdr:colOff>
                    <xdr:row>688</xdr:row>
                    <xdr:rowOff>25400</xdr:rowOff>
                  </from>
                  <to>
                    <xdr:col>13</xdr:col>
                    <xdr:colOff>177800</xdr:colOff>
                    <xdr:row>688</xdr:row>
                    <xdr:rowOff>177800</xdr:rowOff>
                  </to>
                </anchor>
              </controlPr>
            </control>
          </mc:Choice>
        </mc:AlternateContent>
        <mc:AlternateContent xmlns:mc="http://schemas.openxmlformats.org/markup-compatibility/2006">
          <mc:Choice Requires="x14">
            <control shapeId="72808" r:id="rId74" name="Button 104">
              <controlPr defaultSize="0" print="0" autoFill="0" autoPict="0" macro="[0]!InsertFotoDiCellAktif">
                <anchor moveWithCells="1" sizeWithCells="1">
                  <from>
                    <xdr:col>13</xdr:col>
                    <xdr:colOff>38100</xdr:colOff>
                    <xdr:row>698</xdr:row>
                    <xdr:rowOff>25400</xdr:rowOff>
                  </from>
                  <to>
                    <xdr:col>13</xdr:col>
                    <xdr:colOff>177800</xdr:colOff>
                    <xdr:row>698</xdr:row>
                    <xdr:rowOff>177800</xdr:rowOff>
                  </to>
                </anchor>
              </controlPr>
            </control>
          </mc:Choice>
        </mc:AlternateContent>
        <mc:AlternateContent xmlns:mc="http://schemas.openxmlformats.org/markup-compatibility/2006">
          <mc:Choice Requires="x14">
            <control shapeId="72809" r:id="rId75" name="Button 105">
              <controlPr defaultSize="0" print="0" autoFill="0" autoPict="0" macro="[0]!InsertFotoDiCellAktif">
                <anchor moveWithCells="1" sizeWithCells="1">
                  <from>
                    <xdr:col>0</xdr:col>
                    <xdr:colOff>38100</xdr:colOff>
                    <xdr:row>744</xdr:row>
                    <xdr:rowOff>25400</xdr:rowOff>
                  </from>
                  <to>
                    <xdr:col>0</xdr:col>
                    <xdr:colOff>177800</xdr:colOff>
                    <xdr:row>744</xdr:row>
                    <xdr:rowOff>177800</xdr:rowOff>
                  </to>
                </anchor>
              </controlPr>
            </control>
          </mc:Choice>
        </mc:AlternateContent>
        <mc:AlternateContent xmlns:mc="http://schemas.openxmlformats.org/markup-compatibility/2006">
          <mc:Choice Requires="x14">
            <control shapeId="72810" r:id="rId76" name="Button 106">
              <controlPr defaultSize="0" print="0" autoFill="0" autoPict="0" macro="[0]!InsertFotoDiCellAktif">
                <anchor moveWithCells="1" sizeWithCells="1">
                  <from>
                    <xdr:col>9</xdr:col>
                    <xdr:colOff>38100</xdr:colOff>
                    <xdr:row>744</xdr:row>
                    <xdr:rowOff>25400</xdr:rowOff>
                  </from>
                  <to>
                    <xdr:col>9</xdr:col>
                    <xdr:colOff>177800</xdr:colOff>
                    <xdr:row>744</xdr:row>
                    <xdr:rowOff>177800</xdr:rowOff>
                  </to>
                </anchor>
              </controlPr>
            </control>
          </mc:Choice>
        </mc:AlternateContent>
        <mc:AlternateContent xmlns:mc="http://schemas.openxmlformats.org/markup-compatibility/2006">
          <mc:Choice Requires="x14">
            <control shapeId="72811" r:id="rId77" name="Button 107">
              <controlPr defaultSize="0" print="0" autoFill="0" autoPict="0" macro="[0]!InsertFotoDiCellAktif">
                <anchor moveWithCells="1" sizeWithCells="1">
                  <from>
                    <xdr:col>0</xdr:col>
                    <xdr:colOff>38100</xdr:colOff>
                    <xdr:row>757</xdr:row>
                    <xdr:rowOff>25400</xdr:rowOff>
                  </from>
                  <to>
                    <xdr:col>0</xdr:col>
                    <xdr:colOff>177800</xdr:colOff>
                    <xdr:row>757</xdr:row>
                    <xdr:rowOff>177800</xdr:rowOff>
                  </to>
                </anchor>
              </controlPr>
            </control>
          </mc:Choice>
        </mc:AlternateContent>
        <mc:AlternateContent xmlns:mc="http://schemas.openxmlformats.org/markup-compatibility/2006">
          <mc:Choice Requires="x14">
            <control shapeId="72812" r:id="rId78" name="Button 108">
              <controlPr defaultSize="0" print="0" autoFill="0" autoPict="0" macro="[0]!InsertFotoDiCellAktif">
                <anchor moveWithCells="1" sizeWithCells="1">
                  <from>
                    <xdr:col>9</xdr:col>
                    <xdr:colOff>38100</xdr:colOff>
                    <xdr:row>757</xdr:row>
                    <xdr:rowOff>25400</xdr:rowOff>
                  </from>
                  <to>
                    <xdr:col>9</xdr:col>
                    <xdr:colOff>177800</xdr:colOff>
                    <xdr:row>757</xdr:row>
                    <xdr:rowOff>177800</xdr:rowOff>
                  </to>
                </anchor>
              </controlPr>
            </control>
          </mc:Choice>
        </mc:AlternateContent>
        <mc:AlternateContent xmlns:mc="http://schemas.openxmlformats.org/markup-compatibility/2006">
          <mc:Choice Requires="x14">
            <control shapeId="72813" r:id="rId79" name="Button 109">
              <controlPr defaultSize="0" print="0" autoFill="0" autoPict="0" macro="[0]!InsertFotoDiCellAktif">
                <anchor moveWithCells="1" sizeWithCells="1">
                  <from>
                    <xdr:col>0</xdr:col>
                    <xdr:colOff>38100</xdr:colOff>
                    <xdr:row>770</xdr:row>
                    <xdr:rowOff>25400</xdr:rowOff>
                  </from>
                  <to>
                    <xdr:col>0</xdr:col>
                    <xdr:colOff>177800</xdr:colOff>
                    <xdr:row>770</xdr:row>
                    <xdr:rowOff>177800</xdr:rowOff>
                  </to>
                </anchor>
              </controlPr>
            </control>
          </mc:Choice>
        </mc:AlternateContent>
        <mc:AlternateContent xmlns:mc="http://schemas.openxmlformats.org/markup-compatibility/2006">
          <mc:Choice Requires="x14">
            <control shapeId="72814" r:id="rId80" name="Button 110">
              <controlPr defaultSize="0" print="0" autoFill="0" autoPict="0" macro="[0]!InsertFotoDiCellAktif">
                <anchor moveWithCells="1" sizeWithCells="1">
                  <from>
                    <xdr:col>9</xdr:col>
                    <xdr:colOff>38100</xdr:colOff>
                    <xdr:row>770</xdr:row>
                    <xdr:rowOff>25400</xdr:rowOff>
                  </from>
                  <to>
                    <xdr:col>9</xdr:col>
                    <xdr:colOff>177800</xdr:colOff>
                    <xdr:row>770</xdr:row>
                    <xdr:rowOff>177800</xdr:rowOff>
                  </to>
                </anchor>
              </controlPr>
            </control>
          </mc:Choice>
        </mc:AlternateContent>
        <mc:AlternateContent xmlns:mc="http://schemas.openxmlformats.org/markup-compatibility/2006">
          <mc:Choice Requires="x14">
            <control shapeId="72815" r:id="rId81" name="Button 111">
              <controlPr defaultSize="0" print="0" autoFill="0" autoPict="0" macro="[0]!InsertFotoDiCellAktif">
                <anchor moveWithCells="1" sizeWithCells="1">
                  <from>
                    <xdr:col>9</xdr:col>
                    <xdr:colOff>38100</xdr:colOff>
                    <xdr:row>783</xdr:row>
                    <xdr:rowOff>25400</xdr:rowOff>
                  </from>
                  <to>
                    <xdr:col>9</xdr:col>
                    <xdr:colOff>177800</xdr:colOff>
                    <xdr:row>783</xdr:row>
                    <xdr:rowOff>177800</xdr:rowOff>
                  </to>
                </anchor>
              </controlPr>
            </control>
          </mc:Choice>
        </mc:AlternateContent>
        <mc:AlternateContent xmlns:mc="http://schemas.openxmlformats.org/markup-compatibility/2006">
          <mc:Choice Requires="x14">
            <control shapeId="72816" r:id="rId82" name="Button 112">
              <controlPr defaultSize="0" print="0" autoFill="0" autoPict="0" macro="[0]!InsertFotoDiCellAktif">
                <anchor moveWithCells="1" sizeWithCells="1">
                  <from>
                    <xdr:col>0</xdr:col>
                    <xdr:colOff>38100</xdr:colOff>
                    <xdr:row>783</xdr:row>
                    <xdr:rowOff>25400</xdr:rowOff>
                  </from>
                  <to>
                    <xdr:col>0</xdr:col>
                    <xdr:colOff>177800</xdr:colOff>
                    <xdr:row>783</xdr:row>
                    <xdr:rowOff>177800</xdr:rowOff>
                  </to>
                </anchor>
              </controlPr>
            </control>
          </mc:Choice>
        </mc:AlternateContent>
        <mc:AlternateContent xmlns:mc="http://schemas.openxmlformats.org/markup-compatibility/2006">
          <mc:Choice Requires="x14">
            <control shapeId="72817" r:id="rId83" name="Button 113">
              <controlPr defaultSize="0" print="0" autoFill="0" autoPict="0" macro="[0]!InsertFotoDiCellAktif">
                <anchor moveWithCells="1" sizeWithCells="1">
                  <from>
                    <xdr:col>10</xdr:col>
                    <xdr:colOff>381000</xdr:colOff>
                    <xdr:row>828</xdr:row>
                    <xdr:rowOff>63500</xdr:rowOff>
                  </from>
                  <to>
                    <xdr:col>10</xdr:col>
                    <xdr:colOff>520700</xdr:colOff>
                    <xdr:row>829</xdr:row>
                    <xdr:rowOff>12700</xdr:rowOff>
                  </to>
                </anchor>
              </controlPr>
            </control>
          </mc:Choice>
        </mc:AlternateContent>
        <mc:AlternateContent xmlns:mc="http://schemas.openxmlformats.org/markup-compatibility/2006">
          <mc:Choice Requires="x14">
            <control shapeId="72818" r:id="rId84" name="Button 114">
              <controlPr defaultSize="0" print="0" autoFill="0" autoPict="0" macro="[0]!InsertFotoDiCellAktif">
                <anchor moveWithCells="1" sizeWithCells="1">
                  <from>
                    <xdr:col>0</xdr:col>
                    <xdr:colOff>38100</xdr:colOff>
                    <xdr:row>843</xdr:row>
                    <xdr:rowOff>25400</xdr:rowOff>
                  </from>
                  <to>
                    <xdr:col>0</xdr:col>
                    <xdr:colOff>177800</xdr:colOff>
                    <xdr:row>843</xdr:row>
                    <xdr:rowOff>177800</xdr:rowOff>
                  </to>
                </anchor>
              </controlPr>
            </control>
          </mc:Choice>
        </mc:AlternateContent>
        <mc:AlternateContent xmlns:mc="http://schemas.openxmlformats.org/markup-compatibility/2006">
          <mc:Choice Requires="x14">
            <control shapeId="72819" r:id="rId85" name="Button 115">
              <controlPr defaultSize="0" print="0" autoFill="0" autoPict="0" macro="[0]!InsertFotoDiCellAktif">
                <anchor moveWithCells="1" sizeWithCells="1">
                  <from>
                    <xdr:col>0</xdr:col>
                    <xdr:colOff>38100</xdr:colOff>
                    <xdr:row>853</xdr:row>
                    <xdr:rowOff>25400</xdr:rowOff>
                  </from>
                  <to>
                    <xdr:col>0</xdr:col>
                    <xdr:colOff>177800</xdr:colOff>
                    <xdr:row>853</xdr:row>
                    <xdr:rowOff>177800</xdr:rowOff>
                  </to>
                </anchor>
              </controlPr>
            </control>
          </mc:Choice>
        </mc:AlternateContent>
        <mc:AlternateContent xmlns:mc="http://schemas.openxmlformats.org/markup-compatibility/2006">
          <mc:Choice Requires="x14">
            <control shapeId="72820" r:id="rId86" name="Button 116">
              <controlPr defaultSize="0" print="0" autoFill="0" autoPict="0" macro="[0]!InsertFotoDiCellAktif">
                <anchor moveWithCells="1" sizeWithCells="1">
                  <from>
                    <xdr:col>0</xdr:col>
                    <xdr:colOff>38100</xdr:colOff>
                    <xdr:row>863</xdr:row>
                    <xdr:rowOff>25400</xdr:rowOff>
                  </from>
                  <to>
                    <xdr:col>0</xdr:col>
                    <xdr:colOff>177800</xdr:colOff>
                    <xdr:row>863</xdr:row>
                    <xdr:rowOff>177800</xdr:rowOff>
                  </to>
                </anchor>
              </controlPr>
            </control>
          </mc:Choice>
        </mc:AlternateContent>
        <mc:AlternateContent xmlns:mc="http://schemas.openxmlformats.org/markup-compatibility/2006">
          <mc:Choice Requires="x14">
            <control shapeId="72821" r:id="rId87" name="Button 117">
              <controlPr defaultSize="0" print="0" autoFill="0" autoPict="0" macro="[0]!InsertFotoDiCellAktif">
                <anchor moveWithCells="1" sizeWithCells="1">
                  <from>
                    <xdr:col>5</xdr:col>
                    <xdr:colOff>38100</xdr:colOff>
                    <xdr:row>843</xdr:row>
                    <xdr:rowOff>25400</xdr:rowOff>
                  </from>
                  <to>
                    <xdr:col>5</xdr:col>
                    <xdr:colOff>177800</xdr:colOff>
                    <xdr:row>843</xdr:row>
                    <xdr:rowOff>177800</xdr:rowOff>
                  </to>
                </anchor>
              </controlPr>
            </control>
          </mc:Choice>
        </mc:AlternateContent>
        <mc:AlternateContent xmlns:mc="http://schemas.openxmlformats.org/markup-compatibility/2006">
          <mc:Choice Requires="x14">
            <control shapeId="72822" r:id="rId88" name="Button 118">
              <controlPr defaultSize="0" print="0" autoFill="0" autoPict="0" macro="[0]!InsertFotoDiCellAktif">
                <anchor moveWithCells="1" sizeWithCells="1">
                  <from>
                    <xdr:col>13</xdr:col>
                    <xdr:colOff>38100</xdr:colOff>
                    <xdr:row>843</xdr:row>
                    <xdr:rowOff>25400</xdr:rowOff>
                  </from>
                  <to>
                    <xdr:col>13</xdr:col>
                    <xdr:colOff>177800</xdr:colOff>
                    <xdr:row>843</xdr:row>
                    <xdr:rowOff>177800</xdr:rowOff>
                  </to>
                </anchor>
              </controlPr>
            </control>
          </mc:Choice>
        </mc:AlternateContent>
        <mc:AlternateContent xmlns:mc="http://schemas.openxmlformats.org/markup-compatibility/2006">
          <mc:Choice Requires="x14">
            <control shapeId="72823" r:id="rId89" name="Button 119">
              <controlPr defaultSize="0" print="0" autoFill="0" autoPict="0" macro="[0]!InsertFotoDiCellAktif">
                <anchor moveWithCells="1" sizeWithCells="1">
                  <from>
                    <xdr:col>13</xdr:col>
                    <xdr:colOff>38100</xdr:colOff>
                    <xdr:row>853</xdr:row>
                    <xdr:rowOff>25400</xdr:rowOff>
                  </from>
                  <to>
                    <xdr:col>13</xdr:col>
                    <xdr:colOff>177800</xdr:colOff>
                    <xdr:row>853</xdr:row>
                    <xdr:rowOff>177800</xdr:rowOff>
                  </to>
                </anchor>
              </controlPr>
            </control>
          </mc:Choice>
        </mc:AlternateContent>
        <mc:AlternateContent xmlns:mc="http://schemas.openxmlformats.org/markup-compatibility/2006">
          <mc:Choice Requires="x14">
            <control shapeId="72824" r:id="rId90" name="Button 120">
              <controlPr defaultSize="0" print="0" autoFill="0" autoPict="0" macro="[0]!InsertFotoDiCellAktif">
                <anchor moveWithCells="1" sizeWithCells="1">
                  <from>
                    <xdr:col>13</xdr:col>
                    <xdr:colOff>38100</xdr:colOff>
                    <xdr:row>863</xdr:row>
                    <xdr:rowOff>25400</xdr:rowOff>
                  </from>
                  <to>
                    <xdr:col>13</xdr:col>
                    <xdr:colOff>177800</xdr:colOff>
                    <xdr:row>863</xdr:row>
                    <xdr:rowOff>177800</xdr:rowOff>
                  </to>
                </anchor>
              </controlPr>
            </control>
          </mc:Choice>
        </mc:AlternateContent>
        <mc:AlternateContent xmlns:mc="http://schemas.openxmlformats.org/markup-compatibility/2006">
          <mc:Choice Requires="x14">
            <control shapeId="72825" r:id="rId91" name="Button 121">
              <controlPr defaultSize="0" print="0" autoFill="0" autoPict="0" macro="[0]!InsertFotoDiCellAktif">
                <anchor moveWithCells="1" sizeWithCells="1">
                  <from>
                    <xdr:col>0</xdr:col>
                    <xdr:colOff>38100</xdr:colOff>
                    <xdr:row>909</xdr:row>
                    <xdr:rowOff>25400</xdr:rowOff>
                  </from>
                  <to>
                    <xdr:col>0</xdr:col>
                    <xdr:colOff>177800</xdr:colOff>
                    <xdr:row>909</xdr:row>
                    <xdr:rowOff>177800</xdr:rowOff>
                  </to>
                </anchor>
              </controlPr>
            </control>
          </mc:Choice>
        </mc:AlternateContent>
        <mc:AlternateContent xmlns:mc="http://schemas.openxmlformats.org/markup-compatibility/2006">
          <mc:Choice Requires="x14">
            <control shapeId="72826" r:id="rId92" name="Button 122">
              <controlPr defaultSize="0" print="0" autoFill="0" autoPict="0" macro="[0]!InsertFotoDiCellAktif">
                <anchor moveWithCells="1" sizeWithCells="1">
                  <from>
                    <xdr:col>9</xdr:col>
                    <xdr:colOff>38100</xdr:colOff>
                    <xdr:row>909</xdr:row>
                    <xdr:rowOff>25400</xdr:rowOff>
                  </from>
                  <to>
                    <xdr:col>9</xdr:col>
                    <xdr:colOff>177800</xdr:colOff>
                    <xdr:row>909</xdr:row>
                    <xdr:rowOff>177800</xdr:rowOff>
                  </to>
                </anchor>
              </controlPr>
            </control>
          </mc:Choice>
        </mc:AlternateContent>
        <mc:AlternateContent xmlns:mc="http://schemas.openxmlformats.org/markup-compatibility/2006">
          <mc:Choice Requires="x14">
            <control shapeId="72827" r:id="rId93" name="Button 123">
              <controlPr defaultSize="0" print="0" autoFill="0" autoPict="0" macro="[0]!InsertFotoDiCellAktif">
                <anchor moveWithCells="1" sizeWithCells="1">
                  <from>
                    <xdr:col>0</xdr:col>
                    <xdr:colOff>38100</xdr:colOff>
                    <xdr:row>922</xdr:row>
                    <xdr:rowOff>25400</xdr:rowOff>
                  </from>
                  <to>
                    <xdr:col>0</xdr:col>
                    <xdr:colOff>177800</xdr:colOff>
                    <xdr:row>922</xdr:row>
                    <xdr:rowOff>177800</xdr:rowOff>
                  </to>
                </anchor>
              </controlPr>
            </control>
          </mc:Choice>
        </mc:AlternateContent>
        <mc:AlternateContent xmlns:mc="http://schemas.openxmlformats.org/markup-compatibility/2006">
          <mc:Choice Requires="x14">
            <control shapeId="72828" r:id="rId94" name="Button 124">
              <controlPr defaultSize="0" print="0" autoFill="0" autoPict="0" macro="[0]!InsertFotoDiCellAktif">
                <anchor moveWithCells="1" sizeWithCells="1">
                  <from>
                    <xdr:col>9</xdr:col>
                    <xdr:colOff>38100</xdr:colOff>
                    <xdr:row>922</xdr:row>
                    <xdr:rowOff>25400</xdr:rowOff>
                  </from>
                  <to>
                    <xdr:col>9</xdr:col>
                    <xdr:colOff>177800</xdr:colOff>
                    <xdr:row>922</xdr:row>
                    <xdr:rowOff>177800</xdr:rowOff>
                  </to>
                </anchor>
              </controlPr>
            </control>
          </mc:Choice>
        </mc:AlternateContent>
        <mc:AlternateContent xmlns:mc="http://schemas.openxmlformats.org/markup-compatibility/2006">
          <mc:Choice Requires="x14">
            <control shapeId="72829" r:id="rId95" name="Button 125">
              <controlPr defaultSize="0" print="0" autoFill="0" autoPict="0" macro="[0]!InsertFotoDiCellAktif">
                <anchor moveWithCells="1" sizeWithCells="1">
                  <from>
                    <xdr:col>0</xdr:col>
                    <xdr:colOff>38100</xdr:colOff>
                    <xdr:row>935</xdr:row>
                    <xdr:rowOff>25400</xdr:rowOff>
                  </from>
                  <to>
                    <xdr:col>0</xdr:col>
                    <xdr:colOff>177800</xdr:colOff>
                    <xdr:row>935</xdr:row>
                    <xdr:rowOff>177800</xdr:rowOff>
                  </to>
                </anchor>
              </controlPr>
            </control>
          </mc:Choice>
        </mc:AlternateContent>
        <mc:AlternateContent xmlns:mc="http://schemas.openxmlformats.org/markup-compatibility/2006">
          <mc:Choice Requires="x14">
            <control shapeId="72830" r:id="rId96" name="Button 126">
              <controlPr defaultSize="0" print="0" autoFill="0" autoPict="0" macro="[0]!InsertFotoDiCellAktif">
                <anchor moveWithCells="1" sizeWithCells="1">
                  <from>
                    <xdr:col>9</xdr:col>
                    <xdr:colOff>38100</xdr:colOff>
                    <xdr:row>935</xdr:row>
                    <xdr:rowOff>25400</xdr:rowOff>
                  </from>
                  <to>
                    <xdr:col>9</xdr:col>
                    <xdr:colOff>177800</xdr:colOff>
                    <xdr:row>935</xdr:row>
                    <xdr:rowOff>177800</xdr:rowOff>
                  </to>
                </anchor>
              </controlPr>
            </control>
          </mc:Choice>
        </mc:AlternateContent>
        <mc:AlternateContent xmlns:mc="http://schemas.openxmlformats.org/markup-compatibility/2006">
          <mc:Choice Requires="x14">
            <control shapeId="72831" r:id="rId97" name="Button 127">
              <controlPr defaultSize="0" print="0" autoFill="0" autoPict="0" macro="[0]!InsertFotoDiCellAktif">
                <anchor moveWithCells="1" sizeWithCells="1">
                  <from>
                    <xdr:col>9</xdr:col>
                    <xdr:colOff>38100</xdr:colOff>
                    <xdr:row>948</xdr:row>
                    <xdr:rowOff>25400</xdr:rowOff>
                  </from>
                  <to>
                    <xdr:col>9</xdr:col>
                    <xdr:colOff>177800</xdr:colOff>
                    <xdr:row>948</xdr:row>
                    <xdr:rowOff>177800</xdr:rowOff>
                  </to>
                </anchor>
              </controlPr>
            </control>
          </mc:Choice>
        </mc:AlternateContent>
        <mc:AlternateContent xmlns:mc="http://schemas.openxmlformats.org/markup-compatibility/2006">
          <mc:Choice Requires="x14">
            <control shapeId="72832" r:id="rId98" name="Button 128">
              <controlPr defaultSize="0" print="0" autoFill="0" autoPict="0" macro="[0]!InsertFotoDiCellAktif">
                <anchor moveWithCells="1" sizeWithCells="1">
                  <from>
                    <xdr:col>0</xdr:col>
                    <xdr:colOff>38100</xdr:colOff>
                    <xdr:row>948</xdr:row>
                    <xdr:rowOff>25400</xdr:rowOff>
                  </from>
                  <to>
                    <xdr:col>0</xdr:col>
                    <xdr:colOff>177800</xdr:colOff>
                    <xdr:row>948</xdr:row>
                    <xdr:rowOff>177800</xdr:rowOff>
                  </to>
                </anchor>
              </controlPr>
            </control>
          </mc:Choice>
        </mc:AlternateContent>
        <mc:AlternateContent xmlns:mc="http://schemas.openxmlformats.org/markup-compatibility/2006">
          <mc:Choice Requires="x14">
            <control shapeId="72833" r:id="rId99" name="Button 129">
              <controlPr defaultSize="0" print="0" autoFill="0" autoPict="0" macro="[0]!InsertFotoDiCellAktif">
                <anchor moveWithCells="1" sizeWithCells="1">
                  <from>
                    <xdr:col>10</xdr:col>
                    <xdr:colOff>381000</xdr:colOff>
                    <xdr:row>993</xdr:row>
                    <xdr:rowOff>63500</xdr:rowOff>
                  </from>
                  <to>
                    <xdr:col>10</xdr:col>
                    <xdr:colOff>520700</xdr:colOff>
                    <xdr:row>994</xdr:row>
                    <xdr:rowOff>12700</xdr:rowOff>
                  </to>
                </anchor>
              </controlPr>
            </control>
          </mc:Choice>
        </mc:AlternateContent>
        <mc:AlternateContent xmlns:mc="http://schemas.openxmlformats.org/markup-compatibility/2006">
          <mc:Choice Requires="x14">
            <control shapeId="72834" r:id="rId100" name="Button 130">
              <controlPr defaultSize="0" print="0" autoFill="0" autoPict="0" macro="[0]!InsertFotoDiCellAktif">
                <anchor moveWithCells="1" sizeWithCells="1">
                  <from>
                    <xdr:col>0</xdr:col>
                    <xdr:colOff>38100</xdr:colOff>
                    <xdr:row>1008</xdr:row>
                    <xdr:rowOff>25400</xdr:rowOff>
                  </from>
                  <to>
                    <xdr:col>0</xdr:col>
                    <xdr:colOff>177800</xdr:colOff>
                    <xdr:row>1008</xdr:row>
                    <xdr:rowOff>177800</xdr:rowOff>
                  </to>
                </anchor>
              </controlPr>
            </control>
          </mc:Choice>
        </mc:AlternateContent>
        <mc:AlternateContent xmlns:mc="http://schemas.openxmlformats.org/markup-compatibility/2006">
          <mc:Choice Requires="x14">
            <control shapeId="72835" r:id="rId101" name="Button 131">
              <controlPr defaultSize="0" print="0" autoFill="0" autoPict="0" macro="[0]!InsertFotoDiCellAktif">
                <anchor moveWithCells="1" sizeWithCells="1">
                  <from>
                    <xdr:col>0</xdr:col>
                    <xdr:colOff>38100</xdr:colOff>
                    <xdr:row>1018</xdr:row>
                    <xdr:rowOff>25400</xdr:rowOff>
                  </from>
                  <to>
                    <xdr:col>0</xdr:col>
                    <xdr:colOff>177800</xdr:colOff>
                    <xdr:row>1018</xdr:row>
                    <xdr:rowOff>177800</xdr:rowOff>
                  </to>
                </anchor>
              </controlPr>
            </control>
          </mc:Choice>
        </mc:AlternateContent>
        <mc:AlternateContent xmlns:mc="http://schemas.openxmlformats.org/markup-compatibility/2006">
          <mc:Choice Requires="x14">
            <control shapeId="72836" r:id="rId102" name="Button 132">
              <controlPr defaultSize="0" print="0" autoFill="0" autoPict="0" macro="[0]!InsertFotoDiCellAktif">
                <anchor moveWithCells="1" sizeWithCells="1">
                  <from>
                    <xdr:col>0</xdr:col>
                    <xdr:colOff>38100</xdr:colOff>
                    <xdr:row>1028</xdr:row>
                    <xdr:rowOff>25400</xdr:rowOff>
                  </from>
                  <to>
                    <xdr:col>0</xdr:col>
                    <xdr:colOff>177800</xdr:colOff>
                    <xdr:row>1028</xdr:row>
                    <xdr:rowOff>177800</xdr:rowOff>
                  </to>
                </anchor>
              </controlPr>
            </control>
          </mc:Choice>
        </mc:AlternateContent>
        <mc:AlternateContent xmlns:mc="http://schemas.openxmlformats.org/markup-compatibility/2006">
          <mc:Choice Requires="x14">
            <control shapeId="72837" r:id="rId103" name="Button 133">
              <controlPr defaultSize="0" print="0" autoFill="0" autoPict="0" macro="[0]!InsertFotoDiCellAktif">
                <anchor moveWithCells="1" sizeWithCells="1">
                  <from>
                    <xdr:col>5</xdr:col>
                    <xdr:colOff>38100</xdr:colOff>
                    <xdr:row>1008</xdr:row>
                    <xdr:rowOff>25400</xdr:rowOff>
                  </from>
                  <to>
                    <xdr:col>5</xdr:col>
                    <xdr:colOff>177800</xdr:colOff>
                    <xdr:row>1008</xdr:row>
                    <xdr:rowOff>177800</xdr:rowOff>
                  </to>
                </anchor>
              </controlPr>
            </control>
          </mc:Choice>
        </mc:AlternateContent>
        <mc:AlternateContent xmlns:mc="http://schemas.openxmlformats.org/markup-compatibility/2006">
          <mc:Choice Requires="x14">
            <control shapeId="72838" r:id="rId104" name="Button 134">
              <controlPr defaultSize="0" print="0" autoFill="0" autoPict="0" macro="[0]!InsertFotoDiCellAktif">
                <anchor moveWithCells="1" sizeWithCells="1">
                  <from>
                    <xdr:col>13</xdr:col>
                    <xdr:colOff>38100</xdr:colOff>
                    <xdr:row>1008</xdr:row>
                    <xdr:rowOff>25400</xdr:rowOff>
                  </from>
                  <to>
                    <xdr:col>13</xdr:col>
                    <xdr:colOff>177800</xdr:colOff>
                    <xdr:row>1008</xdr:row>
                    <xdr:rowOff>177800</xdr:rowOff>
                  </to>
                </anchor>
              </controlPr>
            </control>
          </mc:Choice>
        </mc:AlternateContent>
        <mc:AlternateContent xmlns:mc="http://schemas.openxmlformats.org/markup-compatibility/2006">
          <mc:Choice Requires="x14">
            <control shapeId="72839" r:id="rId105" name="Button 135">
              <controlPr defaultSize="0" print="0" autoFill="0" autoPict="0" macro="[0]!InsertFotoDiCellAktif">
                <anchor moveWithCells="1" sizeWithCells="1">
                  <from>
                    <xdr:col>13</xdr:col>
                    <xdr:colOff>38100</xdr:colOff>
                    <xdr:row>1018</xdr:row>
                    <xdr:rowOff>25400</xdr:rowOff>
                  </from>
                  <to>
                    <xdr:col>13</xdr:col>
                    <xdr:colOff>177800</xdr:colOff>
                    <xdr:row>1018</xdr:row>
                    <xdr:rowOff>177800</xdr:rowOff>
                  </to>
                </anchor>
              </controlPr>
            </control>
          </mc:Choice>
        </mc:AlternateContent>
        <mc:AlternateContent xmlns:mc="http://schemas.openxmlformats.org/markup-compatibility/2006">
          <mc:Choice Requires="x14">
            <control shapeId="72840" r:id="rId106" name="Button 136">
              <controlPr defaultSize="0" print="0" autoFill="0" autoPict="0" macro="[0]!InsertFotoDiCellAktif">
                <anchor moveWithCells="1" sizeWithCells="1">
                  <from>
                    <xdr:col>13</xdr:col>
                    <xdr:colOff>38100</xdr:colOff>
                    <xdr:row>1028</xdr:row>
                    <xdr:rowOff>25400</xdr:rowOff>
                  </from>
                  <to>
                    <xdr:col>13</xdr:col>
                    <xdr:colOff>177800</xdr:colOff>
                    <xdr:row>1028</xdr:row>
                    <xdr:rowOff>177800</xdr:rowOff>
                  </to>
                </anchor>
              </controlPr>
            </control>
          </mc:Choice>
        </mc:AlternateContent>
        <mc:AlternateContent xmlns:mc="http://schemas.openxmlformats.org/markup-compatibility/2006">
          <mc:Choice Requires="x14">
            <control shapeId="72841" r:id="rId107" name="Button 137">
              <controlPr defaultSize="0" print="0" autoFill="0" autoPict="0" macro="[0]!InsertFotoDiCellAktif">
                <anchor moveWithCells="1" sizeWithCells="1">
                  <from>
                    <xdr:col>0</xdr:col>
                    <xdr:colOff>38100</xdr:colOff>
                    <xdr:row>1074</xdr:row>
                    <xdr:rowOff>25400</xdr:rowOff>
                  </from>
                  <to>
                    <xdr:col>0</xdr:col>
                    <xdr:colOff>177800</xdr:colOff>
                    <xdr:row>1074</xdr:row>
                    <xdr:rowOff>177800</xdr:rowOff>
                  </to>
                </anchor>
              </controlPr>
            </control>
          </mc:Choice>
        </mc:AlternateContent>
        <mc:AlternateContent xmlns:mc="http://schemas.openxmlformats.org/markup-compatibility/2006">
          <mc:Choice Requires="x14">
            <control shapeId="72842" r:id="rId108" name="Button 138">
              <controlPr defaultSize="0" print="0" autoFill="0" autoPict="0" macro="[0]!InsertFotoDiCellAktif">
                <anchor moveWithCells="1" sizeWithCells="1">
                  <from>
                    <xdr:col>9</xdr:col>
                    <xdr:colOff>38100</xdr:colOff>
                    <xdr:row>1074</xdr:row>
                    <xdr:rowOff>25400</xdr:rowOff>
                  </from>
                  <to>
                    <xdr:col>9</xdr:col>
                    <xdr:colOff>177800</xdr:colOff>
                    <xdr:row>1074</xdr:row>
                    <xdr:rowOff>177800</xdr:rowOff>
                  </to>
                </anchor>
              </controlPr>
            </control>
          </mc:Choice>
        </mc:AlternateContent>
        <mc:AlternateContent xmlns:mc="http://schemas.openxmlformats.org/markup-compatibility/2006">
          <mc:Choice Requires="x14">
            <control shapeId="72843" r:id="rId109" name="Button 139">
              <controlPr defaultSize="0" print="0" autoFill="0" autoPict="0" macro="[0]!InsertFotoDiCellAktif">
                <anchor moveWithCells="1" sizeWithCells="1">
                  <from>
                    <xdr:col>0</xdr:col>
                    <xdr:colOff>38100</xdr:colOff>
                    <xdr:row>1087</xdr:row>
                    <xdr:rowOff>25400</xdr:rowOff>
                  </from>
                  <to>
                    <xdr:col>0</xdr:col>
                    <xdr:colOff>177800</xdr:colOff>
                    <xdr:row>1087</xdr:row>
                    <xdr:rowOff>177800</xdr:rowOff>
                  </to>
                </anchor>
              </controlPr>
            </control>
          </mc:Choice>
        </mc:AlternateContent>
        <mc:AlternateContent xmlns:mc="http://schemas.openxmlformats.org/markup-compatibility/2006">
          <mc:Choice Requires="x14">
            <control shapeId="72844" r:id="rId110" name="Button 140">
              <controlPr defaultSize="0" print="0" autoFill="0" autoPict="0" macro="[0]!InsertFotoDiCellAktif">
                <anchor moveWithCells="1" sizeWithCells="1">
                  <from>
                    <xdr:col>9</xdr:col>
                    <xdr:colOff>38100</xdr:colOff>
                    <xdr:row>1087</xdr:row>
                    <xdr:rowOff>25400</xdr:rowOff>
                  </from>
                  <to>
                    <xdr:col>9</xdr:col>
                    <xdr:colOff>177800</xdr:colOff>
                    <xdr:row>1087</xdr:row>
                    <xdr:rowOff>177800</xdr:rowOff>
                  </to>
                </anchor>
              </controlPr>
            </control>
          </mc:Choice>
        </mc:AlternateContent>
        <mc:AlternateContent xmlns:mc="http://schemas.openxmlformats.org/markup-compatibility/2006">
          <mc:Choice Requires="x14">
            <control shapeId="72845" r:id="rId111" name="Button 141">
              <controlPr defaultSize="0" print="0" autoFill="0" autoPict="0" macro="[0]!InsertFotoDiCellAktif">
                <anchor moveWithCells="1" sizeWithCells="1">
                  <from>
                    <xdr:col>0</xdr:col>
                    <xdr:colOff>38100</xdr:colOff>
                    <xdr:row>1100</xdr:row>
                    <xdr:rowOff>25400</xdr:rowOff>
                  </from>
                  <to>
                    <xdr:col>0</xdr:col>
                    <xdr:colOff>177800</xdr:colOff>
                    <xdr:row>1100</xdr:row>
                    <xdr:rowOff>177800</xdr:rowOff>
                  </to>
                </anchor>
              </controlPr>
            </control>
          </mc:Choice>
        </mc:AlternateContent>
        <mc:AlternateContent xmlns:mc="http://schemas.openxmlformats.org/markup-compatibility/2006">
          <mc:Choice Requires="x14">
            <control shapeId="72846" r:id="rId112" name="Button 142">
              <controlPr defaultSize="0" print="0" autoFill="0" autoPict="0" macro="[0]!InsertFotoDiCellAktif">
                <anchor moveWithCells="1" sizeWithCells="1">
                  <from>
                    <xdr:col>9</xdr:col>
                    <xdr:colOff>38100</xdr:colOff>
                    <xdr:row>1100</xdr:row>
                    <xdr:rowOff>25400</xdr:rowOff>
                  </from>
                  <to>
                    <xdr:col>9</xdr:col>
                    <xdr:colOff>177800</xdr:colOff>
                    <xdr:row>1100</xdr:row>
                    <xdr:rowOff>177800</xdr:rowOff>
                  </to>
                </anchor>
              </controlPr>
            </control>
          </mc:Choice>
        </mc:AlternateContent>
        <mc:AlternateContent xmlns:mc="http://schemas.openxmlformats.org/markup-compatibility/2006">
          <mc:Choice Requires="x14">
            <control shapeId="72847" r:id="rId113" name="Button 143">
              <controlPr defaultSize="0" print="0" autoFill="0" autoPict="0" macro="[0]!InsertFotoDiCellAktif">
                <anchor moveWithCells="1" sizeWithCells="1">
                  <from>
                    <xdr:col>9</xdr:col>
                    <xdr:colOff>38100</xdr:colOff>
                    <xdr:row>1113</xdr:row>
                    <xdr:rowOff>25400</xdr:rowOff>
                  </from>
                  <to>
                    <xdr:col>9</xdr:col>
                    <xdr:colOff>177800</xdr:colOff>
                    <xdr:row>1113</xdr:row>
                    <xdr:rowOff>177800</xdr:rowOff>
                  </to>
                </anchor>
              </controlPr>
            </control>
          </mc:Choice>
        </mc:AlternateContent>
        <mc:AlternateContent xmlns:mc="http://schemas.openxmlformats.org/markup-compatibility/2006">
          <mc:Choice Requires="x14">
            <control shapeId="72848" r:id="rId114" name="Button 144">
              <controlPr defaultSize="0" print="0" autoFill="0" autoPict="0" macro="[0]!InsertFotoDiCellAktif">
                <anchor moveWithCells="1" sizeWithCells="1">
                  <from>
                    <xdr:col>0</xdr:col>
                    <xdr:colOff>38100</xdr:colOff>
                    <xdr:row>1113</xdr:row>
                    <xdr:rowOff>25400</xdr:rowOff>
                  </from>
                  <to>
                    <xdr:col>0</xdr:col>
                    <xdr:colOff>177800</xdr:colOff>
                    <xdr:row>1113</xdr:row>
                    <xdr:rowOff>177800</xdr:rowOff>
                  </to>
                </anchor>
              </controlPr>
            </control>
          </mc:Choice>
        </mc:AlternateContent>
        <mc:AlternateContent xmlns:mc="http://schemas.openxmlformats.org/markup-compatibility/2006">
          <mc:Choice Requires="x14">
            <control shapeId="72849" r:id="rId115" name="Button 145">
              <controlPr defaultSize="0" print="0" autoFill="0" autoPict="0" macro="[0]!InsertFotoDiCellAktif">
                <anchor moveWithCells="1" sizeWithCells="1">
                  <from>
                    <xdr:col>10</xdr:col>
                    <xdr:colOff>381000</xdr:colOff>
                    <xdr:row>1158</xdr:row>
                    <xdr:rowOff>63500</xdr:rowOff>
                  </from>
                  <to>
                    <xdr:col>10</xdr:col>
                    <xdr:colOff>520700</xdr:colOff>
                    <xdr:row>1159</xdr:row>
                    <xdr:rowOff>12700</xdr:rowOff>
                  </to>
                </anchor>
              </controlPr>
            </control>
          </mc:Choice>
        </mc:AlternateContent>
        <mc:AlternateContent xmlns:mc="http://schemas.openxmlformats.org/markup-compatibility/2006">
          <mc:Choice Requires="x14">
            <control shapeId="72850" r:id="rId116" name="Button 146">
              <controlPr defaultSize="0" print="0" autoFill="0" autoPict="0" macro="[0]!InsertFotoDiCellAktif">
                <anchor moveWithCells="1" sizeWithCells="1">
                  <from>
                    <xdr:col>0</xdr:col>
                    <xdr:colOff>38100</xdr:colOff>
                    <xdr:row>1173</xdr:row>
                    <xdr:rowOff>25400</xdr:rowOff>
                  </from>
                  <to>
                    <xdr:col>0</xdr:col>
                    <xdr:colOff>177800</xdr:colOff>
                    <xdr:row>1173</xdr:row>
                    <xdr:rowOff>177800</xdr:rowOff>
                  </to>
                </anchor>
              </controlPr>
            </control>
          </mc:Choice>
        </mc:AlternateContent>
        <mc:AlternateContent xmlns:mc="http://schemas.openxmlformats.org/markup-compatibility/2006">
          <mc:Choice Requires="x14">
            <control shapeId="72851" r:id="rId117" name="Button 147">
              <controlPr defaultSize="0" print="0" autoFill="0" autoPict="0" macro="[0]!InsertFotoDiCellAktif">
                <anchor moveWithCells="1" sizeWithCells="1">
                  <from>
                    <xdr:col>0</xdr:col>
                    <xdr:colOff>38100</xdr:colOff>
                    <xdr:row>1183</xdr:row>
                    <xdr:rowOff>25400</xdr:rowOff>
                  </from>
                  <to>
                    <xdr:col>0</xdr:col>
                    <xdr:colOff>177800</xdr:colOff>
                    <xdr:row>1183</xdr:row>
                    <xdr:rowOff>177800</xdr:rowOff>
                  </to>
                </anchor>
              </controlPr>
            </control>
          </mc:Choice>
        </mc:AlternateContent>
        <mc:AlternateContent xmlns:mc="http://schemas.openxmlformats.org/markup-compatibility/2006">
          <mc:Choice Requires="x14">
            <control shapeId="72852" r:id="rId118" name="Button 148">
              <controlPr defaultSize="0" print="0" autoFill="0" autoPict="0" macro="[0]!InsertFotoDiCellAktif">
                <anchor moveWithCells="1" sizeWithCells="1">
                  <from>
                    <xdr:col>0</xdr:col>
                    <xdr:colOff>38100</xdr:colOff>
                    <xdr:row>1193</xdr:row>
                    <xdr:rowOff>25400</xdr:rowOff>
                  </from>
                  <to>
                    <xdr:col>0</xdr:col>
                    <xdr:colOff>177800</xdr:colOff>
                    <xdr:row>1193</xdr:row>
                    <xdr:rowOff>177800</xdr:rowOff>
                  </to>
                </anchor>
              </controlPr>
            </control>
          </mc:Choice>
        </mc:AlternateContent>
        <mc:AlternateContent xmlns:mc="http://schemas.openxmlformats.org/markup-compatibility/2006">
          <mc:Choice Requires="x14">
            <control shapeId="72853" r:id="rId119" name="Button 149">
              <controlPr defaultSize="0" print="0" autoFill="0" autoPict="0" macro="[0]!InsertFotoDiCellAktif">
                <anchor moveWithCells="1" sizeWithCells="1">
                  <from>
                    <xdr:col>5</xdr:col>
                    <xdr:colOff>38100</xdr:colOff>
                    <xdr:row>1173</xdr:row>
                    <xdr:rowOff>25400</xdr:rowOff>
                  </from>
                  <to>
                    <xdr:col>5</xdr:col>
                    <xdr:colOff>177800</xdr:colOff>
                    <xdr:row>1173</xdr:row>
                    <xdr:rowOff>177800</xdr:rowOff>
                  </to>
                </anchor>
              </controlPr>
            </control>
          </mc:Choice>
        </mc:AlternateContent>
        <mc:AlternateContent xmlns:mc="http://schemas.openxmlformats.org/markup-compatibility/2006">
          <mc:Choice Requires="x14">
            <control shapeId="72854" r:id="rId120" name="Button 150">
              <controlPr defaultSize="0" print="0" autoFill="0" autoPict="0" macro="[0]!InsertFotoDiCellAktif">
                <anchor moveWithCells="1" sizeWithCells="1">
                  <from>
                    <xdr:col>13</xdr:col>
                    <xdr:colOff>38100</xdr:colOff>
                    <xdr:row>1173</xdr:row>
                    <xdr:rowOff>25400</xdr:rowOff>
                  </from>
                  <to>
                    <xdr:col>13</xdr:col>
                    <xdr:colOff>177800</xdr:colOff>
                    <xdr:row>1173</xdr:row>
                    <xdr:rowOff>177800</xdr:rowOff>
                  </to>
                </anchor>
              </controlPr>
            </control>
          </mc:Choice>
        </mc:AlternateContent>
        <mc:AlternateContent xmlns:mc="http://schemas.openxmlformats.org/markup-compatibility/2006">
          <mc:Choice Requires="x14">
            <control shapeId="72855" r:id="rId121" name="Button 151">
              <controlPr defaultSize="0" print="0" autoFill="0" autoPict="0" macro="[0]!InsertFotoDiCellAktif">
                <anchor moveWithCells="1" sizeWithCells="1">
                  <from>
                    <xdr:col>13</xdr:col>
                    <xdr:colOff>38100</xdr:colOff>
                    <xdr:row>1183</xdr:row>
                    <xdr:rowOff>25400</xdr:rowOff>
                  </from>
                  <to>
                    <xdr:col>13</xdr:col>
                    <xdr:colOff>177800</xdr:colOff>
                    <xdr:row>1183</xdr:row>
                    <xdr:rowOff>177800</xdr:rowOff>
                  </to>
                </anchor>
              </controlPr>
            </control>
          </mc:Choice>
        </mc:AlternateContent>
        <mc:AlternateContent xmlns:mc="http://schemas.openxmlformats.org/markup-compatibility/2006">
          <mc:Choice Requires="x14">
            <control shapeId="72856" r:id="rId122" name="Button 152">
              <controlPr defaultSize="0" print="0" autoFill="0" autoPict="0" macro="[0]!InsertFotoDiCellAktif">
                <anchor moveWithCells="1" sizeWithCells="1">
                  <from>
                    <xdr:col>13</xdr:col>
                    <xdr:colOff>38100</xdr:colOff>
                    <xdr:row>1193</xdr:row>
                    <xdr:rowOff>25400</xdr:rowOff>
                  </from>
                  <to>
                    <xdr:col>13</xdr:col>
                    <xdr:colOff>177800</xdr:colOff>
                    <xdr:row>1193</xdr:row>
                    <xdr:rowOff>177800</xdr:rowOff>
                  </to>
                </anchor>
              </controlPr>
            </control>
          </mc:Choice>
        </mc:AlternateContent>
        <mc:AlternateContent xmlns:mc="http://schemas.openxmlformats.org/markup-compatibility/2006">
          <mc:Choice Requires="x14">
            <control shapeId="72857" r:id="rId123" name="Button 153">
              <controlPr defaultSize="0" print="0" autoFill="0" autoPict="0" macro="[0]!InsertFotoDiCellAktif">
                <anchor moveWithCells="1" sizeWithCells="1">
                  <from>
                    <xdr:col>0</xdr:col>
                    <xdr:colOff>38100</xdr:colOff>
                    <xdr:row>1239</xdr:row>
                    <xdr:rowOff>25400</xdr:rowOff>
                  </from>
                  <to>
                    <xdr:col>0</xdr:col>
                    <xdr:colOff>177800</xdr:colOff>
                    <xdr:row>1239</xdr:row>
                    <xdr:rowOff>177800</xdr:rowOff>
                  </to>
                </anchor>
              </controlPr>
            </control>
          </mc:Choice>
        </mc:AlternateContent>
        <mc:AlternateContent xmlns:mc="http://schemas.openxmlformats.org/markup-compatibility/2006">
          <mc:Choice Requires="x14">
            <control shapeId="72858" r:id="rId124" name="Button 154">
              <controlPr defaultSize="0" print="0" autoFill="0" autoPict="0" macro="[0]!InsertFotoDiCellAktif">
                <anchor moveWithCells="1" sizeWithCells="1">
                  <from>
                    <xdr:col>9</xdr:col>
                    <xdr:colOff>38100</xdr:colOff>
                    <xdr:row>1239</xdr:row>
                    <xdr:rowOff>25400</xdr:rowOff>
                  </from>
                  <to>
                    <xdr:col>9</xdr:col>
                    <xdr:colOff>177800</xdr:colOff>
                    <xdr:row>1239</xdr:row>
                    <xdr:rowOff>177800</xdr:rowOff>
                  </to>
                </anchor>
              </controlPr>
            </control>
          </mc:Choice>
        </mc:AlternateContent>
        <mc:AlternateContent xmlns:mc="http://schemas.openxmlformats.org/markup-compatibility/2006">
          <mc:Choice Requires="x14">
            <control shapeId="72859" r:id="rId125" name="Button 155">
              <controlPr defaultSize="0" print="0" autoFill="0" autoPict="0" macro="[0]!InsertFotoDiCellAktif">
                <anchor moveWithCells="1" sizeWithCells="1">
                  <from>
                    <xdr:col>0</xdr:col>
                    <xdr:colOff>38100</xdr:colOff>
                    <xdr:row>1252</xdr:row>
                    <xdr:rowOff>25400</xdr:rowOff>
                  </from>
                  <to>
                    <xdr:col>0</xdr:col>
                    <xdr:colOff>177800</xdr:colOff>
                    <xdr:row>1252</xdr:row>
                    <xdr:rowOff>177800</xdr:rowOff>
                  </to>
                </anchor>
              </controlPr>
            </control>
          </mc:Choice>
        </mc:AlternateContent>
        <mc:AlternateContent xmlns:mc="http://schemas.openxmlformats.org/markup-compatibility/2006">
          <mc:Choice Requires="x14">
            <control shapeId="72860" r:id="rId126" name="Button 156">
              <controlPr defaultSize="0" print="0" autoFill="0" autoPict="0" macro="[0]!InsertFotoDiCellAktif">
                <anchor moveWithCells="1" sizeWithCells="1">
                  <from>
                    <xdr:col>9</xdr:col>
                    <xdr:colOff>38100</xdr:colOff>
                    <xdr:row>1252</xdr:row>
                    <xdr:rowOff>25400</xdr:rowOff>
                  </from>
                  <to>
                    <xdr:col>9</xdr:col>
                    <xdr:colOff>177800</xdr:colOff>
                    <xdr:row>1252</xdr:row>
                    <xdr:rowOff>177800</xdr:rowOff>
                  </to>
                </anchor>
              </controlPr>
            </control>
          </mc:Choice>
        </mc:AlternateContent>
        <mc:AlternateContent xmlns:mc="http://schemas.openxmlformats.org/markup-compatibility/2006">
          <mc:Choice Requires="x14">
            <control shapeId="72861" r:id="rId127" name="Button 157">
              <controlPr defaultSize="0" print="0" autoFill="0" autoPict="0" macro="[0]!InsertFotoDiCellAktif">
                <anchor moveWithCells="1" sizeWithCells="1">
                  <from>
                    <xdr:col>0</xdr:col>
                    <xdr:colOff>38100</xdr:colOff>
                    <xdr:row>1265</xdr:row>
                    <xdr:rowOff>25400</xdr:rowOff>
                  </from>
                  <to>
                    <xdr:col>0</xdr:col>
                    <xdr:colOff>177800</xdr:colOff>
                    <xdr:row>1265</xdr:row>
                    <xdr:rowOff>177800</xdr:rowOff>
                  </to>
                </anchor>
              </controlPr>
            </control>
          </mc:Choice>
        </mc:AlternateContent>
        <mc:AlternateContent xmlns:mc="http://schemas.openxmlformats.org/markup-compatibility/2006">
          <mc:Choice Requires="x14">
            <control shapeId="72862" r:id="rId128" name="Button 158">
              <controlPr defaultSize="0" print="0" autoFill="0" autoPict="0" macro="[0]!InsertFotoDiCellAktif">
                <anchor moveWithCells="1" sizeWithCells="1">
                  <from>
                    <xdr:col>9</xdr:col>
                    <xdr:colOff>38100</xdr:colOff>
                    <xdr:row>1265</xdr:row>
                    <xdr:rowOff>25400</xdr:rowOff>
                  </from>
                  <to>
                    <xdr:col>9</xdr:col>
                    <xdr:colOff>177800</xdr:colOff>
                    <xdr:row>1265</xdr:row>
                    <xdr:rowOff>177800</xdr:rowOff>
                  </to>
                </anchor>
              </controlPr>
            </control>
          </mc:Choice>
        </mc:AlternateContent>
        <mc:AlternateContent xmlns:mc="http://schemas.openxmlformats.org/markup-compatibility/2006">
          <mc:Choice Requires="x14">
            <control shapeId="72863" r:id="rId129" name="Button 159">
              <controlPr defaultSize="0" print="0" autoFill="0" autoPict="0" macro="[0]!InsertFotoDiCellAktif">
                <anchor moveWithCells="1" sizeWithCells="1">
                  <from>
                    <xdr:col>9</xdr:col>
                    <xdr:colOff>38100</xdr:colOff>
                    <xdr:row>1278</xdr:row>
                    <xdr:rowOff>25400</xdr:rowOff>
                  </from>
                  <to>
                    <xdr:col>9</xdr:col>
                    <xdr:colOff>177800</xdr:colOff>
                    <xdr:row>1278</xdr:row>
                    <xdr:rowOff>177800</xdr:rowOff>
                  </to>
                </anchor>
              </controlPr>
            </control>
          </mc:Choice>
        </mc:AlternateContent>
        <mc:AlternateContent xmlns:mc="http://schemas.openxmlformats.org/markup-compatibility/2006">
          <mc:Choice Requires="x14">
            <control shapeId="72864" r:id="rId130" name="Button 160">
              <controlPr defaultSize="0" print="0" autoFill="0" autoPict="0" macro="[0]!InsertFotoDiCellAktif">
                <anchor moveWithCells="1" sizeWithCells="1">
                  <from>
                    <xdr:col>0</xdr:col>
                    <xdr:colOff>38100</xdr:colOff>
                    <xdr:row>1278</xdr:row>
                    <xdr:rowOff>25400</xdr:rowOff>
                  </from>
                  <to>
                    <xdr:col>0</xdr:col>
                    <xdr:colOff>177800</xdr:colOff>
                    <xdr:row>1278</xdr:row>
                    <xdr:rowOff>177800</xdr:rowOff>
                  </to>
                </anchor>
              </controlPr>
            </control>
          </mc:Choice>
        </mc:AlternateContent>
        <mc:AlternateContent xmlns:mc="http://schemas.openxmlformats.org/markup-compatibility/2006">
          <mc:Choice Requires="x14">
            <control shapeId="72865" r:id="rId131" name="Button 161">
              <controlPr defaultSize="0" print="0" autoFill="0" autoPict="0" macro="[0]!InsertFotoDiCellAktif">
                <anchor moveWithCells="1" sizeWithCells="1">
                  <from>
                    <xdr:col>10</xdr:col>
                    <xdr:colOff>381000</xdr:colOff>
                    <xdr:row>1323</xdr:row>
                    <xdr:rowOff>63500</xdr:rowOff>
                  </from>
                  <to>
                    <xdr:col>10</xdr:col>
                    <xdr:colOff>520700</xdr:colOff>
                    <xdr:row>1324</xdr:row>
                    <xdr:rowOff>12700</xdr:rowOff>
                  </to>
                </anchor>
              </controlPr>
            </control>
          </mc:Choice>
        </mc:AlternateContent>
        <mc:AlternateContent xmlns:mc="http://schemas.openxmlformats.org/markup-compatibility/2006">
          <mc:Choice Requires="x14">
            <control shapeId="72866" r:id="rId132" name="Button 162">
              <controlPr defaultSize="0" print="0" autoFill="0" autoPict="0" macro="[0]!InsertFotoDiCellAktif">
                <anchor moveWithCells="1" sizeWithCells="1">
                  <from>
                    <xdr:col>0</xdr:col>
                    <xdr:colOff>38100</xdr:colOff>
                    <xdr:row>1338</xdr:row>
                    <xdr:rowOff>25400</xdr:rowOff>
                  </from>
                  <to>
                    <xdr:col>0</xdr:col>
                    <xdr:colOff>177800</xdr:colOff>
                    <xdr:row>1338</xdr:row>
                    <xdr:rowOff>177800</xdr:rowOff>
                  </to>
                </anchor>
              </controlPr>
            </control>
          </mc:Choice>
        </mc:AlternateContent>
        <mc:AlternateContent xmlns:mc="http://schemas.openxmlformats.org/markup-compatibility/2006">
          <mc:Choice Requires="x14">
            <control shapeId="72867" r:id="rId133" name="Button 163">
              <controlPr defaultSize="0" print="0" autoFill="0" autoPict="0" macro="[0]!InsertFotoDiCellAktif">
                <anchor moveWithCells="1" sizeWithCells="1">
                  <from>
                    <xdr:col>0</xdr:col>
                    <xdr:colOff>38100</xdr:colOff>
                    <xdr:row>1348</xdr:row>
                    <xdr:rowOff>25400</xdr:rowOff>
                  </from>
                  <to>
                    <xdr:col>0</xdr:col>
                    <xdr:colOff>177800</xdr:colOff>
                    <xdr:row>1348</xdr:row>
                    <xdr:rowOff>177800</xdr:rowOff>
                  </to>
                </anchor>
              </controlPr>
            </control>
          </mc:Choice>
        </mc:AlternateContent>
        <mc:AlternateContent xmlns:mc="http://schemas.openxmlformats.org/markup-compatibility/2006">
          <mc:Choice Requires="x14">
            <control shapeId="72868" r:id="rId134" name="Button 164">
              <controlPr defaultSize="0" print="0" autoFill="0" autoPict="0" macro="[0]!InsertFotoDiCellAktif">
                <anchor moveWithCells="1" sizeWithCells="1">
                  <from>
                    <xdr:col>0</xdr:col>
                    <xdr:colOff>38100</xdr:colOff>
                    <xdr:row>1358</xdr:row>
                    <xdr:rowOff>25400</xdr:rowOff>
                  </from>
                  <to>
                    <xdr:col>0</xdr:col>
                    <xdr:colOff>177800</xdr:colOff>
                    <xdr:row>1358</xdr:row>
                    <xdr:rowOff>177800</xdr:rowOff>
                  </to>
                </anchor>
              </controlPr>
            </control>
          </mc:Choice>
        </mc:AlternateContent>
        <mc:AlternateContent xmlns:mc="http://schemas.openxmlformats.org/markup-compatibility/2006">
          <mc:Choice Requires="x14">
            <control shapeId="72869" r:id="rId135" name="Button 165">
              <controlPr defaultSize="0" print="0" autoFill="0" autoPict="0" macro="[0]!InsertFotoDiCellAktif">
                <anchor moveWithCells="1" sizeWithCells="1">
                  <from>
                    <xdr:col>5</xdr:col>
                    <xdr:colOff>38100</xdr:colOff>
                    <xdr:row>1338</xdr:row>
                    <xdr:rowOff>25400</xdr:rowOff>
                  </from>
                  <to>
                    <xdr:col>5</xdr:col>
                    <xdr:colOff>177800</xdr:colOff>
                    <xdr:row>1338</xdr:row>
                    <xdr:rowOff>177800</xdr:rowOff>
                  </to>
                </anchor>
              </controlPr>
            </control>
          </mc:Choice>
        </mc:AlternateContent>
        <mc:AlternateContent xmlns:mc="http://schemas.openxmlformats.org/markup-compatibility/2006">
          <mc:Choice Requires="x14">
            <control shapeId="72870" r:id="rId136" name="Button 166">
              <controlPr defaultSize="0" print="0" autoFill="0" autoPict="0" macro="[0]!InsertFotoDiCellAktif">
                <anchor moveWithCells="1" sizeWithCells="1">
                  <from>
                    <xdr:col>13</xdr:col>
                    <xdr:colOff>38100</xdr:colOff>
                    <xdr:row>1338</xdr:row>
                    <xdr:rowOff>25400</xdr:rowOff>
                  </from>
                  <to>
                    <xdr:col>13</xdr:col>
                    <xdr:colOff>177800</xdr:colOff>
                    <xdr:row>1338</xdr:row>
                    <xdr:rowOff>177800</xdr:rowOff>
                  </to>
                </anchor>
              </controlPr>
            </control>
          </mc:Choice>
        </mc:AlternateContent>
        <mc:AlternateContent xmlns:mc="http://schemas.openxmlformats.org/markup-compatibility/2006">
          <mc:Choice Requires="x14">
            <control shapeId="72871" r:id="rId137" name="Button 167">
              <controlPr defaultSize="0" print="0" autoFill="0" autoPict="0" macro="[0]!InsertFotoDiCellAktif">
                <anchor moveWithCells="1" sizeWithCells="1">
                  <from>
                    <xdr:col>13</xdr:col>
                    <xdr:colOff>38100</xdr:colOff>
                    <xdr:row>1348</xdr:row>
                    <xdr:rowOff>25400</xdr:rowOff>
                  </from>
                  <to>
                    <xdr:col>13</xdr:col>
                    <xdr:colOff>177800</xdr:colOff>
                    <xdr:row>1348</xdr:row>
                    <xdr:rowOff>177800</xdr:rowOff>
                  </to>
                </anchor>
              </controlPr>
            </control>
          </mc:Choice>
        </mc:AlternateContent>
        <mc:AlternateContent xmlns:mc="http://schemas.openxmlformats.org/markup-compatibility/2006">
          <mc:Choice Requires="x14">
            <control shapeId="72872" r:id="rId138" name="Button 168">
              <controlPr defaultSize="0" print="0" autoFill="0" autoPict="0" macro="[0]!InsertFotoDiCellAktif">
                <anchor moveWithCells="1" sizeWithCells="1">
                  <from>
                    <xdr:col>13</xdr:col>
                    <xdr:colOff>38100</xdr:colOff>
                    <xdr:row>1358</xdr:row>
                    <xdr:rowOff>25400</xdr:rowOff>
                  </from>
                  <to>
                    <xdr:col>13</xdr:col>
                    <xdr:colOff>177800</xdr:colOff>
                    <xdr:row>1358</xdr:row>
                    <xdr:rowOff>177800</xdr:rowOff>
                  </to>
                </anchor>
              </controlPr>
            </control>
          </mc:Choice>
        </mc:AlternateContent>
        <mc:AlternateContent xmlns:mc="http://schemas.openxmlformats.org/markup-compatibility/2006">
          <mc:Choice Requires="x14">
            <control shapeId="72873" r:id="rId139" name="Button 169">
              <controlPr defaultSize="0" print="0" autoFill="0" autoPict="0" macro="[0]!InsertFotoDiCellAktif">
                <anchor moveWithCells="1" sizeWithCells="1">
                  <from>
                    <xdr:col>0</xdr:col>
                    <xdr:colOff>38100</xdr:colOff>
                    <xdr:row>1404</xdr:row>
                    <xdr:rowOff>25400</xdr:rowOff>
                  </from>
                  <to>
                    <xdr:col>0</xdr:col>
                    <xdr:colOff>177800</xdr:colOff>
                    <xdr:row>1404</xdr:row>
                    <xdr:rowOff>177800</xdr:rowOff>
                  </to>
                </anchor>
              </controlPr>
            </control>
          </mc:Choice>
        </mc:AlternateContent>
        <mc:AlternateContent xmlns:mc="http://schemas.openxmlformats.org/markup-compatibility/2006">
          <mc:Choice Requires="x14">
            <control shapeId="72874" r:id="rId140" name="Button 170">
              <controlPr defaultSize="0" print="0" autoFill="0" autoPict="0" macro="[0]!InsertFotoDiCellAktif">
                <anchor moveWithCells="1" sizeWithCells="1">
                  <from>
                    <xdr:col>9</xdr:col>
                    <xdr:colOff>38100</xdr:colOff>
                    <xdr:row>1404</xdr:row>
                    <xdr:rowOff>25400</xdr:rowOff>
                  </from>
                  <to>
                    <xdr:col>9</xdr:col>
                    <xdr:colOff>177800</xdr:colOff>
                    <xdr:row>1404</xdr:row>
                    <xdr:rowOff>177800</xdr:rowOff>
                  </to>
                </anchor>
              </controlPr>
            </control>
          </mc:Choice>
        </mc:AlternateContent>
        <mc:AlternateContent xmlns:mc="http://schemas.openxmlformats.org/markup-compatibility/2006">
          <mc:Choice Requires="x14">
            <control shapeId="72875" r:id="rId141" name="Button 171">
              <controlPr defaultSize="0" print="0" autoFill="0" autoPict="0" macro="[0]!InsertFotoDiCellAktif">
                <anchor moveWithCells="1" sizeWithCells="1">
                  <from>
                    <xdr:col>0</xdr:col>
                    <xdr:colOff>38100</xdr:colOff>
                    <xdr:row>1417</xdr:row>
                    <xdr:rowOff>25400</xdr:rowOff>
                  </from>
                  <to>
                    <xdr:col>0</xdr:col>
                    <xdr:colOff>177800</xdr:colOff>
                    <xdr:row>1417</xdr:row>
                    <xdr:rowOff>177800</xdr:rowOff>
                  </to>
                </anchor>
              </controlPr>
            </control>
          </mc:Choice>
        </mc:AlternateContent>
        <mc:AlternateContent xmlns:mc="http://schemas.openxmlformats.org/markup-compatibility/2006">
          <mc:Choice Requires="x14">
            <control shapeId="72876" r:id="rId142" name="Button 172">
              <controlPr defaultSize="0" print="0" autoFill="0" autoPict="0" macro="[0]!InsertFotoDiCellAktif">
                <anchor moveWithCells="1" sizeWithCells="1">
                  <from>
                    <xdr:col>9</xdr:col>
                    <xdr:colOff>38100</xdr:colOff>
                    <xdr:row>1417</xdr:row>
                    <xdr:rowOff>25400</xdr:rowOff>
                  </from>
                  <to>
                    <xdr:col>9</xdr:col>
                    <xdr:colOff>177800</xdr:colOff>
                    <xdr:row>1417</xdr:row>
                    <xdr:rowOff>177800</xdr:rowOff>
                  </to>
                </anchor>
              </controlPr>
            </control>
          </mc:Choice>
        </mc:AlternateContent>
        <mc:AlternateContent xmlns:mc="http://schemas.openxmlformats.org/markup-compatibility/2006">
          <mc:Choice Requires="x14">
            <control shapeId="72877" r:id="rId143" name="Button 173">
              <controlPr defaultSize="0" print="0" autoFill="0" autoPict="0" macro="[0]!InsertFotoDiCellAktif">
                <anchor moveWithCells="1" sizeWithCells="1">
                  <from>
                    <xdr:col>0</xdr:col>
                    <xdr:colOff>38100</xdr:colOff>
                    <xdr:row>1430</xdr:row>
                    <xdr:rowOff>25400</xdr:rowOff>
                  </from>
                  <to>
                    <xdr:col>0</xdr:col>
                    <xdr:colOff>177800</xdr:colOff>
                    <xdr:row>1430</xdr:row>
                    <xdr:rowOff>177800</xdr:rowOff>
                  </to>
                </anchor>
              </controlPr>
            </control>
          </mc:Choice>
        </mc:AlternateContent>
        <mc:AlternateContent xmlns:mc="http://schemas.openxmlformats.org/markup-compatibility/2006">
          <mc:Choice Requires="x14">
            <control shapeId="72878" r:id="rId144" name="Button 174">
              <controlPr defaultSize="0" print="0" autoFill="0" autoPict="0" macro="[0]!InsertFotoDiCellAktif">
                <anchor moveWithCells="1" sizeWithCells="1">
                  <from>
                    <xdr:col>9</xdr:col>
                    <xdr:colOff>38100</xdr:colOff>
                    <xdr:row>1430</xdr:row>
                    <xdr:rowOff>25400</xdr:rowOff>
                  </from>
                  <to>
                    <xdr:col>9</xdr:col>
                    <xdr:colOff>177800</xdr:colOff>
                    <xdr:row>1430</xdr:row>
                    <xdr:rowOff>177800</xdr:rowOff>
                  </to>
                </anchor>
              </controlPr>
            </control>
          </mc:Choice>
        </mc:AlternateContent>
        <mc:AlternateContent xmlns:mc="http://schemas.openxmlformats.org/markup-compatibility/2006">
          <mc:Choice Requires="x14">
            <control shapeId="72879" r:id="rId145" name="Button 175">
              <controlPr defaultSize="0" print="0" autoFill="0" autoPict="0" macro="[0]!InsertFotoDiCellAktif">
                <anchor moveWithCells="1" sizeWithCells="1">
                  <from>
                    <xdr:col>9</xdr:col>
                    <xdr:colOff>38100</xdr:colOff>
                    <xdr:row>1443</xdr:row>
                    <xdr:rowOff>25400</xdr:rowOff>
                  </from>
                  <to>
                    <xdr:col>9</xdr:col>
                    <xdr:colOff>177800</xdr:colOff>
                    <xdr:row>1443</xdr:row>
                    <xdr:rowOff>177800</xdr:rowOff>
                  </to>
                </anchor>
              </controlPr>
            </control>
          </mc:Choice>
        </mc:AlternateContent>
        <mc:AlternateContent xmlns:mc="http://schemas.openxmlformats.org/markup-compatibility/2006">
          <mc:Choice Requires="x14">
            <control shapeId="72880" r:id="rId146" name="Button 176">
              <controlPr defaultSize="0" print="0" autoFill="0" autoPict="0" macro="[0]!InsertFotoDiCellAktif">
                <anchor moveWithCells="1" sizeWithCells="1">
                  <from>
                    <xdr:col>0</xdr:col>
                    <xdr:colOff>38100</xdr:colOff>
                    <xdr:row>1443</xdr:row>
                    <xdr:rowOff>25400</xdr:rowOff>
                  </from>
                  <to>
                    <xdr:col>0</xdr:col>
                    <xdr:colOff>177800</xdr:colOff>
                    <xdr:row>1443</xdr:row>
                    <xdr:rowOff>177800</xdr:rowOff>
                  </to>
                </anchor>
              </controlPr>
            </control>
          </mc:Choice>
        </mc:AlternateContent>
        <mc:AlternateContent xmlns:mc="http://schemas.openxmlformats.org/markup-compatibility/2006">
          <mc:Choice Requires="x14">
            <control shapeId="72881" r:id="rId147" name="Button 177">
              <controlPr defaultSize="0" print="0" autoFill="0" autoPict="0" macro="[0]!InsertFotoDiCellAktif">
                <anchor moveWithCells="1" sizeWithCells="1">
                  <from>
                    <xdr:col>10</xdr:col>
                    <xdr:colOff>381000</xdr:colOff>
                    <xdr:row>1488</xdr:row>
                    <xdr:rowOff>63500</xdr:rowOff>
                  </from>
                  <to>
                    <xdr:col>10</xdr:col>
                    <xdr:colOff>520700</xdr:colOff>
                    <xdr:row>1489</xdr:row>
                    <xdr:rowOff>12700</xdr:rowOff>
                  </to>
                </anchor>
              </controlPr>
            </control>
          </mc:Choice>
        </mc:AlternateContent>
        <mc:AlternateContent xmlns:mc="http://schemas.openxmlformats.org/markup-compatibility/2006">
          <mc:Choice Requires="x14">
            <control shapeId="72882" r:id="rId148" name="Button 178">
              <controlPr defaultSize="0" print="0" autoFill="0" autoPict="0" macro="[0]!InsertFotoDiCellAktif">
                <anchor moveWithCells="1" sizeWithCells="1">
                  <from>
                    <xdr:col>0</xdr:col>
                    <xdr:colOff>38100</xdr:colOff>
                    <xdr:row>1503</xdr:row>
                    <xdr:rowOff>25400</xdr:rowOff>
                  </from>
                  <to>
                    <xdr:col>0</xdr:col>
                    <xdr:colOff>177800</xdr:colOff>
                    <xdr:row>1503</xdr:row>
                    <xdr:rowOff>177800</xdr:rowOff>
                  </to>
                </anchor>
              </controlPr>
            </control>
          </mc:Choice>
        </mc:AlternateContent>
        <mc:AlternateContent xmlns:mc="http://schemas.openxmlformats.org/markup-compatibility/2006">
          <mc:Choice Requires="x14">
            <control shapeId="72883" r:id="rId149" name="Button 179">
              <controlPr defaultSize="0" print="0" autoFill="0" autoPict="0" macro="[0]!InsertFotoDiCellAktif">
                <anchor moveWithCells="1" sizeWithCells="1">
                  <from>
                    <xdr:col>0</xdr:col>
                    <xdr:colOff>38100</xdr:colOff>
                    <xdr:row>1513</xdr:row>
                    <xdr:rowOff>25400</xdr:rowOff>
                  </from>
                  <to>
                    <xdr:col>0</xdr:col>
                    <xdr:colOff>177800</xdr:colOff>
                    <xdr:row>1513</xdr:row>
                    <xdr:rowOff>177800</xdr:rowOff>
                  </to>
                </anchor>
              </controlPr>
            </control>
          </mc:Choice>
        </mc:AlternateContent>
        <mc:AlternateContent xmlns:mc="http://schemas.openxmlformats.org/markup-compatibility/2006">
          <mc:Choice Requires="x14">
            <control shapeId="72884" r:id="rId150" name="Button 180">
              <controlPr defaultSize="0" print="0" autoFill="0" autoPict="0" macro="[0]!InsertFotoDiCellAktif">
                <anchor moveWithCells="1" sizeWithCells="1">
                  <from>
                    <xdr:col>0</xdr:col>
                    <xdr:colOff>38100</xdr:colOff>
                    <xdr:row>1523</xdr:row>
                    <xdr:rowOff>25400</xdr:rowOff>
                  </from>
                  <to>
                    <xdr:col>0</xdr:col>
                    <xdr:colOff>177800</xdr:colOff>
                    <xdr:row>1523</xdr:row>
                    <xdr:rowOff>177800</xdr:rowOff>
                  </to>
                </anchor>
              </controlPr>
            </control>
          </mc:Choice>
        </mc:AlternateContent>
        <mc:AlternateContent xmlns:mc="http://schemas.openxmlformats.org/markup-compatibility/2006">
          <mc:Choice Requires="x14">
            <control shapeId="72885" r:id="rId151" name="Button 181">
              <controlPr defaultSize="0" print="0" autoFill="0" autoPict="0" macro="[0]!InsertFotoDiCellAktif">
                <anchor moveWithCells="1" sizeWithCells="1">
                  <from>
                    <xdr:col>5</xdr:col>
                    <xdr:colOff>38100</xdr:colOff>
                    <xdr:row>1503</xdr:row>
                    <xdr:rowOff>25400</xdr:rowOff>
                  </from>
                  <to>
                    <xdr:col>5</xdr:col>
                    <xdr:colOff>177800</xdr:colOff>
                    <xdr:row>1503</xdr:row>
                    <xdr:rowOff>177800</xdr:rowOff>
                  </to>
                </anchor>
              </controlPr>
            </control>
          </mc:Choice>
        </mc:AlternateContent>
        <mc:AlternateContent xmlns:mc="http://schemas.openxmlformats.org/markup-compatibility/2006">
          <mc:Choice Requires="x14">
            <control shapeId="72886" r:id="rId152" name="Button 182">
              <controlPr defaultSize="0" print="0" autoFill="0" autoPict="0" macro="[0]!InsertFotoDiCellAktif">
                <anchor moveWithCells="1" sizeWithCells="1">
                  <from>
                    <xdr:col>13</xdr:col>
                    <xdr:colOff>38100</xdr:colOff>
                    <xdr:row>1503</xdr:row>
                    <xdr:rowOff>25400</xdr:rowOff>
                  </from>
                  <to>
                    <xdr:col>13</xdr:col>
                    <xdr:colOff>177800</xdr:colOff>
                    <xdr:row>1503</xdr:row>
                    <xdr:rowOff>177800</xdr:rowOff>
                  </to>
                </anchor>
              </controlPr>
            </control>
          </mc:Choice>
        </mc:AlternateContent>
        <mc:AlternateContent xmlns:mc="http://schemas.openxmlformats.org/markup-compatibility/2006">
          <mc:Choice Requires="x14">
            <control shapeId="72887" r:id="rId153" name="Button 183">
              <controlPr defaultSize="0" print="0" autoFill="0" autoPict="0" macro="[0]!InsertFotoDiCellAktif">
                <anchor moveWithCells="1" sizeWithCells="1">
                  <from>
                    <xdr:col>13</xdr:col>
                    <xdr:colOff>38100</xdr:colOff>
                    <xdr:row>1513</xdr:row>
                    <xdr:rowOff>25400</xdr:rowOff>
                  </from>
                  <to>
                    <xdr:col>13</xdr:col>
                    <xdr:colOff>177800</xdr:colOff>
                    <xdr:row>1513</xdr:row>
                    <xdr:rowOff>177800</xdr:rowOff>
                  </to>
                </anchor>
              </controlPr>
            </control>
          </mc:Choice>
        </mc:AlternateContent>
        <mc:AlternateContent xmlns:mc="http://schemas.openxmlformats.org/markup-compatibility/2006">
          <mc:Choice Requires="x14">
            <control shapeId="72888" r:id="rId154" name="Button 184">
              <controlPr defaultSize="0" print="0" autoFill="0" autoPict="0" macro="[0]!InsertFotoDiCellAktif">
                <anchor moveWithCells="1" sizeWithCells="1">
                  <from>
                    <xdr:col>13</xdr:col>
                    <xdr:colOff>38100</xdr:colOff>
                    <xdr:row>1523</xdr:row>
                    <xdr:rowOff>25400</xdr:rowOff>
                  </from>
                  <to>
                    <xdr:col>13</xdr:col>
                    <xdr:colOff>177800</xdr:colOff>
                    <xdr:row>1523</xdr:row>
                    <xdr:rowOff>177800</xdr:rowOff>
                  </to>
                </anchor>
              </controlPr>
            </control>
          </mc:Choice>
        </mc:AlternateContent>
        <mc:AlternateContent xmlns:mc="http://schemas.openxmlformats.org/markup-compatibility/2006">
          <mc:Choice Requires="x14">
            <control shapeId="72889" r:id="rId155" name="Button 185">
              <controlPr defaultSize="0" print="0" autoFill="0" autoPict="0" macro="[0]!InsertFotoDiCellAktif">
                <anchor moveWithCells="1" sizeWithCells="1">
                  <from>
                    <xdr:col>0</xdr:col>
                    <xdr:colOff>38100</xdr:colOff>
                    <xdr:row>1569</xdr:row>
                    <xdr:rowOff>25400</xdr:rowOff>
                  </from>
                  <to>
                    <xdr:col>0</xdr:col>
                    <xdr:colOff>177800</xdr:colOff>
                    <xdr:row>1569</xdr:row>
                    <xdr:rowOff>177800</xdr:rowOff>
                  </to>
                </anchor>
              </controlPr>
            </control>
          </mc:Choice>
        </mc:AlternateContent>
        <mc:AlternateContent xmlns:mc="http://schemas.openxmlformats.org/markup-compatibility/2006">
          <mc:Choice Requires="x14">
            <control shapeId="72890" r:id="rId156" name="Button 186">
              <controlPr defaultSize="0" print="0" autoFill="0" autoPict="0" macro="[0]!InsertFotoDiCellAktif">
                <anchor moveWithCells="1" sizeWithCells="1">
                  <from>
                    <xdr:col>9</xdr:col>
                    <xdr:colOff>38100</xdr:colOff>
                    <xdr:row>1569</xdr:row>
                    <xdr:rowOff>25400</xdr:rowOff>
                  </from>
                  <to>
                    <xdr:col>9</xdr:col>
                    <xdr:colOff>177800</xdr:colOff>
                    <xdr:row>1569</xdr:row>
                    <xdr:rowOff>177800</xdr:rowOff>
                  </to>
                </anchor>
              </controlPr>
            </control>
          </mc:Choice>
        </mc:AlternateContent>
        <mc:AlternateContent xmlns:mc="http://schemas.openxmlformats.org/markup-compatibility/2006">
          <mc:Choice Requires="x14">
            <control shapeId="72891" r:id="rId157" name="Button 187">
              <controlPr defaultSize="0" print="0" autoFill="0" autoPict="0" macro="[0]!InsertFotoDiCellAktif">
                <anchor moveWithCells="1" sizeWithCells="1">
                  <from>
                    <xdr:col>0</xdr:col>
                    <xdr:colOff>38100</xdr:colOff>
                    <xdr:row>1582</xdr:row>
                    <xdr:rowOff>25400</xdr:rowOff>
                  </from>
                  <to>
                    <xdr:col>0</xdr:col>
                    <xdr:colOff>177800</xdr:colOff>
                    <xdr:row>1582</xdr:row>
                    <xdr:rowOff>177800</xdr:rowOff>
                  </to>
                </anchor>
              </controlPr>
            </control>
          </mc:Choice>
        </mc:AlternateContent>
        <mc:AlternateContent xmlns:mc="http://schemas.openxmlformats.org/markup-compatibility/2006">
          <mc:Choice Requires="x14">
            <control shapeId="72892" r:id="rId158" name="Button 188">
              <controlPr defaultSize="0" print="0" autoFill="0" autoPict="0" macro="[0]!InsertFotoDiCellAktif">
                <anchor moveWithCells="1" sizeWithCells="1">
                  <from>
                    <xdr:col>9</xdr:col>
                    <xdr:colOff>38100</xdr:colOff>
                    <xdr:row>1582</xdr:row>
                    <xdr:rowOff>25400</xdr:rowOff>
                  </from>
                  <to>
                    <xdr:col>9</xdr:col>
                    <xdr:colOff>177800</xdr:colOff>
                    <xdr:row>1582</xdr:row>
                    <xdr:rowOff>177800</xdr:rowOff>
                  </to>
                </anchor>
              </controlPr>
            </control>
          </mc:Choice>
        </mc:AlternateContent>
        <mc:AlternateContent xmlns:mc="http://schemas.openxmlformats.org/markup-compatibility/2006">
          <mc:Choice Requires="x14">
            <control shapeId="72893" r:id="rId159" name="Button 189">
              <controlPr defaultSize="0" print="0" autoFill="0" autoPict="0" macro="[0]!InsertFotoDiCellAktif">
                <anchor moveWithCells="1" sizeWithCells="1">
                  <from>
                    <xdr:col>0</xdr:col>
                    <xdr:colOff>38100</xdr:colOff>
                    <xdr:row>1595</xdr:row>
                    <xdr:rowOff>25400</xdr:rowOff>
                  </from>
                  <to>
                    <xdr:col>0</xdr:col>
                    <xdr:colOff>177800</xdr:colOff>
                    <xdr:row>1595</xdr:row>
                    <xdr:rowOff>177800</xdr:rowOff>
                  </to>
                </anchor>
              </controlPr>
            </control>
          </mc:Choice>
        </mc:AlternateContent>
        <mc:AlternateContent xmlns:mc="http://schemas.openxmlformats.org/markup-compatibility/2006">
          <mc:Choice Requires="x14">
            <control shapeId="72894" r:id="rId160" name="Button 190">
              <controlPr defaultSize="0" print="0" autoFill="0" autoPict="0" macro="[0]!InsertFotoDiCellAktif">
                <anchor moveWithCells="1" sizeWithCells="1">
                  <from>
                    <xdr:col>9</xdr:col>
                    <xdr:colOff>38100</xdr:colOff>
                    <xdr:row>1595</xdr:row>
                    <xdr:rowOff>25400</xdr:rowOff>
                  </from>
                  <to>
                    <xdr:col>9</xdr:col>
                    <xdr:colOff>177800</xdr:colOff>
                    <xdr:row>1595</xdr:row>
                    <xdr:rowOff>177800</xdr:rowOff>
                  </to>
                </anchor>
              </controlPr>
            </control>
          </mc:Choice>
        </mc:AlternateContent>
        <mc:AlternateContent xmlns:mc="http://schemas.openxmlformats.org/markup-compatibility/2006">
          <mc:Choice Requires="x14">
            <control shapeId="72895" r:id="rId161" name="Button 191">
              <controlPr defaultSize="0" print="0" autoFill="0" autoPict="0" macro="[0]!InsertFotoDiCellAktif">
                <anchor moveWithCells="1" sizeWithCells="1">
                  <from>
                    <xdr:col>9</xdr:col>
                    <xdr:colOff>38100</xdr:colOff>
                    <xdr:row>1608</xdr:row>
                    <xdr:rowOff>25400</xdr:rowOff>
                  </from>
                  <to>
                    <xdr:col>9</xdr:col>
                    <xdr:colOff>177800</xdr:colOff>
                    <xdr:row>1608</xdr:row>
                    <xdr:rowOff>177800</xdr:rowOff>
                  </to>
                </anchor>
              </controlPr>
            </control>
          </mc:Choice>
        </mc:AlternateContent>
        <mc:AlternateContent xmlns:mc="http://schemas.openxmlformats.org/markup-compatibility/2006">
          <mc:Choice Requires="x14">
            <control shapeId="72896" r:id="rId162" name="Button 192">
              <controlPr defaultSize="0" print="0" autoFill="0" autoPict="0" macro="[0]!InsertFotoDiCellAktif">
                <anchor moveWithCells="1" sizeWithCells="1">
                  <from>
                    <xdr:col>0</xdr:col>
                    <xdr:colOff>38100</xdr:colOff>
                    <xdr:row>1608</xdr:row>
                    <xdr:rowOff>25400</xdr:rowOff>
                  </from>
                  <to>
                    <xdr:col>0</xdr:col>
                    <xdr:colOff>177800</xdr:colOff>
                    <xdr:row>1608</xdr:row>
                    <xdr:rowOff>177800</xdr:rowOff>
                  </to>
                </anchor>
              </controlPr>
            </control>
          </mc:Choice>
        </mc:AlternateContent>
        <mc:AlternateContent xmlns:mc="http://schemas.openxmlformats.org/markup-compatibility/2006">
          <mc:Choice Requires="x14">
            <control shapeId="72897" r:id="rId163" name="Button 193">
              <controlPr defaultSize="0" print="0" autoFill="0" autoPict="0" macro="[0]!InsertFotoDiCellAktif">
                <anchor moveWithCells="1" sizeWithCells="1">
                  <from>
                    <xdr:col>10</xdr:col>
                    <xdr:colOff>381000</xdr:colOff>
                    <xdr:row>1653</xdr:row>
                    <xdr:rowOff>63500</xdr:rowOff>
                  </from>
                  <to>
                    <xdr:col>10</xdr:col>
                    <xdr:colOff>520700</xdr:colOff>
                    <xdr:row>1654</xdr:row>
                    <xdr:rowOff>12700</xdr:rowOff>
                  </to>
                </anchor>
              </controlPr>
            </control>
          </mc:Choice>
        </mc:AlternateContent>
        <mc:AlternateContent xmlns:mc="http://schemas.openxmlformats.org/markup-compatibility/2006">
          <mc:Choice Requires="x14">
            <control shapeId="72898" r:id="rId164" name="Button 194">
              <controlPr defaultSize="0" print="0" autoFill="0" autoPict="0" macro="[0]!InsertFotoDiCellAktif">
                <anchor moveWithCells="1" sizeWithCells="1">
                  <from>
                    <xdr:col>0</xdr:col>
                    <xdr:colOff>38100</xdr:colOff>
                    <xdr:row>1668</xdr:row>
                    <xdr:rowOff>25400</xdr:rowOff>
                  </from>
                  <to>
                    <xdr:col>0</xdr:col>
                    <xdr:colOff>177800</xdr:colOff>
                    <xdr:row>1668</xdr:row>
                    <xdr:rowOff>177800</xdr:rowOff>
                  </to>
                </anchor>
              </controlPr>
            </control>
          </mc:Choice>
        </mc:AlternateContent>
        <mc:AlternateContent xmlns:mc="http://schemas.openxmlformats.org/markup-compatibility/2006">
          <mc:Choice Requires="x14">
            <control shapeId="72899" r:id="rId165" name="Button 195">
              <controlPr defaultSize="0" print="0" autoFill="0" autoPict="0" macro="[0]!InsertFotoDiCellAktif">
                <anchor moveWithCells="1" sizeWithCells="1">
                  <from>
                    <xdr:col>0</xdr:col>
                    <xdr:colOff>38100</xdr:colOff>
                    <xdr:row>1678</xdr:row>
                    <xdr:rowOff>25400</xdr:rowOff>
                  </from>
                  <to>
                    <xdr:col>0</xdr:col>
                    <xdr:colOff>177800</xdr:colOff>
                    <xdr:row>1678</xdr:row>
                    <xdr:rowOff>177800</xdr:rowOff>
                  </to>
                </anchor>
              </controlPr>
            </control>
          </mc:Choice>
        </mc:AlternateContent>
        <mc:AlternateContent xmlns:mc="http://schemas.openxmlformats.org/markup-compatibility/2006">
          <mc:Choice Requires="x14">
            <control shapeId="72900" r:id="rId166" name="Button 196">
              <controlPr defaultSize="0" print="0" autoFill="0" autoPict="0" macro="[0]!InsertFotoDiCellAktif">
                <anchor moveWithCells="1" sizeWithCells="1">
                  <from>
                    <xdr:col>0</xdr:col>
                    <xdr:colOff>38100</xdr:colOff>
                    <xdr:row>1688</xdr:row>
                    <xdr:rowOff>25400</xdr:rowOff>
                  </from>
                  <to>
                    <xdr:col>0</xdr:col>
                    <xdr:colOff>177800</xdr:colOff>
                    <xdr:row>1688</xdr:row>
                    <xdr:rowOff>177800</xdr:rowOff>
                  </to>
                </anchor>
              </controlPr>
            </control>
          </mc:Choice>
        </mc:AlternateContent>
        <mc:AlternateContent xmlns:mc="http://schemas.openxmlformats.org/markup-compatibility/2006">
          <mc:Choice Requires="x14">
            <control shapeId="72901" r:id="rId167" name="Button 197">
              <controlPr defaultSize="0" print="0" autoFill="0" autoPict="0" macro="[0]!InsertFotoDiCellAktif">
                <anchor moveWithCells="1" sizeWithCells="1">
                  <from>
                    <xdr:col>5</xdr:col>
                    <xdr:colOff>38100</xdr:colOff>
                    <xdr:row>1668</xdr:row>
                    <xdr:rowOff>25400</xdr:rowOff>
                  </from>
                  <to>
                    <xdr:col>5</xdr:col>
                    <xdr:colOff>177800</xdr:colOff>
                    <xdr:row>1668</xdr:row>
                    <xdr:rowOff>177800</xdr:rowOff>
                  </to>
                </anchor>
              </controlPr>
            </control>
          </mc:Choice>
        </mc:AlternateContent>
        <mc:AlternateContent xmlns:mc="http://schemas.openxmlformats.org/markup-compatibility/2006">
          <mc:Choice Requires="x14">
            <control shapeId="72902" r:id="rId168" name="Button 198">
              <controlPr defaultSize="0" print="0" autoFill="0" autoPict="0" macro="[0]!InsertFotoDiCellAktif">
                <anchor moveWithCells="1" sizeWithCells="1">
                  <from>
                    <xdr:col>13</xdr:col>
                    <xdr:colOff>38100</xdr:colOff>
                    <xdr:row>1668</xdr:row>
                    <xdr:rowOff>25400</xdr:rowOff>
                  </from>
                  <to>
                    <xdr:col>13</xdr:col>
                    <xdr:colOff>177800</xdr:colOff>
                    <xdr:row>1668</xdr:row>
                    <xdr:rowOff>177800</xdr:rowOff>
                  </to>
                </anchor>
              </controlPr>
            </control>
          </mc:Choice>
        </mc:AlternateContent>
        <mc:AlternateContent xmlns:mc="http://schemas.openxmlformats.org/markup-compatibility/2006">
          <mc:Choice Requires="x14">
            <control shapeId="72903" r:id="rId169" name="Button 199">
              <controlPr defaultSize="0" print="0" autoFill="0" autoPict="0" macro="[0]!InsertFotoDiCellAktif">
                <anchor moveWithCells="1" sizeWithCells="1">
                  <from>
                    <xdr:col>13</xdr:col>
                    <xdr:colOff>38100</xdr:colOff>
                    <xdr:row>1678</xdr:row>
                    <xdr:rowOff>25400</xdr:rowOff>
                  </from>
                  <to>
                    <xdr:col>13</xdr:col>
                    <xdr:colOff>177800</xdr:colOff>
                    <xdr:row>1678</xdr:row>
                    <xdr:rowOff>177800</xdr:rowOff>
                  </to>
                </anchor>
              </controlPr>
            </control>
          </mc:Choice>
        </mc:AlternateContent>
        <mc:AlternateContent xmlns:mc="http://schemas.openxmlformats.org/markup-compatibility/2006">
          <mc:Choice Requires="x14">
            <control shapeId="72904" r:id="rId170" name="Button 200">
              <controlPr defaultSize="0" print="0" autoFill="0" autoPict="0" macro="[0]!InsertFotoDiCellAktif">
                <anchor moveWithCells="1" sizeWithCells="1">
                  <from>
                    <xdr:col>13</xdr:col>
                    <xdr:colOff>38100</xdr:colOff>
                    <xdr:row>1688</xdr:row>
                    <xdr:rowOff>25400</xdr:rowOff>
                  </from>
                  <to>
                    <xdr:col>13</xdr:col>
                    <xdr:colOff>177800</xdr:colOff>
                    <xdr:row>1688</xdr:row>
                    <xdr:rowOff>177800</xdr:rowOff>
                  </to>
                </anchor>
              </controlPr>
            </control>
          </mc:Choice>
        </mc:AlternateContent>
        <mc:AlternateContent xmlns:mc="http://schemas.openxmlformats.org/markup-compatibility/2006">
          <mc:Choice Requires="x14">
            <control shapeId="72905" r:id="rId171" name="Button 201">
              <controlPr defaultSize="0" print="0" autoFill="0" autoPict="0" macro="[0]!InsertFotoDiCellAktif">
                <anchor moveWithCells="1" sizeWithCells="1">
                  <from>
                    <xdr:col>0</xdr:col>
                    <xdr:colOff>38100</xdr:colOff>
                    <xdr:row>1734</xdr:row>
                    <xdr:rowOff>25400</xdr:rowOff>
                  </from>
                  <to>
                    <xdr:col>0</xdr:col>
                    <xdr:colOff>177800</xdr:colOff>
                    <xdr:row>1734</xdr:row>
                    <xdr:rowOff>177800</xdr:rowOff>
                  </to>
                </anchor>
              </controlPr>
            </control>
          </mc:Choice>
        </mc:AlternateContent>
        <mc:AlternateContent xmlns:mc="http://schemas.openxmlformats.org/markup-compatibility/2006">
          <mc:Choice Requires="x14">
            <control shapeId="72906" r:id="rId172" name="Button 202">
              <controlPr defaultSize="0" print="0" autoFill="0" autoPict="0" macro="[0]!InsertFotoDiCellAktif">
                <anchor moveWithCells="1" sizeWithCells="1">
                  <from>
                    <xdr:col>9</xdr:col>
                    <xdr:colOff>38100</xdr:colOff>
                    <xdr:row>1734</xdr:row>
                    <xdr:rowOff>25400</xdr:rowOff>
                  </from>
                  <to>
                    <xdr:col>9</xdr:col>
                    <xdr:colOff>177800</xdr:colOff>
                    <xdr:row>1734</xdr:row>
                    <xdr:rowOff>177800</xdr:rowOff>
                  </to>
                </anchor>
              </controlPr>
            </control>
          </mc:Choice>
        </mc:AlternateContent>
        <mc:AlternateContent xmlns:mc="http://schemas.openxmlformats.org/markup-compatibility/2006">
          <mc:Choice Requires="x14">
            <control shapeId="72907" r:id="rId173" name="Button 203">
              <controlPr defaultSize="0" print="0" autoFill="0" autoPict="0" macro="[0]!InsertFotoDiCellAktif">
                <anchor moveWithCells="1" sizeWithCells="1">
                  <from>
                    <xdr:col>0</xdr:col>
                    <xdr:colOff>38100</xdr:colOff>
                    <xdr:row>1747</xdr:row>
                    <xdr:rowOff>25400</xdr:rowOff>
                  </from>
                  <to>
                    <xdr:col>0</xdr:col>
                    <xdr:colOff>177800</xdr:colOff>
                    <xdr:row>1747</xdr:row>
                    <xdr:rowOff>177800</xdr:rowOff>
                  </to>
                </anchor>
              </controlPr>
            </control>
          </mc:Choice>
        </mc:AlternateContent>
        <mc:AlternateContent xmlns:mc="http://schemas.openxmlformats.org/markup-compatibility/2006">
          <mc:Choice Requires="x14">
            <control shapeId="72908" r:id="rId174" name="Button 204">
              <controlPr defaultSize="0" print="0" autoFill="0" autoPict="0" macro="[0]!InsertFotoDiCellAktif">
                <anchor moveWithCells="1" sizeWithCells="1">
                  <from>
                    <xdr:col>9</xdr:col>
                    <xdr:colOff>38100</xdr:colOff>
                    <xdr:row>1747</xdr:row>
                    <xdr:rowOff>25400</xdr:rowOff>
                  </from>
                  <to>
                    <xdr:col>9</xdr:col>
                    <xdr:colOff>177800</xdr:colOff>
                    <xdr:row>1747</xdr:row>
                    <xdr:rowOff>177800</xdr:rowOff>
                  </to>
                </anchor>
              </controlPr>
            </control>
          </mc:Choice>
        </mc:AlternateContent>
        <mc:AlternateContent xmlns:mc="http://schemas.openxmlformats.org/markup-compatibility/2006">
          <mc:Choice Requires="x14">
            <control shapeId="72909" r:id="rId175" name="Button 205">
              <controlPr defaultSize="0" print="0" autoFill="0" autoPict="0" macro="[0]!InsertFotoDiCellAktif">
                <anchor moveWithCells="1" sizeWithCells="1">
                  <from>
                    <xdr:col>0</xdr:col>
                    <xdr:colOff>38100</xdr:colOff>
                    <xdr:row>1760</xdr:row>
                    <xdr:rowOff>25400</xdr:rowOff>
                  </from>
                  <to>
                    <xdr:col>0</xdr:col>
                    <xdr:colOff>177800</xdr:colOff>
                    <xdr:row>1760</xdr:row>
                    <xdr:rowOff>177800</xdr:rowOff>
                  </to>
                </anchor>
              </controlPr>
            </control>
          </mc:Choice>
        </mc:AlternateContent>
        <mc:AlternateContent xmlns:mc="http://schemas.openxmlformats.org/markup-compatibility/2006">
          <mc:Choice Requires="x14">
            <control shapeId="72910" r:id="rId176" name="Button 206">
              <controlPr defaultSize="0" print="0" autoFill="0" autoPict="0" macro="[0]!InsertFotoDiCellAktif">
                <anchor moveWithCells="1" sizeWithCells="1">
                  <from>
                    <xdr:col>9</xdr:col>
                    <xdr:colOff>38100</xdr:colOff>
                    <xdr:row>1760</xdr:row>
                    <xdr:rowOff>25400</xdr:rowOff>
                  </from>
                  <to>
                    <xdr:col>9</xdr:col>
                    <xdr:colOff>177800</xdr:colOff>
                    <xdr:row>1760</xdr:row>
                    <xdr:rowOff>177800</xdr:rowOff>
                  </to>
                </anchor>
              </controlPr>
            </control>
          </mc:Choice>
        </mc:AlternateContent>
        <mc:AlternateContent xmlns:mc="http://schemas.openxmlformats.org/markup-compatibility/2006">
          <mc:Choice Requires="x14">
            <control shapeId="72911" r:id="rId177" name="Button 207">
              <controlPr defaultSize="0" print="0" autoFill="0" autoPict="0" macro="[0]!InsertFotoDiCellAktif">
                <anchor moveWithCells="1" sizeWithCells="1">
                  <from>
                    <xdr:col>9</xdr:col>
                    <xdr:colOff>38100</xdr:colOff>
                    <xdr:row>1773</xdr:row>
                    <xdr:rowOff>25400</xdr:rowOff>
                  </from>
                  <to>
                    <xdr:col>9</xdr:col>
                    <xdr:colOff>177800</xdr:colOff>
                    <xdr:row>1773</xdr:row>
                    <xdr:rowOff>177800</xdr:rowOff>
                  </to>
                </anchor>
              </controlPr>
            </control>
          </mc:Choice>
        </mc:AlternateContent>
        <mc:AlternateContent xmlns:mc="http://schemas.openxmlformats.org/markup-compatibility/2006">
          <mc:Choice Requires="x14">
            <control shapeId="72912" r:id="rId178" name="Button 208">
              <controlPr defaultSize="0" print="0" autoFill="0" autoPict="0" macro="[0]!InsertFotoDiCellAktif">
                <anchor moveWithCells="1" sizeWithCells="1">
                  <from>
                    <xdr:col>0</xdr:col>
                    <xdr:colOff>38100</xdr:colOff>
                    <xdr:row>1773</xdr:row>
                    <xdr:rowOff>25400</xdr:rowOff>
                  </from>
                  <to>
                    <xdr:col>0</xdr:col>
                    <xdr:colOff>177800</xdr:colOff>
                    <xdr:row>1773</xdr:row>
                    <xdr:rowOff>177800</xdr:rowOff>
                  </to>
                </anchor>
              </controlPr>
            </control>
          </mc:Choice>
        </mc:AlternateContent>
        <mc:AlternateContent xmlns:mc="http://schemas.openxmlformats.org/markup-compatibility/2006">
          <mc:Choice Requires="x14">
            <control shapeId="72913" r:id="rId179" name="Button 209">
              <controlPr defaultSize="0" print="0" autoFill="0" autoPict="0" macro="[0]!InsertFotoDiCellAktif">
                <anchor moveWithCells="1" sizeWithCells="1">
                  <from>
                    <xdr:col>10</xdr:col>
                    <xdr:colOff>381000</xdr:colOff>
                    <xdr:row>1818</xdr:row>
                    <xdr:rowOff>63500</xdr:rowOff>
                  </from>
                  <to>
                    <xdr:col>10</xdr:col>
                    <xdr:colOff>520700</xdr:colOff>
                    <xdr:row>1819</xdr:row>
                    <xdr:rowOff>12700</xdr:rowOff>
                  </to>
                </anchor>
              </controlPr>
            </control>
          </mc:Choice>
        </mc:AlternateContent>
        <mc:AlternateContent xmlns:mc="http://schemas.openxmlformats.org/markup-compatibility/2006">
          <mc:Choice Requires="x14">
            <control shapeId="72914" r:id="rId180" name="Button 210">
              <controlPr defaultSize="0" print="0" autoFill="0" autoPict="0" macro="[0]!InsertFotoDiCellAktif">
                <anchor moveWithCells="1" sizeWithCells="1">
                  <from>
                    <xdr:col>0</xdr:col>
                    <xdr:colOff>38100</xdr:colOff>
                    <xdr:row>1833</xdr:row>
                    <xdr:rowOff>25400</xdr:rowOff>
                  </from>
                  <to>
                    <xdr:col>0</xdr:col>
                    <xdr:colOff>177800</xdr:colOff>
                    <xdr:row>1833</xdr:row>
                    <xdr:rowOff>177800</xdr:rowOff>
                  </to>
                </anchor>
              </controlPr>
            </control>
          </mc:Choice>
        </mc:AlternateContent>
        <mc:AlternateContent xmlns:mc="http://schemas.openxmlformats.org/markup-compatibility/2006">
          <mc:Choice Requires="x14">
            <control shapeId="72915" r:id="rId181" name="Button 211">
              <controlPr defaultSize="0" print="0" autoFill="0" autoPict="0" macro="[0]!InsertFotoDiCellAktif">
                <anchor moveWithCells="1" sizeWithCells="1">
                  <from>
                    <xdr:col>0</xdr:col>
                    <xdr:colOff>38100</xdr:colOff>
                    <xdr:row>1843</xdr:row>
                    <xdr:rowOff>25400</xdr:rowOff>
                  </from>
                  <to>
                    <xdr:col>0</xdr:col>
                    <xdr:colOff>177800</xdr:colOff>
                    <xdr:row>1843</xdr:row>
                    <xdr:rowOff>177800</xdr:rowOff>
                  </to>
                </anchor>
              </controlPr>
            </control>
          </mc:Choice>
        </mc:AlternateContent>
        <mc:AlternateContent xmlns:mc="http://schemas.openxmlformats.org/markup-compatibility/2006">
          <mc:Choice Requires="x14">
            <control shapeId="72916" r:id="rId182" name="Button 212">
              <controlPr defaultSize="0" print="0" autoFill="0" autoPict="0" macro="[0]!InsertFotoDiCellAktif">
                <anchor moveWithCells="1" sizeWithCells="1">
                  <from>
                    <xdr:col>0</xdr:col>
                    <xdr:colOff>38100</xdr:colOff>
                    <xdr:row>1853</xdr:row>
                    <xdr:rowOff>25400</xdr:rowOff>
                  </from>
                  <to>
                    <xdr:col>0</xdr:col>
                    <xdr:colOff>177800</xdr:colOff>
                    <xdr:row>1853</xdr:row>
                    <xdr:rowOff>177800</xdr:rowOff>
                  </to>
                </anchor>
              </controlPr>
            </control>
          </mc:Choice>
        </mc:AlternateContent>
        <mc:AlternateContent xmlns:mc="http://schemas.openxmlformats.org/markup-compatibility/2006">
          <mc:Choice Requires="x14">
            <control shapeId="72917" r:id="rId183" name="Button 213">
              <controlPr defaultSize="0" print="0" autoFill="0" autoPict="0" macro="[0]!InsertFotoDiCellAktif">
                <anchor moveWithCells="1" sizeWithCells="1">
                  <from>
                    <xdr:col>5</xdr:col>
                    <xdr:colOff>38100</xdr:colOff>
                    <xdr:row>1833</xdr:row>
                    <xdr:rowOff>25400</xdr:rowOff>
                  </from>
                  <to>
                    <xdr:col>5</xdr:col>
                    <xdr:colOff>177800</xdr:colOff>
                    <xdr:row>1833</xdr:row>
                    <xdr:rowOff>177800</xdr:rowOff>
                  </to>
                </anchor>
              </controlPr>
            </control>
          </mc:Choice>
        </mc:AlternateContent>
        <mc:AlternateContent xmlns:mc="http://schemas.openxmlformats.org/markup-compatibility/2006">
          <mc:Choice Requires="x14">
            <control shapeId="72918" r:id="rId184" name="Button 214">
              <controlPr defaultSize="0" print="0" autoFill="0" autoPict="0" macro="[0]!InsertFotoDiCellAktif">
                <anchor moveWithCells="1" sizeWithCells="1">
                  <from>
                    <xdr:col>13</xdr:col>
                    <xdr:colOff>38100</xdr:colOff>
                    <xdr:row>1833</xdr:row>
                    <xdr:rowOff>25400</xdr:rowOff>
                  </from>
                  <to>
                    <xdr:col>13</xdr:col>
                    <xdr:colOff>177800</xdr:colOff>
                    <xdr:row>1833</xdr:row>
                    <xdr:rowOff>177800</xdr:rowOff>
                  </to>
                </anchor>
              </controlPr>
            </control>
          </mc:Choice>
        </mc:AlternateContent>
        <mc:AlternateContent xmlns:mc="http://schemas.openxmlformats.org/markup-compatibility/2006">
          <mc:Choice Requires="x14">
            <control shapeId="72919" r:id="rId185" name="Button 215">
              <controlPr defaultSize="0" print="0" autoFill="0" autoPict="0" macro="[0]!InsertFotoDiCellAktif">
                <anchor moveWithCells="1" sizeWithCells="1">
                  <from>
                    <xdr:col>13</xdr:col>
                    <xdr:colOff>38100</xdr:colOff>
                    <xdr:row>1843</xdr:row>
                    <xdr:rowOff>25400</xdr:rowOff>
                  </from>
                  <to>
                    <xdr:col>13</xdr:col>
                    <xdr:colOff>177800</xdr:colOff>
                    <xdr:row>1843</xdr:row>
                    <xdr:rowOff>177800</xdr:rowOff>
                  </to>
                </anchor>
              </controlPr>
            </control>
          </mc:Choice>
        </mc:AlternateContent>
        <mc:AlternateContent xmlns:mc="http://schemas.openxmlformats.org/markup-compatibility/2006">
          <mc:Choice Requires="x14">
            <control shapeId="72920" r:id="rId186" name="Button 216">
              <controlPr defaultSize="0" print="0" autoFill="0" autoPict="0" macro="[0]!InsertFotoDiCellAktif">
                <anchor moveWithCells="1" sizeWithCells="1">
                  <from>
                    <xdr:col>13</xdr:col>
                    <xdr:colOff>38100</xdr:colOff>
                    <xdr:row>1853</xdr:row>
                    <xdr:rowOff>25400</xdr:rowOff>
                  </from>
                  <to>
                    <xdr:col>13</xdr:col>
                    <xdr:colOff>177800</xdr:colOff>
                    <xdr:row>1853</xdr:row>
                    <xdr:rowOff>177800</xdr:rowOff>
                  </to>
                </anchor>
              </controlPr>
            </control>
          </mc:Choice>
        </mc:AlternateContent>
        <mc:AlternateContent xmlns:mc="http://schemas.openxmlformats.org/markup-compatibility/2006">
          <mc:Choice Requires="x14">
            <control shapeId="72921" r:id="rId187" name="Button 217">
              <controlPr defaultSize="0" print="0" autoFill="0" autoPict="0" macro="[0]!InsertFotoDiCellAktif">
                <anchor moveWithCells="1" sizeWithCells="1">
                  <from>
                    <xdr:col>0</xdr:col>
                    <xdr:colOff>38100</xdr:colOff>
                    <xdr:row>1899</xdr:row>
                    <xdr:rowOff>25400</xdr:rowOff>
                  </from>
                  <to>
                    <xdr:col>0</xdr:col>
                    <xdr:colOff>177800</xdr:colOff>
                    <xdr:row>1899</xdr:row>
                    <xdr:rowOff>177800</xdr:rowOff>
                  </to>
                </anchor>
              </controlPr>
            </control>
          </mc:Choice>
        </mc:AlternateContent>
        <mc:AlternateContent xmlns:mc="http://schemas.openxmlformats.org/markup-compatibility/2006">
          <mc:Choice Requires="x14">
            <control shapeId="72922" r:id="rId188" name="Button 218">
              <controlPr defaultSize="0" print="0" autoFill="0" autoPict="0" macro="[0]!InsertFotoDiCellAktif">
                <anchor moveWithCells="1" sizeWithCells="1">
                  <from>
                    <xdr:col>9</xdr:col>
                    <xdr:colOff>38100</xdr:colOff>
                    <xdr:row>1899</xdr:row>
                    <xdr:rowOff>25400</xdr:rowOff>
                  </from>
                  <to>
                    <xdr:col>9</xdr:col>
                    <xdr:colOff>177800</xdr:colOff>
                    <xdr:row>1899</xdr:row>
                    <xdr:rowOff>177800</xdr:rowOff>
                  </to>
                </anchor>
              </controlPr>
            </control>
          </mc:Choice>
        </mc:AlternateContent>
        <mc:AlternateContent xmlns:mc="http://schemas.openxmlformats.org/markup-compatibility/2006">
          <mc:Choice Requires="x14">
            <control shapeId="72923" r:id="rId189" name="Button 219">
              <controlPr defaultSize="0" print="0" autoFill="0" autoPict="0" macro="[0]!InsertFotoDiCellAktif">
                <anchor moveWithCells="1" sizeWithCells="1">
                  <from>
                    <xdr:col>0</xdr:col>
                    <xdr:colOff>38100</xdr:colOff>
                    <xdr:row>1912</xdr:row>
                    <xdr:rowOff>25400</xdr:rowOff>
                  </from>
                  <to>
                    <xdr:col>0</xdr:col>
                    <xdr:colOff>177800</xdr:colOff>
                    <xdr:row>1912</xdr:row>
                    <xdr:rowOff>177800</xdr:rowOff>
                  </to>
                </anchor>
              </controlPr>
            </control>
          </mc:Choice>
        </mc:AlternateContent>
        <mc:AlternateContent xmlns:mc="http://schemas.openxmlformats.org/markup-compatibility/2006">
          <mc:Choice Requires="x14">
            <control shapeId="72924" r:id="rId190" name="Button 220">
              <controlPr defaultSize="0" print="0" autoFill="0" autoPict="0" macro="[0]!InsertFotoDiCellAktif">
                <anchor moveWithCells="1" sizeWithCells="1">
                  <from>
                    <xdr:col>9</xdr:col>
                    <xdr:colOff>38100</xdr:colOff>
                    <xdr:row>1912</xdr:row>
                    <xdr:rowOff>25400</xdr:rowOff>
                  </from>
                  <to>
                    <xdr:col>9</xdr:col>
                    <xdr:colOff>177800</xdr:colOff>
                    <xdr:row>1912</xdr:row>
                    <xdr:rowOff>177800</xdr:rowOff>
                  </to>
                </anchor>
              </controlPr>
            </control>
          </mc:Choice>
        </mc:AlternateContent>
        <mc:AlternateContent xmlns:mc="http://schemas.openxmlformats.org/markup-compatibility/2006">
          <mc:Choice Requires="x14">
            <control shapeId="72925" r:id="rId191" name="Button 221">
              <controlPr defaultSize="0" print="0" autoFill="0" autoPict="0" macro="[0]!InsertFotoDiCellAktif">
                <anchor moveWithCells="1" sizeWithCells="1">
                  <from>
                    <xdr:col>0</xdr:col>
                    <xdr:colOff>38100</xdr:colOff>
                    <xdr:row>1925</xdr:row>
                    <xdr:rowOff>25400</xdr:rowOff>
                  </from>
                  <to>
                    <xdr:col>0</xdr:col>
                    <xdr:colOff>177800</xdr:colOff>
                    <xdr:row>1925</xdr:row>
                    <xdr:rowOff>177800</xdr:rowOff>
                  </to>
                </anchor>
              </controlPr>
            </control>
          </mc:Choice>
        </mc:AlternateContent>
        <mc:AlternateContent xmlns:mc="http://schemas.openxmlformats.org/markup-compatibility/2006">
          <mc:Choice Requires="x14">
            <control shapeId="72926" r:id="rId192" name="Button 222">
              <controlPr defaultSize="0" print="0" autoFill="0" autoPict="0" macro="[0]!InsertFotoDiCellAktif">
                <anchor moveWithCells="1" sizeWithCells="1">
                  <from>
                    <xdr:col>9</xdr:col>
                    <xdr:colOff>38100</xdr:colOff>
                    <xdr:row>1925</xdr:row>
                    <xdr:rowOff>25400</xdr:rowOff>
                  </from>
                  <to>
                    <xdr:col>9</xdr:col>
                    <xdr:colOff>177800</xdr:colOff>
                    <xdr:row>1925</xdr:row>
                    <xdr:rowOff>177800</xdr:rowOff>
                  </to>
                </anchor>
              </controlPr>
            </control>
          </mc:Choice>
        </mc:AlternateContent>
        <mc:AlternateContent xmlns:mc="http://schemas.openxmlformats.org/markup-compatibility/2006">
          <mc:Choice Requires="x14">
            <control shapeId="72927" r:id="rId193" name="Button 223">
              <controlPr defaultSize="0" print="0" autoFill="0" autoPict="0" macro="[0]!InsertFotoDiCellAktif">
                <anchor moveWithCells="1" sizeWithCells="1">
                  <from>
                    <xdr:col>9</xdr:col>
                    <xdr:colOff>38100</xdr:colOff>
                    <xdr:row>1938</xdr:row>
                    <xdr:rowOff>25400</xdr:rowOff>
                  </from>
                  <to>
                    <xdr:col>9</xdr:col>
                    <xdr:colOff>177800</xdr:colOff>
                    <xdr:row>1938</xdr:row>
                    <xdr:rowOff>177800</xdr:rowOff>
                  </to>
                </anchor>
              </controlPr>
            </control>
          </mc:Choice>
        </mc:AlternateContent>
        <mc:AlternateContent xmlns:mc="http://schemas.openxmlformats.org/markup-compatibility/2006">
          <mc:Choice Requires="x14">
            <control shapeId="72928" r:id="rId194" name="Button 224">
              <controlPr defaultSize="0" print="0" autoFill="0" autoPict="0" macro="[0]!InsertFotoDiCellAktif">
                <anchor moveWithCells="1" sizeWithCells="1">
                  <from>
                    <xdr:col>0</xdr:col>
                    <xdr:colOff>38100</xdr:colOff>
                    <xdr:row>1938</xdr:row>
                    <xdr:rowOff>25400</xdr:rowOff>
                  </from>
                  <to>
                    <xdr:col>0</xdr:col>
                    <xdr:colOff>177800</xdr:colOff>
                    <xdr:row>1938</xdr:row>
                    <xdr:rowOff>177800</xdr:rowOff>
                  </to>
                </anchor>
              </controlPr>
            </control>
          </mc:Choice>
        </mc:AlternateContent>
        <mc:AlternateContent xmlns:mc="http://schemas.openxmlformats.org/markup-compatibility/2006">
          <mc:Choice Requires="x14">
            <control shapeId="72929" r:id="rId195" name="Button 225">
              <controlPr defaultSize="0" print="0" autoFill="0" autoPict="0" macro="[0]!InsertFotoDiCellAktif">
                <anchor moveWithCells="1" sizeWithCells="1">
                  <from>
                    <xdr:col>10</xdr:col>
                    <xdr:colOff>381000</xdr:colOff>
                    <xdr:row>1983</xdr:row>
                    <xdr:rowOff>63500</xdr:rowOff>
                  </from>
                  <to>
                    <xdr:col>10</xdr:col>
                    <xdr:colOff>520700</xdr:colOff>
                    <xdr:row>1984</xdr:row>
                    <xdr:rowOff>12700</xdr:rowOff>
                  </to>
                </anchor>
              </controlPr>
            </control>
          </mc:Choice>
        </mc:AlternateContent>
        <mc:AlternateContent xmlns:mc="http://schemas.openxmlformats.org/markup-compatibility/2006">
          <mc:Choice Requires="x14">
            <control shapeId="72930" r:id="rId196" name="Button 226">
              <controlPr defaultSize="0" print="0" autoFill="0" autoPict="0" macro="[0]!InsertFotoDiCellAktif">
                <anchor moveWithCells="1" sizeWithCells="1">
                  <from>
                    <xdr:col>0</xdr:col>
                    <xdr:colOff>38100</xdr:colOff>
                    <xdr:row>1998</xdr:row>
                    <xdr:rowOff>25400</xdr:rowOff>
                  </from>
                  <to>
                    <xdr:col>0</xdr:col>
                    <xdr:colOff>177800</xdr:colOff>
                    <xdr:row>1998</xdr:row>
                    <xdr:rowOff>177800</xdr:rowOff>
                  </to>
                </anchor>
              </controlPr>
            </control>
          </mc:Choice>
        </mc:AlternateContent>
        <mc:AlternateContent xmlns:mc="http://schemas.openxmlformats.org/markup-compatibility/2006">
          <mc:Choice Requires="x14">
            <control shapeId="72931" r:id="rId197" name="Button 227">
              <controlPr defaultSize="0" print="0" autoFill="0" autoPict="0" macro="[0]!InsertFotoDiCellAktif">
                <anchor moveWithCells="1" sizeWithCells="1">
                  <from>
                    <xdr:col>0</xdr:col>
                    <xdr:colOff>38100</xdr:colOff>
                    <xdr:row>2008</xdr:row>
                    <xdr:rowOff>25400</xdr:rowOff>
                  </from>
                  <to>
                    <xdr:col>0</xdr:col>
                    <xdr:colOff>177800</xdr:colOff>
                    <xdr:row>2008</xdr:row>
                    <xdr:rowOff>177800</xdr:rowOff>
                  </to>
                </anchor>
              </controlPr>
            </control>
          </mc:Choice>
        </mc:AlternateContent>
        <mc:AlternateContent xmlns:mc="http://schemas.openxmlformats.org/markup-compatibility/2006">
          <mc:Choice Requires="x14">
            <control shapeId="72932" r:id="rId198" name="Button 228">
              <controlPr defaultSize="0" print="0" autoFill="0" autoPict="0" macro="[0]!InsertFotoDiCellAktif">
                <anchor moveWithCells="1" sizeWithCells="1">
                  <from>
                    <xdr:col>0</xdr:col>
                    <xdr:colOff>38100</xdr:colOff>
                    <xdr:row>2018</xdr:row>
                    <xdr:rowOff>25400</xdr:rowOff>
                  </from>
                  <to>
                    <xdr:col>0</xdr:col>
                    <xdr:colOff>177800</xdr:colOff>
                    <xdr:row>2018</xdr:row>
                    <xdr:rowOff>177800</xdr:rowOff>
                  </to>
                </anchor>
              </controlPr>
            </control>
          </mc:Choice>
        </mc:AlternateContent>
        <mc:AlternateContent xmlns:mc="http://schemas.openxmlformats.org/markup-compatibility/2006">
          <mc:Choice Requires="x14">
            <control shapeId="72933" r:id="rId199" name="Button 229">
              <controlPr defaultSize="0" print="0" autoFill="0" autoPict="0" macro="[0]!InsertFotoDiCellAktif">
                <anchor moveWithCells="1" sizeWithCells="1">
                  <from>
                    <xdr:col>5</xdr:col>
                    <xdr:colOff>38100</xdr:colOff>
                    <xdr:row>1998</xdr:row>
                    <xdr:rowOff>25400</xdr:rowOff>
                  </from>
                  <to>
                    <xdr:col>5</xdr:col>
                    <xdr:colOff>177800</xdr:colOff>
                    <xdr:row>1998</xdr:row>
                    <xdr:rowOff>177800</xdr:rowOff>
                  </to>
                </anchor>
              </controlPr>
            </control>
          </mc:Choice>
        </mc:AlternateContent>
        <mc:AlternateContent xmlns:mc="http://schemas.openxmlformats.org/markup-compatibility/2006">
          <mc:Choice Requires="x14">
            <control shapeId="72934" r:id="rId200" name="Button 230">
              <controlPr defaultSize="0" print="0" autoFill="0" autoPict="0" macro="[0]!InsertFotoDiCellAktif">
                <anchor moveWithCells="1" sizeWithCells="1">
                  <from>
                    <xdr:col>13</xdr:col>
                    <xdr:colOff>38100</xdr:colOff>
                    <xdr:row>1998</xdr:row>
                    <xdr:rowOff>25400</xdr:rowOff>
                  </from>
                  <to>
                    <xdr:col>13</xdr:col>
                    <xdr:colOff>177800</xdr:colOff>
                    <xdr:row>1998</xdr:row>
                    <xdr:rowOff>177800</xdr:rowOff>
                  </to>
                </anchor>
              </controlPr>
            </control>
          </mc:Choice>
        </mc:AlternateContent>
        <mc:AlternateContent xmlns:mc="http://schemas.openxmlformats.org/markup-compatibility/2006">
          <mc:Choice Requires="x14">
            <control shapeId="72935" r:id="rId201" name="Button 231">
              <controlPr defaultSize="0" print="0" autoFill="0" autoPict="0" macro="[0]!InsertFotoDiCellAktif">
                <anchor moveWithCells="1" sizeWithCells="1">
                  <from>
                    <xdr:col>13</xdr:col>
                    <xdr:colOff>38100</xdr:colOff>
                    <xdr:row>2008</xdr:row>
                    <xdr:rowOff>25400</xdr:rowOff>
                  </from>
                  <to>
                    <xdr:col>13</xdr:col>
                    <xdr:colOff>177800</xdr:colOff>
                    <xdr:row>2008</xdr:row>
                    <xdr:rowOff>177800</xdr:rowOff>
                  </to>
                </anchor>
              </controlPr>
            </control>
          </mc:Choice>
        </mc:AlternateContent>
        <mc:AlternateContent xmlns:mc="http://schemas.openxmlformats.org/markup-compatibility/2006">
          <mc:Choice Requires="x14">
            <control shapeId="72936" r:id="rId202" name="Button 232">
              <controlPr defaultSize="0" print="0" autoFill="0" autoPict="0" macro="[0]!InsertFotoDiCellAktif">
                <anchor moveWithCells="1" sizeWithCells="1">
                  <from>
                    <xdr:col>13</xdr:col>
                    <xdr:colOff>38100</xdr:colOff>
                    <xdr:row>2018</xdr:row>
                    <xdr:rowOff>25400</xdr:rowOff>
                  </from>
                  <to>
                    <xdr:col>13</xdr:col>
                    <xdr:colOff>177800</xdr:colOff>
                    <xdr:row>2018</xdr:row>
                    <xdr:rowOff>177800</xdr:rowOff>
                  </to>
                </anchor>
              </controlPr>
            </control>
          </mc:Choice>
        </mc:AlternateContent>
        <mc:AlternateContent xmlns:mc="http://schemas.openxmlformats.org/markup-compatibility/2006">
          <mc:Choice Requires="x14">
            <control shapeId="72937" r:id="rId203" name="Button 233">
              <controlPr defaultSize="0" print="0" autoFill="0" autoPict="0" macro="[0]!InsertFotoDiCellAktif">
                <anchor moveWithCells="1" sizeWithCells="1">
                  <from>
                    <xdr:col>0</xdr:col>
                    <xdr:colOff>38100</xdr:colOff>
                    <xdr:row>2064</xdr:row>
                    <xdr:rowOff>25400</xdr:rowOff>
                  </from>
                  <to>
                    <xdr:col>0</xdr:col>
                    <xdr:colOff>177800</xdr:colOff>
                    <xdr:row>2064</xdr:row>
                    <xdr:rowOff>177800</xdr:rowOff>
                  </to>
                </anchor>
              </controlPr>
            </control>
          </mc:Choice>
        </mc:AlternateContent>
        <mc:AlternateContent xmlns:mc="http://schemas.openxmlformats.org/markup-compatibility/2006">
          <mc:Choice Requires="x14">
            <control shapeId="72938" r:id="rId204" name="Button 234">
              <controlPr defaultSize="0" print="0" autoFill="0" autoPict="0" macro="[0]!InsertFotoDiCellAktif">
                <anchor moveWithCells="1" sizeWithCells="1">
                  <from>
                    <xdr:col>9</xdr:col>
                    <xdr:colOff>38100</xdr:colOff>
                    <xdr:row>2064</xdr:row>
                    <xdr:rowOff>25400</xdr:rowOff>
                  </from>
                  <to>
                    <xdr:col>9</xdr:col>
                    <xdr:colOff>177800</xdr:colOff>
                    <xdr:row>2064</xdr:row>
                    <xdr:rowOff>177800</xdr:rowOff>
                  </to>
                </anchor>
              </controlPr>
            </control>
          </mc:Choice>
        </mc:AlternateContent>
        <mc:AlternateContent xmlns:mc="http://schemas.openxmlformats.org/markup-compatibility/2006">
          <mc:Choice Requires="x14">
            <control shapeId="72939" r:id="rId205" name="Button 235">
              <controlPr defaultSize="0" print="0" autoFill="0" autoPict="0" macro="[0]!InsertFotoDiCellAktif">
                <anchor moveWithCells="1" sizeWithCells="1">
                  <from>
                    <xdr:col>0</xdr:col>
                    <xdr:colOff>38100</xdr:colOff>
                    <xdr:row>2077</xdr:row>
                    <xdr:rowOff>25400</xdr:rowOff>
                  </from>
                  <to>
                    <xdr:col>0</xdr:col>
                    <xdr:colOff>177800</xdr:colOff>
                    <xdr:row>2077</xdr:row>
                    <xdr:rowOff>177800</xdr:rowOff>
                  </to>
                </anchor>
              </controlPr>
            </control>
          </mc:Choice>
        </mc:AlternateContent>
        <mc:AlternateContent xmlns:mc="http://schemas.openxmlformats.org/markup-compatibility/2006">
          <mc:Choice Requires="x14">
            <control shapeId="72940" r:id="rId206" name="Button 236">
              <controlPr defaultSize="0" print="0" autoFill="0" autoPict="0" macro="[0]!InsertFotoDiCellAktif">
                <anchor moveWithCells="1" sizeWithCells="1">
                  <from>
                    <xdr:col>9</xdr:col>
                    <xdr:colOff>38100</xdr:colOff>
                    <xdr:row>2077</xdr:row>
                    <xdr:rowOff>25400</xdr:rowOff>
                  </from>
                  <to>
                    <xdr:col>9</xdr:col>
                    <xdr:colOff>177800</xdr:colOff>
                    <xdr:row>2077</xdr:row>
                    <xdr:rowOff>177800</xdr:rowOff>
                  </to>
                </anchor>
              </controlPr>
            </control>
          </mc:Choice>
        </mc:AlternateContent>
        <mc:AlternateContent xmlns:mc="http://schemas.openxmlformats.org/markup-compatibility/2006">
          <mc:Choice Requires="x14">
            <control shapeId="72941" r:id="rId207" name="Button 237">
              <controlPr defaultSize="0" print="0" autoFill="0" autoPict="0" macro="[0]!InsertFotoDiCellAktif">
                <anchor moveWithCells="1" sizeWithCells="1">
                  <from>
                    <xdr:col>0</xdr:col>
                    <xdr:colOff>38100</xdr:colOff>
                    <xdr:row>2090</xdr:row>
                    <xdr:rowOff>25400</xdr:rowOff>
                  </from>
                  <to>
                    <xdr:col>0</xdr:col>
                    <xdr:colOff>177800</xdr:colOff>
                    <xdr:row>2090</xdr:row>
                    <xdr:rowOff>177800</xdr:rowOff>
                  </to>
                </anchor>
              </controlPr>
            </control>
          </mc:Choice>
        </mc:AlternateContent>
        <mc:AlternateContent xmlns:mc="http://schemas.openxmlformats.org/markup-compatibility/2006">
          <mc:Choice Requires="x14">
            <control shapeId="72942" r:id="rId208" name="Button 238">
              <controlPr defaultSize="0" print="0" autoFill="0" autoPict="0" macro="[0]!InsertFotoDiCellAktif">
                <anchor moveWithCells="1" sizeWithCells="1">
                  <from>
                    <xdr:col>9</xdr:col>
                    <xdr:colOff>38100</xdr:colOff>
                    <xdr:row>2090</xdr:row>
                    <xdr:rowOff>25400</xdr:rowOff>
                  </from>
                  <to>
                    <xdr:col>9</xdr:col>
                    <xdr:colOff>177800</xdr:colOff>
                    <xdr:row>2090</xdr:row>
                    <xdr:rowOff>177800</xdr:rowOff>
                  </to>
                </anchor>
              </controlPr>
            </control>
          </mc:Choice>
        </mc:AlternateContent>
        <mc:AlternateContent xmlns:mc="http://schemas.openxmlformats.org/markup-compatibility/2006">
          <mc:Choice Requires="x14">
            <control shapeId="72943" r:id="rId209" name="Button 239">
              <controlPr defaultSize="0" print="0" autoFill="0" autoPict="0" macro="[0]!InsertFotoDiCellAktif">
                <anchor moveWithCells="1" sizeWithCells="1">
                  <from>
                    <xdr:col>9</xdr:col>
                    <xdr:colOff>38100</xdr:colOff>
                    <xdr:row>2103</xdr:row>
                    <xdr:rowOff>25400</xdr:rowOff>
                  </from>
                  <to>
                    <xdr:col>9</xdr:col>
                    <xdr:colOff>177800</xdr:colOff>
                    <xdr:row>2103</xdr:row>
                    <xdr:rowOff>177800</xdr:rowOff>
                  </to>
                </anchor>
              </controlPr>
            </control>
          </mc:Choice>
        </mc:AlternateContent>
        <mc:AlternateContent xmlns:mc="http://schemas.openxmlformats.org/markup-compatibility/2006">
          <mc:Choice Requires="x14">
            <control shapeId="72944" r:id="rId210" name="Button 240">
              <controlPr defaultSize="0" print="0" autoFill="0" autoPict="0" macro="[0]!InsertFotoDiCellAktif">
                <anchor moveWithCells="1" sizeWithCells="1">
                  <from>
                    <xdr:col>0</xdr:col>
                    <xdr:colOff>38100</xdr:colOff>
                    <xdr:row>2103</xdr:row>
                    <xdr:rowOff>25400</xdr:rowOff>
                  </from>
                  <to>
                    <xdr:col>0</xdr:col>
                    <xdr:colOff>177800</xdr:colOff>
                    <xdr:row>2103</xdr:row>
                    <xdr:rowOff>177800</xdr:rowOff>
                  </to>
                </anchor>
              </controlPr>
            </control>
          </mc:Choice>
        </mc:AlternateContent>
        <mc:AlternateContent xmlns:mc="http://schemas.openxmlformats.org/markup-compatibility/2006">
          <mc:Choice Requires="x14">
            <control shapeId="72945" r:id="rId211" name="Button 241">
              <controlPr defaultSize="0" print="0" autoFill="0" autoPict="0" macro="[0]!InsertFotoDiCellAktif">
                <anchor moveWithCells="1" sizeWithCells="1">
                  <from>
                    <xdr:col>10</xdr:col>
                    <xdr:colOff>381000</xdr:colOff>
                    <xdr:row>2148</xdr:row>
                    <xdr:rowOff>63500</xdr:rowOff>
                  </from>
                  <to>
                    <xdr:col>10</xdr:col>
                    <xdr:colOff>520700</xdr:colOff>
                    <xdr:row>2149</xdr:row>
                    <xdr:rowOff>12700</xdr:rowOff>
                  </to>
                </anchor>
              </controlPr>
            </control>
          </mc:Choice>
        </mc:AlternateContent>
        <mc:AlternateContent xmlns:mc="http://schemas.openxmlformats.org/markup-compatibility/2006">
          <mc:Choice Requires="x14">
            <control shapeId="72946" r:id="rId212" name="Button 242">
              <controlPr defaultSize="0" print="0" autoFill="0" autoPict="0" macro="[0]!InsertFotoDiCellAktif">
                <anchor moveWithCells="1" sizeWithCells="1">
                  <from>
                    <xdr:col>0</xdr:col>
                    <xdr:colOff>38100</xdr:colOff>
                    <xdr:row>2163</xdr:row>
                    <xdr:rowOff>25400</xdr:rowOff>
                  </from>
                  <to>
                    <xdr:col>0</xdr:col>
                    <xdr:colOff>177800</xdr:colOff>
                    <xdr:row>2163</xdr:row>
                    <xdr:rowOff>177800</xdr:rowOff>
                  </to>
                </anchor>
              </controlPr>
            </control>
          </mc:Choice>
        </mc:AlternateContent>
        <mc:AlternateContent xmlns:mc="http://schemas.openxmlformats.org/markup-compatibility/2006">
          <mc:Choice Requires="x14">
            <control shapeId="72947" r:id="rId213" name="Button 243">
              <controlPr defaultSize="0" print="0" autoFill="0" autoPict="0" macro="[0]!InsertFotoDiCellAktif">
                <anchor moveWithCells="1" sizeWithCells="1">
                  <from>
                    <xdr:col>0</xdr:col>
                    <xdr:colOff>38100</xdr:colOff>
                    <xdr:row>2173</xdr:row>
                    <xdr:rowOff>25400</xdr:rowOff>
                  </from>
                  <to>
                    <xdr:col>0</xdr:col>
                    <xdr:colOff>177800</xdr:colOff>
                    <xdr:row>2173</xdr:row>
                    <xdr:rowOff>177800</xdr:rowOff>
                  </to>
                </anchor>
              </controlPr>
            </control>
          </mc:Choice>
        </mc:AlternateContent>
        <mc:AlternateContent xmlns:mc="http://schemas.openxmlformats.org/markup-compatibility/2006">
          <mc:Choice Requires="x14">
            <control shapeId="72948" r:id="rId214" name="Button 244">
              <controlPr defaultSize="0" print="0" autoFill="0" autoPict="0" macro="[0]!InsertFotoDiCellAktif">
                <anchor moveWithCells="1" sizeWithCells="1">
                  <from>
                    <xdr:col>0</xdr:col>
                    <xdr:colOff>38100</xdr:colOff>
                    <xdr:row>2183</xdr:row>
                    <xdr:rowOff>25400</xdr:rowOff>
                  </from>
                  <to>
                    <xdr:col>0</xdr:col>
                    <xdr:colOff>177800</xdr:colOff>
                    <xdr:row>2183</xdr:row>
                    <xdr:rowOff>177800</xdr:rowOff>
                  </to>
                </anchor>
              </controlPr>
            </control>
          </mc:Choice>
        </mc:AlternateContent>
        <mc:AlternateContent xmlns:mc="http://schemas.openxmlformats.org/markup-compatibility/2006">
          <mc:Choice Requires="x14">
            <control shapeId="72949" r:id="rId215" name="Button 245">
              <controlPr defaultSize="0" print="0" autoFill="0" autoPict="0" macro="[0]!InsertFotoDiCellAktif">
                <anchor moveWithCells="1" sizeWithCells="1">
                  <from>
                    <xdr:col>5</xdr:col>
                    <xdr:colOff>38100</xdr:colOff>
                    <xdr:row>2163</xdr:row>
                    <xdr:rowOff>25400</xdr:rowOff>
                  </from>
                  <to>
                    <xdr:col>5</xdr:col>
                    <xdr:colOff>177800</xdr:colOff>
                    <xdr:row>2163</xdr:row>
                    <xdr:rowOff>177800</xdr:rowOff>
                  </to>
                </anchor>
              </controlPr>
            </control>
          </mc:Choice>
        </mc:AlternateContent>
        <mc:AlternateContent xmlns:mc="http://schemas.openxmlformats.org/markup-compatibility/2006">
          <mc:Choice Requires="x14">
            <control shapeId="72950" r:id="rId216" name="Button 246">
              <controlPr defaultSize="0" print="0" autoFill="0" autoPict="0" macro="[0]!InsertFotoDiCellAktif">
                <anchor moveWithCells="1" sizeWithCells="1">
                  <from>
                    <xdr:col>13</xdr:col>
                    <xdr:colOff>38100</xdr:colOff>
                    <xdr:row>2163</xdr:row>
                    <xdr:rowOff>25400</xdr:rowOff>
                  </from>
                  <to>
                    <xdr:col>13</xdr:col>
                    <xdr:colOff>177800</xdr:colOff>
                    <xdr:row>2163</xdr:row>
                    <xdr:rowOff>177800</xdr:rowOff>
                  </to>
                </anchor>
              </controlPr>
            </control>
          </mc:Choice>
        </mc:AlternateContent>
        <mc:AlternateContent xmlns:mc="http://schemas.openxmlformats.org/markup-compatibility/2006">
          <mc:Choice Requires="x14">
            <control shapeId="72951" r:id="rId217" name="Button 247">
              <controlPr defaultSize="0" print="0" autoFill="0" autoPict="0" macro="[0]!InsertFotoDiCellAktif">
                <anchor moveWithCells="1" sizeWithCells="1">
                  <from>
                    <xdr:col>13</xdr:col>
                    <xdr:colOff>38100</xdr:colOff>
                    <xdr:row>2173</xdr:row>
                    <xdr:rowOff>25400</xdr:rowOff>
                  </from>
                  <to>
                    <xdr:col>13</xdr:col>
                    <xdr:colOff>177800</xdr:colOff>
                    <xdr:row>2173</xdr:row>
                    <xdr:rowOff>177800</xdr:rowOff>
                  </to>
                </anchor>
              </controlPr>
            </control>
          </mc:Choice>
        </mc:AlternateContent>
        <mc:AlternateContent xmlns:mc="http://schemas.openxmlformats.org/markup-compatibility/2006">
          <mc:Choice Requires="x14">
            <control shapeId="72952" r:id="rId218" name="Button 248">
              <controlPr defaultSize="0" print="0" autoFill="0" autoPict="0" macro="[0]!InsertFotoDiCellAktif">
                <anchor moveWithCells="1" sizeWithCells="1">
                  <from>
                    <xdr:col>13</xdr:col>
                    <xdr:colOff>38100</xdr:colOff>
                    <xdr:row>2183</xdr:row>
                    <xdr:rowOff>25400</xdr:rowOff>
                  </from>
                  <to>
                    <xdr:col>13</xdr:col>
                    <xdr:colOff>177800</xdr:colOff>
                    <xdr:row>2183</xdr:row>
                    <xdr:rowOff>177800</xdr:rowOff>
                  </to>
                </anchor>
              </controlPr>
            </control>
          </mc:Choice>
        </mc:AlternateContent>
        <mc:AlternateContent xmlns:mc="http://schemas.openxmlformats.org/markup-compatibility/2006">
          <mc:Choice Requires="x14">
            <control shapeId="72953" r:id="rId219" name="Button 249">
              <controlPr defaultSize="0" print="0" autoFill="0" autoPict="0" macro="[0]!InsertFotoDiCellAktif">
                <anchor moveWithCells="1" sizeWithCells="1">
                  <from>
                    <xdr:col>0</xdr:col>
                    <xdr:colOff>38100</xdr:colOff>
                    <xdr:row>2229</xdr:row>
                    <xdr:rowOff>25400</xdr:rowOff>
                  </from>
                  <to>
                    <xdr:col>0</xdr:col>
                    <xdr:colOff>177800</xdr:colOff>
                    <xdr:row>2229</xdr:row>
                    <xdr:rowOff>177800</xdr:rowOff>
                  </to>
                </anchor>
              </controlPr>
            </control>
          </mc:Choice>
        </mc:AlternateContent>
        <mc:AlternateContent xmlns:mc="http://schemas.openxmlformats.org/markup-compatibility/2006">
          <mc:Choice Requires="x14">
            <control shapeId="72954" r:id="rId220" name="Button 250">
              <controlPr defaultSize="0" print="0" autoFill="0" autoPict="0" macro="[0]!InsertFotoDiCellAktif">
                <anchor moveWithCells="1" sizeWithCells="1">
                  <from>
                    <xdr:col>9</xdr:col>
                    <xdr:colOff>38100</xdr:colOff>
                    <xdr:row>2229</xdr:row>
                    <xdr:rowOff>25400</xdr:rowOff>
                  </from>
                  <to>
                    <xdr:col>9</xdr:col>
                    <xdr:colOff>177800</xdr:colOff>
                    <xdr:row>2229</xdr:row>
                    <xdr:rowOff>177800</xdr:rowOff>
                  </to>
                </anchor>
              </controlPr>
            </control>
          </mc:Choice>
        </mc:AlternateContent>
        <mc:AlternateContent xmlns:mc="http://schemas.openxmlformats.org/markup-compatibility/2006">
          <mc:Choice Requires="x14">
            <control shapeId="72955" r:id="rId221" name="Button 251">
              <controlPr defaultSize="0" print="0" autoFill="0" autoPict="0" macro="[0]!InsertFotoDiCellAktif">
                <anchor moveWithCells="1" sizeWithCells="1">
                  <from>
                    <xdr:col>0</xdr:col>
                    <xdr:colOff>38100</xdr:colOff>
                    <xdr:row>2242</xdr:row>
                    <xdr:rowOff>25400</xdr:rowOff>
                  </from>
                  <to>
                    <xdr:col>0</xdr:col>
                    <xdr:colOff>177800</xdr:colOff>
                    <xdr:row>2242</xdr:row>
                    <xdr:rowOff>177800</xdr:rowOff>
                  </to>
                </anchor>
              </controlPr>
            </control>
          </mc:Choice>
        </mc:AlternateContent>
        <mc:AlternateContent xmlns:mc="http://schemas.openxmlformats.org/markup-compatibility/2006">
          <mc:Choice Requires="x14">
            <control shapeId="72956" r:id="rId222" name="Button 252">
              <controlPr defaultSize="0" print="0" autoFill="0" autoPict="0" macro="[0]!InsertFotoDiCellAktif">
                <anchor moveWithCells="1" sizeWithCells="1">
                  <from>
                    <xdr:col>9</xdr:col>
                    <xdr:colOff>38100</xdr:colOff>
                    <xdr:row>2242</xdr:row>
                    <xdr:rowOff>25400</xdr:rowOff>
                  </from>
                  <to>
                    <xdr:col>9</xdr:col>
                    <xdr:colOff>177800</xdr:colOff>
                    <xdr:row>2242</xdr:row>
                    <xdr:rowOff>177800</xdr:rowOff>
                  </to>
                </anchor>
              </controlPr>
            </control>
          </mc:Choice>
        </mc:AlternateContent>
        <mc:AlternateContent xmlns:mc="http://schemas.openxmlformats.org/markup-compatibility/2006">
          <mc:Choice Requires="x14">
            <control shapeId="72957" r:id="rId223" name="Button 253">
              <controlPr defaultSize="0" print="0" autoFill="0" autoPict="0" macro="[0]!InsertFotoDiCellAktif">
                <anchor moveWithCells="1" sizeWithCells="1">
                  <from>
                    <xdr:col>0</xdr:col>
                    <xdr:colOff>38100</xdr:colOff>
                    <xdr:row>2255</xdr:row>
                    <xdr:rowOff>25400</xdr:rowOff>
                  </from>
                  <to>
                    <xdr:col>0</xdr:col>
                    <xdr:colOff>177800</xdr:colOff>
                    <xdr:row>2255</xdr:row>
                    <xdr:rowOff>177800</xdr:rowOff>
                  </to>
                </anchor>
              </controlPr>
            </control>
          </mc:Choice>
        </mc:AlternateContent>
        <mc:AlternateContent xmlns:mc="http://schemas.openxmlformats.org/markup-compatibility/2006">
          <mc:Choice Requires="x14">
            <control shapeId="72958" r:id="rId224" name="Button 254">
              <controlPr defaultSize="0" print="0" autoFill="0" autoPict="0" macro="[0]!InsertFotoDiCellAktif">
                <anchor moveWithCells="1" sizeWithCells="1">
                  <from>
                    <xdr:col>9</xdr:col>
                    <xdr:colOff>38100</xdr:colOff>
                    <xdr:row>2255</xdr:row>
                    <xdr:rowOff>25400</xdr:rowOff>
                  </from>
                  <to>
                    <xdr:col>9</xdr:col>
                    <xdr:colOff>177800</xdr:colOff>
                    <xdr:row>2255</xdr:row>
                    <xdr:rowOff>177800</xdr:rowOff>
                  </to>
                </anchor>
              </controlPr>
            </control>
          </mc:Choice>
        </mc:AlternateContent>
        <mc:AlternateContent xmlns:mc="http://schemas.openxmlformats.org/markup-compatibility/2006">
          <mc:Choice Requires="x14">
            <control shapeId="72959" r:id="rId225" name="Button 255">
              <controlPr defaultSize="0" print="0" autoFill="0" autoPict="0" macro="[0]!InsertFotoDiCellAktif">
                <anchor moveWithCells="1" sizeWithCells="1">
                  <from>
                    <xdr:col>9</xdr:col>
                    <xdr:colOff>38100</xdr:colOff>
                    <xdr:row>2268</xdr:row>
                    <xdr:rowOff>25400</xdr:rowOff>
                  </from>
                  <to>
                    <xdr:col>9</xdr:col>
                    <xdr:colOff>177800</xdr:colOff>
                    <xdr:row>2268</xdr:row>
                    <xdr:rowOff>177800</xdr:rowOff>
                  </to>
                </anchor>
              </controlPr>
            </control>
          </mc:Choice>
        </mc:AlternateContent>
        <mc:AlternateContent xmlns:mc="http://schemas.openxmlformats.org/markup-compatibility/2006">
          <mc:Choice Requires="x14">
            <control shapeId="72960" r:id="rId226" name="Button 256">
              <controlPr defaultSize="0" print="0" autoFill="0" autoPict="0" macro="[0]!InsertFotoDiCellAktif">
                <anchor moveWithCells="1" sizeWithCells="1">
                  <from>
                    <xdr:col>0</xdr:col>
                    <xdr:colOff>38100</xdr:colOff>
                    <xdr:row>2268</xdr:row>
                    <xdr:rowOff>25400</xdr:rowOff>
                  </from>
                  <to>
                    <xdr:col>0</xdr:col>
                    <xdr:colOff>177800</xdr:colOff>
                    <xdr:row>2268</xdr:row>
                    <xdr:rowOff>177800</xdr:rowOff>
                  </to>
                </anchor>
              </controlPr>
            </control>
          </mc:Choice>
        </mc:AlternateContent>
        <mc:AlternateContent xmlns:mc="http://schemas.openxmlformats.org/markup-compatibility/2006">
          <mc:Choice Requires="x14">
            <control shapeId="72961" r:id="rId227" name="Button 257">
              <controlPr defaultSize="0" print="0" autoFill="0" autoPict="0" macro="[0]!InsertFotoDiCellAktif">
                <anchor moveWithCells="1" sizeWithCells="1">
                  <from>
                    <xdr:col>10</xdr:col>
                    <xdr:colOff>381000</xdr:colOff>
                    <xdr:row>2313</xdr:row>
                    <xdr:rowOff>63500</xdr:rowOff>
                  </from>
                  <to>
                    <xdr:col>10</xdr:col>
                    <xdr:colOff>520700</xdr:colOff>
                    <xdr:row>2314</xdr:row>
                    <xdr:rowOff>12700</xdr:rowOff>
                  </to>
                </anchor>
              </controlPr>
            </control>
          </mc:Choice>
        </mc:AlternateContent>
        <mc:AlternateContent xmlns:mc="http://schemas.openxmlformats.org/markup-compatibility/2006">
          <mc:Choice Requires="x14">
            <control shapeId="72962" r:id="rId228" name="Button 258">
              <controlPr defaultSize="0" print="0" autoFill="0" autoPict="0" macro="[0]!InsertFotoDiCellAktif">
                <anchor moveWithCells="1" sizeWithCells="1">
                  <from>
                    <xdr:col>0</xdr:col>
                    <xdr:colOff>38100</xdr:colOff>
                    <xdr:row>2328</xdr:row>
                    <xdr:rowOff>25400</xdr:rowOff>
                  </from>
                  <to>
                    <xdr:col>0</xdr:col>
                    <xdr:colOff>177800</xdr:colOff>
                    <xdr:row>2328</xdr:row>
                    <xdr:rowOff>177800</xdr:rowOff>
                  </to>
                </anchor>
              </controlPr>
            </control>
          </mc:Choice>
        </mc:AlternateContent>
        <mc:AlternateContent xmlns:mc="http://schemas.openxmlformats.org/markup-compatibility/2006">
          <mc:Choice Requires="x14">
            <control shapeId="72963" r:id="rId229" name="Button 259">
              <controlPr defaultSize="0" print="0" autoFill="0" autoPict="0" macro="[0]!InsertFotoDiCellAktif">
                <anchor moveWithCells="1" sizeWithCells="1">
                  <from>
                    <xdr:col>0</xdr:col>
                    <xdr:colOff>38100</xdr:colOff>
                    <xdr:row>2338</xdr:row>
                    <xdr:rowOff>25400</xdr:rowOff>
                  </from>
                  <to>
                    <xdr:col>0</xdr:col>
                    <xdr:colOff>177800</xdr:colOff>
                    <xdr:row>2338</xdr:row>
                    <xdr:rowOff>177800</xdr:rowOff>
                  </to>
                </anchor>
              </controlPr>
            </control>
          </mc:Choice>
        </mc:AlternateContent>
        <mc:AlternateContent xmlns:mc="http://schemas.openxmlformats.org/markup-compatibility/2006">
          <mc:Choice Requires="x14">
            <control shapeId="72964" r:id="rId230" name="Button 260">
              <controlPr defaultSize="0" print="0" autoFill="0" autoPict="0" macro="[0]!InsertFotoDiCellAktif">
                <anchor moveWithCells="1" sizeWithCells="1">
                  <from>
                    <xdr:col>0</xdr:col>
                    <xdr:colOff>38100</xdr:colOff>
                    <xdr:row>2348</xdr:row>
                    <xdr:rowOff>25400</xdr:rowOff>
                  </from>
                  <to>
                    <xdr:col>0</xdr:col>
                    <xdr:colOff>177800</xdr:colOff>
                    <xdr:row>2348</xdr:row>
                    <xdr:rowOff>177800</xdr:rowOff>
                  </to>
                </anchor>
              </controlPr>
            </control>
          </mc:Choice>
        </mc:AlternateContent>
        <mc:AlternateContent xmlns:mc="http://schemas.openxmlformats.org/markup-compatibility/2006">
          <mc:Choice Requires="x14">
            <control shapeId="72965" r:id="rId231" name="Button 261">
              <controlPr defaultSize="0" print="0" autoFill="0" autoPict="0" macro="[0]!InsertFotoDiCellAktif">
                <anchor moveWithCells="1" sizeWithCells="1">
                  <from>
                    <xdr:col>5</xdr:col>
                    <xdr:colOff>38100</xdr:colOff>
                    <xdr:row>2328</xdr:row>
                    <xdr:rowOff>25400</xdr:rowOff>
                  </from>
                  <to>
                    <xdr:col>5</xdr:col>
                    <xdr:colOff>177800</xdr:colOff>
                    <xdr:row>2328</xdr:row>
                    <xdr:rowOff>177800</xdr:rowOff>
                  </to>
                </anchor>
              </controlPr>
            </control>
          </mc:Choice>
        </mc:AlternateContent>
        <mc:AlternateContent xmlns:mc="http://schemas.openxmlformats.org/markup-compatibility/2006">
          <mc:Choice Requires="x14">
            <control shapeId="72966" r:id="rId232" name="Button 262">
              <controlPr defaultSize="0" print="0" autoFill="0" autoPict="0" macro="[0]!InsertFotoDiCellAktif">
                <anchor moveWithCells="1" sizeWithCells="1">
                  <from>
                    <xdr:col>13</xdr:col>
                    <xdr:colOff>38100</xdr:colOff>
                    <xdr:row>2328</xdr:row>
                    <xdr:rowOff>25400</xdr:rowOff>
                  </from>
                  <to>
                    <xdr:col>13</xdr:col>
                    <xdr:colOff>177800</xdr:colOff>
                    <xdr:row>2328</xdr:row>
                    <xdr:rowOff>177800</xdr:rowOff>
                  </to>
                </anchor>
              </controlPr>
            </control>
          </mc:Choice>
        </mc:AlternateContent>
        <mc:AlternateContent xmlns:mc="http://schemas.openxmlformats.org/markup-compatibility/2006">
          <mc:Choice Requires="x14">
            <control shapeId="72967" r:id="rId233" name="Button 263">
              <controlPr defaultSize="0" print="0" autoFill="0" autoPict="0" macro="[0]!InsertFotoDiCellAktif">
                <anchor moveWithCells="1" sizeWithCells="1">
                  <from>
                    <xdr:col>13</xdr:col>
                    <xdr:colOff>38100</xdr:colOff>
                    <xdr:row>2338</xdr:row>
                    <xdr:rowOff>25400</xdr:rowOff>
                  </from>
                  <to>
                    <xdr:col>13</xdr:col>
                    <xdr:colOff>177800</xdr:colOff>
                    <xdr:row>2338</xdr:row>
                    <xdr:rowOff>177800</xdr:rowOff>
                  </to>
                </anchor>
              </controlPr>
            </control>
          </mc:Choice>
        </mc:AlternateContent>
        <mc:AlternateContent xmlns:mc="http://schemas.openxmlformats.org/markup-compatibility/2006">
          <mc:Choice Requires="x14">
            <control shapeId="72968" r:id="rId234" name="Button 264">
              <controlPr defaultSize="0" print="0" autoFill="0" autoPict="0" macro="[0]!InsertFotoDiCellAktif">
                <anchor moveWithCells="1" sizeWithCells="1">
                  <from>
                    <xdr:col>13</xdr:col>
                    <xdr:colOff>38100</xdr:colOff>
                    <xdr:row>2348</xdr:row>
                    <xdr:rowOff>25400</xdr:rowOff>
                  </from>
                  <to>
                    <xdr:col>13</xdr:col>
                    <xdr:colOff>177800</xdr:colOff>
                    <xdr:row>2348</xdr:row>
                    <xdr:rowOff>177800</xdr:rowOff>
                  </to>
                </anchor>
              </controlPr>
            </control>
          </mc:Choice>
        </mc:AlternateContent>
        <mc:AlternateContent xmlns:mc="http://schemas.openxmlformats.org/markup-compatibility/2006">
          <mc:Choice Requires="x14">
            <control shapeId="72969" r:id="rId235" name="Button 265">
              <controlPr defaultSize="0" print="0" autoFill="0" autoPict="0" macro="[0]!InsertFotoDiCellAktif">
                <anchor moveWithCells="1" sizeWithCells="1">
                  <from>
                    <xdr:col>0</xdr:col>
                    <xdr:colOff>38100</xdr:colOff>
                    <xdr:row>2394</xdr:row>
                    <xdr:rowOff>25400</xdr:rowOff>
                  </from>
                  <to>
                    <xdr:col>0</xdr:col>
                    <xdr:colOff>177800</xdr:colOff>
                    <xdr:row>2394</xdr:row>
                    <xdr:rowOff>177800</xdr:rowOff>
                  </to>
                </anchor>
              </controlPr>
            </control>
          </mc:Choice>
        </mc:AlternateContent>
        <mc:AlternateContent xmlns:mc="http://schemas.openxmlformats.org/markup-compatibility/2006">
          <mc:Choice Requires="x14">
            <control shapeId="72970" r:id="rId236" name="Button 266">
              <controlPr defaultSize="0" print="0" autoFill="0" autoPict="0" macro="[0]!InsertFotoDiCellAktif">
                <anchor moveWithCells="1" sizeWithCells="1">
                  <from>
                    <xdr:col>9</xdr:col>
                    <xdr:colOff>38100</xdr:colOff>
                    <xdr:row>2394</xdr:row>
                    <xdr:rowOff>25400</xdr:rowOff>
                  </from>
                  <to>
                    <xdr:col>9</xdr:col>
                    <xdr:colOff>177800</xdr:colOff>
                    <xdr:row>2394</xdr:row>
                    <xdr:rowOff>177800</xdr:rowOff>
                  </to>
                </anchor>
              </controlPr>
            </control>
          </mc:Choice>
        </mc:AlternateContent>
        <mc:AlternateContent xmlns:mc="http://schemas.openxmlformats.org/markup-compatibility/2006">
          <mc:Choice Requires="x14">
            <control shapeId="72971" r:id="rId237" name="Button 267">
              <controlPr defaultSize="0" print="0" autoFill="0" autoPict="0" macro="[0]!InsertFotoDiCellAktif">
                <anchor moveWithCells="1" sizeWithCells="1">
                  <from>
                    <xdr:col>0</xdr:col>
                    <xdr:colOff>38100</xdr:colOff>
                    <xdr:row>2407</xdr:row>
                    <xdr:rowOff>25400</xdr:rowOff>
                  </from>
                  <to>
                    <xdr:col>0</xdr:col>
                    <xdr:colOff>177800</xdr:colOff>
                    <xdr:row>2407</xdr:row>
                    <xdr:rowOff>177800</xdr:rowOff>
                  </to>
                </anchor>
              </controlPr>
            </control>
          </mc:Choice>
        </mc:AlternateContent>
        <mc:AlternateContent xmlns:mc="http://schemas.openxmlformats.org/markup-compatibility/2006">
          <mc:Choice Requires="x14">
            <control shapeId="72972" r:id="rId238" name="Button 268">
              <controlPr defaultSize="0" print="0" autoFill="0" autoPict="0" macro="[0]!InsertFotoDiCellAktif">
                <anchor moveWithCells="1" sizeWithCells="1">
                  <from>
                    <xdr:col>9</xdr:col>
                    <xdr:colOff>38100</xdr:colOff>
                    <xdr:row>2407</xdr:row>
                    <xdr:rowOff>25400</xdr:rowOff>
                  </from>
                  <to>
                    <xdr:col>9</xdr:col>
                    <xdr:colOff>177800</xdr:colOff>
                    <xdr:row>2407</xdr:row>
                    <xdr:rowOff>177800</xdr:rowOff>
                  </to>
                </anchor>
              </controlPr>
            </control>
          </mc:Choice>
        </mc:AlternateContent>
        <mc:AlternateContent xmlns:mc="http://schemas.openxmlformats.org/markup-compatibility/2006">
          <mc:Choice Requires="x14">
            <control shapeId="72973" r:id="rId239" name="Button 269">
              <controlPr defaultSize="0" print="0" autoFill="0" autoPict="0" macro="[0]!InsertFotoDiCellAktif">
                <anchor moveWithCells="1" sizeWithCells="1">
                  <from>
                    <xdr:col>0</xdr:col>
                    <xdr:colOff>38100</xdr:colOff>
                    <xdr:row>2420</xdr:row>
                    <xdr:rowOff>25400</xdr:rowOff>
                  </from>
                  <to>
                    <xdr:col>0</xdr:col>
                    <xdr:colOff>177800</xdr:colOff>
                    <xdr:row>2420</xdr:row>
                    <xdr:rowOff>177800</xdr:rowOff>
                  </to>
                </anchor>
              </controlPr>
            </control>
          </mc:Choice>
        </mc:AlternateContent>
        <mc:AlternateContent xmlns:mc="http://schemas.openxmlformats.org/markup-compatibility/2006">
          <mc:Choice Requires="x14">
            <control shapeId="72974" r:id="rId240" name="Button 270">
              <controlPr defaultSize="0" print="0" autoFill="0" autoPict="0" macro="[0]!InsertFotoDiCellAktif">
                <anchor moveWithCells="1" sizeWithCells="1">
                  <from>
                    <xdr:col>9</xdr:col>
                    <xdr:colOff>38100</xdr:colOff>
                    <xdr:row>2420</xdr:row>
                    <xdr:rowOff>25400</xdr:rowOff>
                  </from>
                  <to>
                    <xdr:col>9</xdr:col>
                    <xdr:colOff>177800</xdr:colOff>
                    <xdr:row>2420</xdr:row>
                    <xdr:rowOff>177800</xdr:rowOff>
                  </to>
                </anchor>
              </controlPr>
            </control>
          </mc:Choice>
        </mc:AlternateContent>
        <mc:AlternateContent xmlns:mc="http://schemas.openxmlformats.org/markup-compatibility/2006">
          <mc:Choice Requires="x14">
            <control shapeId="72975" r:id="rId241" name="Button 271">
              <controlPr defaultSize="0" print="0" autoFill="0" autoPict="0" macro="[0]!InsertFotoDiCellAktif">
                <anchor moveWithCells="1" sizeWithCells="1">
                  <from>
                    <xdr:col>9</xdr:col>
                    <xdr:colOff>38100</xdr:colOff>
                    <xdr:row>2433</xdr:row>
                    <xdr:rowOff>25400</xdr:rowOff>
                  </from>
                  <to>
                    <xdr:col>9</xdr:col>
                    <xdr:colOff>177800</xdr:colOff>
                    <xdr:row>2433</xdr:row>
                    <xdr:rowOff>177800</xdr:rowOff>
                  </to>
                </anchor>
              </controlPr>
            </control>
          </mc:Choice>
        </mc:AlternateContent>
        <mc:AlternateContent xmlns:mc="http://schemas.openxmlformats.org/markup-compatibility/2006">
          <mc:Choice Requires="x14">
            <control shapeId="72976" r:id="rId242" name="Button 272">
              <controlPr defaultSize="0" print="0" autoFill="0" autoPict="0" macro="[0]!InsertFotoDiCellAktif">
                <anchor moveWithCells="1" sizeWithCells="1">
                  <from>
                    <xdr:col>0</xdr:col>
                    <xdr:colOff>38100</xdr:colOff>
                    <xdr:row>2433</xdr:row>
                    <xdr:rowOff>25400</xdr:rowOff>
                  </from>
                  <to>
                    <xdr:col>0</xdr:col>
                    <xdr:colOff>177800</xdr:colOff>
                    <xdr:row>2433</xdr:row>
                    <xdr:rowOff>177800</xdr:rowOff>
                  </to>
                </anchor>
              </controlPr>
            </control>
          </mc:Choice>
        </mc:AlternateContent>
        <mc:AlternateContent xmlns:mc="http://schemas.openxmlformats.org/markup-compatibility/2006">
          <mc:Choice Requires="x14">
            <control shapeId="72977" r:id="rId243" name="Button 273">
              <controlPr defaultSize="0" print="0" autoFill="0" autoPict="0" macro="[0]!InsertFotoDiCellAktif">
                <anchor moveWithCells="1" sizeWithCells="1">
                  <from>
                    <xdr:col>10</xdr:col>
                    <xdr:colOff>381000</xdr:colOff>
                    <xdr:row>2478</xdr:row>
                    <xdr:rowOff>63500</xdr:rowOff>
                  </from>
                  <to>
                    <xdr:col>10</xdr:col>
                    <xdr:colOff>520700</xdr:colOff>
                    <xdr:row>2479</xdr:row>
                    <xdr:rowOff>12700</xdr:rowOff>
                  </to>
                </anchor>
              </controlPr>
            </control>
          </mc:Choice>
        </mc:AlternateContent>
        <mc:AlternateContent xmlns:mc="http://schemas.openxmlformats.org/markup-compatibility/2006">
          <mc:Choice Requires="x14">
            <control shapeId="72978" r:id="rId244" name="Button 274">
              <controlPr defaultSize="0" print="0" autoFill="0" autoPict="0" macro="[0]!InsertFotoDiCellAktif">
                <anchor moveWithCells="1" sizeWithCells="1">
                  <from>
                    <xdr:col>0</xdr:col>
                    <xdr:colOff>38100</xdr:colOff>
                    <xdr:row>2493</xdr:row>
                    <xdr:rowOff>25400</xdr:rowOff>
                  </from>
                  <to>
                    <xdr:col>0</xdr:col>
                    <xdr:colOff>177800</xdr:colOff>
                    <xdr:row>2493</xdr:row>
                    <xdr:rowOff>177800</xdr:rowOff>
                  </to>
                </anchor>
              </controlPr>
            </control>
          </mc:Choice>
        </mc:AlternateContent>
        <mc:AlternateContent xmlns:mc="http://schemas.openxmlformats.org/markup-compatibility/2006">
          <mc:Choice Requires="x14">
            <control shapeId="72979" r:id="rId245" name="Button 275">
              <controlPr defaultSize="0" print="0" autoFill="0" autoPict="0" macro="[0]!InsertFotoDiCellAktif">
                <anchor moveWithCells="1" sizeWithCells="1">
                  <from>
                    <xdr:col>0</xdr:col>
                    <xdr:colOff>38100</xdr:colOff>
                    <xdr:row>2503</xdr:row>
                    <xdr:rowOff>25400</xdr:rowOff>
                  </from>
                  <to>
                    <xdr:col>0</xdr:col>
                    <xdr:colOff>177800</xdr:colOff>
                    <xdr:row>2503</xdr:row>
                    <xdr:rowOff>177800</xdr:rowOff>
                  </to>
                </anchor>
              </controlPr>
            </control>
          </mc:Choice>
        </mc:AlternateContent>
        <mc:AlternateContent xmlns:mc="http://schemas.openxmlformats.org/markup-compatibility/2006">
          <mc:Choice Requires="x14">
            <control shapeId="72980" r:id="rId246" name="Button 276">
              <controlPr defaultSize="0" print="0" autoFill="0" autoPict="0" macro="[0]!InsertFotoDiCellAktif">
                <anchor moveWithCells="1" sizeWithCells="1">
                  <from>
                    <xdr:col>0</xdr:col>
                    <xdr:colOff>38100</xdr:colOff>
                    <xdr:row>2513</xdr:row>
                    <xdr:rowOff>25400</xdr:rowOff>
                  </from>
                  <to>
                    <xdr:col>0</xdr:col>
                    <xdr:colOff>177800</xdr:colOff>
                    <xdr:row>2513</xdr:row>
                    <xdr:rowOff>177800</xdr:rowOff>
                  </to>
                </anchor>
              </controlPr>
            </control>
          </mc:Choice>
        </mc:AlternateContent>
        <mc:AlternateContent xmlns:mc="http://schemas.openxmlformats.org/markup-compatibility/2006">
          <mc:Choice Requires="x14">
            <control shapeId="72981" r:id="rId247" name="Button 277">
              <controlPr defaultSize="0" print="0" autoFill="0" autoPict="0" macro="[0]!InsertFotoDiCellAktif">
                <anchor moveWithCells="1" sizeWithCells="1">
                  <from>
                    <xdr:col>5</xdr:col>
                    <xdr:colOff>38100</xdr:colOff>
                    <xdr:row>2493</xdr:row>
                    <xdr:rowOff>25400</xdr:rowOff>
                  </from>
                  <to>
                    <xdr:col>5</xdr:col>
                    <xdr:colOff>177800</xdr:colOff>
                    <xdr:row>2493</xdr:row>
                    <xdr:rowOff>177800</xdr:rowOff>
                  </to>
                </anchor>
              </controlPr>
            </control>
          </mc:Choice>
        </mc:AlternateContent>
        <mc:AlternateContent xmlns:mc="http://schemas.openxmlformats.org/markup-compatibility/2006">
          <mc:Choice Requires="x14">
            <control shapeId="72982" r:id="rId248" name="Button 278">
              <controlPr defaultSize="0" print="0" autoFill="0" autoPict="0" macro="[0]!InsertFotoDiCellAktif">
                <anchor moveWithCells="1" sizeWithCells="1">
                  <from>
                    <xdr:col>13</xdr:col>
                    <xdr:colOff>38100</xdr:colOff>
                    <xdr:row>2493</xdr:row>
                    <xdr:rowOff>25400</xdr:rowOff>
                  </from>
                  <to>
                    <xdr:col>13</xdr:col>
                    <xdr:colOff>177800</xdr:colOff>
                    <xdr:row>2493</xdr:row>
                    <xdr:rowOff>177800</xdr:rowOff>
                  </to>
                </anchor>
              </controlPr>
            </control>
          </mc:Choice>
        </mc:AlternateContent>
        <mc:AlternateContent xmlns:mc="http://schemas.openxmlformats.org/markup-compatibility/2006">
          <mc:Choice Requires="x14">
            <control shapeId="72983" r:id="rId249" name="Button 279">
              <controlPr defaultSize="0" print="0" autoFill="0" autoPict="0" macro="[0]!InsertFotoDiCellAktif">
                <anchor moveWithCells="1" sizeWithCells="1">
                  <from>
                    <xdr:col>13</xdr:col>
                    <xdr:colOff>38100</xdr:colOff>
                    <xdr:row>2503</xdr:row>
                    <xdr:rowOff>25400</xdr:rowOff>
                  </from>
                  <to>
                    <xdr:col>13</xdr:col>
                    <xdr:colOff>177800</xdr:colOff>
                    <xdr:row>2503</xdr:row>
                    <xdr:rowOff>177800</xdr:rowOff>
                  </to>
                </anchor>
              </controlPr>
            </control>
          </mc:Choice>
        </mc:AlternateContent>
        <mc:AlternateContent xmlns:mc="http://schemas.openxmlformats.org/markup-compatibility/2006">
          <mc:Choice Requires="x14">
            <control shapeId="72984" r:id="rId250" name="Button 280">
              <controlPr defaultSize="0" print="0" autoFill="0" autoPict="0" macro="[0]!InsertFotoDiCellAktif">
                <anchor moveWithCells="1" sizeWithCells="1">
                  <from>
                    <xdr:col>13</xdr:col>
                    <xdr:colOff>38100</xdr:colOff>
                    <xdr:row>2513</xdr:row>
                    <xdr:rowOff>25400</xdr:rowOff>
                  </from>
                  <to>
                    <xdr:col>13</xdr:col>
                    <xdr:colOff>177800</xdr:colOff>
                    <xdr:row>2513</xdr:row>
                    <xdr:rowOff>177800</xdr:rowOff>
                  </to>
                </anchor>
              </controlPr>
            </control>
          </mc:Choice>
        </mc:AlternateContent>
        <mc:AlternateContent xmlns:mc="http://schemas.openxmlformats.org/markup-compatibility/2006">
          <mc:Choice Requires="x14">
            <control shapeId="72985" r:id="rId251" name="Button 281">
              <controlPr defaultSize="0" print="0" autoFill="0" autoPict="0" macro="[0]!InsertFotoDiCellAktif">
                <anchor moveWithCells="1" sizeWithCells="1">
                  <from>
                    <xdr:col>0</xdr:col>
                    <xdr:colOff>38100</xdr:colOff>
                    <xdr:row>2559</xdr:row>
                    <xdr:rowOff>25400</xdr:rowOff>
                  </from>
                  <to>
                    <xdr:col>0</xdr:col>
                    <xdr:colOff>177800</xdr:colOff>
                    <xdr:row>2559</xdr:row>
                    <xdr:rowOff>177800</xdr:rowOff>
                  </to>
                </anchor>
              </controlPr>
            </control>
          </mc:Choice>
        </mc:AlternateContent>
        <mc:AlternateContent xmlns:mc="http://schemas.openxmlformats.org/markup-compatibility/2006">
          <mc:Choice Requires="x14">
            <control shapeId="72986" r:id="rId252" name="Button 282">
              <controlPr defaultSize="0" print="0" autoFill="0" autoPict="0" macro="[0]!InsertFotoDiCellAktif">
                <anchor moveWithCells="1" sizeWithCells="1">
                  <from>
                    <xdr:col>9</xdr:col>
                    <xdr:colOff>38100</xdr:colOff>
                    <xdr:row>2559</xdr:row>
                    <xdr:rowOff>25400</xdr:rowOff>
                  </from>
                  <to>
                    <xdr:col>9</xdr:col>
                    <xdr:colOff>177800</xdr:colOff>
                    <xdr:row>2559</xdr:row>
                    <xdr:rowOff>177800</xdr:rowOff>
                  </to>
                </anchor>
              </controlPr>
            </control>
          </mc:Choice>
        </mc:AlternateContent>
        <mc:AlternateContent xmlns:mc="http://schemas.openxmlformats.org/markup-compatibility/2006">
          <mc:Choice Requires="x14">
            <control shapeId="72987" r:id="rId253" name="Button 283">
              <controlPr defaultSize="0" print="0" autoFill="0" autoPict="0" macro="[0]!InsertFotoDiCellAktif">
                <anchor moveWithCells="1" sizeWithCells="1">
                  <from>
                    <xdr:col>0</xdr:col>
                    <xdr:colOff>38100</xdr:colOff>
                    <xdr:row>2572</xdr:row>
                    <xdr:rowOff>25400</xdr:rowOff>
                  </from>
                  <to>
                    <xdr:col>0</xdr:col>
                    <xdr:colOff>177800</xdr:colOff>
                    <xdr:row>2572</xdr:row>
                    <xdr:rowOff>177800</xdr:rowOff>
                  </to>
                </anchor>
              </controlPr>
            </control>
          </mc:Choice>
        </mc:AlternateContent>
        <mc:AlternateContent xmlns:mc="http://schemas.openxmlformats.org/markup-compatibility/2006">
          <mc:Choice Requires="x14">
            <control shapeId="72988" r:id="rId254" name="Button 284">
              <controlPr defaultSize="0" print="0" autoFill="0" autoPict="0" macro="[0]!InsertFotoDiCellAktif">
                <anchor moveWithCells="1" sizeWithCells="1">
                  <from>
                    <xdr:col>9</xdr:col>
                    <xdr:colOff>38100</xdr:colOff>
                    <xdr:row>2572</xdr:row>
                    <xdr:rowOff>25400</xdr:rowOff>
                  </from>
                  <to>
                    <xdr:col>9</xdr:col>
                    <xdr:colOff>177800</xdr:colOff>
                    <xdr:row>2572</xdr:row>
                    <xdr:rowOff>177800</xdr:rowOff>
                  </to>
                </anchor>
              </controlPr>
            </control>
          </mc:Choice>
        </mc:AlternateContent>
        <mc:AlternateContent xmlns:mc="http://schemas.openxmlformats.org/markup-compatibility/2006">
          <mc:Choice Requires="x14">
            <control shapeId="72989" r:id="rId255" name="Button 285">
              <controlPr defaultSize="0" print="0" autoFill="0" autoPict="0" macro="[0]!InsertFotoDiCellAktif">
                <anchor moveWithCells="1" sizeWithCells="1">
                  <from>
                    <xdr:col>0</xdr:col>
                    <xdr:colOff>38100</xdr:colOff>
                    <xdr:row>2585</xdr:row>
                    <xdr:rowOff>25400</xdr:rowOff>
                  </from>
                  <to>
                    <xdr:col>0</xdr:col>
                    <xdr:colOff>177800</xdr:colOff>
                    <xdr:row>2585</xdr:row>
                    <xdr:rowOff>177800</xdr:rowOff>
                  </to>
                </anchor>
              </controlPr>
            </control>
          </mc:Choice>
        </mc:AlternateContent>
        <mc:AlternateContent xmlns:mc="http://schemas.openxmlformats.org/markup-compatibility/2006">
          <mc:Choice Requires="x14">
            <control shapeId="72990" r:id="rId256" name="Button 286">
              <controlPr defaultSize="0" print="0" autoFill="0" autoPict="0" macro="[0]!InsertFotoDiCellAktif">
                <anchor moveWithCells="1" sizeWithCells="1">
                  <from>
                    <xdr:col>9</xdr:col>
                    <xdr:colOff>38100</xdr:colOff>
                    <xdr:row>2585</xdr:row>
                    <xdr:rowOff>25400</xdr:rowOff>
                  </from>
                  <to>
                    <xdr:col>9</xdr:col>
                    <xdr:colOff>177800</xdr:colOff>
                    <xdr:row>2585</xdr:row>
                    <xdr:rowOff>177800</xdr:rowOff>
                  </to>
                </anchor>
              </controlPr>
            </control>
          </mc:Choice>
        </mc:AlternateContent>
        <mc:AlternateContent xmlns:mc="http://schemas.openxmlformats.org/markup-compatibility/2006">
          <mc:Choice Requires="x14">
            <control shapeId="72991" r:id="rId257" name="Button 287">
              <controlPr defaultSize="0" print="0" autoFill="0" autoPict="0" macro="[0]!InsertFotoDiCellAktif">
                <anchor moveWithCells="1" sizeWithCells="1">
                  <from>
                    <xdr:col>9</xdr:col>
                    <xdr:colOff>38100</xdr:colOff>
                    <xdr:row>2598</xdr:row>
                    <xdr:rowOff>25400</xdr:rowOff>
                  </from>
                  <to>
                    <xdr:col>9</xdr:col>
                    <xdr:colOff>177800</xdr:colOff>
                    <xdr:row>2598</xdr:row>
                    <xdr:rowOff>177800</xdr:rowOff>
                  </to>
                </anchor>
              </controlPr>
            </control>
          </mc:Choice>
        </mc:AlternateContent>
        <mc:AlternateContent xmlns:mc="http://schemas.openxmlformats.org/markup-compatibility/2006">
          <mc:Choice Requires="x14">
            <control shapeId="72992" r:id="rId258" name="Button 288">
              <controlPr defaultSize="0" print="0" autoFill="0" autoPict="0" macro="[0]!InsertFotoDiCellAktif">
                <anchor moveWithCells="1" sizeWithCells="1">
                  <from>
                    <xdr:col>0</xdr:col>
                    <xdr:colOff>38100</xdr:colOff>
                    <xdr:row>2598</xdr:row>
                    <xdr:rowOff>25400</xdr:rowOff>
                  </from>
                  <to>
                    <xdr:col>0</xdr:col>
                    <xdr:colOff>177800</xdr:colOff>
                    <xdr:row>2598</xdr:row>
                    <xdr:rowOff>177800</xdr:rowOff>
                  </to>
                </anchor>
              </controlPr>
            </control>
          </mc:Choice>
        </mc:AlternateContent>
        <mc:AlternateContent xmlns:mc="http://schemas.openxmlformats.org/markup-compatibility/2006">
          <mc:Choice Requires="x14">
            <control shapeId="72993" r:id="rId259" name="Button 289">
              <controlPr defaultSize="0" print="0" autoFill="0" autoPict="0" macro="[0]!InsertFotoDiCellAktif">
                <anchor moveWithCells="1" sizeWithCells="1">
                  <from>
                    <xdr:col>10</xdr:col>
                    <xdr:colOff>381000</xdr:colOff>
                    <xdr:row>2643</xdr:row>
                    <xdr:rowOff>63500</xdr:rowOff>
                  </from>
                  <to>
                    <xdr:col>10</xdr:col>
                    <xdr:colOff>520700</xdr:colOff>
                    <xdr:row>2644</xdr:row>
                    <xdr:rowOff>12700</xdr:rowOff>
                  </to>
                </anchor>
              </controlPr>
            </control>
          </mc:Choice>
        </mc:AlternateContent>
        <mc:AlternateContent xmlns:mc="http://schemas.openxmlformats.org/markup-compatibility/2006">
          <mc:Choice Requires="x14">
            <control shapeId="72994" r:id="rId260" name="Button 290">
              <controlPr defaultSize="0" print="0" autoFill="0" autoPict="0" macro="[0]!InsertFotoDiCellAktif">
                <anchor moveWithCells="1" sizeWithCells="1">
                  <from>
                    <xdr:col>0</xdr:col>
                    <xdr:colOff>38100</xdr:colOff>
                    <xdr:row>2658</xdr:row>
                    <xdr:rowOff>25400</xdr:rowOff>
                  </from>
                  <to>
                    <xdr:col>0</xdr:col>
                    <xdr:colOff>177800</xdr:colOff>
                    <xdr:row>2658</xdr:row>
                    <xdr:rowOff>177800</xdr:rowOff>
                  </to>
                </anchor>
              </controlPr>
            </control>
          </mc:Choice>
        </mc:AlternateContent>
        <mc:AlternateContent xmlns:mc="http://schemas.openxmlformats.org/markup-compatibility/2006">
          <mc:Choice Requires="x14">
            <control shapeId="72995" r:id="rId261" name="Button 291">
              <controlPr defaultSize="0" print="0" autoFill="0" autoPict="0" macro="[0]!InsertFotoDiCellAktif">
                <anchor moveWithCells="1" sizeWithCells="1">
                  <from>
                    <xdr:col>0</xdr:col>
                    <xdr:colOff>38100</xdr:colOff>
                    <xdr:row>2668</xdr:row>
                    <xdr:rowOff>25400</xdr:rowOff>
                  </from>
                  <to>
                    <xdr:col>0</xdr:col>
                    <xdr:colOff>177800</xdr:colOff>
                    <xdr:row>2668</xdr:row>
                    <xdr:rowOff>177800</xdr:rowOff>
                  </to>
                </anchor>
              </controlPr>
            </control>
          </mc:Choice>
        </mc:AlternateContent>
        <mc:AlternateContent xmlns:mc="http://schemas.openxmlformats.org/markup-compatibility/2006">
          <mc:Choice Requires="x14">
            <control shapeId="72996" r:id="rId262" name="Button 292">
              <controlPr defaultSize="0" print="0" autoFill="0" autoPict="0" macro="[0]!InsertFotoDiCellAktif">
                <anchor moveWithCells="1" sizeWithCells="1">
                  <from>
                    <xdr:col>0</xdr:col>
                    <xdr:colOff>38100</xdr:colOff>
                    <xdr:row>2678</xdr:row>
                    <xdr:rowOff>25400</xdr:rowOff>
                  </from>
                  <to>
                    <xdr:col>0</xdr:col>
                    <xdr:colOff>177800</xdr:colOff>
                    <xdr:row>2678</xdr:row>
                    <xdr:rowOff>177800</xdr:rowOff>
                  </to>
                </anchor>
              </controlPr>
            </control>
          </mc:Choice>
        </mc:AlternateContent>
        <mc:AlternateContent xmlns:mc="http://schemas.openxmlformats.org/markup-compatibility/2006">
          <mc:Choice Requires="x14">
            <control shapeId="72997" r:id="rId263" name="Button 293">
              <controlPr defaultSize="0" print="0" autoFill="0" autoPict="0" macro="[0]!InsertFotoDiCellAktif">
                <anchor moveWithCells="1" sizeWithCells="1">
                  <from>
                    <xdr:col>5</xdr:col>
                    <xdr:colOff>38100</xdr:colOff>
                    <xdr:row>2658</xdr:row>
                    <xdr:rowOff>25400</xdr:rowOff>
                  </from>
                  <to>
                    <xdr:col>5</xdr:col>
                    <xdr:colOff>177800</xdr:colOff>
                    <xdr:row>2658</xdr:row>
                    <xdr:rowOff>177800</xdr:rowOff>
                  </to>
                </anchor>
              </controlPr>
            </control>
          </mc:Choice>
        </mc:AlternateContent>
        <mc:AlternateContent xmlns:mc="http://schemas.openxmlformats.org/markup-compatibility/2006">
          <mc:Choice Requires="x14">
            <control shapeId="72998" r:id="rId264" name="Button 294">
              <controlPr defaultSize="0" print="0" autoFill="0" autoPict="0" macro="[0]!InsertFotoDiCellAktif">
                <anchor moveWithCells="1" sizeWithCells="1">
                  <from>
                    <xdr:col>13</xdr:col>
                    <xdr:colOff>38100</xdr:colOff>
                    <xdr:row>2658</xdr:row>
                    <xdr:rowOff>25400</xdr:rowOff>
                  </from>
                  <to>
                    <xdr:col>13</xdr:col>
                    <xdr:colOff>177800</xdr:colOff>
                    <xdr:row>2658</xdr:row>
                    <xdr:rowOff>177800</xdr:rowOff>
                  </to>
                </anchor>
              </controlPr>
            </control>
          </mc:Choice>
        </mc:AlternateContent>
        <mc:AlternateContent xmlns:mc="http://schemas.openxmlformats.org/markup-compatibility/2006">
          <mc:Choice Requires="x14">
            <control shapeId="72999" r:id="rId265" name="Button 295">
              <controlPr defaultSize="0" print="0" autoFill="0" autoPict="0" macro="[0]!InsertFotoDiCellAktif">
                <anchor moveWithCells="1" sizeWithCells="1">
                  <from>
                    <xdr:col>13</xdr:col>
                    <xdr:colOff>38100</xdr:colOff>
                    <xdr:row>2668</xdr:row>
                    <xdr:rowOff>25400</xdr:rowOff>
                  </from>
                  <to>
                    <xdr:col>13</xdr:col>
                    <xdr:colOff>177800</xdr:colOff>
                    <xdr:row>2668</xdr:row>
                    <xdr:rowOff>177800</xdr:rowOff>
                  </to>
                </anchor>
              </controlPr>
            </control>
          </mc:Choice>
        </mc:AlternateContent>
        <mc:AlternateContent xmlns:mc="http://schemas.openxmlformats.org/markup-compatibility/2006">
          <mc:Choice Requires="x14">
            <control shapeId="73000" r:id="rId266" name="Button 296">
              <controlPr defaultSize="0" print="0" autoFill="0" autoPict="0" macro="[0]!InsertFotoDiCellAktif">
                <anchor moveWithCells="1" sizeWithCells="1">
                  <from>
                    <xdr:col>13</xdr:col>
                    <xdr:colOff>38100</xdr:colOff>
                    <xdr:row>2678</xdr:row>
                    <xdr:rowOff>25400</xdr:rowOff>
                  </from>
                  <to>
                    <xdr:col>13</xdr:col>
                    <xdr:colOff>177800</xdr:colOff>
                    <xdr:row>2678</xdr:row>
                    <xdr:rowOff>177800</xdr:rowOff>
                  </to>
                </anchor>
              </controlPr>
            </control>
          </mc:Choice>
        </mc:AlternateContent>
        <mc:AlternateContent xmlns:mc="http://schemas.openxmlformats.org/markup-compatibility/2006">
          <mc:Choice Requires="x14">
            <control shapeId="73001" r:id="rId267" name="Button 297">
              <controlPr defaultSize="0" print="0" autoFill="0" autoPict="0" macro="[0]!InsertFotoDiCellAktif">
                <anchor moveWithCells="1" sizeWithCells="1">
                  <from>
                    <xdr:col>0</xdr:col>
                    <xdr:colOff>38100</xdr:colOff>
                    <xdr:row>2724</xdr:row>
                    <xdr:rowOff>25400</xdr:rowOff>
                  </from>
                  <to>
                    <xdr:col>0</xdr:col>
                    <xdr:colOff>177800</xdr:colOff>
                    <xdr:row>2724</xdr:row>
                    <xdr:rowOff>177800</xdr:rowOff>
                  </to>
                </anchor>
              </controlPr>
            </control>
          </mc:Choice>
        </mc:AlternateContent>
        <mc:AlternateContent xmlns:mc="http://schemas.openxmlformats.org/markup-compatibility/2006">
          <mc:Choice Requires="x14">
            <control shapeId="73002" r:id="rId268" name="Button 298">
              <controlPr defaultSize="0" print="0" autoFill="0" autoPict="0" macro="[0]!InsertFotoDiCellAktif">
                <anchor moveWithCells="1" sizeWithCells="1">
                  <from>
                    <xdr:col>9</xdr:col>
                    <xdr:colOff>38100</xdr:colOff>
                    <xdr:row>2724</xdr:row>
                    <xdr:rowOff>25400</xdr:rowOff>
                  </from>
                  <to>
                    <xdr:col>9</xdr:col>
                    <xdr:colOff>177800</xdr:colOff>
                    <xdr:row>2724</xdr:row>
                    <xdr:rowOff>177800</xdr:rowOff>
                  </to>
                </anchor>
              </controlPr>
            </control>
          </mc:Choice>
        </mc:AlternateContent>
        <mc:AlternateContent xmlns:mc="http://schemas.openxmlformats.org/markup-compatibility/2006">
          <mc:Choice Requires="x14">
            <control shapeId="73003" r:id="rId269" name="Button 299">
              <controlPr defaultSize="0" print="0" autoFill="0" autoPict="0" macro="[0]!InsertFotoDiCellAktif">
                <anchor moveWithCells="1" sizeWithCells="1">
                  <from>
                    <xdr:col>0</xdr:col>
                    <xdr:colOff>38100</xdr:colOff>
                    <xdr:row>2737</xdr:row>
                    <xdr:rowOff>25400</xdr:rowOff>
                  </from>
                  <to>
                    <xdr:col>0</xdr:col>
                    <xdr:colOff>177800</xdr:colOff>
                    <xdr:row>2737</xdr:row>
                    <xdr:rowOff>177800</xdr:rowOff>
                  </to>
                </anchor>
              </controlPr>
            </control>
          </mc:Choice>
        </mc:AlternateContent>
        <mc:AlternateContent xmlns:mc="http://schemas.openxmlformats.org/markup-compatibility/2006">
          <mc:Choice Requires="x14">
            <control shapeId="73004" r:id="rId270" name="Button 300">
              <controlPr defaultSize="0" print="0" autoFill="0" autoPict="0" macro="[0]!InsertFotoDiCellAktif">
                <anchor moveWithCells="1" sizeWithCells="1">
                  <from>
                    <xdr:col>9</xdr:col>
                    <xdr:colOff>38100</xdr:colOff>
                    <xdr:row>2737</xdr:row>
                    <xdr:rowOff>25400</xdr:rowOff>
                  </from>
                  <to>
                    <xdr:col>9</xdr:col>
                    <xdr:colOff>177800</xdr:colOff>
                    <xdr:row>2737</xdr:row>
                    <xdr:rowOff>177800</xdr:rowOff>
                  </to>
                </anchor>
              </controlPr>
            </control>
          </mc:Choice>
        </mc:AlternateContent>
        <mc:AlternateContent xmlns:mc="http://schemas.openxmlformats.org/markup-compatibility/2006">
          <mc:Choice Requires="x14">
            <control shapeId="73005" r:id="rId271" name="Button 301">
              <controlPr defaultSize="0" print="0" autoFill="0" autoPict="0" macro="[0]!InsertFotoDiCellAktif">
                <anchor moveWithCells="1" sizeWithCells="1">
                  <from>
                    <xdr:col>0</xdr:col>
                    <xdr:colOff>38100</xdr:colOff>
                    <xdr:row>2750</xdr:row>
                    <xdr:rowOff>25400</xdr:rowOff>
                  </from>
                  <to>
                    <xdr:col>0</xdr:col>
                    <xdr:colOff>177800</xdr:colOff>
                    <xdr:row>2750</xdr:row>
                    <xdr:rowOff>177800</xdr:rowOff>
                  </to>
                </anchor>
              </controlPr>
            </control>
          </mc:Choice>
        </mc:AlternateContent>
        <mc:AlternateContent xmlns:mc="http://schemas.openxmlformats.org/markup-compatibility/2006">
          <mc:Choice Requires="x14">
            <control shapeId="73006" r:id="rId272" name="Button 302">
              <controlPr defaultSize="0" print="0" autoFill="0" autoPict="0" macro="[0]!InsertFotoDiCellAktif">
                <anchor moveWithCells="1" sizeWithCells="1">
                  <from>
                    <xdr:col>9</xdr:col>
                    <xdr:colOff>38100</xdr:colOff>
                    <xdr:row>2750</xdr:row>
                    <xdr:rowOff>25400</xdr:rowOff>
                  </from>
                  <to>
                    <xdr:col>9</xdr:col>
                    <xdr:colOff>177800</xdr:colOff>
                    <xdr:row>2750</xdr:row>
                    <xdr:rowOff>177800</xdr:rowOff>
                  </to>
                </anchor>
              </controlPr>
            </control>
          </mc:Choice>
        </mc:AlternateContent>
        <mc:AlternateContent xmlns:mc="http://schemas.openxmlformats.org/markup-compatibility/2006">
          <mc:Choice Requires="x14">
            <control shapeId="73007" r:id="rId273" name="Button 303">
              <controlPr defaultSize="0" print="0" autoFill="0" autoPict="0" macro="[0]!InsertFotoDiCellAktif">
                <anchor moveWithCells="1" sizeWithCells="1">
                  <from>
                    <xdr:col>9</xdr:col>
                    <xdr:colOff>38100</xdr:colOff>
                    <xdr:row>2763</xdr:row>
                    <xdr:rowOff>25400</xdr:rowOff>
                  </from>
                  <to>
                    <xdr:col>9</xdr:col>
                    <xdr:colOff>177800</xdr:colOff>
                    <xdr:row>2763</xdr:row>
                    <xdr:rowOff>177800</xdr:rowOff>
                  </to>
                </anchor>
              </controlPr>
            </control>
          </mc:Choice>
        </mc:AlternateContent>
        <mc:AlternateContent xmlns:mc="http://schemas.openxmlformats.org/markup-compatibility/2006">
          <mc:Choice Requires="x14">
            <control shapeId="73008" r:id="rId274" name="Button 304">
              <controlPr defaultSize="0" print="0" autoFill="0" autoPict="0" macro="[0]!InsertFotoDiCellAktif">
                <anchor moveWithCells="1" sizeWithCells="1">
                  <from>
                    <xdr:col>0</xdr:col>
                    <xdr:colOff>38100</xdr:colOff>
                    <xdr:row>2763</xdr:row>
                    <xdr:rowOff>25400</xdr:rowOff>
                  </from>
                  <to>
                    <xdr:col>0</xdr:col>
                    <xdr:colOff>177800</xdr:colOff>
                    <xdr:row>2763</xdr:row>
                    <xdr:rowOff>177800</xdr:rowOff>
                  </to>
                </anchor>
              </controlPr>
            </control>
          </mc:Choice>
        </mc:AlternateContent>
        <mc:AlternateContent xmlns:mc="http://schemas.openxmlformats.org/markup-compatibility/2006">
          <mc:Choice Requires="x14">
            <control shapeId="73009" r:id="rId275" name="Button 305">
              <controlPr defaultSize="0" print="0" autoFill="0" autoPict="0" macro="[0]!InsertFotoDiCellAktif">
                <anchor moveWithCells="1" sizeWithCells="1">
                  <from>
                    <xdr:col>10</xdr:col>
                    <xdr:colOff>381000</xdr:colOff>
                    <xdr:row>2808</xdr:row>
                    <xdr:rowOff>63500</xdr:rowOff>
                  </from>
                  <to>
                    <xdr:col>10</xdr:col>
                    <xdr:colOff>520700</xdr:colOff>
                    <xdr:row>2809</xdr:row>
                    <xdr:rowOff>12700</xdr:rowOff>
                  </to>
                </anchor>
              </controlPr>
            </control>
          </mc:Choice>
        </mc:AlternateContent>
        <mc:AlternateContent xmlns:mc="http://schemas.openxmlformats.org/markup-compatibility/2006">
          <mc:Choice Requires="x14">
            <control shapeId="73010" r:id="rId276" name="Button 306">
              <controlPr defaultSize="0" print="0" autoFill="0" autoPict="0" macro="[0]!InsertFotoDiCellAktif">
                <anchor moveWithCells="1" sizeWithCells="1">
                  <from>
                    <xdr:col>0</xdr:col>
                    <xdr:colOff>38100</xdr:colOff>
                    <xdr:row>2823</xdr:row>
                    <xdr:rowOff>25400</xdr:rowOff>
                  </from>
                  <to>
                    <xdr:col>0</xdr:col>
                    <xdr:colOff>177800</xdr:colOff>
                    <xdr:row>2823</xdr:row>
                    <xdr:rowOff>177800</xdr:rowOff>
                  </to>
                </anchor>
              </controlPr>
            </control>
          </mc:Choice>
        </mc:AlternateContent>
        <mc:AlternateContent xmlns:mc="http://schemas.openxmlformats.org/markup-compatibility/2006">
          <mc:Choice Requires="x14">
            <control shapeId="73011" r:id="rId277" name="Button 307">
              <controlPr defaultSize="0" print="0" autoFill="0" autoPict="0" macro="[0]!InsertFotoDiCellAktif">
                <anchor moveWithCells="1" sizeWithCells="1">
                  <from>
                    <xdr:col>0</xdr:col>
                    <xdr:colOff>38100</xdr:colOff>
                    <xdr:row>2833</xdr:row>
                    <xdr:rowOff>25400</xdr:rowOff>
                  </from>
                  <to>
                    <xdr:col>0</xdr:col>
                    <xdr:colOff>177800</xdr:colOff>
                    <xdr:row>2833</xdr:row>
                    <xdr:rowOff>177800</xdr:rowOff>
                  </to>
                </anchor>
              </controlPr>
            </control>
          </mc:Choice>
        </mc:AlternateContent>
        <mc:AlternateContent xmlns:mc="http://schemas.openxmlformats.org/markup-compatibility/2006">
          <mc:Choice Requires="x14">
            <control shapeId="73012" r:id="rId278" name="Button 308">
              <controlPr defaultSize="0" print="0" autoFill="0" autoPict="0" macro="[0]!InsertFotoDiCellAktif">
                <anchor moveWithCells="1" sizeWithCells="1">
                  <from>
                    <xdr:col>0</xdr:col>
                    <xdr:colOff>38100</xdr:colOff>
                    <xdr:row>2843</xdr:row>
                    <xdr:rowOff>25400</xdr:rowOff>
                  </from>
                  <to>
                    <xdr:col>0</xdr:col>
                    <xdr:colOff>177800</xdr:colOff>
                    <xdr:row>2843</xdr:row>
                    <xdr:rowOff>177800</xdr:rowOff>
                  </to>
                </anchor>
              </controlPr>
            </control>
          </mc:Choice>
        </mc:AlternateContent>
        <mc:AlternateContent xmlns:mc="http://schemas.openxmlformats.org/markup-compatibility/2006">
          <mc:Choice Requires="x14">
            <control shapeId="73013" r:id="rId279" name="Button 309">
              <controlPr defaultSize="0" print="0" autoFill="0" autoPict="0" macro="[0]!InsertFotoDiCellAktif">
                <anchor moveWithCells="1" sizeWithCells="1">
                  <from>
                    <xdr:col>5</xdr:col>
                    <xdr:colOff>38100</xdr:colOff>
                    <xdr:row>2823</xdr:row>
                    <xdr:rowOff>25400</xdr:rowOff>
                  </from>
                  <to>
                    <xdr:col>5</xdr:col>
                    <xdr:colOff>177800</xdr:colOff>
                    <xdr:row>2823</xdr:row>
                    <xdr:rowOff>177800</xdr:rowOff>
                  </to>
                </anchor>
              </controlPr>
            </control>
          </mc:Choice>
        </mc:AlternateContent>
        <mc:AlternateContent xmlns:mc="http://schemas.openxmlformats.org/markup-compatibility/2006">
          <mc:Choice Requires="x14">
            <control shapeId="73014" r:id="rId280" name="Button 310">
              <controlPr defaultSize="0" print="0" autoFill="0" autoPict="0" macro="[0]!InsertFotoDiCellAktif">
                <anchor moveWithCells="1" sizeWithCells="1">
                  <from>
                    <xdr:col>13</xdr:col>
                    <xdr:colOff>38100</xdr:colOff>
                    <xdr:row>2823</xdr:row>
                    <xdr:rowOff>25400</xdr:rowOff>
                  </from>
                  <to>
                    <xdr:col>13</xdr:col>
                    <xdr:colOff>177800</xdr:colOff>
                    <xdr:row>2823</xdr:row>
                    <xdr:rowOff>177800</xdr:rowOff>
                  </to>
                </anchor>
              </controlPr>
            </control>
          </mc:Choice>
        </mc:AlternateContent>
        <mc:AlternateContent xmlns:mc="http://schemas.openxmlformats.org/markup-compatibility/2006">
          <mc:Choice Requires="x14">
            <control shapeId="73015" r:id="rId281" name="Button 311">
              <controlPr defaultSize="0" print="0" autoFill="0" autoPict="0" macro="[0]!InsertFotoDiCellAktif">
                <anchor moveWithCells="1" sizeWithCells="1">
                  <from>
                    <xdr:col>13</xdr:col>
                    <xdr:colOff>38100</xdr:colOff>
                    <xdr:row>2833</xdr:row>
                    <xdr:rowOff>25400</xdr:rowOff>
                  </from>
                  <to>
                    <xdr:col>13</xdr:col>
                    <xdr:colOff>177800</xdr:colOff>
                    <xdr:row>2833</xdr:row>
                    <xdr:rowOff>177800</xdr:rowOff>
                  </to>
                </anchor>
              </controlPr>
            </control>
          </mc:Choice>
        </mc:AlternateContent>
        <mc:AlternateContent xmlns:mc="http://schemas.openxmlformats.org/markup-compatibility/2006">
          <mc:Choice Requires="x14">
            <control shapeId="73016" r:id="rId282" name="Button 312">
              <controlPr defaultSize="0" print="0" autoFill="0" autoPict="0" macro="[0]!InsertFotoDiCellAktif">
                <anchor moveWithCells="1" sizeWithCells="1">
                  <from>
                    <xdr:col>13</xdr:col>
                    <xdr:colOff>38100</xdr:colOff>
                    <xdr:row>2843</xdr:row>
                    <xdr:rowOff>25400</xdr:rowOff>
                  </from>
                  <to>
                    <xdr:col>13</xdr:col>
                    <xdr:colOff>177800</xdr:colOff>
                    <xdr:row>2843</xdr:row>
                    <xdr:rowOff>177800</xdr:rowOff>
                  </to>
                </anchor>
              </controlPr>
            </control>
          </mc:Choice>
        </mc:AlternateContent>
        <mc:AlternateContent xmlns:mc="http://schemas.openxmlformats.org/markup-compatibility/2006">
          <mc:Choice Requires="x14">
            <control shapeId="73017" r:id="rId283" name="Button 313">
              <controlPr defaultSize="0" print="0" autoFill="0" autoPict="0" macro="[0]!InsertFotoDiCellAktif">
                <anchor moveWithCells="1" sizeWithCells="1">
                  <from>
                    <xdr:col>0</xdr:col>
                    <xdr:colOff>38100</xdr:colOff>
                    <xdr:row>2889</xdr:row>
                    <xdr:rowOff>25400</xdr:rowOff>
                  </from>
                  <to>
                    <xdr:col>0</xdr:col>
                    <xdr:colOff>177800</xdr:colOff>
                    <xdr:row>2889</xdr:row>
                    <xdr:rowOff>177800</xdr:rowOff>
                  </to>
                </anchor>
              </controlPr>
            </control>
          </mc:Choice>
        </mc:AlternateContent>
        <mc:AlternateContent xmlns:mc="http://schemas.openxmlformats.org/markup-compatibility/2006">
          <mc:Choice Requires="x14">
            <control shapeId="73018" r:id="rId284" name="Button 314">
              <controlPr defaultSize="0" print="0" autoFill="0" autoPict="0" macro="[0]!InsertFotoDiCellAktif">
                <anchor moveWithCells="1" sizeWithCells="1">
                  <from>
                    <xdr:col>9</xdr:col>
                    <xdr:colOff>38100</xdr:colOff>
                    <xdr:row>2889</xdr:row>
                    <xdr:rowOff>25400</xdr:rowOff>
                  </from>
                  <to>
                    <xdr:col>9</xdr:col>
                    <xdr:colOff>177800</xdr:colOff>
                    <xdr:row>2889</xdr:row>
                    <xdr:rowOff>177800</xdr:rowOff>
                  </to>
                </anchor>
              </controlPr>
            </control>
          </mc:Choice>
        </mc:AlternateContent>
        <mc:AlternateContent xmlns:mc="http://schemas.openxmlformats.org/markup-compatibility/2006">
          <mc:Choice Requires="x14">
            <control shapeId="73019" r:id="rId285" name="Button 315">
              <controlPr defaultSize="0" print="0" autoFill="0" autoPict="0" macro="[0]!InsertFotoDiCellAktif">
                <anchor moveWithCells="1" sizeWithCells="1">
                  <from>
                    <xdr:col>0</xdr:col>
                    <xdr:colOff>38100</xdr:colOff>
                    <xdr:row>2902</xdr:row>
                    <xdr:rowOff>25400</xdr:rowOff>
                  </from>
                  <to>
                    <xdr:col>0</xdr:col>
                    <xdr:colOff>177800</xdr:colOff>
                    <xdr:row>2902</xdr:row>
                    <xdr:rowOff>177800</xdr:rowOff>
                  </to>
                </anchor>
              </controlPr>
            </control>
          </mc:Choice>
        </mc:AlternateContent>
        <mc:AlternateContent xmlns:mc="http://schemas.openxmlformats.org/markup-compatibility/2006">
          <mc:Choice Requires="x14">
            <control shapeId="73020" r:id="rId286" name="Button 316">
              <controlPr defaultSize="0" print="0" autoFill="0" autoPict="0" macro="[0]!InsertFotoDiCellAktif">
                <anchor moveWithCells="1" sizeWithCells="1">
                  <from>
                    <xdr:col>9</xdr:col>
                    <xdr:colOff>38100</xdr:colOff>
                    <xdr:row>2902</xdr:row>
                    <xdr:rowOff>25400</xdr:rowOff>
                  </from>
                  <to>
                    <xdr:col>9</xdr:col>
                    <xdr:colOff>177800</xdr:colOff>
                    <xdr:row>2902</xdr:row>
                    <xdr:rowOff>177800</xdr:rowOff>
                  </to>
                </anchor>
              </controlPr>
            </control>
          </mc:Choice>
        </mc:AlternateContent>
        <mc:AlternateContent xmlns:mc="http://schemas.openxmlformats.org/markup-compatibility/2006">
          <mc:Choice Requires="x14">
            <control shapeId="73021" r:id="rId287" name="Button 317">
              <controlPr defaultSize="0" print="0" autoFill="0" autoPict="0" macro="[0]!InsertFotoDiCellAktif">
                <anchor moveWithCells="1" sizeWithCells="1">
                  <from>
                    <xdr:col>0</xdr:col>
                    <xdr:colOff>38100</xdr:colOff>
                    <xdr:row>2915</xdr:row>
                    <xdr:rowOff>25400</xdr:rowOff>
                  </from>
                  <to>
                    <xdr:col>0</xdr:col>
                    <xdr:colOff>177800</xdr:colOff>
                    <xdr:row>2915</xdr:row>
                    <xdr:rowOff>177800</xdr:rowOff>
                  </to>
                </anchor>
              </controlPr>
            </control>
          </mc:Choice>
        </mc:AlternateContent>
        <mc:AlternateContent xmlns:mc="http://schemas.openxmlformats.org/markup-compatibility/2006">
          <mc:Choice Requires="x14">
            <control shapeId="73022" r:id="rId288" name="Button 318">
              <controlPr defaultSize="0" print="0" autoFill="0" autoPict="0" macro="[0]!InsertFotoDiCellAktif">
                <anchor moveWithCells="1" sizeWithCells="1">
                  <from>
                    <xdr:col>9</xdr:col>
                    <xdr:colOff>38100</xdr:colOff>
                    <xdr:row>2915</xdr:row>
                    <xdr:rowOff>25400</xdr:rowOff>
                  </from>
                  <to>
                    <xdr:col>9</xdr:col>
                    <xdr:colOff>177800</xdr:colOff>
                    <xdr:row>2915</xdr:row>
                    <xdr:rowOff>177800</xdr:rowOff>
                  </to>
                </anchor>
              </controlPr>
            </control>
          </mc:Choice>
        </mc:AlternateContent>
        <mc:AlternateContent xmlns:mc="http://schemas.openxmlformats.org/markup-compatibility/2006">
          <mc:Choice Requires="x14">
            <control shapeId="73023" r:id="rId289" name="Button 319">
              <controlPr defaultSize="0" print="0" autoFill="0" autoPict="0" macro="[0]!InsertFotoDiCellAktif">
                <anchor moveWithCells="1" sizeWithCells="1">
                  <from>
                    <xdr:col>9</xdr:col>
                    <xdr:colOff>38100</xdr:colOff>
                    <xdr:row>2928</xdr:row>
                    <xdr:rowOff>25400</xdr:rowOff>
                  </from>
                  <to>
                    <xdr:col>9</xdr:col>
                    <xdr:colOff>177800</xdr:colOff>
                    <xdr:row>2928</xdr:row>
                    <xdr:rowOff>177800</xdr:rowOff>
                  </to>
                </anchor>
              </controlPr>
            </control>
          </mc:Choice>
        </mc:AlternateContent>
        <mc:AlternateContent xmlns:mc="http://schemas.openxmlformats.org/markup-compatibility/2006">
          <mc:Choice Requires="x14">
            <control shapeId="73024" r:id="rId290" name="Button 320">
              <controlPr defaultSize="0" print="0" autoFill="0" autoPict="0" macro="[0]!InsertFotoDiCellAktif">
                <anchor moveWithCells="1" sizeWithCells="1">
                  <from>
                    <xdr:col>0</xdr:col>
                    <xdr:colOff>38100</xdr:colOff>
                    <xdr:row>2928</xdr:row>
                    <xdr:rowOff>25400</xdr:rowOff>
                  </from>
                  <to>
                    <xdr:col>0</xdr:col>
                    <xdr:colOff>177800</xdr:colOff>
                    <xdr:row>2928</xdr:row>
                    <xdr:rowOff>177800</xdr:rowOff>
                  </to>
                </anchor>
              </controlPr>
            </control>
          </mc:Choice>
        </mc:AlternateContent>
        <mc:AlternateContent xmlns:mc="http://schemas.openxmlformats.org/markup-compatibility/2006">
          <mc:Choice Requires="x14">
            <control shapeId="73025" r:id="rId291" name="Button 321">
              <controlPr defaultSize="0" print="0" autoFill="0" autoPict="0" macro="[0]!InsertFotoDiCellAktif">
                <anchor moveWithCells="1" sizeWithCells="1">
                  <from>
                    <xdr:col>10</xdr:col>
                    <xdr:colOff>381000</xdr:colOff>
                    <xdr:row>2973</xdr:row>
                    <xdr:rowOff>63500</xdr:rowOff>
                  </from>
                  <to>
                    <xdr:col>10</xdr:col>
                    <xdr:colOff>520700</xdr:colOff>
                    <xdr:row>2974</xdr:row>
                    <xdr:rowOff>12700</xdr:rowOff>
                  </to>
                </anchor>
              </controlPr>
            </control>
          </mc:Choice>
        </mc:AlternateContent>
        <mc:AlternateContent xmlns:mc="http://schemas.openxmlformats.org/markup-compatibility/2006">
          <mc:Choice Requires="x14">
            <control shapeId="73026" r:id="rId292" name="Button 322">
              <controlPr defaultSize="0" print="0" autoFill="0" autoPict="0" macro="[0]!InsertFotoDiCellAktif">
                <anchor moveWithCells="1" sizeWithCells="1">
                  <from>
                    <xdr:col>0</xdr:col>
                    <xdr:colOff>38100</xdr:colOff>
                    <xdr:row>2988</xdr:row>
                    <xdr:rowOff>25400</xdr:rowOff>
                  </from>
                  <to>
                    <xdr:col>0</xdr:col>
                    <xdr:colOff>177800</xdr:colOff>
                    <xdr:row>2988</xdr:row>
                    <xdr:rowOff>177800</xdr:rowOff>
                  </to>
                </anchor>
              </controlPr>
            </control>
          </mc:Choice>
        </mc:AlternateContent>
        <mc:AlternateContent xmlns:mc="http://schemas.openxmlformats.org/markup-compatibility/2006">
          <mc:Choice Requires="x14">
            <control shapeId="73027" r:id="rId293" name="Button 323">
              <controlPr defaultSize="0" print="0" autoFill="0" autoPict="0" macro="[0]!InsertFotoDiCellAktif">
                <anchor moveWithCells="1" sizeWithCells="1">
                  <from>
                    <xdr:col>0</xdr:col>
                    <xdr:colOff>38100</xdr:colOff>
                    <xdr:row>2998</xdr:row>
                    <xdr:rowOff>25400</xdr:rowOff>
                  </from>
                  <to>
                    <xdr:col>0</xdr:col>
                    <xdr:colOff>177800</xdr:colOff>
                    <xdr:row>2998</xdr:row>
                    <xdr:rowOff>177800</xdr:rowOff>
                  </to>
                </anchor>
              </controlPr>
            </control>
          </mc:Choice>
        </mc:AlternateContent>
        <mc:AlternateContent xmlns:mc="http://schemas.openxmlformats.org/markup-compatibility/2006">
          <mc:Choice Requires="x14">
            <control shapeId="73028" r:id="rId294" name="Button 324">
              <controlPr defaultSize="0" print="0" autoFill="0" autoPict="0" macro="[0]!InsertFotoDiCellAktif">
                <anchor moveWithCells="1" sizeWithCells="1">
                  <from>
                    <xdr:col>0</xdr:col>
                    <xdr:colOff>38100</xdr:colOff>
                    <xdr:row>3008</xdr:row>
                    <xdr:rowOff>25400</xdr:rowOff>
                  </from>
                  <to>
                    <xdr:col>0</xdr:col>
                    <xdr:colOff>177800</xdr:colOff>
                    <xdr:row>3008</xdr:row>
                    <xdr:rowOff>177800</xdr:rowOff>
                  </to>
                </anchor>
              </controlPr>
            </control>
          </mc:Choice>
        </mc:AlternateContent>
        <mc:AlternateContent xmlns:mc="http://schemas.openxmlformats.org/markup-compatibility/2006">
          <mc:Choice Requires="x14">
            <control shapeId="73029" r:id="rId295" name="Button 325">
              <controlPr defaultSize="0" print="0" autoFill="0" autoPict="0" macro="[0]!InsertFotoDiCellAktif">
                <anchor moveWithCells="1" sizeWithCells="1">
                  <from>
                    <xdr:col>5</xdr:col>
                    <xdr:colOff>38100</xdr:colOff>
                    <xdr:row>2988</xdr:row>
                    <xdr:rowOff>25400</xdr:rowOff>
                  </from>
                  <to>
                    <xdr:col>5</xdr:col>
                    <xdr:colOff>177800</xdr:colOff>
                    <xdr:row>2988</xdr:row>
                    <xdr:rowOff>177800</xdr:rowOff>
                  </to>
                </anchor>
              </controlPr>
            </control>
          </mc:Choice>
        </mc:AlternateContent>
        <mc:AlternateContent xmlns:mc="http://schemas.openxmlformats.org/markup-compatibility/2006">
          <mc:Choice Requires="x14">
            <control shapeId="73030" r:id="rId296" name="Button 326">
              <controlPr defaultSize="0" print="0" autoFill="0" autoPict="0" macro="[0]!InsertFotoDiCellAktif">
                <anchor moveWithCells="1" sizeWithCells="1">
                  <from>
                    <xdr:col>13</xdr:col>
                    <xdr:colOff>38100</xdr:colOff>
                    <xdr:row>2988</xdr:row>
                    <xdr:rowOff>25400</xdr:rowOff>
                  </from>
                  <to>
                    <xdr:col>13</xdr:col>
                    <xdr:colOff>177800</xdr:colOff>
                    <xdr:row>2988</xdr:row>
                    <xdr:rowOff>177800</xdr:rowOff>
                  </to>
                </anchor>
              </controlPr>
            </control>
          </mc:Choice>
        </mc:AlternateContent>
        <mc:AlternateContent xmlns:mc="http://schemas.openxmlformats.org/markup-compatibility/2006">
          <mc:Choice Requires="x14">
            <control shapeId="73031" r:id="rId297" name="Button 327">
              <controlPr defaultSize="0" print="0" autoFill="0" autoPict="0" macro="[0]!InsertFotoDiCellAktif">
                <anchor moveWithCells="1" sizeWithCells="1">
                  <from>
                    <xdr:col>13</xdr:col>
                    <xdr:colOff>38100</xdr:colOff>
                    <xdr:row>2998</xdr:row>
                    <xdr:rowOff>25400</xdr:rowOff>
                  </from>
                  <to>
                    <xdr:col>13</xdr:col>
                    <xdr:colOff>177800</xdr:colOff>
                    <xdr:row>2998</xdr:row>
                    <xdr:rowOff>177800</xdr:rowOff>
                  </to>
                </anchor>
              </controlPr>
            </control>
          </mc:Choice>
        </mc:AlternateContent>
        <mc:AlternateContent xmlns:mc="http://schemas.openxmlformats.org/markup-compatibility/2006">
          <mc:Choice Requires="x14">
            <control shapeId="73032" r:id="rId298" name="Button 328">
              <controlPr defaultSize="0" print="0" autoFill="0" autoPict="0" macro="[0]!InsertFotoDiCellAktif">
                <anchor moveWithCells="1" sizeWithCells="1">
                  <from>
                    <xdr:col>13</xdr:col>
                    <xdr:colOff>38100</xdr:colOff>
                    <xdr:row>3008</xdr:row>
                    <xdr:rowOff>25400</xdr:rowOff>
                  </from>
                  <to>
                    <xdr:col>13</xdr:col>
                    <xdr:colOff>177800</xdr:colOff>
                    <xdr:row>3008</xdr:row>
                    <xdr:rowOff>177800</xdr:rowOff>
                  </to>
                </anchor>
              </controlPr>
            </control>
          </mc:Choice>
        </mc:AlternateContent>
        <mc:AlternateContent xmlns:mc="http://schemas.openxmlformats.org/markup-compatibility/2006">
          <mc:Choice Requires="x14">
            <control shapeId="73033" r:id="rId299" name="Button 329">
              <controlPr defaultSize="0" print="0" autoFill="0" autoPict="0" macro="[0]!InsertFotoDiCellAktif">
                <anchor moveWithCells="1" sizeWithCells="1">
                  <from>
                    <xdr:col>0</xdr:col>
                    <xdr:colOff>38100</xdr:colOff>
                    <xdr:row>3054</xdr:row>
                    <xdr:rowOff>25400</xdr:rowOff>
                  </from>
                  <to>
                    <xdr:col>0</xdr:col>
                    <xdr:colOff>177800</xdr:colOff>
                    <xdr:row>3054</xdr:row>
                    <xdr:rowOff>177800</xdr:rowOff>
                  </to>
                </anchor>
              </controlPr>
            </control>
          </mc:Choice>
        </mc:AlternateContent>
        <mc:AlternateContent xmlns:mc="http://schemas.openxmlformats.org/markup-compatibility/2006">
          <mc:Choice Requires="x14">
            <control shapeId="73034" r:id="rId300" name="Button 330">
              <controlPr defaultSize="0" print="0" autoFill="0" autoPict="0" macro="[0]!InsertFotoDiCellAktif">
                <anchor moveWithCells="1" sizeWithCells="1">
                  <from>
                    <xdr:col>9</xdr:col>
                    <xdr:colOff>38100</xdr:colOff>
                    <xdr:row>3054</xdr:row>
                    <xdr:rowOff>25400</xdr:rowOff>
                  </from>
                  <to>
                    <xdr:col>9</xdr:col>
                    <xdr:colOff>177800</xdr:colOff>
                    <xdr:row>3054</xdr:row>
                    <xdr:rowOff>177800</xdr:rowOff>
                  </to>
                </anchor>
              </controlPr>
            </control>
          </mc:Choice>
        </mc:AlternateContent>
        <mc:AlternateContent xmlns:mc="http://schemas.openxmlformats.org/markup-compatibility/2006">
          <mc:Choice Requires="x14">
            <control shapeId="73035" r:id="rId301" name="Button 331">
              <controlPr defaultSize="0" print="0" autoFill="0" autoPict="0" macro="[0]!InsertFotoDiCellAktif">
                <anchor moveWithCells="1" sizeWithCells="1">
                  <from>
                    <xdr:col>0</xdr:col>
                    <xdr:colOff>38100</xdr:colOff>
                    <xdr:row>3067</xdr:row>
                    <xdr:rowOff>25400</xdr:rowOff>
                  </from>
                  <to>
                    <xdr:col>0</xdr:col>
                    <xdr:colOff>177800</xdr:colOff>
                    <xdr:row>3067</xdr:row>
                    <xdr:rowOff>177800</xdr:rowOff>
                  </to>
                </anchor>
              </controlPr>
            </control>
          </mc:Choice>
        </mc:AlternateContent>
        <mc:AlternateContent xmlns:mc="http://schemas.openxmlformats.org/markup-compatibility/2006">
          <mc:Choice Requires="x14">
            <control shapeId="73036" r:id="rId302" name="Button 332">
              <controlPr defaultSize="0" print="0" autoFill="0" autoPict="0" macro="[0]!InsertFotoDiCellAktif">
                <anchor moveWithCells="1" sizeWithCells="1">
                  <from>
                    <xdr:col>9</xdr:col>
                    <xdr:colOff>38100</xdr:colOff>
                    <xdr:row>3067</xdr:row>
                    <xdr:rowOff>25400</xdr:rowOff>
                  </from>
                  <to>
                    <xdr:col>9</xdr:col>
                    <xdr:colOff>177800</xdr:colOff>
                    <xdr:row>3067</xdr:row>
                    <xdr:rowOff>177800</xdr:rowOff>
                  </to>
                </anchor>
              </controlPr>
            </control>
          </mc:Choice>
        </mc:AlternateContent>
        <mc:AlternateContent xmlns:mc="http://schemas.openxmlformats.org/markup-compatibility/2006">
          <mc:Choice Requires="x14">
            <control shapeId="73037" r:id="rId303" name="Button 333">
              <controlPr defaultSize="0" print="0" autoFill="0" autoPict="0" macro="[0]!InsertFotoDiCellAktif">
                <anchor moveWithCells="1" sizeWithCells="1">
                  <from>
                    <xdr:col>0</xdr:col>
                    <xdr:colOff>38100</xdr:colOff>
                    <xdr:row>3080</xdr:row>
                    <xdr:rowOff>25400</xdr:rowOff>
                  </from>
                  <to>
                    <xdr:col>0</xdr:col>
                    <xdr:colOff>177800</xdr:colOff>
                    <xdr:row>3080</xdr:row>
                    <xdr:rowOff>177800</xdr:rowOff>
                  </to>
                </anchor>
              </controlPr>
            </control>
          </mc:Choice>
        </mc:AlternateContent>
        <mc:AlternateContent xmlns:mc="http://schemas.openxmlformats.org/markup-compatibility/2006">
          <mc:Choice Requires="x14">
            <control shapeId="73038" r:id="rId304" name="Button 334">
              <controlPr defaultSize="0" print="0" autoFill="0" autoPict="0" macro="[0]!InsertFotoDiCellAktif">
                <anchor moveWithCells="1" sizeWithCells="1">
                  <from>
                    <xdr:col>9</xdr:col>
                    <xdr:colOff>38100</xdr:colOff>
                    <xdr:row>3080</xdr:row>
                    <xdr:rowOff>25400</xdr:rowOff>
                  </from>
                  <to>
                    <xdr:col>9</xdr:col>
                    <xdr:colOff>177800</xdr:colOff>
                    <xdr:row>3080</xdr:row>
                    <xdr:rowOff>177800</xdr:rowOff>
                  </to>
                </anchor>
              </controlPr>
            </control>
          </mc:Choice>
        </mc:AlternateContent>
        <mc:AlternateContent xmlns:mc="http://schemas.openxmlformats.org/markup-compatibility/2006">
          <mc:Choice Requires="x14">
            <control shapeId="73039" r:id="rId305" name="Button 335">
              <controlPr defaultSize="0" print="0" autoFill="0" autoPict="0" macro="[0]!InsertFotoDiCellAktif">
                <anchor moveWithCells="1" sizeWithCells="1">
                  <from>
                    <xdr:col>9</xdr:col>
                    <xdr:colOff>38100</xdr:colOff>
                    <xdr:row>3093</xdr:row>
                    <xdr:rowOff>25400</xdr:rowOff>
                  </from>
                  <to>
                    <xdr:col>9</xdr:col>
                    <xdr:colOff>177800</xdr:colOff>
                    <xdr:row>3093</xdr:row>
                    <xdr:rowOff>177800</xdr:rowOff>
                  </to>
                </anchor>
              </controlPr>
            </control>
          </mc:Choice>
        </mc:AlternateContent>
        <mc:AlternateContent xmlns:mc="http://schemas.openxmlformats.org/markup-compatibility/2006">
          <mc:Choice Requires="x14">
            <control shapeId="73040" r:id="rId306" name="Button 336">
              <controlPr defaultSize="0" print="0" autoFill="0" autoPict="0" macro="[0]!InsertFotoDiCellAktif">
                <anchor moveWithCells="1" sizeWithCells="1">
                  <from>
                    <xdr:col>0</xdr:col>
                    <xdr:colOff>38100</xdr:colOff>
                    <xdr:row>3093</xdr:row>
                    <xdr:rowOff>25400</xdr:rowOff>
                  </from>
                  <to>
                    <xdr:col>0</xdr:col>
                    <xdr:colOff>177800</xdr:colOff>
                    <xdr:row>3093</xdr:row>
                    <xdr:rowOff>177800</xdr:rowOff>
                  </to>
                </anchor>
              </controlPr>
            </control>
          </mc:Choice>
        </mc:AlternateContent>
        <mc:AlternateContent xmlns:mc="http://schemas.openxmlformats.org/markup-compatibility/2006">
          <mc:Choice Requires="x14">
            <control shapeId="73041" r:id="rId307" name="Button 337">
              <controlPr defaultSize="0" print="0" autoFill="0" autoPict="0" macro="[0]!InsertFotoDiCellAktif">
                <anchor moveWithCells="1" sizeWithCells="1">
                  <from>
                    <xdr:col>10</xdr:col>
                    <xdr:colOff>381000</xdr:colOff>
                    <xdr:row>3138</xdr:row>
                    <xdr:rowOff>63500</xdr:rowOff>
                  </from>
                  <to>
                    <xdr:col>10</xdr:col>
                    <xdr:colOff>520700</xdr:colOff>
                    <xdr:row>3139</xdr:row>
                    <xdr:rowOff>12700</xdr:rowOff>
                  </to>
                </anchor>
              </controlPr>
            </control>
          </mc:Choice>
        </mc:AlternateContent>
        <mc:AlternateContent xmlns:mc="http://schemas.openxmlformats.org/markup-compatibility/2006">
          <mc:Choice Requires="x14">
            <control shapeId="73042" r:id="rId308" name="Button 338">
              <controlPr defaultSize="0" print="0" autoFill="0" autoPict="0" macro="[0]!InsertFotoDiCellAktif">
                <anchor moveWithCells="1" sizeWithCells="1">
                  <from>
                    <xdr:col>0</xdr:col>
                    <xdr:colOff>38100</xdr:colOff>
                    <xdr:row>3153</xdr:row>
                    <xdr:rowOff>25400</xdr:rowOff>
                  </from>
                  <to>
                    <xdr:col>0</xdr:col>
                    <xdr:colOff>177800</xdr:colOff>
                    <xdr:row>3153</xdr:row>
                    <xdr:rowOff>177800</xdr:rowOff>
                  </to>
                </anchor>
              </controlPr>
            </control>
          </mc:Choice>
        </mc:AlternateContent>
        <mc:AlternateContent xmlns:mc="http://schemas.openxmlformats.org/markup-compatibility/2006">
          <mc:Choice Requires="x14">
            <control shapeId="73043" r:id="rId309" name="Button 339">
              <controlPr defaultSize="0" print="0" autoFill="0" autoPict="0" macro="[0]!InsertFotoDiCellAktif">
                <anchor moveWithCells="1" sizeWithCells="1">
                  <from>
                    <xdr:col>0</xdr:col>
                    <xdr:colOff>38100</xdr:colOff>
                    <xdr:row>3163</xdr:row>
                    <xdr:rowOff>25400</xdr:rowOff>
                  </from>
                  <to>
                    <xdr:col>0</xdr:col>
                    <xdr:colOff>177800</xdr:colOff>
                    <xdr:row>3163</xdr:row>
                    <xdr:rowOff>177800</xdr:rowOff>
                  </to>
                </anchor>
              </controlPr>
            </control>
          </mc:Choice>
        </mc:AlternateContent>
        <mc:AlternateContent xmlns:mc="http://schemas.openxmlformats.org/markup-compatibility/2006">
          <mc:Choice Requires="x14">
            <control shapeId="73044" r:id="rId310" name="Button 340">
              <controlPr defaultSize="0" print="0" autoFill="0" autoPict="0" macro="[0]!InsertFotoDiCellAktif">
                <anchor moveWithCells="1" sizeWithCells="1">
                  <from>
                    <xdr:col>0</xdr:col>
                    <xdr:colOff>38100</xdr:colOff>
                    <xdr:row>3173</xdr:row>
                    <xdr:rowOff>25400</xdr:rowOff>
                  </from>
                  <to>
                    <xdr:col>0</xdr:col>
                    <xdr:colOff>177800</xdr:colOff>
                    <xdr:row>3173</xdr:row>
                    <xdr:rowOff>177800</xdr:rowOff>
                  </to>
                </anchor>
              </controlPr>
            </control>
          </mc:Choice>
        </mc:AlternateContent>
        <mc:AlternateContent xmlns:mc="http://schemas.openxmlformats.org/markup-compatibility/2006">
          <mc:Choice Requires="x14">
            <control shapeId="73045" r:id="rId311" name="Button 341">
              <controlPr defaultSize="0" print="0" autoFill="0" autoPict="0" macro="[0]!InsertFotoDiCellAktif">
                <anchor moveWithCells="1" sizeWithCells="1">
                  <from>
                    <xdr:col>5</xdr:col>
                    <xdr:colOff>38100</xdr:colOff>
                    <xdr:row>3153</xdr:row>
                    <xdr:rowOff>25400</xdr:rowOff>
                  </from>
                  <to>
                    <xdr:col>5</xdr:col>
                    <xdr:colOff>177800</xdr:colOff>
                    <xdr:row>3153</xdr:row>
                    <xdr:rowOff>177800</xdr:rowOff>
                  </to>
                </anchor>
              </controlPr>
            </control>
          </mc:Choice>
        </mc:AlternateContent>
        <mc:AlternateContent xmlns:mc="http://schemas.openxmlformats.org/markup-compatibility/2006">
          <mc:Choice Requires="x14">
            <control shapeId="73046" r:id="rId312" name="Button 342">
              <controlPr defaultSize="0" print="0" autoFill="0" autoPict="0" macro="[0]!InsertFotoDiCellAktif">
                <anchor moveWithCells="1" sizeWithCells="1">
                  <from>
                    <xdr:col>13</xdr:col>
                    <xdr:colOff>38100</xdr:colOff>
                    <xdr:row>3153</xdr:row>
                    <xdr:rowOff>25400</xdr:rowOff>
                  </from>
                  <to>
                    <xdr:col>13</xdr:col>
                    <xdr:colOff>177800</xdr:colOff>
                    <xdr:row>3153</xdr:row>
                    <xdr:rowOff>177800</xdr:rowOff>
                  </to>
                </anchor>
              </controlPr>
            </control>
          </mc:Choice>
        </mc:AlternateContent>
        <mc:AlternateContent xmlns:mc="http://schemas.openxmlformats.org/markup-compatibility/2006">
          <mc:Choice Requires="x14">
            <control shapeId="73047" r:id="rId313" name="Button 343">
              <controlPr defaultSize="0" print="0" autoFill="0" autoPict="0" macro="[0]!InsertFotoDiCellAktif">
                <anchor moveWithCells="1" sizeWithCells="1">
                  <from>
                    <xdr:col>13</xdr:col>
                    <xdr:colOff>38100</xdr:colOff>
                    <xdr:row>3163</xdr:row>
                    <xdr:rowOff>25400</xdr:rowOff>
                  </from>
                  <to>
                    <xdr:col>13</xdr:col>
                    <xdr:colOff>177800</xdr:colOff>
                    <xdr:row>3163</xdr:row>
                    <xdr:rowOff>177800</xdr:rowOff>
                  </to>
                </anchor>
              </controlPr>
            </control>
          </mc:Choice>
        </mc:AlternateContent>
        <mc:AlternateContent xmlns:mc="http://schemas.openxmlformats.org/markup-compatibility/2006">
          <mc:Choice Requires="x14">
            <control shapeId="73048" r:id="rId314" name="Button 344">
              <controlPr defaultSize="0" print="0" autoFill="0" autoPict="0" macro="[0]!InsertFotoDiCellAktif">
                <anchor moveWithCells="1" sizeWithCells="1">
                  <from>
                    <xdr:col>13</xdr:col>
                    <xdr:colOff>38100</xdr:colOff>
                    <xdr:row>3173</xdr:row>
                    <xdr:rowOff>25400</xdr:rowOff>
                  </from>
                  <to>
                    <xdr:col>13</xdr:col>
                    <xdr:colOff>177800</xdr:colOff>
                    <xdr:row>3173</xdr:row>
                    <xdr:rowOff>177800</xdr:rowOff>
                  </to>
                </anchor>
              </controlPr>
            </control>
          </mc:Choice>
        </mc:AlternateContent>
        <mc:AlternateContent xmlns:mc="http://schemas.openxmlformats.org/markup-compatibility/2006">
          <mc:Choice Requires="x14">
            <control shapeId="73049" r:id="rId315" name="Button 345">
              <controlPr defaultSize="0" print="0" autoFill="0" autoPict="0" macro="[0]!InsertFotoDiCellAktif">
                <anchor moveWithCells="1" sizeWithCells="1">
                  <from>
                    <xdr:col>0</xdr:col>
                    <xdr:colOff>38100</xdr:colOff>
                    <xdr:row>3219</xdr:row>
                    <xdr:rowOff>25400</xdr:rowOff>
                  </from>
                  <to>
                    <xdr:col>0</xdr:col>
                    <xdr:colOff>177800</xdr:colOff>
                    <xdr:row>3219</xdr:row>
                    <xdr:rowOff>177800</xdr:rowOff>
                  </to>
                </anchor>
              </controlPr>
            </control>
          </mc:Choice>
        </mc:AlternateContent>
        <mc:AlternateContent xmlns:mc="http://schemas.openxmlformats.org/markup-compatibility/2006">
          <mc:Choice Requires="x14">
            <control shapeId="73050" r:id="rId316" name="Button 346">
              <controlPr defaultSize="0" print="0" autoFill="0" autoPict="0" macro="[0]!InsertFotoDiCellAktif">
                <anchor moveWithCells="1" sizeWithCells="1">
                  <from>
                    <xdr:col>9</xdr:col>
                    <xdr:colOff>38100</xdr:colOff>
                    <xdr:row>3219</xdr:row>
                    <xdr:rowOff>25400</xdr:rowOff>
                  </from>
                  <to>
                    <xdr:col>9</xdr:col>
                    <xdr:colOff>177800</xdr:colOff>
                    <xdr:row>3219</xdr:row>
                    <xdr:rowOff>177800</xdr:rowOff>
                  </to>
                </anchor>
              </controlPr>
            </control>
          </mc:Choice>
        </mc:AlternateContent>
        <mc:AlternateContent xmlns:mc="http://schemas.openxmlformats.org/markup-compatibility/2006">
          <mc:Choice Requires="x14">
            <control shapeId="73051" r:id="rId317" name="Button 347">
              <controlPr defaultSize="0" print="0" autoFill="0" autoPict="0" macro="[0]!InsertFotoDiCellAktif">
                <anchor moveWithCells="1" sizeWithCells="1">
                  <from>
                    <xdr:col>0</xdr:col>
                    <xdr:colOff>38100</xdr:colOff>
                    <xdr:row>3232</xdr:row>
                    <xdr:rowOff>25400</xdr:rowOff>
                  </from>
                  <to>
                    <xdr:col>0</xdr:col>
                    <xdr:colOff>177800</xdr:colOff>
                    <xdr:row>3232</xdr:row>
                    <xdr:rowOff>177800</xdr:rowOff>
                  </to>
                </anchor>
              </controlPr>
            </control>
          </mc:Choice>
        </mc:AlternateContent>
        <mc:AlternateContent xmlns:mc="http://schemas.openxmlformats.org/markup-compatibility/2006">
          <mc:Choice Requires="x14">
            <control shapeId="73052" r:id="rId318" name="Button 348">
              <controlPr defaultSize="0" print="0" autoFill="0" autoPict="0" macro="[0]!InsertFotoDiCellAktif">
                <anchor moveWithCells="1" sizeWithCells="1">
                  <from>
                    <xdr:col>9</xdr:col>
                    <xdr:colOff>38100</xdr:colOff>
                    <xdr:row>3232</xdr:row>
                    <xdr:rowOff>25400</xdr:rowOff>
                  </from>
                  <to>
                    <xdr:col>9</xdr:col>
                    <xdr:colOff>177800</xdr:colOff>
                    <xdr:row>3232</xdr:row>
                    <xdr:rowOff>177800</xdr:rowOff>
                  </to>
                </anchor>
              </controlPr>
            </control>
          </mc:Choice>
        </mc:AlternateContent>
        <mc:AlternateContent xmlns:mc="http://schemas.openxmlformats.org/markup-compatibility/2006">
          <mc:Choice Requires="x14">
            <control shapeId="73053" r:id="rId319" name="Button 349">
              <controlPr defaultSize="0" print="0" autoFill="0" autoPict="0" macro="[0]!InsertFotoDiCellAktif">
                <anchor moveWithCells="1" sizeWithCells="1">
                  <from>
                    <xdr:col>0</xdr:col>
                    <xdr:colOff>38100</xdr:colOff>
                    <xdr:row>3245</xdr:row>
                    <xdr:rowOff>25400</xdr:rowOff>
                  </from>
                  <to>
                    <xdr:col>0</xdr:col>
                    <xdr:colOff>177800</xdr:colOff>
                    <xdr:row>3245</xdr:row>
                    <xdr:rowOff>177800</xdr:rowOff>
                  </to>
                </anchor>
              </controlPr>
            </control>
          </mc:Choice>
        </mc:AlternateContent>
        <mc:AlternateContent xmlns:mc="http://schemas.openxmlformats.org/markup-compatibility/2006">
          <mc:Choice Requires="x14">
            <control shapeId="73054" r:id="rId320" name="Button 350">
              <controlPr defaultSize="0" print="0" autoFill="0" autoPict="0" macro="[0]!InsertFotoDiCellAktif">
                <anchor moveWithCells="1" sizeWithCells="1">
                  <from>
                    <xdr:col>9</xdr:col>
                    <xdr:colOff>38100</xdr:colOff>
                    <xdr:row>3245</xdr:row>
                    <xdr:rowOff>25400</xdr:rowOff>
                  </from>
                  <to>
                    <xdr:col>9</xdr:col>
                    <xdr:colOff>177800</xdr:colOff>
                    <xdr:row>3245</xdr:row>
                    <xdr:rowOff>177800</xdr:rowOff>
                  </to>
                </anchor>
              </controlPr>
            </control>
          </mc:Choice>
        </mc:AlternateContent>
        <mc:AlternateContent xmlns:mc="http://schemas.openxmlformats.org/markup-compatibility/2006">
          <mc:Choice Requires="x14">
            <control shapeId="73055" r:id="rId321" name="Button 351">
              <controlPr defaultSize="0" print="0" autoFill="0" autoPict="0" macro="[0]!InsertFotoDiCellAktif">
                <anchor moveWithCells="1" sizeWithCells="1">
                  <from>
                    <xdr:col>9</xdr:col>
                    <xdr:colOff>38100</xdr:colOff>
                    <xdr:row>3258</xdr:row>
                    <xdr:rowOff>25400</xdr:rowOff>
                  </from>
                  <to>
                    <xdr:col>9</xdr:col>
                    <xdr:colOff>177800</xdr:colOff>
                    <xdr:row>3258</xdr:row>
                    <xdr:rowOff>177800</xdr:rowOff>
                  </to>
                </anchor>
              </controlPr>
            </control>
          </mc:Choice>
        </mc:AlternateContent>
        <mc:AlternateContent xmlns:mc="http://schemas.openxmlformats.org/markup-compatibility/2006">
          <mc:Choice Requires="x14">
            <control shapeId="73056" r:id="rId322" name="Button 352">
              <controlPr defaultSize="0" print="0" autoFill="0" autoPict="0" macro="[0]!InsertFotoDiCellAktif">
                <anchor moveWithCells="1" sizeWithCells="1">
                  <from>
                    <xdr:col>0</xdr:col>
                    <xdr:colOff>38100</xdr:colOff>
                    <xdr:row>3258</xdr:row>
                    <xdr:rowOff>25400</xdr:rowOff>
                  </from>
                  <to>
                    <xdr:col>0</xdr:col>
                    <xdr:colOff>177800</xdr:colOff>
                    <xdr:row>3258</xdr:row>
                    <xdr:rowOff>177800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12801-4C95-9547-975E-D6CD2FCBA4AE}">
  <sheetPr codeName="Sheet14">
    <tabColor theme="5"/>
  </sheetPr>
  <dimension ref="A1:M39"/>
  <sheetViews>
    <sheetView view="pageBreakPreview" topLeftCell="A4" zoomScale="125" zoomScaleNormal="100" workbookViewId="0">
      <selection activeCell="G29" sqref="G29"/>
    </sheetView>
  </sheetViews>
  <sheetFormatPr baseColWidth="10" defaultColWidth="10.83203125" defaultRowHeight="15" x14ac:dyDescent="0.2"/>
  <cols>
    <col min="1" max="2" width="3.83203125" customWidth="1"/>
    <col min="3" max="9" width="9.33203125" customWidth="1"/>
    <col min="10" max="11" width="3.83203125" customWidth="1"/>
  </cols>
  <sheetData>
    <row r="1" spans="2:13" s="1" customFormat="1" ht="14" x14ac:dyDescent="0.15"/>
    <row r="2" spans="2:13" s="1" customFormat="1" ht="18" x14ac:dyDescent="0.2">
      <c r="B2" s="341" t="s">
        <v>0</v>
      </c>
      <c r="C2" s="341"/>
      <c r="D2" s="341"/>
      <c r="E2" s="341"/>
      <c r="F2" s="341"/>
      <c r="G2" s="341"/>
      <c r="H2" s="341"/>
      <c r="I2" s="341"/>
      <c r="J2" s="341"/>
    </row>
    <row r="3" spans="2:13" s="1" customFormat="1" ht="19" thickBot="1" x14ac:dyDescent="0.25">
      <c r="B3" s="341" t="s">
        <v>6</v>
      </c>
      <c r="C3" s="341"/>
      <c r="D3" s="341"/>
      <c r="E3" s="341"/>
      <c r="F3" s="341"/>
      <c r="G3" s="341"/>
      <c r="H3" s="341"/>
      <c r="I3" s="341"/>
      <c r="J3" s="341"/>
    </row>
    <row r="4" spans="2:13" s="1" customFormat="1" ht="19" thickBot="1" x14ac:dyDescent="0.25">
      <c r="B4" s="341" t="s">
        <v>7</v>
      </c>
      <c r="C4" s="341"/>
      <c r="D4" s="341"/>
      <c r="E4" s="341"/>
      <c r="F4" s="341"/>
      <c r="G4" s="341"/>
      <c r="H4" s="341"/>
      <c r="I4" s="341"/>
      <c r="J4" s="341"/>
      <c r="M4" s="2">
        <v>1</v>
      </c>
    </row>
    <row r="5" spans="2:13" s="1" customFormat="1" ht="14" x14ac:dyDescent="0.15"/>
    <row r="6" spans="2:13" s="1" customFormat="1" ht="25" customHeight="1" x14ac:dyDescent="0.15">
      <c r="B6" s="409" t="s">
        <v>350</v>
      </c>
      <c r="C6" s="409"/>
      <c r="D6" s="409"/>
      <c r="E6" s="409"/>
      <c r="F6" s="409"/>
      <c r="G6" s="409"/>
      <c r="H6" s="409"/>
      <c r="I6" s="409"/>
      <c r="J6" s="409"/>
    </row>
    <row r="7" spans="2:13" s="1" customFormat="1" ht="29" customHeight="1" x14ac:dyDescent="0.15">
      <c r="B7" s="409"/>
      <c r="C7" s="409"/>
      <c r="D7" s="409"/>
      <c r="E7" s="409"/>
      <c r="F7" s="409"/>
      <c r="G7" s="409"/>
      <c r="H7" s="409"/>
      <c r="I7" s="409"/>
      <c r="J7" s="409"/>
    </row>
    <row r="8" spans="2:13" s="1" customFormat="1" ht="14" x14ac:dyDescent="0.15"/>
    <row r="9" spans="2:13" s="1" customFormat="1" ht="14" x14ac:dyDescent="0.15"/>
    <row r="10" spans="2:13" s="1" customFormat="1" ht="14" x14ac:dyDescent="0.15"/>
    <row r="11" spans="2:13" s="1" customFormat="1" ht="14" x14ac:dyDescent="0.15"/>
    <row r="12" spans="2:13" s="1" customFormat="1" ht="14" x14ac:dyDescent="0.15"/>
    <row r="13" spans="2:13" s="1" customFormat="1" ht="14" x14ac:dyDescent="0.15"/>
    <row r="14" spans="2:13" s="1" customFormat="1" ht="14" x14ac:dyDescent="0.15"/>
    <row r="15" spans="2:13" s="1" customFormat="1" ht="14" x14ac:dyDescent="0.15"/>
    <row r="16" spans="2:13" s="1" customFormat="1" ht="14" x14ac:dyDescent="0.15"/>
    <row r="17" spans="2:9" s="1" customFormat="1" ht="14" x14ac:dyDescent="0.15"/>
    <row r="18" spans="2:9" s="1" customFormat="1" ht="14" x14ac:dyDescent="0.15"/>
    <row r="19" spans="2:9" s="1" customFormat="1" ht="14" x14ac:dyDescent="0.15"/>
    <row r="20" spans="2:9" s="1" customFormat="1" ht="14" x14ac:dyDescent="0.15"/>
    <row r="21" spans="2:9" s="1" customFormat="1" ht="14" x14ac:dyDescent="0.15"/>
    <row r="22" spans="2:9" s="1" customFormat="1" ht="14" x14ac:dyDescent="0.15"/>
    <row r="23" spans="2:9" s="1" customFormat="1" ht="14" x14ac:dyDescent="0.15"/>
    <row r="24" spans="2:9" s="1" customFormat="1" ht="14" x14ac:dyDescent="0.15"/>
    <row r="25" spans="2:9" s="1" customFormat="1" ht="14" x14ac:dyDescent="0.15"/>
    <row r="26" spans="2:9" s="1" customFormat="1" ht="14" x14ac:dyDescent="0.15"/>
    <row r="27" spans="2:9" s="3" customFormat="1" ht="19" customHeight="1" thickBot="1" x14ac:dyDescent="0.25"/>
    <row r="28" spans="2:9" s="3" customFormat="1" ht="19" customHeight="1" x14ac:dyDescent="0.2">
      <c r="B28" s="4"/>
      <c r="C28" s="5"/>
      <c r="D28" s="6"/>
      <c r="E28" s="7"/>
      <c r="F28" s="7"/>
      <c r="G28" s="7"/>
      <c r="H28" s="7"/>
      <c r="I28" s="8"/>
    </row>
    <row r="29" spans="2:9" s="3" customFormat="1" ht="19" customHeight="1" x14ac:dyDescent="0.2">
      <c r="B29" s="4"/>
      <c r="C29" s="9"/>
      <c r="D29" s="4" t="s">
        <v>11</v>
      </c>
      <c r="F29" s="3" t="s">
        <v>2</v>
      </c>
      <c r="G29" s="3" t="str">
        <f>[128]Base_02!$C$27</f>
        <v>Membangun Bersama</v>
      </c>
      <c r="I29" s="10"/>
    </row>
    <row r="30" spans="2:9" s="3" customFormat="1" ht="19" customHeight="1" x14ac:dyDescent="0.2">
      <c r="B30" s="4"/>
      <c r="C30" s="9"/>
      <c r="D30" s="4" t="str">
        <f>[128]Base_01!$B$2</f>
        <v>Kelurahan</v>
      </c>
      <c r="F30" s="3" t="s">
        <v>2</v>
      </c>
      <c r="I30" s="10"/>
    </row>
    <row r="31" spans="2:9" s="3" customFormat="1" ht="19" customHeight="1" x14ac:dyDescent="0.2">
      <c r="B31" s="4"/>
      <c r="C31" s="9"/>
      <c r="D31" s="4" t="s">
        <v>9</v>
      </c>
      <c r="F31" s="3" t="s">
        <v>2</v>
      </c>
      <c r="G31" s="3" t="str">
        <f>[128]Base_01!$C$3</f>
        <v>Sorong Manoi</v>
      </c>
      <c r="I31" s="10"/>
    </row>
    <row r="32" spans="2:9" s="3" customFormat="1" ht="19" customHeight="1" x14ac:dyDescent="0.2">
      <c r="B32" s="4"/>
      <c r="C32" s="9"/>
      <c r="D32" s="4" t="str">
        <f>[128]Base_01!$B$4</f>
        <v>Kota</v>
      </c>
      <c r="F32" s="3" t="s">
        <v>2</v>
      </c>
      <c r="G32" s="3" t="str">
        <f>[128]Base_01!$C$4</f>
        <v>Sorong</v>
      </c>
      <c r="I32" s="10"/>
    </row>
    <row r="33" spans="1:11" s="3" customFormat="1" ht="19" customHeight="1" thickBot="1" x14ac:dyDescent="0.25">
      <c r="B33" s="4"/>
      <c r="C33" s="11"/>
      <c r="D33" s="12"/>
      <c r="E33" s="12"/>
      <c r="F33" s="12"/>
      <c r="G33" s="12"/>
      <c r="H33" s="12"/>
      <c r="I33" s="13"/>
    </row>
    <row r="34" spans="1:11" s="3" customFormat="1" ht="19" customHeight="1" x14ac:dyDescent="0.2"/>
    <row r="35" spans="1:11" s="3" customFormat="1" ht="19" customHeight="1" x14ac:dyDescent="0.2"/>
    <row r="36" spans="1:11" s="3" customFormat="1" ht="19" customHeight="1" x14ac:dyDescent="0.2"/>
    <row r="37" spans="1:11" s="3" customFormat="1" ht="18" customHeight="1" x14ac:dyDescent="0.2">
      <c r="A37" s="340" t="str">
        <f>UPPER([128]Base_01!$B$4&amp;" "&amp;[128]Base_01!$C$4)</f>
        <v>KOTA SORONG</v>
      </c>
      <c r="B37" s="340"/>
      <c r="C37" s="340"/>
      <c r="D37" s="340"/>
      <c r="E37" s="340"/>
      <c r="F37" s="340"/>
      <c r="G37" s="340"/>
      <c r="H37" s="340"/>
      <c r="I37" s="340"/>
      <c r="J37" s="340"/>
      <c r="K37" s="340"/>
    </row>
    <row r="38" spans="1:11" s="3" customFormat="1" ht="18" customHeight="1" x14ac:dyDescent="0.2">
      <c r="A38" s="340" t="str">
        <f>UPPER([128]Base_01!$B$5&amp;" "&amp;[128]Base_01!$C$5)</f>
        <v>PROVINSI PAPUA BARAT DAYA</v>
      </c>
      <c r="B38" s="340"/>
      <c r="C38" s="340"/>
      <c r="D38" s="340"/>
      <c r="E38" s="340"/>
      <c r="F38" s="340"/>
      <c r="G38" s="340"/>
      <c r="H38" s="340"/>
      <c r="I38" s="340"/>
      <c r="J38" s="340"/>
      <c r="K38" s="340"/>
    </row>
    <row r="39" spans="1:11" s="3" customFormat="1" ht="18" customHeight="1" x14ac:dyDescent="0.2">
      <c r="A39" s="340" t="s">
        <v>5</v>
      </c>
      <c r="B39" s="340"/>
      <c r="C39" s="340"/>
      <c r="D39" s="340"/>
      <c r="E39" s="340"/>
      <c r="F39" s="340"/>
      <c r="G39" s="340"/>
      <c r="H39" s="340"/>
      <c r="I39" s="340"/>
      <c r="J39" s="340"/>
      <c r="K39" s="340"/>
    </row>
  </sheetData>
  <mergeCells count="7">
    <mergeCell ref="A39:K39"/>
    <mergeCell ref="B6:J7"/>
    <mergeCell ref="B2:J2"/>
    <mergeCell ref="B3:J3"/>
    <mergeCell ref="B4:J4"/>
    <mergeCell ref="A37:K37"/>
    <mergeCell ref="A38:K38"/>
  </mergeCells>
  <pageMargins left="0.7" right="0.7" top="0.75" bottom="0.75" header="0.3" footer="0.3"/>
  <pageSetup paperSize="9" orientation="portrait" horizontalDpi="0" verticalDpi="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E7CF4-51BC-0848-BE41-C2CEAFC35939}">
  <sheetPr codeName="Sheet15">
    <tabColor theme="9" tint="0.39997558519241921"/>
  </sheetPr>
  <dimension ref="A1:D18"/>
  <sheetViews>
    <sheetView workbookViewId="0">
      <selection activeCell="C19" sqref="C19"/>
    </sheetView>
  </sheetViews>
  <sheetFormatPr baseColWidth="10" defaultColWidth="10.83203125" defaultRowHeight="15" x14ac:dyDescent="0.2"/>
  <cols>
    <col min="1" max="1" width="5" customWidth="1"/>
    <col min="2" max="2" width="51.1640625" customWidth="1"/>
  </cols>
  <sheetData>
    <row r="1" spans="1:4" x14ac:dyDescent="0.2">
      <c r="A1" s="342" t="s">
        <v>341</v>
      </c>
      <c r="B1" s="343" t="s">
        <v>342</v>
      </c>
      <c r="C1" s="344" t="s">
        <v>343</v>
      </c>
      <c r="D1" s="343" t="s">
        <v>344</v>
      </c>
    </row>
    <row r="2" spans="1:4" x14ac:dyDescent="0.2">
      <c r="A2" s="342"/>
      <c r="B2" s="343"/>
      <c r="C2" s="345"/>
      <c r="D2" s="343"/>
    </row>
    <row r="3" spans="1:4" ht="34" customHeight="1" x14ac:dyDescent="0.2">
      <c r="A3" s="92">
        <v>1</v>
      </c>
      <c r="B3" s="93" t="s">
        <v>517</v>
      </c>
      <c r="C3" s="95"/>
      <c r="D3" s="95"/>
    </row>
    <row r="4" spans="1:4" ht="34" customHeight="1" x14ac:dyDescent="0.2">
      <c r="A4" s="92">
        <v>2</v>
      </c>
      <c r="B4" s="93" t="s">
        <v>522</v>
      </c>
      <c r="C4" s="94" t="s">
        <v>671</v>
      </c>
      <c r="D4" s="95"/>
    </row>
    <row r="5" spans="1:4" ht="34" customHeight="1" x14ac:dyDescent="0.2">
      <c r="A5" s="92">
        <v>3</v>
      </c>
      <c r="B5" s="93" t="s">
        <v>724</v>
      </c>
      <c r="C5" s="94"/>
      <c r="D5" s="95"/>
    </row>
    <row r="6" spans="1:4" ht="34" customHeight="1" x14ac:dyDescent="0.2">
      <c r="A6" s="92">
        <v>4</v>
      </c>
      <c r="B6" s="93" t="s">
        <v>523</v>
      </c>
      <c r="C6" s="94"/>
      <c r="D6" s="95"/>
    </row>
    <row r="7" spans="1:4" ht="34" customHeight="1" x14ac:dyDescent="0.2">
      <c r="A7" s="92">
        <v>5</v>
      </c>
      <c r="B7" s="93" t="s">
        <v>526</v>
      </c>
      <c r="C7" s="94"/>
      <c r="D7" s="95"/>
    </row>
    <row r="8" spans="1:4" ht="34" customHeight="1" x14ac:dyDescent="0.2">
      <c r="A8" s="92">
        <v>6</v>
      </c>
      <c r="B8" s="93" t="s">
        <v>518</v>
      </c>
      <c r="C8" s="94" t="s">
        <v>725</v>
      </c>
      <c r="D8" s="95"/>
    </row>
    <row r="9" spans="1:4" ht="34" customHeight="1" x14ac:dyDescent="0.2">
      <c r="A9" s="92">
        <v>7</v>
      </c>
      <c r="B9" s="93" t="s">
        <v>726</v>
      </c>
      <c r="C9" s="94" t="s">
        <v>727</v>
      </c>
      <c r="D9" s="95"/>
    </row>
    <row r="10" spans="1:4" ht="34" customHeight="1" x14ac:dyDescent="0.2">
      <c r="A10" s="92">
        <v>8</v>
      </c>
      <c r="B10" s="93" t="s">
        <v>519</v>
      </c>
      <c r="C10" s="94"/>
      <c r="D10" s="95"/>
    </row>
    <row r="11" spans="1:4" ht="34" customHeight="1" x14ac:dyDescent="0.2">
      <c r="A11" s="92">
        <v>9</v>
      </c>
      <c r="B11" s="93" t="s">
        <v>521</v>
      </c>
      <c r="C11" s="94" t="s">
        <v>748</v>
      </c>
      <c r="D11" s="95"/>
    </row>
    <row r="12" spans="1:4" ht="34" customHeight="1" x14ac:dyDescent="0.2">
      <c r="A12" s="92">
        <v>10</v>
      </c>
      <c r="B12" s="93" t="s">
        <v>623</v>
      </c>
      <c r="C12" s="94"/>
      <c r="D12" s="95"/>
    </row>
    <row r="13" spans="1:4" ht="34" customHeight="1" x14ac:dyDescent="0.2">
      <c r="A13" s="92">
        <v>11</v>
      </c>
      <c r="B13" s="93" t="s">
        <v>524</v>
      </c>
      <c r="C13" s="94"/>
      <c r="D13" s="95"/>
    </row>
    <row r="14" spans="1:4" ht="34" customHeight="1" x14ac:dyDescent="0.2">
      <c r="A14" s="92">
        <v>12</v>
      </c>
      <c r="B14" s="93" t="s">
        <v>525</v>
      </c>
      <c r="C14" s="94"/>
      <c r="D14" s="95"/>
    </row>
    <row r="15" spans="1:4" ht="34" customHeight="1" x14ac:dyDescent="0.2">
      <c r="A15" s="92">
        <v>13</v>
      </c>
      <c r="B15" s="93" t="s">
        <v>527</v>
      </c>
      <c r="C15" s="94"/>
      <c r="D15" s="95"/>
    </row>
    <row r="16" spans="1:4" ht="34" customHeight="1" x14ac:dyDescent="0.2">
      <c r="A16" s="92">
        <v>14</v>
      </c>
      <c r="B16" s="93" t="s">
        <v>648</v>
      </c>
      <c r="C16" s="94"/>
      <c r="D16" s="95"/>
    </row>
    <row r="17" spans="1:4" ht="34" customHeight="1" x14ac:dyDescent="0.2">
      <c r="A17" s="92">
        <v>15</v>
      </c>
      <c r="B17" s="93" t="s">
        <v>649</v>
      </c>
      <c r="C17" s="94"/>
      <c r="D17" s="95"/>
    </row>
    <row r="18" spans="1:4" ht="34" customHeight="1" x14ac:dyDescent="0.2">
      <c r="A18" s="92">
        <v>16</v>
      </c>
      <c r="B18" s="93" t="s">
        <v>650</v>
      </c>
      <c r="C18" s="94" t="s">
        <v>746</v>
      </c>
      <c r="D18" s="95"/>
    </row>
  </sheetData>
  <mergeCells count="4">
    <mergeCell ref="A1:A2"/>
    <mergeCell ref="B1:B2"/>
    <mergeCell ref="C1:C2"/>
    <mergeCell ref="D1:D2"/>
  </mergeCells>
  <printOptions horizontalCentered="1"/>
  <pageMargins left="0.70866141732283472" right="0.70866141732283472" top="0.74803149606299213" bottom="0.74803149606299213" header="0.31496062992125984" footer="0.31496062992125984"/>
  <pageSetup paperSize="9"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82178-CB81-0B4F-A7CE-12512F18BE3C}">
  <sheetPr codeName="Sheet16">
    <tabColor theme="8" tint="0.39997558519241921"/>
  </sheetPr>
  <dimension ref="A1:O85"/>
  <sheetViews>
    <sheetView view="pageBreakPreview" zoomScale="94" zoomScaleNormal="100" workbookViewId="0">
      <selection activeCell="AR20" sqref="AR20"/>
    </sheetView>
  </sheetViews>
  <sheetFormatPr baseColWidth="10" defaultColWidth="10.83203125" defaultRowHeight="14" x14ac:dyDescent="0.15"/>
  <cols>
    <col min="1" max="1" width="14.33203125" style="1" customWidth="1"/>
    <col min="2" max="10" width="10.83203125" style="1"/>
    <col min="11" max="11" width="62.5" style="1" hidden="1" customWidth="1"/>
    <col min="12" max="16384" width="10.83203125" style="1"/>
  </cols>
  <sheetData>
    <row r="1" spans="1:15" x14ac:dyDescent="0.15">
      <c r="A1" s="96" t="s">
        <v>341</v>
      </c>
    </row>
    <row r="2" spans="1:15" x14ac:dyDescent="0.15">
      <c r="A2" s="96" t="s">
        <v>351</v>
      </c>
      <c r="B2" s="1" t="s">
        <v>352</v>
      </c>
    </row>
    <row r="3" spans="1:15" x14ac:dyDescent="0.15">
      <c r="A3" s="96" t="s">
        <v>353</v>
      </c>
      <c r="B3" s="97" t="s">
        <v>354</v>
      </c>
    </row>
    <row r="5" spans="1:15" x14ac:dyDescent="0.15">
      <c r="A5" s="410" t="s">
        <v>355</v>
      </c>
      <c r="B5" s="410"/>
      <c r="C5" s="410"/>
    </row>
    <row r="6" spans="1:15" x14ac:dyDescent="0.15">
      <c r="A6" s="1" t="s">
        <v>356</v>
      </c>
    </row>
    <row r="7" spans="1:15" x14ac:dyDescent="0.15">
      <c r="A7" s="1" t="s">
        <v>357</v>
      </c>
    </row>
    <row r="9" spans="1:15" ht="16" x14ac:dyDescent="0.15">
      <c r="A9" s="1" t="s">
        <v>358</v>
      </c>
      <c r="K9" s="1" t="s">
        <v>388</v>
      </c>
      <c r="L9" s="411" t="s">
        <v>359</v>
      </c>
      <c r="M9" s="411"/>
      <c r="N9" s="411"/>
      <c r="O9" s="411"/>
    </row>
    <row r="10" spans="1:15" ht="16" customHeight="1" x14ac:dyDescent="0.2">
      <c r="A10" s="309" t="str">
        <f>K9&amp;K10&amp;K11&amp;K12&amp;K13</f>
        <v xml:space="preserve">            Sehubungan dengan pelaksanaan kegiatan Bedah Rumah Tahun Anggaran 2026, yang bertempat di Kelurahan Klasabi, Distrik Sorong Manoi, Kota Sorong, , maka bersama ini kami mengundangan Bapak/Ibu Penerima Bantuan dan masyarakat untuk hadir dalam kegiatan Sosialisasi dan Penyuluhan  yang akan di laksanakan pada :</v>
      </c>
      <c r="B10" s="309"/>
      <c r="C10" s="309"/>
      <c r="D10" s="309"/>
      <c r="E10" s="309"/>
      <c r="F10" s="309"/>
      <c r="G10" s="309"/>
      <c r="H10" s="309"/>
      <c r="I10" s="309"/>
      <c r="K10" s="1" t="str">
        <f>[128]Base_01!$B$2&amp;" "&amp;[128]Base_01!$C$2&amp;", "</f>
        <v xml:space="preserve">Kelurahan Klasabi, </v>
      </c>
      <c r="L10" s="99" t="s">
        <v>360</v>
      </c>
      <c r="M10" s="100"/>
      <c r="N10" s="101" t="s">
        <v>2</v>
      </c>
      <c r="O10" s="101" t="s">
        <v>386</v>
      </c>
    </row>
    <row r="11" spans="1:15" ht="16" x14ac:dyDescent="0.2">
      <c r="A11" s="309"/>
      <c r="B11" s="309"/>
      <c r="C11" s="309"/>
      <c r="D11" s="309"/>
      <c r="E11" s="309"/>
      <c r="F11" s="309"/>
      <c r="G11" s="309"/>
      <c r="H11" s="309"/>
      <c r="I11" s="309"/>
      <c r="K11" s="1" t="str">
        <f>[128]Base_01!$B$3&amp;" "&amp;[128]Base_01!$C$3&amp;", "</f>
        <v xml:space="preserve">Distrik Sorong Manoi, </v>
      </c>
      <c r="L11" s="99" t="s">
        <v>361</v>
      </c>
      <c r="M11" s="100"/>
      <c r="N11" s="101" t="s">
        <v>2</v>
      </c>
      <c r="O11" s="101"/>
    </row>
    <row r="12" spans="1:15" ht="16" x14ac:dyDescent="0.2">
      <c r="A12" s="309"/>
      <c r="B12" s="309"/>
      <c r="C12" s="309"/>
      <c r="D12" s="309"/>
      <c r="E12" s="309"/>
      <c r="F12" s="309"/>
      <c r="G12" s="309"/>
      <c r="H12" s="309"/>
      <c r="I12" s="309"/>
      <c r="K12" s="1" t="str">
        <f>[128]Base_01!$B$4&amp;" "&amp;[128]Base_01!$C$4&amp;", "</f>
        <v xml:space="preserve">Kota Sorong, </v>
      </c>
      <c r="L12" s="99" t="s">
        <v>362</v>
      </c>
      <c r="M12" s="100"/>
      <c r="N12" s="101" t="s">
        <v>2</v>
      </c>
      <c r="O12" s="101" t="str">
        <f>'[129]II-6'!M8</f>
        <v>April</v>
      </c>
    </row>
    <row r="13" spans="1:15" ht="16" x14ac:dyDescent="0.2">
      <c r="A13" s="96" t="s">
        <v>366</v>
      </c>
      <c r="B13" s="1" t="str">
        <f>O10&amp;", "&amp;TEXT(O14,"dd mmmm yyyy")</f>
        <v>Senin, 20 April 2026</v>
      </c>
      <c r="K13" s="1" t="s">
        <v>363</v>
      </c>
      <c r="L13" s="99" t="s">
        <v>364</v>
      </c>
      <c r="M13" s="100"/>
      <c r="N13" s="101" t="s">
        <v>2</v>
      </c>
      <c r="O13" s="101" t="s">
        <v>365</v>
      </c>
    </row>
    <row r="14" spans="1:15" ht="16" x14ac:dyDescent="0.2">
      <c r="A14" s="96" t="s">
        <v>368</v>
      </c>
      <c r="B14" s="1" t="str">
        <f>O13</f>
        <v>Balai Desa Kelurahan Klasabi</v>
      </c>
      <c r="L14" s="102" t="s">
        <v>367</v>
      </c>
      <c r="N14" s="101" t="s">
        <v>2</v>
      </c>
      <c r="O14" s="103">
        <v>46132</v>
      </c>
    </row>
    <row r="15" spans="1:15" ht="16" x14ac:dyDescent="0.2">
      <c r="A15" s="96" t="s">
        <v>369</v>
      </c>
      <c r="B15" s="1" t="str">
        <f>O15</f>
        <v>09.00 - 12.00 WIT</v>
      </c>
      <c r="L15" s="102" t="s">
        <v>369</v>
      </c>
      <c r="N15" s="101" t="s">
        <v>2</v>
      </c>
      <c r="O15" s="1" t="s">
        <v>370</v>
      </c>
    </row>
    <row r="16" spans="1:15" x14ac:dyDescent="0.15">
      <c r="A16" s="96" t="s">
        <v>371</v>
      </c>
      <c r="B16" s="1" t="s">
        <v>372</v>
      </c>
    </row>
    <row r="17" spans="1:9" x14ac:dyDescent="0.15">
      <c r="B17" s="1" t="s">
        <v>373</v>
      </c>
    </row>
    <row r="18" spans="1:9" x14ac:dyDescent="0.15">
      <c r="B18" s="1" t="s">
        <v>374</v>
      </c>
    </row>
    <row r="19" spans="1:9" x14ac:dyDescent="0.15">
      <c r="B19" s="1" t="s">
        <v>375</v>
      </c>
    </row>
    <row r="20" spans="1:9" x14ac:dyDescent="0.15">
      <c r="B20" s="1" t="s">
        <v>376</v>
      </c>
    </row>
    <row r="21" spans="1:9" x14ac:dyDescent="0.15">
      <c r="B21" s="1" t="s">
        <v>377</v>
      </c>
    </row>
    <row r="22" spans="1:9" x14ac:dyDescent="0.15">
      <c r="B22" s="1" t="s">
        <v>378</v>
      </c>
    </row>
    <row r="23" spans="1:9" x14ac:dyDescent="0.15">
      <c r="B23" s="1" t="s">
        <v>378</v>
      </c>
    </row>
    <row r="24" spans="1:9" ht="14" customHeight="1" x14ac:dyDescent="0.15">
      <c r="A24" s="412" t="s">
        <v>379</v>
      </c>
      <c r="B24" s="412"/>
      <c r="C24" s="412"/>
      <c r="D24" s="412"/>
      <c r="E24" s="412"/>
      <c r="F24" s="412"/>
      <c r="G24" s="412"/>
      <c r="H24" s="412"/>
      <c r="I24" s="412"/>
    </row>
    <row r="25" spans="1:9" x14ac:dyDescent="0.15">
      <c r="A25" s="412"/>
      <c r="B25" s="412"/>
      <c r="C25" s="412"/>
      <c r="D25" s="412"/>
      <c r="E25" s="412"/>
      <c r="F25" s="412"/>
      <c r="G25" s="412"/>
      <c r="H25" s="412"/>
      <c r="I25" s="412"/>
    </row>
    <row r="26" spans="1:9" x14ac:dyDescent="0.15">
      <c r="A26" s="412"/>
      <c r="B26" s="412"/>
      <c r="C26" s="412"/>
      <c r="D26" s="412"/>
      <c r="E26" s="412"/>
      <c r="F26" s="412"/>
      <c r="G26" s="412"/>
      <c r="H26" s="412"/>
      <c r="I26" s="412"/>
    </row>
    <row r="28" spans="1:9" x14ac:dyDescent="0.15">
      <c r="G28" s="359" t="str">
        <f>[128]Base_01!$C$4&amp;", ….  ….................. 2026"</f>
        <v>Sorong, ….  ….................. 2026</v>
      </c>
      <c r="H28" s="359"/>
      <c r="I28" s="359"/>
    </row>
    <row r="29" spans="1:9" x14ac:dyDescent="0.15">
      <c r="A29" s="359" t="str">
        <f>[128]Base_01!$B$17&amp;" "&amp;[128]Base_01!$C$4</f>
        <v>Koordinator Kota Sorong</v>
      </c>
      <c r="B29" s="359"/>
      <c r="C29" s="359"/>
      <c r="D29" s="359"/>
      <c r="F29" s="359" t="s">
        <v>322</v>
      </c>
      <c r="G29" s="359"/>
      <c r="H29" s="359"/>
      <c r="I29" s="359"/>
    </row>
    <row r="34" spans="1:9" x14ac:dyDescent="0.15">
      <c r="A34" s="365" t="str">
        <f>[128]Base_01!$C$17</f>
        <v>AfrIandi Yudhistira, S.T.</v>
      </c>
      <c r="B34" s="365"/>
      <c r="C34" s="365"/>
      <c r="D34" s="365"/>
      <c r="F34" s="359" t="str">
        <f>[128]Base_01!$C$20</f>
        <v>…...............         …...............</v>
      </c>
      <c r="G34" s="359"/>
      <c r="H34" s="359"/>
      <c r="I34" s="359"/>
    </row>
    <row r="36" spans="1:9" x14ac:dyDescent="0.15">
      <c r="A36" s="359" t="str">
        <f>"Kepala "&amp;[128]Base_01!$B$2&amp;" "&amp;[128]Base_01!$C$2</f>
        <v>Kepala Kelurahan Klasabi</v>
      </c>
      <c r="B36" s="359"/>
      <c r="C36" s="359"/>
      <c r="D36" s="359"/>
      <c r="E36" s="359"/>
      <c r="F36" s="359"/>
      <c r="G36" s="359"/>
      <c r="H36" s="359"/>
      <c r="I36" s="359"/>
    </row>
    <row r="41" spans="1:9" x14ac:dyDescent="0.15">
      <c r="A41" s="365" t="str">
        <f>[128]Base_01!$C$9</f>
        <v>Arnold Howay</v>
      </c>
      <c r="B41" s="365"/>
      <c r="C41" s="365"/>
      <c r="D41" s="365"/>
      <c r="E41" s="365"/>
      <c r="F41" s="365"/>
      <c r="G41" s="365"/>
      <c r="H41" s="365"/>
      <c r="I41" s="365"/>
    </row>
    <row r="42" spans="1:9" x14ac:dyDescent="0.15">
      <c r="A42" s="359" t="str">
        <f>[128]Base_01!$C$10</f>
        <v>NIP ….......................................</v>
      </c>
      <c r="B42" s="359"/>
      <c r="C42" s="359"/>
      <c r="D42" s="359"/>
      <c r="E42" s="359"/>
      <c r="F42" s="359"/>
      <c r="G42" s="359"/>
      <c r="H42" s="359"/>
      <c r="I42" s="359"/>
    </row>
    <row r="43" spans="1:9" x14ac:dyDescent="0.15">
      <c r="A43" s="1" t="s">
        <v>380</v>
      </c>
    </row>
    <row r="44" spans="1:9" x14ac:dyDescent="0.15">
      <c r="A44" s="1" t="s">
        <v>381</v>
      </c>
    </row>
    <row r="45" spans="1:9" x14ac:dyDescent="0.15">
      <c r="A45" s="1" t="str">
        <f>"2. PIC Pengusul Bedah Rumah "&amp;[129]Base_01!B4&amp;" "&amp;[129]Base_01!C4</f>
        <v>2. PIC Pengusul Bedah Rumah Kota Sorong</v>
      </c>
    </row>
    <row r="46" spans="1:9" x14ac:dyDescent="0.15">
      <c r="A46" s="1" t="str">
        <f>"3. Tim Verifikasi dan Pengawasan "&amp;[129]Base_01!B4&amp;" "&amp;[129]Base_01!C4</f>
        <v>3. Tim Verifikasi dan Pengawasan Kota Sorong</v>
      </c>
    </row>
    <row r="47" spans="1:9" x14ac:dyDescent="0.15">
      <c r="A47" s="1" t="s">
        <v>382</v>
      </c>
    </row>
    <row r="49" spans="1:9" x14ac:dyDescent="0.15">
      <c r="A49" s="1" t="s">
        <v>383</v>
      </c>
    </row>
    <row r="50" spans="1:9" x14ac:dyDescent="0.15">
      <c r="A50" s="1" t="s">
        <v>384</v>
      </c>
    </row>
    <row r="51" spans="1:9" x14ac:dyDescent="0.15">
      <c r="A51" s="1" t="s">
        <v>389</v>
      </c>
    </row>
    <row r="54" spans="1:9" x14ac:dyDescent="0.15">
      <c r="A54" s="365" t="s">
        <v>385</v>
      </c>
      <c r="B54" s="365"/>
      <c r="C54" s="365"/>
      <c r="D54" s="365"/>
      <c r="E54" s="365"/>
      <c r="F54" s="365"/>
      <c r="G54" s="365"/>
      <c r="H54" s="365"/>
      <c r="I54" s="365"/>
    </row>
    <row r="56" spans="1:9" x14ac:dyDescent="0.15">
      <c r="A56" s="104">
        <f>IF(B56&lt;&gt;"",ROW()-55,"")</f>
        <v>1</v>
      </c>
      <c r="B56" s="98" t="str">
        <f>[128]Base_02!$C5</f>
        <v>Nama PB 1</v>
      </c>
    </row>
    <row r="57" spans="1:9" x14ac:dyDescent="0.15">
      <c r="A57" s="104">
        <f t="shared" ref="A57:A75" si="0">IF(B57&lt;&gt;"",ROW()-55,"")</f>
        <v>2</v>
      </c>
      <c r="B57" s="98" t="str">
        <f>[128]Base_02!$C6</f>
        <v>Nama PB 2</v>
      </c>
    </row>
    <row r="58" spans="1:9" x14ac:dyDescent="0.15">
      <c r="A58" s="104">
        <f t="shared" si="0"/>
        <v>3</v>
      </c>
      <c r="B58" s="98" t="str">
        <f>[128]Base_02!$C7</f>
        <v>Nama PB 3</v>
      </c>
    </row>
    <row r="59" spans="1:9" x14ac:dyDescent="0.15">
      <c r="A59" s="104">
        <f t="shared" si="0"/>
        <v>4</v>
      </c>
      <c r="B59" s="98" t="str">
        <f>[128]Base_02!$C8</f>
        <v>Nama PB 4</v>
      </c>
    </row>
    <row r="60" spans="1:9" x14ac:dyDescent="0.15">
      <c r="A60" s="104">
        <f t="shared" si="0"/>
        <v>5</v>
      </c>
      <c r="B60" s="98" t="str">
        <f>[128]Base_02!$C9</f>
        <v>Nama PB 5</v>
      </c>
    </row>
    <row r="61" spans="1:9" x14ac:dyDescent="0.15">
      <c r="A61" s="104">
        <f t="shared" si="0"/>
        <v>6</v>
      </c>
      <c r="B61" s="98" t="str">
        <f>[128]Base_02!$C10</f>
        <v>Nama PB 6</v>
      </c>
    </row>
    <row r="62" spans="1:9" x14ac:dyDescent="0.15">
      <c r="A62" s="104">
        <f t="shared" si="0"/>
        <v>7</v>
      </c>
      <c r="B62" s="98" t="str">
        <f>[128]Base_02!$C11</f>
        <v>Nama PB 7</v>
      </c>
    </row>
    <row r="63" spans="1:9" x14ac:dyDescent="0.15">
      <c r="A63" s="104">
        <f t="shared" si="0"/>
        <v>8</v>
      </c>
      <c r="B63" s="98" t="str">
        <f>[128]Base_02!$C12</f>
        <v>Nama PB 8</v>
      </c>
    </row>
    <row r="64" spans="1:9" x14ac:dyDescent="0.15">
      <c r="A64" s="104">
        <f t="shared" si="0"/>
        <v>9</v>
      </c>
      <c r="B64" s="98" t="str">
        <f>[128]Base_02!$C13</f>
        <v>Nama PB 9</v>
      </c>
    </row>
    <row r="65" spans="1:2" x14ac:dyDescent="0.15">
      <c r="A65" s="104">
        <f t="shared" si="0"/>
        <v>10</v>
      </c>
      <c r="B65" s="98" t="str">
        <f>[128]Base_02!$C14</f>
        <v>Nama PB 10</v>
      </c>
    </row>
    <row r="66" spans="1:2" x14ac:dyDescent="0.15">
      <c r="A66" s="104">
        <f t="shared" si="0"/>
        <v>11</v>
      </c>
      <c r="B66" s="98" t="str">
        <f>[128]Base_02!$C15</f>
        <v>Nama PB 11</v>
      </c>
    </row>
    <row r="67" spans="1:2" x14ac:dyDescent="0.15">
      <c r="A67" s="104">
        <f t="shared" si="0"/>
        <v>12</v>
      </c>
      <c r="B67" s="98" t="str">
        <f>[128]Base_02!$C16</f>
        <v>Nama PB 12</v>
      </c>
    </row>
    <row r="68" spans="1:2" x14ac:dyDescent="0.15">
      <c r="A68" s="104">
        <f t="shared" si="0"/>
        <v>13</v>
      </c>
      <c r="B68" s="98" t="str">
        <f>[128]Base_02!$C17</f>
        <v>Nama PB 13</v>
      </c>
    </row>
    <row r="69" spans="1:2" x14ac:dyDescent="0.15">
      <c r="A69" s="104">
        <f t="shared" si="0"/>
        <v>14</v>
      </c>
      <c r="B69" s="98" t="str">
        <f>[128]Base_02!$C18</f>
        <v>Nama PB 14</v>
      </c>
    </row>
    <row r="70" spans="1:2" x14ac:dyDescent="0.15">
      <c r="A70" s="104">
        <f t="shared" si="0"/>
        <v>15</v>
      </c>
      <c r="B70" s="98" t="str">
        <f>[128]Base_02!$C19</f>
        <v>Nama PB 15</v>
      </c>
    </row>
    <row r="71" spans="1:2" x14ac:dyDescent="0.15">
      <c r="A71" s="104">
        <f t="shared" si="0"/>
        <v>16</v>
      </c>
      <c r="B71" s="98" t="str">
        <f>[128]Base_02!$C20</f>
        <v>Nama PB 16</v>
      </c>
    </row>
    <row r="72" spans="1:2" x14ac:dyDescent="0.15">
      <c r="A72" s="104">
        <f t="shared" si="0"/>
        <v>17</v>
      </c>
      <c r="B72" s="98" t="str">
        <f>[128]Base_02!$C21</f>
        <v>Nama PB 17</v>
      </c>
    </row>
    <row r="73" spans="1:2" x14ac:dyDescent="0.15">
      <c r="A73" s="104">
        <f t="shared" si="0"/>
        <v>18</v>
      </c>
      <c r="B73" s="98" t="str">
        <f>[128]Base_02!$C22</f>
        <v>Nama PB 18</v>
      </c>
    </row>
    <row r="74" spans="1:2" x14ac:dyDescent="0.15">
      <c r="A74" s="104">
        <f t="shared" si="0"/>
        <v>19</v>
      </c>
      <c r="B74" s="98" t="str">
        <f>[128]Base_02!$C23</f>
        <v>Nama PB 19</v>
      </c>
    </row>
    <row r="75" spans="1:2" x14ac:dyDescent="0.15">
      <c r="A75" s="104">
        <f t="shared" si="0"/>
        <v>20</v>
      </c>
      <c r="B75" s="98" t="str">
        <f>[128]Base_02!$C24</f>
        <v>Nama PB 20</v>
      </c>
    </row>
    <row r="76" spans="1:2" x14ac:dyDescent="0.15">
      <c r="A76" s="104"/>
    </row>
    <row r="77" spans="1:2" x14ac:dyDescent="0.15">
      <c r="A77" s="104"/>
    </row>
    <row r="78" spans="1:2" x14ac:dyDescent="0.15">
      <c r="A78" s="104"/>
    </row>
    <row r="79" spans="1:2" x14ac:dyDescent="0.15">
      <c r="A79" s="104"/>
    </row>
    <row r="80" spans="1:2" x14ac:dyDescent="0.15">
      <c r="A80" s="104"/>
    </row>
    <row r="81" spans="1:1" x14ac:dyDescent="0.15">
      <c r="A81" s="104"/>
    </row>
    <row r="82" spans="1:1" x14ac:dyDescent="0.15">
      <c r="A82" s="104"/>
    </row>
    <row r="83" spans="1:1" x14ac:dyDescent="0.15">
      <c r="A83" s="104"/>
    </row>
    <row r="84" spans="1:1" x14ac:dyDescent="0.15">
      <c r="A84" s="104"/>
    </row>
    <row r="85" spans="1:1" x14ac:dyDescent="0.15">
      <c r="A85" s="104"/>
    </row>
  </sheetData>
  <mergeCells count="13">
    <mergeCell ref="A54:I54"/>
    <mergeCell ref="A5:C5"/>
    <mergeCell ref="L9:O9"/>
    <mergeCell ref="A24:I26"/>
    <mergeCell ref="G28:I28"/>
    <mergeCell ref="A29:D29"/>
    <mergeCell ref="F29:I29"/>
    <mergeCell ref="A10:I12"/>
    <mergeCell ref="A34:D34"/>
    <mergeCell ref="F34:I34"/>
    <mergeCell ref="A36:I36"/>
    <mergeCell ref="A41:I41"/>
    <mergeCell ref="A42:I42"/>
  </mergeCells>
  <printOptions horizontalCentered="1"/>
  <pageMargins left="0.70866141732283472" right="0.70866141732283472" top="0.74803149606299213" bottom="0.74803149606299213" header="0.31496062992125984" footer="0.31496062992125984"/>
  <pageSetup paperSize="9" scale="81" orientation="portrait" horizontalDpi="0" verticalDpi="0"/>
  <rowBreaks count="1" manualBreakCount="1">
    <brk id="53" max="8"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CCE92-DCEA-E941-963A-F76EE06E3350}">
  <sheetPr codeName="Sheet5">
    <tabColor theme="8" tint="0.39997558519241921"/>
  </sheetPr>
  <dimension ref="A1:R121"/>
  <sheetViews>
    <sheetView view="pageBreakPreview" zoomScaleNormal="70" zoomScaleSheetLayoutView="100" workbookViewId="0">
      <selection activeCell="D63" sqref="D63"/>
    </sheetView>
  </sheetViews>
  <sheetFormatPr baseColWidth="10" defaultColWidth="9.1640625" defaultRowHeight="16" x14ac:dyDescent="0.2"/>
  <cols>
    <col min="1" max="1" width="5" style="101" customWidth="1"/>
    <col min="2" max="2" width="5" style="101" hidden="1" customWidth="1"/>
    <col min="3" max="3" width="32.5" style="101" customWidth="1"/>
    <col min="4" max="4" width="4.1640625" style="101" customWidth="1"/>
    <col min="5" max="5" width="36.6640625" style="101" customWidth="1"/>
    <col min="6" max="6" width="4.6640625" style="101" customWidth="1"/>
    <col min="7" max="7" width="37.1640625" style="101" customWidth="1"/>
    <col min="8" max="8" width="37.1640625" style="101" hidden="1" customWidth="1"/>
    <col min="9" max="9" width="9.1640625" style="101"/>
    <col min="10" max="10" width="12.1640625" style="101" bestFit="1" customWidth="1"/>
    <col min="11" max="11" width="10.5" style="101" customWidth="1"/>
    <col min="12" max="12" width="9.5" style="101" bestFit="1" customWidth="1"/>
    <col min="13" max="13" width="11.83203125" style="101" bestFit="1" customWidth="1"/>
    <col min="14" max="14" width="9.1640625" style="101"/>
    <col min="15" max="15" width="41.83203125" style="101" customWidth="1"/>
    <col min="16" max="16" width="4" style="101" customWidth="1"/>
    <col min="17" max="17" width="22.83203125" style="101" customWidth="1"/>
    <col min="18" max="18" width="9.1640625" style="101" customWidth="1"/>
    <col min="19" max="16384" width="9.1640625" style="101"/>
  </cols>
  <sheetData>
    <row r="1" spans="1:18" x14ac:dyDescent="0.2">
      <c r="G1" s="106"/>
      <c r="H1" s="106"/>
    </row>
    <row r="2" spans="1:18" s="100" customFormat="1" ht="35.25" customHeight="1" x14ac:dyDescent="0.2">
      <c r="A2" s="415" t="s">
        <v>672</v>
      </c>
      <c r="B2" s="415"/>
      <c r="C2" s="415"/>
      <c r="D2" s="415"/>
      <c r="E2" s="415"/>
      <c r="F2" s="415"/>
      <c r="G2" s="415"/>
      <c r="H2" s="118"/>
      <c r="J2" s="411" t="s">
        <v>359</v>
      </c>
      <c r="K2" s="411"/>
      <c r="L2" s="411"/>
      <c r="M2" s="411"/>
    </row>
    <row r="3" spans="1:18" s="100" customFormat="1" x14ac:dyDescent="0.2">
      <c r="A3" s="119"/>
      <c r="B3" s="119"/>
      <c r="J3" s="99" t="s">
        <v>673</v>
      </c>
      <c r="L3" s="101" t="s">
        <v>2</v>
      </c>
      <c r="M3" s="293">
        <v>46101</v>
      </c>
    </row>
    <row r="4" spans="1:18" s="100" customFormat="1" x14ac:dyDescent="0.2">
      <c r="A4" s="107" t="str">
        <f>[128]Base_01!$B2</f>
        <v>Kelurahan</v>
      </c>
      <c r="D4" s="107" t="s">
        <v>2</v>
      </c>
      <c r="E4" s="101" t="str">
        <f>[128]Base_01!$C2</f>
        <v>Klasabi</v>
      </c>
      <c r="F4" s="107"/>
      <c r="J4" s="99" t="s">
        <v>360</v>
      </c>
      <c r="L4" s="101" t="s">
        <v>2</v>
      </c>
      <c r="M4" s="101" t="s">
        <v>386</v>
      </c>
    </row>
    <row r="5" spans="1:18" s="100" customFormat="1" x14ac:dyDescent="0.2">
      <c r="A5" s="107" t="str">
        <f>[128]Base_01!$B3</f>
        <v>Distrik</v>
      </c>
      <c r="D5" s="107" t="s">
        <v>2</v>
      </c>
      <c r="E5" s="101" t="str">
        <f>[128]Base_01!$C3</f>
        <v>Sorong Manoi</v>
      </c>
      <c r="F5" s="107"/>
      <c r="J5" s="99" t="s">
        <v>361</v>
      </c>
      <c r="L5" s="101" t="s">
        <v>2</v>
      </c>
      <c r="M5" s="101" t="s">
        <v>387</v>
      </c>
    </row>
    <row r="6" spans="1:18" s="100" customFormat="1" x14ac:dyDescent="0.2">
      <c r="A6" s="107" t="str">
        <f>[128]Base_01!$B4</f>
        <v>Kota</v>
      </c>
      <c r="D6" s="107" t="s">
        <v>2</v>
      </c>
      <c r="E6" s="101" t="str">
        <f>[128]Base_01!$C4</f>
        <v>Sorong</v>
      </c>
      <c r="F6" s="107"/>
      <c r="J6" s="99" t="s">
        <v>362</v>
      </c>
      <c r="L6" s="101" t="s">
        <v>2</v>
      </c>
      <c r="M6" s="101" t="s">
        <v>421</v>
      </c>
    </row>
    <row r="7" spans="1:18" s="100" customFormat="1" x14ac:dyDescent="0.2">
      <c r="A7" s="107" t="str">
        <f>[128]Base_01!$B5</f>
        <v>Provinsi</v>
      </c>
      <c r="D7" s="107" t="s">
        <v>2</v>
      </c>
      <c r="E7" s="101" t="str">
        <f>[128]Base_01!$C5</f>
        <v>Papua Barat Daya</v>
      </c>
      <c r="F7" s="107"/>
      <c r="J7" s="99" t="s">
        <v>364</v>
      </c>
      <c r="L7" s="101" t="s">
        <v>2</v>
      </c>
      <c r="M7" s="101" t="s">
        <v>365</v>
      </c>
    </row>
    <row r="8" spans="1:18" x14ac:dyDescent="0.2">
      <c r="A8" s="107"/>
      <c r="B8" s="107"/>
      <c r="J8" s="99" t="s">
        <v>422</v>
      </c>
      <c r="L8" s="101" t="s">
        <v>2</v>
      </c>
      <c r="M8" s="101">
        <v>20</v>
      </c>
    </row>
    <row r="9" spans="1:18" ht="47.5" customHeight="1" x14ac:dyDescent="0.2">
      <c r="A9" s="416" t="str">
        <f>"          Hari ini "&amp;M4&amp;" tanggal "&amp;M5&amp;" bulan "&amp;M6&amp;" tahun 2026 ("&amp;TEXT(M3,"dd-mm-yyyy")&amp;") telah dilaksanakan kegiatan penyiapan masyarakat, bertempat di "&amp;M7&amp;" dengan dihadiri oleh peserta sebanyak "&amp;M8&amp;" orang  (daftar hadir terlampir), dengan hasil sebagai berikut :"</f>
        <v xml:space="preserve">          Hari ini Senin tanggal Dua Puluh bulan April tahun 2026 (20-03-2026) telah dilaksanakan kegiatan penyiapan masyarakat, bertempat di Balai Desa Kelurahan Klasabi dengan dihadiri oleh peserta sebanyak 20 orang  (daftar hadir terlampir), dengan hasil sebagai berikut :</v>
      </c>
      <c r="B9" s="416"/>
      <c r="C9" s="416"/>
      <c r="D9" s="416"/>
      <c r="E9" s="416"/>
      <c r="F9" s="416"/>
      <c r="G9" s="416"/>
      <c r="H9" s="116"/>
      <c r="I9" s="120"/>
      <c r="J9" s="120"/>
      <c r="K9" s="120"/>
    </row>
    <row r="10" spans="1:18" ht="45" customHeight="1" x14ac:dyDescent="0.2">
      <c r="A10" s="121" t="s">
        <v>674</v>
      </c>
      <c r="B10" s="121"/>
      <c r="C10" s="417" t="str">
        <f>"Membentuk Kelompok Calon Penerima Bantuan edah Rmmah yang selanjutnya disebut KCPB "&amp;[128]Base_02!$C$27&amp;", dengan susunan keanggotaan sebagaimana tabel berikut:"</f>
        <v>Membentuk Kelompok Calon Penerima Bantuan edah Rmmah yang selanjutnya disebut KCPB Membangun Bersama, dengan susunan keanggotaan sebagaimana tabel berikut:</v>
      </c>
      <c r="D10" s="417"/>
      <c r="E10" s="417"/>
      <c r="F10" s="417"/>
      <c r="G10" s="417"/>
      <c r="H10" s="108"/>
      <c r="I10" s="120"/>
      <c r="J10" s="120"/>
      <c r="K10" s="120"/>
    </row>
    <row r="11" spans="1:18" s="100" customFormat="1" ht="17" x14ac:dyDescent="0.2">
      <c r="A11" s="122" t="s">
        <v>423</v>
      </c>
      <c r="B11" s="123"/>
      <c r="C11" s="123" t="s">
        <v>424</v>
      </c>
      <c r="D11" s="124"/>
      <c r="E11" s="418" t="s">
        <v>425</v>
      </c>
      <c r="F11" s="419"/>
      <c r="G11" s="122" t="s">
        <v>426</v>
      </c>
      <c r="H11" s="125"/>
      <c r="Q11" s="126" t="str" cm="1">
        <f t="array" ref="Q11">IFERROR(INDEX($H$12:$H$31,SMALL(IF($G$12:$G$31=$R$11,ROW($G$12:$G$31)-11,""),ROW(A1))),"")</f>
        <v>Nama PB 1</v>
      </c>
      <c r="R11" s="127" t="s">
        <v>427</v>
      </c>
    </row>
    <row r="12" spans="1:18" ht="24" customHeight="1" x14ac:dyDescent="0.2">
      <c r="A12" s="128">
        <v>1</v>
      </c>
      <c r="B12" s="129" t="str">
        <f>G12</f>
        <v>Ketua merangkap Anggota</v>
      </c>
      <c r="C12" s="130" t="str">
        <f>IF([128]Base_02!$C5&lt;&gt;"",[128]Base_02!$C5,"")</f>
        <v>Nama PB 1</v>
      </c>
      <c r="D12" s="131"/>
      <c r="E12" s="413" t="str">
        <f>IF([128]Base_02!$K5&lt;&gt;"",[128]Base_02!$K5&amp;" RT "&amp;[128]Base_02!$L5&amp;" RW "&amp;[128]Base_02!$M5,"")</f>
        <v>Jalan Kanal Victory RT 1 RW 1</v>
      </c>
      <c r="F12" s="414"/>
      <c r="G12" s="127" t="s">
        <v>427</v>
      </c>
      <c r="H12" s="132" t="str">
        <f>C12</f>
        <v>Nama PB 1</v>
      </c>
      <c r="I12" s="133" t="s">
        <v>428</v>
      </c>
      <c r="Q12" s="126" t="str" cm="1">
        <f t="array" ref="Q12">IFERROR(INDEX($H$12:$H$31,SMALL(IF($G$12:$G$31=$R$12,ROW($G$12:$G$31)-11,""),ROW(A1))),"")</f>
        <v>Nama PB 4</v>
      </c>
      <c r="R12" s="127" t="s">
        <v>429</v>
      </c>
    </row>
    <row r="13" spans="1:18" ht="24" customHeight="1" x14ac:dyDescent="0.2">
      <c r="A13" s="134">
        <v>2</v>
      </c>
      <c r="B13" s="129" t="str">
        <f t="shared" ref="B13:B31" si="0">G13</f>
        <v>Anggota</v>
      </c>
      <c r="C13" s="130" t="str">
        <f>IF([128]Base_02!$C6&lt;&gt;"",[128]Base_02!$C6,"")</f>
        <v>Nama PB 2</v>
      </c>
      <c r="D13" s="131"/>
      <c r="E13" s="413" t="str">
        <f>IF([128]Base_02!$K6&lt;&gt;"",[128]Base_02!$K6&amp;" RT "&amp;[128]Base_02!$L6&amp;" RW "&amp;[128]Base_02!$M6,"")</f>
        <v>Jalan Kanal Victory RT 1 RW 1</v>
      </c>
      <c r="F13" s="414"/>
      <c r="G13" s="127" t="s">
        <v>398</v>
      </c>
      <c r="H13" s="132" t="str">
        <f t="shared" ref="H13:H31" si="1">C13</f>
        <v>Nama PB 2</v>
      </c>
      <c r="I13" s="133" t="s">
        <v>428</v>
      </c>
      <c r="Q13" s="126" t="str" cm="1">
        <f t="array" ref="Q13">IFERROR(INDEX($H$12:$H$31,SMALL(IF($G$12:$G$31=$R$13,ROW($G$12:$G$31)-11,""),ROW(A1))),"")</f>
        <v>Nama PB 6</v>
      </c>
      <c r="R13" s="135" t="s">
        <v>430</v>
      </c>
    </row>
    <row r="14" spans="1:18" ht="24" customHeight="1" x14ac:dyDescent="0.2">
      <c r="A14" s="134">
        <v>3</v>
      </c>
      <c r="B14" s="129" t="str">
        <f t="shared" si="0"/>
        <v>Anggota</v>
      </c>
      <c r="C14" s="130" t="str">
        <f>IF([128]Base_02!$C7&lt;&gt;"",[128]Base_02!$C7,"")</f>
        <v>Nama PB 3</v>
      </c>
      <c r="D14" s="131"/>
      <c r="E14" s="413" t="str">
        <f>IF([128]Base_02!$K7&lt;&gt;"",[128]Base_02!$K7&amp;" RT "&amp;[128]Base_02!$L7&amp;" RW "&amp;[128]Base_02!$M7,"")</f>
        <v>Jalan Kanal Victory RT 1 RW 1</v>
      </c>
      <c r="F14" s="414"/>
      <c r="G14" s="135" t="s">
        <v>398</v>
      </c>
      <c r="H14" s="132" t="str">
        <f t="shared" si="1"/>
        <v>Nama PB 3</v>
      </c>
      <c r="Q14" s="126" t="str" cm="1">
        <f t="array" ref="Q14">IFERROR(INDEX($H$12:$H$31,SMALL(IF($G$12:$G$31=$R$14,ROW($G$12:$G$31)-11,""),ROW(A1))),"")</f>
        <v>Nama PB 2</v>
      </c>
      <c r="R14" s="136" t="s">
        <v>398</v>
      </c>
    </row>
    <row r="15" spans="1:18" ht="24" customHeight="1" x14ac:dyDescent="0.2">
      <c r="A15" s="128">
        <v>4</v>
      </c>
      <c r="B15" s="129" t="str">
        <f t="shared" si="0"/>
        <v>Sekretaris merangkap anggota</v>
      </c>
      <c r="C15" s="130" t="str">
        <f>IF([128]Base_02!$C8&lt;&gt;"",[128]Base_02!$C8,"")</f>
        <v>Nama PB 4</v>
      </c>
      <c r="D15" s="137"/>
      <c r="E15" s="413" t="str">
        <f>IF([128]Base_02!$K8&lt;&gt;"",[128]Base_02!$K8&amp;" RT "&amp;[128]Base_02!$L8&amp;" RW "&amp;[128]Base_02!$M8,"")</f>
        <v>Jalan Kanal Victory RT 1 RW 1</v>
      </c>
      <c r="F15" s="414"/>
      <c r="G15" s="136" t="s">
        <v>431</v>
      </c>
      <c r="H15" s="132" t="str">
        <f t="shared" si="1"/>
        <v>Nama PB 4</v>
      </c>
      <c r="I15" s="133"/>
      <c r="Q15" s="126" t="str" cm="1">
        <f t="array" ref="Q15">IFERROR(INDEX($H$12:$H$31,SMALL(IF($G$12:$G$31=$R$14,ROW($G$12:$G$31)-11,""),ROW(A2))),"")</f>
        <v>Nama PB 3</v>
      </c>
      <c r="R15" s="136"/>
    </row>
    <row r="16" spans="1:18" ht="24" customHeight="1" x14ac:dyDescent="0.2">
      <c r="A16" s="134">
        <v>5</v>
      </c>
      <c r="B16" s="129" t="str">
        <f t="shared" si="0"/>
        <v>Anggota</v>
      </c>
      <c r="C16" s="130" t="str">
        <f>IF([128]Base_02!$C9&lt;&gt;"",[128]Base_02!$C9,"")</f>
        <v>Nama PB 5</v>
      </c>
      <c r="D16" s="131"/>
      <c r="E16" s="413" t="str">
        <f>IF([128]Base_02!$K9&lt;&gt;"",[128]Base_02!$K9&amp;" RT "&amp;[128]Base_02!$L9&amp;" RW "&amp;[128]Base_02!$M9,"")</f>
        <v>Jalan Kanal Victory RT 1 RW 1</v>
      </c>
      <c r="F16" s="414"/>
      <c r="G16" s="136" t="s">
        <v>398</v>
      </c>
      <c r="H16" s="132" t="str">
        <f t="shared" si="1"/>
        <v>Nama PB 5</v>
      </c>
      <c r="Q16" s="126" t="str" cm="1">
        <f t="array" ref="Q16">IFERROR(INDEX($H$12:$H$31,SMALL(IF($G$12:$G$31=$R$14,ROW($G$12:$G$31)-11,""),ROW(A3))),"")</f>
        <v>Nama PB 5</v>
      </c>
      <c r="R16" s="127"/>
    </row>
    <row r="17" spans="1:18" ht="24" customHeight="1" x14ac:dyDescent="0.2">
      <c r="A17" s="134">
        <v>6</v>
      </c>
      <c r="B17" s="129" t="str">
        <f t="shared" si="0"/>
        <v>Bendahara merangkap Anggota</v>
      </c>
      <c r="C17" s="130" t="str">
        <f>IF([128]Base_02!$C10&lt;&gt;"",[128]Base_02!$C10,"")</f>
        <v>Nama PB 6</v>
      </c>
      <c r="D17" s="131"/>
      <c r="E17" s="413" t="str">
        <f>IF([128]Base_02!$K10&lt;&gt;"",[128]Base_02!$K10&amp;" RT "&amp;[128]Base_02!$L10&amp;" RW "&amp;[128]Base_02!$M10,"")</f>
        <v>Jalan Kanal Victory RT 1 RW 1</v>
      </c>
      <c r="F17" s="414"/>
      <c r="G17" s="127" t="s">
        <v>430</v>
      </c>
      <c r="H17" s="132" t="str">
        <f t="shared" si="1"/>
        <v>Nama PB 6</v>
      </c>
      <c r="Q17" s="126" t="str" cm="1">
        <f t="array" ref="Q17">IFERROR(INDEX($H$12:$H$31,SMALL(IF($G$12:$G$31=$R$14,ROW($G$12:$G$31)-11,""),ROW(A4))),"")</f>
        <v>Nama PB 7</v>
      </c>
      <c r="R17" s="127"/>
    </row>
    <row r="18" spans="1:18" ht="24" customHeight="1" x14ac:dyDescent="0.2">
      <c r="A18" s="128">
        <v>7</v>
      </c>
      <c r="B18" s="129" t="str">
        <f t="shared" si="0"/>
        <v>Anggota</v>
      </c>
      <c r="C18" s="130" t="str">
        <f>IF([128]Base_02!$C11&lt;&gt;"",[128]Base_02!$C11,"")</f>
        <v>Nama PB 7</v>
      </c>
      <c r="D18" s="137"/>
      <c r="E18" s="413" t="str">
        <f>IF([128]Base_02!$K11&lt;&gt;"",[128]Base_02!$K11&amp;" RT "&amp;[128]Base_02!$L11&amp;" RW "&amp;[128]Base_02!$M11,"")</f>
        <v>Jalan Kanal Victory RT 1 RW 1</v>
      </c>
      <c r="F18" s="414"/>
      <c r="G18" s="127" t="s">
        <v>398</v>
      </c>
      <c r="H18" s="132" t="str">
        <f t="shared" si="1"/>
        <v>Nama PB 7</v>
      </c>
      <c r="Q18" s="126" t="str" cm="1">
        <f t="array" ref="Q18">IFERROR(INDEX($H$12:$H$31,SMALL(IF($G$12:$G$31=$R$14,ROW($G$12:$G$31)-11,""),ROW(A5))),"")</f>
        <v>Nama PB 8</v>
      </c>
      <c r="R18" s="127"/>
    </row>
    <row r="19" spans="1:18" ht="24" customHeight="1" x14ac:dyDescent="0.2">
      <c r="A19" s="134">
        <v>8</v>
      </c>
      <c r="B19" s="129" t="str">
        <f t="shared" si="0"/>
        <v>Anggota</v>
      </c>
      <c r="C19" s="130" t="str">
        <f>IF([128]Base_02!$C12&lt;&gt;"",[128]Base_02!$C12,"")</f>
        <v>Nama PB 8</v>
      </c>
      <c r="D19" s="131"/>
      <c r="E19" s="413" t="str">
        <f>IF([128]Base_02!$K12&lt;&gt;"",[128]Base_02!$K12&amp;" RT "&amp;[128]Base_02!$L12&amp;" RW "&amp;[128]Base_02!$M12,"")</f>
        <v>Jalan Kanal Victory RT 2 RW 1</v>
      </c>
      <c r="F19" s="414"/>
      <c r="G19" s="127" t="s">
        <v>398</v>
      </c>
      <c r="H19" s="132" t="str">
        <f t="shared" si="1"/>
        <v>Nama PB 8</v>
      </c>
      <c r="Q19" s="126" t="str" cm="1">
        <f t="array" ref="Q19">IFERROR(INDEX($H$12:$H$31,SMALL(IF($G$12:$G$31=$R$14,ROW($G$12:$G$31)-11,""),ROW(A6))),"")</f>
        <v>Nama PB 9</v>
      </c>
      <c r="R19" s="127"/>
    </row>
    <row r="20" spans="1:18" ht="24" customHeight="1" x14ac:dyDescent="0.2">
      <c r="A20" s="134">
        <v>9</v>
      </c>
      <c r="B20" s="129" t="str">
        <f t="shared" si="0"/>
        <v>Anggota</v>
      </c>
      <c r="C20" s="130" t="str">
        <f>IF([128]Base_02!$C13&lt;&gt;"",[128]Base_02!$C13,"")</f>
        <v>Nama PB 9</v>
      </c>
      <c r="D20" s="131"/>
      <c r="E20" s="413" t="str">
        <f>IF([128]Base_02!$K13&lt;&gt;"",[128]Base_02!$K13&amp;" RT "&amp;[128]Base_02!$L13&amp;" RW "&amp;[128]Base_02!$M13,"")</f>
        <v>Jalan Kanal Victory RT 2 RW 1</v>
      </c>
      <c r="F20" s="414"/>
      <c r="G20" s="127" t="s">
        <v>398</v>
      </c>
      <c r="H20" s="132" t="str">
        <f t="shared" si="1"/>
        <v>Nama PB 9</v>
      </c>
      <c r="Q20" s="126" t="str" cm="1">
        <f t="array" ref="Q20">IFERROR(INDEX($H$12:$H$31,SMALL(IF($G$12:$G$31=$R$14,ROW($G$12:$G$31)-11,""),ROW(A7))),"")</f>
        <v>Nama PB 10</v>
      </c>
      <c r="R20" s="127"/>
    </row>
    <row r="21" spans="1:18" ht="24" customHeight="1" x14ac:dyDescent="0.2">
      <c r="A21" s="128">
        <v>10</v>
      </c>
      <c r="B21" s="129" t="str">
        <f t="shared" si="0"/>
        <v>Anggota</v>
      </c>
      <c r="C21" s="130" t="str">
        <f>IF([128]Base_02!$C14&lt;&gt;"",[128]Base_02!$C14,"")</f>
        <v>Nama PB 10</v>
      </c>
      <c r="D21" s="137"/>
      <c r="E21" s="413" t="str">
        <f>IF([128]Base_02!$K14&lt;&gt;"",[128]Base_02!$K14&amp;" RT "&amp;[128]Base_02!$L14&amp;" RW "&amp;[128]Base_02!$M14,"")</f>
        <v>Jalan Kanal Victory RT 2 RW 1</v>
      </c>
      <c r="F21" s="414"/>
      <c r="G21" s="127" t="s">
        <v>398</v>
      </c>
      <c r="H21" s="132" t="str">
        <f t="shared" si="1"/>
        <v>Nama PB 10</v>
      </c>
      <c r="I21" s="133" t="s">
        <v>428</v>
      </c>
      <c r="Q21" s="126" t="str" cm="1">
        <f t="array" ref="Q21">IFERROR(INDEX($H$12:$H$31,SMALL(IF($G$12:$G$31=$R$14,ROW($G$12:$G$31)-11,""),ROW(A8))),"")</f>
        <v>Nama PB 11</v>
      </c>
      <c r="R21" s="127"/>
    </row>
    <row r="22" spans="1:18" ht="24" customHeight="1" x14ac:dyDescent="0.2">
      <c r="A22" s="134">
        <v>11</v>
      </c>
      <c r="B22" s="129" t="str">
        <f t="shared" si="0"/>
        <v>Anggota</v>
      </c>
      <c r="C22" s="130" t="str">
        <f>IF([128]Base_02!$C15&lt;&gt;"",[128]Base_02!$C15,"")</f>
        <v>Nama PB 11</v>
      </c>
      <c r="D22" s="131"/>
      <c r="E22" s="413" t="str">
        <f>IF([128]Base_02!$K15&lt;&gt;"",[128]Base_02!$K15&amp;" RT "&amp;[128]Base_02!$L15&amp;" RW "&amp;[128]Base_02!$M15,"")</f>
        <v>Jalan Kanal Victory RT 2 RW 1</v>
      </c>
      <c r="F22" s="414"/>
      <c r="G22" s="127" t="s">
        <v>398</v>
      </c>
      <c r="H22" s="132" t="str">
        <f t="shared" si="1"/>
        <v>Nama PB 11</v>
      </c>
      <c r="Q22" s="126" t="str" cm="1">
        <f t="array" ref="Q22">IFERROR(INDEX($H$12:$H$31,SMALL(IF($G$12:$G$31=$R$14,ROW($G$12:$G$31)-11,""),ROW(A9))),"")</f>
        <v>Nama PB 12</v>
      </c>
      <c r="R22" s="127"/>
    </row>
    <row r="23" spans="1:18" ht="24" customHeight="1" x14ac:dyDescent="0.2">
      <c r="A23" s="134">
        <v>12</v>
      </c>
      <c r="B23" s="129" t="str">
        <f t="shared" si="0"/>
        <v>Anggota</v>
      </c>
      <c r="C23" s="130" t="str">
        <f>IF([128]Base_02!$C16&lt;&gt;"",[128]Base_02!$C16,"")</f>
        <v>Nama PB 12</v>
      </c>
      <c r="D23" s="137"/>
      <c r="E23" s="413" t="str">
        <f>IF([128]Base_02!$K16&lt;&gt;"",[128]Base_02!$K16&amp;" RT "&amp;[128]Base_02!$L16&amp;" RW "&amp;[128]Base_02!$M16,"")</f>
        <v>Jalan Kanal Victory RT 2 RW 1</v>
      </c>
      <c r="F23" s="414"/>
      <c r="G23" s="127" t="s">
        <v>398</v>
      </c>
      <c r="H23" s="132" t="str">
        <f t="shared" si="1"/>
        <v>Nama PB 12</v>
      </c>
      <c r="Q23" s="126" t="str" cm="1">
        <f t="array" ref="Q23">IFERROR(INDEX($H$12:$H$31,SMALL(IF($G$12:$G$31=$R$14,ROW($G$12:$G$31)-11,""),ROW(A10))),"")</f>
        <v>Nama PB 13</v>
      </c>
      <c r="R23" s="127"/>
    </row>
    <row r="24" spans="1:18" ht="24" customHeight="1" x14ac:dyDescent="0.2">
      <c r="A24" s="128">
        <v>13</v>
      </c>
      <c r="B24" s="129" t="str">
        <f t="shared" si="0"/>
        <v>Anggota</v>
      </c>
      <c r="C24" s="130" t="str">
        <f>IF([128]Base_02!$C17&lt;&gt;"",[128]Base_02!$C17,"")</f>
        <v>Nama PB 13</v>
      </c>
      <c r="D24" s="131"/>
      <c r="E24" s="413" t="str">
        <f>IF([128]Base_02!$K17&lt;&gt;"",[128]Base_02!$K17&amp;" RT "&amp;[128]Base_02!$L17&amp;" RW "&amp;[128]Base_02!$M17,"")</f>
        <v>Jalan Kanal Victory RT 2 RW 1</v>
      </c>
      <c r="F24" s="414"/>
      <c r="G24" s="127" t="s">
        <v>398</v>
      </c>
      <c r="H24" s="132" t="str">
        <f t="shared" si="1"/>
        <v>Nama PB 13</v>
      </c>
      <c r="Q24" s="126" t="str" cm="1">
        <f t="array" ref="Q24">IFERROR(INDEX($H$12:$H$31,SMALL(IF($G$12:$G$31=$R$14,ROW($G$12:$G$31)-11,""),ROW(A11))),"")</f>
        <v>Nama PB 14</v>
      </c>
      <c r="R24" s="127"/>
    </row>
    <row r="25" spans="1:18" ht="24" customHeight="1" x14ac:dyDescent="0.2">
      <c r="A25" s="134">
        <v>14</v>
      </c>
      <c r="B25" s="129" t="str">
        <f t="shared" si="0"/>
        <v>Anggota</v>
      </c>
      <c r="C25" s="130" t="str">
        <f>IF([128]Base_02!$C18&lt;&gt;"",[128]Base_02!$C18,"")</f>
        <v>Nama PB 14</v>
      </c>
      <c r="D25" s="137"/>
      <c r="E25" s="413" t="str">
        <f>IF([128]Base_02!$K18&lt;&gt;"",[128]Base_02!$K18&amp;" RT "&amp;[128]Base_02!$L18&amp;" RW "&amp;[128]Base_02!$M18,"")</f>
        <v>Jalan Kanal Victory RT 2 RW 1</v>
      </c>
      <c r="F25" s="414"/>
      <c r="G25" s="127" t="s">
        <v>398</v>
      </c>
      <c r="H25" s="132" t="str">
        <f t="shared" si="1"/>
        <v>Nama PB 14</v>
      </c>
      <c r="L25" s="101" t="e" cm="1">
        <f t="array" ref="L25">_xlfn._xlws.FILTER(G12:G31,"anggota")</f>
        <v>#VALUE!</v>
      </c>
      <c r="Q25" s="126" t="str" cm="1">
        <f t="array" ref="Q25">IFERROR(INDEX($H$12:$H$31,SMALL(IF($G$12:$G$31=$R$14,ROW($G$12:$G$31)-11,""),ROW(A12))),"")</f>
        <v>Nama PB 15</v>
      </c>
      <c r="R25" s="127"/>
    </row>
    <row r="26" spans="1:18" ht="24" customHeight="1" x14ac:dyDescent="0.2">
      <c r="A26" s="134">
        <v>15</v>
      </c>
      <c r="B26" s="129" t="str">
        <f t="shared" si="0"/>
        <v>Anggota</v>
      </c>
      <c r="C26" s="130" t="str">
        <f>IF([128]Base_02!$C19&lt;&gt;"",[128]Base_02!$C19,"")</f>
        <v>Nama PB 15</v>
      </c>
      <c r="D26" s="131"/>
      <c r="E26" s="413" t="str">
        <f>IF([128]Base_02!$K19&lt;&gt;"",[128]Base_02!$K19&amp;" RT "&amp;[128]Base_02!$L19&amp;" RW "&amp;[128]Base_02!$M19,"")</f>
        <v>Jalan Kanal Victory RT 2 RW 1</v>
      </c>
      <c r="F26" s="414"/>
      <c r="G26" s="127" t="s">
        <v>398</v>
      </c>
      <c r="H26" s="132" t="str">
        <f t="shared" si="1"/>
        <v>Nama PB 15</v>
      </c>
      <c r="Q26" s="126" t="str" cm="1">
        <f t="array" ref="Q26">IFERROR(INDEX($H$12:$H$31,SMALL(IF($G$12:$G$31=$R$14,ROW($G$12:$G$31)-11,""),ROW(A13))),"")</f>
        <v>Nama PB 16</v>
      </c>
      <c r="R26" s="127"/>
    </row>
    <row r="27" spans="1:18" ht="24" customHeight="1" x14ac:dyDescent="0.2">
      <c r="A27" s="128">
        <v>16</v>
      </c>
      <c r="B27" s="129" t="str">
        <f t="shared" si="0"/>
        <v>Anggota</v>
      </c>
      <c r="C27" s="130" t="str">
        <f>IF([128]Base_02!$C20&lt;&gt;"",[128]Base_02!$C20,"")</f>
        <v>Nama PB 16</v>
      </c>
      <c r="D27" s="131"/>
      <c r="E27" s="413" t="str">
        <f>IF([128]Base_02!$K20&lt;&gt;"",[128]Base_02!$K20&amp;" RT "&amp;[128]Base_02!$L20&amp;" RW "&amp;[128]Base_02!$M20,"")</f>
        <v>Jalan Kanal Victory RT 2 RW 1</v>
      </c>
      <c r="F27" s="414"/>
      <c r="G27" s="127" t="s">
        <v>398</v>
      </c>
      <c r="H27" s="132" t="str">
        <f t="shared" si="1"/>
        <v>Nama PB 16</v>
      </c>
      <c r="Q27" s="126" t="str" cm="1">
        <f t="array" ref="Q27">IFERROR(INDEX($H$12:$H$31,SMALL(IF($G$12:$G$31=$R$14,ROW($G$12:$G$31)-11,""),ROW(A14))),"")</f>
        <v>Nama PB 17</v>
      </c>
      <c r="R27" s="127"/>
    </row>
    <row r="28" spans="1:18" ht="24" customHeight="1" x14ac:dyDescent="0.2">
      <c r="A28" s="134">
        <v>17</v>
      </c>
      <c r="B28" s="129" t="str">
        <f t="shared" si="0"/>
        <v>Anggota</v>
      </c>
      <c r="C28" s="130" t="str">
        <f>IF([128]Base_02!$C21&lt;&gt;"",[128]Base_02!$C21,"")</f>
        <v>Nama PB 17</v>
      </c>
      <c r="D28" s="137"/>
      <c r="E28" s="413" t="str">
        <f>IF([128]Base_02!$K21&lt;&gt;"",[128]Base_02!$K21&amp;" RT "&amp;[128]Base_02!$L21&amp;" RW "&amp;[128]Base_02!$M21,"")</f>
        <v>Jalan Kanal Victory RT 1 RW 2</v>
      </c>
      <c r="F28" s="414"/>
      <c r="G28" s="127" t="s">
        <v>398</v>
      </c>
      <c r="H28" s="132" t="str">
        <f t="shared" si="1"/>
        <v>Nama PB 17</v>
      </c>
      <c r="Q28" s="126" t="str" cm="1">
        <f t="array" ref="Q28">IFERROR(INDEX($H$12:$H$31,SMALL(IF($G$12:$G$31=$R$14,ROW($G$12:$G$31)-11,""),ROW(A15))),"")</f>
        <v>Nama PB 18</v>
      </c>
      <c r="R28" s="127"/>
    </row>
    <row r="29" spans="1:18" ht="24" customHeight="1" x14ac:dyDescent="0.2">
      <c r="A29" s="134">
        <v>18</v>
      </c>
      <c r="B29" s="129" t="str">
        <f t="shared" si="0"/>
        <v>Anggota</v>
      </c>
      <c r="C29" s="130" t="str">
        <f>IF([128]Base_02!$C22&lt;&gt;"",[128]Base_02!$C22,"")</f>
        <v>Nama PB 18</v>
      </c>
      <c r="D29" s="131"/>
      <c r="E29" s="413" t="str">
        <f>IF([128]Base_02!$K22&lt;&gt;"",[128]Base_02!$K22&amp;" RT "&amp;[128]Base_02!$L22&amp;" RW "&amp;[128]Base_02!$M22,"")</f>
        <v>Jalan Kanal Victory RT 1 RW 2</v>
      </c>
      <c r="F29" s="414"/>
      <c r="G29" s="127" t="s">
        <v>398</v>
      </c>
      <c r="H29" s="132" t="str">
        <f t="shared" si="1"/>
        <v>Nama PB 18</v>
      </c>
      <c r="Q29" s="126" t="str" cm="1">
        <f t="array" ref="Q29">IFERROR(INDEX($H$12:$H$31,SMALL(IF($G$12:$G$31=$R$14,ROW($G$12:$G$31)-11,""),ROW(A16))),"")</f>
        <v>Nama PB 19</v>
      </c>
      <c r="R29" s="127"/>
    </row>
    <row r="30" spans="1:18" ht="24" customHeight="1" x14ac:dyDescent="0.2">
      <c r="A30" s="128">
        <v>19</v>
      </c>
      <c r="B30" s="129" t="str">
        <f t="shared" si="0"/>
        <v>Anggota</v>
      </c>
      <c r="C30" s="130" t="str">
        <f>IF([128]Base_02!$C23&lt;&gt;"",[128]Base_02!$C23,"")</f>
        <v>Nama PB 19</v>
      </c>
      <c r="D30" s="137"/>
      <c r="E30" s="413" t="str">
        <f>IF([128]Base_02!$K23&lt;&gt;"",[128]Base_02!$K23&amp;" RT "&amp;[128]Base_02!$L23&amp;" RW "&amp;[128]Base_02!$M23,"")</f>
        <v>Jalan Kanal Victory RT 1 RW 2</v>
      </c>
      <c r="F30" s="414"/>
      <c r="G30" s="127" t="s">
        <v>398</v>
      </c>
      <c r="H30" s="132" t="str">
        <f t="shared" si="1"/>
        <v>Nama PB 19</v>
      </c>
      <c r="Q30" s="126" t="str" cm="1">
        <f t="array" ref="Q30">IFERROR(INDEX($H$12:$H$31,SMALL(IF($G$12:$G$31=$R$14,ROW($G$12:$G$31)-11,""),ROW(A17))),"")</f>
        <v>Nama PB 20</v>
      </c>
      <c r="R30" s="138"/>
    </row>
    <row r="31" spans="1:18" ht="24" customHeight="1" x14ac:dyDescent="0.2">
      <c r="A31" s="134">
        <v>20</v>
      </c>
      <c r="B31" s="129" t="str">
        <f t="shared" si="0"/>
        <v>Anggota</v>
      </c>
      <c r="C31" s="130" t="str">
        <f>IF([128]Base_02!$C24&lt;&gt;"",[128]Base_02!$C24,"")</f>
        <v>Nama PB 20</v>
      </c>
      <c r="D31" s="131"/>
      <c r="E31" s="413" t="str">
        <f>IF([128]Base_02!$K24&lt;&gt;"",[128]Base_02!$K24&amp;" RT "&amp;[128]Base_02!$L24&amp;" RW "&amp;[128]Base_02!$M24,"")</f>
        <v>Jalan Kanal Victory RT 1 RW 2</v>
      </c>
      <c r="F31" s="414"/>
      <c r="G31" s="138" t="s">
        <v>398</v>
      </c>
      <c r="H31" s="132" t="str">
        <f t="shared" si="1"/>
        <v>Nama PB 20</v>
      </c>
    </row>
    <row r="32" spans="1:18" ht="24" hidden="1" customHeight="1" x14ac:dyDescent="0.2">
      <c r="A32" s="105"/>
      <c r="B32" s="105"/>
      <c r="C32" s="139" t="s">
        <v>433</v>
      </c>
      <c r="D32" s="139"/>
      <c r="E32" s="140"/>
      <c r="F32" s="139"/>
      <c r="G32" s="107"/>
      <c r="H32" s="107"/>
    </row>
    <row r="33" spans="1:9" ht="16.5" customHeight="1" x14ac:dyDescent="0.2">
      <c r="A33" s="105"/>
      <c r="B33" s="105"/>
      <c r="C33" s="139"/>
      <c r="D33" s="139"/>
      <c r="E33" s="140"/>
      <c r="F33" s="139"/>
      <c r="G33" s="107"/>
      <c r="H33" s="107"/>
    </row>
    <row r="34" spans="1:9" ht="39" customHeight="1" x14ac:dyDescent="0.2">
      <c r="A34" s="121" t="s">
        <v>675</v>
      </c>
      <c r="B34" s="121"/>
      <c r="C34" s="421" t="s">
        <v>676</v>
      </c>
      <c r="D34" s="421"/>
      <c r="E34" s="421"/>
      <c r="F34" s="421"/>
      <c r="G34" s="421"/>
      <c r="H34" s="108"/>
    </row>
    <row r="35" spans="1:9" ht="37.5" customHeight="1" x14ac:dyDescent="0.2">
      <c r="A35" s="423" t="s">
        <v>677</v>
      </c>
      <c r="B35" s="423"/>
      <c r="C35" s="423"/>
      <c r="D35" s="423"/>
      <c r="E35" s="423"/>
      <c r="F35" s="423"/>
      <c r="G35" s="423"/>
      <c r="H35" s="141"/>
    </row>
    <row r="36" spans="1:9" ht="10" customHeight="1" x14ac:dyDescent="0.2">
      <c r="A36" s="109"/>
      <c r="B36" s="109"/>
      <c r="C36" s="109"/>
      <c r="D36" s="109"/>
      <c r="E36" s="109"/>
      <c r="F36" s="109"/>
      <c r="G36" s="109"/>
      <c r="H36" s="109"/>
    </row>
    <row r="37" spans="1:9" ht="24" customHeight="1" x14ac:dyDescent="0.2">
      <c r="A37" s="109"/>
      <c r="B37" s="109"/>
      <c r="C37" s="109"/>
      <c r="D37" s="109"/>
      <c r="E37" s="142"/>
      <c r="F37" s="109"/>
      <c r="G37" s="143" t="str" cm="1">
        <f t="array" ref="G37:I37">'PI Kades'!E20:G20</f>
        <v>Sorong, …..  …........................  2026</v>
      </c>
      <c r="H37" s="143">
        <v>0</v>
      </c>
      <c r="I37" s="101">
        <v>0</v>
      </c>
    </row>
    <row r="38" spans="1:9" ht="15" customHeight="1" x14ac:dyDescent="0.2">
      <c r="A38" s="422" t="s">
        <v>303</v>
      </c>
      <c r="B38" s="422"/>
      <c r="C38" s="422"/>
      <c r="D38" s="422"/>
      <c r="E38" s="422"/>
      <c r="F38" s="140"/>
    </row>
    <row r="39" spans="1:9" ht="15" customHeight="1" x14ac:dyDescent="0.2">
      <c r="A39" s="422" t="s">
        <v>322</v>
      </c>
      <c r="B39" s="422"/>
      <c r="C39" s="422"/>
      <c r="D39" s="422"/>
      <c r="E39" s="422"/>
      <c r="F39" s="140"/>
      <c r="G39" s="140" t="s">
        <v>435</v>
      </c>
      <c r="H39" s="140"/>
    </row>
    <row r="40" spans="1:9" ht="15" customHeight="1" x14ac:dyDescent="0.2">
      <c r="A40" s="140"/>
      <c r="B40" s="140"/>
      <c r="C40" s="140"/>
      <c r="D40" s="140"/>
      <c r="E40" s="140"/>
      <c r="F40" s="140"/>
      <c r="G40" s="140" t="s">
        <v>436</v>
      </c>
      <c r="H40" s="140"/>
    </row>
    <row r="41" spans="1:9" ht="15" customHeight="1" x14ac:dyDescent="0.2">
      <c r="A41" s="140"/>
      <c r="B41" s="140"/>
      <c r="C41" s="140"/>
      <c r="D41" s="140"/>
      <c r="E41" s="140"/>
      <c r="F41" s="140"/>
      <c r="G41" s="140"/>
      <c r="H41" s="140"/>
    </row>
    <row r="42" spans="1:9" x14ac:dyDescent="0.2">
      <c r="A42" s="140"/>
      <c r="B42" s="140"/>
      <c r="C42" s="144"/>
      <c r="D42" s="144"/>
      <c r="F42" s="144"/>
      <c r="G42" s="144"/>
      <c r="H42" s="144"/>
    </row>
    <row r="43" spans="1:9" x14ac:dyDescent="0.2">
      <c r="A43" s="140"/>
      <c r="B43" s="140"/>
      <c r="C43" s="144"/>
      <c r="D43" s="144"/>
      <c r="F43" s="144"/>
      <c r="G43" s="144"/>
      <c r="H43" s="144"/>
    </row>
    <row r="44" spans="1:9" x14ac:dyDescent="0.2">
      <c r="A44" s="140"/>
      <c r="B44" s="140"/>
      <c r="C44" s="144"/>
      <c r="D44" s="144"/>
      <c r="F44" s="144"/>
      <c r="G44" s="144"/>
      <c r="H44" s="144"/>
    </row>
    <row r="45" spans="1:9" s="97" customFormat="1" ht="15" x14ac:dyDescent="0.15">
      <c r="A45" s="420" t="str">
        <f>[128]Base_01!$C$20</f>
        <v>…...............         …...............</v>
      </c>
      <c r="B45" s="420"/>
      <c r="C45" s="420"/>
      <c r="D45" s="420"/>
      <c r="E45" s="420"/>
      <c r="F45" s="145"/>
      <c r="G45" s="145" t="str">
        <f>[128]Base_02!$C$28</f>
        <v>Nama PB 1</v>
      </c>
      <c r="H45" s="145"/>
    </row>
    <row r="46" spans="1:9" x14ac:dyDescent="0.2">
      <c r="C46" s="140"/>
      <c r="D46" s="140"/>
      <c r="E46" s="140"/>
      <c r="F46" s="140"/>
      <c r="G46" s="140"/>
      <c r="H46" s="140"/>
    </row>
    <row r="47" spans="1:9" ht="15" customHeight="1" x14ac:dyDescent="0.2">
      <c r="A47" s="422" t="s">
        <v>398</v>
      </c>
      <c r="B47" s="422"/>
      <c r="C47" s="422"/>
      <c r="D47" s="422"/>
      <c r="E47" s="422"/>
      <c r="F47" s="422"/>
      <c r="G47" s="422"/>
      <c r="H47" s="140"/>
    </row>
    <row r="48" spans="1:9" s="97" customFormat="1" ht="60" customHeight="1" x14ac:dyDescent="0.15">
      <c r="A48" s="146" t="s">
        <v>19</v>
      </c>
      <c r="C48" s="147" t="str">
        <f>$Q$11</f>
        <v>Nama PB 1</v>
      </c>
      <c r="D48" s="148" t="s">
        <v>20</v>
      </c>
      <c r="E48" s="147" t="str">
        <f>$Q$12</f>
        <v>Nama PB 4</v>
      </c>
      <c r="F48" s="148" t="s">
        <v>21</v>
      </c>
      <c r="G48" s="147" t="str">
        <f>IF(Q13&lt;&gt;"",Q13,"…...................................")</f>
        <v>Nama PB 6</v>
      </c>
      <c r="H48" s="147"/>
    </row>
    <row r="49" spans="1:11" s="97" customFormat="1" ht="60" customHeight="1" x14ac:dyDescent="0.15">
      <c r="A49" s="146" t="s">
        <v>22</v>
      </c>
      <c r="C49" s="147" t="str">
        <f>IF(Q14&lt;&gt;"",Q14,"…...................................")</f>
        <v>Nama PB 2</v>
      </c>
      <c r="D49" s="148" t="s">
        <v>23</v>
      </c>
      <c r="E49" s="147" t="str">
        <f>IF(Q15&lt;&gt;"",Q15,"…...................................")</f>
        <v>Nama PB 3</v>
      </c>
      <c r="F49" s="148" t="s">
        <v>24</v>
      </c>
      <c r="G49" s="147" t="str">
        <f>IF(Q16&lt;&gt;"",Q16,"…...................................")</f>
        <v>Nama PB 5</v>
      </c>
      <c r="H49" s="147"/>
    </row>
    <row r="50" spans="1:11" s="97" customFormat="1" ht="60" customHeight="1" x14ac:dyDescent="0.15">
      <c r="A50" s="146" t="s">
        <v>25</v>
      </c>
      <c r="C50" s="147" t="str">
        <f>IF(Q17&lt;&gt;"",Q17,"…...................................")</f>
        <v>Nama PB 7</v>
      </c>
      <c r="D50" s="148" t="s">
        <v>26</v>
      </c>
      <c r="E50" s="147" t="str">
        <f>IF(Q18&lt;&gt;"",Q18,"…...................................")</f>
        <v>Nama PB 8</v>
      </c>
      <c r="F50" s="148" t="s">
        <v>27</v>
      </c>
      <c r="G50" s="147" t="str">
        <f>IF(Q19&lt;&gt;"",Q19,"…...................................")</f>
        <v>Nama PB 9</v>
      </c>
      <c r="H50" s="147"/>
    </row>
    <row r="51" spans="1:11" s="97" customFormat="1" ht="60" customHeight="1" x14ac:dyDescent="0.15">
      <c r="A51" s="146" t="s">
        <v>28</v>
      </c>
      <c r="C51" s="147" t="str">
        <f>IF(Q20&lt;&gt;"",Q20,"…...................................")</f>
        <v>Nama PB 10</v>
      </c>
      <c r="D51" s="148" t="s">
        <v>29</v>
      </c>
      <c r="E51" s="147" t="str">
        <f>IF(Q21&lt;&gt;"",Q21,"…...................................")</f>
        <v>Nama PB 11</v>
      </c>
      <c r="F51" s="148" t="s">
        <v>392</v>
      </c>
      <c r="G51" s="147" t="str">
        <f>IF(Q22&lt;&gt;"",Q22,"…...................................")</f>
        <v>Nama PB 12</v>
      </c>
      <c r="H51" s="147"/>
    </row>
    <row r="52" spans="1:11" s="97" customFormat="1" ht="60" customHeight="1" x14ac:dyDescent="0.15">
      <c r="A52" s="146" t="s">
        <v>393</v>
      </c>
      <c r="C52" s="147" t="str">
        <f>IF(Q23&lt;&gt;"",Q23,"…...................................")</f>
        <v>Nama PB 13</v>
      </c>
      <c r="D52" s="148" t="s">
        <v>394</v>
      </c>
      <c r="E52" s="147" t="str">
        <f>IF(Q24&lt;&gt;"",Q24,"…...................................")</f>
        <v>Nama PB 14</v>
      </c>
      <c r="F52" s="148" t="s">
        <v>415</v>
      </c>
      <c r="G52" s="147" t="str">
        <f>IF(Q25&lt;&gt;"",Q25,"…...................................")</f>
        <v>Nama PB 15</v>
      </c>
      <c r="H52" s="147"/>
    </row>
    <row r="53" spans="1:11" s="97" customFormat="1" ht="60" customHeight="1" x14ac:dyDescent="0.15">
      <c r="A53" s="146" t="s">
        <v>437</v>
      </c>
      <c r="C53" s="147" t="str">
        <f>IF(Q24&lt;&gt;"",Q26,"…...................................")</f>
        <v>Nama PB 16</v>
      </c>
      <c r="D53" s="148" t="s">
        <v>438</v>
      </c>
      <c r="E53" s="147" t="str">
        <f>IF(Q25&lt;&gt;"",Q27,"…...................................")</f>
        <v>Nama PB 17</v>
      </c>
      <c r="F53" s="148" t="s">
        <v>439</v>
      </c>
      <c r="G53" s="147" t="str">
        <f>IF(Q28&lt;&gt;"",Q28,"…...................................")</f>
        <v>Nama PB 18</v>
      </c>
      <c r="H53" s="147"/>
    </row>
    <row r="54" spans="1:11" s="97" customFormat="1" ht="60" customHeight="1" x14ac:dyDescent="0.15">
      <c r="A54" s="146" t="s">
        <v>440</v>
      </c>
      <c r="C54" s="147" t="str">
        <f>IF(Q29&lt;&gt;"",Q29,"…...................................")</f>
        <v>Nama PB 19</v>
      </c>
      <c r="D54" s="148" t="s">
        <v>441</v>
      </c>
      <c r="E54" s="147" t="str">
        <f>IF(Q30&lt;&gt;"",Q30,"…...................................")</f>
        <v>Nama PB 20</v>
      </c>
      <c r="F54" s="147"/>
      <c r="G54" s="149"/>
      <c r="H54" s="149"/>
    </row>
    <row r="55" spans="1:11" s="100" customFormat="1" ht="55" hidden="1" customHeight="1" x14ac:dyDescent="0.2">
      <c r="C55" s="150">
        <f>[129]Base_02!C15</f>
        <v>4</v>
      </c>
      <c r="D55" s="150"/>
      <c r="E55" s="150">
        <f>[129]Base_02!C16</f>
        <v>5</v>
      </c>
      <c r="F55" s="150"/>
      <c r="G55" s="150">
        <f>[129]Base_02!C17</f>
        <v>6</v>
      </c>
      <c r="H55" s="150"/>
    </row>
    <row r="56" spans="1:11" ht="55" hidden="1" customHeight="1" x14ac:dyDescent="0.2">
      <c r="C56" s="150">
        <f>[129]Base_02!C18</f>
        <v>7</v>
      </c>
      <c r="D56" s="151"/>
      <c r="E56" s="150">
        <f>[129]Base_02!C19</f>
        <v>8</v>
      </c>
      <c r="F56" s="151"/>
      <c r="G56" s="150">
        <f>[129]Base_02!C20</f>
        <v>9</v>
      </c>
      <c r="H56" s="150"/>
    </row>
    <row r="57" spans="1:11" ht="55" hidden="1" customHeight="1" x14ac:dyDescent="0.2">
      <c r="C57" s="150">
        <f>[129]Base_02!C21</f>
        <v>90</v>
      </c>
      <c r="D57" s="151"/>
      <c r="E57" s="150">
        <f>[129]Base_02!C22</f>
        <v>11</v>
      </c>
      <c r="F57" s="151"/>
      <c r="G57" s="150">
        <f>[129]Base_02!C23</f>
        <v>12</v>
      </c>
      <c r="H57" s="150"/>
    </row>
    <row r="58" spans="1:11" ht="55" hidden="1" customHeight="1" x14ac:dyDescent="0.2">
      <c r="C58" s="150"/>
      <c r="D58" s="151"/>
      <c r="E58" s="150">
        <f>[129]Base_02!C24</f>
        <v>13</v>
      </c>
      <c r="F58" s="151"/>
      <c r="G58" s="150"/>
      <c r="H58" s="150"/>
    </row>
    <row r="59" spans="1:11" ht="15.75" customHeight="1" x14ac:dyDescent="0.2">
      <c r="C59" s="151"/>
      <c r="D59" s="151"/>
      <c r="E59" s="152"/>
      <c r="F59" s="151"/>
      <c r="G59" s="153"/>
      <c r="H59" s="153"/>
    </row>
    <row r="60" spans="1:11" ht="15" customHeight="1" x14ac:dyDescent="0.2">
      <c r="A60" s="422" t="s">
        <v>461</v>
      </c>
      <c r="B60" s="422"/>
      <c r="C60" s="422"/>
      <c r="D60" s="422"/>
      <c r="E60" s="422"/>
      <c r="F60" s="422"/>
      <c r="G60" s="422"/>
      <c r="H60" s="154"/>
    </row>
    <row r="61" spans="1:11" ht="15" customHeight="1" x14ac:dyDescent="0.2">
      <c r="A61" s="422" t="str">
        <f>'PI Kades'!D7</f>
        <v>Kepala Kelurahan Klasabi</v>
      </c>
      <c r="B61" s="422"/>
      <c r="C61" s="422"/>
      <c r="D61" s="422"/>
      <c r="E61" s="422"/>
      <c r="F61" s="422"/>
      <c r="G61" s="422"/>
      <c r="H61" s="154"/>
      <c r="I61" s="294" t="s">
        <v>678</v>
      </c>
      <c r="J61" s="99"/>
      <c r="K61" s="100"/>
    </row>
    <row r="62" spans="1:11" x14ac:dyDescent="0.2">
      <c r="C62" s="140"/>
      <c r="D62" s="140"/>
      <c r="E62" s="154"/>
      <c r="F62" s="140"/>
      <c r="G62" s="154"/>
      <c r="H62" s="154"/>
      <c r="J62" s="99"/>
    </row>
    <row r="63" spans="1:11" x14ac:dyDescent="0.2">
      <c r="C63" s="140"/>
      <c r="D63" s="144"/>
      <c r="E63" s="155"/>
      <c r="F63" s="144"/>
      <c r="G63" s="154"/>
      <c r="H63" s="154"/>
    </row>
    <row r="64" spans="1:11" x14ac:dyDescent="0.2">
      <c r="C64" s="140"/>
      <c r="D64" s="144"/>
      <c r="E64" s="155"/>
      <c r="F64" s="144"/>
      <c r="G64" s="154"/>
      <c r="H64" s="154"/>
    </row>
    <row r="65" spans="1:8" s="100" customFormat="1" ht="15" customHeight="1" x14ac:dyDescent="0.2">
      <c r="A65" s="415" t="str">
        <f>'PI Kades'!E27</f>
        <v>Arnold Howay</v>
      </c>
      <c r="B65" s="415"/>
      <c r="C65" s="415"/>
      <c r="D65" s="415"/>
      <c r="E65" s="415"/>
      <c r="F65" s="415"/>
      <c r="G65" s="415"/>
      <c r="H65" s="157"/>
    </row>
    <row r="66" spans="1:8" ht="16" customHeight="1" x14ac:dyDescent="0.2">
      <c r="A66" s="415" t="str">
        <f>'PI Kades'!E28</f>
        <v>NIP ….......................................</v>
      </c>
      <c r="B66" s="415"/>
      <c r="C66" s="415"/>
      <c r="D66" s="415"/>
      <c r="E66" s="415"/>
      <c r="F66" s="415"/>
      <c r="G66" s="415"/>
      <c r="H66" s="155"/>
    </row>
    <row r="67" spans="1:8" x14ac:dyDescent="0.2">
      <c r="A67" s="424" t="s">
        <v>383</v>
      </c>
      <c r="B67" s="424"/>
      <c r="C67" s="424"/>
      <c r="D67" s="424"/>
      <c r="E67" s="424"/>
      <c r="F67" s="424"/>
      <c r="G67" s="424"/>
      <c r="H67" s="158"/>
    </row>
    <row r="68" spans="1:8" ht="32.25" customHeight="1" x14ac:dyDescent="0.2">
      <c r="A68" s="425" t="s">
        <v>444</v>
      </c>
      <c r="B68" s="425"/>
      <c r="C68" s="425"/>
      <c r="D68" s="425"/>
      <c r="E68" s="425"/>
      <c r="F68" s="425"/>
      <c r="G68" s="425"/>
      <c r="H68" s="144"/>
    </row>
    <row r="69" spans="1:8" ht="15" customHeight="1" x14ac:dyDescent="0.2">
      <c r="A69" s="425" t="s">
        <v>445</v>
      </c>
      <c r="B69" s="425"/>
      <c r="C69" s="425"/>
      <c r="D69" s="425"/>
      <c r="E69" s="425"/>
      <c r="F69" s="425"/>
      <c r="G69" s="425"/>
      <c r="H69" s="144"/>
    </row>
    <row r="70" spans="1:8" ht="15" customHeight="1" x14ac:dyDescent="0.2">
      <c r="A70" s="425" t="s">
        <v>446</v>
      </c>
      <c r="B70" s="425"/>
      <c r="C70" s="425"/>
      <c r="D70" s="425"/>
      <c r="E70" s="425"/>
      <c r="F70" s="425"/>
      <c r="G70" s="425"/>
      <c r="H70" s="144"/>
    </row>
    <row r="71" spans="1:8" hidden="1" x14ac:dyDescent="0.2">
      <c r="G71" s="106" t="s">
        <v>447</v>
      </c>
      <c r="H71" s="106"/>
    </row>
    <row r="72" spans="1:8" hidden="1" x14ac:dyDescent="0.2">
      <c r="G72" s="106" t="s">
        <v>420</v>
      </c>
      <c r="H72" s="106"/>
    </row>
    <row r="73" spans="1:8" hidden="1" x14ac:dyDescent="0.2">
      <c r="G73" s="106"/>
      <c r="H73" s="106"/>
    </row>
    <row r="74" spans="1:8" hidden="1" x14ac:dyDescent="0.2">
      <c r="A74" s="415" t="s">
        <v>448</v>
      </c>
      <c r="B74" s="415"/>
      <c r="C74" s="415"/>
      <c r="D74" s="415"/>
      <c r="E74" s="415"/>
      <c r="F74" s="415"/>
      <c r="G74" s="415"/>
      <c r="H74" s="118"/>
    </row>
    <row r="75" spans="1:8" hidden="1" x14ac:dyDescent="0.2">
      <c r="A75" s="119"/>
      <c r="B75" s="119"/>
      <c r="C75" s="100"/>
      <c r="D75" s="100"/>
      <c r="E75" s="100"/>
      <c r="F75" s="100"/>
      <c r="G75" s="100"/>
      <c r="H75" s="100"/>
    </row>
    <row r="76" spans="1:8" hidden="1" x14ac:dyDescent="0.2">
      <c r="A76" s="100"/>
      <c r="B76" s="100"/>
      <c r="C76" s="107" t="s">
        <v>449</v>
      </c>
      <c r="D76" s="107" t="s">
        <v>2</v>
      </c>
      <c r="E76" s="101" t="e">
        <f>[129]Base_02!#REF!</f>
        <v>#REF!</v>
      </c>
      <c r="F76" s="107" t="s">
        <v>2</v>
      </c>
      <c r="G76" s="100"/>
      <c r="H76" s="100"/>
    </row>
    <row r="77" spans="1:8" hidden="1" x14ac:dyDescent="0.2">
      <c r="A77" s="100"/>
      <c r="B77" s="100"/>
      <c r="C77" s="107" t="s">
        <v>450</v>
      </c>
      <c r="D77" s="107" t="s">
        <v>2</v>
      </c>
      <c r="E77" s="101" t="e">
        <f>[129]Base_02!#REF!</f>
        <v>#REF!</v>
      </c>
      <c r="F77" s="107" t="s">
        <v>2</v>
      </c>
      <c r="G77" s="100"/>
      <c r="H77" s="100"/>
    </row>
    <row r="78" spans="1:8" hidden="1" x14ac:dyDescent="0.2">
      <c r="A78" s="100"/>
      <c r="B78" s="100"/>
      <c r="C78" s="107" t="s">
        <v>451</v>
      </c>
      <c r="D78" s="107" t="s">
        <v>2</v>
      </c>
      <c r="E78" s="101" t="e">
        <f>[129]Base_02!#REF!</f>
        <v>#REF!</v>
      </c>
      <c r="F78" s="107" t="s">
        <v>2</v>
      </c>
      <c r="G78" s="100"/>
      <c r="H78" s="100"/>
    </row>
    <row r="79" spans="1:8" hidden="1" x14ac:dyDescent="0.2">
      <c r="A79" s="100"/>
      <c r="B79" s="100"/>
      <c r="C79" s="107" t="s">
        <v>452</v>
      </c>
      <c r="D79" s="107" t="s">
        <v>2</v>
      </c>
      <c r="E79" s="101" t="e">
        <f>[129]Base_02!#REF!</f>
        <v>#REF!</v>
      </c>
      <c r="F79" s="107" t="s">
        <v>2</v>
      </c>
      <c r="G79" s="100"/>
      <c r="H79" s="100"/>
    </row>
    <row r="80" spans="1:8" hidden="1" x14ac:dyDescent="0.2">
      <c r="A80" s="107"/>
      <c r="B80" s="107"/>
    </row>
    <row r="81" spans="1:8" hidden="1" x14ac:dyDescent="0.2">
      <c r="A81" s="426" t="s">
        <v>453</v>
      </c>
      <c r="B81" s="426"/>
      <c r="C81" s="426"/>
      <c r="D81" s="426"/>
      <c r="E81" s="426"/>
      <c r="F81" s="426"/>
      <c r="G81" s="426"/>
      <c r="H81" s="159"/>
    </row>
    <row r="82" spans="1:8" ht="34.5" hidden="1" customHeight="1" x14ac:dyDescent="0.2">
      <c r="A82" s="426" t="s">
        <v>454</v>
      </c>
      <c r="B82" s="426"/>
      <c r="C82" s="426"/>
      <c r="D82" s="426"/>
      <c r="E82" s="426"/>
      <c r="F82" s="426"/>
      <c r="G82" s="426"/>
      <c r="H82" s="159"/>
    </row>
    <row r="83" spans="1:8" ht="25" hidden="1" customHeight="1" x14ac:dyDescent="0.2">
      <c r="A83" s="122" t="s">
        <v>423</v>
      </c>
      <c r="B83" s="123"/>
      <c r="C83" s="123" t="s">
        <v>424</v>
      </c>
      <c r="D83" s="124"/>
      <c r="E83" s="122" t="s">
        <v>425</v>
      </c>
      <c r="F83" s="124"/>
      <c r="G83" s="122" t="s">
        <v>426</v>
      </c>
      <c r="H83" s="125"/>
    </row>
    <row r="84" spans="1:8" ht="25" hidden="1" customHeight="1" x14ac:dyDescent="0.2">
      <c r="A84" s="128">
        <v>1</v>
      </c>
      <c r="B84" s="129"/>
      <c r="C84" s="160">
        <f>[129]Base_02!C15</f>
        <v>4</v>
      </c>
      <c r="D84" s="161"/>
      <c r="E84" s="128">
        <f>[129]Base_02!J15</f>
        <v>0</v>
      </c>
      <c r="F84" s="161"/>
      <c r="G84" s="162" t="s">
        <v>455</v>
      </c>
      <c r="H84" s="109"/>
    </row>
    <row r="85" spans="1:8" ht="25" hidden="1" customHeight="1" x14ac:dyDescent="0.2">
      <c r="A85" s="134">
        <v>2</v>
      </c>
      <c r="B85" s="163"/>
      <c r="C85" s="160">
        <f>[129]Base_02!C16</f>
        <v>5</v>
      </c>
      <c r="D85" s="161"/>
      <c r="E85" s="128">
        <f>[129]Base_02!J16</f>
        <v>0</v>
      </c>
      <c r="F85" s="161"/>
      <c r="G85" s="164" t="s">
        <v>431</v>
      </c>
      <c r="H85" s="139"/>
    </row>
    <row r="86" spans="1:8" ht="25" hidden="1" customHeight="1" x14ac:dyDescent="0.2">
      <c r="A86" s="134">
        <v>3</v>
      </c>
      <c r="B86" s="163"/>
      <c r="C86" s="160">
        <f>[129]Base_02!C17</f>
        <v>6</v>
      </c>
      <c r="D86" s="161"/>
      <c r="E86" s="128">
        <f>[129]Base_02!J17</f>
        <v>0</v>
      </c>
      <c r="F86" s="161"/>
      <c r="G86" s="164" t="s">
        <v>432</v>
      </c>
      <c r="H86" s="139"/>
    </row>
    <row r="87" spans="1:8" ht="25" hidden="1" customHeight="1" x14ac:dyDescent="0.2">
      <c r="A87" s="128">
        <v>4</v>
      </c>
      <c r="B87" s="129"/>
      <c r="C87" s="160">
        <f>[129]Base_02!C18</f>
        <v>7</v>
      </c>
      <c r="D87" s="165"/>
      <c r="E87" s="128">
        <f>[129]Base_02!J18</f>
        <v>0</v>
      </c>
      <c r="F87" s="165"/>
      <c r="G87" s="166" t="s">
        <v>398</v>
      </c>
      <c r="H87" s="107"/>
    </row>
    <row r="88" spans="1:8" ht="25" hidden="1" customHeight="1" x14ac:dyDescent="0.2">
      <c r="A88" s="134">
        <v>5</v>
      </c>
      <c r="B88" s="163"/>
      <c r="C88" s="160">
        <f>[129]Base_02!C19</f>
        <v>8</v>
      </c>
      <c r="D88" s="161"/>
      <c r="E88" s="128">
        <f>[129]Base_02!J19</f>
        <v>0</v>
      </c>
      <c r="F88" s="161"/>
      <c r="G88" s="166" t="s">
        <v>398</v>
      </c>
      <c r="H88" s="107"/>
    </row>
    <row r="89" spans="1:8" ht="25" hidden="1" customHeight="1" x14ac:dyDescent="0.2">
      <c r="A89" s="134">
        <v>6</v>
      </c>
      <c r="B89" s="163"/>
      <c r="C89" s="160">
        <f>[129]Base_02!C20</f>
        <v>9</v>
      </c>
      <c r="D89" s="161"/>
      <c r="E89" s="128">
        <f>[129]Base_02!J20</f>
        <v>0</v>
      </c>
      <c r="F89" s="161"/>
      <c r="G89" s="166" t="s">
        <v>398</v>
      </c>
      <c r="H89" s="107"/>
    </row>
    <row r="90" spans="1:8" ht="25" hidden="1" customHeight="1" x14ac:dyDescent="0.2">
      <c r="A90" s="128">
        <v>7</v>
      </c>
      <c r="B90" s="129"/>
      <c r="C90" s="160">
        <f>[129]Base_02!C21</f>
        <v>90</v>
      </c>
      <c r="D90" s="165"/>
      <c r="E90" s="128">
        <f>[129]Base_02!J21</f>
        <v>0</v>
      </c>
      <c r="F90" s="165"/>
      <c r="G90" s="166" t="s">
        <v>398</v>
      </c>
      <c r="H90" s="107"/>
    </row>
    <row r="91" spans="1:8" ht="25" hidden="1" customHeight="1" x14ac:dyDescent="0.2">
      <c r="A91" s="134">
        <v>8</v>
      </c>
      <c r="B91" s="163"/>
      <c r="C91" s="160">
        <f>[129]Base_02!C22</f>
        <v>11</v>
      </c>
      <c r="D91" s="161"/>
      <c r="E91" s="128">
        <f>[129]Base_02!J22</f>
        <v>0</v>
      </c>
      <c r="F91" s="161"/>
      <c r="G91" s="166" t="s">
        <v>398</v>
      </c>
      <c r="H91" s="107"/>
    </row>
    <row r="92" spans="1:8" ht="25" hidden="1" customHeight="1" x14ac:dyDescent="0.2">
      <c r="A92" s="134">
        <v>9</v>
      </c>
      <c r="B92" s="163"/>
      <c r="C92" s="160">
        <f>[129]Base_02!C23</f>
        <v>12</v>
      </c>
      <c r="D92" s="161"/>
      <c r="E92" s="128">
        <f>[129]Base_02!J23</f>
        <v>0</v>
      </c>
      <c r="F92" s="161"/>
      <c r="G92" s="166" t="s">
        <v>398</v>
      </c>
      <c r="H92" s="107"/>
    </row>
    <row r="93" spans="1:8" ht="25" hidden="1" customHeight="1" x14ac:dyDescent="0.2">
      <c r="A93" s="128">
        <v>10</v>
      </c>
      <c r="B93" s="129"/>
      <c r="C93" s="160">
        <f>[129]Base_02!C24</f>
        <v>13</v>
      </c>
      <c r="D93" s="165"/>
      <c r="E93" s="128">
        <f>[129]Base_02!J24</f>
        <v>0</v>
      </c>
      <c r="F93" s="165"/>
      <c r="G93" s="167" t="s">
        <v>398</v>
      </c>
      <c r="H93" s="107"/>
    </row>
    <row r="94" spans="1:8" ht="49.5" hidden="1" customHeight="1" x14ac:dyDescent="0.2">
      <c r="A94" s="426" t="s">
        <v>456</v>
      </c>
      <c r="B94" s="426"/>
      <c r="C94" s="426"/>
      <c r="D94" s="426"/>
      <c r="E94" s="426"/>
      <c r="F94" s="426"/>
      <c r="G94" s="426"/>
      <c r="H94" s="159"/>
    </row>
    <row r="95" spans="1:8" ht="31.5" hidden="1" customHeight="1" x14ac:dyDescent="0.2">
      <c r="A95" s="427" t="s">
        <v>457</v>
      </c>
      <c r="B95" s="427"/>
      <c r="C95" s="427"/>
      <c r="D95" s="427"/>
      <c r="E95" s="427"/>
      <c r="F95" s="427"/>
      <c r="G95" s="427"/>
      <c r="H95" s="109"/>
    </row>
    <row r="96" spans="1:8" hidden="1" x14ac:dyDescent="0.2">
      <c r="A96" s="109"/>
      <c r="B96" s="109"/>
      <c r="C96" s="109"/>
      <c r="D96" s="109"/>
      <c r="E96" s="109"/>
      <c r="F96" s="109"/>
      <c r="G96" s="109"/>
      <c r="H96" s="109"/>
    </row>
    <row r="97" spans="1:8" hidden="1" x14ac:dyDescent="0.2">
      <c r="A97" s="109"/>
      <c r="B97" s="109"/>
      <c r="C97" s="109"/>
      <c r="D97" s="109"/>
      <c r="E97" s="142" t="e">
        <f>E76</f>
        <v>#REF!</v>
      </c>
      <c r="F97" s="109"/>
      <c r="G97" s="144" t="e">
        <f>[129]Base_02!#REF!</f>
        <v>#REF!</v>
      </c>
      <c r="H97" s="144"/>
    </row>
    <row r="98" spans="1:8" hidden="1" x14ac:dyDescent="0.2">
      <c r="A98" s="422" t="s">
        <v>303</v>
      </c>
      <c r="B98" s="422"/>
      <c r="C98" s="422"/>
      <c r="D98" s="422"/>
      <c r="E98" s="422"/>
      <c r="F98" s="140"/>
    </row>
    <row r="99" spans="1:8" ht="17" hidden="1" x14ac:dyDescent="0.2">
      <c r="A99" s="422" t="s">
        <v>434</v>
      </c>
      <c r="B99" s="422"/>
      <c r="C99" s="422"/>
      <c r="D99" s="422"/>
      <c r="E99" s="422"/>
      <c r="F99" s="140"/>
      <c r="G99" s="140" t="s">
        <v>458</v>
      </c>
      <c r="H99" s="140"/>
    </row>
    <row r="100" spans="1:8" hidden="1" x14ac:dyDescent="0.2">
      <c r="A100" s="140"/>
      <c r="B100" s="140"/>
      <c r="C100" s="144"/>
      <c r="D100" s="144"/>
      <c r="F100" s="144"/>
      <c r="G100" s="144"/>
      <c r="H100" s="144"/>
    </row>
    <row r="101" spans="1:8" hidden="1" x14ac:dyDescent="0.2">
      <c r="A101" s="140"/>
      <c r="B101" s="140"/>
      <c r="C101" s="144"/>
      <c r="D101" s="144"/>
      <c r="F101" s="144"/>
      <c r="G101" s="144"/>
      <c r="H101" s="144"/>
    </row>
    <row r="102" spans="1:8" hidden="1" x14ac:dyDescent="0.2">
      <c r="A102" s="140"/>
      <c r="B102" s="140"/>
      <c r="C102" s="144"/>
      <c r="D102" s="144"/>
      <c r="F102" s="144"/>
      <c r="G102" s="144"/>
      <c r="H102" s="144"/>
    </row>
    <row r="103" spans="1:8" hidden="1" x14ac:dyDescent="0.2">
      <c r="A103" s="97"/>
      <c r="B103" s="97"/>
      <c r="C103" s="145" t="e">
        <f>[129]Base_02!#REF!</f>
        <v>#REF!</v>
      </c>
      <c r="D103" s="145"/>
      <c r="E103" s="145" t="e">
        <f>[129]Base_02!#REF!</f>
        <v>#REF!</v>
      </c>
      <c r="F103" s="145"/>
      <c r="G103" s="145" t="e">
        <f>[129]Base_02!#REF!</f>
        <v>#REF!</v>
      </c>
      <c r="H103" s="145"/>
    </row>
    <row r="104" spans="1:8" hidden="1" x14ac:dyDescent="0.2">
      <c r="C104" s="140"/>
      <c r="D104" s="140"/>
      <c r="E104" s="140"/>
      <c r="F104" s="140"/>
      <c r="G104" s="140"/>
      <c r="H104" s="140"/>
    </row>
    <row r="105" spans="1:8" hidden="1" x14ac:dyDescent="0.2">
      <c r="A105" s="422" t="s">
        <v>398</v>
      </c>
      <c r="B105" s="422"/>
      <c r="C105" s="422"/>
      <c r="D105" s="422"/>
      <c r="E105" s="422"/>
      <c r="F105" s="422"/>
      <c r="G105" s="422"/>
      <c r="H105" s="140"/>
    </row>
    <row r="106" spans="1:8" ht="60" hidden="1" customHeight="1" x14ac:dyDescent="0.2">
      <c r="A106" s="97"/>
      <c r="B106" s="97"/>
      <c r="C106" s="149">
        <f>C85</f>
        <v>5</v>
      </c>
      <c r="D106" s="149"/>
      <c r="E106" s="149">
        <f>C86</f>
        <v>6</v>
      </c>
      <c r="F106" s="149"/>
      <c r="G106" s="149">
        <f>C87</f>
        <v>7</v>
      </c>
      <c r="H106" s="149"/>
    </row>
    <row r="107" spans="1:8" ht="60" hidden="1" customHeight="1" x14ac:dyDescent="0.2">
      <c r="A107" s="97"/>
      <c r="B107" s="97"/>
      <c r="C107" s="149">
        <f>C88</f>
        <v>8</v>
      </c>
      <c r="D107" s="149"/>
      <c r="E107" s="149">
        <f>C89</f>
        <v>9</v>
      </c>
      <c r="F107" s="149"/>
      <c r="G107" s="149">
        <f>C90</f>
        <v>90</v>
      </c>
      <c r="H107" s="149"/>
    </row>
    <row r="108" spans="1:8" ht="60" hidden="1" customHeight="1" x14ac:dyDescent="0.2">
      <c r="A108" s="97"/>
      <c r="B108" s="97"/>
      <c r="C108" s="149">
        <f>C91</f>
        <v>11</v>
      </c>
      <c r="D108" s="149"/>
      <c r="E108" s="149">
        <f>C92</f>
        <v>12</v>
      </c>
      <c r="F108" s="149"/>
      <c r="G108" s="149">
        <f>C93</f>
        <v>13</v>
      </c>
      <c r="H108" s="149"/>
    </row>
    <row r="109" spans="1:8" hidden="1" x14ac:dyDescent="0.2">
      <c r="C109" s="151"/>
      <c r="D109" s="151"/>
      <c r="E109" s="168"/>
      <c r="F109" s="151"/>
      <c r="G109" s="151"/>
      <c r="H109" s="151"/>
    </row>
    <row r="110" spans="1:8" ht="17" hidden="1" x14ac:dyDescent="0.2">
      <c r="C110" s="140" t="s">
        <v>442</v>
      </c>
      <c r="D110" s="144"/>
      <c r="E110" s="422" t="s">
        <v>320</v>
      </c>
      <c r="F110" s="422"/>
      <c r="G110" s="422"/>
      <c r="H110" s="140"/>
    </row>
    <row r="111" spans="1:8" ht="17" hidden="1" x14ac:dyDescent="0.2">
      <c r="C111" s="140" t="s">
        <v>459</v>
      </c>
      <c r="D111" s="144"/>
      <c r="E111" s="422" t="s">
        <v>460</v>
      </c>
      <c r="F111" s="422"/>
      <c r="G111" s="422"/>
      <c r="H111" s="140"/>
    </row>
    <row r="112" spans="1:8" hidden="1" x14ac:dyDescent="0.2">
      <c r="C112" s="140"/>
      <c r="D112" s="140"/>
      <c r="E112" s="140"/>
      <c r="F112" s="140"/>
      <c r="G112" s="140"/>
      <c r="H112" s="140"/>
    </row>
    <row r="113" spans="1:8" hidden="1" x14ac:dyDescent="0.2">
      <c r="C113" s="140"/>
      <c r="D113" s="144"/>
      <c r="E113" s="144"/>
      <c r="F113" s="144"/>
      <c r="G113" s="140"/>
      <c r="H113" s="140"/>
    </row>
    <row r="114" spans="1:8" hidden="1" x14ac:dyDescent="0.2">
      <c r="C114" s="140"/>
      <c r="D114" s="144"/>
      <c r="E114" s="144"/>
      <c r="F114" s="144"/>
      <c r="G114" s="140"/>
      <c r="H114" s="140"/>
    </row>
    <row r="115" spans="1:8" hidden="1" x14ac:dyDescent="0.2">
      <c r="A115" s="100"/>
      <c r="B115" s="100"/>
      <c r="C115" s="118" t="e">
        <f>[129]Base_02!#REF!</f>
        <v>#REF!</v>
      </c>
      <c r="D115" s="156"/>
      <c r="E115" s="415" t="s">
        <v>443</v>
      </c>
      <c r="F115" s="415"/>
      <c r="G115" s="415"/>
      <c r="H115" s="118"/>
    </row>
    <row r="116" spans="1:8" hidden="1" x14ac:dyDescent="0.2">
      <c r="A116" s="144"/>
      <c r="B116" s="144"/>
      <c r="C116" s="144"/>
      <c r="D116" s="144"/>
      <c r="E116" s="144"/>
      <c r="F116" s="144"/>
      <c r="G116" s="144"/>
      <c r="H116" s="144"/>
    </row>
    <row r="117" spans="1:8" hidden="1" x14ac:dyDescent="0.2">
      <c r="A117" s="424" t="s">
        <v>383</v>
      </c>
      <c r="B117" s="424"/>
      <c r="C117" s="424"/>
      <c r="D117" s="424"/>
      <c r="E117" s="424"/>
      <c r="F117" s="424"/>
      <c r="G117" s="424"/>
      <c r="H117" s="158"/>
    </row>
    <row r="118" spans="1:8" ht="33.75" hidden="1" customHeight="1" x14ac:dyDescent="0.2">
      <c r="A118" s="425" t="s">
        <v>444</v>
      </c>
      <c r="B118" s="425"/>
      <c r="C118" s="425"/>
      <c r="D118" s="425"/>
      <c r="E118" s="425"/>
      <c r="F118" s="425"/>
      <c r="G118" s="425"/>
      <c r="H118" s="144"/>
    </row>
    <row r="119" spans="1:8" hidden="1" x14ac:dyDescent="0.2">
      <c r="A119" s="425" t="s">
        <v>445</v>
      </c>
      <c r="B119" s="425"/>
      <c r="C119" s="425"/>
      <c r="D119" s="425"/>
      <c r="E119" s="425"/>
      <c r="F119" s="425"/>
      <c r="G119" s="425"/>
      <c r="H119" s="144"/>
    </row>
    <row r="120" spans="1:8" hidden="1" x14ac:dyDescent="0.2">
      <c r="A120" s="425" t="s">
        <v>446</v>
      </c>
      <c r="B120" s="425"/>
      <c r="C120" s="425"/>
      <c r="D120" s="425"/>
      <c r="E120" s="425"/>
      <c r="F120" s="425"/>
      <c r="G120" s="425"/>
      <c r="H120" s="144"/>
    </row>
    <row r="121" spans="1:8" hidden="1" x14ac:dyDescent="0.2"/>
  </sheetData>
  <mergeCells count="54">
    <mergeCell ref="E115:G115"/>
    <mergeCell ref="A117:G117"/>
    <mergeCell ref="A118:G118"/>
    <mergeCell ref="A119:G119"/>
    <mergeCell ref="A120:G120"/>
    <mergeCell ref="E111:G111"/>
    <mergeCell ref="A69:G69"/>
    <mergeCell ref="A70:G70"/>
    <mergeCell ref="A74:G74"/>
    <mergeCell ref="A81:G81"/>
    <mergeCell ref="A82:G82"/>
    <mergeCell ref="A94:G94"/>
    <mergeCell ref="A95:G95"/>
    <mergeCell ref="A98:E98"/>
    <mergeCell ref="A99:E99"/>
    <mergeCell ref="A105:G105"/>
    <mergeCell ref="E110:G110"/>
    <mergeCell ref="A47:G47"/>
    <mergeCell ref="A67:G67"/>
    <mergeCell ref="A68:G68"/>
    <mergeCell ref="A60:G60"/>
    <mergeCell ref="A61:G61"/>
    <mergeCell ref="A65:G65"/>
    <mergeCell ref="A66:G66"/>
    <mergeCell ref="A45:E45"/>
    <mergeCell ref="E25:F25"/>
    <mergeCell ref="E26:F26"/>
    <mergeCell ref="E27:F27"/>
    <mergeCell ref="E28:F28"/>
    <mergeCell ref="E29:F29"/>
    <mergeCell ref="E30:F30"/>
    <mergeCell ref="E31:F31"/>
    <mergeCell ref="C34:G34"/>
    <mergeCell ref="A38:E38"/>
    <mergeCell ref="A39:E39"/>
    <mergeCell ref="A35:G35"/>
    <mergeCell ref="E24:F24"/>
    <mergeCell ref="E13:F13"/>
    <mergeCell ref="E14:F14"/>
    <mergeCell ref="E15:F15"/>
    <mergeCell ref="E16:F16"/>
    <mergeCell ref="E17:F17"/>
    <mergeCell ref="E18:F18"/>
    <mergeCell ref="E19:F19"/>
    <mergeCell ref="E20:F20"/>
    <mergeCell ref="E21:F21"/>
    <mergeCell ref="E22:F22"/>
    <mergeCell ref="E23:F23"/>
    <mergeCell ref="E12:F12"/>
    <mergeCell ref="A2:G2"/>
    <mergeCell ref="J2:M2"/>
    <mergeCell ref="A9:G9"/>
    <mergeCell ref="C10:G10"/>
    <mergeCell ref="E11:F11"/>
  </mergeCells>
  <dataValidations count="1">
    <dataValidation type="list" allowBlank="1" showInputMessage="1" showErrorMessage="1" sqref="R11:R30 G12:G31" xr:uid="{54A36B5A-B5BD-9341-BD4B-7F9ED1177BF1}">
      <formula1>"Ketua merangkap Anggota, Sekretaris merangkap Anggota, Bendahara merangkap Anggota, Anggota"</formula1>
    </dataValidation>
  </dataValidations>
  <printOptions horizontalCentered="1"/>
  <pageMargins left="0.70866141732283472" right="0.70866141732283472" top="0.74803149606299213" bottom="0.74803149606299213" header="0.31496062992125984" footer="0.31496062992125984"/>
  <pageSetup paperSize="9" scale="68" fitToHeight="0" orientation="portrait" horizontalDpi="4294967293" r:id="rId1"/>
  <rowBreaks count="1" manualBreakCount="1">
    <brk id="46" max="4"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B8DB1-C67A-5D44-9DDD-43819C07A2F4}">
  <sheetPr codeName="Sheet6">
    <tabColor theme="8" tint="0.39997558519241921"/>
    <pageSetUpPr fitToPage="1"/>
  </sheetPr>
  <dimension ref="A1:X43"/>
  <sheetViews>
    <sheetView view="pageBreakPreview" zoomScale="117" zoomScaleNormal="70" zoomScaleSheetLayoutView="50" workbookViewId="0">
      <selection activeCell="L24" sqref="L24"/>
    </sheetView>
  </sheetViews>
  <sheetFormatPr baseColWidth="10" defaultColWidth="9.1640625" defaultRowHeight="20.25" customHeight="1" x14ac:dyDescent="0.15"/>
  <cols>
    <col min="1" max="1" width="4.5" style="112" customWidth="1"/>
    <col min="2" max="4" width="9.33203125" style="1" customWidth="1"/>
    <col min="5" max="5" width="5.5" style="1" customWidth="1"/>
    <col min="6" max="8" width="9.33203125" style="1" customWidth="1"/>
    <col min="9" max="9" width="5.5" style="1" customWidth="1"/>
    <col min="10" max="12" width="9.33203125" style="1" customWidth="1"/>
    <col min="13" max="13" width="23.5" style="1" customWidth="1"/>
    <col min="14" max="23" width="9.1640625" style="1" customWidth="1"/>
    <col min="24" max="24" width="9.6640625" style="1" bestFit="1" customWidth="1"/>
    <col min="25" max="16384" width="9.1640625" style="1"/>
  </cols>
  <sheetData>
    <row r="1" spans="1:24" ht="16" customHeight="1" x14ac:dyDescent="0.15">
      <c r="M1" s="113"/>
    </row>
    <row r="2" spans="1:24" s="115" customFormat="1" ht="16" customHeight="1" x14ac:dyDescent="0.15">
      <c r="A2" s="428" t="s">
        <v>390</v>
      </c>
      <c r="B2" s="428"/>
      <c r="C2" s="428"/>
      <c r="D2" s="428"/>
      <c r="E2" s="428"/>
      <c r="F2" s="428"/>
      <c r="G2" s="428"/>
      <c r="H2" s="428"/>
      <c r="I2" s="428"/>
      <c r="J2" s="428"/>
      <c r="K2" s="428"/>
      <c r="L2" s="428"/>
      <c r="M2" s="114"/>
    </row>
    <row r="3" spans="1:24" s="115" customFormat="1" ht="16" customHeight="1" x14ac:dyDescent="0.15">
      <c r="A3" s="428" t="s">
        <v>723</v>
      </c>
      <c r="B3" s="428"/>
      <c r="C3" s="428"/>
      <c r="D3" s="428"/>
      <c r="E3" s="428"/>
      <c r="F3" s="428"/>
      <c r="G3" s="428"/>
      <c r="H3" s="428"/>
      <c r="I3" s="428"/>
      <c r="J3" s="428"/>
      <c r="K3" s="428"/>
      <c r="L3" s="428"/>
      <c r="M3" s="114"/>
    </row>
    <row r="4" spans="1:24" ht="16" customHeight="1" x14ac:dyDescent="0.15">
      <c r="B4" s="46"/>
      <c r="C4" s="46"/>
      <c r="D4" s="46"/>
      <c r="E4" s="46"/>
      <c r="F4" s="46"/>
      <c r="G4" s="46"/>
      <c r="H4" s="46"/>
      <c r="I4" s="46"/>
      <c r="J4" s="46"/>
      <c r="K4" s="46"/>
      <c r="L4" s="46"/>
      <c r="M4" s="46"/>
    </row>
    <row r="5" spans="1:24" ht="16" customHeight="1" x14ac:dyDescent="0.15"/>
    <row r="6" spans="1:24" ht="16" customHeight="1" x14ac:dyDescent="0.15">
      <c r="A6" s="309" t="str">
        <f>O6&amp;O7&amp;O8&amp;O9</f>
        <v>Kami anggota Kelompok Calon Penerima Bantuan/Kelompok Penerima Bantuan (KCPB/KPB) Membangun Bersama, bersepakat dan berkomitmen yaitu bahwa kami:</v>
      </c>
      <c r="B6" s="309"/>
      <c r="C6" s="309"/>
      <c r="D6" s="309"/>
      <c r="E6" s="309"/>
      <c r="F6" s="309"/>
      <c r="G6" s="309"/>
      <c r="H6" s="309"/>
      <c r="I6" s="309"/>
      <c r="J6" s="309"/>
      <c r="K6" s="309"/>
      <c r="L6" s="309"/>
      <c r="O6" s="14" t="s">
        <v>679</v>
      </c>
      <c r="P6" s="14"/>
      <c r="Q6" s="14"/>
      <c r="R6" s="14"/>
      <c r="S6" s="14"/>
      <c r="T6" s="14"/>
      <c r="U6" s="14"/>
      <c r="V6" s="14"/>
      <c r="W6" s="14"/>
      <c r="X6" s="14"/>
    </row>
    <row r="7" spans="1:24" ht="16" customHeight="1" x14ac:dyDescent="0.15">
      <c r="A7" s="309"/>
      <c r="B7" s="309"/>
      <c r="C7" s="309"/>
      <c r="D7" s="309"/>
      <c r="E7" s="309"/>
      <c r="F7" s="309"/>
      <c r="G7" s="309"/>
      <c r="H7" s="309"/>
      <c r="I7" s="309"/>
      <c r="J7" s="309"/>
      <c r="K7" s="309"/>
      <c r="L7" s="309"/>
      <c r="O7" s="1" t="str">
        <f>[128]Base_02!$C$27</f>
        <v>Membangun Bersama</v>
      </c>
    </row>
    <row r="8" spans="1:24" ht="32" customHeight="1" x14ac:dyDescent="0.15">
      <c r="A8" s="110" t="s">
        <v>674</v>
      </c>
      <c r="B8" s="429" t="s">
        <v>681</v>
      </c>
      <c r="C8" s="429"/>
      <c r="D8" s="429"/>
      <c r="E8" s="429"/>
      <c r="F8" s="429"/>
      <c r="G8" s="429"/>
      <c r="H8" s="429"/>
      <c r="I8" s="429"/>
      <c r="J8" s="429"/>
      <c r="K8" s="429"/>
      <c r="L8" s="429"/>
      <c r="O8" s="1" t="s">
        <v>391</v>
      </c>
    </row>
    <row r="9" spans="1:24" ht="48" customHeight="1" x14ac:dyDescent="0.15">
      <c r="A9" s="110" t="s">
        <v>675</v>
      </c>
      <c r="B9" s="429" t="s">
        <v>682</v>
      </c>
      <c r="C9" s="429"/>
      <c r="D9" s="429"/>
      <c r="E9" s="429"/>
      <c r="F9" s="429"/>
      <c r="G9" s="429"/>
      <c r="H9" s="429"/>
      <c r="I9" s="429"/>
      <c r="J9" s="429"/>
      <c r="K9" s="429"/>
      <c r="L9" s="429"/>
      <c r="M9" s="3"/>
      <c r="O9" s="1" t="s">
        <v>680</v>
      </c>
    </row>
    <row r="10" spans="1:24" ht="32" customHeight="1" x14ac:dyDescent="0.15">
      <c r="A10" s="110" t="s">
        <v>686</v>
      </c>
      <c r="B10" s="309" t="s">
        <v>685</v>
      </c>
      <c r="C10" s="309"/>
      <c r="D10" s="309"/>
      <c r="E10" s="309"/>
      <c r="F10" s="309"/>
      <c r="G10" s="309"/>
      <c r="H10" s="309"/>
      <c r="I10" s="309"/>
      <c r="J10" s="309"/>
      <c r="K10" s="309"/>
      <c r="L10" s="309"/>
      <c r="M10" s="3"/>
    </row>
    <row r="11" spans="1:24" ht="32" customHeight="1" x14ac:dyDescent="0.15">
      <c r="A11" s="110" t="s">
        <v>687</v>
      </c>
      <c r="B11" s="429" t="s">
        <v>684</v>
      </c>
      <c r="C11" s="429"/>
      <c r="D11" s="429"/>
      <c r="E11" s="429"/>
      <c r="F11" s="429"/>
      <c r="G11" s="429"/>
      <c r="H11" s="429"/>
      <c r="I11" s="429"/>
      <c r="J11" s="429"/>
      <c r="K11" s="429"/>
      <c r="L11" s="429"/>
      <c r="M11" s="3"/>
    </row>
    <row r="12" spans="1:24" ht="32" customHeight="1" x14ac:dyDescent="0.15">
      <c r="A12" s="110" t="s">
        <v>688</v>
      </c>
      <c r="B12" s="429" t="s">
        <v>683</v>
      </c>
      <c r="C12" s="429"/>
      <c r="D12" s="429"/>
      <c r="E12" s="429"/>
      <c r="F12" s="429"/>
      <c r="G12" s="429"/>
      <c r="H12" s="429"/>
      <c r="I12" s="429"/>
      <c r="J12" s="429"/>
      <c r="K12" s="429"/>
      <c r="L12" s="429"/>
      <c r="M12" s="3"/>
    </row>
    <row r="13" spans="1:24" ht="32" customHeight="1" x14ac:dyDescent="0.15">
      <c r="A13" s="110" t="s">
        <v>689</v>
      </c>
      <c r="B13" s="429" t="s">
        <v>699</v>
      </c>
      <c r="C13" s="429"/>
      <c r="D13" s="429"/>
      <c r="E13" s="429"/>
      <c r="F13" s="429"/>
      <c r="G13" s="429"/>
      <c r="H13" s="429"/>
      <c r="I13" s="429"/>
      <c r="J13" s="429"/>
      <c r="K13" s="429"/>
      <c r="L13" s="429"/>
      <c r="M13" s="3"/>
    </row>
    <row r="14" spans="1:24" ht="16" customHeight="1" x14ac:dyDescent="0.15">
      <c r="A14" s="110" t="s">
        <v>690</v>
      </c>
      <c r="B14" s="429" t="s">
        <v>700</v>
      </c>
      <c r="C14" s="429"/>
      <c r="D14" s="429"/>
      <c r="E14" s="429"/>
      <c r="F14" s="429"/>
      <c r="G14" s="429"/>
      <c r="H14" s="429"/>
      <c r="I14" s="429"/>
      <c r="J14" s="429"/>
      <c r="K14" s="429"/>
      <c r="L14" s="429"/>
      <c r="M14" s="3"/>
    </row>
    <row r="15" spans="1:24" ht="16" customHeight="1" x14ac:dyDescent="0.15">
      <c r="A15" s="110" t="s">
        <v>691</v>
      </c>
      <c r="B15" s="429" t="s">
        <v>701</v>
      </c>
      <c r="C15" s="429"/>
      <c r="D15" s="429"/>
      <c r="E15" s="429"/>
      <c r="F15" s="429"/>
      <c r="G15" s="429"/>
      <c r="H15" s="429"/>
      <c r="I15" s="429"/>
      <c r="J15" s="429"/>
      <c r="K15" s="429"/>
      <c r="L15" s="429"/>
      <c r="M15" s="3"/>
    </row>
    <row r="16" spans="1:24" ht="16" customHeight="1" x14ac:dyDescent="0.15">
      <c r="A16" s="110" t="s">
        <v>692</v>
      </c>
      <c r="B16" s="429" t="s">
        <v>702</v>
      </c>
      <c r="C16" s="429"/>
      <c r="D16" s="429"/>
      <c r="E16" s="429"/>
      <c r="F16" s="429"/>
      <c r="G16" s="429"/>
      <c r="H16" s="429"/>
      <c r="I16" s="429"/>
      <c r="J16" s="429"/>
      <c r="K16" s="429"/>
      <c r="L16" s="429"/>
      <c r="M16" s="3"/>
    </row>
    <row r="17" spans="1:24" ht="16" customHeight="1" x14ac:dyDescent="0.15">
      <c r="A17" s="110" t="s">
        <v>693</v>
      </c>
      <c r="B17" s="309" t="s">
        <v>703</v>
      </c>
      <c r="C17" s="309"/>
      <c r="D17" s="309"/>
      <c r="E17" s="309"/>
      <c r="F17" s="309"/>
      <c r="G17" s="309"/>
      <c r="H17" s="309"/>
      <c r="I17" s="309"/>
      <c r="J17" s="309"/>
      <c r="K17" s="309"/>
      <c r="L17" s="309"/>
      <c r="M17" s="3"/>
    </row>
    <row r="18" spans="1:24" ht="32" customHeight="1" x14ac:dyDescent="0.15">
      <c r="A18" s="110" t="s">
        <v>694</v>
      </c>
      <c r="B18" s="309" t="s">
        <v>704</v>
      </c>
      <c r="C18" s="309"/>
      <c r="D18" s="309"/>
      <c r="E18" s="309"/>
      <c r="F18" s="309"/>
      <c r="G18" s="309"/>
      <c r="H18" s="309"/>
      <c r="I18" s="309"/>
      <c r="J18" s="309"/>
      <c r="K18" s="309"/>
      <c r="L18" s="309"/>
      <c r="M18" s="3"/>
    </row>
    <row r="19" spans="1:24" ht="32" customHeight="1" x14ac:dyDescent="0.15">
      <c r="A19" s="110" t="s">
        <v>695</v>
      </c>
      <c r="B19" s="309" t="s">
        <v>706</v>
      </c>
      <c r="C19" s="309"/>
      <c r="D19" s="309"/>
      <c r="E19" s="309"/>
      <c r="F19" s="309"/>
      <c r="G19" s="309"/>
      <c r="H19" s="309"/>
      <c r="I19" s="309"/>
      <c r="J19" s="309"/>
      <c r="K19" s="309"/>
      <c r="L19" s="309"/>
      <c r="M19" s="3"/>
    </row>
    <row r="20" spans="1:24" ht="48" customHeight="1" x14ac:dyDescent="0.15">
      <c r="A20" s="110" t="s">
        <v>696</v>
      </c>
      <c r="B20" s="309" t="s">
        <v>705</v>
      </c>
      <c r="C20" s="309"/>
      <c r="D20" s="309"/>
      <c r="E20" s="309"/>
      <c r="F20" s="309"/>
      <c r="G20" s="309"/>
      <c r="H20" s="309"/>
      <c r="I20" s="309"/>
      <c r="J20" s="309"/>
      <c r="K20" s="309"/>
      <c r="L20" s="309"/>
      <c r="M20" s="3"/>
    </row>
    <row r="21" spans="1:24" ht="32" customHeight="1" x14ac:dyDescent="0.15">
      <c r="A21" s="110" t="s">
        <v>697</v>
      </c>
      <c r="B21" s="309" t="s">
        <v>707</v>
      </c>
      <c r="C21" s="309"/>
      <c r="D21" s="309"/>
      <c r="E21" s="309"/>
      <c r="F21" s="309"/>
      <c r="G21" s="309"/>
      <c r="H21" s="309"/>
      <c r="I21" s="309"/>
      <c r="J21" s="309"/>
      <c r="K21" s="309"/>
      <c r="L21" s="309"/>
      <c r="M21" s="3"/>
    </row>
    <row r="22" spans="1:24" ht="16" customHeight="1" x14ac:dyDescent="0.15">
      <c r="A22" s="110" t="s">
        <v>698</v>
      </c>
      <c r="B22" s="309" t="s">
        <v>416</v>
      </c>
      <c r="C22" s="309"/>
      <c r="D22" s="309"/>
      <c r="E22" s="309"/>
      <c r="F22" s="309"/>
      <c r="G22" s="309"/>
      <c r="H22" s="309"/>
      <c r="I22" s="309"/>
      <c r="J22" s="309"/>
      <c r="K22" s="309"/>
      <c r="L22" s="309"/>
      <c r="M22" s="3" t="s">
        <v>395</v>
      </c>
      <c r="X22" s="1" t="str">
        <f>'[129]II-6'!Q16</f>
        <v>Bahrun</v>
      </c>
    </row>
    <row r="23" spans="1:24" ht="16" customHeight="1" x14ac:dyDescent="0.15">
      <c r="A23" s="1"/>
      <c r="C23" s="117"/>
      <c r="D23" s="117"/>
      <c r="E23" s="117"/>
      <c r="F23" s="117"/>
      <c r="G23" s="117"/>
      <c r="H23" s="117"/>
      <c r="I23" s="117"/>
      <c r="J23" s="117"/>
      <c r="K23" s="117"/>
      <c r="L23" s="117"/>
      <c r="M23" s="3"/>
    </row>
    <row r="24" spans="1:24" ht="16" customHeight="1" x14ac:dyDescent="0.15">
      <c r="J24" s="111"/>
      <c r="L24" s="111" t="str">
        <f>[128]Base_01!$C$4&amp;", "&amp;[128]Base_01!$C$29</f>
        <v>Sorong, …..  …........................  2026</v>
      </c>
      <c r="X24" s="1" t="str">
        <f>'[129]II-6'!Q17</f>
        <v>Rajab</v>
      </c>
    </row>
    <row r="25" spans="1:24" ht="16" customHeight="1" x14ac:dyDescent="0.15">
      <c r="X25" s="1" t="str">
        <f>'[129]II-6'!Q18</f>
        <v>Rijal</v>
      </c>
    </row>
    <row r="26" spans="1:24" ht="16" customHeight="1" x14ac:dyDescent="0.15">
      <c r="B26" s="359" t="s">
        <v>396</v>
      </c>
      <c r="C26" s="359"/>
      <c r="D26" s="359"/>
      <c r="G26" s="1" t="s">
        <v>397</v>
      </c>
      <c r="J26" s="359" t="s">
        <v>417</v>
      </c>
      <c r="K26" s="359"/>
      <c r="L26" s="359"/>
      <c r="X26" s="1" t="str">
        <f>'[129]II-6'!Q19</f>
        <v>Brandon</v>
      </c>
    </row>
    <row r="27" spans="1:24" ht="16" customHeight="1" x14ac:dyDescent="0.15">
      <c r="C27" s="45"/>
      <c r="K27" s="45"/>
      <c r="X27" s="1" t="str">
        <f>'[129]II-6'!Q20</f>
        <v>Faisal</v>
      </c>
    </row>
    <row r="28" spans="1:24" ht="16" customHeight="1" x14ac:dyDescent="0.15">
      <c r="C28" s="45"/>
      <c r="K28" s="45"/>
      <c r="P28" s="1" t="s">
        <v>398</v>
      </c>
      <c r="X28" s="1" t="str">
        <f>'[129]II-6'!Q21</f>
        <v>rendi</v>
      </c>
    </row>
    <row r="29" spans="1:24" ht="16" customHeight="1" x14ac:dyDescent="0.15">
      <c r="C29" s="45"/>
      <c r="K29" s="45"/>
      <c r="X29" s="1">
        <f>'[129]II-6'!Q22</f>
        <v>3</v>
      </c>
    </row>
    <row r="30" spans="1:24" ht="16" customHeight="1" x14ac:dyDescent="0.15">
      <c r="B30" s="359" t="str">
        <f>[128]Base_02!$C$29</f>
        <v>Nama PB 4</v>
      </c>
      <c r="C30" s="359"/>
      <c r="D30" s="359"/>
      <c r="E30" s="45"/>
      <c r="F30" s="359" t="str">
        <f>[128]Base_02!$C$30</f>
        <v>Nama PB 6</v>
      </c>
      <c r="G30" s="359"/>
      <c r="H30" s="359"/>
      <c r="I30" s="45"/>
      <c r="J30" s="359" t="str">
        <f>[128]Base_02!$C$28</f>
        <v>Nama PB 1</v>
      </c>
      <c r="K30" s="359"/>
      <c r="L30" s="359"/>
      <c r="X30" s="1">
        <f>'[129]II-6'!Q23</f>
        <v>4</v>
      </c>
    </row>
    <row r="31" spans="1:24" ht="16" customHeight="1" x14ac:dyDescent="0.15">
      <c r="K31" s="45"/>
      <c r="X31" s="1">
        <f>'[129]II-6'!Q24</f>
        <v>5</v>
      </c>
    </row>
    <row r="32" spans="1:24" ht="16" customHeight="1" x14ac:dyDescent="0.15">
      <c r="B32" s="359" t="s">
        <v>399</v>
      </c>
      <c r="C32" s="359"/>
      <c r="D32" s="359"/>
      <c r="E32" s="359"/>
      <c r="F32" s="359"/>
      <c r="G32" s="359"/>
      <c r="H32" s="359"/>
      <c r="I32" s="359"/>
      <c r="J32" s="359"/>
      <c r="K32" s="359"/>
      <c r="L32" s="359"/>
      <c r="X32" s="1">
        <f>'[129]II-6'!Q26</f>
        <v>7</v>
      </c>
    </row>
    <row r="33" spans="1:24" ht="42" customHeight="1" x14ac:dyDescent="0.15">
      <c r="A33" s="146" t="s">
        <v>19</v>
      </c>
      <c r="B33" s="1" t="str">
        <f>A.1!C49</f>
        <v>Nama PB 2</v>
      </c>
      <c r="C33" s="45"/>
      <c r="E33" s="148" t="s">
        <v>20</v>
      </c>
      <c r="F33" s="1" t="str">
        <f>A.1!E49</f>
        <v>Nama PB 3</v>
      </c>
      <c r="G33" s="45"/>
      <c r="I33" s="148" t="s">
        <v>21</v>
      </c>
      <c r="J33" s="1" t="str">
        <f>A.1!G49</f>
        <v>Nama PB 5</v>
      </c>
      <c r="K33" s="45"/>
      <c r="X33" s="1">
        <f>'[129]II-6'!Q27</f>
        <v>8</v>
      </c>
    </row>
    <row r="34" spans="1:24" ht="42" customHeight="1" x14ac:dyDescent="0.15">
      <c r="A34" s="146" t="s">
        <v>22</v>
      </c>
      <c r="B34" s="1" t="str">
        <f>A.1!C50</f>
        <v>Nama PB 7</v>
      </c>
      <c r="C34" s="45"/>
      <c r="E34" s="148" t="s">
        <v>23</v>
      </c>
      <c r="F34" s="1" t="str">
        <f>A.1!E50</f>
        <v>Nama PB 8</v>
      </c>
      <c r="G34" s="45"/>
      <c r="H34" s="45"/>
      <c r="I34" s="148" t="s">
        <v>24</v>
      </c>
      <c r="J34" s="1" t="str">
        <f>A.1!G50</f>
        <v>Nama PB 9</v>
      </c>
      <c r="K34" s="45"/>
      <c r="L34" s="45"/>
      <c r="M34" s="45"/>
      <c r="X34" s="1">
        <f>'[129]II-6'!Q28</f>
        <v>9</v>
      </c>
    </row>
    <row r="35" spans="1:24" ht="42" customHeight="1" x14ac:dyDescent="0.15">
      <c r="A35" s="146" t="s">
        <v>25</v>
      </c>
      <c r="B35" s="1" t="str">
        <f>A.1!C51</f>
        <v>Nama PB 10</v>
      </c>
      <c r="C35" s="45"/>
      <c r="E35" s="148" t="s">
        <v>26</v>
      </c>
      <c r="F35" s="1" t="str">
        <f>A.1!E51</f>
        <v>Nama PB 11</v>
      </c>
      <c r="G35" s="45"/>
      <c r="H35" s="45"/>
      <c r="I35" s="148" t="s">
        <v>27</v>
      </c>
      <c r="J35" s="1" t="str">
        <f>A.1!G51</f>
        <v>Nama PB 12</v>
      </c>
      <c r="K35" s="45"/>
      <c r="L35" s="45"/>
      <c r="M35" s="45"/>
      <c r="X35" s="1">
        <f>'[129]II-6'!Q29</f>
        <v>90</v>
      </c>
    </row>
    <row r="36" spans="1:24" ht="42" customHeight="1" x14ac:dyDescent="0.15">
      <c r="A36" s="146" t="s">
        <v>28</v>
      </c>
      <c r="B36" s="1" t="str">
        <f>A.1!C52</f>
        <v>Nama PB 13</v>
      </c>
      <c r="C36" s="45"/>
      <c r="E36" s="148" t="s">
        <v>29</v>
      </c>
      <c r="F36" s="1" t="str">
        <f>A.1!E52</f>
        <v>Nama PB 14</v>
      </c>
      <c r="G36" s="45"/>
      <c r="H36" s="45"/>
      <c r="I36" s="148" t="s">
        <v>392</v>
      </c>
      <c r="J36" s="1" t="str">
        <f>A.1!G52</f>
        <v>Nama PB 15</v>
      </c>
      <c r="K36" s="45"/>
      <c r="L36" s="45"/>
      <c r="M36" s="45"/>
      <c r="X36" s="1">
        <f>'[129]II-6'!Q30</f>
        <v>11</v>
      </c>
    </row>
    <row r="37" spans="1:24" ht="42" customHeight="1" x14ac:dyDescent="0.15">
      <c r="A37" s="146" t="s">
        <v>393</v>
      </c>
      <c r="B37" s="1" t="str">
        <f>A.1!C53</f>
        <v>Nama PB 16</v>
      </c>
      <c r="C37" s="45"/>
      <c r="E37" s="148" t="s">
        <v>394</v>
      </c>
      <c r="F37" s="1" t="str">
        <f>A.1!E53</f>
        <v>Nama PB 17</v>
      </c>
      <c r="G37" s="45"/>
      <c r="I37" s="148" t="s">
        <v>415</v>
      </c>
      <c r="J37" s="1" t="str">
        <f>A.1!G53</f>
        <v>Nama PB 18</v>
      </c>
      <c r="K37" s="45"/>
      <c r="X37" s="1">
        <f>'[129]II-6'!Q31</f>
        <v>12</v>
      </c>
    </row>
    <row r="38" spans="1:24" ht="42" customHeight="1" x14ac:dyDescent="0.15">
      <c r="A38" s="146"/>
      <c r="C38" s="169" t="s">
        <v>437</v>
      </c>
      <c r="D38" s="98" t="str">
        <f>A.1!C54</f>
        <v>Nama PB 19</v>
      </c>
      <c r="G38" s="169" t="s">
        <v>438</v>
      </c>
      <c r="H38" s="98" t="str">
        <f>A.1!E54</f>
        <v>Nama PB 20</v>
      </c>
      <c r="L38" s="45"/>
      <c r="M38" s="45"/>
      <c r="X38" s="1">
        <f>'[129]II-6'!Q32</f>
        <v>13</v>
      </c>
    </row>
    <row r="39" spans="1:24" ht="16" customHeight="1" x14ac:dyDescent="0.15">
      <c r="A39" s="146"/>
      <c r="X39" s="1">
        <f>'[129]II-6'!Q33</f>
        <v>0</v>
      </c>
    </row>
    <row r="40" spans="1:24" ht="16" customHeight="1" x14ac:dyDescent="0.15">
      <c r="B40" s="1" t="s">
        <v>400</v>
      </c>
      <c r="X40" s="1">
        <f>'[129]II-6'!Q34</f>
        <v>0</v>
      </c>
    </row>
    <row r="41" spans="1:24" ht="16" customHeight="1" x14ac:dyDescent="0.15">
      <c r="B41" s="1" t="s">
        <v>401</v>
      </c>
      <c r="X41" s="1">
        <f>'[129]II-6'!Q35</f>
        <v>0</v>
      </c>
    </row>
    <row r="42" spans="1:24" ht="20.25" customHeight="1" x14ac:dyDescent="0.15">
      <c r="X42" s="1">
        <f>'[129]II-6'!Q36</f>
        <v>0</v>
      </c>
    </row>
    <row r="43" spans="1:24" ht="20.25" customHeight="1" x14ac:dyDescent="0.15">
      <c r="X43" s="1">
        <f>'[129]II-6'!Q37</f>
        <v>0</v>
      </c>
    </row>
  </sheetData>
  <mergeCells count="24">
    <mergeCell ref="B32:L32"/>
    <mergeCell ref="B20:L20"/>
    <mergeCell ref="B21:L21"/>
    <mergeCell ref="B22:L22"/>
    <mergeCell ref="B26:D26"/>
    <mergeCell ref="J26:L26"/>
    <mergeCell ref="B30:D30"/>
    <mergeCell ref="F30:H30"/>
    <mergeCell ref="J30:L30"/>
    <mergeCell ref="A2:L2"/>
    <mergeCell ref="A3:L3"/>
    <mergeCell ref="A6:L7"/>
    <mergeCell ref="B19:L19"/>
    <mergeCell ref="B18:L18"/>
    <mergeCell ref="B10:L10"/>
    <mergeCell ref="B8:L8"/>
    <mergeCell ref="B9:L9"/>
    <mergeCell ref="B11:L11"/>
    <mergeCell ref="B12:L12"/>
    <mergeCell ref="B13:L13"/>
    <mergeCell ref="B14:L14"/>
    <mergeCell ref="B15:L15"/>
    <mergeCell ref="B16:L16"/>
    <mergeCell ref="B17:L17"/>
  </mergeCells>
  <printOptions horizontalCentered="1"/>
  <pageMargins left="0.51181102362204722" right="0.23622047244094491" top="0.35433070866141736" bottom="0.23622047244094491" header="0.23622047244094491" footer="0.11811023622047245"/>
  <pageSetup paperSize="9" scale="90" fitToHeight="0" orientation="portrait" horizontalDpi="429496729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0CC0-3ECE-4B40-914A-705BED24181C}">
  <sheetPr codeName="Sheet20">
    <tabColor theme="8" tint="0.39997558519241921"/>
  </sheetPr>
  <dimension ref="A1:H37"/>
  <sheetViews>
    <sheetView view="pageBreakPreview" zoomScaleNormal="100" workbookViewId="0">
      <selection activeCell="K23" sqref="K23"/>
    </sheetView>
  </sheetViews>
  <sheetFormatPr baseColWidth="10" defaultColWidth="10.83203125" defaultRowHeight="14" x14ac:dyDescent="0.15"/>
  <cols>
    <col min="1" max="1" width="3.83203125" style="1" customWidth="1"/>
    <col min="2" max="16384" width="10.83203125" style="1"/>
  </cols>
  <sheetData>
    <row r="1" spans="1:8" x14ac:dyDescent="0.15">
      <c r="A1" s="431" t="s">
        <v>402</v>
      </c>
      <c r="B1" s="431"/>
      <c r="C1" s="431"/>
      <c r="D1" s="431"/>
      <c r="E1" s="431"/>
      <c r="F1" s="431"/>
      <c r="G1" s="431"/>
      <c r="H1" s="431"/>
    </row>
    <row r="2" spans="1:8" x14ac:dyDescent="0.15">
      <c r="A2" s="431" t="s">
        <v>728</v>
      </c>
      <c r="B2" s="431"/>
      <c r="C2" s="431"/>
      <c r="D2" s="431"/>
      <c r="E2" s="431"/>
      <c r="F2" s="431"/>
      <c r="G2" s="431"/>
      <c r="H2" s="431"/>
    </row>
    <row r="3" spans="1:8" x14ac:dyDescent="0.15">
      <c r="A3" s="295"/>
    </row>
    <row r="4" spans="1:8" x14ac:dyDescent="0.15">
      <c r="A4" s="295" t="s">
        <v>17</v>
      </c>
    </row>
    <row r="5" spans="1:8" x14ac:dyDescent="0.15">
      <c r="A5" s="432" t="s">
        <v>729</v>
      </c>
      <c r="B5" s="432"/>
      <c r="C5" s="432"/>
    </row>
    <row r="6" spans="1:8" x14ac:dyDescent="0.15">
      <c r="A6" s="432" t="s">
        <v>730</v>
      </c>
      <c r="B6" s="432"/>
      <c r="C6" s="432"/>
    </row>
    <row r="7" spans="1:8" x14ac:dyDescent="0.15">
      <c r="A7" s="432" t="s">
        <v>16</v>
      </c>
      <c r="B7" s="432"/>
      <c r="C7" s="432"/>
    </row>
    <row r="8" spans="1:8" x14ac:dyDescent="0.15">
      <c r="A8" s="295" t="s">
        <v>731</v>
      </c>
    </row>
    <row r="9" spans="1:8" x14ac:dyDescent="0.15">
      <c r="A9" s="295"/>
    </row>
    <row r="10" spans="1:8" x14ac:dyDescent="0.15">
      <c r="A10" s="1" t="s">
        <v>674</v>
      </c>
      <c r="B10" s="430" t="s">
        <v>732</v>
      </c>
      <c r="C10" s="430"/>
      <c r="D10" s="430"/>
      <c r="E10" s="430"/>
      <c r="F10" s="430"/>
      <c r="G10" s="430"/>
      <c r="H10" s="430"/>
    </row>
    <row r="11" spans="1:8" x14ac:dyDescent="0.15">
      <c r="A11" s="1" t="s">
        <v>675</v>
      </c>
      <c r="B11" s="430" t="s">
        <v>733</v>
      </c>
      <c r="C11" s="430"/>
      <c r="D11" s="430"/>
      <c r="E11" s="430"/>
      <c r="F11" s="430"/>
      <c r="G11" s="430"/>
      <c r="H11" s="430"/>
    </row>
    <row r="12" spans="1:8" x14ac:dyDescent="0.15">
      <c r="B12" s="430"/>
      <c r="C12" s="430"/>
      <c r="D12" s="430"/>
      <c r="E12" s="430"/>
      <c r="F12" s="430"/>
      <c r="G12" s="430"/>
      <c r="H12" s="430"/>
    </row>
    <row r="13" spans="1:8" x14ac:dyDescent="0.15">
      <c r="B13" s="430"/>
      <c r="C13" s="430"/>
      <c r="D13" s="430"/>
      <c r="E13" s="430"/>
      <c r="F13" s="430"/>
      <c r="G13" s="430"/>
      <c r="H13" s="430"/>
    </row>
    <row r="14" spans="1:8" x14ac:dyDescent="0.15">
      <c r="A14" s="1" t="s">
        <v>686</v>
      </c>
      <c r="B14" s="430" t="s">
        <v>734</v>
      </c>
      <c r="C14" s="430"/>
      <c r="D14" s="430"/>
      <c r="E14" s="430"/>
      <c r="F14" s="430"/>
      <c r="G14" s="430"/>
      <c r="H14" s="430"/>
    </row>
    <row r="15" spans="1:8" x14ac:dyDescent="0.15">
      <c r="B15" s="430"/>
      <c r="C15" s="430"/>
      <c r="D15" s="430"/>
      <c r="E15" s="430"/>
      <c r="F15" s="430"/>
      <c r="G15" s="430"/>
      <c r="H15" s="430"/>
    </row>
    <row r="16" spans="1:8" x14ac:dyDescent="0.15">
      <c r="B16" s="430"/>
      <c r="C16" s="430"/>
      <c r="D16" s="430"/>
      <c r="E16" s="430"/>
      <c r="F16" s="430"/>
      <c r="G16" s="430"/>
      <c r="H16" s="430"/>
    </row>
    <row r="17" spans="1:8" x14ac:dyDescent="0.15">
      <c r="A17" s="1" t="s">
        <v>687</v>
      </c>
      <c r="B17" s="430" t="s">
        <v>735</v>
      </c>
      <c r="C17" s="430"/>
      <c r="D17" s="430"/>
      <c r="E17" s="430"/>
      <c r="F17" s="430"/>
      <c r="G17" s="430"/>
      <c r="H17" s="430"/>
    </row>
    <row r="18" spans="1:8" x14ac:dyDescent="0.15">
      <c r="B18" s="430"/>
      <c r="C18" s="430"/>
      <c r="D18" s="430"/>
      <c r="E18" s="430"/>
      <c r="F18" s="430"/>
      <c r="G18" s="430"/>
      <c r="H18" s="430"/>
    </row>
    <row r="19" spans="1:8" x14ac:dyDescent="0.15">
      <c r="A19" s="1" t="s">
        <v>688</v>
      </c>
      <c r="B19" s="430" t="s">
        <v>736</v>
      </c>
      <c r="C19" s="430"/>
      <c r="D19" s="430"/>
      <c r="E19" s="430"/>
      <c r="F19" s="430"/>
      <c r="G19" s="430"/>
      <c r="H19" s="430"/>
    </row>
    <row r="20" spans="1:8" x14ac:dyDescent="0.15">
      <c r="B20" s="430"/>
      <c r="C20" s="430"/>
      <c r="D20" s="430"/>
      <c r="E20" s="430"/>
      <c r="F20" s="430"/>
      <c r="G20" s="430"/>
      <c r="H20" s="430"/>
    </row>
    <row r="21" spans="1:8" x14ac:dyDescent="0.15">
      <c r="A21" s="1" t="s">
        <v>689</v>
      </c>
      <c r="B21" s="430" t="s">
        <v>737</v>
      </c>
      <c r="C21" s="430"/>
      <c r="D21" s="430"/>
      <c r="E21" s="430"/>
      <c r="F21" s="430"/>
      <c r="G21" s="430"/>
      <c r="H21" s="430"/>
    </row>
    <row r="22" spans="1:8" x14ac:dyDescent="0.15">
      <c r="A22" s="1" t="s">
        <v>690</v>
      </c>
      <c r="B22" s="430" t="s">
        <v>738</v>
      </c>
      <c r="C22" s="430"/>
      <c r="D22" s="430"/>
      <c r="E22" s="430"/>
      <c r="F22" s="430"/>
      <c r="G22" s="430"/>
      <c r="H22" s="430"/>
    </row>
    <row r="23" spans="1:8" x14ac:dyDescent="0.15">
      <c r="B23" s="430"/>
      <c r="C23" s="430"/>
      <c r="D23" s="430"/>
      <c r="E23" s="430"/>
      <c r="F23" s="430"/>
      <c r="G23" s="430"/>
      <c r="H23" s="430"/>
    </row>
    <row r="24" spans="1:8" x14ac:dyDescent="0.15">
      <c r="B24" s="430"/>
      <c r="C24" s="430"/>
      <c r="D24" s="430"/>
      <c r="E24" s="430"/>
      <c r="F24" s="430"/>
      <c r="G24" s="430"/>
      <c r="H24" s="430"/>
    </row>
    <row r="25" spans="1:8" x14ac:dyDescent="0.15">
      <c r="B25" s="295"/>
    </row>
    <row r="26" spans="1:8" ht="14" customHeight="1" x14ac:dyDescent="0.15">
      <c r="A26" s="430" t="s">
        <v>721</v>
      </c>
      <c r="B26" s="430"/>
      <c r="C26" s="430"/>
      <c r="D26" s="430"/>
      <c r="E26" s="430"/>
      <c r="F26" s="430"/>
      <c r="G26" s="430"/>
      <c r="H26" s="430"/>
    </row>
    <row r="27" spans="1:8" x14ac:dyDescent="0.15">
      <c r="A27" s="430"/>
      <c r="B27" s="430"/>
      <c r="C27" s="430"/>
      <c r="D27" s="430"/>
      <c r="E27" s="430"/>
      <c r="F27" s="430"/>
      <c r="G27" s="430"/>
      <c r="H27" s="430"/>
    </row>
    <row r="28" spans="1:8" x14ac:dyDescent="0.15">
      <c r="A28" s="430"/>
      <c r="B28" s="430"/>
      <c r="C28" s="430"/>
      <c r="D28" s="430"/>
      <c r="E28" s="430"/>
      <c r="F28" s="430"/>
      <c r="G28" s="430"/>
      <c r="H28" s="430"/>
    </row>
    <row r="29" spans="1:8" x14ac:dyDescent="0.15">
      <c r="A29" s="430"/>
      <c r="B29" s="430"/>
      <c r="C29" s="430"/>
      <c r="D29" s="430"/>
      <c r="E29" s="430"/>
      <c r="F29" s="430"/>
      <c r="G29" s="430"/>
      <c r="H29" s="430"/>
    </row>
    <row r="30" spans="1:8" x14ac:dyDescent="0.15">
      <c r="A30" s="295"/>
    </row>
    <row r="31" spans="1:8" ht="15" customHeight="1" x14ac:dyDescent="0.15">
      <c r="A31" s="295"/>
      <c r="F31" s="359" t="str">
        <f>[128]Base_01!$C$4&amp;", …..  …........................  2026"</f>
        <v>Sorong, …..  …........................  2026</v>
      </c>
      <c r="G31" s="359"/>
      <c r="H31" s="359"/>
    </row>
    <row r="32" spans="1:8" x14ac:dyDescent="0.15">
      <c r="A32" s="295"/>
      <c r="F32" s="359" t="s">
        <v>739</v>
      </c>
      <c r="G32" s="359"/>
      <c r="H32" s="359"/>
    </row>
    <row r="33" spans="1:8" x14ac:dyDescent="0.15">
      <c r="A33" s="296"/>
    </row>
    <row r="34" spans="1:8" x14ac:dyDescent="0.15">
      <c r="A34" s="295"/>
    </row>
    <row r="37" spans="1:8" x14ac:dyDescent="0.15">
      <c r="F37" s="359" t="s">
        <v>740</v>
      </c>
      <c r="G37" s="359"/>
      <c r="H37" s="359"/>
    </row>
  </sheetData>
  <mergeCells count="16">
    <mergeCell ref="F37:H37"/>
    <mergeCell ref="F32:H32"/>
    <mergeCell ref="A26:H29"/>
    <mergeCell ref="F31:H31"/>
    <mergeCell ref="B19:H20"/>
    <mergeCell ref="B22:H24"/>
    <mergeCell ref="B10:H10"/>
    <mergeCell ref="B21:H21"/>
    <mergeCell ref="A1:H1"/>
    <mergeCell ref="A2:H2"/>
    <mergeCell ref="A5:C5"/>
    <mergeCell ref="A6:C6"/>
    <mergeCell ref="A7:C7"/>
    <mergeCell ref="B11:H13"/>
    <mergeCell ref="B14:H16"/>
    <mergeCell ref="B17:H18"/>
  </mergeCells>
  <pageMargins left="0.7" right="0.7" top="0.75" bottom="0.75" header="0.3" footer="0.3"/>
  <pageSetup paperSize="9" orientation="portrait" horizontalDpi="0"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EDE52-8BF1-404B-B976-CFA35E2B6294}">
  <sheetPr codeName="Sheet32">
    <tabColor theme="8" tint="0.39997558519241921"/>
  </sheetPr>
  <dimension ref="A1:G30"/>
  <sheetViews>
    <sheetView view="pageBreakPreview" zoomScale="106" zoomScaleNormal="100" workbookViewId="0">
      <selection activeCell="AR20" sqref="AR20"/>
    </sheetView>
  </sheetViews>
  <sheetFormatPr baseColWidth="10" defaultColWidth="8.83203125" defaultRowHeight="14" x14ac:dyDescent="0.15"/>
  <cols>
    <col min="1" max="1" width="3.5" style="1" customWidth="1"/>
    <col min="2" max="2" width="13.6640625" style="1" customWidth="1"/>
    <col min="3" max="3" width="1.83203125" style="1" customWidth="1"/>
    <col min="4" max="4" width="10.83203125" style="1" customWidth="1"/>
    <col min="5" max="5" width="16.33203125" style="1" customWidth="1"/>
    <col min="6" max="6" width="14.6640625" style="1" customWidth="1"/>
    <col min="7" max="7" width="19.83203125" style="1" customWidth="1"/>
    <col min="8" max="16384" width="8.83203125" style="1"/>
  </cols>
  <sheetData>
    <row r="1" spans="1:7" x14ac:dyDescent="0.15">
      <c r="A1" s="365" t="s">
        <v>402</v>
      </c>
      <c r="B1" s="433"/>
      <c r="C1" s="433"/>
      <c r="D1" s="433"/>
      <c r="E1" s="433"/>
      <c r="F1" s="433"/>
      <c r="G1" s="433"/>
    </row>
    <row r="2" spans="1:7" x14ac:dyDescent="0.15">
      <c r="A2" s="365" t="s">
        <v>418</v>
      </c>
      <c r="B2" s="433"/>
      <c r="C2" s="433"/>
      <c r="D2" s="433"/>
      <c r="E2" s="433"/>
      <c r="F2" s="433"/>
      <c r="G2" s="433"/>
    </row>
    <row r="4" spans="1:7" x14ac:dyDescent="0.15">
      <c r="A4" s="1" t="s">
        <v>403</v>
      </c>
    </row>
    <row r="5" spans="1:7" ht="6" customHeight="1" x14ac:dyDescent="0.15"/>
    <row r="6" spans="1:7" x14ac:dyDescent="0.15">
      <c r="A6" s="1" t="s">
        <v>33</v>
      </c>
      <c r="C6" s="1" t="s">
        <v>2</v>
      </c>
      <c r="D6" s="1" t="str">
        <f>[128]Base_01!$C$9</f>
        <v>Arnold Howay</v>
      </c>
    </row>
    <row r="7" spans="1:7" x14ac:dyDescent="0.15">
      <c r="A7" s="1" t="s">
        <v>404</v>
      </c>
      <c r="C7" s="1" t="s">
        <v>2</v>
      </c>
      <c r="D7" s="1" t="str">
        <f>"Kepala "&amp;[128]Base_01!$B$2&amp;" "&amp;[128]Base_01!$C$2</f>
        <v>Kepala Kelurahan Klasabi</v>
      </c>
    </row>
    <row r="8" spans="1:7" x14ac:dyDescent="0.15">
      <c r="A8" s="1" t="s">
        <v>405</v>
      </c>
      <c r="C8" s="1" t="s">
        <v>2</v>
      </c>
      <c r="D8" s="1" t="str">
        <f>[128]Base_01!$C$11</f>
        <v>Jl Desa Karya ………</v>
      </c>
    </row>
    <row r="10" spans="1:7" ht="47" customHeight="1" x14ac:dyDescent="0.15">
      <c r="A10" s="434" t="s">
        <v>419</v>
      </c>
      <c r="B10" s="435"/>
      <c r="C10" s="435"/>
      <c r="D10" s="435"/>
      <c r="E10" s="435"/>
      <c r="F10" s="435"/>
      <c r="G10" s="435"/>
    </row>
    <row r="11" spans="1:7" ht="5.5" customHeight="1" x14ac:dyDescent="0.15"/>
    <row r="12" spans="1:7" ht="32.5" customHeight="1" x14ac:dyDescent="0.15">
      <c r="A12" s="110" t="s">
        <v>19</v>
      </c>
      <c r="B12" s="412" t="s">
        <v>406</v>
      </c>
      <c r="C12" s="312"/>
      <c r="D12" s="312"/>
      <c r="E12" s="312"/>
      <c r="F12" s="312"/>
      <c r="G12" s="312"/>
    </row>
    <row r="13" spans="1:7" ht="32" customHeight="1" x14ac:dyDescent="0.15">
      <c r="A13" s="110" t="s">
        <v>20</v>
      </c>
      <c r="B13" s="412" t="s">
        <v>407</v>
      </c>
      <c r="C13" s="312"/>
      <c r="D13" s="312"/>
      <c r="E13" s="312"/>
      <c r="F13" s="312"/>
      <c r="G13" s="312"/>
    </row>
    <row r="14" spans="1:7" ht="36" customHeight="1" x14ac:dyDescent="0.15">
      <c r="A14" s="110" t="s">
        <v>21</v>
      </c>
      <c r="B14" s="412" t="s">
        <v>408</v>
      </c>
      <c r="C14" s="312"/>
      <c r="D14" s="312"/>
      <c r="E14" s="312"/>
      <c r="F14" s="312"/>
      <c r="G14" s="312"/>
    </row>
    <row r="15" spans="1:7" ht="22" customHeight="1" x14ac:dyDescent="0.15">
      <c r="A15" s="110" t="s">
        <v>22</v>
      </c>
      <c r="B15" s="412" t="s">
        <v>409</v>
      </c>
      <c r="C15" s="312"/>
      <c r="D15" s="312"/>
      <c r="E15" s="312"/>
      <c r="F15" s="312"/>
      <c r="G15" s="312"/>
    </row>
    <row r="16" spans="1:7" ht="32" customHeight="1" x14ac:dyDescent="0.15">
      <c r="A16" s="110" t="s">
        <v>23</v>
      </c>
      <c r="B16" s="412" t="s">
        <v>410</v>
      </c>
      <c r="C16" s="312"/>
      <c r="D16" s="312"/>
      <c r="E16" s="312"/>
      <c r="F16" s="312"/>
      <c r="G16" s="312"/>
    </row>
    <row r="17" spans="1:7" ht="47" customHeight="1" x14ac:dyDescent="0.15">
      <c r="A17" s="110" t="s">
        <v>24</v>
      </c>
      <c r="B17" s="412" t="s">
        <v>411</v>
      </c>
      <c r="C17" s="312"/>
      <c r="D17" s="312"/>
      <c r="E17" s="312"/>
      <c r="F17" s="312"/>
      <c r="G17" s="312"/>
    </row>
    <row r="18" spans="1:7" ht="62.5" customHeight="1" x14ac:dyDescent="0.15">
      <c r="A18" s="110" t="s">
        <v>25</v>
      </c>
      <c r="B18" s="412" t="s">
        <v>412</v>
      </c>
      <c r="C18" s="312"/>
      <c r="D18" s="312"/>
      <c r="E18" s="312"/>
      <c r="F18" s="312"/>
      <c r="G18" s="312"/>
    </row>
    <row r="20" spans="1:7" x14ac:dyDescent="0.15">
      <c r="E20" s="436" t="str">
        <f>A.3!L24</f>
        <v>Sorong, …..  …........................  2026</v>
      </c>
      <c r="F20" s="435"/>
      <c r="G20" s="435"/>
    </row>
    <row r="21" spans="1:7" ht="7" customHeight="1" x14ac:dyDescent="0.15"/>
    <row r="22" spans="1:7" x14ac:dyDescent="0.15">
      <c r="E22" s="359" t="s">
        <v>413</v>
      </c>
      <c r="F22" s="435"/>
      <c r="G22" s="435"/>
    </row>
    <row r="27" spans="1:7" x14ac:dyDescent="0.15">
      <c r="E27" s="359" t="str">
        <f>D6</f>
        <v>Arnold Howay</v>
      </c>
      <c r="F27" s="435"/>
      <c r="G27" s="435"/>
    </row>
    <row r="28" spans="1:7" x14ac:dyDescent="0.15">
      <c r="E28" s="359" t="str">
        <f>[128]Base_01!$C$10</f>
        <v>NIP ….......................................</v>
      </c>
      <c r="F28" s="435"/>
      <c r="G28" s="435"/>
    </row>
    <row r="30" spans="1:7" x14ac:dyDescent="0.15">
      <c r="B30" s="1" t="s">
        <v>414</v>
      </c>
    </row>
  </sheetData>
  <mergeCells count="14">
    <mergeCell ref="E27:G27"/>
    <mergeCell ref="E28:G28"/>
    <mergeCell ref="B15:G15"/>
    <mergeCell ref="B16:G16"/>
    <mergeCell ref="B17:G17"/>
    <mergeCell ref="B18:G18"/>
    <mergeCell ref="E20:G20"/>
    <mergeCell ref="E22:G22"/>
    <mergeCell ref="B14:G14"/>
    <mergeCell ref="A1:G1"/>
    <mergeCell ref="A2:G2"/>
    <mergeCell ref="A10:G10"/>
    <mergeCell ref="B12:G12"/>
    <mergeCell ref="B13:G13"/>
  </mergeCells>
  <printOptions horizontalCentered="1"/>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36990-91DE-4D44-BA7E-00DC7591B9C7}">
  <sheetPr codeName="Sheet9">
    <tabColor theme="8" tint="0.39997558519241921"/>
    <pageSetUpPr fitToPage="1"/>
  </sheetPr>
  <dimension ref="A1:N83"/>
  <sheetViews>
    <sheetView view="pageBreakPreview" zoomScaleNormal="100" zoomScaleSheetLayoutView="50" workbookViewId="0">
      <selection activeCell="G10" sqref="G10"/>
    </sheetView>
  </sheetViews>
  <sheetFormatPr baseColWidth="10" defaultColWidth="8.83203125" defaultRowHeight="13" x14ac:dyDescent="0.15"/>
  <cols>
    <col min="1" max="1" width="4.5" style="170" customWidth="1"/>
    <col min="2" max="2" width="24.1640625" style="170" customWidth="1"/>
    <col min="3" max="3" width="17.1640625" style="170" customWidth="1"/>
    <col min="4" max="4" width="26.5" style="170" bestFit="1" customWidth="1"/>
    <col min="5" max="5" width="8.5" style="170" customWidth="1"/>
    <col min="6" max="6" width="5.6640625" style="170" customWidth="1"/>
    <col min="7" max="7" width="17.5" style="170" customWidth="1"/>
    <col min="8" max="8" width="18.5" style="170" bestFit="1" customWidth="1"/>
    <col min="9" max="9" width="24.1640625" style="170" customWidth="1"/>
    <col min="10" max="11" width="8.83203125" style="170"/>
    <col min="12" max="12" width="15" style="170" customWidth="1"/>
    <col min="13" max="13" width="23" style="170" bestFit="1" customWidth="1"/>
    <col min="14" max="14" width="15.83203125" style="170" bestFit="1" customWidth="1"/>
    <col min="15" max="16384" width="8.83203125" style="170"/>
  </cols>
  <sheetData>
    <row r="1" spans="1:14" x14ac:dyDescent="0.15">
      <c r="I1" s="171"/>
    </row>
    <row r="2" spans="1:14" x14ac:dyDescent="0.15">
      <c r="A2" s="438" t="s">
        <v>469</v>
      </c>
      <c r="B2" s="438"/>
      <c r="C2" s="438"/>
      <c r="D2" s="438"/>
      <c r="E2" s="438"/>
      <c r="F2" s="438"/>
      <c r="G2" s="438"/>
      <c r="H2" s="438"/>
      <c r="I2" s="438"/>
    </row>
    <row r="4" spans="1:14" ht="52.5" customHeight="1" x14ac:dyDescent="0.15">
      <c r="A4" s="439" t="s">
        <v>749</v>
      </c>
      <c r="B4" s="439"/>
      <c r="C4" s="439"/>
      <c r="D4" s="439"/>
      <c r="E4" s="439"/>
      <c r="F4" s="439"/>
      <c r="G4" s="439"/>
      <c r="H4" s="439"/>
      <c r="I4" s="439"/>
    </row>
    <row r="5" spans="1:14" hidden="1" x14ac:dyDescent="0.15"/>
    <row r="6" spans="1:14" ht="18" hidden="1" customHeight="1" x14ac:dyDescent="0.15">
      <c r="A6" s="170" t="s">
        <v>462</v>
      </c>
    </row>
    <row r="7" spans="1:14" ht="13.5" customHeight="1" x14ac:dyDescent="0.15"/>
    <row r="8" spans="1:14" s="174" customFormat="1" ht="16" customHeight="1" x14ac:dyDescent="0.15">
      <c r="A8" s="440" t="s">
        <v>341</v>
      </c>
      <c r="B8" s="441" t="s">
        <v>463</v>
      </c>
      <c r="C8" s="441"/>
      <c r="D8" s="441"/>
      <c r="E8" s="441"/>
      <c r="F8" s="441"/>
      <c r="G8" s="442" t="s">
        <v>464</v>
      </c>
      <c r="H8" s="442"/>
      <c r="I8" s="442"/>
      <c r="L8" s="170"/>
      <c r="M8" s="170"/>
      <c r="N8" s="175"/>
    </row>
    <row r="9" spans="1:14" s="172" customFormat="1" ht="17.5" customHeight="1" x14ac:dyDescent="0.15">
      <c r="A9" s="440"/>
      <c r="B9" s="173" t="s">
        <v>33</v>
      </c>
      <c r="C9" s="173" t="s">
        <v>3</v>
      </c>
      <c r="D9" s="173" t="s">
        <v>4</v>
      </c>
      <c r="E9" s="173" t="s">
        <v>465</v>
      </c>
      <c r="F9" s="173" t="s">
        <v>466</v>
      </c>
      <c r="G9" s="173" t="s">
        <v>424</v>
      </c>
      <c r="H9" s="173" t="s">
        <v>3</v>
      </c>
      <c r="I9" s="173" t="s">
        <v>4</v>
      </c>
      <c r="L9" s="170"/>
      <c r="M9" s="170"/>
      <c r="N9" s="176"/>
    </row>
    <row r="10" spans="1:14" ht="20" customHeight="1" x14ac:dyDescent="0.15">
      <c r="A10" s="177">
        <f>'[130]II-9'!A11</f>
        <v>1</v>
      </c>
      <c r="B10" s="183" t="str">
        <f>[128]Base_02!$C5</f>
        <v>Nama PB 1</v>
      </c>
      <c r="C10" s="183" t="str">
        <f>[128]Base_02!$N5</f>
        <v>3310080902970001</v>
      </c>
      <c r="D10" s="183" t="str">
        <f>[128]Base_02!$K5&amp;" RT "&amp;[128]Base_02!$L5&amp;" RW "&amp;[128]Base_02!$M5</f>
        <v>Jalan Kanal Victory RT 1 RW 1</v>
      </c>
      <c r="E10" s="177">
        <f ca="1">[128]Base_02!$G5</f>
        <v>26</v>
      </c>
      <c r="F10" s="177" t="str">
        <f>[128]Base_02!$D5</f>
        <v>L</v>
      </c>
      <c r="G10" s="183" t="s">
        <v>651</v>
      </c>
      <c r="H10" s="183"/>
      <c r="I10" s="183"/>
      <c r="J10" s="172"/>
      <c r="N10" s="178"/>
    </row>
    <row r="11" spans="1:14" ht="20" customHeight="1" x14ac:dyDescent="0.15">
      <c r="A11" s="177">
        <f>'[130]II-9'!A12</f>
        <v>2</v>
      </c>
      <c r="B11" s="183" t="str">
        <f>[128]Base_02!$C6</f>
        <v>Nama PB 2</v>
      </c>
      <c r="C11" s="183" t="str">
        <f>[128]Base_02!$N6</f>
        <v>3304160101810004</v>
      </c>
      <c r="D11" s="183" t="str">
        <f>[128]Base_02!$K6&amp;" RT "&amp;[128]Base_02!$L6&amp;" RW "&amp;[128]Base_02!$M6</f>
        <v>Jalan Kanal Victory RT 1 RW 1</v>
      </c>
      <c r="E11" s="177">
        <f ca="1">[128]Base_02!$G6</f>
        <v>26</v>
      </c>
      <c r="F11" s="177" t="str">
        <f>[128]Base_02!$D6</f>
        <v>L</v>
      </c>
      <c r="G11" s="183" t="s">
        <v>652</v>
      </c>
      <c r="H11" s="183"/>
      <c r="I11" s="183"/>
      <c r="J11" s="172"/>
      <c r="N11" s="178"/>
    </row>
    <row r="12" spans="1:14" ht="20" customHeight="1" x14ac:dyDescent="0.15">
      <c r="A12" s="177">
        <f>'[130]II-9'!A13</f>
        <v>3</v>
      </c>
      <c r="B12" s="183" t="str">
        <f>[128]Base_02!$C7</f>
        <v>Nama PB 3</v>
      </c>
      <c r="C12" s="183" t="str">
        <f>[128]Base_02!$N7</f>
        <v>3304160101820004</v>
      </c>
      <c r="D12" s="183" t="str">
        <f>[128]Base_02!$K7&amp;" RT "&amp;[128]Base_02!$L7&amp;" RW "&amp;[128]Base_02!$M7</f>
        <v>Jalan Kanal Victory RT 1 RW 1</v>
      </c>
      <c r="E12" s="177">
        <f ca="1">[128]Base_02!$G7</f>
        <v>26</v>
      </c>
      <c r="F12" s="177" t="str">
        <f>[128]Base_02!$D7</f>
        <v>L</v>
      </c>
      <c r="G12" s="183" t="s">
        <v>653</v>
      </c>
      <c r="H12" s="183"/>
      <c r="I12" s="183"/>
    </row>
    <row r="13" spans="1:14" ht="20" customHeight="1" x14ac:dyDescent="0.15">
      <c r="A13" s="177">
        <f>'[130]II-9'!A14</f>
        <v>4</v>
      </c>
      <c r="B13" s="183" t="str">
        <f>[128]Base_02!$C8</f>
        <v>Nama PB 4</v>
      </c>
      <c r="C13" s="183" t="str">
        <f>[128]Base_02!$N8</f>
        <v>3304160101830004</v>
      </c>
      <c r="D13" s="183" t="str">
        <f>[128]Base_02!$K8&amp;" RT "&amp;[128]Base_02!$L8&amp;" RW "&amp;[128]Base_02!$M8</f>
        <v>Jalan Kanal Victory RT 1 RW 1</v>
      </c>
      <c r="E13" s="177">
        <f ca="1">[128]Base_02!$G8</f>
        <v>26</v>
      </c>
      <c r="F13" s="177" t="str">
        <f>[128]Base_02!$D8</f>
        <v>L</v>
      </c>
      <c r="G13" s="183" t="s">
        <v>654</v>
      </c>
      <c r="H13" s="183"/>
      <c r="I13" s="183"/>
    </row>
    <row r="14" spans="1:14" ht="20" customHeight="1" x14ac:dyDescent="0.15">
      <c r="A14" s="177">
        <f>'[130]II-9'!A15</f>
        <v>5</v>
      </c>
      <c r="B14" s="183" t="str">
        <f>[128]Base_02!$C9</f>
        <v>Nama PB 5</v>
      </c>
      <c r="C14" s="183" t="str">
        <f>[128]Base_02!$N9</f>
        <v>3304160101840004</v>
      </c>
      <c r="D14" s="183" t="str">
        <f>[128]Base_02!$K9&amp;" RT "&amp;[128]Base_02!$L9&amp;" RW "&amp;[128]Base_02!$M9</f>
        <v>Jalan Kanal Victory RT 1 RW 1</v>
      </c>
      <c r="E14" s="177">
        <f ca="1">[128]Base_02!$G9</f>
        <v>26</v>
      </c>
      <c r="F14" s="177" t="str">
        <f>[128]Base_02!$D9</f>
        <v>L</v>
      </c>
      <c r="G14" s="183" t="s">
        <v>655</v>
      </c>
      <c r="H14" s="183"/>
      <c r="I14" s="183"/>
    </row>
    <row r="15" spans="1:14" ht="20" customHeight="1" x14ac:dyDescent="0.15">
      <c r="A15" s="177">
        <f>'[130]II-9'!A16</f>
        <v>6</v>
      </c>
      <c r="B15" s="183" t="str">
        <f>[128]Base_02!$C10</f>
        <v>Nama PB 6</v>
      </c>
      <c r="C15" s="183" t="str">
        <f>[128]Base_02!$N10</f>
        <v>3304160101850004</v>
      </c>
      <c r="D15" s="183" t="str">
        <f>[128]Base_02!$K10&amp;" RT "&amp;[128]Base_02!$L10&amp;" RW "&amp;[128]Base_02!$M10</f>
        <v>Jalan Kanal Victory RT 1 RW 1</v>
      </c>
      <c r="E15" s="177">
        <f ca="1">[128]Base_02!$G10</f>
        <v>26</v>
      </c>
      <c r="F15" s="177" t="str">
        <f>[128]Base_02!$D10</f>
        <v>L</v>
      </c>
      <c r="G15" s="183" t="s">
        <v>656</v>
      </c>
      <c r="H15" s="183"/>
      <c r="I15" s="183"/>
    </row>
    <row r="16" spans="1:14" ht="20" customHeight="1" x14ac:dyDescent="0.15">
      <c r="A16" s="177">
        <f>'[130]II-9'!A17</f>
        <v>7</v>
      </c>
      <c r="B16" s="183" t="str">
        <f>[128]Base_02!$C11</f>
        <v>Nama PB 7</v>
      </c>
      <c r="C16" s="183" t="str">
        <f>[128]Base_02!$N11</f>
        <v>3304160101860004</v>
      </c>
      <c r="D16" s="183" t="str">
        <f>[128]Base_02!$K11&amp;" RT "&amp;[128]Base_02!$L11&amp;" RW "&amp;[128]Base_02!$M11</f>
        <v>Jalan Kanal Victory RT 1 RW 1</v>
      </c>
      <c r="E16" s="177">
        <f ca="1">[128]Base_02!$G11</f>
        <v>26</v>
      </c>
      <c r="F16" s="177" t="str">
        <f>[128]Base_02!$D11</f>
        <v>L</v>
      </c>
      <c r="G16" s="183" t="s">
        <v>657</v>
      </c>
      <c r="H16" s="183"/>
      <c r="I16" s="183"/>
    </row>
    <row r="17" spans="1:11" ht="20" customHeight="1" x14ac:dyDescent="0.15">
      <c r="A17" s="177">
        <f>'[130]II-9'!A18</f>
        <v>8</v>
      </c>
      <c r="B17" s="183" t="str">
        <f>[128]Base_02!$C12</f>
        <v>Nama PB 8</v>
      </c>
      <c r="C17" s="183">
        <f>[128]Base_02!$N12</f>
        <v>0</v>
      </c>
      <c r="D17" s="183" t="str">
        <f>[128]Base_02!$K12&amp;" RT "&amp;[128]Base_02!$L12&amp;" RW "&amp;[128]Base_02!$M12</f>
        <v>Jalan Kanal Victory RT 2 RW 1</v>
      </c>
      <c r="E17" s="177">
        <f>[128]Base_02!$G12</f>
        <v>0</v>
      </c>
      <c r="F17" s="177">
        <f>[128]Base_02!$D12</f>
        <v>0</v>
      </c>
      <c r="G17" s="183" t="s">
        <v>658</v>
      </c>
      <c r="H17" s="183"/>
      <c r="I17" s="183"/>
    </row>
    <row r="18" spans="1:11" ht="20" customHeight="1" x14ac:dyDescent="0.15">
      <c r="A18" s="177">
        <f>'[130]II-9'!A19</f>
        <v>9</v>
      </c>
      <c r="B18" s="183" t="str">
        <f>[128]Base_02!$C13</f>
        <v>Nama PB 9</v>
      </c>
      <c r="C18" s="183">
        <f>[128]Base_02!$N13</f>
        <v>0</v>
      </c>
      <c r="D18" s="183" t="str">
        <f>[128]Base_02!$K13&amp;" RT "&amp;[128]Base_02!$L13&amp;" RW "&amp;[128]Base_02!$M13</f>
        <v>Jalan Kanal Victory RT 2 RW 1</v>
      </c>
      <c r="E18" s="177">
        <f>[128]Base_02!$G13</f>
        <v>0</v>
      </c>
      <c r="F18" s="177">
        <f>[128]Base_02!$D13</f>
        <v>0</v>
      </c>
      <c r="G18" s="183" t="s">
        <v>659</v>
      </c>
      <c r="H18" s="183"/>
      <c r="I18" s="183"/>
    </row>
    <row r="19" spans="1:11" ht="20" customHeight="1" x14ac:dyDescent="0.15">
      <c r="A19" s="177">
        <f>'[130]II-9'!A20</f>
        <v>10</v>
      </c>
      <c r="B19" s="183" t="str">
        <f>[128]Base_02!$C14</f>
        <v>Nama PB 10</v>
      </c>
      <c r="C19" s="183">
        <f>[128]Base_02!$N14</f>
        <v>0</v>
      </c>
      <c r="D19" s="183" t="str">
        <f>[128]Base_02!$K14&amp;" RT "&amp;[128]Base_02!$L14&amp;" RW "&amp;[128]Base_02!$M14</f>
        <v>Jalan Kanal Victory RT 2 RW 1</v>
      </c>
      <c r="E19" s="177">
        <f>[128]Base_02!$G14</f>
        <v>0</v>
      </c>
      <c r="F19" s="177">
        <f>[128]Base_02!$D14</f>
        <v>0</v>
      </c>
      <c r="G19" s="183" t="s">
        <v>660</v>
      </c>
      <c r="H19" s="183"/>
      <c r="I19" s="183"/>
    </row>
    <row r="20" spans="1:11" ht="20" customHeight="1" x14ac:dyDescent="0.15">
      <c r="A20" s="177">
        <f>'[130]II-9'!A21</f>
        <v>11</v>
      </c>
      <c r="B20" s="183" t="str">
        <f>[128]Base_02!$C15</f>
        <v>Nama PB 11</v>
      </c>
      <c r="C20" s="183">
        <f>[128]Base_02!$N15</f>
        <v>0</v>
      </c>
      <c r="D20" s="183" t="str">
        <f>[128]Base_02!$K15&amp;" RT "&amp;[128]Base_02!$L15&amp;" RW "&amp;[128]Base_02!$M15</f>
        <v>Jalan Kanal Victory RT 2 RW 1</v>
      </c>
      <c r="E20" s="177">
        <f>[128]Base_02!$G15</f>
        <v>0</v>
      </c>
      <c r="F20" s="177">
        <f>[128]Base_02!$D15</f>
        <v>0</v>
      </c>
      <c r="G20" s="183" t="s">
        <v>661</v>
      </c>
      <c r="H20" s="183"/>
      <c r="I20" s="183"/>
    </row>
    <row r="21" spans="1:11" ht="20" customHeight="1" x14ac:dyDescent="0.15">
      <c r="A21" s="177">
        <f>'[130]II-9'!A22</f>
        <v>12</v>
      </c>
      <c r="B21" s="183" t="str">
        <f>[128]Base_02!$C16</f>
        <v>Nama PB 12</v>
      </c>
      <c r="C21" s="183">
        <f>[128]Base_02!$N16</f>
        <v>0</v>
      </c>
      <c r="D21" s="183" t="str">
        <f>[128]Base_02!$K16&amp;" RT "&amp;[128]Base_02!$L16&amp;" RW "&amp;[128]Base_02!$M16</f>
        <v>Jalan Kanal Victory RT 2 RW 1</v>
      </c>
      <c r="E21" s="177">
        <f>[128]Base_02!$G16</f>
        <v>0</v>
      </c>
      <c r="F21" s="177">
        <f>[128]Base_02!$D16</f>
        <v>0</v>
      </c>
      <c r="G21" s="183" t="s">
        <v>662</v>
      </c>
      <c r="H21" s="183"/>
      <c r="I21" s="183"/>
    </row>
    <row r="22" spans="1:11" ht="20" customHeight="1" x14ac:dyDescent="0.15">
      <c r="A22" s="177">
        <f>'[130]II-9'!A23</f>
        <v>13</v>
      </c>
      <c r="B22" s="183" t="str">
        <f>[128]Base_02!$C17</f>
        <v>Nama PB 13</v>
      </c>
      <c r="C22" s="183">
        <f>[128]Base_02!$N17</f>
        <v>0</v>
      </c>
      <c r="D22" s="183" t="str">
        <f>[128]Base_02!$K17&amp;" RT "&amp;[128]Base_02!$L17&amp;" RW "&amp;[128]Base_02!$M17</f>
        <v>Jalan Kanal Victory RT 2 RW 1</v>
      </c>
      <c r="E22" s="177">
        <f>[128]Base_02!$G17</f>
        <v>0</v>
      </c>
      <c r="F22" s="177">
        <f>[128]Base_02!$D17</f>
        <v>0</v>
      </c>
      <c r="G22" s="183" t="s">
        <v>663</v>
      </c>
      <c r="H22" s="183"/>
      <c r="I22" s="183"/>
    </row>
    <row r="23" spans="1:11" ht="20" customHeight="1" x14ac:dyDescent="0.15">
      <c r="A23" s="177">
        <f>'[130]II-9'!A24</f>
        <v>14</v>
      </c>
      <c r="B23" s="183" t="str">
        <f>[128]Base_02!$C18</f>
        <v>Nama PB 14</v>
      </c>
      <c r="C23" s="183">
        <f>[128]Base_02!$N18</f>
        <v>0</v>
      </c>
      <c r="D23" s="183" t="str">
        <f>[128]Base_02!$K18&amp;" RT "&amp;[128]Base_02!$L18&amp;" RW "&amp;[128]Base_02!$M18</f>
        <v>Jalan Kanal Victory RT 2 RW 1</v>
      </c>
      <c r="E23" s="177">
        <f>[128]Base_02!$G18</f>
        <v>0</v>
      </c>
      <c r="F23" s="177">
        <f>[128]Base_02!$D18</f>
        <v>0</v>
      </c>
      <c r="G23" s="183" t="s">
        <v>664</v>
      </c>
      <c r="H23" s="183"/>
      <c r="I23" s="183"/>
    </row>
    <row r="24" spans="1:11" ht="20" customHeight="1" x14ac:dyDescent="0.15">
      <c r="A24" s="177">
        <f>'[130]II-9'!A25</f>
        <v>15</v>
      </c>
      <c r="B24" s="183" t="str">
        <f>[128]Base_02!$C19</f>
        <v>Nama PB 15</v>
      </c>
      <c r="C24" s="183">
        <f>[128]Base_02!$N19</f>
        <v>0</v>
      </c>
      <c r="D24" s="183" t="str">
        <f>[128]Base_02!$K19&amp;" RT "&amp;[128]Base_02!$L19&amp;" RW "&amp;[128]Base_02!$M19</f>
        <v>Jalan Kanal Victory RT 2 RW 1</v>
      </c>
      <c r="E24" s="177">
        <f>[128]Base_02!$G19</f>
        <v>0</v>
      </c>
      <c r="F24" s="177">
        <f>[128]Base_02!$D19</f>
        <v>0</v>
      </c>
      <c r="G24" s="183" t="s">
        <v>665</v>
      </c>
      <c r="H24" s="183"/>
      <c r="I24" s="183"/>
    </row>
    <row r="25" spans="1:11" ht="20" customHeight="1" x14ac:dyDescent="0.15">
      <c r="A25" s="177">
        <f>'[130]II-9'!A26</f>
        <v>16</v>
      </c>
      <c r="B25" s="183" t="str">
        <f>[128]Base_02!$C20</f>
        <v>Nama PB 16</v>
      </c>
      <c r="C25" s="183">
        <f>[128]Base_02!$N20</f>
        <v>0</v>
      </c>
      <c r="D25" s="183" t="str">
        <f>[128]Base_02!$K20&amp;" RT "&amp;[128]Base_02!$L20&amp;" RW "&amp;[128]Base_02!$M20</f>
        <v>Jalan Kanal Victory RT 2 RW 1</v>
      </c>
      <c r="E25" s="177">
        <f>[128]Base_02!$G20</f>
        <v>0</v>
      </c>
      <c r="F25" s="177">
        <f>[128]Base_02!$D20</f>
        <v>0</v>
      </c>
      <c r="G25" s="183" t="s">
        <v>666</v>
      </c>
      <c r="H25" s="183"/>
      <c r="I25" s="183"/>
    </row>
    <row r="26" spans="1:11" ht="20" customHeight="1" x14ac:dyDescent="0.15">
      <c r="A26" s="177">
        <f>'[130]II-9'!A27</f>
        <v>17</v>
      </c>
      <c r="B26" s="183" t="str">
        <f>[128]Base_02!$C21</f>
        <v>Nama PB 17</v>
      </c>
      <c r="C26" s="183">
        <f>[128]Base_02!$N21</f>
        <v>0</v>
      </c>
      <c r="D26" s="183" t="str">
        <f>[128]Base_02!$K21&amp;" RT "&amp;[128]Base_02!$L21&amp;" RW "&amp;[128]Base_02!$M21</f>
        <v>Jalan Kanal Victory RT 1 RW 2</v>
      </c>
      <c r="E26" s="177">
        <f>[128]Base_02!$G21</f>
        <v>0</v>
      </c>
      <c r="F26" s="177">
        <f>[128]Base_02!$D21</f>
        <v>0</v>
      </c>
      <c r="G26" s="183" t="s">
        <v>667</v>
      </c>
      <c r="H26" s="183"/>
      <c r="I26" s="183"/>
    </row>
    <row r="27" spans="1:11" ht="20" customHeight="1" x14ac:dyDescent="0.15">
      <c r="A27" s="177">
        <f>'[130]II-9'!A28</f>
        <v>18</v>
      </c>
      <c r="B27" s="183" t="str">
        <f>[128]Base_02!$C22</f>
        <v>Nama PB 18</v>
      </c>
      <c r="C27" s="183">
        <f>[128]Base_02!$N22</f>
        <v>0</v>
      </c>
      <c r="D27" s="183" t="str">
        <f>[128]Base_02!$K22&amp;" RT "&amp;[128]Base_02!$L22&amp;" RW "&amp;[128]Base_02!$M22</f>
        <v>Jalan Kanal Victory RT 1 RW 2</v>
      </c>
      <c r="E27" s="177">
        <f>[128]Base_02!$G22</f>
        <v>0</v>
      </c>
      <c r="F27" s="177">
        <f>[128]Base_02!$D22</f>
        <v>0</v>
      </c>
      <c r="G27" s="183" t="s">
        <v>668</v>
      </c>
      <c r="H27" s="183"/>
      <c r="I27" s="183"/>
    </row>
    <row r="28" spans="1:11" ht="20" customHeight="1" x14ac:dyDescent="0.15">
      <c r="A28" s="177">
        <f>'[130]II-9'!A29</f>
        <v>19</v>
      </c>
      <c r="B28" s="183" t="str">
        <f>[128]Base_02!$C23</f>
        <v>Nama PB 19</v>
      </c>
      <c r="C28" s="183">
        <f>[128]Base_02!$N23</f>
        <v>0</v>
      </c>
      <c r="D28" s="183" t="str">
        <f>[128]Base_02!$K23&amp;" RT "&amp;[128]Base_02!$L23&amp;" RW "&amp;[128]Base_02!$M23</f>
        <v>Jalan Kanal Victory RT 1 RW 2</v>
      </c>
      <c r="E28" s="177">
        <f>[128]Base_02!$G23</f>
        <v>0</v>
      </c>
      <c r="F28" s="177">
        <f>[128]Base_02!$D23</f>
        <v>0</v>
      </c>
      <c r="G28" s="183" t="s">
        <v>669</v>
      </c>
      <c r="H28" s="183"/>
      <c r="I28" s="183"/>
    </row>
    <row r="29" spans="1:11" ht="20" customHeight="1" x14ac:dyDescent="0.15">
      <c r="A29" s="177">
        <f>'[130]II-9'!A30</f>
        <v>20</v>
      </c>
      <c r="B29" s="183" t="str">
        <f>[128]Base_02!$C24</f>
        <v>Nama PB 20</v>
      </c>
      <c r="C29" s="183">
        <f>[128]Base_02!$N24</f>
        <v>0</v>
      </c>
      <c r="D29" s="183" t="str">
        <f>[128]Base_02!$K24&amp;" RT "&amp;[128]Base_02!$L24&amp;" RW "&amp;[128]Base_02!$M24</f>
        <v>Jalan Kanal Victory RT 1 RW 2</v>
      </c>
      <c r="E29" s="177">
        <f>[128]Base_02!$G24</f>
        <v>0</v>
      </c>
      <c r="F29" s="177">
        <f>[128]Base_02!$D24</f>
        <v>0</v>
      </c>
      <c r="G29" s="183" t="s">
        <v>670</v>
      </c>
      <c r="H29" s="183"/>
      <c r="I29" s="183"/>
    </row>
    <row r="31" spans="1:11" ht="45.5" customHeight="1" x14ac:dyDescent="0.15">
      <c r="A31" s="437" t="s">
        <v>750</v>
      </c>
      <c r="B31" s="443"/>
      <c r="C31" s="443"/>
      <c r="D31" s="443"/>
      <c r="E31" s="443"/>
      <c r="F31" s="443"/>
      <c r="G31" s="443"/>
      <c r="H31" s="443"/>
      <c r="I31" s="443"/>
    </row>
    <row r="32" spans="1:11" ht="30" customHeight="1" x14ac:dyDescent="0.15">
      <c r="A32" s="306" t="s">
        <v>674</v>
      </c>
      <c r="B32" s="437" t="s">
        <v>751</v>
      </c>
      <c r="C32" s="437"/>
      <c r="D32" s="437"/>
      <c r="E32" s="437"/>
      <c r="F32" s="437"/>
      <c r="G32" s="437"/>
      <c r="H32" s="437"/>
      <c r="I32" s="437"/>
      <c r="J32" s="179"/>
      <c r="K32" s="179"/>
    </row>
    <row r="33" spans="1:13" ht="15" customHeight="1" x14ac:dyDescent="0.15">
      <c r="A33" s="306" t="s">
        <v>675</v>
      </c>
      <c r="B33" s="437" t="s">
        <v>752</v>
      </c>
      <c r="C33" s="437"/>
      <c r="D33" s="437"/>
      <c r="E33" s="437"/>
      <c r="F33" s="437"/>
      <c r="G33" s="437"/>
      <c r="H33" s="437"/>
      <c r="I33" s="437"/>
      <c r="J33" s="179"/>
      <c r="K33" s="179"/>
    </row>
    <row r="34" spans="1:13" s="180" customFormat="1" ht="45" customHeight="1" x14ac:dyDescent="0.15">
      <c r="A34" s="306" t="s">
        <v>686</v>
      </c>
      <c r="B34" s="437" t="s">
        <v>753</v>
      </c>
      <c r="C34" s="437"/>
      <c r="D34" s="437"/>
      <c r="E34" s="437"/>
      <c r="F34" s="437"/>
      <c r="G34" s="437"/>
      <c r="H34" s="437"/>
      <c r="I34" s="437"/>
      <c r="J34" s="179"/>
      <c r="K34" s="179"/>
      <c r="L34" s="170"/>
      <c r="M34" s="170"/>
    </row>
    <row r="35" spans="1:13" s="180" customFormat="1" ht="15" customHeight="1" x14ac:dyDescent="0.15">
      <c r="A35" s="306" t="s">
        <v>687</v>
      </c>
      <c r="B35" s="437" t="s">
        <v>754</v>
      </c>
      <c r="C35" s="437"/>
      <c r="D35" s="437"/>
      <c r="E35" s="437"/>
      <c r="F35" s="437"/>
      <c r="G35" s="437"/>
      <c r="H35" s="437"/>
      <c r="I35" s="437"/>
      <c r="J35" s="181"/>
      <c r="K35" s="181"/>
    </row>
    <row r="36" spans="1:13" s="180" customFormat="1" ht="30" customHeight="1" x14ac:dyDescent="0.15">
      <c r="A36" s="306" t="s">
        <v>688</v>
      </c>
      <c r="B36" s="437" t="s">
        <v>755</v>
      </c>
      <c r="C36" s="437"/>
      <c r="D36" s="437"/>
      <c r="E36" s="437"/>
      <c r="F36" s="437"/>
      <c r="G36" s="437"/>
      <c r="H36" s="437"/>
      <c r="I36" s="437"/>
      <c r="J36" s="179"/>
      <c r="K36" s="179"/>
    </row>
    <row r="37" spans="1:13" s="180" customFormat="1" ht="15" customHeight="1" x14ac:dyDescent="0.15">
      <c r="A37" s="306" t="s">
        <v>689</v>
      </c>
      <c r="B37" s="437" t="s">
        <v>756</v>
      </c>
      <c r="C37" s="437"/>
      <c r="D37" s="437"/>
      <c r="E37" s="437"/>
      <c r="F37" s="437"/>
      <c r="G37" s="437"/>
      <c r="H37" s="437"/>
      <c r="I37" s="437"/>
      <c r="J37" s="179"/>
      <c r="K37" s="179"/>
    </row>
    <row r="38" spans="1:13" s="180" customFormat="1" x14ac:dyDescent="0.15"/>
    <row r="39" spans="1:13" s="180" customFormat="1" x14ac:dyDescent="0.15">
      <c r="A39" s="170"/>
      <c r="B39" s="170"/>
      <c r="C39" s="170"/>
      <c r="D39" s="170"/>
      <c r="E39" s="170"/>
      <c r="F39" s="170"/>
      <c r="G39" s="170" t="str">
        <f>A.1!G37</f>
        <v>Sorong, …..  …........................  2026</v>
      </c>
      <c r="H39" s="170"/>
    </row>
    <row r="40" spans="1:13" x14ac:dyDescent="0.15">
      <c r="L40" s="180"/>
      <c r="M40" s="180"/>
    </row>
    <row r="41" spans="1:13" x14ac:dyDescent="0.15">
      <c r="A41" s="445" t="s">
        <v>467</v>
      </c>
      <c r="B41" s="445"/>
      <c r="C41" s="445"/>
      <c r="D41" s="445"/>
      <c r="E41" s="445"/>
      <c r="G41" s="182" t="s">
        <v>502</v>
      </c>
    </row>
    <row r="42" spans="1:13" x14ac:dyDescent="0.15">
      <c r="A42" s="445" t="s">
        <v>470</v>
      </c>
      <c r="B42" s="445"/>
      <c r="C42" s="445"/>
      <c r="D42" s="445"/>
      <c r="E42" s="445"/>
    </row>
    <row r="47" spans="1:13" x14ac:dyDescent="0.15">
      <c r="A47" s="444" t="str">
        <f>[128]Base_01!$C$20</f>
        <v>…...............         …...............</v>
      </c>
      <c r="B47" s="444"/>
      <c r="C47" s="444"/>
      <c r="D47" s="444"/>
      <c r="E47" s="444"/>
      <c r="G47" s="182" t="str">
        <f>[128]Base_02!$C$28</f>
        <v>Nama PB 1</v>
      </c>
    </row>
    <row r="48" spans="1:13" ht="14" customHeight="1" x14ac:dyDescent="0.15"/>
    <row r="49" spans="2:9" ht="31" customHeight="1" x14ac:dyDescent="0.15">
      <c r="D49" s="446" t="s">
        <v>468</v>
      </c>
      <c r="E49" s="446"/>
    </row>
    <row r="54" spans="2:9" x14ac:dyDescent="0.15">
      <c r="B54" s="170" t="s">
        <v>757</v>
      </c>
      <c r="D54" s="170" t="s">
        <v>757</v>
      </c>
      <c r="F54" s="170" t="s">
        <v>757</v>
      </c>
      <c r="I54" s="170" t="s">
        <v>757</v>
      </c>
    </row>
    <row r="59" spans="2:9" x14ac:dyDescent="0.15">
      <c r="B59" s="170" t="s">
        <v>757</v>
      </c>
      <c r="D59" s="170" t="s">
        <v>757</v>
      </c>
      <c r="F59" s="170" t="s">
        <v>757</v>
      </c>
      <c r="I59" s="170" t="s">
        <v>757</v>
      </c>
    </row>
    <row r="64" spans="2:9" x14ac:dyDescent="0.15">
      <c r="B64" s="170" t="s">
        <v>757</v>
      </c>
      <c r="D64" s="170" t="s">
        <v>757</v>
      </c>
      <c r="F64" s="170" t="s">
        <v>757</v>
      </c>
      <c r="I64" s="170" t="s">
        <v>757</v>
      </c>
    </row>
    <row r="69" spans="1:9" x14ac:dyDescent="0.15">
      <c r="B69" s="170" t="s">
        <v>757</v>
      </c>
      <c r="D69" s="170" t="s">
        <v>757</v>
      </c>
      <c r="F69" s="170" t="s">
        <v>757</v>
      </c>
      <c r="I69" s="170" t="s">
        <v>757</v>
      </c>
    </row>
    <row r="74" spans="1:9" x14ac:dyDescent="0.15">
      <c r="B74" s="170" t="s">
        <v>757</v>
      </c>
      <c r="D74" s="170" t="s">
        <v>757</v>
      </c>
      <c r="F74" s="170" t="s">
        <v>757</v>
      </c>
      <c r="I74" s="170" t="s">
        <v>757</v>
      </c>
    </row>
    <row r="77" spans="1:9" x14ac:dyDescent="0.15">
      <c r="A77" s="444" t="s">
        <v>306</v>
      </c>
      <c r="B77" s="444"/>
      <c r="C77" s="444"/>
      <c r="D77" s="444"/>
      <c r="E77" s="444"/>
      <c r="F77" s="444"/>
      <c r="G77" s="444"/>
      <c r="H77" s="444"/>
      <c r="I77" s="444"/>
    </row>
    <row r="78" spans="1:9" x14ac:dyDescent="0.15">
      <c r="A78" s="444" t="str">
        <f>D!M146</f>
        <v>Koordinator Kota Sorong</v>
      </c>
      <c r="B78" s="444"/>
      <c r="C78" s="444"/>
      <c r="D78" s="444"/>
      <c r="E78" s="444"/>
      <c r="F78" s="444"/>
      <c r="G78" s="444"/>
      <c r="H78" s="444"/>
      <c r="I78" s="444"/>
    </row>
    <row r="79" spans="1:9" x14ac:dyDescent="0.15">
      <c r="D79" s="180"/>
    </row>
    <row r="80" spans="1:9" x14ac:dyDescent="0.15">
      <c r="D80" s="180"/>
    </row>
    <row r="81" spans="1:9" x14ac:dyDescent="0.15">
      <c r="D81" s="180"/>
    </row>
    <row r="82" spans="1:9" x14ac:dyDescent="0.15">
      <c r="D82" s="180"/>
    </row>
    <row r="83" spans="1:9" x14ac:dyDescent="0.15">
      <c r="A83" s="444" t="str">
        <f>D!M151</f>
        <v>AfrIandi Yudhistira, S.T.</v>
      </c>
      <c r="B83" s="444"/>
      <c r="C83" s="444"/>
      <c r="D83" s="444"/>
      <c r="E83" s="444"/>
      <c r="F83" s="444"/>
      <c r="G83" s="444"/>
      <c r="H83" s="444"/>
      <c r="I83" s="444"/>
    </row>
  </sheetData>
  <mergeCells count="19">
    <mergeCell ref="A83:I83"/>
    <mergeCell ref="A41:E41"/>
    <mergeCell ref="A42:E42"/>
    <mergeCell ref="A47:E47"/>
    <mergeCell ref="D49:E49"/>
    <mergeCell ref="A77:I77"/>
    <mergeCell ref="A78:I78"/>
    <mergeCell ref="B37:I37"/>
    <mergeCell ref="A2:I2"/>
    <mergeCell ref="A4:I4"/>
    <mergeCell ref="A8:A9"/>
    <mergeCell ref="B8:F8"/>
    <mergeCell ref="G8:I8"/>
    <mergeCell ref="A31:I31"/>
    <mergeCell ref="B32:I32"/>
    <mergeCell ref="B33:I33"/>
    <mergeCell ref="B34:I34"/>
    <mergeCell ref="B35:I35"/>
    <mergeCell ref="B36:I36"/>
  </mergeCells>
  <phoneticPr fontId="28" type="noConversion"/>
  <printOptions horizontalCentered="1"/>
  <pageMargins left="0.39370078740157483" right="0.39370078740157483" top="0.39370078740157483" bottom="0.39370078740157483" header="0.31496062992125984" footer="0.31496062992125984"/>
  <pageSetup paperSize="9" scale="61" orientation="portrait" horizontalDpi="4294967293"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59DF5-29AC-FD45-91C7-FC899226864D}">
  <sheetPr codeName="Sheet17">
    <tabColor theme="8" tint="0.39997558519241921"/>
    <pageSetUpPr fitToPage="1"/>
  </sheetPr>
  <dimension ref="A1:I82"/>
  <sheetViews>
    <sheetView view="pageBreakPreview" zoomScaleNormal="108" workbookViewId="0">
      <selection activeCell="AR20" sqref="AR20"/>
    </sheetView>
  </sheetViews>
  <sheetFormatPr baseColWidth="10" defaultColWidth="10.83203125" defaultRowHeight="15" x14ac:dyDescent="0.2"/>
  <cols>
    <col min="1" max="6" width="11.6640625" customWidth="1"/>
    <col min="8" max="8" width="4.83203125" customWidth="1"/>
  </cols>
  <sheetData>
    <row r="1" spans="1:9" x14ac:dyDescent="0.2">
      <c r="A1" s="365" t="s">
        <v>513</v>
      </c>
      <c r="B1" s="365"/>
      <c r="C1" s="365"/>
      <c r="D1" s="365"/>
      <c r="E1" s="365"/>
      <c r="F1" s="365"/>
    </row>
    <row r="2" spans="1:9" x14ac:dyDescent="0.2">
      <c r="A2" s="340" t="s">
        <v>515</v>
      </c>
      <c r="B2" s="340"/>
      <c r="C2" s="340"/>
      <c r="D2" s="340"/>
      <c r="E2" s="340"/>
      <c r="F2" s="340"/>
    </row>
    <row r="3" spans="1:9" ht="16" thickBot="1" x14ac:dyDescent="0.25">
      <c r="A3" s="1"/>
      <c r="B3" s="1"/>
      <c r="C3" s="1"/>
      <c r="D3" s="1"/>
      <c r="E3" s="1"/>
      <c r="F3" s="1"/>
    </row>
    <row r="4" spans="1:9" x14ac:dyDescent="0.2">
      <c r="A4" s="447"/>
      <c r="B4" s="448"/>
      <c r="C4" s="449"/>
      <c r="D4" s="447"/>
      <c r="E4" s="448"/>
      <c r="F4" s="449"/>
      <c r="I4" t="s">
        <v>514</v>
      </c>
    </row>
    <row r="5" spans="1:9" x14ac:dyDescent="0.2">
      <c r="A5" s="450"/>
      <c r="B5" s="359"/>
      <c r="C5" s="451"/>
      <c r="D5" s="450"/>
      <c r="E5" s="359"/>
      <c r="F5" s="451"/>
    </row>
    <row r="6" spans="1:9" x14ac:dyDescent="0.2">
      <c r="A6" s="450"/>
      <c r="B6" s="359"/>
      <c r="C6" s="451"/>
      <c r="D6" s="450"/>
      <c r="E6" s="359"/>
      <c r="F6" s="451"/>
    </row>
    <row r="7" spans="1:9" x14ac:dyDescent="0.2">
      <c r="A7" s="450"/>
      <c r="B7" s="359"/>
      <c r="C7" s="451"/>
      <c r="D7" s="450"/>
      <c r="E7" s="359"/>
      <c r="F7" s="451"/>
    </row>
    <row r="8" spans="1:9" x14ac:dyDescent="0.2">
      <c r="A8" s="450"/>
      <c r="B8" s="359"/>
      <c r="C8" s="451"/>
      <c r="D8" s="450"/>
      <c r="E8" s="359"/>
      <c r="F8" s="451"/>
    </row>
    <row r="9" spans="1:9" x14ac:dyDescent="0.2">
      <c r="A9" s="450"/>
      <c r="B9" s="359"/>
      <c r="C9" s="451"/>
      <c r="D9" s="450"/>
      <c r="E9" s="359"/>
      <c r="F9" s="451"/>
    </row>
    <row r="10" spans="1:9" ht="16" thickBot="1" x14ac:dyDescent="0.25">
      <c r="A10" s="452"/>
      <c r="B10" s="453"/>
      <c r="C10" s="454"/>
      <c r="D10" s="452"/>
      <c r="E10" s="453"/>
      <c r="F10" s="454"/>
    </row>
    <row r="11" spans="1:9" ht="16" thickBot="1" x14ac:dyDescent="0.25">
      <c r="A11" s="1"/>
      <c r="B11" s="1"/>
      <c r="C11" s="1"/>
      <c r="D11" s="1"/>
      <c r="E11" s="1"/>
      <c r="F11" s="1"/>
    </row>
    <row r="12" spans="1:9" x14ac:dyDescent="0.2">
      <c r="A12" s="447"/>
      <c r="B12" s="448"/>
      <c r="C12" s="449"/>
      <c r="D12" s="447"/>
      <c r="E12" s="448"/>
      <c r="F12" s="449"/>
    </row>
    <row r="13" spans="1:9" x14ac:dyDescent="0.2">
      <c r="A13" s="450"/>
      <c r="B13" s="359"/>
      <c r="C13" s="451"/>
      <c r="D13" s="450"/>
      <c r="E13" s="359"/>
      <c r="F13" s="451"/>
    </row>
    <row r="14" spans="1:9" x14ac:dyDescent="0.2">
      <c r="A14" s="450"/>
      <c r="B14" s="359"/>
      <c r="C14" s="451"/>
      <c r="D14" s="450"/>
      <c r="E14" s="359"/>
      <c r="F14" s="451"/>
    </row>
    <row r="15" spans="1:9" x14ac:dyDescent="0.2">
      <c r="A15" s="450"/>
      <c r="B15" s="359"/>
      <c r="C15" s="451"/>
      <c r="D15" s="450"/>
      <c r="E15" s="359"/>
      <c r="F15" s="451"/>
    </row>
    <row r="16" spans="1:9" x14ac:dyDescent="0.2">
      <c r="A16" s="450"/>
      <c r="B16" s="359"/>
      <c r="C16" s="451"/>
      <c r="D16" s="450"/>
      <c r="E16" s="359"/>
      <c r="F16" s="451"/>
    </row>
    <row r="17" spans="1:6" x14ac:dyDescent="0.2">
      <c r="A17" s="450"/>
      <c r="B17" s="359"/>
      <c r="C17" s="451"/>
      <c r="D17" s="450"/>
      <c r="E17" s="359"/>
      <c r="F17" s="451"/>
    </row>
    <row r="18" spans="1:6" ht="16" thickBot="1" x14ac:dyDescent="0.25">
      <c r="A18" s="452"/>
      <c r="B18" s="453"/>
      <c r="C18" s="454"/>
      <c r="D18" s="452"/>
      <c r="E18" s="453"/>
      <c r="F18" s="454"/>
    </row>
    <row r="19" spans="1:6" ht="16" thickBot="1" x14ac:dyDescent="0.25"/>
    <row r="20" spans="1:6" x14ac:dyDescent="0.2">
      <c r="A20" s="447"/>
      <c r="B20" s="448"/>
      <c r="C20" s="449"/>
      <c r="D20" s="447"/>
      <c r="E20" s="448"/>
      <c r="F20" s="449"/>
    </row>
    <row r="21" spans="1:6" x14ac:dyDescent="0.2">
      <c r="A21" s="450"/>
      <c r="B21" s="359"/>
      <c r="C21" s="451"/>
      <c r="D21" s="450"/>
      <c r="E21" s="359"/>
      <c r="F21" s="451"/>
    </row>
    <row r="22" spans="1:6" x14ac:dyDescent="0.2">
      <c r="A22" s="450"/>
      <c r="B22" s="359"/>
      <c r="C22" s="451"/>
      <c r="D22" s="450"/>
      <c r="E22" s="359"/>
      <c r="F22" s="451"/>
    </row>
    <row r="23" spans="1:6" x14ac:dyDescent="0.2">
      <c r="A23" s="450"/>
      <c r="B23" s="359"/>
      <c r="C23" s="451"/>
      <c r="D23" s="450"/>
      <c r="E23" s="359"/>
      <c r="F23" s="451"/>
    </row>
    <row r="24" spans="1:6" x14ac:dyDescent="0.2">
      <c r="A24" s="450"/>
      <c r="B24" s="359"/>
      <c r="C24" s="451"/>
      <c r="D24" s="450"/>
      <c r="E24" s="359"/>
      <c r="F24" s="451"/>
    </row>
    <row r="25" spans="1:6" x14ac:dyDescent="0.2">
      <c r="A25" s="450"/>
      <c r="B25" s="359"/>
      <c r="C25" s="451"/>
      <c r="D25" s="450"/>
      <c r="E25" s="359"/>
      <c r="F25" s="451"/>
    </row>
    <row r="26" spans="1:6" ht="16" thickBot="1" x14ac:dyDescent="0.25">
      <c r="A26" s="452"/>
      <c r="B26" s="453"/>
      <c r="C26" s="454"/>
      <c r="D26" s="452"/>
      <c r="E26" s="453"/>
      <c r="F26" s="454"/>
    </row>
    <row r="27" spans="1:6" ht="16" thickBot="1" x14ac:dyDescent="0.25"/>
    <row r="28" spans="1:6" x14ac:dyDescent="0.2">
      <c r="A28" s="447"/>
      <c r="B28" s="448"/>
      <c r="C28" s="449"/>
      <c r="D28" s="447"/>
      <c r="E28" s="448"/>
      <c r="F28" s="449"/>
    </row>
    <row r="29" spans="1:6" x14ac:dyDescent="0.2">
      <c r="A29" s="450"/>
      <c r="B29" s="359"/>
      <c r="C29" s="451"/>
      <c r="D29" s="450"/>
      <c r="E29" s="359"/>
      <c r="F29" s="451"/>
    </row>
    <row r="30" spans="1:6" x14ac:dyDescent="0.2">
      <c r="A30" s="450"/>
      <c r="B30" s="359"/>
      <c r="C30" s="451"/>
      <c r="D30" s="450"/>
      <c r="E30" s="359"/>
      <c r="F30" s="451"/>
    </row>
    <row r="31" spans="1:6" x14ac:dyDescent="0.2">
      <c r="A31" s="450"/>
      <c r="B31" s="359"/>
      <c r="C31" s="451"/>
      <c r="D31" s="450"/>
      <c r="E31" s="359"/>
      <c r="F31" s="451"/>
    </row>
    <row r="32" spans="1:6" x14ac:dyDescent="0.2">
      <c r="A32" s="450"/>
      <c r="B32" s="359"/>
      <c r="C32" s="451"/>
      <c r="D32" s="450"/>
      <c r="E32" s="359"/>
      <c r="F32" s="451"/>
    </row>
    <row r="33" spans="1:6" x14ac:dyDescent="0.2">
      <c r="A33" s="450"/>
      <c r="B33" s="359"/>
      <c r="C33" s="451"/>
      <c r="D33" s="450"/>
      <c r="E33" s="359"/>
      <c r="F33" s="451"/>
    </row>
    <row r="34" spans="1:6" ht="16" thickBot="1" x14ac:dyDescent="0.25">
      <c r="A34" s="452"/>
      <c r="B34" s="453"/>
      <c r="C34" s="454"/>
      <c r="D34" s="452"/>
      <c r="E34" s="453"/>
      <c r="F34" s="454"/>
    </row>
    <row r="35" spans="1:6" ht="16" thickBot="1" x14ac:dyDescent="0.25"/>
    <row r="36" spans="1:6" x14ac:dyDescent="0.2">
      <c r="A36" s="447"/>
      <c r="B36" s="448"/>
      <c r="C36" s="449"/>
      <c r="D36" s="447"/>
      <c r="E36" s="448"/>
      <c r="F36" s="449"/>
    </row>
    <row r="37" spans="1:6" x14ac:dyDescent="0.2">
      <c r="A37" s="450"/>
      <c r="B37" s="359"/>
      <c r="C37" s="451"/>
      <c r="D37" s="450"/>
      <c r="E37" s="359"/>
      <c r="F37" s="451"/>
    </row>
    <row r="38" spans="1:6" x14ac:dyDescent="0.2">
      <c r="A38" s="450"/>
      <c r="B38" s="359"/>
      <c r="C38" s="451"/>
      <c r="D38" s="450"/>
      <c r="E38" s="359"/>
      <c r="F38" s="451"/>
    </row>
    <row r="39" spans="1:6" x14ac:dyDescent="0.2">
      <c r="A39" s="450"/>
      <c r="B39" s="359"/>
      <c r="C39" s="451"/>
      <c r="D39" s="450"/>
      <c r="E39" s="359"/>
      <c r="F39" s="451"/>
    </row>
    <row r="40" spans="1:6" x14ac:dyDescent="0.2">
      <c r="A40" s="450"/>
      <c r="B40" s="359"/>
      <c r="C40" s="451"/>
      <c r="D40" s="450"/>
      <c r="E40" s="359"/>
      <c r="F40" s="451"/>
    </row>
    <row r="41" spans="1:6" x14ac:dyDescent="0.2">
      <c r="A41" s="450"/>
      <c r="B41" s="359"/>
      <c r="C41" s="451"/>
      <c r="D41" s="450"/>
      <c r="E41" s="359"/>
      <c r="F41" s="451"/>
    </row>
    <row r="42" spans="1:6" ht="16" thickBot="1" x14ac:dyDescent="0.25">
      <c r="A42" s="452"/>
      <c r="B42" s="453"/>
      <c r="C42" s="454"/>
      <c r="D42" s="452"/>
      <c r="E42" s="453"/>
      <c r="F42" s="454"/>
    </row>
    <row r="43" spans="1:6" ht="16" thickBot="1" x14ac:dyDescent="0.25"/>
    <row r="44" spans="1:6" x14ac:dyDescent="0.2">
      <c r="A44" s="447"/>
      <c r="B44" s="448"/>
      <c r="C44" s="449"/>
      <c r="D44" s="447"/>
      <c r="E44" s="448"/>
      <c r="F44" s="449"/>
    </row>
    <row r="45" spans="1:6" x14ac:dyDescent="0.2">
      <c r="A45" s="450"/>
      <c r="B45" s="359"/>
      <c r="C45" s="451"/>
      <c r="D45" s="450"/>
      <c r="E45" s="359"/>
      <c r="F45" s="451"/>
    </row>
    <row r="46" spans="1:6" x14ac:dyDescent="0.2">
      <c r="A46" s="450"/>
      <c r="B46" s="359"/>
      <c r="C46" s="451"/>
      <c r="D46" s="450"/>
      <c r="E46" s="359"/>
      <c r="F46" s="451"/>
    </row>
    <row r="47" spans="1:6" x14ac:dyDescent="0.2">
      <c r="A47" s="450"/>
      <c r="B47" s="359"/>
      <c r="C47" s="451"/>
      <c r="D47" s="450"/>
      <c r="E47" s="359"/>
      <c r="F47" s="451"/>
    </row>
    <row r="48" spans="1:6" x14ac:dyDescent="0.2">
      <c r="A48" s="450"/>
      <c r="B48" s="359"/>
      <c r="C48" s="451"/>
      <c r="D48" s="450"/>
      <c r="E48" s="359"/>
      <c r="F48" s="451"/>
    </row>
    <row r="49" spans="1:6" x14ac:dyDescent="0.2">
      <c r="A49" s="450"/>
      <c r="B49" s="359"/>
      <c r="C49" s="451"/>
      <c r="D49" s="450"/>
      <c r="E49" s="359"/>
      <c r="F49" s="451"/>
    </row>
    <row r="50" spans="1:6" ht="16" thickBot="1" x14ac:dyDescent="0.25">
      <c r="A50" s="452"/>
      <c r="B50" s="453"/>
      <c r="C50" s="454"/>
      <c r="D50" s="452"/>
      <c r="E50" s="453"/>
      <c r="F50" s="454"/>
    </row>
    <row r="51" spans="1:6" ht="16" thickBot="1" x14ac:dyDescent="0.25"/>
    <row r="52" spans="1:6" x14ac:dyDescent="0.2">
      <c r="A52" s="447"/>
      <c r="B52" s="448"/>
      <c r="C52" s="449"/>
      <c r="D52" s="447"/>
      <c r="E52" s="448"/>
      <c r="F52" s="449"/>
    </row>
    <row r="53" spans="1:6" x14ac:dyDescent="0.2">
      <c r="A53" s="450"/>
      <c r="B53" s="359"/>
      <c r="C53" s="451"/>
      <c r="D53" s="450"/>
      <c r="E53" s="359"/>
      <c r="F53" s="451"/>
    </row>
    <row r="54" spans="1:6" x14ac:dyDescent="0.2">
      <c r="A54" s="450"/>
      <c r="B54" s="359"/>
      <c r="C54" s="451"/>
      <c r="D54" s="450"/>
      <c r="E54" s="359"/>
      <c r="F54" s="451"/>
    </row>
    <row r="55" spans="1:6" x14ac:dyDescent="0.2">
      <c r="A55" s="450"/>
      <c r="B55" s="359"/>
      <c r="C55" s="451"/>
      <c r="D55" s="450"/>
      <c r="E55" s="359"/>
      <c r="F55" s="451"/>
    </row>
    <row r="56" spans="1:6" x14ac:dyDescent="0.2">
      <c r="A56" s="450"/>
      <c r="B56" s="359"/>
      <c r="C56" s="451"/>
      <c r="D56" s="450"/>
      <c r="E56" s="359"/>
      <c r="F56" s="451"/>
    </row>
    <row r="57" spans="1:6" x14ac:dyDescent="0.2">
      <c r="A57" s="450"/>
      <c r="B57" s="359"/>
      <c r="C57" s="451"/>
      <c r="D57" s="450"/>
      <c r="E57" s="359"/>
      <c r="F57" s="451"/>
    </row>
    <row r="58" spans="1:6" ht="16" thickBot="1" x14ac:dyDescent="0.25">
      <c r="A58" s="452"/>
      <c r="B58" s="453"/>
      <c r="C58" s="454"/>
      <c r="D58" s="452"/>
      <c r="E58" s="453"/>
      <c r="F58" s="454"/>
    </row>
    <row r="59" spans="1:6" ht="16" thickBot="1" x14ac:dyDescent="0.25"/>
    <row r="60" spans="1:6" x14ac:dyDescent="0.2">
      <c r="A60" s="447"/>
      <c r="B60" s="448"/>
      <c r="C60" s="449"/>
      <c r="D60" s="447"/>
      <c r="E60" s="448"/>
      <c r="F60" s="449"/>
    </row>
    <row r="61" spans="1:6" x14ac:dyDescent="0.2">
      <c r="A61" s="450"/>
      <c r="B61" s="359"/>
      <c r="C61" s="451"/>
      <c r="D61" s="450"/>
      <c r="E61" s="359"/>
      <c r="F61" s="451"/>
    </row>
    <row r="62" spans="1:6" x14ac:dyDescent="0.2">
      <c r="A62" s="450"/>
      <c r="B62" s="359"/>
      <c r="C62" s="451"/>
      <c r="D62" s="450"/>
      <c r="E62" s="359"/>
      <c r="F62" s="451"/>
    </row>
    <row r="63" spans="1:6" x14ac:dyDescent="0.2">
      <c r="A63" s="450"/>
      <c r="B63" s="359"/>
      <c r="C63" s="451"/>
      <c r="D63" s="450"/>
      <c r="E63" s="359"/>
      <c r="F63" s="451"/>
    </row>
    <row r="64" spans="1:6" x14ac:dyDescent="0.2">
      <c r="A64" s="450"/>
      <c r="B64" s="359"/>
      <c r="C64" s="451"/>
      <c r="D64" s="450"/>
      <c r="E64" s="359"/>
      <c r="F64" s="451"/>
    </row>
    <row r="65" spans="1:6" x14ac:dyDescent="0.2">
      <c r="A65" s="450"/>
      <c r="B65" s="359"/>
      <c r="C65" s="451"/>
      <c r="D65" s="450"/>
      <c r="E65" s="359"/>
      <c r="F65" s="451"/>
    </row>
    <row r="66" spans="1:6" ht="16" thickBot="1" x14ac:dyDescent="0.25">
      <c r="A66" s="452"/>
      <c r="B66" s="453"/>
      <c r="C66" s="454"/>
      <c r="D66" s="452"/>
      <c r="E66" s="453"/>
      <c r="F66" s="454"/>
    </row>
    <row r="67" spans="1:6" ht="16" thickBot="1" x14ac:dyDescent="0.25"/>
    <row r="68" spans="1:6" x14ac:dyDescent="0.2">
      <c r="A68" s="447"/>
      <c r="B68" s="448"/>
      <c r="C68" s="449"/>
      <c r="D68" s="447"/>
      <c r="E68" s="448"/>
      <c r="F68" s="449"/>
    </row>
    <row r="69" spans="1:6" x14ac:dyDescent="0.2">
      <c r="A69" s="450"/>
      <c r="B69" s="359"/>
      <c r="C69" s="451"/>
      <c r="D69" s="450"/>
      <c r="E69" s="359"/>
      <c r="F69" s="451"/>
    </row>
    <row r="70" spans="1:6" x14ac:dyDescent="0.2">
      <c r="A70" s="450"/>
      <c r="B70" s="359"/>
      <c r="C70" s="451"/>
      <c r="D70" s="450"/>
      <c r="E70" s="359"/>
      <c r="F70" s="451"/>
    </row>
    <row r="71" spans="1:6" x14ac:dyDescent="0.2">
      <c r="A71" s="450"/>
      <c r="B71" s="359"/>
      <c r="C71" s="451"/>
      <c r="D71" s="450"/>
      <c r="E71" s="359"/>
      <c r="F71" s="451"/>
    </row>
    <row r="72" spans="1:6" x14ac:dyDescent="0.2">
      <c r="A72" s="450"/>
      <c r="B72" s="359"/>
      <c r="C72" s="451"/>
      <c r="D72" s="450"/>
      <c r="E72" s="359"/>
      <c r="F72" s="451"/>
    </row>
    <row r="73" spans="1:6" x14ac:dyDescent="0.2">
      <c r="A73" s="450"/>
      <c r="B73" s="359"/>
      <c r="C73" s="451"/>
      <c r="D73" s="450"/>
      <c r="E73" s="359"/>
      <c r="F73" s="451"/>
    </row>
    <row r="74" spans="1:6" ht="16" thickBot="1" x14ac:dyDescent="0.25">
      <c r="A74" s="452"/>
      <c r="B74" s="453"/>
      <c r="C74" s="454"/>
      <c r="D74" s="452"/>
      <c r="E74" s="453"/>
      <c r="F74" s="454"/>
    </row>
    <row r="75" spans="1:6" ht="16" thickBot="1" x14ac:dyDescent="0.25"/>
    <row r="76" spans="1:6" x14ac:dyDescent="0.2">
      <c r="A76" s="447"/>
      <c r="B76" s="448"/>
      <c r="C76" s="449"/>
      <c r="D76" s="447"/>
      <c r="E76" s="448"/>
      <c r="F76" s="449"/>
    </row>
    <row r="77" spans="1:6" x14ac:dyDescent="0.2">
      <c r="A77" s="450"/>
      <c r="B77" s="359"/>
      <c r="C77" s="451"/>
      <c r="D77" s="450"/>
      <c r="E77" s="359"/>
      <c r="F77" s="451"/>
    </row>
    <row r="78" spans="1:6" x14ac:dyDescent="0.2">
      <c r="A78" s="450"/>
      <c r="B78" s="359"/>
      <c r="C78" s="451"/>
      <c r="D78" s="450"/>
      <c r="E78" s="359"/>
      <c r="F78" s="451"/>
    </row>
    <row r="79" spans="1:6" x14ac:dyDescent="0.2">
      <c r="A79" s="450"/>
      <c r="B79" s="359"/>
      <c r="C79" s="451"/>
      <c r="D79" s="450"/>
      <c r="E79" s="359"/>
      <c r="F79" s="451"/>
    </row>
    <row r="80" spans="1:6" x14ac:dyDescent="0.2">
      <c r="A80" s="450"/>
      <c r="B80" s="359"/>
      <c r="C80" s="451"/>
      <c r="D80" s="450"/>
      <c r="E80" s="359"/>
      <c r="F80" s="451"/>
    </row>
    <row r="81" spans="1:6" x14ac:dyDescent="0.2">
      <c r="A81" s="450"/>
      <c r="B81" s="359"/>
      <c r="C81" s="451"/>
      <c r="D81" s="450"/>
      <c r="E81" s="359"/>
      <c r="F81" s="451"/>
    </row>
    <row r="82" spans="1:6" ht="16" thickBot="1" x14ac:dyDescent="0.25">
      <c r="A82" s="452"/>
      <c r="B82" s="453"/>
      <c r="C82" s="454"/>
      <c r="D82" s="452"/>
      <c r="E82" s="453"/>
      <c r="F82" s="454"/>
    </row>
  </sheetData>
  <mergeCells count="22">
    <mergeCell ref="A1:F1"/>
    <mergeCell ref="A2:F2"/>
    <mergeCell ref="A4:C10"/>
    <mergeCell ref="D4:F10"/>
    <mergeCell ref="A12:C18"/>
    <mergeCell ref="D12:F18"/>
    <mergeCell ref="A20:C26"/>
    <mergeCell ref="D20:F26"/>
    <mergeCell ref="A28:C34"/>
    <mergeCell ref="D28:F34"/>
    <mergeCell ref="A36:C42"/>
    <mergeCell ref="D36:F42"/>
    <mergeCell ref="A68:C74"/>
    <mergeCell ref="D68:F74"/>
    <mergeCell ref="A76:C82"/>
    <mergeCell ref="D76:F82"/>
    <mergeCell ref="A44:C50"/>
    <mergeCell ref="D44:F50"/>
    <mergeCell ref="A52:C58"/>
    <mergeCell ref="D52:F58"/>
    <mergeCell ref="A60:C66"/>
    <mergeCell ref="D60:F66"/>
  </mergeCells>
  <printOptions horizontalCentered="1"/>
  <pageMargins left="0.70866141732283472" right="0.70866141732283472" top="0.74803149606299213" bottom="0.74803149606299213" header="0.31496062992125984" footer="0.31496062992125984"/>
  <pageSetup paperSize="9" fitToHeight="2" orientation="portrait" horizontalDpi="0" verticalDpi="0"/>
  <colBreaks count="1" manualBreakCount="1">
    <brk id="6" max="1048575" man="1"/>
  </colBreaks>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InsertFotoDiCellAktif">
                <anchor moveWithCells="1" sizeWithCells="1">
                  <from>
                    <xdr:col>0</xdr:col>
                    <xdr:colOff>50800</xdr:colOff>
                    <xdr:row>3</xdr:row>
                    <xdr:rowOff>63500</xdr:rowOff>
                  </from>
                  <to>
                    <xdr:col>0</xdr:col>
                    <xdr:colOff>190500</xdr:colOff>
                    <xdr:row>4</xdr:row>
                    <xdr:rowOff>25400</xdr:rowOff>
                  </to>
                </anchor>
              </controlPr>
            </control>
          </mc:Choice>
        </mc:AlternateContent>
        <mc:AlternateContent xmlns:mc="http://schemas.openxmlformats.org/markup-compatibility/2006">
          <mc:Choice Requires="x14">
            <control shapeId="31746" r:id="rId4" name="Button 2">
              <controlPr defaultSize="0" print="0" autoFill="0" autoPict="0" macro="[0]!InsertFotoDiCellAktif">
                <anchor moveWithCells="1" sizeWithCells="1">
                  <from>
                    <xdr:col>3</xdr:col>
                    <xdr:colOff>50800</xdr:colOff>
                    <xdr:row>3</xdr:row>
                    <xdr:rowOff>63500</xdr:rowOff>
                  </from>
                  <to>
                    <xdr:col>3</xdr:col>
                    <xdr:colOff>190500</xdr:colOff>
                    <xdr:row>4</xdr:row>
                    <xdr:rowOff>25400</xdr:rowOff>
                  </to>
                </anchor>
              </controlPr>
            </control>
          </mc:Choice>
        </mc:AlternateContent>
        <mc:AlternateContent xmlns:mc="http://schemas.openxmlformats.org/markup-compatibility/2006">
          <mc:Choice Requires="x14">
            <control shapeId="31748" r:id="rId5" name="Button 4">
              <controlPr defaultSize="0" print="0" autoFill="0" autoPict="0" macro="[0]!InsertFotoDiCellAktif">
                <anchor moveWithCells="1" sizeWithCells="1">
                  <from>
                    <xdr:col>7</xdr:col>
                    <xdr:colOff>165100</xdr:colOff>
                    <xdr:row>3</xdr:row>
                    <xdr:rowOff>25400</xdr:rowOff>
                  </from>
                  <to>
                    <xdr:col>7</xdr:col>
                    <xdr:colOff>304800</xdr:colOff>
                    <xdr:row>3</xdr:row>
                    <xdr:rowOff>177800</xdr:rowOff>
                  </to>
                </anchor>
              </controlPr>
            </control>
          </mc:Choice>
        </mc:AlternateContent>
        <mc:AlternateContent xmlns:mc="http://schemas.openxmlformats.org/markup-compatibility/2006">
          <mc:Choice Requires="x14">
            <control shapeId="31749" r:id="rId6" name="Button 5">
              <controlPr defaultSize="0" print="0" autoFill="0" autoPict="0" macro="[0]!InsertFotoDiCellAktif">
                <anchor moveWithCells="1" sizeWithCells="1">
                  <from>
                    <xdr:col>0</xdr:col>
                    <xdr:colOff>50800</xdr:colOff>
                    <xdr:row>11</xdr:row>
                    <xdr:rowOff>63500</xdr:rowOff>
                  </from>
                  <to>
                    <xdr:col>0</xdr:col>
                    <xdr:colOff>190500</xdr:colOff>
                    <xdr:row>12</xdr:row>
                    <xdr:rowOff>25400</xdr:rowOff>
                  </to>
                </anchor>
              </controlPr>
            </control>
          </mc:Choice>
        </mc:AlternateContent>
        <mc:AlternateContent xmlns:mc="http://schemas.openxmlformats.org/markup-compatibility/2006">
          <mc:Choice Requires="x14">
            <control shapeId="31750" r:id="rId7" name="Button 6">
              <controlPr defaultSize="0" print="0" autoFill="0" autoPict="0" macro="[0]!InsertFotoDiCellAktif">
                <anchor moveWithCells="1" sizeWithCells="1">
                  <from>
                    <xdr:col>3</xdr:col>
                    <xdr:colOff>50800</xdr:colOff>
                    <xdr:row>11</xdr:row>
                    <xdr:rowOff>63500</xdr:rowOff>
                  </from>
                  <to>
                    <xdr:col>3</xdr:col>
                    <xdr:colOff>190500</xdr:colOff>
                    <xdr:row>12</xdr:row>
                    <xdr:rowOff>25400</xdr:rowOff>
                  </to>
                </anchor>
              </controlPr>
            </control>
          </mc:Choice>
        </mc:AlternateContent>
        <mc:AlternateContent xmlns:mc="http://schemas.openxmlformats.org/markup-compatibility/2006">
          <mc:Choice Requires="x14">
            <control shapeId="31751" r:id="rId8" name="Button 7">
              <controlPr defaultSize="0" print="0" autoFill="0" autoPict="0" macro="[0]!InsertFotoDiCellAktif">
                <anchor moveWithCells="1" sizeWithCells="1">
                  <from>
                    <xdr:col>0</xdr:col>
                    <xdr:colOff>50800</xdr:colOff>
                    <xdr:row>19</xdr:row>
                    <xdr:rowOff>63500</xdr:rowOff>
                  </from>
                  <to>
                    <xdr:col>0</xdr:col>
                    <xdr:colOff>190500</xdr:colOff>
                    <xdr:row>20</xdr:row>
                    <xdr:rowOff>25400</xdr:rowOff>
                  </to>
                </anchor>
              </controlPr>
            </control>
          </mc:Choice>
        </mc:AlternateContent>
        <mc:AlternateContent xmlns:mc="http://schemas.openxmlformats.org/markup-compatibility/2006">
          <mc:Choice Requires="x14">
            <control shapeId="31752" r:id="rId9" name="Button 8">
              <controlPr defaultSize="0" print="0" autoFill="0" autoPict="0" macro="[0]!InsertFotoDiCellAktif">
                <anchor moveWithCells="1" sizeWithCells="1">
                  <from>
                    <xdr:col>3</xdr:col>
                    <xdr:colOff>50800</xdr:colOff>
                    <xdr:row>19</xdr:row>
                    <xdr:rowOff>63500</xdr:rowOff>
                  </from>
                  <to>
                    <xdr:col>3</xdr:col>
                    <xdr:colOff>190500</xdr:colOff>
                    <xdr:row>20</xdr:row>
                    <xdr:rowOff>25400</xdr:rowOff>
                  </to>
                </anchor>
              </controlPr>
            </control>
          </mc:Choice>
        </mc:AlternateContent>
        <mc:AlternateContent xmlns:mc="http://schemas.openxmlformats.org/markup-compatibility/2006">
          <mc:Choice Requires="x14">
            <control shapeId="31753" r:id="rId10" name="Button 9">
              <controlPr defaultSize="0" print="0" autoFill="0" autoPict="0" macro="[0]!InsertFotoDiCellAktif">
                <anchor moveWithCells="1" sizeWithCells="1">
                  <from>
                    <xdr:col>0</xdr:col>
                    <xdr:colOff>50800</xdr:colOff>
                    <xdr:row>27</xdr:row>
                    <xdr:rowOff>63500</xdr:rowOff>
                  </from>
                  <to>
                    <xdr:col>0</xdr:col>
                    <xdr:colOff>190500</xdr:colOff>
                    <xdr:row>28</xdr:row>
                    <xdr:rowOff>25400</xdr:rowOff>
                  </to>
                </anchor>
              </controlPr>
            </control>
          </mc:Choice>
        </mc:AlternateContent>
        <mc:AlternateContent xmlns:mc="http://schemas.openxmlformats.org/markup-compatibility/2006">
          <mc:Choice Requires="x14">
            <control shapeId="31754" r:id="rId11" name="Button 10">
              <controlPr defaultSize="0" print="0" autoFill="0" autoPict="0" macro="[0]!InsertFotoDiCellAktif">
                <anchor moveWithCells="1" sizeWithCells="1">
                  <from>
                    <xdr:col>3</xdr:col>
                    <xdr:colOff>50800</xdr:colOff>
                    <xdr:row>27</xdr:row>
                    <xdr:rowOff>63500</xdr:rowOff>
                  </from>
                  <to>
                    <xdr:col>3</xdr:col>
                    <xdr:colOff>190500</xdr:colOff>
                    <xdr:row>28</xdr:row>
                    <xdr:rowOff>25400</xdr:rowOff>
                  </to>
                </anchor>
              </controlPr>
            </control>
          </mc:Choice>
        </mc:AlternateContent>
        <mc:AlternateContent xmlns:mc="http://schemas.openxmlformats.org/markup-compatibility/2006">
          <mc:Choice Requires="x14">
            <control shapeId="31755" r:id="rId12" name="Button 11">
              <controlPr defaultSize="0" print="0" autoFill="0" autoPict="0" macro="[0]!InsertFotoDiCellAktif">
                <anchor moveWithCells="1" sizeWithCells="1">
                  <from>
                    <xdr:col>0</xdr:col>
                    <xdr:colOff>50800</xdr:colOff>
                    <xdr:row>35</xdr:row>
                    <xdr:rowOff>63500</xdr:rowOff>
                  </from>
                  <to>
                    <xdr:col>0</xdr:col>
                    <xdr:colOff>190500</xdr:colOff>
                    <xdr:row>36</xdr:row>
                    <xdr:rowOff>25400</xdr:rowOff>
                  </to>
                </anchor>
              </controlPr>
            </control>
          </mc:Choice>
        </mc:AlternateContent>
        <mc:AlternateContent xmlns:mc="http://schemas.openxmlformats.org/markup-compatibility/2006">
          <mc:Choice Requires="x14">
            <control shapeId="31756" r:id="rId13" name="Button 12">
              <controlPr defaultSize="0" print="0" autoFill="0" autoPict="0" macro="[0]!InsertFotoDiCellAktif">
                <anchor moveWithCells="1" sizeWithCells="1">
                  <from>
                    <xdr:col>3</xdr:col>
                    <xdr:colOff>50800</xdr:colOff>
                    <xdr:row>35</xdr:row>
                    <xdr:rowOff>63500</xdr:rowOff>
                  </from>
                  <to>
                    <xdr:col>3</xdr:col>
                    <xdr:colOff>190500</xdr:colOff>
                    <xdr:row>36</xdr:row>
                    <xdr:rowOff>25400</xdr:rowOff>
                  </to>
                </anchor>
              </controlPr>
            </control>
          </mc:Choice>
        </mc:AlternateContent>
        <mc:AlternateContent xmlns:mc="http://schemas.openxmlformats.org/markup-compatibility/2006">
          <mc:Choice Requires="x14">
            <control shapeId="31757" r:id="rId14" name="Button 13">
              <controlPr defaultSize="0" print="0" autoFill="0" autoPict="0" macro="[0]!InsertFotoDiCellAktif">
                <anchor moveWithCells="1" sizeWithCells="1">
                  <from>
                    <xdr:col>0</xdr:col>
                    <xdr:colOff>50800</xdr:colOff>
                    <xdr:row>43</xdr:row>
                    <xdr:rowOff>63500</xdr:rowOff>
                  </from>
                  <to>
                    <xdr:col>0</xdr:col>
                    <xdr:colOff>190500</xdr:colOff>
                    <xdr:row>44</xdr:row>
                    <xdr:rowOff>25400</xdr:rowOff>
                  </to>
                </anchor>
              </controlPr>
            </control>
          </mc:Choice>
        </mc:AlternateContent>
        <mc:AlternateContent xmlns:mc="http://schemas.openxmlformats.org/markup-compatibility/2006">
          <mc:Choice Requires="x14">
            <control shapeId="31758" r:id="rId15" name="Button 14">
              <controlPr defaultSize="0" print="0" autoFill="0" autoPict="0" macro="[0]!InsertFotoDiCellAktif">
                <anchor moveWithCells="1" sizeWithCells="1">
                  <from>
                    <xdr:col>3</xdr:col>
                    <xdr:colOff>50800</xdr:colOff>
                    <xdr:row>43</xdr:row>
                    <xdr:rowOff>63500</xdr:rowOff>
                  </from>
                  <to>
                    <xdr:col>3</xdr:col>
                    <xdr:colOff>190500</xdr:colOff>
                    <xdr:row>44</xdr:row>
                    <xdr:rowOff>25400</xdr:rowOff>
                  </to>
                </anchor>
              </controlPr>
            </control>
          </mc:Choice>
        </mc:AlternateContent>
        <mc:AlternateContent xmlns:mc="http://schemas.openxmlformats.org/markup-compatibility/2006">
          <mc:Choice Requires="x14">
            <control shapeId="31759" r:id="rId16" name="Button 15">
              <controlPr defaultSize="0" print="0" autoFill="0" autoPict="0" macro="[0]!InsertFotoDiCellAktif">
                <anchor moveWithCells="1" sizeWithCells="1">
                  <from>
                    <xdr:col>0</xdr:col>
                    <xdr:colOff>50800</xdr:colOff>
                    <xdr:row>51</xdr:row>
                    <xdr:rowOff>63500</xdr:rowOff>
                  </from>
                  <to>
                    <xdr:col>0</xdr:col>
                    <xdr:colOff>190500</xdr:colOff>
                    <xdr:row>52</xdr:row>
                    <xdr:rowOff>25400</xdr:rowOff>
                  </to>
                </anchor>
              </controlPr>
            </control>
          </mc:Choice>
        </mc:AlternateContent>
        <mc:AlternateContent xmlns:mc="http://schemas.openxmlformats.org/markup-compatibility/2006">
          <mc:Choice Requires="x14">
            <control shapeId="31760" r:id="rId17" name="Button 16">
              <controlPr defaultSize="0" print="0" autoFill="0" autoPict="0" macro="[0]!InsertFotoDiCellAktif">
                <anchor moveWithCells="1" sizeWithCells="1">
                  <from>
                    <xdr:col>3</xdr:col>
                    <xdr:colOff>50800</xdr:colOff>
                    <xdr:row>51</xdr:row>
                    <xdr:rowOff>63500</xdr:rowOff>
                  </from>
                  <to>
                    <xdr:col>3</xdr:col>
                    <xdr:colOff>190500</xdr:colOff>
                    <xdr:row>52</xdr:row>
                    <xdr:rowOff>25400</xdr:rowOff>
                  </to>
                </anchor>
              </controlPr>
            </control>
          </mc:Choice>
        </mc:AlternateContent>
        <mc:AlternateContent xmlns:mc="http://schemas.openxmlformats.org/markup-compatibility/2006">
          <mc:Choice Requires="x14">
            <control shapeId="31761" r:id="rId18" name="Button 17">
              <controlPr defaultSize="0" print="0" autoFill="0" autoPict="0" macro="[0]!InsertFotoDiCellAktif">
                <anchor moveWithCells="1" sizeWithCells="1">
                  <from>
                    <xdr:col>0</xdr:col>
                    <xdr:colOff>50800</xdr:colOff>
                    <xdr:row>59</xdr:row>
                    <xdr:rowOff>63500</xdr:rowOff>
                  </from>
                  <to>
                    <xdr:col>0</xdr:col>
                    <xdr:colOff>190500</xdr:colOff>
                    <xdr:row>60</xdr:row>
                    <xdr:rowOff>25400</xdr:rowOff>
                  </to>
                </anchor>
              </controlPr>
            </control>
          </mc:Choice>
        </mc:AlternateContent>
        <mc:AlternateContent xmlns:mc="http://schemas.openxmlformats.org/markup-compatibility/2006">
          <mc:Choice Requires="x14">
            <control shapeId="31762" r:id="rId19" name="Button 18">
              <controlPr defaultSize="0" print="0" autoFill="0" autoPict="0" macro="[0]!InsertFotoDiCellAktif">
                <anchor moveWithCells="1" sizeWithCells="1">
                  <from>
                    <xdr:col>3</xdr:col>
                    <xdr:colOff>50800</xdr:colOff>
                    <xdr:row>59</xdr:row>
                    <xdr:rowOff>63500</xdr:rowOff>
                  </from>
                  <to>
                    <xdr:col>3</xdr:col>
                    <xdr:colOff>190500</xdr:colOff>
                    <xdr:row>60</xdr:row>
                    <xdr:rowOff>25400</xdr:rowOff>
                  </to>
                </anchor>
              </controlPr>
            </control>
          </mc:Choice>
        </mc:AlternateContent>
        <mc:AlternateContent xmlns:mc="http://schemas.openxmlformats.org/markup-compatibility/2006">
          <mc:Choice Requires="x14">
            <control shapeId="31763" r:id="rId20" name="Button 19">
              <controlPr defaultSize="0" print="0" autoFill="0" autoPict="0" macro="[0]!InsertFotoDiCellAktif">
                <anchor moveWithCells="1" sizeWithCells="1">
                  <from>
                    <xdr:col>0</xdr:col>
                    <xdr:colOff>50800</xdr:colOff>
                    <xdr:row>67</xdr:row>
                    <xdr:rowOff>63500</xdr:rowOff>
                  </from>
                  <to>
                    <xdr:col>0</xdr:col>
                    <xdr:colOff>190500</xdr:colOff>
                    <xdr:row>68</xdr:row>
                    <xdr:rowOff>25400</xdr:rowOff>
                  </to>
                </anchor>
              </controlPr>
            </control>
          </mc:Choice>
        </mc:AlternateContent>
        <mc:AlternateContent xmlns:mc="http://schemas.openxmlformats.org/markup-compatibility/2006">
          <mc:Choice Requires="x14">
            <control shapeId="31764" r:id="rId21" name="Button 20">
              <controlPr defaultSize="0" print="0" autoFill="0" autoPict="0" macro="[0]!InsertFotoDiCellAktif">
                <anchor moveWithCells="1" sizeWithCells="1">
                  <from>
                    <xdr:col>3</xdr:col>
                    <xdr:colOff>50800</xdr:colOff>
                    <xdr:row>67</xdr:row>
                    <xdr:rowOff>63500</xdr:rowOff>
                  </from>
                  <to>
                    <xdr:col>3</xdr:col>
                    <xdr:colOff>190500</xdr:colOff>
                    <xdr:row>68</xdr:row>
                    <xdr:rowOff>25400</xdr:rowOff>
                  </to>
                </anchor>
              </controlPr>
            </control>
          </mc:Choice>
        </mc:AlternateContent>
        <mc:AlternateContent xmlns:mc="http://schemas.openxmlformats.org/markup-compatibility/2006">
          <mc:Choice Requires="x14">
            <control shapeId="31765" r:id="rId22" name="Button 21">
              <controlPr defaultSize="0" print="0" autoFill="0" autoPict="0" macro="[0]!InsertFotoDiCellAktif">
                <anchor moveWithCells="1" sizeWithCells="1">
                  <from>
                    <xdr:col>0</xdr:col>
                    <xdr:colOff>50800</xdr:colOff>
                    <xdr:row>75</xdr:row>
                    <xdr:rowOff>63500</xdr:rowOff>
                  </from>
                  <to>
                    <xdr:col>0</xdr:col>
                    <xdr:colOff>190500</xdr:colOff>
                    <xdr:row>76</xdr:row>
                    <xdr:rowOff>25400</xdr:rowOff>
                  </to>
                </anchor>
              </controlPr>
            </control>
          </mc:Choice>
        </mc:AlternateContent>
        <mc:AlternateContent xmlns:mc="http://schemas.openxmlformats.org/markup-compatibility/2006">
          <mc:Choice Requires="x14">
            <control shapeId="31766" r:id="rId23" name="Button 22">
              <controlPr defaultSize="0" print="0" autoFill="0" autoPict="0" macro="[0]!InsertFotoDiCellAktif">
                <anchor moveWithCells="1" sizeWithCells="1">
                  <from>
                    <xdr:col>3</xdr:col>
                    <xdr:colOff>50800</xdr:colOff>
                    <xdr:row>75</xdr:row>
                    <xdr:rowOff>63500</xdr:rowOff>
                  </from>
                  <to>
                    <xdr:col>3</xdr:col>
                    <xdr:colOff>190500</xdr:colOff>
                    <xdr:row>76</xdr:row>
                    <xdr:rowOff>25400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3DC4B-E406-D14E-9F09-3BB31EB4C596}">
  <sheetPr codeName="Sheet8">
    <tabColor theme="8" tint="0.39997558519241921"/>
  </sheetPr>
  <dimension ref="B1:AO58"/>
  <sheetViews>
    <sheetView view="pageBreakPreview" topLeftCell="A34" zoomScaleSheetLayoutView="50" workbookViewId="0">
      <selection activeCell="AR20" sqref="AR20"/>
    </sheetView>
  </sheetViews>
  <sheetFormatPr baseColWidth="10" defaultColWidth="9.1640625" defaultRowHeight="20.25" customHeight="1" x14ac:dyDescent="0.2"/>
  <cols>
    <col min="1" max="1" width="2.33203125" style="199" customWidth="1"/>
    <col min="2" max="6" width="3" style="199" customWidth="1"/>
    <col min="7" max="7" width="6.1640625" style="199" customWidth="1"/>
    <col min="8" max="8" width="1.83203125" style="199" customWidth="1"/>
    <col min="9" max="13" width="3" style="199" customWidth="1"/>
    <col min="14" max="14" width="2.1640625" style="199" customWidth="1"/>
    <col min="15" max="15" width="4.1640625" style="199" customWidth="1"/>
    <col min="16" max="16" width="1.5" style="199" customWidth="1"/>
    <col min="17" max="23" width="3" style="199" customWidth="1"/>
    <col min="24" max="24" width="1.5" style="199" customWidth="1"/>
    <col min="25" max="33" width="3" style="199" customWidth="1"/>
    <col min="34" max="34" width="2.5" style="199" bestFit="1" customWidth="1"/>
    <col min="35" max="36" width="3" style="199" customWidth="1"/>
    <col min="37" max="37" width="12.5" style="199" customWidth="1"/>
    <col min="38" max="38" width="1.1640625" style="199" customWidth="1"/>
    <col min="39" max="40" width="3" style="199" customWidth="1"/>
    <col min="41" max="16384" width="9.1640625" style="199"/>
  </cols>
  <sheetData>
    <row r="1" spans="2:38" ht="20.25" customHeight="1" x14ac:dyDescent="0.2">
      <c r="B1" s="455" t="s">
        <v>479</v>
      </c>
      <c r="C1" s="455"/>
      <c r="D1" s="455"/>
      <c r="E1" s="455"/>
      <c r="F1" s="455"/>
      <c r="G1" s="455"/>
      <c r="H1" s="455"/>
      <c r="I1" s="455"/>
      <c r="J1" s="455"/>
      <c r="K1" s="455"/>
      <c r="L1" s="455"/>
      <c r="M1" s="455"/>
      <c r="N1" s="455"/>
      <c r="O1" s="455"/>
      <c r="P1" s="455"/>
      <c r="Q1" s="455"/>
      <c r="R1" s="455"/>
      <c r="S1" s="455"/>
      <c r="T1" s="455"/>
      <c r="U1" s="455"/>
      <c r="V1" s="455"/>
      <c r="W1" s="455"/>
      <c r="X1" s="455"/>
      <c r="Y1" s="455"/>
      <c r="Z1" s="455"/>
      <c r="AA1" s="455"/>
      <c r="AB1" s="455"/>
      <c r="AC1" s="455"/>
      <c r="AD1" s="455"/>
      <c r="AE1" s="455"/>
      <c r="AF1" s="455"/>
      <c r="AG1" s="455"/>
      <c r="AH1" s="455"/>
      <c r="AI1" s="455"/>
      <c r="AJ1" s="455"/>
      <c r="AK1" s="455"/>
      <c r="AL1" s="200"/>
    </row>
    <row r="2" spans="2:38" ht="20.25" customHeight="1" x14ac:dyDescent="0.2">
      <c r="B2" s="456" t="s">
        <v>501</v>
      </c>
      <c r="C2" s="456"/>
      <c r="D2" s="456"/>
      <c r="E2" s="456"/>
      <c r="F2" s="456"/>
      <c r="G2" s="456"/>
      <c r="H2" s="456"/>
      <c r="I2" s="456"/>
      <c r="J2" s="456"/>
      <c r="K2" s="456"/>
      <c r="L2" s="456"/>
      <c r="M2" s="456"/>
      <c r="N2" s="456"/>
      <c r="O2" s="456"/>
      <c r="P2" s="456"/>
      <c r="Q2" s="456"/>
      <c r="R2" s="456"/>
      <c r="S2" s="456"/>
      <c r="T2" s="456"/>
      <c r="U2" s="456"/>
      <c r="V2" s="456"/>
      <c r="W2" s="456"/>
      <c r="X2" s="456"/>
      <c r="Y2" s="456"/>
      <c r="Z2" s="456"/>
      <c r="AA2" s="456"/>
      <c r="AB2" s="456"/>
      <c r="AC2" s="456"/>
      <c r="AD2" s="456"/>
      <c r="AE2" s="456"/>
      <c r="AF2" s="456"/>
      <c r="AG2" s="456"/>
      <c r="AH2" s="456"/>
      <c r="AI2" s="456"/>
      <c r="AJ2" s="456"/>
      <c r="AK2" s="456"/>
      <c r="AL2" s="201"/>
    </row>
    <row r="3" spans="2:38" ht="20.25" customHeight="1" x14ac:dyDescent="0.2">
      <c r="B3" s="455" t="s">
        <v>478</v>
      </c>
      <c r="C3" s="455"/>
      <c r="D3" s="455"/>
      <c r="E3" s="455"/>
      <c r="F3" s="455"/>
      <c r="G3" s="455"/>
      <c r="H3" s="455"/>
      <c r="I3" s="455"/>
      <c r="J3" s="455"/>
      <c r="K3" s="455"/>
      <c r="L3" s="455"/>
      <c r="M3" s="455"/>
      <c r="N3" s="455"/>
      <c r="O3" s="455"/>
      <c r="P3" s="455"/>
      <c r="Q3" s="455"/>
      <c r="R3" s="455"/>
      <c r="S3" s="455"/>
      <c r="T3" s="455"/>
      <c r="U3" s="455"/>
      <c r="V3" s="455"/>
      <c r="W3" s="455"/>
      <c r="X3" s="455"/>
      <c r="Y3" s="455"/>
      <c r="Z3" s="455"/>
      <c r="AA3" s="455"/>
      <c r="AB3" s="455"/>
      <c r="AC3" s="455"/>
      <c r="AD3" s="455"/>
      <c r="AE3" s="455"/>
      <c r="AF3" s="455"/>
      <c r="AG3" s="455"/>
      <c r="AH3" s="455"/>
      <c r="AI3" s="455"/>
      <c r="AJ3" s="455"/>
      <c r="AK3" s="455"/>
      <c r="AL3" s="200"/>
    </row>
    <row r="4" spans="2:38" ht="20.25" customHeight="1" x14ac:dyDescent="0.2">
      <c r="B4" s="455" t="s">
        <v>480</v>
      </c>
      <c r="C4" s="455"/>
      <c r="D4" s="455"/>
      <c r="E4" s="455"/>
      <c r="F4" s="455"/>
      <c r="G4" s="455"/>
      <c r="H4" s="455"/>
      <c r="I4" s="455"/>
      <c r="J4" s="455"/>
      <c r="K4" s="455"/>
      <c r="L4" s="455"/>
      <c r="M4" s="455"/>
      <c r="N4" s="455"/>
      <c r="O4" s="455"/>
      <c r="P4" s="455"/>
      <c r="Q4" s="455"/>
      <c r="R4" s="455"/>
      <c r="S4" s="455"/>
      <c r="T4" s="455"/>
      <c r="U4" s="455"/>
      <c r="V4" s="455"/>
      <c r="W4" s="455"/>
      <c r="X4" s="455"/>
      <c r="Y4" s="455"/>
      <c r="Z4" s="455"/>
      <c r="AA4" s="455"/>
      <c r="AB4" s="455"/>
      <c r="AC4" s="455"/>
      <c r="AD4" s="455"/>
      <c r="AE4" s="455"/>
      <c r="AF4" s="455"/>
      <c r="AG4" s="455"/>
      <c r="AH4" s="455"/>
      <c r="AI4" s="455"/>
      <c r="AJ4" s="455"/>
      <c r="AK4" s="455"/>
      <c r="AL4" s="200"/>
    </row>
    <row r="5" spans="2:38" ht="20.25" customHeight="1" x14ac:dyDescent="0.2">
      <c r="B5" s="202"/>
      <c r="C5" s="202"/>
      <c r="D5" s="202"/>
      <c r="E5" s="202"/>
      <c r="F5" s="202"/>
      <c r="G5" s="202"/>
      <c r="H5" s="202"/>
      <c r="I5" s="202"/>
      <c r="J5" s="202"/>
      <c r="K5" s="202"/>
      <c r="L5" s="202"/>
      <c r="M5" s="202"/>
      <c r="N5" s="202"/>
    </row>
    <row r="6" spans="2:38" ht="20.25" customHeight="1" x14ac:dyDescent="0.2">
      <c r="B6" s="203" t="str">
        <f>[129]Base_01!B2</f>
        <v>Kelurahan</v>
      </c>
      <c r="D6" s="203"/>
      <c r="H6" s="198" t="s">
        <v>2</v>
      </c>
      <c r="I6" s="201" t="str">
        <f>[129]Base_01!C2</f>
        <v>Klasabi</v>
      </c>
      <c r="J6" s="204"/>
      <c r="K6" s="198"/>
      <c r="L6" s="204"/>
      <c r="M6" s="204"/>
      <c r="N6" s="204"/>
    </row>
    <row r="7" spans="2:38" ht="20.25" customHeight="1" x14ac:dyDescent="0.2">
      <c r="B7" s="203" t="str">
        <f>[129]Base_01!B3</f>
        <v>Distrik</v>
      </c>
      <c r="D7" s="203"/>
      <c r="H7" s="198" t="s">
        <v>2</v>
      </c>
      <c r="I7" s="201" t="str">
        <f>[129]Base_01!C3</f>
        <v>Sorong Manoi</v>
      </c>
      <c r="J7" s="204"/>
      <c r="K7" s="198"/>
      <c r="L7" s="204"/>
      <c r="M7" s="204"/>
      <c r="N7" s="204"/>
    </row>
    <row r="8" spans="2:38" ht="20.25" customHeight="1" x14ac:dyDescent="0.2">
      <c r="B8" s="203" t="str">
        <f>[129]Base_01!B4</f>
        <v>Kota</v>
      </c>
      <c r="D8" s="203"/>
      <c r="H8" s="198" t="s">
        <v>2</v>
      </c>
      <c r="I8" s="201" t="str">
        <f>[129]Base_01!C4</f>
        <v>Sorong</v>
      </c>
      <c r="J8" s="204"/>
      <c r="K8" s="198"/>
      <c r="L8" s="204"/>
      <c r="M8" s="204"/>
      <c r="N8" s="204"/>
    </row>
    <row r="9" spans="2:38" ht="20.25" customHeight="1" x14ac:dyDescent="0.2">
      <c r="B9" s="203" t="str">
        <f>[129]Base_01!B5</f>
        <v>Provinsi</v>
      </c>
      <c r="D9" s="203"/>
      <c r="H9" s="198" t="s">
        <v>2</v>
      </c>
      <c r="I9" s="201" t="str">
        <f>[129]Base_01!C5</f>
        <v>Papua Barat Daya</v>
      </c>
      <c r="J9" s="204"/>
      <c r="K9" s="198"/>
      <c r="L9" s="204"/>
      <c r="M9" s="204"/>
      <c r="N9" s="204"/>
    </row>
    <row r="11" spans="2:38" ht="20.25" customHeight="1" x14ac:dyDescent="0.2">
      <c r="B11" s="199" t="s">
        <v>481</v>
      </c>
    </row>
    <row r="12" spans="2:38" ht="20.25" customHeight="1" x14ac:dyDescent="0.2">
      <c r="B12" s="199" t="s">
        <v>482</v>
      </c>
      <c r="V12" s="205"/>
    </row>
    <row r="13" spans="2:38" ht="20.25" customHeight="1" x14ac:dyDescent="0.2">
      <c r="B13" s="199" t="s">
        <v>483</v>
      </c>
      <c r="O13" s="205"/>
      <c r="P13" s="206"/>
      <c r="Q13" s="207"/>
      <c r="R13" s="205"/>
      <c r="S13" s="205"/>
      <c r="T13" s="208"/>
      <c r="U13" s="205"/>
      <c r="V13" s="205"/>
      <c r="W13" s="205"/>
      <c r="X13" s="206"/>
    </row>
    <row r="14" spans="2:38" ht="20.25" customHeight="1" x14ac:dyDescent="0.2">
      <c r="B14" s="199" t="s">
        <v>484</v>
      </c>
      <c r="AH14" s="209">
        <v>4</v>
      </c>
    </row>
    <row r="16" spans="2:38" ht="20.25" customHeight="1" x14ac:dyDescent="0.2">
      <c r="B16" s="210" t="s">
        <v>485</v>
      </c>
      <c r="C16" s="211"/>
      <c r="D16" s="211"/>
      <c r="E16" s="211"/>
      <c r="F16" s="211"/>
      <c r="G16" s="211"/>
      <c r="H16" s="211"/>
      <c r="I16" s="211"/>
      <c r="J16" s="211"/>
      <c r="K16" s="211"/>
      <c r="L16" s="211"/>
      <c r="M16" s="211"/>
      <c r="N16" s="211"/>
      <c r="O16" s="211"/>
      <c r="P16" s="211"/>
      <c r="Q16" s="211"/>
      <c r="R16" s="211"/>
      <c r="S16" s="211"/>
      <c r="T16" s="211"/>
      <c r="U16" s="211"/>
      <c r="V16" s="211"/>
      <c r="W16" s="211"/>
      <c r="X16" s="211"/>
      <c r="Y16" s="211"/>
      <c r="Z16" s="211"/>
      <c r="AA16" s="211"/>
      <c r="AB16" s="211"/>
      <c r="AC16" s="211"/>
      <c r="AD16" s="211"/>
      <c r="AE16" s="211"/>
      <c r="AF16" s="211"/>
      <c r="AG16" s="211"/>
      <c r="AH16" s="211"/>
      <c r="AI16" s="211"/>
      <c r="AJ16" s="211"/>
      <c r="AK16" s="212"/>
    </row>
    <row r="17" spans="2:41" ht="20.25" customHeight="1" x14ac:dyDescent="0.2">
      <c r="B17" s="213"/>
      <c r="AK17" s="214"/>
      <c r="AN17" s="199" t="s">
        <v>486</v>
      </c>
    </row>
    <row r="18" spans="2:41" ht="20.25" customHeight="1" x14ac:dyDescent="0.2">
      <c r="B18" s="213"/>
      <c r="AK18" s="214"/>
      <c r="AN18" s="199" t="s">
        <v>487</v>
      </c>
    </row>
    <row r="19" spans="2:41" ht="20.25" customHeight="1" x14ac:dyDescent="0.2">
      <c r="B19" s="215"/>
      <c r="C19" s="216"/>
      <c r="D19" s="203"/>
      <c r="E19" s="203"/>
      <c r="F19" s="203"/>
      <c r="G19" s="203"/>
      <c r="H19" s="203"/>
      <c r="I19" s="203"/>
      <c r="J19" s="203"/>
      <c r="K19" s="203"/>
      <c r="L19" s="203"/>
      <c r="M19" s="203"/>
      <c r="N19" s="203"/>
      <c r="O19" s="203"/>
      <c r="P19" s="203"/>
      <c r="Q19" s="203"/>
      <c r="R19" s="203"/>
      <c r="S19" s="203"/>
      <c r="T19" s="203"/>
      <c r="U19" s="203"/>
      <c r="V19" s="203"/>
      <c r="W19" s="203"/>
      <c r="X19" s="203"/>
      <c r="Y19" s="203"/>
      <c r="Z19" s="203"/>
      <c r="AA19" s="203"/>
      <c r="AB19" s="203"/>
      <c r="AC19" s="203"/>
      <c r="AK19" s="214"/>
      <c r="AN19" s="199" t="s">
        <v>488</v>
      </c>
    </row>
    <row r="20" spans="2:41" ht="20.25" customHeight="1" x14ac:dyDescent="0.2">
      <c r="B20" s="217"/>
      <c r="C20" s="216"/>
      <c r="D20" s="203"/>
      <c r="E20" s="203"/>
      <c r="F20" s="203"/>
      <c r="G20" s="203"/>
      <c r="H20" s="203"/>
      <c r="I20" s="203"/>
      <c r="J20" s="203"/>
      <c r="K20" s="203"/>
      <c r="L20" s="203"/>
      <c r="M20" s="203"/>
      <c r="N20" s="203"/>
      <c r="O20" s="203"/>
      <c r="P20" s="203"/>
      <c r="Q20" s="203"/>
      <c r="R20" s="203"/>
      <c r="S20" s="203"/>
      <c r="T20" s="203"/>
      <c r="U20" s="203"/>
      <c r="V20" s="203"/>
      <c r="W20" s="203"/>
      <c r="X20" s="203"/>
      <c r="Y20" s="203"/>
      <c r="Z20" s="203"/>
      <c r="AA20" s="203"/>
      <c r="AB20" s="203"/>
      <c r="AC20" s="203"/>
      <c r="AK20" s="214"/>
      <c r="AO20" s="199" t="s">
        <v>489</v>
      </c>
    </row>
    <row r="21" spans="2:41" ht="20.25" customHeight="1" x14ac:dyDescent="0.2">
      <c r="B21" s="218"/>
      <c r="C21" s="216"/>
      <c r="D21" s="203"/>
      <c r="E21" s="203"/>
      <c r="F21" s="203"/>
      <c r="G21" s="203"/>
      <c r="H21" s="203"/>
      <c r="I21" s="203"/>
      <c r="J21" s="203"/>
      <c r="K21" s="203"/>
      <c r="L21" s="203"/>
      <c r="M21" s="203"/>
      <c r="N21" s="203"/>
      <c r="O21" s="203"/>
      <c r="P21" s="203"/>
      <c r="Q21" s="203"/>
      <c r="R21" s="203"/>
      <c r="S21" s="203"/>
      <c r="T21" s="203"/>
      <c r="U21" s="203"/>
      <c r="V21" s="203"/>
      <c r="W21" s="203"/>
      <c r="X21" s="203"/>
      <c r="Y21" s="203"/>
      <c r="Z21" s="203"/>
      <c r="AA21" s="203"/>
      <c r="AB21" s="203"/>
      <c r="AC21" s="203"/>
      <c r="AK21" s="214"/>
    </row>
    <row r="22" spans="2:41" ht="20.25" customHeight="1" x14ac:dyDescent="0.2">
      <c r="B22" s="218"/>
      <c r="C22" s="216"/>
      <c r="D22" s="203"/>
      <c r="E22" s="203"/>
      <c r="F22" s="203"/>
      <c r="G22" s="203"/>
      <c r="H22" s="203"/>
      <c r="I22" s="203"/>
      <c r="J22" s="203"/>
      <c r="K22" s="203"/>
      <c r="L22" s="203"/>
      <c r="M22" s="203"/>
      <c r="N22" s="203"/>
      <c r="O22" s="203"/>
      <c r="P22" s="203"/>
      <c r="Q22" s="203"/>
      <c r="R22" s="203"/>
      <c r="S22" s="203"/>
      <c r="T22" s="203"/>
      <c r="U22" s="203"/>
      <c r="V22" s="203"/>
      <c r="W22" s="203"/>
      <c r="X22" s="203"/>
      <c r="Y22" s="203"/>
      <c r="Z22" s="203"/>
      <c r="AA22" s="203"/>
      <c r="AB22" s="203"/>
      <c r="AC22" s="203"/>
      <c r="AK22" s="214"/>
      <c r="AN22" s="199" t="s">
        <v>22</v>
      </c>
      <c r="AO22" s="199" t="s">
        <v>490</v>
      </c>
    </row>
    <row r="23" spans="2:41" ht="20.25" customHeight="1" x14ac:dyDescent="0.2">
      <c r="B23" s="218"/>
      <c r="C23" s="216"/>
      <c r="D23" s="203"/>
      <c r="E23" s="203"/>
      <c r="F23" s="203"/>
      <c r="G23" s="203"/>
      <c r="H23" s="203"/>
      <c r="I23" s="203"/>
      <c r="J23" s="203"/>
      <c r="K23" s="203"/>
      <c r="L23" s="203"/>
      <c r="M23" s="203"/>
      <c r="N23" s="203"/>
      <c r="O23" s="203"/>
      <c r="P23" s="203"/>
      <c r="Q23" s="203"/>
      <c r="R23" s="203"/>
      <c r="S23" s="203"/>
      <c r="T23" s="203"/>
      <c r="U23" s="203"/>
      <c r="V23" s="203"/>
      <c r="W23" s="203"/>
      <c r="X23" s="203"/>
      <c r="Y23" s="203"/>
      <c r="Z23" s="203"/>
      <c r="AA23" s="203"/>
      <c r="AB23" s="203"/>
      <c r="AC23" s="203"/>
      <c r="AK23" s="214"/>
      <c r="AN23" s="199" t="s">
        <v>23</v>
      </c>
      <c r="AO23" s="199" t="s">
        <v>491</v>
      </c>
    </row>
    <row r="24" spans="2:41" ht="20.25" customHeight="1" x14ac:dyDescent="0.2">
      <c r="B24" s="218"/>
      <c r="C24" s="216"/>
      <c r="D24" s="203"/>
      <c r="E24" s="203"/>
      <c r="F24" s="203"/>
      <c r="G24" s="203"/>
      <c r="H24" s="203"/>
      <c r="I24" s="203"/>
      <c r="J24" s="203"/>
      <c r="K24" s="203"/>
      <c r="L24" s="203"/>
      <c r="M24" s="203"/>
      <c r="N24" s="203"/>
      <c r="O24" s="203"/>
      <c r="P24" s="203"/>
      <c r="Q24" s="203"/>
      <c r="R24" s="203"/>
      <c r="S24" s="203"/>
      <c r="T24" s="203"/>
      <c r="U24" s="203"/>
      <c r="V24" s="203"/>
      <c r="W24" s="203"/>
      <c r="X24" s="203"/>
      <c r="Y24" s="203"/>
      <c r="Z24" s="203"/>
      <c r="AA24" s="203"/>
      <c r="AB24" s="203"/>
      <c r="AC24" s="203"/>
      <c r="AK24" s="214"/>
    </row>
    <row r="25" spans="2:41" ht="20.25" customHeight="1" x14ac:dyDescent="0.2">
      <c r="B25" s="218"/>
      <c r="C25" s="216"/>
      <c r="D25" s="203"/>
      <c r="E25" s="203"/>
      <c r="F25" s="203"/>
      <c r="G25" s="203"/>
      <c r="H25" s="203"/>
      <c r="I25" s="203"/>
      <c r="J25" s="203"/>
      <c r="K25" s="203"/>
      <c r="L25" s="203"/>
      <c r="M25" s="203"/>
      <c r="N25" s="203"/>
      <c r="O25" s="203"/>
      <c r="P25" s="203"/>
      <c r="Q25" s="203"/>
      <c r="R25" s="203"/>
      <c r="S25" s="203"/>
      <c r="T25" s="203"/>
      <c r="U25" s="203"/>
      <c r="V25" s="203"/>
      <c r="W25" s="203"/>
      <c r="X25" s="203"/>
      <c r="Y25" s="203"/>
      <c r="Z25" s="203"/>
      <c r="AA25" s="203"/>
      <c r="AB25" s="203"/>
      <c r="AC25" s="203"/>
      <c r="AK25" s="214"/>
      <c r="AN25" s="199" t="s">
        <v>492</v>
      </c>
    </row>
    <row r="26" spans="2:41" ht="20.25" customHeight="1" x14ac:dyDescent="0.2">
      <c r="B26" s="218"/>
      <c r="C26" s="216"/>
      <c r="D26" s="203"/>
      <c r="E26" s="203"/>
      <c r="F26" s="203"/>
      <c r="G26" s="203"/>
      <c r="H26" s="203"/>
      <c r="I26" s="203"/>
      <c r="J26" s="203"/>
      <c r="K26" s="203"/>
      <c r="L26" s="203"/>
      <c r="M26" s="203"/>
      <c r="N26" s="203"/>
      <c r="O26" s="203"/>
      <c r="P26" s="203"/>
      <c r="Q26" s="203"/>
      <c r="R26" s="203"/>
      <c r="S26" s="203"/>
      <c r="T26" s="203"/>
      <c r="U26" s="203"/>
      <c r="V26" s="203"/>
      <c r="W26" s="203"/>
      <c r="X26" s="203"/>
      <c r="Y26" s="203"/>
      <c r="Z26" s="203"/>
      <c r="AA26" s="203"/>
      <c r="AB26" s="203"/>
      <c r="AC26" s="203"/>
      <c r="AK26" s="214"/>
      <c r="AN26" s="199" t="s">
        <v>493</v>
      </c>
    </row>
    <row r="27" spans="2:41" ht="20.25" customHeight="1" x14ac:dyDescent="0.2">
      <c r="B27" s="218"/>
      <c r="C27" s="216"/>
      <c r="D27" s="203"/>
      <c r="E27" s="203"/>
      <c r="F27" s="203"/>
      <c r="G27" s="203"/>
      <c r="H27" s="203"/>
      <c r="I27" s="203"/>
      <c r="J27" s="203"/>
      <c r="K27" s="203"/>
      <c r="L27" s="203"/>
      <c r="M27" s="203"/>
      <c r="N27" s="203"/>
      <c r="O27" s="203"/>
      <c r="P27" s="203"/>
      <c r="Q27" s="203"/>
      <c r="R27" s="203"/>
      <c r="S27" s="203"/>
      <c r="T27" s="203"/>
      <c r="U27" s="203"/>
      <c r="V27" s="203"/>
      <c r="W27" s="203"/>
      <c r="X27" s="203"/>
      <c r="Y27" s="203"/>
      <c r="Z27" s="203"/>
      <c r="AA27" s="203"/>
      <c r="AB27" s="203"/>
      <c r="AC27" s="203"/>
      <c r="AK27" s="214"/>
      <c r="AO27" s="199" t="s">
        <v>494</v>
      </c>
    </row>
    <row r="28" spans="2:41" ht="20.25" customHeight="1" x14ac:dyDescent="0.2">
      <c r="B28" s="218"/>
      <c r="C28" s="216"/>
      <c r="D28" s="203"/>
      <c r="E28" s="203"/>
      <c r="F28" s="203"/>
      <c r="G28" s="203"/>
      <c r="H28" s="203"/>
      <c r="I28" s="203"/>
      <c r="J28" s="203"/>
      <c r="K28" s="203"/>
      <c r="L28" s="203"/>
      <c r="M28" s="203"/>
      <c r="N28" s="203"/>
      <c r="O28" s="203"/>
      <c r="P28" s="203"/>
      <c r="Q28" s="203"/>
      <c r="R28" s="203"/>
      <c r="S28" s="203"/>
      <c r="T28" s="203"/>
      <c r="U28" s="203"/>
      <c r="V28" s="203"/>
      <c r="W28" s="203"/>
      <c r="X28" s="203"/>
      <c r="Y28" s="203"/>
      <c r="Z28" s="203"/>
      <c r="AA28" s="203"/>
      <c r="AB28" s="203"/>
      <c r="AC28" s="203"/>
      <c r="AK28" s="214"/>
      <c r="AO28" s="199" t="s">
        <v>495</v>
      </c>
    </row>
    <row r="29" spans="2:41" ht="20.25" customHeight="1" x14ac:dyDescent="0.2">
      <c r="B29" s="217"/>
      <c r="C29" s="203"/>
      <c r="D29" s="203"/>
      <c r="E29" s="203"/>
      <c r="F29" s="203"/>
      <c r="G29" s="203"/>
      <c r="H29" s="203"/>
      <c r="I29" s="203"/>
      <c r="J29" s="203"/>
      <c r="K29" s="203"/>
      <c r="L29" s="203"/>
      <c r="M29" s="203"/>
      <c r="N29" s="203"/>
      <c r="O29" s="203"/>
      <c r="P29" s="203"/>
      <c r="Q29" s="203"/>
      <c r="R29" s="203"/>
      <c r="S29" s="203"/>
      <c r="T29" s="203"/>
      <c r="U29" s="203"/>
      <c r="V29" s="203"/>
      <c r="W29" s="203"/>
      <c r="X29" s="203"/>
      <c r="Y29" s="203"/>
      <c r="Z29" s="203"/>
      <c r="AA29" s="203"/>
      <c r="AB29" s="203"/>
      <c r="AC29" s="203"/>
      <c r="AK29" s="214"/>
      <c r="AN29" s="199" t="s">
        <v>496</v>
      </c>
    </row>
    <row r="30" spans="2:41" ht="20.25" customHeight="1" x14ac:dyDescent="0.2">
      <c r="B30" s="219"/>
      <c r="D30" s="203"/>
      <c r="E30" s="203"/>
      <c r="F30" s="203"/>
      <c r="G30" s="203"/>
      <c r="H30" s="203"/>
      <c r="I30" s="203"/>
      <c r="J30" s="203"/>
      <c r="K30" s="203"/>
      <c r="L30" s="203"/>
      <c r="M30" s="203"/>
      <c r="N30" s="203"/>
      <c r="O30" s="203"/>
      <c r="P30" s="203"/>
      <c r="Q30" s="203"/>
      <c r="R30" s="203"/>
      <c r="S30" s="203"/>
      <c r="T30" s="203"/>
      <c r="U30" s="203"/>
      <c r="V30" s="203"/>
      <c r="W30" s="203"/>
      <c r="X30" s="203"/>
      <c r="Y30" s="203"/>
      <c r="Z30" s="203"/>
      <c r="AA30" s="203"/>
      <c r="AB30" s="203"/>
      <c r="AC30" s="203"/>
      <c r="AK30" s="214"/>
    </row>
    <row r="31" spans="2:41" ht="20.25" customHeight="1" x14ac:dyDescent="0.2">
      <c r="B31" s="217"/>
      <c r="C31" s="203"/>
      <c r="D31" s="203"/>
      <c r="E31" s="203"/>
      <c r="F31" s="203"/>
      <c r="G31" s="203"/>
      <c r="H31" s="203"/>
      <c r="I31" s="203"/>
      <c r="J31" s="203"/>
      <c r="K31" s="203"/>
      <c r="L31" s="203"/>
      <c r="M31" s="203"/>
      <c r="N31" s="203"/>
      <c r="O31" s="203"/>
      <c r="P31" s="203"/>
      <c r="Q31" s="203"/>
      <c r="R31" s="203"/>
      <c r="S31" s="203"/>
      <c r="T31" s="203"/>
      <c r="U31" s="203"/>
      <c r="V31" s="203"/>
      <c r="W31" s="203"/>
      <c r="X31" s="203"/>
      <c r="Y31" s="203"/>
      <c r="Z31" s="203"/>
      <c r="AA31" s="203"/>
      <c r="AB31" s="203"/>
      <c r="AC31" s="203"/>
      <c r="AK31" s="214"/>
    </row>
    <row r="32" spans="2:41" ht="20.25" customHeight="1" x14ac:dyDescent="0.2">
      <c r="B32" s="217"/>
      <c r="AK32" s="214"/>
    </row>
    <row r="33" spans="2:37" ht="20.25" customHeight="1" x14ac:dyDescent="0.2">
      <c r="B33" s="217"/>
      <c r="AK33" s="214"/>
    </row>
    <row r="34" spans="2:37" ht="20.25" customHeight="1" x14ac:dyDescent="0.2">
      <c r="B34" s="217"/>
      <c r="AK34" s="214"/>
    </row>
    <row r="35" spans="2:37" ht="20.25" customHeight="1" x14ac:dyDescent="0.2">
      <c r="B35" s="217"/>
      <c r="AK35" s="214"/>
    </row>
    <row r="36" spans="2:37" ht="20.25" customHeight="1" x14ac:dyDescent="0.2">
      <c r="B36" s="217"/>
      <c r="AK36" s="214"/>
    </row>
    <row r="37" spans="2:37" ht="20.25" customHeight="1" x14ac:dyDescent="0.2">
      <c r="B37" s="217"/>
      <c r="AK37" s="214"/>
    </row>
    <row r="38" spans="2:37" ht="20.25" customHeight="1" x14ac:dyDescent="0.2">
      <c r="B38" s="217"/>
      <c r="AK38" s="214"/>
    </row>
    <row r="39" spans="2:37" ht="20.25" customHeight="1" x14ac:dyDescent="0.2">
      <c r="B39" s="217"/>
      <c r="AK39" s="214"/>
    </row>
    <row r="40" spans="2:37" ht="20.25" customHeight="1" x14ac:dyDescent="0.2">
      <c r="B40" s="217"/>
      <c r="AK40" s="214"/>
    </row>
    <row r="41" spans="2:37" ht="20.25" customHeight="1" x14ac:dyDescent="0.2">
      <c r="B41" s="217"/>
      <c r="AK41" s="214"/>
    </row>
    <row r="42" spans="2:37" ht="20.25" customHeight="1" x14ac:dyDescent="0.2">
      <c r="B42" s="217"/>
      <c r="AK42" s="214"/>
    </row>
    <row r="43" spans="2:37" ht="20.25" customHeight="1" x14ac:dyDescent="0.2">
      <c r="B43" s="217"/>
      <c r="AK43" s="214"/>
    </row>
    <row r="44" spans="2:37" ht="20.25" customHeight="1" x14ac:dyDescent="0.2">
      <c r="B44" s="217"/>
      <c r="AK44" s="214"/>
    </row>
    <row r="45" spans="2:37" ht="20.25" customHeight="1" x14ac:dyDescent="0.2">
      <c r="B45" s="217"/>
      <c r="AK45" s="214"/>
    </row>
    <row r="46" spans="2:37" ht="20.25" customHeight="1" x14ac:dyDescent="0.2">
      <c r="B46" s="220"/>
      <c r="C46" s="221"/>
      <c r="D46" s="221"/>
      <c r="E46" s="221"/>
      <c r="F46" s="221"/>
      <c r="G46" s="221"/>
      <c r="H46" s="221"/>
      <c r="I46" s="221"/>
      <c r="J46" s="221"/>
      <c r="K46" s="221"/>
      <c r="L46" s="221"/>
      <c r="M46" s="221"/>
      <c r="N46" s="221"/>
      <c r="O46" s="221"/>
      <c r="P46" s="221"/>
      <c r="Q46" s="221"/>
      <c r="R46" s="221"/>
      <c r="S46" s="221"/>
      <c r="T46" s="221"/>
      <c r="U46" s="221"/>
      <c r="V46" s="221"/>
      <c r="W46" s="221"/>
      <c r="X46" s="221"/>
      <c r="Y46" s="221"/>
      <c r="Z46" s="221"/>
      <c r="AA46" s="221"/>
      <c r="AB46" s="221"/>
      <c r="AC46" s="221"/>
      <c r="AD46" s="221"/>
      <c r="AE46" s="221"/>
      <c r="AF46" s="221"/>
      <c r="AG46" s="221"/>
      <c r="AH46" s="221"/>
      <c r="AI46" s="221"/>
      <c r="AJ46" s="221"/>
      <c r="AK46" s="222"/>
    </row>
    <row r="48" spans="2:37" ht="20.25" customHeight="1" x14ac:dyDescent="0.2">
      <c r="B48" s="457" t="s">
        <v>516</v>
      </c>
      <c r="C48" s="457"/>
      <c r="D48" s="457"/>
      <c r="E48" s="457"/>
      <c r="F48" s="457"/>
      <c r="G48" s="457"/>
      <c r="H48" s="457"/>
      <c r="I48" s="457"/>
      <c r="J48" s="457"/>
      <c r="K48" s="457"/>
      <c r="L48" s="457"/>
      <c r="O48" s="457" t="s">
        <v>467</v>
      </c>
      <c r="P48" s="457"/>
      <c r="Q48" s="457"/>
      <c r="R48" s="457"/>
      <c r="S48" s="457"/>
      <c r="T48" s="457"/>
      <c r="U48" s="457"/>
      <c r="V48" s="457"/>
      <c r="W48" s="457"/>
      <c r="X48" s="457"/>
      <c r="Y48" s="457"/>
      <c r="Z48" s="457"/>
    </row>
    <row r="49" spans="2:37" ht="20.25" customHeight="1" x14ac:dyDescent="0.2">
      <c r="B49" s="457" t="e">
        <f>#REF!</f>
        <v>#REF!</v>
      </c>
      <c r="C49" s="457"/>
      <c r="D49" s="457"/>
      <c r="E49" s="457"/>
      <c r="F49" s="457"/>
      <c r="G49" s="457"/>
      <c r="H49" s="457"/>
      <c r="I49" s="457"/>
      <c r="J49" s="457"/>
      <c r="K49" s="457"/>
      <c r="L49" s="457"/>
      <c r="O49" s="457" t="s">
        <v>322</v>
      </c>
      <c r="P49" s="457"/>
      <c r="Q49" s="457"/>
      <c r="R49" s="457"/>
      <c r="S49" s="457"/>
      <c r="T49" s="457"/>
      <c r="U49" s="457"/>
      <c r="V49" s="457"/>
      <c r="W49" s="457"/>
      <c r="X49" s="457"/>
      <c r="Y49" s="457"/>
      <c r="Z49" s="457"/>
      <c r="AC49" s="457" t="s">
        <v>502</v>
      </c>
      <c r="AD49" s="457"/>
      <c r="AE49" s="457"/>
      <c r="AF49" s="457"/>
      <c r="AG49" s="457"/>
      <c r="AH49" s="457"/>
      <c r="AI49" s="457"/>
      <c r="AJ49" s="457"/>
      <c r="AK49" s="457"/>
    </row>
    <row r="54" spans="2:37" ht="20.25" customHeight="1" x14ac:dyDescent="0.2">
      <c r="B54" s="457" t="e">
        <f>#REF!</f>
        <v>#REF!</v>
      </c>
      <c r="C54" s="457"/>
      <c r="D54" s="457"/>
      <c r="E54" s="457"/>
      <c r="F54" s="457"/>
      <c r="G54" s="457"/>
      <c r="H54" s="457"/>
      <c r="I54" s="457"/>
      <c r="J54" s="457"/>
      <c r="K54" s="457"/>
      <c r="L54" s="457"/>
      <c r="O54" s="457" t="str">
        <f>E!A47</f>
        <v>…...............         …...............</v>
      </c>
      <c r="P54" s="457"/>
      <c r="Q54" s="457"/>
      <c r="R54" s="457"/>
      <c r="S54" s="457"/>
      <c r="T54" s="457"/>
      <c r="U54" s="457"/>
      <c r="V54" s="457"/>
      <c r="W54" s="457"/>
      <c r="X54" s="457"/>
      <c r="Y54" s="457"/>
      <c r="Z54" s="457"/>
      <c r="AC54" s="457" t="str">
        <f>A.1!G45</f>
        <v>Nama PB 1</v>
      </c>
      <c r="AD54" s="457"/>
      <c r="AE54" s="457"/>
      <c r="AF54" s="457"/>
      <c r="AG54" s="457"/>
      <c r="AH54" s="457"/>
      <c r="AI54" s="457"/>
      <c r="AJ54" s="457"/>
      <c r="AK54" s="457"/>
    </row>
    <row r="55" spans="2:37" ht="20.25" customHeight="1" x14ac:dyDescent="0.2">
      <c r="B55" s="226"/>
      <c r="C55" s="226"/>
      <c r="D55" s="226"/>
      <c r="E55" s="226"/>
      <c r="F55" s="226"/>
      <c r="G55" s="226"/>
      <c r="H55" s="226"/>
      <c r="I55" s="226"/>
      <c r="J55" s="226"/>
      <c r="K55" s="226"/>
      <c r="L55" s="226"/>
      <c r="O55" s="226"/>
      <c r="P55" s="226"/>
      <c r="Q55" s="226"/>
      <c r="R55" s="226"/>
      <c r="S55" s="226"/>
      <c r="T55" s="226"/>
      <c r="U55" s="226"/>
      <c r="V55" s="226"/>
      <c r="W55" s="226"/>
      <c r="X55" s="226"/>
      <c r="Y55" s="226"/>
      <c r="Z55" s="226"/>
      <c r="AC55" s="226"/>
      <c r="AD55" s="226"/>
      <c r="AE55" s="226"/>
      <c r="AF55" s="226"/>
      <c r="AG55" s="226"/>
      <c r="AH55" s="226"/>
      <c r="AI55" s="226"/>
      <c r="AJ55" s="226"/>
      <c r="AK55" s="226"/>
    </row>
    <row r="56" spans="2:37" ht="20.25" customHeight="1" x14ac:dyDescent="0.2">
      <c r="B56" s="223" t="s">
        <v>497</v>
      </c>
    </row>
    <row r="57" spans="2:37" ht="20.25" customHeight="1" x14ac:dyDescent="0.2">
      <c r="B57" s="224" t="s">
        <v>498</v>
      </c>
    </row>
    <row r="58" spans="2:37" ht="20.25" customHeight="1" x14ac:dyDescent="0.2">
      <c r="B58" s="225"/>
      <c r="E58" s="199" t="s">
        <v>499</v>
      </c>
    </row>
  </sheetData>
  <mergeCells count="12">
    <mergeCell ref="B1:AK1"/>
    <mergeCell ref="B2:AK2"/>
    <mergeCell ref="B3:AK3"/>
    <mergeCell ref="B4:AK4"/>
    <mergeCell ref="AC54:AK54"/>
    <mergeCell ref="B48:L48"/>
    <mergeCell ref="O48:Z48"/>
    <mergeCell ref="B49:L49"/>
    <mergeCell ref="B54:L54"/>
    <mergeCell ref="O49:Z49"/>
    <mergeCell ref="O54:Z54"/>
    <mergeCell ref="AC49:AK49"/>
  </mergeCells>
  <printOptions horizontalCentered="1"/>
  <pageMargins left="0.47244094488188981" right="0.39370078740157483" top="0.47244094488188981" bottom="0.47244094488188981" header="0.31496062992125984" footer="0.31496062992125984"/>
  <pageSetup paperSize="9" scale="66" orientation="portrait" r:id="rId1"/>
  <colBreaks count="1" manualBreakCount="1">
    <brk id="38"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881A7-8190-0D42-A907-89B8E337419D}">
  <sheetPr codeName="Sheet10">
    <tabColor theme="8" tint="0.39997558519241921"/>
  </sheetPr>
  <dimension ref="B1:AF48"/>
  <sheetViews>
    <sheetView showGridLines="0" view="pageBreakPreview" topLeftCell="A42" zoomScale="110" zoomScaleSheetLayoutView="50" workbookViewId="0">
      <selection activeCell="AR20" sqref="AR20"/>
    </sheetView>
  </sheetViews>
  <sheetFormatPr baseColWidth="10" defaultColWidth="9.1640625" defaultRowHeight="14" x14ac:dyDescent="0.15"/>
  <cols>
    <col min="1" max="1" width="0.83203125" style="184" customWidth="1"/>
    <col min="2" max="2" width="4.5" style="185" customWidth="1"/>
    <col min="3" max="7" width="3" style="185" customWidth="1"/>
    <col min="8" max="8" width="1.1640625" style="185" customWidth="1"/>
    <col min="9" max="13" width="3" style="185" customWidth="1"/>
    <col min="14" max="14" width="6.1640625" style="184" customWidth="1"/>
    <col min="15" max="15" width="5.1640625" style="184" customWidth="1"/>
    <col min="16" max="18" width="2.83203125" style="184" customWidth="1"/>
    <col min="19" max="20" width="4" style="184" customWidth="1"/>
    <col min="21" max="21" width="1.5" style="184" customWidth="1"/>
    <col min="22" max="22" width="15.5" style="184" customWidth="1"/>
    <col min="23" max="27" width="3.1640625" style="184" customWidth="1"/>
    <col min="28" max="28" width="2.5" style="184" customWidth="1"/>
    <col min="29" max="31" width="3.1640625" style="184" customWidth="1"/>
    <col min="32" max="32" width="0.83203125" style="184" customWidth="1"/>
    <col min="33" max="38" width="3.1640625" style="184" customWidth="1"/>
    <col min="39" max="16384" width="9.1640625" style="184"/>
  </cols>
  <sheetData>
    <row r="1" spans="2:32" ht="8.25" customHeight="1" x14ac:dyDescent="0.15"/>
    <row r="2" spans="2:32" ht="12" customHeight="1" x14ac:dyDescent="0.15">
      <c r="B2" s="188"/>
      <c r="C2" s="188"/>
      <c r="D2" s="188"/>
      <c r="E2" s="188"/>
      <c r="F2" s="188"/>
      <c r="G2" s="188"/>
      <c r="H2" s="188"/>
      <c r="I2" s="188"/>
      <c r="J2" s="188"/>
      <c r="Z2" s="463"/>
      <c r="AA2" s="463"/>
      <c r="AB2" s="463"/>
      <c r="AC2" s="463"/>
      <c r="AD2" s="463"/>
      <c r="AE2" s="463"/>
      <c r="AF2" s="195"/>
    </row>
    <row r="3" spans="2:32" ht="6" customHeight="1" x14ac:dyDescent="0.15">
      <c r="B3" s="188"/>
      <c r="C3" s="188"/>
      <c r="D3" s="188"/>
      <c r="E3" s="188"/>
      <c r="F3" s="188"/>
      <c r="G3" s="188"/>
      <c r="H3" s="188"/>
      <c r="I3" s="188"/>
      <c r="J3" s="188"/>
      <c r="K3" s="194"/>
    </row>
    <row r="4" spans="2:32" ht="13" customHeight="1" x14ac:dyDescent="0.15">
      <c r="B4" s="464" t="s">
        <v>477</v>
      </c>
      <c r="C4" s="464"/>
      <c r="D4" s="464"/>
      <c r="E4" s="464"/>
      <c r="F4" s="464"/>
      <c r="G4" s="464"/>
      <c r="H4" s="464"/>
      <c r="I4" s="464"/>
      <c r="J4" s="464"/>
      <c r="K4" s="464"/>
      <c r="L4" s="464"/>
      <c r="M4" s="464"/>
      <c r="N4" s="464"/>
      <c r="O4" s="464"/>
      <c r="P4" s="464"/>
      <c r="Q4" s="464"/>
      <c r="R4" s="464"/>
      <c r="S4" s="464"/>
      <c r="T4" s="464"/>
      <c r="U4" s="464"/>
      <c r="V4" s="464"/>
      <c r="W4" s="464"/>
      <c r="X4" s="464"/>
      <c r="Y4" s="464"/>
      <c r="Z4" s="464"/>
      <c r="AA4" s="464"/>
      <c r="AB4" s="464"/>
      <c r="AC4" s="464"/>
      <c r="AD4" s="464"/>
      <c r="AE4" s="464"/>
      <c r="AF4" s="464"/>
    </row>
    <row r="5" spans="2:32" ht="13" customHeight="1" x14ac:dyDescent="0.15">
      <c r="B5" s="465" t="s">
        <v>478</v>
      </c>
      <c r="C5" s="465"/>
      <c r="D5" s="465"/>
      <c r="E5" s="465"/>
      <c r="F5" s="465"/>
      <c r="G5" s="465"/>
      <c r="H5" s="465"/>
      <c r="I5" s="465"/>
      <c r="J5" s="465"/>
      <c r="K5" s="465"/>
      <c r="L5" s="465"/>
      <c r="M5" s="465"/>
      <c r="N5" s="465"/>
      <c r="O5" s="465"/>
      <c r="P5" s="465"/>
      <c r="Q5" s="465"/>
      <c r="R5" s="465"/>
      <c r="S5" s="465"/>
      <c r="T5" s="465"/>
      <c r="U5" s="465"/>
      <c r="V5" s="465"/>
      <c r="W5" s="465"/>
      <c r="X5" s="465"/>
      <c r="Y5" s="465"/>
      <c r="Z5" s="465"/>
      <c r="AA5" s="465"/>
      <c r="AB5" s="465"/>
      <c r="AC5" s="465"/>
      <c r="AD5" s="465"/>
      <c r="AE5" s="465"/>
      <c r="AF5" s="465"/>
    </row>
    <row r="6" spans="2:32" ht="13" customHeight="1" x14ac:dyDescent="0.15">
      <c r="B6" s="465" t="str">
        <f>'[129]II-10'!B7:AG7</f>
        <v>TAHUN 2026</v>
      </c>
      <c r="C6" s="465"/>
      <c r="D6" s="465"/>
      <c r="E6" s="465"/>
      <c r="F6" s="465"/>
      <c r="G6" s="465"/>
      <c r="H6" s="465"/>
      <c r="I6" s="465"/>
      <c r="J6" s="465"/>
      <c r="K6" s="465"/>
      <c r="L6" s="465"/>
      <c r="M6" s="465"/>
      <c r="N6" s="465"/>
      <c r="O6" s="465"/>
      <c r="P6" s="465"/>
      <c r="Q6" s="465"/>
      <c r="R6" s="465"/>
      <c r="S6" s="465"/>
      <c r="T6" s="465"/>
      <c r="U6" s="465"/>
      <c r="V6" s="465"/>
      <c r="W6" s="465"/>
      <c r="X6" s="465"/>
      <c r="Y6" s="465"/>
      <c r="Z6" s="465"/>
      <c r="AA6" s="465"/>
      <c r="AB6" s="465"/>
      <c r="AC6" s="465"/>
      <c r="AD6" s="465"/>
      <c r="AE6" s="465"/>
      <c r="AF6" s="465"/>
    </row>
    <row r="7" spans="2:32" ht="8.25" customHeight="1" x14ac:dyDescent="0.15">
      <c r="B7" s="188"/>
      <c r="C7" s="188"/>
      <c r="D7" s="188"/>
      <c r="E7" s="188"/>
      <c r="F7" s="188"/>
      <c r="G7" s="188"/>
      <c r="H7" s="188"/>
      <c r="I7" s="188"/>
      <c r="J7" s="188"/>
      <c r="K7" s="188"/>
    </row>
    <row r="8" spans="2:32" ht="13" customHeight="1" x14ac:dyDescent="0.15">
      <c r="B8" s="189" t="str">
        <f>[128]Base_01!$B2</f>
        <v>Kelurahan</v>
      </c>
      <c r="C8" s="189"/>
      <c r="F8" s="189"/>
      <c r="H8" s="191" t="s">
        <v>2</v>
      </c>
      <c r="I8" s="190" t="str">
        <f>[128]Base_01!$C2</f>
        <v>Klasabi</v>
      </c>
      <c r="Q8" s="189" t="s">
        <v>360</v>
      </c>
      <c r="U8" s="188" t="s">
        <v>2</v>
      </c>
      <c r="V8" s="192"/>
      <c r="W8" s="193"/>
      <c r="X8" s="193"/>
      <c r="Y8" s="193"/>
      <c r="Z8" s="193"/>
      <c r="AA8" s="193"/>
      <c r="AB8" s="193"/>
      <c r="AC8" s="192"/>
      <c r="AD8" s="192"/>
    </row>
    <row r="9" spans="2:32" ht="13" customHeight="1" x14ac:dyDescent="0.15">
      <c r="B9" s="189" t="str">
        <f>[128]Base_01!$B3</f>
        <v>Distrik</v>
      </c>
      <c r="C9" s="189"/>
      <c r="F9" s="189"/>
      <c r="H9" s="191" t="s">
        <v>2</v>
      </c>
      <c r="I9" s="190" t="str">
        <f>[128]Base_01!$C3</f>
        <v>Sorong Manoi</v>
      </c>
      <c r="Q9" s="189" t="s">
        <v>361</v>
      </c>
      <c r="U9" s="188" t="s">
        <v>2</v>
      </c>
      <c r="V9" s="469"/>
      <c r="W9" s="469"/>
      <c r="X9" s="469"/>
      <c r="Y9" s="469"/>
      <c r="Z9" s="469"/>
      <c r="AA9" s="469"/>
      <c r="AB9" s="469"/>
      <c r="AC9" s="469"/>
      <c r="AD9" s="469"/>
    </row>
    <row r="10" spans="2:32" ht="13" customHeight="1" x14ac:dyDescent="0.15">
      <c r="B10" s="189" t="str">
        <f>[128]Base_01!$B4</f>
        <v>Kota</v>
      </c>
      <c r="C10" s="189"/>
      <c r="F10" s="189"/>
      <c r="H10" s="191" t="s">
        <v>2</v>
      </c>
      <c r="I10" s="190" t="str">
        <f>[128]Base_01!$C4</f>
        <v>Sorong</v>
      </c>
      <c r="Q10" s="189" t="s">
        <v>368</v>
      </c>
      <c r="U10" s="188" t="s">
        <v>2</v>
      </c>
      <c r="V10" s="192"/>
      <c r="W10" s="193"/>
      <c r="X10" s="193"/>
      <c r="Y10" s="193"/>
      <c r="Z10" s="193"/>
      <c r="AA10" s="193"/>
      <c r="AB10" s="193"/>
      <c r="AC10" s="192"/>
      <c r="AD10" s="192"/>
    </row>
    <row r="11" spans="2:32" ht="13" customHeight="1" x14ac:dyDescent="0.15">
      <c r="B11" s="189" t="str">
        <f>[128]Base_01!$B5</f>
        <v>Provinsi</v>
      </c>
      <c r="C11" s="189"/>
      <c r="F11" s="189"/>
      <c r="H11" s="191" t="s">
        <v>2</v>
      </c>
      <c r="I11" s="190" t="str">
        <f>[128]Base_01!$C5</f>
        <v>Papua Barat Daya</v>
      </c>
      <c r="Q11" s="189" t="s">
        <v>476</v>
      </c>
      <c r="U11" s="188" t="s">
        <v>2</v>
      </c>
      <c r="V11" s="189"/>
      <c r="AC11" s="189"/>
      <c r="AD11" s="189"/>
    </row>
    <row r="12" spans="2:32" ht="12" customHeight="1" x14ac:dyDescent="0.15">
      <c r="B12" s="188"/>
      <c r="C12" s="188"/>
      <c r="D12" s="188"/>
      <c r="E12" s="188"/>
      <c r="F12" s="188"/>
      <c r="G12" s="188"/>
      <c r="H12" s="188"/>
      <c r="AB12" s="188"/>
      <c r="AC12" s="188"/>
      <c r="AD12" s="188"/>
    </row>
    <row r="13" spans="2:32" ht="39" customHeight="1" x14ac:dyDescent="0.15">
      <c r="B13" s="197" t="s">
        <v>475</v>
      </c>
      <c r="C13" s="461" t="s">
        <v>474</v>
      </c>
      <c r="D13" s="461"/>
      <c r="E13" s="461"/>
      <c r="F13" s="461"/>
      <c r="G13" s="461"/>
      <c r="H13" s="461"/>
      <c r="I13" s="461"/>
      <c r="J13" s="461"/>
      <c r="K13" s="461"/>
      <c r="L13" s="461" t="s">
        <v>473</v>
      </c>
      <c r="M13" s="461"/>
      <c r="N13" s="461"/>
      <c r="O13" s="461" t="s">
        <v>472</v>
      </c>
      <c r="P13" s="461"/>
      <c r="Q13" s="461"/>
      <c r="R13" s="461"/>
      <c r="S13" s="461"/>
      <c r="T13" s="461"/>
      <c r="U13" s="461"/>
      <c r="V13" s="461"/>
      <c r="W13" s="461" t="s">
        <v>471</v>
      </c>
      <c r="X13" s="461"/>
      <c r="Y13" s="461"/>
      <c r="Z13" s="461"/>
      <c r="AA13" s="461"/>
      <c r="AB13" s="461"/>
      <c r="AC13" s="461"/>
      <c r="AD13" s="461"/>
      <c r="AE13" s="461"/>
    </row>
    <row r="14" spans="2:32" ht="45" customHeight="1" x14ac:dyDescent="0.15">
      <c r="B14" s="196">
        <v>1</v>
      </c>
      <c r="C14" s="460" t="str">
        <f>A.1!C12</f>
        <v>Nama PB 1</v>
      </c>
      <c r="D14" s="460"/>
      <c r="E14" s="460"/>
      <c r="F14" s="460"/>
      <c r="G14" s="460"/>
      <c r="H14" s="460"/>
      <c r="I14" s="460"/>
      <c r="J14" s="460"/>
      <c r="K14" s="460"/>
      <c r="L14" s="458" t="str">
        <f t="shared" ref="L14:L33" si="0">IF(C14&lt;&gt;0,"CPB","")</f>
        <v>CPB</v>
      </c>
      <c r="M14" s="458"/>
      <c r="N14" s="458"/>
      <c r="O14" s="462" t="str">
        <f>A.1!E12</f>
        <v>Jalan Kanal Victory RT 1 RW 1</v>
      </c>
      <c r="P14" s="462"/>
      <c r="Q14" s="462"/>
      <c r="R14" s="462"/>
      <c r="S14" s="462"/>
      <c r="T14" s="462"/>
      <c r="U14" s="462"/>
      <c r="V14" s="462"/>
      <c r="W14" s="466"/>
      <c r="X14" s="467"/>
      <c r="Y14" s="467"/>
      <c r="Z14" s="467"/>
      <c r="AA14" s="467"/>
      <c r="AB14" s="467"/>
      <c r="AC14" s="467"/>
      <c r="AD14" s="467"/>
      <c r="AE14" s="468"/>
    </row>
    <row r="15" spans="2:32" ht="45" customHeight="1" x14ac:dyDescent="0.15">
      <c r="B15" s="196">
        <v>2</v>
      </c>
      <c r="C15" s="460" t="str">
        <f>A.1!C13</f>
        <v>Nama PB 2</v>
      </c>
      <c r="D15" s="460"/>
      <c r="E15" s="460"/>
      <c r="F15" s="460"/>
      <c r="G15" s="460"/>
      <c r="H15" s="460"/>
      <c r="I15" s="460"/>
      <c r="J15" s="460"/>
      <c r="K15" s="460"/>
      <c r="L15" s="458" t="str">
        <f t="shared" si="0"/>
        <v>CPB</v>
      </c>
      <c r="M15" s="458"/>
      <c r="N15" s="458"/>
      <c r="O15" s="462" t="str">
        <f>A.1!E13</f>
        <v>Jalan Kanal Victory RT 1 RW 1</v>
      </c>
      <c r="P15" s="462"/>
      <c r="Q15" s="462"/>
      <c r="R15" s="462"/>
      <c r="S15" s="462"/>
      <c r="T15" s="462"/>
      <c r="U15" s="462"/>
      <c r="V15" s="462"/>
      <c r="W15" s="466"/>
      <c r="X15" s="467"/>
      <c r="Y15" s="467"/>
      <c r="Z15" s="467"/>
      <c r="AA15" s="467"/>
      <c r="AB15" s="467"/>
      <c r="AC15" s="467"/>
      <c r="AD15" s="467"/>
      <c r="AE15" s="468"/>
      <c r="AF15" s="186"/>
    </row>
    <row r="16" spans="2:32" ht="45" customHeight="1" x14ac:dyDescent="0.15">
      <c r="B16" s="196">
        <v>3</v>
      </c>
      <c r="C16" s="460" t="str">
        <f>A.1!C14</f>
        <v>Nama PB 3</v>
      </c>
      <c r="D16" s="460"/>
      <c r="E16" s="460"/>
      <c r="F16" s="460"/>
      <c r="G16" s="460"/>
      <c r="H16" s="460"/>
      <c r="I16" s="460"/>
      <c r="J16" s="460"/>
      <c r="K16" s="460"/>
      <c r="L16" s="458" t="str">
        <f t="shared" si="0"/>
        <v>CPB</v>
      </c>
      <c r="M16" s="458"/>
      <c r="N16" s="458"/>
      <c r="O16" s="462" t="str">
        <f>A.1!E14</f>
        <v>Jalan Kanal Victory RT 1 RW 1</v>
      </c>
      <c r="P16" s="462"/>
      <c r="Q16" s="462"/>
      <c r="R16" s="462"/>
      <c r="S16" s="462"/>
      <c r="T16" s="462"/>
      <c r="U16" s="462"/>
      <c r="V16" s="462"/>
      <c r="W16" s="466"/>
      <c r="X16" s="467"/>
      <c r="Y16" s="467"/>
      <c r="Z16" s="467"/>
      <c r="AA16" s="467"/>
      <c r="AB16" s="467"/>
      <c r="AC16" s="467"/>
      <c r="AD16" s="467"/>
      <c r="AE16" s="468"/>
      <c r="AF16" s="187"/>
    </row>
    <row r="17" spans="2:31" ht="45" customHeight="1" x14ac:dyDescent="0.15">
      <c r="B17" s="196">
        <v>4</v>
      </c>
      <c r="C17" s="460" t="str">
        <f>A.1!C15</f>
        <v>Nama PB 4</v>
      </c>
      <c r="D17" s="460"/>
      <c r="E17" s="460"/>
      <c r="F17" s="460"/>
      <c r="G17" s="460"/>
      <c r="H17" s="460"/>
      <c r="I17" s="460"/>
      <c r="J17" s="460"/>
      <c r="K17" s="460"/>
      <c r="L17" s="458" t="str">
        <f t="shared" si="0"/>
        <v>CPB</v>
      </c>
      <c r="M17" s="458"/>
      <c r="N17" s="458"/>
      <c r="O17" s="462" t="str">
        <f>A.1!E15</f>
        <v>Jalan Kanal Victory RT 1 RW 1</v>
      </c>
      <c r="P17" s="462"/>
      <c r="Q17" s="462"/>
      <c r="R17" s="462"/>
      <c r="S17" s="462"/>
      <c r="T17" s="462"/>
      <c r="U17" s="462"/>
      <c r="V17" s="462"/>
      <c r="W17" s="466"/>
      <c r="X17" s="467"/>
      <c r="Y17" s="467"/>
      <c r="Z17" s="467"/>
      <c r="AA17" s="467"/>
      <c r="AB17" s="467"/>
      <c r="AC17" s="467"/>
      <c r="AD17" s="467"/>
      <c r="AE17" s="468"/>
    </row>
    <row r="18" spans="2:31" ht="45" customHeight="1" x14ac:dyDescent="0.15">
      <c r="B18" s="196">
        <v>5</v>
      </c>
      <c r="C18" s="460" t="str">
        <f>A.1!C16</f>
        <v>Nama PB 5</v>
      </c>
      <c r="D18" s="460"/>
      <c r="E18" s="460"/>
      <c r="F18" s="460"/>
      <c r="G18" s="460"/>
      <c r="H18" s="460"/>
      <c r="I18" s="460"/>
      <c r="J18" s="460"/>
      <c r="K18" s="460"/>
      <c r="L18" s="458" t="str">
        <f t="shared" si="0"/>
        <v>CPB</v>
      </c>
      <c r="M18" s="458"/>
      <c r="N18" s="458"/>
      <c r="O18" s="462" t="str">
        <f>A.1!E16</f>
        <v>Jalan Kanal Victory RT 1 RW 1</v>
      </c>
      <c r="P18" s="462"/>
      <c r="Q18" s="462"/>
      <c r="R18" s="462"/>
      <c r="S18" s="462"/>
      <c r="T18" s="462"/>
      <c r="U18" s="462"/>
      <c r="V18" s="462"/>
      <c r="W18" s="466"/>
      <c r="X18" s="467"/>
      <c r="Y18" s="467"/>
      <c r="Z18" s="467"/>
      <c r="AA18" s="467"/>
      <c r="AB18" s="467"/>
      <c r="AC18" s="467"/>
      <c r="AD18" s="467"/>
      <c r="AE18" s="468"/>
    </row>
    <row r="19" spans="2:31" ht="45" customHeight="1" x14ac:dyDescent="0.15">
      <c r="B19" s="196">
        <v>6</v>
      </c>
      <c r="C19" s="460" t="str">
        <f>A.1!C17</f>
        <v>Nama PB 6</v>
      </c>
      <c r="D19" s="460"/>
      <c r="E19" s="460"/>
      <c r="F19" s="460"/>
      <c r="G19" s="460"/>
      <c r="H19" s="460"/>
      <c r="I19" s="460"/>
      <c r="J19" s="460"/>
      <c r="K19" s="460"/>
      <c r="L19" s="458" t="str">
        <f t="shared" si="0"/>
        <v>CPB</v>
      </c>
      <c r="M19" s="458"/>
      <c r="N19" s="458"/>
      <c r="O19" s="462" t="str">
        <f>A.1!E17</f>
        <v>Jalan Kanal Victory RT 1 RW 1</v>
      </c>
      <c r="P19" s="462"/>
      <c r="Q19" s="462"/>
      <c r="R19" s="462"/>
      <c r="S19" s="462"/>
      <c r="T19" s="462"/>
      <c r="U19" s="462"/>
      <c r="V19" s="462"/>
      <c r="W19" s="466"/>
      <c r="X19" s="467"/>
      <c r="Y19" s="467"/>
      <c r="Z19" s="467"/>
      <c r="AA19" s="467"/>
      <c r="AB19" s="467"/>
      <c r="AC19" s="467"/>
      <c r="AD19" s="467"/>
      <c r="AE19" s="468"/>
    </row>
    <row r="20" spans="2:31" ht="45" customHeight="1" x14ac:dyDescent="0.15">
      <c r="B20" s="196">
        <v>7</v>
      </c>
      <c r="C20" s="460" t="str">
        <f>A.1!C18</f>
        <v>Nama PB 7</v>
      </c>
      <c r="D20" s="460"/>
      <c r="E20" s="460"/>
      <c r="F20" s="460"/>
      <c r="G20" s="460"/>
      <c r="H20" s="460"/>
      <c r="I20" s="460"/>
      <c r="J20" s="460"/>
      <c r="K20" s="460"/>
      <c r="L20" s="458" t="str">
        <f t="shared" si="0"/>
        <v>CPB</v>
      </c>
      <c r="M20" s="458"/>
      <c r="N20" s="458"/>
      <c r="O20" s="462" t="str">
        <f>A.1!E18</f>
        <v>Jalan Kanal Victory RT 1 RW 1</v>
      </c>
      <c r="P20" s="462"/>
      <c r="Q20" s="462"/>
      <c r="R20" s="462"/>
      <c r="S20" s="462"/>
      <c r="T20" s="462"/>
      <c r="U20" s="462"/>
      <c r="V20" s="462"/>
      <c r="W20" s="466"/>
      <c r="X20" s="467"/>
      <c r="Y20" s="467"/>
      <c r="Z20" s="467"/>
      <c r="AA20" s="467"/>
      <c r="AB20" s="467"/>
      <c r="AC20" s="467"/>
      <c r="AD20" s="467"/>
      <c r="AE20" s="468"/>
    </row>
    <row r="21" spans="2:31" ht="45" customHeight="1" x14ac:dyDescent="0.15">
      <c r="B21" s="196">
        <v>8</v>
      </c>
      <c r="C21" s="460" t="str">
        <f>A.1!C19</f>
        <v>Nama PB 8</v>
      </c>
      <c r="D21" s="460"/>
      <c r="E21" s="460"/>
      <c r="F21" s="460"/>
      <c r="G21" s="460"/>
      <c r="H21" s="460"/>
      <c r="I21" s="460"/>
      <c r="J21" s="460"/>
      <c r="K21" s="460"/>
      <c r="L21" s="458" t="str">
        <f t="shared" si="0"/>
        <v>CPB</v>
      </c>
      <c r="M21" s="458"/>
      <c r="N21" s="458"/>
      <c r="O21" s="462" t="str">
        <f>A.1!E19</f>
        <v>Jalan Kanal Victory RT 2 RW 1</v>
      </c>
      <c r="P21" s="462"/>
      <c r="Q21" s="462"/>
      <c r="R21" s="462"/>
      <c r="S21" s="462"/>
      <c r="T21" s="462"/>
      <c r="U21" s="462"/>
      <c r="V21" s="462"/>
      <c r="W21" s="466"/>
      <c r="X21" s="467"/>
      <c r="Y21" s="467"/>
      <c r="Z21" s="467"/>
      <c r="AA21" s="467"/>
      <c r="AB21" s="467"/>
      <c r="AC21" s="467"/>
      <c r="AD21" s="467"/>
      <c r="AE21" s="468"/>
    </row>
    <row r="22" spans="2:31" ht="45" customHeight="1" x14ac:dyDescent="0.15">
      <c r="B22" s="196">
        <v>9</v>
      </c>
      <c r="C22" s="460" t="str">
        <f>A.1!C20</f>
        <v>Nama PB 9</v>
      </c>
      <c r="D22" s="460"/>
      <c r="E22" s="460"/>
      <c r="F22" s="460"/>
      <c r="G22" s="460"/>
      <c r="H22" s="460"/>
      <c r="I22" s="460"/>
      <c r="J22" s="460"/>
      <c r="K22" s="460"/>
      <c r="L22" s="458" t="str">
        <f t="shared" si="0"/>
        <v>CPB</v>
      </c>
      <c r="M22" s="458"/>
      <c r="N22" s="458"/>
      <c r="O22" s="462" t="str">
        <f>A.1!E20</f>
        <v>Jalan Kanal Victory RT 2 RW 1</v>
      </c>
      <c r="P22" s="462"/>
      <c r="Q22" s="462"/>
      <c r="R22" s="462"/>
      <c r="S22" s="462"/>
      <c r="T22" s="462"/>
      <c r="U22" s="462"/>
      <c r="V22" s="462"/>
      <c r="W22" s="466"/>
      <c r="X22" s="467"/>
      <c r="Y22" s="467"/>
      <c r="Z22" s="467"/>
      <c r="AA22" s="467"/>
      <c r="AB22" s="467"/>
      <c r="AC22" s="467"/>
      <c r="AD22" s="467"/>
      <c r="AE22" s="468"/>
    </row>
    <row r="23" spans="2:31" ht="45" customHeight="1" x14ac:dyDescent="0.15">
      <c r="B23" s="196">
        <v>10</v>
      </c>
      <c r="C23" s="460" t="str">
        <f>A.1!C21</f>
        <v>Nama PB 10</v>
      </c>
      <c r="D23" s="460"/>
      <c r="E23" s="460"/>
      <c r="F23" s="460"/>
      <c r="G23" s="460"/>
      <c r="H23" s="460"/>
      <c r="I23" s="460"/>
      <c r="J23" s="460"/>
      <c r="K23" s="460"/>
      <c r="L23" s="458" t="str">
        <f t="shared" si="0"/>
        <v>CPB</v>
      </c>
      <c r="M23" s="458"/>
      <c r="N23" s="458"/>
      <c r="O23" s="462" t="str">
        <f>A.1!E21</f>
        <v>Jalan Kanal Victory RT 2 RW 1</v>
      </c>
      <c r="P23" s="462"/>
      <c r="Q23" s="462"/>
      <c r="R23" s="462"/>
      <c r="S23" s="462"/>
      <c r="T23" s="462"/>
      <c r="U23" s="462"/>
      <c r="V23" s="462"/>
      <c r="W23" s="466"/>
      <c r="X23" s="467"/>
      <c r="Y23" s="467"/>
      <c r="Z23" s="467"/>
      <c r="AA23" s="467"/>
      <c r="AB23" s="467"/>
      <c r="AC23" s="467"/>
      <c r="AD23" s="467"/>
      <c r="AE23" s="468"/>
    </row>
    <row r="24" spans="2:31" ht="45" customHeight="1" x14ac:dyDescent="0.15">
      <c r="B24" s="196">
        <v>11</v>
      </c>
      <c r="C24" s="460" t="str">
        <f>A.1!C22</f>
        <v>Nama PB 11</v>
      </c>
      <c r="D24" s="460"/>
      <c r="E24" s="460"/>
      <c r="F24" s="460"/>
      <c r="G24" s="460"/>
      <c r="H24" s="460"/>
      <c r="I24" s="460"/>
      <c r="J24" s="460"/>
      <c r="K24" s="460"/>
      <c r="L24" s="458" t="str">
        <f t="shared" si="0"/>
        <v>CPB</v>
      </c>
      <c r="M24" s="458"/>
      <c r="N24" s="458"/>
      <c r="O24" s="462" t="str">
        <f>A.1!E22</f>
        <v>Jalan Kanal Victory RT 2 RW 1</v>
      </c>
      <c r="P24" s="462"/>
      <c r="Q24" s="462"/>
      <c r="R24" s="462"/>
      <c r="S24" s="462"/>
      <c r="T24" s="462"/>
      <c r="U24" s="462"/>
      <c r="V24" s="462"/>
      <c r="W24" s="466"/>
      <c r="X24" s="467"/>
      <c r="Y24" s="467"/>
      <c r="Z24" s="467"/>
      <c r="AA24" s="467"/>
      <c r="AB24" s="467"/>
      <c r="AC24" s="467"/>
      <c r="AD24" s="467"/>
      <c r="AE24" s="468"/>
    </row>
    <row r="25" spans="2:31" ht="45" customHeight="1" x14ac:dyDescent="0.15">
      <c r="B25" s="196">
        <v>12</v>
      </c>
      <c r="C25" s="460" t="str">
        <f>A.1!C23</f>
        <v>Nama PB 12</v>
      </c>
      <c r="D25" s="460"/>
      <c r="E25" s="460"/>
      <c r="F25" s="460"/>
      <c r="G25" s="460"/>
      <c r="H25" s="460"/>
      <c r="I25" s="460"/>
      <c r="J25" s="460"/>
      <c r="K25" s="460"/>
      <c r="L25" s="458" t="str">
        <f t="shared" si="0"/>
        <v>CPB</v>
      </c>
      <c r="M25" s="458"/>
      <c r="N25" s="458"/>
      <c r="O25" s="462" t="str">
        <f>A.1!E23</f>
        <v>Jalan Kanal Victory RT 2 RW 1</v>
      </c>
      <c r="P25" s="462"/>
      <c r="Q25" s="462"/>
      <c r="R25" s="462"/>
      <c r="S25" s="462"/>
      <c r="T25" s="462"/>
      <c r="U25" s="462"/>
      <c r="V25" s="462"/>
      <c r="W25" s="466"/>
      <c r="X25" s="467"/>
      <c r="Y25" s="467"/>
      <c r="Z25" s="467"/>
      <c r="AA25" s="467"/>
      <c r="AB25" s="467"/>
      <c r="AC25" s="467"/>
      <c r="AD25" s="467"/>
      <c r="AE25" s="468"/>
    </row>
    <row r="26" spans="2:31" ht="45" customHeight="1" x14ac:dyDescent="0.15">
      <c r="B26" s="196">
        <v>13</v>
      </c>
      <c r="C26" s="460" t="str">
        <f>A.1!C24</f>
        <v>Nama PB 13</v>
      </c>
      <c r="D26" s="460"/>
      <c r="E26" s="460"/>
      <c r="F26" s="460"/>
      <c r="G26" s="460"/>
      <c r="H26" s="460"/>
      <c r="I26" s="460"/>
      <c r="J26" s="460"/>
      <c r="K26" s="460"/>
      <c r="L26" s="458" t="str">
        <f t="shared" si="0"/>
        <v>CPB</v>
      </c>
      <c r="M26" s="458"/>
      <c r="N26" s="458"/>
      <c r="O26" s="462" t="str">
        <f>A.1!E24</f>
        <v>Jalan Kanal Victory RT 2 RW 1</v>
      </c>
      <c r="P26" s="462"/>
      <c r="Q26" s="462"/>
      <c r="R26" s="462"/>
      <c r="S26" s="462"/>
      <c r="T26" s="462"/>
      <c r="U26" s="462"/>
      <c r="V26" s="462"/>
      <c r="W26" s="466"/>
      <c r="X26" s="467"/>
      <c r="Y26" s="467"/>
      <c r="Z26" s="467"/>
      <c r="AA26" s="467"/>
      <c r="AB26" s="467"/>
      <c r="AC26" s="467"/>
      <c r="AD26" s="467"/>
      <c r="AE26" s="468"/>
    </row>
    <row r="27" spans="2:31" ht="45" customHeight="1" x14ac:dyDescent="0.15">
      <c r="B27" s="196">
        <v>14</v>
      </c>
      <c r="C27" s="460" t="str">
        <f>A.1!C25</f>
        <v>Nama PB 14</v>
      </c>
      <c r="D27" s="460"/>
      <c r="E27" s="460"/>
      <c r="F27" s="460"/>
      <c r="G27" s="460"/>
      <c r="H27" s="460"/>
      <c r="I27" s="460"/>
      <c r="J27" s="460"/>
      <c r="K27" s="460"/>
      <c r="L27" s="458" t="str">
        <f t="shared" si="0"/>
        <v>CPB</v>
      </c>
      <c r="M27" s="458"/>
      <c r="N27" s="458"/>
      <c r="O27" s="462" t="str">
        <f>A.1!E25</f>
        <v>Jalan Kanal Victory RT 2 RW 1</v>
      </c>
      <c r="P27" s="462"/>
      <c r="Q27" s="462"/>
      <c r="R27" s="462"/>
      <c r="S27" s="462"/>
      <c r="T27" s="462"/>
      <c r="U27" s="462"/>
      <c r="V27" s="462"/>
      <c r="W27" s="466"/>
      <c r="X27" s="467"/>
      <c r="Y27" s="467"/>
      <c r="Z27" s="467"/>
      <c r="AA27" s="467"/>
      <c r="AB27" s="467"/>
      <c r="AC27" s="467"/>
      <c r="AD27" s="467"/>
      <c r="AE27" s="468"/>
    </row>
    <row r="28" spans="2:31" ht="45" customHeight="1" x14ac:dyDescent="0.15">
      <c r="B28" s="196">
        <v>15</v>
      </c>
      <c r="C28" s="460" t="str">
        <f>A.1!C26</f>
        <v>Nama PB 15</v>
      </c>
      <c r="D28" s="460"/>
      <c r="E28" s="460"/>
      <c r="F28" s="460"/>
      <c r="G28" s="460"/>
      <c r="H28" s="460"/>
      <c r="I28" s="460"/>
      <c r="J28" s="460"/>
      <c r="K28" s="460"/>
      <c r="L28" s="458" t="str">
        <f t="shared" si="0"/>
        <v>CPB</v>
      </c>
      <c r="M28" s="458"/>
      <c r="N28" s="458"/>
      <c r="O28" s="462" t="str">
        <f>A.1!E26</f>
        <v>Jalan Kanal Victory RT 2 RW 1</v>
      </c>
      <c r="P28" s="462"/>
      <c r="Q28" s="462"/>
      <c r="R28" s="462"/>
      <c r="S28" s="462"/>
      <c r="T28" s="462"/>
      <c r="U28" s="462"/>
      <c r="V28" s="462"/>
      <c r="W28" s="466"/>
      <c r="X28" s="467"/>
      <c r="Y28" s="467"/>
      <c r="Z28" s="467"/>
      <c r="AA28" s="467"/>
      <c r="AB28" s="467"/>
      <c r="AC28" s="467"/>
      <c r="AD28" s="467"/>
      <c r="AE28" s="468"/>
    </row>
    <row r="29" spans="2:31" ht="45" customHeight="1" x14ac:dyDescent="0.15">
      <c r="B29" s="196">
        <v>16</v>
      </c>
      <c r="C29" s="460" t="str">
        <f>A.1!C27</f>
        <v>Nama PB 16</v>
      </c>
      <c r="D29" s="460"/>
      <c r="E29" s="460"/>
      <c r="F29" s="460"/>
      <c r="G29" s="460"/>
      <c r="H29" s="460"/>
      <c r="I29" s="460"/>
      <c r="J29" s="460"/>
      <c r="K29" s="460"/>
      <c r="L29" s="458" t="str">
        <f t="shared" si="0"/>
        <v>CPB</v>
      </c>
      <c r="M29" s="458"/>
      <c r="N29" s="458"/>
      <c r="O29" s="462" t="str">
        <f>A.1!E27</f>
        <v>Jalan Kanal Victory RT 2 RW 1</v>
      </c>
      <c r="P29" s="462"/>
      <c r="Q29" s="462"/>
      <c r="R29" s="462"/>
      <c r="S29" s="462"/>
      <c r="T29" s="462"/>
      <c r="U29" s="462"/>
      <c r="V29" s="462"/>
      <c r="W29" s="466"/>
      <c r="X29" s="467"/>
      <c r="Y29" s="467"/>
      <c r="Z29" s="467"/>
      <c r="AA29" s="467"/>
      <c r="AB29" s="467"/>
      <c r="AC29" s="467"/>
      <c r="AD29" s="467"/>
      <c r="AE29" s="468"/>
    </row>
    <row r="30" spans="2:31" ht="45" customHeight="1" x14ac:dyDescent="0.15">
      <c r="B30" s="196">
        <v>17</v>
      </c>
      <c r="C30" s="460" t="str">
        <f>A.1!C28</f>
        <v>Nama PB 17</v>
      </c>
      <c r="D30" s="460"/>
      <c r="E30" s="460"/>
      <c r="F30" s="460"/>
      <c r="G30" s="460"/>
      <c r="H30" s="460"/>
      <c r="I30" s="460"/>
      <c r="J30" s="460"/>
      <c r="K30" s="460"/>
      <c r="L30" s="458" t="str">
        <f t="shared" si="0"/>
        <v>CPB</v>
      </c>
      <c r="M30" s="458"/>
      <c r="N30" s="458"/>
      <c r="O30" s="462" t="str">
        <f>A.1!E28</f>
        <v>Jalan Kanal Victory RT 1 RW 2</v>
      </c>
      <c r="P30" s="462"/>
      <c r="Q30" s="462"/>
      <c r="R30" s="462"/>
      <c r="S30" s="462"/>
      <c r="T30" s="462"/>
      <c r="U30" s="462"/>
      <c r="V30" s="462"/>
      <c r="W30" s="466"/>
      <c r="X30" s="467"/>
      <c r="Y30" s="467"/>
      <c r="Z30" s="467"/>
      <c r="AA30" s="467"/>
      <c r="AB30" s="467"/>
      <c r="AC30" s="467"/>
      <c r="AD30" s="467"/>
      <c r="AE30" s="468"/>
    </row>
    <row r="31" spans="2:31" ht="45" customHeight="1" x14ac:dyDescent="0.15">
      <c r="B31" s="196">
        <v>18</v>
      </c>
      <c r="C31" s="460" t="str">
        <f>A.1!C29</f>
        <v>Nama PB 18</v>
      </c>
      <c r="D31" s="460"/>
      <c r="E31" s="460"/>
      <c r="F31" s="460"/>
      <c r="G31" s="460"/>
      <c r="H31" s="460"/>
      <c r="I31" s="460"/>
      <c r="J31" s="460"/>
      <c r="K31" s="460"/>
      <c r="L31" s="458" t="str">
        <f t="shared" si="0"/>
        <v>CPB</v>
      </c>
      <c r="M31" s="458"/>
      <c r="N31" s="458"/>
      <c r="O31" s="462" t="str">
        <f>A.1!E29</f>
        <v>Jalan Kanal Victory RT 1 RW 2</v>
      </c>
      <c r="P31" s="462"/>
      <c r="Q31" s="462"/>
      <c r="R31" s="462"/>
      <c r="S31" s="462"/>
      <c r="T31" s="462"/>
      <c r="U31" s="462"/>
      <c r="V31" s="462"/>
      <c r="W31" s="466"/>
      <c r="X31" s="467"/>
      <c r="Y31" s="467"/>
      <c r="Z31" s="467"/>
      <c r="AA31" s="467"/>
      <c r="AB31" s="467"/>
      <c r="AC31" s="467"/>
      <c r="AD31" s="467"/>
      <c r="AE31" s="468"/>
    </row>
    <row r="32" spans="2:31" ht="45" customHeight="1" x14ac:dyDescent="0.15">
      <c r="B32" s="196">
        <v>19</v>
      </c>
      <c r="C32" s="460" t="str">
        <f>A.1!C30</f>
        <v>Nama PB 19</v>
      </c>
      <c r="D32" s="460"/>
      <c r="E32" s="460"/>
      <c r="F32" s="460"/>
      <c r="G32" s="460"/>
      <c r="H32" s="460"/>
      <c r="I32" s="460"/>
      <c r="J32" s="460"/>
      <c r="K32" s="460"/>
      <c r="L32" s="458" t="str">
        <f t="shared" si="0"/>
        <v>CPB</v>
      </c>
      <c r="M32" s="458"/>
      <c r="N32" s="458"/>
      <c r="O32" s="462" t="str">
        <f>A.1!E30</f>
        <v>Jalan Kanal Victory RT 1 RW 2</v>
      </c>
      <c r="P32" s="462"/>
      <c r="Q32" s="462"/>
      <c r="R32" s="462"/>
      <c r="S32" s="462"/>
      <c r="T32" s="462"/>
      <c r="U32" s="462"/>
      <c r="V32" s="462"/>
      <c r="W32" s="466"/>
      <c r="X32" s="467"/>
      <c r="Y32" s="467"/>
      <c r="Z32" s="467"/>
      <c r="AA32" s="467"/>
      <c r="AB32" s="467"/>
      <c r="AC32" s="467"/>
      <c r="AD32" s="467"/>
      <c r="AE32" s="468"/>
    </row>
    <row r="33" spans="2:31" ht="45" customHeight="1" x14ac:dyDescent="0.15">
      <c r="B33" s="196">
        <v>20</v>
      </c>
      <c r="C33" s="460" t="str">
        <f>A.1!C31</f>
        <v>Nama PB 20</v>
      </c>
      <c r="D33" s="460"/>
      <c r="E33" s="460"/>
      <c r="F33" s="460"/>
      <c r="G33" s="460"/>
      <c r="H33" s="460"/>
      <c r="I33" s="460"/>
      <c r="J33" s="460"/>
      <c r="K33" s="460"/>
      <c r="L33" s="458" t="str">
        <f t="shared" si="0"/>
        <v>CPB</v>
      </c>
      <c r="M33" s="458"/>
      <c r="N33" s="458"/>
      <c r="O33" s="462" t="str">
        <f>A.1!E31</f>
        <v>Jalan Kanal Victory RT 1 RW 2</v>
      </c>
      <c r="P33" s="462"/>
      <c r="Q33" s="462"/>
      <c r="R33" s="462"/>
      <c r="S33" s="462"/>
      <c r="T33" s="462"/>
      <c r="U33" s="462"/>
      <c r="V33" s="462"/>
      <c r="W33" s="466"/>
      <c r="X33" s="467"/>
      <c r="Y33" s="467"/>
      <c r="Z33" s="467"/>
      <c r="AA33" s="467"/>
      <c r="AB33" s="467"/>
      <c r="AC33" s="467"/>
      <c r="AD33" s="467"/>
      <c r="AE33" s="468"/>
    </row>
    <row r="34" spans="2:31" ht="45" customHeight="1" x14ac:dyDescent="0.15">
      <c r="B34" s="196">
        <v>21</v>
      </c>
      <c r="C34" s="460"/>
      <c r="D34" s="460"/>
      <c r="E34" s="460"/>
      <c r="F34" s="460"/>
      <c r="G34" s="460"/>
      <c r="H34" s="460"/>
      <c r="I34" s="460"/>
      <c r="J34" s="460"/>
      <c r="K34" s="460"/>
      <c r="L34" s="459"/>
      <c r="M34" s="459"/>
      <c r="N34" s="459"/>
      <c r="O34" s="462"/>
      <c r="P34" s="462"/>
      <c r="Q34" s="462"/>
      <c r="R34" s="462"/>
      <c r="S34" s="462"/>
      <c r="T34" s="462"/>
      <c r="U34" s="462"/>
      <c r="V34" s="462"/>
      <c r="W34" s="466"/>
      <c r="X34" s="467"/>
      <c r="Y34" s="467"/>
      <c r="Z34" s="467"/>
      <c r="AA34" s="467"/>
      <c r="AB34" s="467"/>
      <c r="AC34" s="467"/>
      <c r="AD34" s="467"/>
      <c r="AE34" s="468"/>
    </row>
    <row r="35" spans="2:31" ht="45" customHeight="1" x14ac:dyDescent="0.15">
      <c r="B35" s="196">
        <v>22</v>
      </c>
      <c r="C35" s="460"/>
      <c r="D35" s="460"/>
      <c r="E35" s="460"/>
      <c r="F35" s="460"/>
      <c r="G35" s="460"/>
      <c r="H35" s="460"/>
      <c r="I35" s="460"/>
      <c r="J35" s="460"/>
      <c r="K35" s="460"/>
      <c r="L35" s="459"/>
      <c r="M35" s="459"/>
      <c r="N35" s="459"/>
      <c r="O35" s="462"/>
      <c r="P35" s="462"/>
      <c r="Q35" s="462"/>
      <c r="R35" s="462"/>
      <c r="S35" s="462"/>
      <c r="T35" s="462"/>
      <c r="U35" s="462"/>
      <c r="V35" s="462"/>
      <c r="W35" s="466"/>
      <c r="X35" s="467"/>
      <c r="Y35" s="467"/>
      <c r="Z35" s="467"/>
      <c r="AA35" s="467"/>
      <c r="AB35" s="467"/>
      <c r="AC35" s="467"/>
      <c r="AD35" s="467"/>
      <c r="AE35" s="468"/>
    </row>
    <row r="36" spans="2:31" ht="45" customHeight="1" x14ac:dyDescent="0.15">
      <c r="B36" s="196">
        <v>23</v>
      </c>
      <c r="C36" s="460"/>
      <c r="D36" s="460"/>
      <c r="E36" s="460"/>
      <c r="F36" s="460"/>
      <c r="G36" s="460"/>
      <c r="H36" s="460"/>
      <c r="I36" s="460"/>
      <c r="J36" s="460"/>
      <c r="K36" s="460"/>
      <c r="L36" s="459"/>
      <c r="M36" s="459"/>
      <c r="N36" s="459"/>
      <c r="O36" s="462"/>
      <c r="P36" s="462"/>
      <c r="Q36" s="462"/>
      <c r="R36" s="462"/>
      <c r="S36" s="462"/>
      <c r="T36" s="462"/>
      <c r="U36" s="462"/>
      <c r="V36" s="462"/>
      <c r="W36" s="466"/>
      <c r="X36" s="467"/>
      <c r="Y36" s="467"/>
      <c r="Z36" s="467"/>
      <c r="AA36" s="467"/>
      <c r="AB36" s="467"/>
      <c r="AC36" s="467"/>
      <c r="AD36" s="467"/>
      <c r="AE36" s="468"/>
    </row>
    <row r="37" spans="2:31" ht="45" customHeight="1" x14ac:dyDescent="0.15">
      <c r="B37" s="196">
        <v>24</v>
      </c>
      <c r="C37" s="460"/>
      <c r="D37" s="460"/>
      <c r="E37" s="460"/>
      <c r="F37" s="460"/>
      <c r="G37" s="460"/>
      <c r="H37" s="460"/>
      <c r="I37" s="460"/>
      <c r="J37" s="460"/>
      <c r="K37" s="460"/>
      <c r="L37" s="459"/>
      <c r="M37" s="459"/>
      <c r="N37" s="459"/>
      <c r="O37" s="462"/>
      <c r="P37" s="462"/>
      <c r="Q37" s="462"/>
      <c r="R37" s="462"/>
      <c r="S37" s="462"/>
      <c r="T37" s="462"/>
      <c r="U37" s="462"/>
      <c r="V37" s="462"/>
      <c r="W37" s="466"/>
      <c r="X37" s="467"/>
      <c r="Y37" s="467"/>
      <c r="Z37" s="467"/>
      <c r="AA37" s="467"/>
      <c r="AB37" s="467"/>
      <c r="AC37" s="467"/>
      <c r="AD37" s="467"/>
      <c r="AE37" s="468"/>
    </row>
    <row r="38" spans="2:31" ht="45" customHeight="1" x14ac:dyDescent="0.15">
      <c r="B38" s="196">
        <v>25</v>
      </c>
      <c r="C38" s="460"/>
      <c r="D38" s="460"/>
      <c r="E38" s="460"/>
      <c r="F38" s="460"/>
      <c r="G38" s="460"/>
      <c r="H38" s="460"/>
      <c r="I38" s="460"/>
      <c r="J38" s="460"/>
      <c r="K38" s="460"/>
      <c r="L38" s="459"/>
      <c r="M38" s="459"/>
      <c r="N38" s="459"/>
      <c r="O38" s="462"/>
      <c r="P38" s="462"/>
      <c r="Q38" s="462"/>
      <c r="R38" s="462"/>
      <c r="S38" s="462"/>
      <c r="T38" s="462"/>
      <c r="U38" s="462"/>
      <c r="V38" s="462"/>
      <c r="W38" s="466"/>
      <c r="X38" s="467"/>
      <c r="Y38" s="467"/>
      <c r="Z38" s="467"/>
      <c r="AA38" s="467"/>
      <c r="AB38" s="467"/>
      <c r="AC38" s="467"/>
      <c r="AD38" s="467"/>
      <c r="AE38" s="468"/>
    </row>
    <row r="39" spans="2:31" ht="45" customHeight="1" x14ac:dyDescent="0.15">
      <c r="B39" s="196">
        <v>26</v>
      </c>
      <c r="C39" s="460"/>
      <c r="D39" s="460"/>
      <c r="E39" s="460"/>
      <c r="F39" s="460"/>
      <c r="G39" s="460"/>
      <c r="H39" s="460"/>
      <c r="I39" s="460"/>
      <c r="J39" s="460"/>
      <c r="K39" s="460"/>
      <c r="L39" s="459"/>
      <c r="M39" s="459"/>
      <c r="N39" s="459"/>
      <c r="O39" s="462"/>
      <c r="P39" s="462"/>
      <c r="Q39" s="462"/>
      <c r="R39" s="462"/>
      <c r="S39" s="462"/>
      <c r="T39" s="462"/>
      <c r="U39" s="462"/>
      <c r="V39" s="462"/>
      <c r="W39" s="466"/>
      <c r="X39" s="467"/>
      <c r="Y39" s="467"/>
      <c r="Z39" s="467"/>
      <c r="AA39" s="467"/>
      <c r="AB39" s="467"/>
      <c r="AC39" s="467"/>
      <c r="AD39" s="467"/>
      <c r="AE39" s="468"/>
    </row>
    <row r="40" spans="2:31" ht="45" customHeight="1" x14ac:dyDescent="0.15">
      <c r="B40" s="196">
        <v>27</v>
      </c>
      <c r="C40" s="460"/>
      <c r="D40" s="460"/>
      <c r="E40" s="460"/>
      <c r="F40" s="460"/>
      <c r="G40" s="460"/>
      <c r="H40" s="460"/>
      <c r="I40" s="460"/>
      <c r="J40" s="460"/>
      <c r="K40" s="460"/>
      <c r="L40" s="459"/>
      <c r="M40" s="459"/>
      <c r="N40" s="459"/>
      <c r="O40" s="462"/>
      <c r="P40" s="462"/>
      <c r="Q40" s="462"/>
      <c r="R40" s="462"/>
      <c r="S40" s="462"/>
      <c r="T40" s="462"/>
      <c r="U40" s="462"/>
      <c r="V40" s="462"/>
      <c r="W40" s="466"/>
      <c r="X40" s="467"/>
      <c r="Y40" s="467"/>
      <c r="Z40" s="467"/>
      <c r="AA40" s="467"/>
      <c r="AB40" s="467"/>
      <c r="AC40" s="467"/>
      <c r="AD40" s="467"/>
      <c r="AE40" s="468"/>
    </row>
    <row r="41" spans="2:31" ht="45" customHeight="1" x14ac:dyDescent="0.15">
      <c r="B41" s="196">
        <v>28</v>
      </c>
      <c r="C41" s="460"/>
      <c r="D41" s="460"/>
      <c r="E41" s="460"/>
      <c r="F41" s="460"/>
      <c r="G41" s="460"/>
      <c r="H41" s="460"/>
      <c r="I41" s="460"/>
      <c r="J41" s="460"/>
      <c r="K41" s="460"/>
      <c r="L41" s="459"/>
      <c r="M41" s="459"/>
      <c r="N41" s="459"/>
      <c r="O41" s="462"/>
      <c r="P41" s="462"/>
      <c r="Q41" s="462"/>
      <c r="R41" s="462"/>
      <c r="S41" s="462"/>
      <c r="T41" s="462"/>
      <c r="U41" s="462"/>
      <c r="V41" s="462"/>
      <c r="W41" s="466"/>
      <c r="X41" s="467"/>
      <c r="Y41" s="467"/>
      <c r="Z41" s="467"/>
      <c r="AA41" s="467"/>
      <c r="AB41" s="467"/>
      <c r="AC41" s="467"/>
      <c r="AD41" s="467"/>
      <c r="AE41" s="468"/>
    </row>
    <row r="42" spans="2:31" ht="45" customHeight="1" x14ac:dyDescent="0.15">
      <c r="B42" s="196">
        <v>29</v>
      </c>
      <c r="C42" s="460"/>
      <c r="D42" s="460"/>
      <c r="E42" s="460"/>
      <c r="F42" s="460"/>
      <c r="G42" s="460"/>
      <c r="H42" s="460"/>
      <c r="I42" s="460"/>
      <c r="J42" s="460"/>
      <c r="K42" s="460"/>
      <c r="L42" s="459"/>
      <c r="M42" s="459"/>
      <c r="N42" s="459"/>
      <c r="O42" s="462"/>
      <c r="P42" s="462"/>
      <c r="Q42" s="462"/>
      <c r="R42" s="462"/>
      <c r="S42" s="462"/>
      <c r="T42" s="462"/>
      <c r="U42" s="462"/>
      <c r="V42" s="462"/>
      <c r="W42" s="466"/>
      <c r="X42" s="467"/>
      <c r="Y42" s="467"/>
      <c r="Z42" s="467"/>
      <c r="AA42" s="467"/>
      <c r="AB42" s="467"/>
      <c r="AC42" s="467"/>
      <c r="AD42" s="467"/>
      <c r="AE42" s="468"/>
    </row>
    <row r="43" spans="2:31" ht="45" customHeight="1" x14ac:dyDescent="0.15">
      <c r="B43" s="196">
        <v>30</v>
      </c>
      <c r="C43" s="460"/>
      <c r="D43" s="460"/>
      <c r="E43" s="460"/>
      <c r="F43" s="460"/>
      <c r="G43" s="460"/>
      <c r="H43" s="460"/>
      <c r="I43" s="460"/>
      <c r="J43" s="460"/>
      <c r="K43" s="460"/>
      <c r="L43" s="459"/>
      <c r="M43" s="459"/>
      <c r="N43" s="459"/>
      <c r="O43" s="462"/>
      <c r="P43" s="462"/>
      <c r="Q43" s="462"/>
      <c r="R43" s="462"/>
      <c r="S43" s="462"/>
      <c r="T43" s="462"/>
      <c r="U43" s="462"/>
      <c r="V43" s="462"/>
      <c r="W43" s="466"/>
      <c r="X43" s="467"/>
      <c r="Y43" s="467"/>
      <c r="Z43" s="467"/>
      <c r="AA43" s="467"/>
      <c r="AB43" s="467"/>
      <c r="AC43" s="467"/>
      <c r="AD43" s="467"/>
      <c r="AE43" s="468"/>
    </row>
    <row r="44" spans="2:31" ht="45" customHeight="1" x14ac:dyDescent="0.15">
      <c r="B44" s="196">
        <v>31</v>
      </c>
      <c r="C44" s="460"/>
      <c r="D44" s="460"/>
      <c r="E44" s="460"/>
      <c r="F44" s="460"/>
      <c r="G44" s="460"/>
      <c r="H44" s="460"/>
      <c r="I44" s="460"/>
      <c r="J44" s="460"/>
      <c r="K44" s="460"/>
      <c r="L44" s="459"/>
      <c r="M44" s="459"/>
      <c r="N44" s="459"/>
      <c r="O44" s="462"/>
      <c r="P44" s="462"/>
      <c r="Q44" s="462"/>
      <c r="R44" s="462"/>
      <c r="S44" s="462"/>
      <c r="T44" s="462"/>
      <c r="U44" s="462"/>
      <c r="V44" s="462"/>
      <c r="W44" s="466"/>
      <c r="X44" s="467"/>
      <c r="Y44" s="467"/>
      <c r="Z44" s="467"/>
      <c r="AA44" s="467"/>
      <c r="AB44" s="467"/>
      <c r="AC44" s="467"/>
      <c r="AD44" s="467"/>
      <c r="AE44" s="468"/>
    </row>
    <row r="45" spans="2:31" ht="45" customHeight="1" x14ac:dyDescent="0.15">
      <c r="B45" s="196">
        <v>32</v>
      </c>
      <c r="C45" s="460"/>
      <c r="D45" s="460"/>
      <c r="E45" s="460"/>
      <c r="F45" s="460"/>
      <c r="G45" s="460"/>
      <c r="H45" s="460"/>
      <c r="I45" s="460"/>
      <c r="J45" s="460"/>
      <c r="K45" s="460"/>
      <c r="L45" s="459"/>
      <c r="M45" s="459"/>
      <c r="N45" s="459"/>
      <c r="O45" s="462"/>
      <c r="P45" s="462"/>
      <c r="Q45" s="462"/>
      <c r="R45" s="462"/>
      <c r="S45" s="462"/>
      <c r="T45" s="462"/>
      <c r="U45" s="462"/>
      <c r="V45" s="462"/>
      <c r="W45" s="466"/>
      <c r="X45" s="467"/>
      <c r="Y45" s="467"/>
      <c r="Z45" s="467"/>
      <c r="AA45" s="467"/>
      <c r="AB45" s="467"/>
      <c r="AC45" s="467"/>
      <c r="AD45" s="467"/>
      <c r="AE45" s="468"/>
    </row>
    <row r="46" spans="2:31" ht="45" customHeight="1" x14ac:dyDescent="0.15">
      <c r="B46" s="196">
        <v>33</v>
      </c>
      <c r="C46" s="460"/>
      <c r="D46" s="460"/>
      <c r="E46" s="460"/>
      <c r="F46" s="460"/>
      <c r="G46" s="460"/>
      <c r="H46" s="460"/>
      <c r="I46" s="460"/>
      <c r="J46" s="460"/>
      <c r="K46" s="460"/>
      <c r="L46" s="459"/>
      <c r="M46" s="459"/>
      <c r="N46" s="459"/>
      <c r="O46" s="462"/>
      <c r="P46" s="462"/>
      <c r="Q46" s="462"/>
      <c r="R46" s="462"/>
      <c r="S46" s="462"/>
      <c r="T46" s="462"/>
      <c r="U46" s="462"/>
      <c r="V46" s="462"/>
      <c r="W46" s="466"/>
      <c r="X46" s="467"/>
      <c r="Y46" s="467"/>
      <c r="Z46" s="467"/>
      <c r="AA46" s="467"/>
      <c r="AB46" s="467"/>
      <c r="AC46" s="467"/>
      <c r="AD46" s="467"/>
      <c r="AE46" s="468"/>
    </row>
    <row r="47" spans="2:31" ht="45" customHeight="1" x14ac:dyDescent="0.15">
      <c r="B47" s="196">
        <v>34</v>
      </c>
      <c r="C47" s="460"/>
      <c r="D47" s="460"/>
      <c r="E47" s="460"/>
      <c r="F47" s="460"/>
      <c r="G47" s="460"/>
      <c r="H47" s="460"/>
      <c r="I47" s="460"/>
      <c r="J47" s="460"/>
      <c r="K47" s="460"/>
      <c r="L47" s="459"/>
      <c r="M47" s="459"/>
      <c r="N47" s="459"/>
      <c r="O47" s="462"/>
      <c r="P47" s="462"/>
      <c r="Q47" s="462"/>
      <c r="R47" s="462"/>
      <c r="S47" s="462"/>
      <c r="T47" s="462"/>
      <c r="U47" s="462"/>
      <c r="V47" s="462"/>
      <c r="W47" s="466"/>
      <c r="X47" s="467"/>
      <c r="Y47" s="467"/>
      <c r="Z47" s="467"/>
      <c r="AA47" s="467"/>
      <c r="AB47" s="467"/>
      <c r="AC47" s="467"/>
      <c r="AD47" s="467"/>
      <c r="AE47" s="468"/>
    </row>
    <row r="48" spans="2:31" ht="8.25" customHeight="1" x14ac:dyDescent="0.15"/>
  </sheetData>
  <mergeCells count="145">
    <mergeCell ref="L45:N45"/>
    <mergeCell ref="L46:N46"/>
    <mergeCell ref="L47:N47"/>
    <mergeCell ref="W47:AE47"/>
    <mergeCell ref="O46:V46"/>
    <mergeCell ref="O47:V47"/>
    <mergeCell ref="W44:AE44"/>
    <mergeCell ref="W45:AE45"/>
    <mergeCell ref="O40:V40"/>
    <mergeCell ref="O41:V41"/>
    <mergeCell ref="O42:V42"/>
    <mergeCell ref="O43:V43"/>
    <mergeCell ref="O44:V44"/>
    <mergeCell ref="O45:V45"/>
    <mergeCell ref="O34:V34"/>
    <mergeCell ref="O35:V35"/>
    <mergeCell ref="O36:V36"/>
    <mergeCell ref="O37:V37"/>
    <mergeCell ref="O38:V38"/>
    <mergeCell ref="O39:V39"/>
    <mergeCell ref="W46:AE46"/>
    <mergeCell ref="W29:AE29"/>
    <mergeCell ref="W30:AE30"/>
    <mergeCell ref="W31:AE31"/>
    <mergeCell ref="W32:AE32"/>
    <mergeCell ref="W33:AE33"/>
    <mergeCell ref="W34:AE34"/>
    <mergeCell ref="W35:AE35"/>
    <mergeCell ref="W36:AE36"/>
    <mergeCell ref="W37:AE37"/>
    <mergeCell ref="W38:AE38"/>
    <mergeCell ref="W39:AE39"/>
    <mergeCell ref="W40:AE40"/>
    <mergeCell ref="W41:AE41"/>
    <mergeCell ref="W42:AE42"/>
    <mergeCell ref="W43:AE43"/>
    <mergeCell ref="V9:AD9"/>
    <mergeCell ref="O31:V31"/>
    <mergeCell ref="O20:V20"/>
    <mergeCell ref="O21:V21"/>
    <mergeCell ref="O22:V22"/>
    <mergeCell ref="O23:V23"/>
    <mergeCell ref="O24:V24"/>
    <mergeCell ref="W20:AE20"/>
    <mergeCell ref="W21:AE21"/>
    <mergeCell ref="W22:AE22"/>
    <mergeCell ref="W23:AE23"/>
    <mergeCell ref="W24:AE24"/>
    <mergeCell ref="W25:AE25"/>
    <mergeCell ref="W17:AE17"/>
    <mergeCell ref="W18:AE18"/>
    <mergeCell ref="O25:V25"/>
    <mergeCell ref="O26:V26"/>
    <mergeCell ref="O27:V27"/>
    <mergeCell ref="O28:V28"/>
    <mergeCell ref="O29:V29"/>
    <mergeCell ref="O30:V30"/>
    <mergeCell ref="W26:AE26"/>
    <mergeCell ref="W27:AE27"/>
    <mergeCell ref="W28:AE28"/>
    <mergeCell ref="Z2:AE2"/>
    <mergeCell ref="B4:AF4"/>
    <mergeCell ref="B5:AF5"/>
    <mergeCell ref="B6:AF6"/>
    <mergeCell ref="O17:V17"/>
    <mergeCell ref="L27:N27"/>
    <mergeCell ref="L28:N28"/>
    <mergeCell ref="L29:N29"/>
    <mergeCell ref="L30:N30"/>
    <mergeCell ref="L24:N24"/>
    <mergeCell ref="L25:N25"/>
    <mergeCell ref="W19:AE19"/>
    <mergeCell ref="O14:V14"/>
    <mergeCell ref="C29:K29"/>
    <mergeCell ref="C30:K30"/>
    <mergeCell ref="L26:N26"/>
    <mergeCell ref="O19:V19"/>
    <mergeCell ref="O18:V18"/>
    <mergeCell ref="W13:AE13"/>
    <mergeCell ref="W14:AE14"/>
    <mergeCell ref="O15:V15"/>
    <mergeCell ref="O16:V16"/>
    <mergeCell ref="W15:AE15"/>
    <mergeCell ref="W16:AE16"/>
    <mergeCell ref="O13:V13"/>
    <mergeCell ref="C23:K23"/>
    <mergeCell ref="C24:K24"/>
    <mergeCell ref="C25:K25"/>
    <mergeCell ref="C26:K26"/>
    <mergeCell ref="C27:K27"/>
    <mergeCell ref="L38:N38"/>
    <mergeCell ref="L39:N39"/>
    <mergeCell ref="L40:N40"/>
    <mergeCell ref="C13:K13"/>
    <mergeCell ref="L13:N13"/>
    <mergeCell ref="C28:K28"/>
    <mergeCell ref="L23:N23"/>
    <mergeCell ref="C38:K38"/>
    <mergeCell ref="L21:N21"/>
    <mergeCell ref="L22:N22"/>
    <mergeCell ref="L34:N34"/>
    <mergeCell ref="L35:N35"/>
    <mergeCell ref="L36:N36"/>
    <mergeCell ref="L37:N37"/>
    <mergeCell ref="O32:V32"/>
    <mergeCell ref="O33:V33"/>
    <mergeCell ref="C31:K31"/>
    <mergeCell ref="C32:K32"/>
    <mergeCell ref="C20:K20"/>
    <mergeCell ref="C21:K21"/>
    <mergeCell ref="C45:K45"/>
    <mergeCell ref="C46:K46"/>
    <mergeCell ref="C47:K47"/>
    <mergeCell ref="C14:K14"/>
    <mergeCell ref="C15:K15"/>
    <mergeCell ref="C16:K16"/>
    <mergeCell ref="C17:K17"/>
    <mergeCell ref="C18:K18"/>
    <mergeCell ref="C19:K19"/>
    <mergeCell ref="C39:K39"/>
    <mergeCell ref="C40:K40"/>
    <mergeCell ref="C43:K43"/>
    <mergeCell ref="C34:K34"/>
    <mergeCell ref="C35:K35"/>
    <mergeCell ref="C36:K36"/>
    <mergeCell ref="C37:K37"/>
    <mergeCell ref="C41:K41"/>
    <mergeCell ref="C42:K42"/>
    <mergeCell ref="C33:K33"/>
    <mergeCell ref="C44:K44"/>
    <mergeCell ref="C22:K22"/>
    <mergeCell ref="L31:N31"/>
    <mergeCell ref="L32:N32"/>
    <mergeCell ref="L33:N33"/>
    <mergeCell ref="L41:N41"/>
    <mergeCell ref="L42:N42"/>
    <mergeCell ref="L43:N43"/>
    <mergeCell ref="L44:N44"/>
    <mergeCell ref="L20:N20"/>
    <mergeCell ref="L14:N14"/>
    <mergeCell ref="L15:N15"/>
    <mergeCell ref="L16:N16"/>
    <mergeCell ref="L17:N17"/>
    <mergeCell ref="L18:N18"/>
    <mergeCell ref="L19:N19"/>
  </mergeCells>
  <printOptions horizontalCentered="1"/>
  <pageMargins left="0.47244094488188981" right="0.11811023622047245" top="0.47244094488188981" bottom="0.47244094488188981" header="0.31496062992125984" footer="0.31496062992125984"/>
  <pageSetup paperSize="9" scale="76" fitToHeight="0"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B0A10-E50C-0142-995B-E81F9C6A94F7}">
  <sheetPr codeName="Sheet25">
    <tabColor theme="8" tint="0.39997558519241921"/>
  </sheetPr>
  <dimension ref="A1:AZ1000"/>
  <sheetViews>
    <sheetView zoomScale="141" workbookViewId="0">
      <selection activeCell="AB21" sqref="AB21:AM32"/>
    </sheetView>
  </sheetViews>
  <sheetFormatPr baseColWidth="10" defaultColWidth="14.5" defaultRowHeight="15" customHeight="1" x14ac:dyDescent="0.2"/>
  <cols>
    <col min="1" max="1" width="1.5" style="277" customWidth="1"/>
    <col min="2" max="13" width="3.5" style="277" customWidth="1"/>
    <col min="14" max="14" width="1.6640625" style="277" customWidth="1"/>
    <col min="15" max="26" width="3.5" style="277" customWidth="1"/>
    <col min="27" max="27" width="1.5" style="277" customWidth="1"/>
    <col min="28" max="39" width="3.5" style="277" customWidth="1"/>
    <col min="40" max="40" width="1.6640625" style="277" customWidth="1"/>
    <col min="41" max="52" width="3.5" style="277" customWidth="1"/>
    <col min="53" max="16384" width="14.5" style="277"/>
  </cols>
  <sheetData>
    <row r="1" spans="1:52" ht="14.25" customHeight="1" x14ac:dyDescent="0.2">
      <c r="A1" s="470" t="s">
        <v>644</v>
      </c>
      <c r="B1" s="471"/>
      <c r="C1" s="471"/>
      <c r="D1" s="471"/>
      <c r="E1" s="471"/>
      <c r="F1" s="471"/>
      <c r="G1" s="471"/>
      <c r="H1" s="471"/>
      <c r="I1" s="471"/>
      <c r="J1" s="471"/>
      <c r="K1" s="471"/>
      <c r="L1" s="471"/>
      <c r="M1" s="471"/>
      <c r="N1" s="471"/>
      <c r="O1" s="471"/>
      <c r="P1" s="471"/>
      <c r="Q1" s="471"/>
      <c r="R1" s="471"/>
      <c r="S1" s="471"/>
      <c r="T1" s="471"/>
      <c r="U1" s="471"/>
      <c r="V1" s="471"/>
      <c r="W1" s="471"/>
      <c r="X1" s="471"/>
      <c r="Y1" s="471"/>
      <c r="Z1" s="471"/>
      <c r="AA1" s="470" t="s">
        <v>644</v>
      </c>
      <c r="AB1" s="471"/>
      <c r="AC1" s="471"/>
      <c r="AD1" s="471"/>
      <c r="AE1" s="471"/>
      <c r="AF1" s="471"/>
      <c r="AG1" s="471"/>
      <c r="AH1" s="471"/>
      <c r="AI1" s="471"/>
      <c r="AJ1" s="471"/>
      <c r="AK1" s="471"/>
      <c r="AL1" s="471"/>
      <c r="AM1" s="471"/>
      <c r="AN1" s="471"/>
      <c r="AO1" s="471"/>
      <c r="AP1" s="471"/>
      <c r="AQ1" s="471"/>
      <c r="AR1" s="471"/>
      <c r="AS1" s="471"/>
      <c r="AT1" s="471"/>
      <c r="AU1" s="471"/>
      <c r="AV1" s="471"/>
      <c r="AW1" s="471"/>
      <c r="AX1" s="471"/>
      <c r="AY1" s="471"/>
      <c r="AZ1" s="471"/>
    </row>
    <row r="2" spans="1:52" ht="16.5" customHeight="1" x14ac:dyDescent="0.2">
      <c r="A2" s="472" t="s">
        <v>646</v>
      </c>
      <c r="B2" s="471"/>
      <c r="C2" s="471"/>
      <c r="D2" s="471"/>
      <c r="E2" s="471"/>
      <c r="F2" s="471"/>
      <c r="G2" s="471"/>
      <c r="H2" s="471"/>
      <c r="I2" s="471"/>
      <c r="J2" s="471"/>
      <c r="K2" s="471"/>
      <c r="L2" s="471"/>
      <c r="M2" s="471"/>
      <c r="N2" s="471"/>
      <c r="O2" s="471"/>
      <c r="P2" s="471"/>
      <c r="Q2" s="471"/>
      <c r="R2" s="471"/>
      <c r="S2" s="471"/>
      <c r="T2" s="471"/>
      <c r="U2" s="471"/>
      <c r="V2" s="471"/>
      <c r="W2" s="471"/>
      <c r="X2" s="471"/>
      <c r="Y2" s="471"/>
      <c r="Z2" s="471"/>
      <c r="AA2" s="472" t="s">
        <v>646</v>
      </c>
      <c r="AB2" s="471"/>
      <c r="AC2" s="471"/>
      <c r="AD2" s="471"/>
      <c r="AE2" s="471"/>
      <c r="AF2" s="471"/>
      <c r="AG2" s="471"/>
      <c r="AH2" s="471"/>
      <c r="AI2" s="471"/>
      <c r="AJ2" s="471"/>
      <c r="AK2" s="471"/>
      <c r="AL2" s="471"/>
      <c r="AM2" s="471"/>
      <c r="AN2" s="471"/>
      <c r="AO2" s="471"/>
      <c r="AP2" s="471"/>
      <c r="AQ2" s="471"/>
      <c r="AR2" s="471"/>
      <c r="AS2" s="471"/>
      <c r="AT2" s="471"/>
      <c r="AU2" s="471"/>
      <c r="AV2" s="471"/>
      <c r="AW2" s="471"/>
      <c r="AX2" s="471"/>
      <c r="AY2" s="471"/>
      <c r="AZ2" s="471"/>
    </row>
    <row r="3" spans="1:52" ht="14.25" customHeight="1" x14ac:dyDescent="0.2">
      <c r="A3" s="470" t="s">
        <v>478</v>
      </c>
      <c r="B3" s="471"/>
      <c r="C3" s="471"/>
      <c r="D3" s="471"/>
      <c r="E3" s="471"/>
      <c r="F3" s="471"/>
      <c r="G3" s="471"/>
      <c r="H3" s="471"/>
      <c r="I3" s="471"/>
      <c r="J3" s="471"/>
      <c r="K3" s="471"/>
      <c r="L3" s="471"/>
      <c r="M3" s="471"/>
      <c r="N3" s="471"/>
      <c r="O3" s="471"/>
      <c r="P3" s="471"/>
      <c r="Q3" s="471"/>
      <c r="R3" s="471"/>
      <c r="S3" s="471"/>
      <c r="T3" s="471"/>
      <c r="U3" s="471"/>
      <c r="V3" s="471"/>
      <c r="W3" s="471"/>
      <c r="X3" s="471"/>
      <c r="Y3" s="471"/>
      <c r="Z3" s="471"/>
      <c r="AA3" s="470" t="s">
        <v>478</v>
      </c>
      <c r="AB3" s="471"/>
      <c r="AC3" s="471"/>
      <c r="AD3" s="471"/>
      <c r="AE3" s="471"/>
      <c r="AF3" s="471"/>
      <c r="AG3" s="471"/>
      <c r="AH3" s="471"/>
      <c r="AI3" s="471"/>
      <c r="AJ3" s="471"/>
      <c r="AK3" s="471"/>
      <c r="AL3" s="471"/>
      <c r="AM3" s="471"/>
      <c r="AN3" s="471"/>
      <c r="AO3" s="471"/>
      <c r="AP3" s="471"/>
      <c r="AQ3" s="471"/>
      <c r="AR3" s="471"/>
      <c r="AS3" s="471"/>
      <c r="AT3" s="471"/>
      <c r="AU3" s="471"/>
      <c r="AV3" s="471"/>
      <c r="AW3" s="471"/>
      <c r="AX3" s="471"/>
      <c r="AY3" s="471"/>
      <c r="AZ3" s="471"/>
    </row>
    <row r="4" spans="1:52" ht="14.25" customHeight="1" x14ac:dyDescent="0.2">
      <c r="A4" s="472" t="s">
        <v>480</v>
      </c>
      <c r="B4" s="471"/>
      <c r="C4" s="471"/>
      <c r="D4" s="471"/>
      <c r="E4" s="471"/>
      <c r="F4" s="471"/>
      <c r="G4" s="471"/>
      <c r="H4" s="471"/>
      <c r="I4" s="471"/>
      <c r="J4" s="471"/>
      <c r="K4" s="471"/>
      <c r="L4" s="471"/>
      <c r="M4" s="471"/>
      <c r="N4" s="471"/>
      <c r="O4" s="471"/>
      <c r="P4" s="471"/>
      <c r="Q4" s="471"/>
      <c r="R4" s="471"/>
      <c r="S4" s="471"/>
      <c r="T4" s="471"/>
      <c r="U4" s="471"/>
      <c r="V4" s="471"/>
      <c r="W4" s="471"/>
      <c r="X4" s="471"/>
      <c r="Y4" s="471"/>
      <c r="Z4" s="471"/>
      <c r="AA4" s="472" t="s">
        <v>480</v>
      </c>
      <c r="AB4" s="471"/>
      <c r="AC4" s="471"/>
      <c r="AD4" s="471"/>
      <c r="AE4" s="471"/>
      <c r="AF4" s="471"/>
      <c r="AG4" s="471"/>
      <c r="AH4" s="471"/>
      <c r="AI4" s="471"/>
      <c r="AJ4" s="471"/>
      <c r="AK4" s="471"/>
      <c r="AL4" s="471"/>
      <c r="AM4" s="471"/>
      <c r="AN4" s="471"/>
      <c r="AO4" s="471"/>
      <c r="AP4" s="471"/>
      <c r="AQ4" s="471"/>
      <c r="AR4" s="471"/>
      <c r="AS4" s="471"/>
      <c r="AT4" s="471"/>
      <c r="AU4" s="471"/>
      <c r="AV4" s="471"/>
      <c r="AW4" s="471"/>
      <c r="AX4" s="471"/>
      <c r="AY4" s="471"/>
      <c r="AZ4" s="471"/>
    </row>
    <row r="5" spans="1:52" ht="14.25" customHeight="1" thickBot="1" x14ac:dyDescent="0.25">
      <c r="A5" s="278"/>
      <c r="B5" s="278"/>
      <c r="C5" s="278"/>
      <c r="D5" s="278"/>
      <c r="E5" s="278"/>
      <c r="F5" s="278"/>
      <c r="G5" s="278"/>
      <c r="H5" s="278"/>
      <c r="I5" s="278"/>
      <c r="J5" s="278"/>
      <c r="K5" s="278"/>
      <c r="L5" s="278"/>
      <c r="M5" s="278"/>
      <c r="N5" s="278"/>
      <c r="O5" s="278"/>
      <c r="P5" s="278"/>
      <c r="Q5" s="278"/>
      <c r="R5" s="278"/>
      <c r="S5" s="278"/>
      <c r="T5" s="278"/>
      <c r="U5" s="278"/>
      <c r="V5" s="278"/>
      <c r="W5" s="278"/>
      <c r="X5" s="278"/>
      <c r="Y5" s="278"/>
      <c r="Z5" s="278"/>
      <c r="AA5" s="278"/>
      <c r="AB5" s="278"/>
      <c r="AC5" s="278"/>
      <c r="AD5" s="278"/>
      <c r="AE5" s="278"/>
      <c r="AF5" s="278"/>
      <c r="AG5" s="278"/>
      <c r="AH5" s="278"/>
      <c r="AI5" s="278"/>
      <c r="AJ5" s="278"/>
      <c r="AK5" s="278"/>
      <c r="AL5" s="278"/>
      <c r="AM5" s="278"/>
      <c r="AN5" s="278"/>
      <c r="AO5" s="278"/>
      <c r="AP5" s="278"/>
      <c r="AQ5" s="278"/>
      <c r="AR5" s="278"/>
      <c r="AS5" s="278"/>
      <c r="AT5" s="278"/>
      <c r="AU5" s="278"/>
      <c r="AV5" s="278"/>
      <c r="AW5" s="278"/>
      <c r="AX5" s="278"/>
      <c r="AY5" s="278"/>
      <c r="AZ5" s="278"/>
    </row>
    <row r="6" spans="1:52" ht="14.25" customHeight="1" thickTop="1" x14ac:dyDescent="0.2">
      <c r="A6" s="278"/>
      <c r="B6" s="473"/>
      <c r="C6" s="474"/>
      <c r="D6" s="474"/>
      <c r="E6" s="474"/>
      <c r="F6" s="474"/>
      <c r="G6" s="474"/>
      <c r="H6" s="474"/>
      <c r="I6" s="474"/>
      <c r="J6" s="474"/>
      <c r="K6" s="474"/>
      <c r="L6" s="474"/>
      <c r="M6" s="475"/>
      <c r="N6" s="279"/>
      <c r="O6" s="481"/>
      <c r="P6" s="474"/>
      <c r="Q6" s="474"/>
      <c r="R6" s="474"/>
      <c r="S6" s="474"/>
      <c r="T6" s="474"/>
      <c r="U6" s="474"/>
      <c r="V6" s="474"/>
      <c r="W6" s="474"/>
      <c r="X6" s="474"/>
      <c r="Y6" s="474"/>
      <c r="Z6" s="475"/>
      <c r="AA6" s="278"/>
      <c r="AB6" s="473"/>
      <c r="AC6" s="474"/>
      <c r="AD6" s="474"/>
      <c r="AE6" s="474"/>
      <c r="AF6" s="474"/>
      <c r="AG6" s="474"/>
      <c r="AH6" s="474"/>
      <c r="AI6" s="474"/>
      <c r="AJ6" s="474"/>
      <c r="AK6" s="474"/>
      <c r="AL6" s="474"/>
      <c r="AM6" s="475"/>
      <c r="AN6" s="279"/>
      <c r="AO6" s="481"/>
      <c r="AP6" s="474"/>
      <c r="AQ6" s="474"/>
      <c r="AR6" s="474"/>
      <c r="AS6" s="474"/>
      <c r="AT6" s="474"/>
      <c r="AU6" s="474"/>
      <c r="AV6" s="474"/>
      <c r="AW6" s="474"/>
      <c r="AX6" s="474"/>
      <c r="AY6" s="474"/>
      <c r="AZ6" s="475"/>
    </row>
    <row r="7" spans="1:52" ht="14.25" customHeight="1" x14ac:dyDescent="0.2">
      <c r="A7" s="278"/>
      <c r="B7" s="476"/>
      <c r="C7" s="471"/>
      <c r="D7" s="471"/>
      <c r="E7" s="471"/>
      <c r="F7" s="471"/>
      <c r="G7" s="471"/>
      <c r="H7" s="471"/>
      <c r="I7" s="471"/>
      <c r="J7" s="471"/>
      <c r="K7" s="471"/>
      <c r="L7" s="471"/>
      <c r="M7" s="477"/>
      <c r="N7" s="279"/>
      <c r="O7" s="476"/>
      <c r="P7" s="471"/>
      <c r="Q7" s="471"/>
      <c r="R7" s="471"/>
      <c r="S7" s="471"/>
      <c r="T7" s="471"/>
      <c r="U7" s="471"/>
      <c r="V7" s="471"/>
      <c r="W7" s="471"/>
      <c r="X7" s="471"/>
      <c r="Y7" s="471"/>
      <c r="Z7" s="477"/>
      <c r="AA7" s="278"/>
      <c r="AB7" s="476"/>
      <c r="AC7" s="471"/>
      <c r="AD7" s="471"/>
      <c r="AE7" s="471"/>
      <c r="AF7" s="471"/>
      <c r="AG7" s="471"/>
      <c r="AH7" s="471"/>
      <c r="AI7" s="471"/>
      <c r="AJ7" s="471"/>
      <c r="AK7" s="471"/>
      <c r="AL7" s="471"/>
      <c r="AM7" s="477"/>
      <c r="AN7" s="279"/>
      <c r="AO7" s="476"/>
      <c r="AP7" s="471"/>
      <c r="AQ7" s="471"/>
      <c r="AR7" s="471"/>
      <c r="AS7" s="471"/>
      <c r="AT7" s="471"/>
      <c r="AU7" s="471"/>
      <c r="AV7" s="471"/>
      <c r="AW7" s="471"/>
      <c r="AX7" s="471"/>
      <c r="AY7" s="471"/>
      <c r="AZ7" s="477"/>
    </row>
    <row r="8" spans="1:52" ht="14.25" customHeight="1" x14ac:dyDescent="0.2">
      <c r="A8" s="278"/>
      <c r="B8" s="476"/>
      <c r="C8" s="471"/>
      <c r="D8" s="471"/>
      <c r="E8" s="471"/>
      <c r="F8" s="471"/>
      <c r="G8" s="471"/>
      <c r="H8" s="471"/>
      <c r="I8" s="471"/>
      <c r="J8" s="471"/>
      <c r="K8" s="471"/>
      <c r="L8" s="471"/>
      <c r="M8" s="477"/>
      <c r="N8" s="279"/>
      <c r="O8" s="476"/>
      <c r="P8" s="471"/>
      <c r="Q8" s="471"/>
      <c r="R8" s="471"/>
      <c r="S8" s="471"/>
      <c r="T8" s="471"/>
      <c r="U8" s="471"/>
      <c r="V8" s="471"/>
      <c r="W8" s="471"/>
      <c r="X8" s="471"/>
      <c r="Y8" s="471"/>
      <c r="Z8" s="477"/>
      <c r="AA8" s="278"/>
      <c r="AB8" s="476"/>
      <c r="AC8" s="471"/>
      <c r="AD8" s="471"/>
      <c r="AE8" s="471"/>
      <c r="AF8" s="471"/>
      <c r="AG8" s="471"/>
      <c r="AH8" s="471"/>
      <c r="AI8" s="471"/>
      <c r="AJ8" s="471"/>
      <c r="AK8" s="471"/>
      <c r="AL8" s="471"/>
      <c r="AM8" s="477"/>
      <c r="AN8" s="279"/>
      <c r="AO8" s="476"/>
      <c r="AP8" s="471"/>
      <c r="AQ8" s="471"/>
      <c r="AR8" s="471"/>
      <c r="AS8" s="471"/>
      <c r="AT8" s="471"/>
      <c r="AU8" s="471"/>
      <c r="AV8" s="471"/>
      <c r="AW8" s="471"/>
      <c r="AX8" s="471"/>
      <c r="AY8" s="471"/>
      <c r="AZ8" s="477"/>
    </row>
    <row r="9" spans="1:52" ht="14.25" customHeight="1" x14ac:dyDescent="0.2">
      <c r="A9" s="278"/>
      <c r="B9" s="476"/>
      <c r="C9" s="471"/>
      <c r="D9" s="471"/>
      <c r="E9" s="471"/>
      <c r="F9" s="471"/>
      <c r="G9" s="471"/>
      <c r="H9" s="471"/>
      <c r="I9" s="471"/>
      <c r="J9" s="471"/>
      <c r="K9" s="471"/>
      <c r="L9" s="471"/>
      <c r="M9" s="477"/>
      <c r="N9" s="279"/>
      <c r="O9" s="476"/>
      <c r="P9" s="471"/>
      <c r="Q9" s="471"/>
      <c r="R9" s="471"/>
      <c r="S9" s="471"/>
      <c r="T9" s="471"/>
      <c r="U9" s="471"/>
      <c r="V9" s="471"/>
      <c r="W9" s="471"/>
      <c r="X9" s="471"/>
      <c r="Y9" s="471"/>
      <c r="Z9" s="477"/>
      <c r="AA9" s="278"/>
      <c r="AB9" s="476"/>
      <c r="AC9" s="471"/>
      <c r="AD9" s="471"/>
      <c r="AE9" s="471"/>
      <c r="AF9" s="471"/>
      <c r="AG9" s="471"/>
      <c r="AH9" s="471"/>
      <c r="AI9" s="471"/>
      <c r="AJ9" s="471"/>
      <c r="AK9" s="471"/>
      <c r="AL9" s="471"/>
      <c r="AM9" s="477"/>
      <c r="AN9" s="279"/>
      <c r="AO9" s="476"/>
      <c r="AP9" s="471"/>
      <c r="AQ9" s="471"/>
      <c r="AR9" s="471"/>
      <c r="AS9" s="471"/>
      <c r="AT9" s="471"/>
      <c r="AU9" s="471"/>
      <c r="AV9" s="471"/>
      <c r="AW9" s="471"/>
      <c r="AX9" s="471"/>
      <c r="AY9" s="471"/>
      <c r="AZ9" s="477"/>
    </row>
    <row r="10" spans="1:52" ht="14.25" customHeight="1" x14ac:dyDescent="0.2">
      <c r="A10" s="278"/>
      <c r="B10" s="476"/>
      <c r="C10" s="471"/>
      <c r="D10" s="471"/>
      <c r="E10" s="471"/>
      <c r="F10" s="471"/>
      <c r="G10" s="471"/>
      <c r="H10" s="471"/>
      <c r="I10" s="471"/>
      <c r="J10" s="471"/>
      <c r="K10" s="471"/>
      <c r="L10" s="471"/>
      <c r="M10" s="477"/>
      <c r="N10" s="279"/>
      <c r="O10" s="476"/>
      <c r="P10" s="471"/>
      <c r="Q10" s="471"/>
      <c r="R10" s="471"/>
      <c r="S10" s="471"/>
      <c r="T10" s="471"/>
      <c r="U10" s="471"/>
      <c r="V10" s="471"/>
      <c r="W10" s="471"/>
      <c r="X10" s="471"/>
      <c r="Y10" s="471"/>
      <c r="Z10" s="477"/>
      <c r="AA10" s="278"/>
      <c r="AB10" s="476"/>
      <c r="AC10" s="471"/>
      <c r="AD10" s="471"/>
      <c r="AE10" s="471"/>
      <c r="AF10" s="471"/>
      <c r="AG10" s="471"/>
      <c r="AH10" s="471"/>
      <c r="AI10" s="471"/>
      <c r="AJ10" s="471"/>
      <c r="AK10" s="471"/>
      <c r="AL10" s="471"/>
      <c r="AM10" s="477"/>
      <c r="AN10" s="279"/>
      <c r="AO10" s="476"/>
      <c r="AP10" s="471"/>
      <c r="AQ10" s="471"/>
      <c r="AR10" s="471"/>
      <c r="AS10" s="471"/>
      <c r="AT10" s="471"/>
      <c r="AU10" s="471"/>
      <c r="AV10" s="471"/>
      <c r="AW10" s="471"/>
      <c r="AX10" s="471"/>
      <c r="AY10" s="471"/>
      <c r="AZ10" s="477"/>
    </row>
    <row r="11" spans="1:52" ht="14.25" customHeight="1" x14ac:dyDescent="0.2">
      <c r="A11" s="278"/>
      <c r="B11" s="476"/>
      <c r="C11" s="471"/>
      <c r="D11" s="471"/>
      <c r="E11" s="471"/>
      <c r="F11" s="471"/>
      <c r="G11" s="471"/>
      <c r="H11" s="471"/>
      <c r="I11" s="471"/>
      <c r="J11" s="471"/>
      <c r="K11" s="471"/>
      <c r="L11" s="471"/>
      <c r="M11" s="477"/>
      <c r="N11" s="279"/>
      <c r="O11" s="476"/>
      <c r="P11" s="471"/>
      <c r="Q11" s="471"/>
      <c r="R11" s="471"/>
      <c r="S11" s="471"/>
      <c r="T11" s="471"/>
      <c r="U11" s="471"/>
      <c r="V11" s="471"/>
      <c r="W11" s="471"/>
      <c r="X11" s="471"/>
      <c r="Y11" s="471"/>
      <c r="Z11" s="477"/>
      <c r="AA11" s="278"/>
      <c r="AB11" s="476"/>
      <c r="AC11" s="471"/>
      <c r="AD11" s="471"/>
      <c r="AE11" s="471"/>
      <c r="AF11" s="471"/>
      <c r="AG11" s="471"/>
      <c r="AH11" s="471"/>
      <c r="AI11" s="471"/>
      <c r="AJ11" s="471"/>
      <c r="AK11" s="471"/>
      <c r="AL11" s="471"/>
      <c r="AM11" s="477"/>
      <c r="AN11" s="279"/>
      <c r="AO11" s="476"/>
      <c r="AP11" s="471"/>
      <c r="AQ11" s="471"/>
      <c r="AR11" s="471"/>
      <c r="AS11" s="471"/>
      <c r="AT11" s="471"/>
      <c r="AU11" s="471"/>
      <c r="AV11" s="471"/>
      <c r="AW11" s="471"/>
      <c r="AX11" s="471"/>
      <c r="AY11" s="471"/>
      <c r="AZ11" s="477"/>
    </row>
    <row r="12" spans="1:52" ht="14.25" customHeight="1" x14ac:dyDescent="0.2">
      <c r="A12" s="278"/>
      <c r="B12" s="476"/>
      <c r="C12" s="471"/>
      <c r="D12" s="471"/>
      <c r="E12" s="471"/>
      <c r="F12" s="471"/>
      <c r="G12" s="471"/>
      <c r="H12" s="471"/>
      <c r="I12" s="471"/>
      <c r="J12" s="471"/>
      <c r="K12" s="471"/>
      <c r="L12" s="471"/>
      <c r="M12" s="477"/>
      <c r="N12" s="279"/>
      <c r="O12" s="476"/>
      <c r="P12" s="471"/>
      <c r="Q12" s="471"/>
      <c r="R12" s="471"/>
      <c r="S12" s="471"/>
      <c r="T12" s="471"/>
      <c r="U12" s="471"/>
      <c r="V12" s="471"/>
      <c r="W12" s="471"/>
      <c r="X12" s="471"/>
      <c r="Y12" s="471"/>
      <c r="Z12" s="477"/>
      <c r="AA12" s="278"/>
      <c r="AB12" s="476"/>
      <c r="AC12" s="471"/>
      <c r="AD12" s="471"/>
      <c r="AE12" s="471"/>
      <c r="AF12" s="471"/>
      <c r="AG12" s="471"/>
      <c r="AH12" s="471"/>
      <c r="AI12" s="471"/>
      <c r="AJ12" s="471"/>
      <c r="AK12" s="471"/>
      <c r="AL12" s="471"/>
      <c r="AM12" s="477"/>
      <c r="AN12" s="279"/>
      <c r="AO12" s="476"/>
      <c r="AP12" s="471"/>
      <c r="AQ12" s="471"/>
      <c r="AR12" s="471"/>
      <c r="AS12" s="471"/>
      <c r="AT12" s="471"/>
      <c r="AU12" s="471"/>
      <c r="AV12" s="471"/>
      <c r="AW12" s="471"/>
      <c r="AX12" s="471"/>
      <c r="AY12" s="471"/>
      <c r="AZ12" s="477"/>
    </row>
    <row r="13" spans="1:52" ht="14.25" customHeight="1" x14ac:dyDescent="0.2">
      <c r="A13" s="278"/>
      <c r="B13" s="476"/>
      <c r="C13" s="471"/>
      <c r="D13" s="471"/>
      <c r="E13" s="471"/>
      <c r="F13" s="471"/>
      <c r="G13" s="471"/>
      <c r="H13" s="471"/>
      <c r="I13" s="471"/>
      <c r="J13" s="471"/>
      <c r="K13" s="471"/>
      <c r="L13" s="471"/>
      <c r="M13" s="477"/>
      <c r="N13" s="279"/>
      <c r="O13" s="476"/>
      <c r="P13" s="471"/>
      <c r="Q13" s="471"/>
      <c r="R13" s="471"/>
      <c r="S13" s="471"/>
      <c r="T13" s="471"/>
      <c r="U13" s="471"/>
      <c r="V13" s="471"/>
      <c r="W13" s="471"/>
      <c r="X13" s="471"/>
      <c r="Y13" s="471"/>
      <c r="Z13" s="477"/>
      <c r="AA13" s="278"/>
      <c r="AB13" s="476"/>
      <c r="AC13" s="471"/>
      <c r="AD13" s="471"/>
      <c r="AE13" s="471"/>
      <c r="AF13" s="471"/>
      <c r="AG13" s="471"/>
      <c r="AH13" s="471"/>
      <c r="AI13" s="471"/>
      <c r="AJ13" s="471"/>
      <c r="AK13" s="471"/>
      <c r="AL13" s="471"/>
      <c r="AM13" s="477"/>
      <c r="AN13" s="279"/>
      <c r="AO13" s="476"/>
      <c r="AP13" s="471"/>
      <c r="AQ13" s="471"/>
      <c r="AR13" s="471"/>
      <c r="AS13" s="471"/>
      <c r="AT13" s="471"/>
      <c r="AU13" s="471"/>
      <c r="AV13" s="471"/>
      <c r="AW13" s="471"/>
      <c r="AX13" s="471"/>
      <c r="AY13" s="471"/>
      <c r="AZ13" s="477"/>
    </row>
    <row r="14" spans="1:52" ht="14.25" customHeight="1" x14ac:dyDescent="0.2">
      <c r="A14" s="278"/>
      <c r="B14" s="476"/>
      <c r="C14" s="471"/>
      <c r="D14" s="471"/>
      <c r="E14" s="471"/>
      <c r="F14" s="471"/>
      <c r="G14" s="471"/>
      <c r="H14" s="471"/>
      <c r="I14" s="471"/>
      <c r="J14" s="471"/>
      <c r="K14" s="471"/>
      <c r="L14" s="471"/>
      <c r="M14" s="477"/>
      <c r="N14" s="279"/>
      <c r="O14" s="476"/>
      <c r="P14" s="471"/>
      <c r="Q14" s="471"/>
      <c r="R14" s="471"/>
      <c r="S14" s="471"/>
      <c r="T14" s="471"/>
      <c r="U14" s="471"/>
      <c r="V14" s="471"/>
      <c r="W14" s="471"/>
      <c r="X14" s="471"/>
      <c r="Y14" s="471"/>
      <c r="Z14" s="477"/>
      <c r="AA14" s="278"/>
      <c r="AB14" s="476"/>
      <c r="AC14" s="471"/>
      <c r="AD14" s="471"/>
      <c r="AE14" s="471"/>
      <c r="AF14" s="471"/>
      <c r="AG14" s="471"/>
      <c r="AH14" s="471"/>
      <c r="AI14" s="471"/>
      <c r="AJ14" s="471"/>
      <c r="AK14" s="471"/>
      <c r="AL14" s="471"/>
      <c r="AM14" s="477"/>
      <c r="AN14" s="279"/>
      <c r="AO14" s="476"/>
      <c r="AP14" s="471"/>
      <c r="AQ14" s="471"/>
      <c r="AR14" s="471"/>
      <c r="AS14" s="471"/>
      <c r="AT14" s="471"/>
      <c r="AU14" s="471"/>
      <c r="AV14" s="471"/>
      <c r="AW14" s="471"/>
      <c r="AX14" s="471"/>
      <c r="AY14" s="471"/>
      <c r="AZ14" s="477"/>
    </row>
    <row r="15" spans="1:52" ht="14.25" customHeight="1" x14ac:dyDescent="0.2">
      <c r="A15" s="278"/>
      <c r="B15" s="476"/>
      <c r="C15" s="471"/>
      <c r="D15" s="471"/>
      <c r="E15" s="471"/>
      <c r="F15" s="471"/>
      <c r="G15" s="471"/>
      <c r="H15" s="471"/>
      <c r="I15" s="471"/>
      <c r="J15" s="471"/>
      <c r="K15" s="471"/>
      <c r="L15" s="471"/>
      <c r="M15" s="477"/>
      <c r="N15" s="279"/>
      <c r="O15" s="476"/>
      <c r="P15" s="471"/>
      <c r="Q15" s="471"/>
      <c r="R15" s="471"/>
      <c r="S15" s="471"/>
      <c r="T15" s="471"/>
      <c r="U15" s="471"/>
      <c r="V15" s="471"/>
      <c r="W15" s="471"/>
      <c r="X15" s="471"/>
      <c r="Y15" s="471"/>
      <c r="Z15" s="477"/>
      <c r="AA15" s="278"/>
      <c r="AB15" s="476"/>
      <c r="AC15" s="471"/>
      <c r="AD15" s="471"/>
      <c r="AE15" s="471"/>
      <c r="AF15" s="471"/>
      <c r="AG15" s="471"/>
      <c r="AH15" s="471"/>
      <c r="AI15" s="471"/>
      <c r="AJ15" s="471"/>
      <c r="AK15" s="471"/>
      <c r="AL15" s="471"/>
      <c r="AM15" s="477"/>
      <c r="AN15" s="279"/>
      <c r="AO15" s="476"/>
      <c r="AP15" s="471"/>
      <c r="AQ15" s="471"/>
      <c r="AR15" s="471"/>
      <c r="AS15" s="471"/>
      <c r="AT15" s="471"/>
      <c r="AU15" s="471"/>
      <c r="AV15" s="471"/>
      <c r="AW15" s="471"/>
      <c r="AX15" s="471"/>
      <c r="AY15" s="471"/>
      <c r="AZ15" s="477"/>
    </row>
    <row r="16" spans="1:52" ht="14.25" customHeight="1" x14ac:dyDescent="0.2">
      <c r="A16" s="278"/>
      <c r="B16" s="476"/>
      <c r="C16" s="471"/>
      <c r="D16" s="471"/>
      <c r="E16" s="471"/>
      <c r="F16" s="471"/>
      <c r="G16" s="471"/>
      <c r="H16" s="471"/>
      <c r="I16" s="471"/>
      <c r="J16" s="471"/>
      <c r="K16" s="471"/>
      <c r="L16" s="471"/>
      <c r="M16" s="477"/>
      <c r="N16" s="279"/>
      <c r="O16" s="476"/>
      <c r="P16" s="471"/>
      <c r="Q16" s="471"/>
      <c r="R16" s="471"/>
      <c r="S16" s="471"/>
      <c r="T16" s="471"/>
      <c r="U16" s="471"/>
      <c r="V16" s="471"/>
      <c r="W16" s="471"/>
      <c r="X16" s="471"/>
      <c r="Y16" s="471"/>
      <c r="Z16" s="477"/>
      <c r="AA16" s="278"/>
      <c r="AB16" s="476"/>
      <c r="AC16" s="471"/>
      <c r="AD16" s="471"/>
      <c r="AE16" s="471"/>
      <c r="AF16" s="471"/>
      <c r="AG16" s="471"/>
      <c r="AH16" s="471"/>
      <c r="AI16" s="471"/>
      <c r="AJ16" s="471"/>
      <c r="AK16" s="471"/>
      <c r="AL16" s="471"/>
      <c r="AM16" s="477"/>
      <c r="AN16" s="279"/>
      <c r="AO16" s="476"/>
      <c r="AP16" s="471"/>
      <c r="AQ16" s="471"/>
      <c r="AR16" s="471"/>
      <c r="AS16" s="471"/>
      <c r="AT16" s="471"/>
      <c r="AU16" s="471"/>
      <c r="AV16" s="471"/>
      <c r="AW16" s="471"/>
      <c r="AX16" s="471"/>
      <c r="AY16" s="471"/>
      <c r="AZ16" s="477"/>
    </row>
    <row r="17" spans="1:52" ht="14.25" customHeight="1" thickBot="1" x14ac:dyDescent="0.25">
      <c r="A17" s="278"/>
      <c r="B17" s="478"/>
      <c r="C17" s="479"/>
      <c r="D17" s="479"/>
      <c r="E17" s="479"/>
      <c r="F17" s="479"/>
      <c r="G17" s="479"/>
      <c r="H17" s="479"/>
      <c r="I17" s="479"/>
      <c r="J17" s="479"/>
      <c r="K17" s="479"/>
      <c r="L17" s="479"/>
      <c r="M17" s="480"/>
      <c r="N17" s="279"/>
      <c r="O17" s="478"/>
      <c r="P17" s="479"/>
      <c r="Q17" s="479"/>
      <c r="R17" s="479"/>
      <c r="S17" s="479"/>
      <c r="T17" s="479"/>
      <c r="U17" s="479"/>
      <c r="V17" s="479"/>
      <c r="W17" s="479"/>
      <c r="X17" s="479"/>
      <c r="Y17" s="479"/>
      <c r="Z17" s="480"/>
      <c r="AA17" s="278"/>
      <c r="AB17" s="478"/>
      <c r="AC17" s="479"/>
      <c r="AD17" s="479"/>
      <c r="AE17" s="479"/>
      <c r="AF17" s="479"/>
      <c r="AG17" s="479"/>
      <c r="AH17" s="479"/>
      <c r="AI17" s="479"/>
      <c r="AJ17" s="479"/>
      <c r="AK17" s="479"/>
      <c r="AL17" s="479"/>
      <c r="AM17" s="480"/>
      <c r="AN17" s="279"/>
      <c r="AO17" s="478"/>
      <c r="AP17" s="479"/>
      <c r="AQ17" s="479"/>
      <c r="AR17" s="479"/>
      <c r="AS17" s="479"/>
      <c r="AT17" s="479"/>
      <c r="AU17" s="479"/>
      <c r="AV17" s="479"/>
      <c r="AW17" s="479"/>
      <c r="AX17" s="479"/>
      <c r="AY17" s="479"/>
      <c r="AZ17" s="480"/>
    </row>
    <row r="18" spans="1:52" ht="14.25" customHeight="1" thickTop="1" x14ac:dyDescent="0.2">
      <c r="A18" s="278"/>
      <c r="B18" s="482" t="s">
        <v>624</v>
      </c>
      <c r="C18" s="474"/>
      <c r="D18" s="474"/>
      <c r="E18" s="474"/>
      <c r="F18" s="474"/>
      <c r="G18" s="474"/>
      <c r="H18" s="474"/>
      <c r="I18" s="474"/>
      <c r="J18" s="474"/>
      <c r="K18" s="474"/>
      <c r="L18" s="474"/>
      <c r="M18" s="475"/>
      <c r="N18" s="279"/>
      <c r="O18" s="280" t="str">
        <f>B18</f>
        <v>…...........................</v>
      </c>
      <c r="P18" s="281"/>
      <c r="Q18" s="281"/>
      <c r="R18" s="281"/>
      <c r="S18" s="281"/>
      <c r="T18" s="281"/>
      <c r="U18" s="281"/>
      <c r="V18" s="281"/>
      <c r="W18" s="281"/>
      <c r="X18" s="281"/>
      <c r="Y18" s="281"/>
      <c r="Z18" s="282"/>
      <c r="AA18" s="278"/>
      <c r="AB18" s="482" t="s">
        <v>624</v>
      </c>
      <c r="AC18" s="474"/>
      <c r="AD18" s="474"/>
      <c r="AE18" s="474"/>
      <c r="AF18" s="474"/>
      <c r="AG18" s="474"/>
      <c r="AH18" s="474"/>
      <c r="AI18" s="474"/>
      <c r="AJ18" s="474"/>
      <c r="AK18" s="474"/>
      <c r="AL18" s="474"/>
      <c r="AM18" s="475"/>
      <c r="AN18" s="279"/>
      <c r="AO18" s="280" t="str">
        <f>AB18</f>
        <v>…...........................</v>
      </c>
      <c r="AP18" s="281"/>
      <c r="AQ18" s="281"/>
      <c r="AR18" s="281"/>
      <c r="AS18" s="281"/>
      <c r="AT18" s="281"/>
      <c r="AU18" s="281"/>
      <c r="AV18" s="281"/>
      <c r="AW18" s="281"/>
      <c r="AX18" s="281"/>
      <c r="AY18" s="281"/>
      <c r="AZ18" s="282"/>
    </row>
    <row r="19" spans="1:52" ht="14.25" customHeight="1" thickBot="1" x14ac:dyDescent="0.25">
      <c r="A19" s="278"/>
      <c r="B19" s="283"/>
      <c r="C19" s="284"/>
      <c r="D19" s="284"/>
      <c r="E19" s="284"/>
      <c r="F19" s="284"/>
      <c r="G19" s="285"/>
      <c r="H19" s="284"/>
      <c r="I19" s="284"/>
      <c r="J19" s="284"/>
      <c r="K19" s="284"/>
      <c r="L19" s="284"/>
      <c r="M19" s="286"/>
      <c r="N19" s="279"/>
      <c r="O19" s="287"/>
      <c r="P19" s="288"/>
      <c r="Q19" s="288"/>
      <c r="R19" s="288"/>
      <c r="S19" s="288"/>
      <c r="T19" s="289"/>
      <c r="U19" s="284"/>
      <c r="V19" s="288"/>
      <c r="W19" s="288"/>
      <c r="X19" s="288"/>
      <c r="Y19" s="288"/>
      <c r="Z19" s="290"/>
      <c r="AA19" s="278"/>
      <c r="AB19" s="283"/>
      <c r="AC19" s="284"/>
      <c r="AD19" s="284"/>
      <c r="AE19" s="284"/>
      <c r="AF19" s="284"/>
      <c r="AG19" s="285"/>
      <c r="AH19" s="284"/>
      <c r="AI19" s="284"/>
      <c r="AJ19" s="284"/>
      <c r="AK19" s="284"/>
      <c r="AL19" s="284"/>
      <c r="AM19" s="286"/>
      <c r="AN19" s="279"/>
      <c r="AO19" s="287"/>
      <c r="AP19" s="288"/>
      <c r="AQ19" s="288"/>
      <c r="AR19" s="288"/>
      <c r="AS19" s="288"/>
      <c r="AT19" s="289"/>
      <c r="AU19" s="284"/>
      <c r="AV19" s="288"/>
      <c r="AW19" s="288"/>
      <c r="AX19" s="288"/>
      <c r="AY19" s="288"/>
      <c r="AZ19" s="290"/>
    </row>
    <row r="20" spans="1:52" ht="14.25" customHeight="1" thickTop="1" thickBot="1" x14ac:dyDescent="0.25">
      <c r="A20" s="278"/>
      <c r="B20" s="278"/>
      <c r="C20" s="278"/>
      <c r="D20" s="278"/>
      <c r="E20" s="278"/>
      <c r="F20" s="278"/>
      <c r="G20" s="278"/>
      <c r="H20" s="278"/>
      <c r="I20" s="278"/>
      <c r="J20" s="278"/>
      <c r="K20" s="278"/>
      <c r="L20" s="278"/>
      <c r="M20" s="278"/>
      <c r="N20" s="278"/>
      <c r="O20" s="278"/>
      <c r="P20" s="278"/>
      <c r="Q20" s="278"/>
      <c r="R20" s="278"/>
      <c r="S20" s="278"/>
      <c r="T20" s="278"/>
      <c r="U20" s="278"/>
      <c r="V20" s="278"/>
      <c r="W20" s="278"/>
      <c r="X20" s="278"/>
      <c r="Y20" s="278"/>
      <c r="Z20" s="278"/>
      <c r="AA20" s="278"/>
      <c r="AB20" s="278"/>
      <c r="AC20" s="278"/>
      <c r="AD20" s="278"/>
      <c r="AE20" s="278"/>
      <c r="AF20" s="278"/>
      <c r="AG20" s="278"/>
      <c r="AH20" s="278"/>
      <c r="AI20" s="278"/>
      <c r="AJ20" s="278"/>
      <c r="AK20" s="278"/>
      <c r="AL20" s="278"/>
      <c r="AM20" s="278"/>
      <c r="AN20" s="278"/>
      <c r="AO20" s="278"/>
      <c r="AP20" s="278"/>
      <c r="AQ20" s="278"/>
      <c r="AR20" s="278"/>
      <c r="AS20" s="278"/>
      <c r="AT20" s="278"/>
      <c r="AU20" s="278"/>
      <c r="AV20" s="278"/>
      <c r="AW20" s="278"/>
      <c r="AX20" s="278"/>
      <c r="AY20" s="278"/>
      <c r="AZ20" s="278"/>
    </row>
    <row r="21" spans="1:52" ht="14.25" customHeight="1" thickTop="1" x14ac:dyDescent="0.2">
      <c r="A21" s="278"/>
      <c r="B21" s="473"/>
      <c r="C21" s="474"/>
      <c r="D21" s="474"/>
      <c r="E21" s="474"/>
      <c r="F21" s="474"/>
      <c r="G21" s="474"/>
      <c r="H21" s="474"/>
      <c r="I21" s="474"/>
      <c r="J21" s="474"/>
      <c r="K21" s="474"/>
      <c r="L21" s="474"/>
      <c r="M21" s="475"/>
      <c r="N21" s="279"/>
      <c r="O21" s="481"/>
      <c r="P21" s="474"/>
      <c r="Q21" s="474"/>
      <c r="R21" s="474"/>
      <c r="S21" s="474"/>
      <c r="T21" s="474"/>
      <c r="U21" s="474"/>
      <c r="V21" s="474"/>
      <c r="W21" s="474"/>
      <c r="X21" s="474"/>
      <c r="Y21" s="474"/>
      <c r="Z21" s="475"/>
      <c r="AA21" s="278"/>
      <c r="AB21" s="473"/>
      <c r="AC21" s="474"/>
      <c r="AD21" s="474"/>
      <c r="AE21" s="474"/>
      <c r="AF21" s="474"/>
      <c r="AG21" s="474"/>
      <c r="AH21" s="474"/>
      <c r="AI21" s="474"/>
      <c r="AJ21" s="474"/>
      <c r="AK21" s="474"/>
      <c r="AL21" s="474"/>
      <c r="AM21" s="475"/>
      <c r="AN21" s="279"/>
      <c r="AO21" s="481"/>
      <c r="AP21" s="474"/>
      <c r="AQ21" s="474"/>
      <c r="AR21" s="474"/>
      <c r="AS21" s="474"/>
      <c r="AT21" s="474"/>
      <c r="AU21" s="474"/>
      <c r="AV21" s="474"/>
      <c r="AW21" s="474"/>
      <c r="AX21" s="474"/>
      <c r="AY21" s="474"/>
      <c r="AZ21" s="475"/>
    </row>
    <row r="22" spans="1:52" ht="14.25" customHeight="1" x14ac:dyDescent="0.2">
      <c r="A22" s="278"/>
      <c r="B22" s="476"/>
      <c r="C22" s="471"/>
      <c r="D22" s="471"/>
      <c r="E22" s="471"/>
      <c r="F22" s="471"/>
      <c r="G22" s="471"/>
      <c r="H22" s="471"/>
      <c r="I22" s="471"/>
      <c r="J22" s="471"/>
      <c r="K22" s="471"/>
      <c r="L22" s="471"/>
      <c r="M22" s="477"/>
      <c r="N22" s="279"/>
      <c r="O22" s="476"/>
      <c r="P22" s="471"/>
      <c r="Q22" s="471"/>
      <c r="R22" s="471"/>
      <c r="S22" s="471"/>
      <c r="T22" s="471"/>
      <c r="U22" s="471"/>
      <c r="V22" s="471"/>
      <c r="W22" s="471"/>
      <c r="X22" s="471"/>
      <c r="Y22" s="471"/>
      <c r="Z22" s="477"/>
      <c r="AA22" s="278"/>
      <c r="AB22" s="476"/>
      <c r="AC22" s="471"/>
      <c r="AD22" s="471"/>
      <c r="AE22" s="471"/>
      <c r="AF22" s="471"/>
      <c r="AG22" s="471"/>
      <c r="AH22" s="471"/>
      <c r="AI22" s="471"/>
      <c r="AJ22" s="471"/>
      <c r="AK22" s="471"/>
      <c r="AL22" s="471"/>
      <c r="AM22" s="477"/>
      <c r="AN22" s="279"/>
      <c r="AO22" s="476"/>
      <c r="AP22" s="471"/>
      <c r="AQ22" s="471"/>
      <c r="AR22" s="471"/>
      <c r="AS22" s="471"/>
      <c r="AT22" s="471"/>
      <c r="AU22" s="471"/>
      <c r="AV22" s="471"/>
      <c r="AW22" s="471"/>
      <c r="AX22" s="471"/>
      <c r="AY22" s="471"/>
      <c r="AZ22" s="477"/>
    </row>
    <row r="23" spans="1:52" ht="14.25" customHeight="1" x14ac:dyDescent="0.2">
      <c r="A23" s="278"/>
      <c r="B23" s="476"/>
      <c r="C23" s="471"/>
      <c r="D23" s="471"/>
      <c r="E23" s="471"/>
      <c r="F23" s="471"/>
      <c r="G23" s="471"/>
      <c r="H23" s="471"/>
      <c r="I23" s="471"/>
      <c r="J23" s="471"/>
      <c r="K23" s="471"/>
      <c r="L23" s="471"/>
      <c r="M23" s="477"/>
      <c r="N23" s="279"/>
      <c r="O23" s="476"/>
      <c r="P23" s="471"/>
      <c r="Q23" s="471"/>
      <c r="R23" s="471"/>
      <c r="S23" s="471"/>
      <c r="T23" s="471"/>
      <c r="U23" s="471"/>
      <c r="V23" s="471"/>
      <c r="W23" s="471"/>
      <c r="X23" s="471"/>
      <c r="Y23" s="471"/>
      <c r="Z23" s="477"/>
      <c r="AA23" s="278"/>
      <c r="AB23" s="476"/>
      <c r="AC23" s="471"/>
      <c r="AD23" s="471"/>
      <c r="AE23" s="471"/>
      <c r="AF23" s="471"/>
      <c r="AG23" s="471"/>
      <c r="AH23" s="471"/>
      <c r="AI23" s="471"/>
      <c r="AJ23" s="471"/>
      <c r="AK23" s="471"/>
      <c r="AL23" s="471"/>
      <c r="AM23" s="477"/>
      <c r="AN23" s="279"/>
      <c r="AO23" s="476"/>
      <c r="AP23" s="471"/>
      <c r="AQ23" s="471"/>
      <c r="AR23" s="471"/>
      <c r="AS23" s="471"/>
      <c r="AT23" s="471"/>
      <c r="AU23" s="471"/>
      <c r="AV23" s="471"/>
      <c r="AW23" s="471"/>
      <c r="AX23" s="471"/>
      <c r="AY23" s="471"/>
      <c r="AZ23" s="477"/>
    </row>
    <row r="24" spans="1:52" ht="14.25" customHeight="1" x14ac:dyDescent="0.2">
      <c r="A24" s="278"/>
      <c r="B24" s="476"/>
      <c r="C24" s="471"/>
      <c r="D24" s="471"/>
      <c r="E24" s="471"/>
      <c r="F24" s="471"/>
      <c r="G24" s="471"/>
      <c r="H24" s="471"/>
      <c r="I24" s="471"/>
      <c r="J24" s="471"/>
      <c r="K24" s="471"/>
      <c r="L24" s="471"/>
      <c r="M24" s="477"/>
      <c r="N24" s="279"/>
      <c r="O24" s="476"/>
      <c r="P24" s="471"/>
      <c r="Q24" s="471"/>
      <c r="R24" s="471"/>
      <c r="S24" s="471"/>
      <c r="T24" s="471"/>
      <c r="U24" s="471"/>
      <c r="V24" s="471"/>
      <c r="W24" s="471"/>
      <c r="X24" s="471"/>
      <c r="Y24" s="471"/>
      <c r="Z24" s="477"/>
      <c r="AA24" s="278"/>
      <c r="AB24" s="476"/>
      <c r="AC24" s="471"/>
      <c r="AD24" s="471"/>
      <c r="AE24" s="471"/>
      <c r="AF24" s="471"/>
      <c r="AG24" s="471"/>
      <c r="AH24" s="471"/>
      <c r="AI24" s="471"/>
      <c r="AJ24" s="471"/>
      <c r="AK24" s="471"/>
      <c r="AL24" s="471"/>
      <c r="AM24" s="477"/>
      <c r="AN24" s="279"/>
      <c r="AO24" s="476"/>
      <c r="AP24" s="471"/>
      <c r="AQ24" s="471"/>
      <c r="AR24" s="471"/>
      <c r="AS24" s="471"/>
      <c r="AT24" s="471"/>
      <c r="AU24" s="471"/>
      <c r="AV24" s="471"/>
      <c r="AW24" s="471"/>
      <c r="AX24" s="471"/>
      <c r="AY24" s="471"/>
      <c r="AZ24" s="477"/>
    </row>
    <row r="25" spans="1:52" ht="14.25" customHeight="1" x14ac:dyDescent="0.2">
      <c r="A25" s="278"/>
      <c r="B25" s="476"/>
      <c r="C25" s="471"/>
      <c r="D25" s="471"/>
      <c r="E25" s="471"/>
      <c r="F25" s="471"/>
      <c r="G25" s="471"/>
      <c r="H25" s="471"/>
      <c r="I25" s="471"/>
      <c r="J25" s="471"/>
      <c r="K25" s="471"/>
      <c r="L25" s="471"/>
      <c r="M25" s="477"/>
      <c r="N25" s="279"/>
      <c r="O25" s="476"/>
      <c r="P25" s="471"/>
      <c r="Q25" s="471"/>
      <c r="R25" s="471"/>
      <c r="S25" s="471"/>
      <c r="T25" s="471"/>
      <c r="U25" s="471"/>
      <c r="V25" s="471"/>
      <c r="W25" s="471"/>
      <c r="X25" s="471"/>
      <c r="Y25" s="471"/>
      <c r="Z25" s="477"/>
      <c r="AA25" s="278"/>
      <c r="AB25" s="476"/>
      <c r="AC25" s="471"/>
      <c r="AD25" s="471"/>
      <c r="AE25" s="471"/>
      <c r="AF25" s="471"/>
      <c r="AG25" s="471"/>
      <c r="AH25" s="471"/>
      <c r="AI25" s="471"/>
      <c r="AJ25" s="471"/>
      <c r="AK25" s="471"/>
      <c r="AL25" s="471"/>
      <c r="AM25" s="477"/>
      <c r="AN25" s="279"/>
      <c r="AO25" s="476"/>
      <c r="AP25" s="471"/>
      <c r="AQ25" s="471"/>
      <c r="AR25" s="471"/>
      <c r="AS25" s="471"/>
      <c r="AT25" s="471"/>
      <c r="AU25" s="471"/>
      <c r="AV25" s="471"/>
      <c r="AW25" s="471"/>
      <c r="AX25" s="471"/>
      <c r="AY25" s="471"/>
      <c r="AZ25" s="477"/>
    </row>
    <row r="26" spans="1:52" ht="14.25" customHeight="1" x14ac:dyDescent="0.2">
      <c r="A26" s="278"/>
      <c r="B26" s="476"/>
      <c r="C26" s="471"/>
      <c r="D26" s="471"/>
      <c r="E26" s="471"/>
      <c r="F26" s="471"/>
      <c r="G26" s="471"/>
      <c r="H26" s="471"/>
      <c r="I26" s="471"/>
      <c r="J26" s="471"/>
      <c r="K26" s="471"/>
      <c r="L26" s="471"/>
      <c r="M26" s="477"/>
      <c r="N26" s="279"/>
      <c r="O26" s="476"/>
      <c r="P26" s="471"/>
      <c r="Q26" s="471"/>
      <c r="R26" s="471"/>
      <c r="S26" s="471"/>
      <c r="T26" s="471"/>
      <c r="U26" s="471"/>
      <c r="V26" s="471"/>
      <c r="W26" s="471"/>
      <c r="X26" s="471"/>
      <c r="Y26" s="471"/>
      <c r="Z26" s="477"/>
      <c r="AA26" s="278"/>
      <c r="AB26" s="476"/>
      <c r="AC26" s="471"/>
      <c r="AD26" s="471"/>
      <c r="AE26" s="471"/>
      <c r="AF26" s="471"/>
      <c r="AG26" s="471"/>
      <c r="AH26" s="471"/>
      <c r="AI26" s="471"/>
      <c r="AJ26" s="471"/>
      <c r="AK26" s="471"/>
      <c r="AL26" s="471"/>
      <c r="AM26" s="477"/>
      <c r="AN26" s="279"/>
      <c r="AO26" s="476"/>
      <c r="AP26" s="471"/>
      <c r="AQ26" s="471"/>
      <c r="AR26" s="471"/>
      <c r="AS26" s="471"/>
      <c r="AT26" s="471"/>
      <c r="AU26" s="471"/>
      <c r="AV26" s="471"/>
      <c r="AW26" s="471"/>
      <c r="AX26" s="471"/>
      <c r="AY26" s="471"/>
      <c r="AZ26" s="477"/>
    </row>
    <row r="27" spans="1:52" ht="14.25" customHeight="1" x14ac:dyDescent="0.2">
      <c r="A27" s="278"/>
      <c r="B27" s="476"/>
      <c r="C27" s="471"/>
      <c r="D27" s="471"/>
      <c r="E27" s="471"/>
      <c r="F27" s="471"/>
      <c r="G27" s="471"/>
      <c r="H27" s="471"/>
      <c r="I27" s="471"/>
      <c r="J27" s="471"/>
      <c r="K27" s="471"/>
      <c r="L27" s="471"/>
      <c r="M27" s="477"/>
      <c r="N27" s="279"/>
      <c r="O27" s="476"/>
      <c r="P27" s="471"/>
      <c r="Q27" s="471"/>
      <c r="R27" s="471"/>
      <c r="S27" s="471"/>
      <c r="T27" s="471"/>
      <c r="U27" s="471"/>
      <c r="V27" s="471"/>
      <c r="W27" s="471"/>
      <c r="X27" s="471"/>
      <c r="Y27" s="471"/>
      <c r="Z27" s="477"/>
      <c r="AA27" s="278"/>
      <c r="AB27" s="476"/>
      <c r="AC27" s="471"/>
      <c r="AD27" s="471"/>
      <c r="AE27" s="471"/>
      <c r="AF27" s="471"/>
      <c r="AG27" s="471"/>
      <c r="AH27" s="471"/>
      <c r="AI27" s="471"/>
      <c r="AJ27" s="471"/>
      <c r="AK27" s="471"/>
      <c r="AL27" s="471"/>
      <c r="AM27" s="477"/>
      <c r="AN27" s="279"/>
      <c r="AO27" s="476"/>
      <c r="AP27" s="471"/>
      <c r="AQ27" s="471"/>
      <c r="AR27" s="471"/>
      <c r="AS27" s="471"/>
      <c r="AT27" s="471"/>
      <c r="AU27" s="471"/>
      <c r="AV27" s="471"/>
      <c r="AW27" s="471"/>
      <c r="AX27" s="471"/>
      <c r="AY27" s="471"/>
      <c r="AZ27" s="477"/>
    </row>
    <row r="28" spans="1:52" ht="14.25" customHeight="1" x14ac:dyDescent="0.2">
      <c r="A28" s="278"/>
      <c r="B28" s="476"/>
      <c r="C28" s="471"/>
      <c r="D28" s="471"/>
      <c r="E28" s="471"/>
      <c r="F28" s="471"/>
      <c r="G28" s="471"/>
      <c r="H28" s="471"/>
      <c r="I28" s="471"/>
      <c r="J28" s="471"/>
      <c r="K28" s="471"/>
      <c r="L28" s="471"/>
      <c r="M28" s="477"/>
      <c r="N28" s="279"/>
      <c r="O28" s="476"/>
      <c r="P28" s="471"/>
      <c r="Q28" s="471"/>
      <c r="R28" s="471"/>
      <c r="S28" s="471"/>
      <c r="T28" s="471"/>
      <c r="U28" s="471"/>
      <c r="V28" s="471"/>
      <c r="W28" s="471"/>
      <c r="X28" s="471"/>
      <c r="Y28" s="471"/>
      <c r="Z28" s="477"/>
      <c r="AA28" s="278"/>
      <c r="AB28" s="476"/>
      <c r="AC28" s="471"/>
      <c r="AD28" s="471"/>
      <c r="AE28" s="471"/>
      <c r="AF28" s="471"/>
      <c r="AG28" s="471"/>
      <c r="AH28" s="471"/>
      <c r="AI28" s="471"/>
      <c r="AJ28" s="471"/>
      <c r="AK28" s="471"/>
      <c r="AL28" s="471"/>
      <c r="AM28" s="477"/>
      <c r="AN28" s="279"/>
      <c r="AO28" s="476"/>
      <c r="AP28" s="471"/>
      <c r="AQ28" s="471"/>
      <c r="AR28" s="471"/>
      <c r="AS28" s="471"/>
      <c r="AT28" s="471"/>
      <c r="AU28" s="471"/>
      <c r="AV28" s="471"/>
      <c r="AW28" s="471"/>
      <c r="AX28" s="471"/>
      <c r="AY28" s="471"/>
      <c r="AZ28" s="477"/>
    </row>
    <row r="29" spans="1:52" ht="14.25" customHeight="1" x14ac:dyDescent="0.2">
      <c r="A29" s="278"/>
      <c r="B29" s="476"/>
      <c r="C29" s="471"/>
      <c r="D29" s="471"/>
      <c r="E29" s="471"/>
      <c r="F29" s="471"/>
      <c r="G29" s="471"/>
      <c r="H29" s="471"/>
      <c r="I29" s="471"/>
      <c r="J29" s="471"/>
      <c r="K29" s="471"/>
      <c r="L29" s="471"/>
      <c r="M29" s="477"/>
      <c r="N29" s="279"/>
      <c r="O29" s="476"/>
      <c r="P29" s="471"/>
      <c r="Q29" s="471"/>
      <c r="R29" s="471"/>
      <c r="S29" s="471"/>
      <c r="T29" s="471"/>
      <c r="U29" s="471"/>
      <c r="V29" s="471"/>
      <c r="W29" s="471"/>
      <c r="X29" s="471"/>
      <c r="Y29" s="471"/>
      <c r="Z29" s="477"/>
      <c r="AA29" s="278"/>
      <c r="AB29" s="476"/>
      <c r="AC29" s="471"/>
      <c r="AD29" s="471"/>
      <c r="AE29" s="471"/>
      <c r="AF29" s="471"/>
      <c r="AG29" s="471"/>
      <c r="AH29" s="471"/>
      <c r="AI29" s="471"/>
      <c r="AJ29" s="471"/>
      <c r="AK29" s="471"/>
      <c r="AL29" s="471"/>
      <c r="AM29" s="477"/>
      <c r="AN29" s="279"/>
      <c r="AO29" s="476"/>
      <c r="AP29" s="471"/>
      <c r="AQ29" s="471"/>
      <c r="AR29" s="471"/>
      <c r="AS29" s="471"/>
      <c r="AT29" s="471"/>
      <c r="AU29" s="471"/>
      <c r="AV29" s="471"/>
      <c r="AW29" s="471"/>
      <c r="AX29" s="471"/>
      <c r="AY29" s="471"/>
      <c r="AZ29" s="477"/>
    </row>
    <row r="30" spans="1:52" ht="14.25" customHeight="1" x14ac:dyDescent="0.2">
      <c r="A30" s="278"/>
      <c r="B30" s="476"/>
      <c r="C30" s="471"/>
      <c r="D30" s="471"/>
      <c r="E30" s="471"/>
      <c r="F30" s="471"/>
      <c r="G30" s="471"/>
      <c r="H30" s="471"/>
      <c r="I30" s="471"/>
      <c r="J30" s="471"/>
      <c r="K30" s="471"/>
      <c r="L30" s="471"/>
      <c r="M30" s="477"/>
      <c r="N30" s="279"/>
      <c r="O30" s="476"/>
      <c r="P30" s="471"/>
      <c r="Q30" s="471"/>
      <c r="R30" s="471"/>
      <c r="S30" s="471"/>
      <c r="T30" s="471"/>
      <c r="U30" s="471"/>
      <c r="V30" s="471"/>
      <c r="W30" s="471"/>
      <c r="X30" s="471"/>
      <c r="Y30" s="471"/>
      <c r="Z30" s="477"/>
      <c r="AA30" s="278"/>
      <c r="AB30" s="476"/>
      <c r="AC30" s="471"/>
      <c r="AD30" s="471"/>
      <c r="AE30" s="471"/>
      <c r="AF30" s="471"/>
      <c r="AG30" s="471"/>
      <c r="AH30" s="471"/>
      <c r="AI30" s="471"/>
      <c r="AJ30" s="471"/>
      <c r="AK30" s="471"/>
      <c r="AL30" s="471"/>
      <c r="AM30" s="477"/>
      <c r="AN30" s="279"/>
      <c r="AO30" s="476"/>
      <c r="AP30" s="471"/>
      <c r="AQ30" s="471"/>
      <c r="AR30" s="471"/>
      <c r="AS30" s="471"/>
      <c r="AT30" s="471"/>
      <c r="AU30" s="471"/>
      <c r="AV30" s="471"/>
      <c r="AW30" s="471"/>
      <c r="AX30" s="471"/>
      <c r="AY30" s="471"/>
      <c r="AZ30" s="477"/>
    </row>
    <row r="31" spans="1:52" ht="14.25" customHeight="1" x14ac:dyDescent="0.2">
      <c r="A31" s="278"/>
      <c r="B31" s="476"/>
      <c r="C31" s="471"/>
      <c r="D31" s="471"/>
      <c r="E31" s="471"/>
      <c r="F31" s="471"/>
      <c r="G31" s="471"/>
      <c r="H31" s="471"/>
      <c r="I31" s="471"/>
      <c r="J31" s="471"/>
      <c r="K31" s="471"/>
      <c r="L31" s="471"/>
      <c r="M31" s="477"/>
      <c r="N31" s="279"/>
      <c r="O31" s="476"/>
      <c r="P31" s="471"/>
      <c r="Q31" s="471"/>
      <c r="R31" s="471"/>
      <c r="S31" s="471"/>
      <c r="T31" s="471"/>
      <c r="U31" s="471"/>
      <c r="V31" s="471"/>
      <c r="W31" s="471"/>
      <c r="X31" s="471"/>
      <c r="Y31" s="471"/>
      <c r="Z31" s="477"/>
      <c r="AA31" s="278"/>
      <c r="AB31" s="476"/>
      <c r="AC31" s="471"/>
      <c r="AD31" s="471"/>
      <c r="AE31" s="471"/>
      <c r="AF31" s="471"/>
      <c r="AG31" s="471"/>
      <c r="AH31" s="471"/>
      <c r="AI31" s="471"/>
      <c r="AJ31" s="471"/>
      <c r="AK31" s="471"/>
      <c r="AL31" s="471"/>
      <c r="AM31" s="477"/>
      <c r="AN31" s="279"/>
      <c r="AO31" s="476"/>
      <c r="AP31" s="471"/>
      <c r="AQ31" s="471"/>
      <c r="AR31" s="471"/>
      <c r="AS31" s="471"/>
      <c r="AT31" s="471"/>
      <c r="AU31" s="471"/>
      <c r="AV31" s="471"/>
      <c r="AW31" s="471"/>
      <c r="AX31" s="471"/>
      <c r="AY31" s="471"/>
      <c r="AZ31" s="477"/>
    </row>
    <row r="32" spans="1:52" ht="14.25" customHeight="1" thickBot="1" x14ac:dyDescent="0.25">
      <c r="A32" s="278"/>
      <c r="B32" s="478"/>
      <c r="C32" s="479"/>
      <c r="D32" s="479"/>
      <c r="E32" s="479"/>
      <c r="F32" s="479"/>
      <c r="G32" s="479"/>
      <c r="H32" s="479"/>
      <c r="I32" s="479"/>
      <c r="J32" s="479"/>
      <c r="K32" s="479"/>
      <c r="L32" s="479"/>
      <c r="M32" s="480"/>
      <c r="N32" s="279"/>
      <c r="O32" s="478"/>
      <c r="P32" s="479"/>
      <c r="Q32" s="479"/>
      <c r="R32" s="479"/>
      <c r="S32" s="479"/>
      <c r="T32" s="479"/>
      <c r="U32" s="479"/>
      <c r="V32" s="479"/>
      <c r="W32" s="479"/>
      <c r="X32" s="479"/>
      <c r="Y32" s="479"/>
      <c r="Z32" s="480"/>
      <c r="AA32" s="278"/>
      <c r="AB32" s="478"/>
      <c r="AC32" s="479"/>
      <c r="AD32" s="479"/>
      <c r="AE32" s="479"/>
      <c r="AF32" s="479"/>
      <c r="AG32" s="479"/>
      <c r="AH32" s="479"/>
      <c r="AI32" s="479"/>
      <c r="AJ32" s="479"/>
      <c r="AK32" s="479"/>
      <c r="AL32" s="479"/>
      <c r="AM32" s="480"/>
      <c r="AN32" s="279"/>
      <c r="AO32" s="478"/>
      <c r="AP32" s="479"/>
      <c r="AQ32" s="479"/>
      <c r="AR32" s="479"/>
      <c r="AS32" s="479"/>
      <c r="AT32" s="479"/>
      <c r="AU32" s="479"/>
      <c r="AV32" s="479"/>
      <c r="AW32" s="479"/>
      <c r="AX32" s="479"/>
      <c r="AY32" s="479"/>
      <c r="AZ32" s="480"/>
    </row>
    <row r="33" spans="1:52" ht="14.25" customHeight="1" thickTop="1" x14ac:dyDescent="0.2">
      <c r="A33" s="278"/>
      <c r="B33" s="482" t="s">
        <v>624</v>
      </c>
      <c r="C33" s="474"/>
      <c r="D33" s="474"/>
      <c r="E33" s="474"/>
      <c r="F33" s="474"/>
      <c r="G33" s="474"/>
      <c r="H33" s="474"/>
      <c r="I33" s="474"/>
      <c r="J33" s="474"/>
      <c r="K33" s="474"/>
      <c r="L33" s="474"/>
      <c r="M33" s="475"/>
      <c r="N33" s="279"/>
      <c r="O33" s="280" t="str">
        <f>B33</f>
        <v>…...........................</v>
      </c>
      <c r="P33" s="281"/>
      <c r="Q33" s="281"/>
      <c r="R33" s="281"/>
      <c r="S33" s="281"/>
      <c r="T33" s="281"/>
      <c r="U33" s="281"/>
      <c r="V33" s="281"/>
      <c r="W33" s="281"/>
      <c r="X33" s="281"/>
      <c r="Y33" s="281"/>
      <c r="Z33" s="282"/>
      <c r="AA33" s="278"/>
      <c r="AB33" s="482" t="s">
        <v>624</v>
      </c>
      <c r="AC33" s="474"/>
      <c r="AD33" s="474"/>
      <c r="AE33" s="474"/>
      <c r="AF33" s="474"/>
      <c r="AG33" s="474"/>
      <c r="AH33" s="474"/>
      <c r="AI33" s="474"/>
      <c r="AJ33" s="474"/>
      <c r="AK33" s="474"/>
      <c r="AL33" s="474"/>
      <c r="AM33" s="475"/>
      <c r="AN33" s="279"/>
      <c r="AO33" s="280" t="str">
        <f>AB33</f>
        <v>…...........................</v>
      </c>
      <c r="AP33" s="281"/>
      <c r="AQ33" s="281"/>
      <c r="AR33" s="281"/>
      <c r="AS33" s="281"/>
      <c r="AT33" s="281"/>
      <c r="AU33" s="281"/>
      <c r="AV33" s="281"/>
      <c r="AW33" s="281"/>
      <c r="AX33" s="281"/>
      <c r="AY33" s="281"/>
      <c r="AZ33" s="282"/>
    </row>
    <row r="34" spans="1:52" ht="14.25" customHeight="1" thickBot="1" x14ac:dyDescent="0.25">
      <c r="A34" s="278"/>
      <c r="B34" s="283"/>
      <c r="C34" s="284"/>
      <c r="D34" s="284"/>
      <c r="E34" s="284"/>
      <c r="F34" s="284"/>
      <c r="G34" s="285"/>
      <c r="H34" s="284"/>
      <c r="I34" s="284"/>
      <c r="J34" s="284"/>
      <c r="K34" s="284"/>
      <c r="L34" s="284"/>
      <c r="M34" s="286"/>
      <c r="N34" s="279"/>
      <c r="O34" s="287"/>
      <c r="P34" s="288"/>
      <c r="Q34" s="288"/>
      <c r="R34" s="288"/>
      <c r="S34" s="288"/>
      <c r="T34" s="289"/>
      <c r="U34" s="284"/>
      <c r="V34" s="288"/>
      <c r="W34" s="288"/>
      <c r="X34" s="288"/>
      <c r="Y34" s="288"/>
      <c r="Z34" s="290"/>
      <c r="AA34" s="278"/>
      <c r="AB34" s="283"/>
      <c r="AC34" s="284"/>
      <c r="AD34" s="284"/>
      <c r="AE34" s="284"/>
      <c r="AF34" s="284"/>
      <c r="AG34" s="285"/>
      <c r="AH34" s="284"/>
      <c r="AI34" s="284"/>
      <c r="AJ34" s="284"/>
      <c r="AK34" s="284"/>
      <c r="AL34" s="284"/>
      <c r="AM34" s="286"/>
      <c r="AN34" s="279"/>
      <c r="AO34" s="287"/>
      <c r="AP34" s="288"/>
      <c r="AQ34" s="288"/>
      <c r="AR34" s="288"/>
      <c r="AS34" s="288"/>
      <c r="AT34" s="289"/>
      <c r="AU34" s="284"/>
      <c r="AV34" s="288"/>
      <c r="AW34" s="288"/>
      <c r="AX34" s="288"/>
      <c r="AY34" s="288"/>
      <c r="AZ34" s="290"/>
    </row>
    <row r="35" spans="1:52" ht="14.25" customHeight="1" thickTop="1" thickBot="1" x14ac:dyDescent="0.25">
      <c r="A35" s="278"/>
      <c r="B35" s="278"/>
      <c r="C35" s="278"/>
      <c r="D35" s="278"/>
      <c r="E35" s="278"/>
      <c r="F35" s="278"/>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c r="AI35" s="278"/>
      <c r="AJ35" s="278"/>
      <c r="AK35" s="278"/>
      <c r="AL35" s="278"/>
      <c r="AM35" s="278"/>
      <c r="AN35" s="278"/>
      <c r="AO35" s="278"/>
      <c r="AP35" s="278"/>
      <c r="AQ35" s="278"/>
      <c r="AR35" s="278"/>
      <c r="AS35" s="278"/>
      <c r="AT35" s="278"/>
      <c r="AU35" s="278"/>
      <c r="AV35" s="278"/>
      <c r="AW35" s="278"/>
      <c r="AX35" s="278"/>
      <c r="AY35" s="278"/>
      <c r="AZ35" s="278"/>
    </row>
    <row r="36" spans="1:52" ht="14.25" customHeight="1" thickTop="1" x14ac:dyDescent="0.2">
      <c r="A36" s="278"/>
      <c r="B36" s="473"/>
      <c r="C36" s="474"/>
      <c r="D36" s="474"/>
      <c r="E36" s="474"/>
      <c r="F36" s="474"/>
      <c r="G36" s="474"/>
      <c r="H36" s="474"/>
      <c r="I36" s="474"/>
      <c r="J36" s="474"/>
      <c r="K36" s="474"/>
      <c r="L36" s="474"/>
      <c r="M36" s="475"/>
      <c r="N36" s="279"/>
      <c r="O36" s="481"/>
      <c r="P36" s="474"/>
      <c r="Q36" s="474"/>
      <c r="R36" s="474"/>
      <c r="S36" s="474"/>
      <c r="T36" s="474"/>
      <c r="U36" s="474"/>
      <c r="V36" s="474"/>
      <c r="W36" s="474"/>
      <c r="X36" s="474"/>
      <c r="Y36" s="474"/>
      <c r="Z36" s="475"/>
      <c r="AA36" s="278"/>
      <c r="AB36" s="473"/>
      <c r="AC36" s="474"/>
      <c r="AD36" s="474"/>
      <c r="AE36" s="474"/>
      <c r="AF36" s="474"/>
      <c r="AG36" s="474"/>
      <c r="AH36" s="474"/>
      <c r="AI36" s="474"/>
      <c r="AJ36" s="474"/>
      <c r="AK36" s="474"/>
      <c r="AL36" s="474"/>
      <c r="AM36" s="475"/>
      <c r="AN36" s="279"/>
      <c r="AO36" s="481"/>
      <c r="AP36" s="474"/>
      <c r="AQ36" s="474"/>
      <c r="AR36" s="474"/>
      <c r="AS36" s="474"/>
      <c r="AT36" s="474"/>
      <c r="AU36" s="474"/>
      <c r="AV36" s="474"/>
      <c r="AW36" s="474"/>
      <c r="AX36" s="474"/>
      <c r="AY36" s="474"/>
      <c r="AZ36" s="475"/>
    </row>
    <row r="37" spans="1:52" ht="14.25" customHeight="1" x14ac:dyDescent="0.2">
      <c r="A37" s="278"/>
      <c r="B37" s="476"/>
      <c r="C37" s="471"/>
      <c r="D37" s="471"/>
      <c r="E37" s="471"/>
      <c r="F37" s="471"/>
      <c r="G37" s="471"/>
      <c r="H37" s="471"/>
      <c r="I37" s="471"/>
      <c r="J37" s="471"/>
      <c r="K37" s="471"/>
      <c r="L37" s="471"/>
      <c r="M37" s="477"/>
      <c r="N37" s="279"/>
      <c r="O37" s="476"/>
      <c r="P37" s="471"/>
      <c r="Q37" s="471"/>
      <c r="R37" s="471"/>
      <c r="S37" s="471"/>
      <c r="T37" s="471"/>
      <c r="U37" s="471"/>
      <c r="V37" s="471"/>
      <c r="W37" s="471"/>
      <c r="X37" s="471"/>
      <c r="Y37" s="471"/>
      <c r="Z37" s="477"/>
      <c r="AA37" s="278"/>
      <c r="AB37" s="476"/>
      <c r="AC37" s="471"/>
      <c r="AD37" s="471"/>
      <c r="AE37" s="471"/>
      <c r="AF37" s="471"/>
      <c r="AG37" s="471"/>
      <c r="AH37" s="471"/>
      <c r="AI37" s="471"/>
      <c r="AJ37" s="471"/>
      <c r="AK37" s="471"/>
      <c r="AL37" s="471"/>
      <c r="AM37" s="477"/>
      <c r="AN37" s="279"/>
      <c r="AO37" s="476"/>
      <c r="AP37" s="471"/>
      <c r="AQ37" s="471"/>
      <c r="AR37" s="471"/>
      <c r="AS37" s="471"/>
      <c r="AT37" s="471"/>
      <c r="AU37" s="471"/>
      <c r="AV37" s="471"/>
      <c r="AW37" s="471"/>
      <c r="AX37" s="471"/>
      <c r="AY37" s="471"/>
      <c r="AZ37" s="477"/>
    </row>
    <row r="38" spans="1:52" ht="14.25" customHeight="1" x14ac:dyDescent="0.2">
      <c r="A38" s="278"/>
      <c r="B38" s="476"/>
      <c r="C38" s="471"/>
      <c r="D38" s="471"/>
      <c r="E38" s="471"/>
      <c r="F38" s="471"/>
      <c r="G38" s="471"/>
      <c r="H38" s="471"/>
      <c r="I38" s="471"/>
      <c r="J38" s="471"/>
      <c r="K38" s="471"/>
      <c r="L38" s="471"/>
      <c r="M38" s="477"/>
      <c r="N38" s="279"/>
      <c r="O38" s="476"/>
      <c r="P38" s="471"/>
      <c r="Q38" s="471"/>
      <c r="R38" s="471"/>
      <c r="S38" s="471"/>
      <c r="T38" s="471"/>
      <c r="U38" s="471"/>
      <c r="V38" s="471"/>
      <c r="W38" s="471"/>
      <c r="X38" s="471"/>
      <c r="Y38" s="471"/>
      <c r="Z38" s="477"/>
      <c r="AA38" s="278"/>
      <c r="AB38" s="476"/>
      <c r="AC38" s="471"/>
      <c r="AD38" s="471"/>
      <c r="AE38" s="471"/>
      <c r="AF38" s="471"/>
      <c r="AG38" s="471"/>
      <c r="AH38" s="471"/>
      <c r="AI38" s="471"/>
      <c r="AJ38" s="471"/>
      <c r="AK38" s="471"/>
      <c r="AL38" s="471"/>
      <c r="AM38" s="477"/>
      <c r="AN38" s="279"/>
      <c r="AO38" s="476"/>
      <c r="AP38" s="471"/>
      <c r="AQ38" s="471"/>
      <c r="AR38" s="471"/>
      <c r="AS38" s="471"/>
      <c r="AT38" s="471"/>
      <c r="AU38" s="471"/>
      <c r="AV38" s="471"/>
      <c r="AW38" s="471"/>
      <c r="AX38" s="471"/>
      <c r="AY38" s="471"/>
      <c r="AZ38" s="477"/>
    </row>
    <row r="39" spans="1:52" ht="14.25" customHeight="1" x14ac:dyDescent="0.2">
      <c r="A39" s="278"/>
      <c r="B39" s="476"/>
      <c r="C39" s="471"/>
      <c r="D39" s="471"/>
      <c r="E39" s="471"/>
      <c r="F39" s="471"/>
      <c r="G39" s="471"/>
      <c r="H39" s="471"/>
      <c r="I39" s="471"/>
      <c r="J39" s="471"/>
      <c r="K39" s="471"/>
      <c r="L39" s="471"/>
      <c r="M39" s="477"/>
      <c r="N39" s="279"/>
      <c r="O39" s="476"/>
      <c r="P39" s="471"/>
      <c r="Q39" s="471"/>
      <c r="R39" s="471"/>
      <c r="S39" s="471"/>
      <c r="T39" s="471"/>
      <c r="U39" s="471"/>
      <c r="V39" s="471"/>
      <c r="W39" s="471"/>
      <c r="X39" s="471"/>
      <c r="Y39" s="471"/>
      <c r="Z39" s="477"/>
      <c r="AA39" s="278"/>
      <c r="AB39" s="476"/>
      <c r="AC39" s="471"/>
      <c r="AD39" s="471"/>
      <c r="AE39" s="471"/>
      <c r="AF39" s="471"/>
      <c r="AG39" s="471"/>
      <c r="AH39" s="471"/>
      <c r="AI39" s="471"/>
      <c r="AJ39" s="471"/>
      <c r="AK39" s="471"/>
      <c r="AL39" s="471"/>
      <c r="AM39" s="477"/>
      <c r="AN39" s="279"/>
      <c r="AO39" s="476"/>
      <c r="AP39" s="471"/>
      <c r="AQ39" s="471"/>
      <c r="AR39" s="471"/>
      <c r="AS39" s="471"/>
      <c r="AT39" s="471"/>
      <c r="AU39" s="471"/>
      <c r="AV39" s="471"/>
      <c r="AW39" s="471"/>
      <c r="AX39" s="471"/>
      <c r="AY39" s="471"/>
      <c r="AZ39" s="477"/>
    </row>
    <row r="40" spans="1:52" ht="14.25" customHeight="1" x14ac:dyDescent="0.2">
      <c r="A40" s="278"/>
      <c r="B40" s="476"/>
      <c r="C40" s="471"/>
      <c r="D40" s="471"/>
      <c r="E40" s="471"/>
      <c r="F40" s="471"/>
      <c r="G40" s="471"/>
      <c r="H40" s="471"/>
      <c r="I40" s="471"/>
      <c r="J40" s="471"/>
      <c r="K40" s="471"/>
      <c r="L40" s="471"/>
      <c r="M40" s="477"/>
      <c r="N40" s="279"/>
      <c r="O40" s="476"/>
      <c r="P40" s="471"/>
      <c r="Q40" s="471"/>
      <c r="R40" s="471"/>
      <c r="S40" s="471"/>
      <c r="T40" s="471"/>
      <c r="U40" s="471"/>
      <c r="V40" s="471"/>
      <c r="W40" s="471"/>
      <c r="X40" s="471"/>
      <c r="Y40" s="471"/>
      <c r="Z40" s="477"/>
      <c r="AA40" s="278"/>
      <c r="AB40" s="476"/>
      <c r="AC40" s="471"/>
      <c r="AD40" s="471"/>
      <c r="AE40" s="471"/>
      <c r="AF40" s="471"/>
      <c r="AG40" s="471"/>
      <c r="AH40" s="471"/>
      <c r="AI40" s="471"/>
      <c r="AJ40" s="471"/>
      <c r="AK40" s="471"/>
      <c r="AL40" s="471"/>
      <c r="AM40" s="477"/>
      <c r="AN40" s="279"/>
      <c r="AO40" s="476"/>
      <c r="AP40" s="471"/>
      <c r="AQ40" s="471"/>
      <c r="AR40" s="471"/>
      <c r="AS40" s="471"/>
      <c r="AT40" s="471"/>
      <c r="AU40" s="471"/>
      <c r="AV40" s="471"/>
      <c r="AW40" s="471"/>
      <c r="AX40" s="471"/>
      <c r="AY40" s="471"/>
      <c r="AZ40" s="477"/>
    </row>
    <row r="41" spans="1:52" ht="14.25" customHeight="1" x14ac:dyDescent="0.2">
      <c r="A41" s="278"/>
      <c r="B41" s="476"/>
      <c r="C41" s="471"/>
      <c r="D41" s="471"/>
      <c r="E41" s="471"/>
      <c r="F41" s="471"/>
      <c r="G41" s="471"/>
      <c r="H41" s="471"/>
      <c r="I41" s="471"/>
      <c r="J41" s="471"/>
      <c r="K41" s="471"/>
      <c r="L41" s="471"/>
      <c r="M41" s="477"/>
      <c r="N41" s="279"/>
      <c r="O41" s="476"/>
      <c r="P41" s="471"/>
      <c r="Q41" s="471"/>
      <c r="R41" s="471"/>
      <c r="S41" s="471"/>
      <c r="T41" s="471"/>
      <c r="U41" s="471"/>
      <c r="V41" s="471"/>
      <c r="W41" s="471"/>
      <c r="X41" s="471"/>
      <c r="Y41" s="471"/>
      <c r="Z41" s="477"/>
      <c r="AA41" s="278"/>
      <c r="AB41" s="476"/>
      <c r="AC41" s="471"/>
      <c r="AD41" s="471"/>
      <c r="AE41" s="471"/>
      <c r="AF41" s="471"/>
      <c r="AG41" s="471"/>
      <c r="AH41" s="471"/>
      <c r="AI41" s="471"/>
      <c r="AJ41" s="471"/>
      <c r="AK41" s="471"/>
      <c r="AL41" s="471"/>
      <c r="AM41" s="477"/>
      <c r="AN41" s="279"/>
      <c r="AO41" s="476"/>
      <c r="AP41" s="471"/>
      <c r="AQ41" s="471"/>
      <c r="AR41" s="471"/>
      <c r="AS41" s="471"/>
      <c r="AT41" s="471"/>
      <c r="AU41" s="471"/>
      <c r="AV41" s="471"/>
      <c r="AW41" s="471"/>
      <c r="AX41" s="471"/>
      <c r="AY41" s="471"/>
      <c r="AZ41" s="477"/>
    </row>
    <row r="42" spans="1:52" ht="14.25" customHeight="1" x14ac:dyDescent="0.2">
      <c r="A42" s="278"/>
      <c r="B42" s="476"/>
      <c r="C42" s="471"/>
      <c r="D42" s="471"/>
      <c r="E42" s="471"/>
      <c r="F42" s="471"/>
      <c r="G42" s="471"/>
      <c r="H42" s="471"/>
      <c r="I42" s="471"/>
      <c r="J42" s="471"/>
      <c r="K42" s="471"/>
      <c r="L42" s="471"/>
      <c r="M42" s="477"/>
      <c r="N42" s="279"/>
      <c r="O42" s="476"/>
      <c r="P42" s="471"/>
      <c r="Q42" s="471"/>
      <c r="R42" s="471"/>
      <c r="S42" s="471"/>
      <c r="T42" s="471"/>
      <c r="U42" s="471"/>
      <c r="V42" s="471"/>
      <c r="W42" s="471"/>
      <c r="X42" s="471"/>
      <c r="Y42" s="471"/>
      <c r="Z42" s="477"/>
      <c r="AA42" s="278"/>
      <c r="AB42" s="476"/>
      <c r="AC42" s="471"/>
      <c r="AD42" s="471"/>
      <c r="AE42" s="471"/>
      <c r="AF42" s="471"/>
      <c r="AG42" s="471"/>
      <c r="AH42" s="471"/>
      <c r="AI42" s="471"/>
      <c r="AJ42" s="471"/>
      <c r="AK42" s="471"/>
      <c r="AL42" s="471"/>
      <c r="AM42" s="477"/>
      <c r="AN42" s="279"/>
      <c r="AO42" s="476"/>
      <c r="AP42" s="471"/>
      <c r="AQ42" s="471"/>
      <c r="AR42" s="471"/>
      <c r="AS42" s="471"/>
      <c r="AT42" s="471"/>
      <c r="AU42" s="471"/>
      <c r="AV42" s="471"/>
      <c r="AW42" s="471"/>
      <c r="AX42" s="471"/>
      <c r="AY42" s="471"/>
      <c r="AZ42" s="477"/>
    </row>
    <row r="43" spans="1:52" ht="14.25" customHeight="1" x14ac:dyDescent="0.2">
      <c r="A43" s="278"/>
      <c r="B43" s="476"/>
      <c r="C43" s="471"/>
      <c r="D43" s="471"/>
      <c r="E43" s="471"/>
      <c r="F43" s="471"/>
      <c r="G43" s="471"/>
      <c r="H43" s="471"/>
      <c r="I43" s="471"/>
      <c r="J43" s="471"/>
      <c r="K43" s="471"/>
      <c r="L43" s="471"/>
      <c r="M43" s="477"/>
      <c r="N43" s="279"/>
      <c r="O43" s="476"/>
      <c r="P43" s="471"/>
      <c r="Q43" s="471"/>
      <c r="R43" s="471"/>
      <c r="S43" s="471"/>
      <c r="T43" s="471"/>
      <c r="U43" s="471"/>
      <c r="V43" s="471"/>
      <c r="W43" s="471"/>
      <c r="X43" s="471"/>
      <c r="Y43" s="471"/>
      <c r="Z43" s="477"/>
      <c r="AA43" s="278"/>
      <c r="AB43" s="476"/>
      <c r="AC43" s="471"/>
      <c r="AD43" s="471"/>
      <c r="AE43" s="471"/>
      <c r="AF43" s="471"/>
      <c r="AG43" s="471"/>
      <c r="AH43" s="471"/>
      <c r="AI43" s="471"/>
      <c r="AJ43" s="471"/>
      <c r="AK43" s="471"/>
      <c r="AL43" s="471"/>
      <c r="AM43" s="477"/>
      <c r="AN43" s="279"/>
      <c r="AO43" s="476"/>
      <c r="AP43" s="471"/>
      <c r="AQ43" s="471"/>
      <c r="AR43" s="471"/>
      <c r="AS43" s="471"/>
      <c r="AT43" s="471"/>
      <c r="AU43" s="471"/>
      <c r="AV43" s="471"/>
      <c r="AW43" s="471"/>
      <c r="AX43" s="471"/>
      <c r="AY43" s="471"/>
      <c r="AZ43" s="477"/>
    </row>
    <row r="44" spans="1:52" ht="14.25" customHeight="1" x14ac:dyDescent="0.2">
      <c r="A44" s="278"/>
      <c r="B44" s="476"/>
      <c r="C44" s="471"/>
      <c r="D44" s="471"/>
      <c r="E44" s="471"/>
      <c r="F44" s="471"/>
      <c r="G44" s="471"/>
      <c r="H44" s="471"/>
      <c r="I44" s="471"/>
      <c r="J44" s="471"/>
      <c r="K44" s="471"/>
      <c r="L44" s="471"/>
      <c r="M44" s="477"/>
      <c r="N44" s="279"/>
      <c r="O44" s="476"/>
      <c r="P44" s="471"/>
      <c r="Q44" s="471"/>
      <c r="R44" s="471"/>
      <c r="S44" s="471"/>
      <c r="T44" s="471"/>
      <c r="U44" s="471"/>
      <c r="V44" s="471"/>
      <c r="W44" s="471"/>
      <c r="X44" s="471"/>
      <c r="Y44" s="471"/>
      <c r="Z44" s="477"/>
      <c r="AA44" s="278"/>
      <c r="AB44" s="476"/>
      <c r="AC44" s="471"/>
      <c r="AD44" s="471"/>
      <c r="AE44" s="471"/>
      <c r="AF44" s="471"/>
      <c r="AG44" s="471"/>
      <c r="AH44" s="471"/>
      <c r="AI44" s="471"/>
      <c r="AJ44" s="471"/>
      <c r="AK44" s="471"/>
      <c r="AL44" s="471"/>
      <c r="AM44" s="477"/>
      <c r="AN44" s="279"/>
      <c r="AO44" s="476"/>
      <c r="AP44" s="471"/>
      <c r="AQ44" s="471"/>
      <c r="AR44" s="471"/>
      <c r="AS44" s="471"/>
      <c r="AT44" s="471"/>
      <c r="AU44" s="471"/>
      <c r="AV44" s="471"/>
      <c r="AW44" s="471"/>
      <c r="AX44" s="471"/>
      <c r="AY44" s="471"/>
      <c r="AZ44" s="477"/>
    </row>
    <row r="45" spans="1:52" ht="14.25" customHeight="1" x14ac:dyDescent="0.2">
      <c r="A45" s="278"/>
      <c r="B45" s="476"/>
      <c r="C45" s="471"/>
      <c r="D45" s="471"/>
      <c r="E45" s="471"/>
      <c r="F45" s="471"/>
      <c r="G45" s="471"/>
      <c r="H45" s="471"/>
      <c r="I45" s="471"/>
      <c r="J45" s="471"/>
      <c r="K45" s="471"/>
      <c r="L45" s="471"/>
      <c r="M45" s="477"/>
      <c r="N45" s="279"/>
      <c r="O45" s="476"/>
      <c r="P45" s="471"/>
      <c r="Q45" s="471"/>
      <c r="R45" s="471"/>
      <c r="S45" s="471"/>
      <c r="T45" s="471"/>
      <c r="U45" s="471"/>
      <c r="V45" s="471"/>
      <c r="W45" s="471"/>
      <c r="X45" s="471"/>
      <c r="Y45" s="471"/>
      <c r="Z45" s="477"/>
      <c r="AA45" s="278"/>
      <c r="AB45" s="476"/>
      <c r="AC45" s="471"/>
      <c r="AD45" s="471"/>
      <c r="AE45" s="471"/>
      <c r="AF45" s="471"/>
      <c r="AG45" s="471"/>
      <c r="AH45" s="471"/>
      <c r="AI45" s="471"/>
      <c r="AJ45" s="471"/>
      <c r="AK45" s="471"/>
      <c r="AL45" s="471"/>
      <c r="AM45" s="477"/>
      <c r="AN45" s="279"/>
      <c r="AO45" s="476"/>
      <c r="AP45" s="471"/>
      <c r="AQ45" s="471"/>
      <c r="AR45" s="471"/>
      <c r="AS45" s="471"/>
      <c r="AT45" s="471"/>
      <c r="AU45" s="471"/>
      <c r="AV45" s="471"/>
      <c r="AW45" s="471"/>
      <c r="AX45" s="471"/>
      <c r="AY45" s="471"/>
      <c r="AZ45" s="477"/>
    </row>
    <row r="46" spans="1:52" ht="14.25" customHeight="1" x14ac:dyDescent="0.2">
      <c r="A46" s="278"/>
      <c r="B46" s="476"/>
      <c r="C46" s="471"/>
      <c r="D46" s="471"/>
      <c r="E46" s="471"/>
      <c r="F46" s="471"/>
      <c r="G46" s="471"/>
      <c r="H46" s="471"/>
      <c r="I46" s="471"/>
      <c r="J46" s="471"/>
      <c r="K46" s="471"/>
      <c r="L46" s="471"/>
      <c r="M46" s="477"/>
      <c r="N46" s="279"/>
      <c r="O46" s="476"/>
      <c r="P46" s="471"/>
      <c r="Q46" s="471"/>
      <c r="R46" s="471"/>
      <c r="S46" s="471"/>
      <c r="T46" s="471"/>
      <c r="U46" s="471"/>
      <c r="V46" s="471"/>
      <c r="W46" s="471"/>
      <c r="X46" s="471"/>
      <c r="Y46" s="471"/>
      <c r="Z46" s="477"/>
      <c r="AA46" s="278"/>
      <c r="AB46" s="476"/>
      <c r="AC46" s="471"/>
      <c r="AD46" s="471"/>
      <c r="AE46" s="471"/>
      <c r="AF46" s="471"/>
      <c r="AG46" s="471"/>
      <c r="AH46" s="471"/>
      <c r="AI46" s="471"/>
      <c r="AJ46" s="471"/>
      <c r="AK46" s="471"/>
      <c r="AL46" s="471"/>
      <c r="AM46" s="477"/>
      <c r="AN46" s="279"/>
      <c r="AO46" s="476"/>
      <c r="AP46" s="471"/>
      <c r="AQ46" s="471"/>
      <c r="AR46" s="471"/>
      <c r="AS46" s="471"/>
      <c r="AT46" s="471"/>
      <c r="AU46" s="471"/>
      <c r="AV46" s="471"/>
      <c r="AW46" s="471"/>
      <c r="AX46" s="471"/>
      <c r="AY46" s="471"/>
      <c r="AZ46" s="477"/>
    </row>
    <row r="47" spans="1:52" ht="14.25" customHeight="1" thickBot="1" x14ac:dyDescent="0.25">
      <c r="A47" s="278"/>
      <c r="B47" s="478"/>
      <c r="C47" s="479"/>
      <c r="D47" s="479"/>
      <c r="E47" s="479"/>
      <c r="F47" s="479"/>
      <c r="G47" s="479"/>
      <c r="H47" s="479"/>
      <c r="I47" s="479"/>
      <c r="J47" s="479"/>
      <c r="K47" s="479"/>
      <c r="L47" s="479"/>
      <c r="M47" s="480"/>
      <c r="N47" s="279"/>
      <c r="O47" s="478"/>
      <c r="P47" s="479"/>
      <c r="Q47" s="479"/>
      <c r="R47" s="479"/>
      <c r="S47" s="479"/>
      <c r="T47" s="479"/>
      <c r="U47" s="479"/>
      <c r="V47" s="479"/>
      <c r="W47" s="479"/>
      <c r="X47" s="479"/>
      <c r="Y47" s="479"/>
      <c r="Z47" s="480"/>
      <c r="AA47" s="278"/>
      <c r="AB47" s="478"/>
      <c r="AC47" s="479"/>
      <c r="AD47" s="479"/>
      <c r="AE47" s="479"/>
      <c r="AF47" s="479"/>
      <c r="AG47" s="479"/>
      <c r="AH47" s="479"/>
      <c r="AI47" s="479"/>
      <c r="AJ47" s="479"/>
      <c r="AK47" s="479"/>
      <c r="AL47" s="479"/>
      <c r="AM47" s="480"/>
      <c r="AN47" s="279"/>
      <c r="AO47" s="478"/>
      <c r="AP47" s="479"/>
      <c r="AQ47" s="479"/>
      <c r="AR47" s="479"/>
      <c r="AS47" s="479"/>
      <c r="AT47" s="479"/>
      <c r="AU47" s="479"/>
      <c r="AV47" s="479"/>
      <c r="AW47" s="479"/>
      <c r="AX47" s="479"/>
      <c r="AY47" s="479"/>
      <c r="AZ47" s="480"/>
    </row>
    <row r="48" spans="1:52" ht="14.25" customHeight="1" thickTop="1" x14ac:dyDescent="0.2">
      <c r="A48" s="278"/>
      <c r="B48" s="483" t="s">
        <v>624</v>
      </c>
      <c r="C48" s="474"/>
      <c r="D48" s="474"/>
      <c r="E48" s="474"/>
      <c r="F48" s="474"/>
      <c r="G48" s="474"/>
      <c r="H48" s="474"/>
      <c r="I48" s="474"/>
      <c r="J48" s="474"/>
      <c r="K48" s="474"/>
      <c r="L48" s="474"/>
      <c r="M48" s="474"/>
      <c r="N48" s="278"/>
      <c r="O48" s="291" t="str">
        <f>B48</f>
        <v>…...........................</v>
      </c>
      <c r="P48" s="291"/>
      <c r="Q48" s="291"/>
      <c r="R48" s="291"/>
      <c r="S48" s="291"/>
      <c r="T48" s="291"/>
      <c r="U48" s="291"/>
      <c r="V48" s="291"/>
      <c r="W48" s="291"/>
      <c r="X48" s="291"/>
      <c r="Y48" s="291"/>
      <c r="Z48" s="292"/>
      <c r="AA48" s="278"/>
      <c r="AB48" s="483" t="s">
        <v>624</v>
      </c>
      <c r="AC48" s="474"/>
      <c r="AD48" s="474"/>
      <c r="AE48" s="474"/>
      <c r="AF48" s="474"/>
      <c r="AG48" s="474"/>
      <c r="AH48" s="474"/>
      <c r="AI48" s="474"/>
      <c r="AJ48" s="474"/>
      <c r="AK48" s="474"/>
      <c r="AL48" s="474"/>
      <c r="AM48" s="474"/>
      <c r="AN48" s="278"/>
      <c r="AO48" s="291" t="str">
        <f>AB48</f>
        <v>…...........................</v>
      </c>
      <c r="AP48" s="291"/>
      <c r="AQ48" s="291"/>
      <c r="AR48" s="291"/>
      <c r="AS48" s="291"/>
      <c r="AT48" s="291"/>
      <c r="AU48" s="291"/>
      <c r="AV48" s="291"/>
      <c r="AW48" s="291"/>
      <c r="AX48" s="291"/>
      <c r="AY48" s="291"/>
      <c r="AZ48" s="292"/>
    </row>
    <row r="49" ht="14.25" customHeight="1" x14ac:dyDescent="0.2"/>
    <row r="50" ht="14.25" customHeight="1" x14ac:dyDescent="0.2"/>
    <row r="51" ht="14.25" customHeight="1" x14ac:dyDescent="0.2"/>
    <row r="52" ht="14.25" customHeight="1" x14ac:dyDescent="0.2"/>
    <row r="53" ht="14.25" customHeight="1" x14ac:dyDescent="0.2"/>
    <row r="54" ht="14.25" customHeight="1" x14ac:dyDescent="0.2"/>
    <row r="55" ht="14.25" customHeight="1" x14ac:dyDescent="0.2"/>
    <row r="56" ht="14.25" customHeight="1" x14ac:dyDescent="0.2"/>
    <row r="57" ht="14.25" customHeight="1" x14ac:dyDescent="0.2"/>
    <row r="58" ht="14.25" customHeight="1" x14ac:dyDescent="0.2"/>
    <row r="59" ht="14.25" customHeight="1" x14ac:dyDescent="0.2"/>
    <row r="60" ht="14.25" customHeight="1" x14ac:dyDescent="0.2"/>
    <row r="61" ht="14.25" customHeight="1" x14ac:dyDescent="0.2"/>
    <row r="62" ht="14.25" customHeight="1" x14ac:dyDescent="0.2"/>
    <row r="63" ht="14.25" customHeight="1" x14ac:dyDescent="0.2"/>
    <row r="64"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row r="118" ht="14.25" customHeight="1" x14ac:dyDescent="0.2"/>
    <row r="119" ht="14.25" customHeight="1" x14ac:dyDescent="0.2"/>
    <row r="120" ht="14.25" customHeight="1" x14ac:dyDescent="0.2"/>
    <row r="121" ht="14.25" customHeight="1" x14ac:dyDescent="0.2"/>
    <row r="122" ht="14.25" customHeight="1" x14ac:dyDescent="0.2"/>
    <row r="123" ht="14.25" customHeight="1" x14ac:dyDescent="0.2"/>
    <row r="124" ht="14.25" customHeight="1" x14ac:dyDescent="0.2"/>
    <row r="125" ht="14.25" customHeight="1" x14ac:dyDescent="0.2"/>
    <row r="126" ht="14.25" customHeight="1" x14ac:dyDescent="0.2"/>
    <row r="127" ht="14.25" customHeight="1" x14ac:dyDescent="0.2"/>
    <row r="128" ht="14.25" customHeight="1" x14ac:dyDescent="0.2"/>
    <row r="129" ht="14.25" customHeight="1" x14ac:dyDescent="0.2"/>
    <row r="130" ht="14.25" customHeight="1" x14ac:dyDescent="0.2"/>
    <row r="131" ht="14.25" customHeight="1" x14ac:dyDescent="0.2"/>
    <row r="132" ht="14.25" customHeight="1" x14ac:dyDescent="0.2"/>
    <row r="133" ht="14.25" customHeight="1" x14ac:dyDescent="0.2"/>
    <row r="134" ht="14.25" customHeight="1" x14ac:dyDescent="0.2"/>
    <row r="135" ht="14.25" customHeight="1" x14ac:dyDescent="0.2"/>
    <row r="136" ht="14.25" customHeight="1" x14ac:dyDescent="0.2"/>
    <row r="137" ht="14.25" customHeight="1" x14ac:dyDescent="0.2"/>
    <row r="138" ht="14.25" customHeight="1" x14ac:dyDescent="0.2"/>
    <row r="139" ht="14.25" customHeight="1" x14ac:dyDescent="0.2"/>
    <row r="140" ht="14.25" customHeight="1" x14ac:dyDescent="0.2"/>
    <row r="141" ht="14.25" customHeight="1" x14ac:dyDescent="0.2"/>
    <row r="142" ht="14.25" customHeight="1" x14ac:dyDescent="0.2"/>
    <row r="143" ht="14.25" customHeight="1" x14ac:dyDescent="0.2"/>
    <row r="144" ht="14.25" customHeight="1" x14ac:dyDescent="0.2"/>
    <row r="145" ht="14.25" customHeight="1" x14ac:dyDescent="0.2"/>
    <row r="146" ht="14.25" customHeight="1" x14ac:dyDescent="0.2"/>
    <row r="147" ht="14.25" customHeight="1" x14ac:dyDescent="0.2"/>
    <row r="148" ht="14.25" customHeight="1" x14ac:dyDescent="0.2"/>
    <row r="149" ht="14.25" customHeight="1" x14ac:dyDescent="0.2"/>
    <row r="150" ht="14.25" customHeight="1" x14ac:dyDescent="0.2"/>
    <row r="151" ht="14.25" customHeight="1" x14ac:dyDescent="0.2"/>
    <row r="152" ht="14.25" customHeight="1" x14ac:dyDescent="0.2"/>
    <row r="153" ht="14.25" customHeight="1" x14ac:dyDescent="0.2"/>
    <row r="154" ht="14.25" customHeight="1" x14ac:dyDescent="0.2"/>
    <row r="155" ht="14.25" customHeight="1" x14ac:dyDescent="0.2"/>
    <row r="156" ht="14.25" customHeight="1" x14ac:dyDescent="0.2"/>
    <row r="157" ht="14.25" customHeight="1" x14ac:dyDescent="0.2"/>
    <row r="158" ht="14.25" customHeight="1" x14ac:dyDescent="0.2"/>
    <row r="159" ht="14.25" customHeight="1" x14ac:dyDescent="0.2"/>
    <row r="160" ht="14.25" customHeight="1" x14ac:dyDescent="0.2"/>
    <row r="161" ht="14.25" customHeight="1" x14ac:dyDescent="0.2"/>
    <row r="162" ht="14.25" customHeight="1" x14ac:dyDescent="0.2"/>
    <row r="163" ht="14.25" customHeight="1" x14ac:dyDescent="0.2"/>
    <row r="164" ht="14.25" customHeight="1" x14ac:dyDescent="0.2"/>
    <row r="165" ht="14.25" customHeight="1" x14ac:dyDescent="0.2"/>
    <row r="166" ht="14.25" customHeight="1" x14ac:dyDescent="0.2"/>
    <row r="167" ht="14.25" customHeight="1" x14ac:dyDescent="0.2"/>
    <row r="168" ht="14.25" customHeight="1" x14ac:dyDescent="0.2"/>
    <row r="169" ht="14.25" customHeight="1" x14ac:dyDescent="0.2"/>
    <row r="170" ht="14.25" customHeight="1" x14ac:dyDescent="0.2"/>
    <row r="171" ht="14.25" customHeight="1" x14ac:dyDescent="0.2"/>
    <row r="172" ht="14.25" customHeight="1" x14ac:dyDescent="0.2"/>
    <row r="173" ht="14.25" customHeight="1" x14ac:dyDescent="0.2"/>
    <row r="174" ht="14.25" customHeight="1" x14ac:dyDescent="0.2"/>
    <row r="175" ht="14.25" customHeight="1" x14ac:dyDescent="0.2"/>
    <row r="176" ht="14.25" customHeight="1" x14ac:dyDescent="0.2"/>
    <row r="177" ht="14.25" customHeight="1" x14ac:dyDescent="0.2"/>
    <row r="178" ht="14.25" customHeight="1" x14ac:dyDescent="0.2"/>
    <row r="179" ht="14.25" customHeight="1" x14ac:dyDescent="0.2"/>
    <row r="180" ht="14.25" customHeight="1" x14ac:dyDescent="0.2"/>
    <row r="181" ht="14.25" customHeight="1" x14ac:dyDescent="0.2"/>
    <row r="182" ht="14.25" customHeight="1" x14ac:dyDescent="0.2"/>
    <row r="183" ht="14.25" customHeight="1" x14ac:dyDescent="0.2"/>
    <row r="184" ht="14.25" customHeight="1" x14ac:dyDescent="0.2"/>
    <row r="185" ht="14.25" customHeight="1" x14ac:dyDescent="0.2"/>
    <row r="186" ht="14.25" customHeight="1" x14ac:dyDescent="0.2"/>
    <row r="187" ht="14.25" customHeight="1" x14ac:dyDescent="0.2"/>
    <row r="188" ht="14.25" customHeight="1" x14ac:dyDescent="0.2"/>
    <row r="189" ht="14.25" customHeight="1" x14ac:dyDescent="0.2"/>
    <row r="190" ht="14.25" customHeight="1" x14ac:dyDescent="0.2"/>
    <row r="191" ht="14.25" customHeight="1" x14ac:dyDescent="0.2"/>
    <row r="192" ht="14.25" customHeight="1" x14ac:dyDescent="0.2"/>
    <row r="193" ht="14.25" customHeight="1" x14ac:dyDescent="0.2"/>
    <row r="194" ht="14.25" customHeight="1" x14ac:dyDescent="0.2"/>
    <row r="195" ht="14.25" customHeight="1" x14ac:dyDescent="0.2"/>
    <row r="196" ht="14.25" customHeight="1" x14ac:dyDescent="0.2"/>
    <row r="197" ht="14.25" customHeight="1" x14ac:dyDescent="0.2"/>
    <row r="198" ht="14.25" customHeight="1" x14ac:dyDescent="0.2"/>
    <row r="199" ht="14.25" customHeight="1" x14ac:dyDescent="0.2"/>
    <row r="200" ht="14.25" customHeight="1" x14ac:dyDescent="0.2"/>
    <row r="201" ht="14.25" customHeight="1" x14ac:dyDescent="0.2"/>
    <row r="202" ht="14.25" customHeight="1" x14ac:dyDescent="0.2"/>
    <row r="203" ht="14.25" customHeight="1" x14ac:dyDescent="0.2"/>
    <row r="204" ht="14.25" customHeight="1" x14ac:dyDescent="0.2"/>
    <row r="205" ht="14.25" customHeight="1" x14ac:dyDescent="0.2"/>
    <row r="206" ht="14.25" customHeight="1" x14ac:dyDescent="0.2"/>
    <row r="207" ht="14.25" customHeight="1" x14ac:dyDescent="0.2"/>
    <row r="208" ht="14.25" customHeight="1" x14ac:dyDescent="0.2"/>
    <row r="209" ht="14.25" customHeight="1" x14ac:dyDescent="0.2"/>
    <row r="210" ht="14.25" customHeight="1" x14ac:dyDescent="0.2"/>
    <row r="211" ht="14.25" customHeight="1" x14ac:dyDescent="0.2"/>
    <row r="212" ht="14.25" customHeight="1" x14ac:dyDescent="0.2"/>
    <row r="213" ht="14.25" customHeight="1" x14ac:dyDescent="0.2"/>
    <row r="214" ht="14.25" customHeight="1" x14ac:dyDescent="0.2"/>
    <row r="215" ht="14.25" customHeight="1" x14ac:dyDescent="0.2"/>
    <row r="216" ht="14.25" customHeight="1" x14ac:dyDescent="0.2"/>
    <row r="217" ht="14.25" customHeight="1" x14ac:dyDescent="0.2"/>
    <row r="218" ht="14.25" customHeight="1" x14ac:dyDescent="0.2"/>
    <row r="219" ht="14.25" customHeight="1" x14ac:dyDescent="0.2"/>
    <row r="220" ht="14.25" customHeight="1" x14ac:dyDescent="0.2"/>
    <row r="221" ht="14.25" customHeight="1" x14ac:dyDescent="0.2"/>
    <row r="222" ht="14.25" customHeight="1" x14ac:dyDescent="0.2"/>
    <row r="223" ht="14.25" customHeight="1" x14ac:dyDescent="0.2"/>
    <row r="224" ht="14.25" customHeight="1" x14ac:dyDescent="0.2"/>
    <row r="225" ht="14.25" customHeight="1" x14ac:dyDescent="0.2"/>
    <row r="226" ht="14.25" customHeight="1" x14ac:dyDescent="0.2"/>
    <row r="227" ht="14.25" customHeight="1" x14ac:dyDescent="0.2"/>
    <row r="228" ht="14.25" customHeight="1" x14ac:dyDescent="0.2"/>
    <row r="229" ht="14.25" customHeight="1" x14ac:dyDescent="0.2"/>
    <row r="230" ht="14.25" customHeight="1" x14ac:dyDescent="0.2"/>
    <row r="231" ht="14.25" customHeight="1" x14ac:dyDescent="0.2"/>
    <row r="232" ht="14.25" customHeight="1" x14ac:dyDescent="0.2"/>
    <row r="233" ht="14.25" customHeight="1" x14ac:dyDescent="0.2"/>
    <row r="234" ht="14.25" customHeight="1" x14ac:dyDescent="0.2"/>
    <row r="235" ht="14.25" customHeight="1" x14ac:dyDescent="0.2"/>
    <row r="236" ht="14.25" customHeight="1" x14ac:dyDescent="0.2"/>
    <row r="237" ht="14.25" customHeight="1" x14ac:dyDescent="0.2"/>
    <row r="238" ht="14.25" customHeight="1" x14ac:dyDescent="0.2"/>
    <row r="239" ht="14.25" customHeight="1" x14ac:dyDescent="0.2"/>
    <row r="240" ht="14.25" customHeight="1" x14ac:dyDescent="0.2"/>
    <row r="241" ht="14.25" customHeight="1" x14ac:dyDescent="0.2"/>
    <row r="242" ht="14.25" customHeight="1" x14ac:dyDescent="0.2"/>
    <row r="243" ht="14.25" customHeight="1" x14ac:dyDescent="0.2"/>
    <row r="244" ht="14.25" customHeight="1" x14ac:dyDescent="0.2"/>
    <row r="245" ht="14.25" customHeight="1" x14ac:dyDescent="0.2"/>
    <row r="246" ht="14.25" customHeight="1" x14ac:dyDescent="0.2"/>
    <row r="247" ht="14.25" customHeight="1" x14ac:dyDescent="0.2"/>
    <row r="248" ht="14.25" customHeight="1" x14ac:dyDescent="0.2"/>
    <row r="249" ht="14.25" customHeight="1" x14ac:dyDescent="0.2"/>
    <row r="250" ht="14.25" customHeight="1" x14ac:dyDescent="0.2"/>
    <row r="251" ht="14.25" customHeight="1" x14ac:dyDescent="0.2"/>
    <row r="252" ht="14.25" customHeight="1" x14ac:dyDescent="0.2"/>
    <row r="253" ht="14.25" customHeight="1" x14ac:dyDescent="0.2"/>
    <row r="254" ht="14.25" customHeight="1" x14ac:dyDescent="0.2"/>
    <row r="255" ht="14.25" customHeight="1" x14ac:dyDescent="0.2"/>
    <row r="256" ht="14.25" customHeight="1" x14ac:dyDescent="0.2"/>
    <row r="257" ht="14.25" customHeight="1" x14ac:dyDescent="0.2"/>
    <row r="258" ht="14.25" customHeight="1" x14ac:dyDescent="0.2"/>
    <row r="259" ht="14.25" customHeight="1" x14ac:dyDescent="0.2"/>
    <row r="260" ht="14.25" customHeight="1" x14ac:dyDescent="0.2"/>
    <row r="261" ht="14.25" customHeight="1" x14ac:dyDescent="0.2"/>
    <row r="262" ht="14.25" customHeight="1" x14ac:dyDescent="0.2"/>
    <row r="263" ht="14.25" customHeight="1" x14ac:dyDescent="0.2"/>
    <row r="264" ht="14.25" customHeight="1" x14ac:dyDescent="0.2"/>
    <row r="265" ht="14.25" customHeight="1" x14ac:dyDescent="0.2"/>
    <row r="266" ht="14.25" customHeight="1" x14ac:dyDescent="0.2"/>
    <row r="267" ht="14.25" customHeight="1" x14ac:dyDescent="0.2"/>
    <row r="268" ht="14.25" customHeight="1" x14ac:dyDescent="0.2"/>
    <row r="269" ht="14.25" customHeight="1" x14ac:dyDescent="0.2"/>
    <row r="270" ht="14.25" customHeight="1" x14ac:dyDescent="0.2"/>
    <row r="271" ht="14.25" customHeight="1" x14ac:dyDescent="0.2"/>
    <row r="272" ht="14.25" customHeight="1" x14ac:dyDescent="0.2"/>
    <row r="273" ht="14.25" customHeight="1" x14ac:dyDescent="0.2"/>
    <row r="274" ht="14.25" customHeight="1" x14ac:dyDescent="0.2"/>
    <row r="275" ht="14.25" customHeight="1" x14ac:dyDescent="0.2"/>
    <row r="276" ht="14.25" customHeight="1" x14ac:dyDescent="0.2"/>
    <row r="277" ht="14.25" customHeight="1" x14ac:dyDescent="0.2"/>
    <row r="278" ht="14.25" customHeight="1" x14ac:dyDescent="0.2"/>
    <row r="279" ht="14.25" customHeight="1" x14ac:dyDescent="0.2"/>
    <row r="280" ht="14.25" customHeight="1" x14ac:dyDescent="0.2"/>
    <row r="281" ht="14.25" customHeight="1" x14ac:dyDescent="0.2"/>
    <row r="282" ht="14.25" customHeight="1" x14ac:dyDescent="0.2"/>
    <row r="283" ht="14.25" customHeight="1" x14ac:dyDescent="0.2"/>
    <row r="284" ht="14.25" customHeight="1" x14ac:dyDescent="0.2"/>
    <row r="285" ht="14.25" customHeight="1" x14ac:dyDescent="0.2"/>
    <row r="286" ht="14.25" customHeight="1" x14ac:dyDescent="0.2"/>
    <row r="287" ht="14.25" customHeight="1" x14ac:dyDescent="0.2"/>
    <row r="288" ht="14.25" customHeight="1" x14ac:dyDescent="0.2"/>
    <row r="289" ht="14.25" customHeight="1" x14ac:dyDescent="0.2"/>
    <row r="290" ht="14.25" customHeight="1" x14ac:dyDescent="0.2"/>
    <row r="291" ht="14.25" customHeight="1" x14ac:dyDescent="0.2"/>
    <row r="292" ht="14.25" customHeight="1" x14ac:dyDescent="0.2"/>
    <row r="293" ht="14.25" customHeight="1" x14ac:dyDescent="0.2"/>
    <row r="294" ht="14.25" customHeight="1" x14ac:dyDescent="0.2"/>
    <row r="295" ht="14.25" customHeight="1" x14ac:dyDescent="0.2"/>
    <row r="296" ht="14.25" customHeight="1" x14ac:dyDescent="0.2"/>
    <row r="297" ht="14.25" customHeight="1" x14ac:dyDescent="0.2"/>
    <row r="298" ht="14.25" customHeight="1" x14ac:dyDescent="0.2"/>
    <row r="299" ht="14.25" customHeight="1" x14ac:dyDescent="0.2"/>
    <row r="300" ht="14.25" customHeight="1" x14ac:dyDescent="0.2"/>
    <row r="301" ht="14.25" customHeight="1" x14ac:dyDescent="0.2"/>
    <row r="302" ht="14.25" customHeight="1" x14ac:dyDescent="0.2"/>
    <row r="303" ht="14.25" customHeight="1" x14ac:dyDescent="0.2"/>
    <row r="304" ht="14.25" customHeight="1" x14ac:dyDescent="0.2"/>
    <row r="305" ht="14.25" customHeight="1" x14ac:dyDescent="0.2"/>
    <row r="306" ht="14.25" customHeight="1" x14ac:dyDescent="0.2"/>
    <row r="307" ht="14.25" customHeight="1" x14ac:dyDescent="0.2"/>
    <row r="308" ht="14.25" customHeight="1" x14ac:dyDescent="0.2"/>
    <row r="309" ht="14.25" customHeight="1" x14ac:dyDescent="0.2"/>
    <row r="310" ht="14.25" customHeight="1" x14ac:dyDescent="0.2"/>
    <row r="311" ht="14.25" customHeight="1" x14ac:dyDescent="0.2"/>
    <row r="312" ht="14.25" customHeight="1" x14ac:dyDescent="0.2"/>
    <row r="313" ht="14.25" customHeight="1" x14ac:dyDescent="0.2"/>
    <row r="314" ht="14.25" customHeight="1" x14ac:dyDescent="0.2"/>
    <row r="315" ht="14.25" customHeight="1" x14ac:dyDescent="0.2"/>
    <row r="316" ht="14.25" customHeight="1" x14ac:dyDescent="0.2"/>
    <row r="317" ht="14.25" customHeight="1" x14ac:dyDescent="0.2"/>
    <row r="318" ht="14.25" customHeight="1" x14ac:dyDescent="0.2"/>
    <row r="319" ht="14.25" customHeight="1" x14ac:dyDescent="0.2"/>
    <row r="320" ht="14.25" customHeight="1" x14ac:dyDescent="0.2"/>
    <row r="321" ht="14.25" customHeight="1" x14ac:dyDescent="0.2"/>
    <row r="322" ht="14.25" customHeight="1" x14ac:dyDescent="0.2"/>
    <row r="323" ht="14.25" customHeight="1" x14ac:dyDescent="0.2"/>
    <row r="324" ht="14.25" customHeight="1" x14ac:dyDescent="0.2"/>
    <row r="325" ht="14.25" customHeight="1" x14ac:dyDescent="0.2"/>
    <row r="326" ht="14.25" customHeight="1" x14ac:dyDescent="0.2"/>
    <row r="327" ht="14.25" customHeight="1" x14ac:dyDescent="0.2"/>
    <row r="328" ht="14.25" customHeight="1" x14ac:dyDescent="0.2"/>
    <row r="329" ht="14.25" customHeight="1" x14ac:dyDescent="0.2"/>
    <row r="330" ht="14.25" customHeight="1" x14ac:dyDescent="0.2"/>
    <row r="331" ht="14.25" customHeight="1" x14ac:dyDescent="0.2"/>
    <row r="332" ht="14.25" customHeight="1" x14ac:dyDescent="0.2"/>
    <row r="333" ht="14.25" customHeight="1" x14ac:dyDescent="0.2"/>
    <row r="334" ht="14.25" customHeight="1" x14ac:dyDescent="0.2"/>
    <row r="335" ht="14.25" customHeight="1" x14ac:dyDescent="0.2"/>
    <row r="336" ht="14.25" customHeight="1" x14ac:dyDescent="0.2"/>
    <row r="337" ht="14.25" customHeight="1" x14ac:dyDescent="0.2"/>
    <row r="338" ht="14.25" customHeight="1" x14ac:dyDescent="0.2"/>
    <row r="339" ht="14.25" customHeight="1" x14ac:dyDescent="0.2"/>
    <row r="340" ht="14.25" customHeight="1" x14ac:dyDescent="0.2"/>
    <row r="341" ht="14.25" customHeight="1" x14ac:dyDescent="0.2"/>
    <row r="342" ht="14.25" customHeight="1" x14ac:dyDescent="0.2"/>
    <row r="343" ht="14.25" customHeight="1" x14ac:dyDescent="0.2"/>
    <row r="344" ht="14.25" customHeight="1" x14ac:dyDescent="0.2"/>
    <row r="345" ht="14.25" customHeight="1" x14ac:dyDescent="0.2"/>
    <row r="346" ht="14.25" customHeight="1" x14ac:dyDescent="0.2"/>
    <row r="347" ht="14.25" customHeight="1" x14ac:dyDescent="0.2"/>
    <row r="348" ht="14.25" customHeight="1" x14ac:dyDescent="0.2"/>
    <row r="349" ht="14.25" customHeight="1" x14ac:dyDescent="0.2"/>
    <row r="350" ht="14.25" customHeight="1" x14ac:dyDescent="0.2"/>
    <row r="351" ht="14.25" customHeight="1" x14ac:dyDescent="0.2"/>
    <row r="352" ht="14.25" customHeight="1" x14ac:dyDescent="0.2"/>
    <row r="353" ht="14.25" customHeight="1" x14ac:dyDescent="0.2"/>
    <row r="354" ht="14.25" customHeight="1" x14ac:dyDescent="0.2"/>
    <row r="355" ht="14.25" customHeight="1" x14ac:dyDescent="0.2"/>
    <row r="356" ht="14.25" customHeight="1" x14ac:dyDescent="0.2"/>
    <row r="357" ht="14.25" customHeight="1" x14ac:dyDescent="0.2"/>
    <row r="358" ht="14.25" customHeight="1" x14ac:dyDescent="0.2"/>
    <row r="359" ht="14.25" customHeight="1" x14ac:dyDescent="0.2"/>
    <row r="360" ht="14.25" customHeight="1" x14ac:dyDescent="0.2"/>
    <row r="361" ht="14.25" customHeight="1" x14ac:dyDescent="0.2"/>
    <row r="362" ht="14.25" customHeight="1" x14ac:dyDescent="0.2"/>
    <row r="363" ht="14.25" customHeight="1" x14ac:dyDescent="0.2"/>
    <row r="364" ht="14.25" customHeight="1" x14ac:dyDescent="0.2"/>
    <row r="365" ht="14.25" customHeight="1" x14ac:dyDescent="0.2"/>
    <row r="366" ht="14.25" customHeight="1" x14ac:dyDescent="0.2"/>
    <row r="367" ht="14.25" customHeight="1" x14ac:dyDescent="0.2"/>
    <row r="368" ht="14.25" customHeight="1" x14ac:dyDescent="0.2"/>
    <row r="369" ht="14.25" customHeight="1" x14ac:dyDescent="0.2"/>
    <row r="370" ht="14.25" customHeight="1" x14ac:dyDescent="0.2"/>
    <row r="371" ht="14.25" customHeight="1" x14ac:dyDescent="0.2"/>
    <row r="372" ht="14.25" customHeight="1" x14ac:dyDescent="0.2"/>
    <row r="373" ht="14.25" customHeight="1" x14ac:dyDescent="0.2"/>
    <row r="374" ht="14.25" customHeight="1" x14ac:dyDescent="0.2"/>
    <row r="375" ht="14.25" customHeight="1" x14ac:dyDescent="0.2"/>
    <row r="376" ht="14.25" customHeight="1" x14ac:dyDescent="0.2"/>
    <row r="377" ht="14.25" customHeight="1" x14ac:dyDescent="0.2"/>
    <row r="378" ht="14.25" customHeight="1" x14ac:dyDescent="0.2"/>
    <row r="379" ht="14.25" customHeight="1" x14ac:dyDescent="0.2"/>
    <row r="380" ht="14.25" customHeight="1" x14ac:dyDescent="0.2"/>
    <row r="381" ht="14.25" customHeight="1" x14ac:dyDescent="0.2"/>
    <row r="382" ht="14.25" customHeight="1" x14ac:dyDescent="0.2"/>
    <row r="383" ht="14.25" customHeight="1" x14ac:dyDescent="0.2"/>
    <row r="384" ht="14.25" customHeight="1" x14ac:dyDescent="0.2"/>
    <row r="385" ht="14.25" customHeight="1" x14ac:dyDescent="0.2"/>
    <row r="386" ht="14.25" customHeight="1" x14ac:dyDescent="0.2"/>
    <row r="387" ht="14.25" customHeight="1" x14ac:dyDescent="0.2"/>
    <row r="388" ht="14.25" customHeight="1" x14ac:dyDescent="0.2"/>
    <row r="389" ht="14.25" customHeight="1" x14ac:dyDescent="0.2"/>
    <row r="390" ht="14.25" customHeight="1" x14ac:dyDescent="0.2"/>
    <row r="391" ht="14.25" customHeight="1" x14ac:dyDescent="0.2"/>
    <row r="392" ht="14.25" customHeight="1" x14ac:dyDescent="0.2"/>
    <row r="393" ht="14.25" customHeight="1" x14ac:dyDescent="0.2"/>
    <row r="394" ht="14.25" customHeight="1" x14ac:dyDescent="0.2"/>
    <row r="395" ht="14.25" customHeight="1" x14ac:dyDescent="0.2"/>
    <row r="396" ht="14.25" customHeight="1" x14ac:dyDescent="0.2"/>
    <row r="397" ht="14.25" customHeight="1" x14ac:dyDescent="0.2"/>
    <row r="398" ht="14.25" customHeight="1" x14ac:dyDescent="0.2"/>
    <row r="399" ht="14.25" customHeight="1" x14ac:dyDescent="0.2"/>
    <row r="400" ht="14.25" customHeight="1" x14ac:dyDescent="0.2"/>
    <row r="401" ht="14.25" customHeight="1" x14ac:dyDescent="0.2"/>
    <row r="402" ht="14.25" customHeight="1" x14ac:dyDescent="0.2"/>
    <row r="403" ht="14.25" customHeight="1" x14ac:dyDescent="0.2"/>
    <row r="404" ht="14.25" customHeight="1" x14ac:dyDescent="0.2"/>
    <row r="405" ht="14.25" customHeight="1" x14ac:dyDescent="0.2"/>
    <row r="406" ht="14.25" customHeight="1" x14ac:dyDescent="0.2"/>
    <row r="407" ht="14.25" customHeight="1" x14ac:dyDescent="0.2"/>
    <row r="408" ht="14.25" customHeight="1" x14ac:dyDescent="0.2"/>
    <row r="409" ht="14.25" customHeight="1" x14ac:dyDescent="0.2"/>
    <row r="410" ht="14.25" customHeight="1" x14ac:dyDescent="0.2"/>
    <row r="411" ht="14.25" customHeight="1" x14ac:dyDescent="0.2"/>
    <row r="412" ht="14.25" customHeight="1" x14ac:dyDescent="0.2"/>
    <row r="413" ht="14.25" customHeight="1" x14ac:dyDescent="0.2"/>
    <row r="414" ht="14.25" customHeight="1" x14ac:dyDescent="0.2"/>
    <row r="415" ht="14.25" customHeight="1" x14ac:dyDescent="0.2"/>
    <row r="416" ht="14.25" customHeight="1" x14ac:dyDescent="0.2"/>
    <row r="417" ht="14.25" customHeight="1" x14ac:dyDescent="0.2"/>
    <row r="418" ht="14.25" customHeight="1" x14ac:dyDescent="0.2"/>
    <row r="419" ht="14.25" customHeight="1" x14ac:dyDescent="0.2"/>
    <row r="420" ht="14.25" customHeight="1" x14ac:dyDescent="0.2"/>
    <row r="421" ht="14.25" customHeight="1" x14ac:dyDescent="0.2"/>
    <row r="422" ht="14.25" customHeight="1" x14ac:dyDescent="0.2"/>
    <row r="423" ht="14.25" customHeight="1" x14ac:dyDescent="0.2"/>
    <row r="424" ht="14.25" customHeight="1" x14ac:dyDescent="0.2"/>
    <row r="425" ht="14.25" customHeight="1" x14ac:dyDescent="0.2"/>
    <row r="426" ht="14.25" customHeight="1" x14ac:dyDescent="0.2"/>
    <row r="427" ht="14.25" customHeight="1" x14ac:dyDescent="0.2"/>
    <row r="428" ht="14.25" customHeight="1" x14ac:dyDescent="0.2"/>
    <row r="429" ht="14.25" customHeight="1" x14ac:dyDescent="0.2"/>
    <row r="430" ht="14.25" customHeight="1" x14ac:dyDescent="0.2"/>
    <row r="431" ht="14.25" customHeight="1" x14ac:dyDescent="0.2"/>
    <row r="432" ht="14.25" customHeight="1" x14ac:dyDescent="0.2"/>
    <row r="433" ht="14.25" customHeight="1" x14ac:dyDescent="0.2"/>
    <row r="434" ht="14.25" customHeight="1" x14ac:dyDescent="0.2"/>
    <row r="435" ht="14.25" customHeight="1" x14ac:dyDescent="0.2"/>
    <row r="436" ht="14.25" customHeight="1" x14ac:dyDescent="0.2"/>
    <row r="437" ht="14.25" customHeight="1" x14ac:dyDescent="0.2"/>
    <row r="438" ht="14.25" customHeight="1" x14ac:dyDescent="0.2"/>
    <row r="439" ht="14.25" customHeight="1" x14ac:dyDescent="0.2"/>
    <row r="440" ht="14.25" customHeight="1" x14ac:dyDescent="0.2"/>
    <row r="441" ht="14.25" customHeight="1" x14ac:dyDescent="0.2"/>
    <row r="442" ht="14.25" customHeight="1" x14ac:dyDescent="0.2"/>
    <row r="443" ht="14.25" customHeight="1" x14ac:dyDescent="0.2"/>
    <row r="444" ht="14.25" customHeight="1" x14ac:dyDescent="0.2"/>
    <row r="445" ht="14.25" customHeight="1" x14ac:dyDescent="0.2"/>
    <row r="446" ht="14.25" customHeight="1" x14ac:dyDescent="0.2"/>
    <row r="447" ht="14.25" customHeight="1" x14ac:dyDescent="0.2"/>
    <row r="448" ht="14.25" customHeight="1" x14ac:dyDescent="0.2"/>
    <row r="449" ht="14.25" customHeight="1" x14ac:dyDescent="0.2"/>
    <row r="450" ht="14.25" customHeight="1" x14ac:dyDescent="0.2"/>
    <row r="451" ht="14.25" customHeight="1" x14ac:dyDescent="0.2"/>
    <row r="452" ht="14.25" customHeight="1" x14ac:dyDescent="0.2"/>
    <row r="453" ht="14.25" customHeight="1" x14ac:dyDescent="0.2"/>
    <row r="454" ht="14.25" customHeight="1" x14ac:dyDescent="0.2"/>
    <row r="455" ht="14.25" customHeight="1" x14ac:dyDescent="0.2"/>
    <row r="456" ht="14.25" customHeight="1" x14ac:dyDescent="0.2"/>
    <row r="457" ht="14.25" customHeight="1" x14ac:dyDescent="0.2"/>
    <row r="458" ht="14.25" customHeight="1" x14ac:dyDescent="0.2"/>
    <row r="459" ht="14.25" customHeight="1" x14ac:dyDescent="0.2"/>
    <row r="460" ht="14.25" customHeight="1" x14ac:dyDescent="0.2"/>
    <row r="461" ht="14.25" customHeight="1" x14ac:dyDescent="0.2"/>
    <row r="462" ht="14.25" customHeight="1" x14ac:dyDescent="0.2"/>
    <row r="463" ht="14.25" customHeight="1" x14ac:dyDescent="0.2"/>
    <row r="464" ht="14.25" customHeight="1" x14ac:dyDescent="0.2"/>
    <row r="465" ht="14.25" customHeight="1" x14ac:dyDescent="0.2"/>
    <row r="466" ht="14.25" customHeight="1" x14ac:dyDescent="0.2"/>
    <row r="467" ht="14.25" customHeight="1" x14ac:dyDescent="0.2"/>
    <row r="468" ht="14.25" customHeight="1" x14ac:dyDescent="0.2"/>
    <row r="469" ht="14.25" customHeight="1" x14ac:dyDescent="0.2"/>
    <row r="470" ht="14.25" customHeight="1" x14ac:dyDescent="0.2"/>
    <row r="471" ht="14.25" customHeight="1" x14ac:dyDescent="0.2"/>
    <row r="472" ht="14.25" customHeight="1" x14ac:dyDescent="0.2"/>
    <row r="473" ht="14.25" customHeight="1" x14ac:dyDescent="0.2"/>
    <row r="474" ht="14.25" customHeight="1" x14ac:dyDescent="0.2"/>
    <row r="475" ht="14.25" customHeight="1" x14ac:dyDescent="0.2"/>
    <row r="476" ht="14.25" customHeight="1" x14ac:dyDescent="0.2"/>
    <row r="477" ht="14.25" customHeight="1" x14ac:dyDescent="0.2"/>
    <row r="478" ht="14.25" customHeight="1" x14ac:dyDescent="0.2"/>
    <row r="479" ht="14.25" customHeight="1" x14ac:dyDescent="0.2"/>
    <row r="480" ht="14.25" customHeight="1" x14ac:dyDescent="0.2"/>
    <row r="481" ht="14.25" customHeight="1" x14ac:dyDescent="0.2"/>
    <row r="482" ht="14.25" customHeight="1" x14ac:dyDescent="0.2"/>
    <row r="483" ht="14.25" customHeight="1" x14ac:dyDescent="0.2"/>
    <row r="484" ht="14.25" customHeight="1" x14ac:dyDescent="0.2"/>
    <row r="485" ht="14.25" customHeight="1" x14ac:dyDescent="0.2"/>
    <row r="486" ht="14.25" customHeight="1" x14ac:dyDescent="0.2"/>
    <row r="487" ht="14.25" customHeight="1" x14ac:dyDescent="0.2"/>
    <row r="488" ht="14.25" customHeight="1" x14ac:dyDescent="0.2"/>
    <row r="489" ht="14.25" customHeight="1" x14ac:dyDescent="0.2"/>
    <row r="490" ht="14.25" customHeight="1" x14ac:dyDescent="0.2"/>
    <row r="491" ht="14.25" customHeight="1" x14ac:dyDescent="0.2"/>
    <row r="492" ht="14.25" customHeight="1" x14ac:dyDescent="0.2"/>
    <row r="493" ht="14.25" customHeight="1" x14ac:dyDescent="0.2"/>
    <row r="494" ht="14.25" customHeight="1" x14ac:dyDescent="0.2"/>
    <row r="495" ht="14.25" customHeight="1" x14ac:dyDescent="0.2"/>
    <row r="496" ht="14.25" customHeight="1" x14ac:dyDescent="0.2"/>
    <row r="497" ht="14.25" customHeight="1" x14ac:dyDescent="0.2"/>
    <row r="498" ht="14.25" customHeight="1" x14ac:dyDescent="0.2"/>
    <row r="499" ht="14.25" customHeight="1" x14ac:dyDescent="0.2"/>
    <row r="500" ht="14.25" customHeight="1" x14ac:dyDescent="0.2"/>
    <row r="501" ht="14.25" customHeight="1" x14ac:dyDescent="0.2"/>
    <row r="502" ht="14.25" customHeight="1" x14ac:dyDescent="0.2"/>
    <row r="503" ht="14.25" customHeight="1" x14ac:dyDescent="0.2"/>
    <row r="504" ht="14.25" customHeight="1" x14ac:dyDescent="0.2"/>
    <row r="505" ht="14.25" customHeight="1" x14ac:dyDescent="0.2"/>
    <row r="506" ht="14.25" customHeight="1" x14ac:dyDescent="0.2"/>
    <row r="507" ht="14.25" customHeight="1" x14ac:dyDescent="0.2"/>
    <row r="508" ht="14.25" customHeight="1" x14ac:dyDescent="0.2"/>
    <row r="509" ht="14.25" customHeight="1" x14ac:dyDescent="0.2"/>
    <row r="510" ht="14.25" customHeight="1" x14ac:dyDescent="0.2"/>
    <row r="511" ht="14.25" customHeight="1" x14ac:dyDescent="0.2"/>
    <row r="512" ht="14.25" customHeight="1" x14ac:dyDescent="0.2"/>
    <row r="513" ht="14.25" customHeight="1" x14ac:dyDescent="0.2"/>
    <row r="514" ht="14.25" customHeight="1" x14ac:dyDescent="0.2"/>
    <row r="515" ht="14.25" customHeight="1" x14ac:dyDescent="0.2"/>
    <row r="516" ht="14.25" customHeight="1" x14ac:dyDescent="0.2"/>
    <row r="517" ht="14.25" customHeight="1" x14ac:dyDescent="0.2"/>
    <row r="518" ht="14.25" customHeight="1" x14ac:dyDescent="0.2"/>
    <row r="519" ht="14.25" customHeight="1" x14ac:dyDescent="0.2"/>
    <row r="520" ht="14.25" customHeight="1" x14ac:dyDescent="0.2"/>
    <row r="521" ht="14.25" customHeight="1" x14ac:dyDescent="0.2"/>
    <row r="522" ht="14.25" customHeight="1" x14ac:dyDescent="0.2"/>
    <row r="523" ht="14.25" customHeight="1" x14ac:dyDescent="0.2"/>
    <row r="524" ht="14.25" customHeight="1" x14ac:dyDescent="0.2"/>
    <row r="525" ht="14.25" customHeight="1" x14ac:dyDescent="0.2"/>
    <row r="526" ht="14.25" customHeight="1" x14ac:dyDescent="0.2"/>
    <row r="527" ht="14.25" customHeight="1" x14ac:dyDescent="0.2"/>
    <row r="528" ht="14.25" customHeight="1" x14ac:dyDescent="0.2"/>
    <row r="529" ht="14.25" customHeight="1" x14ac:dyDescent="0.2"/>
    <row r="530" ht="14.25" customHeight="1" x14ac:dyDescent="0.2"/>
    <row r="531" ht="14.25" customHeight="1" x14ac:dyDescent="0.2"/>
    <row r="532" ht="14.25" customHeight="1" x14ac:dyDescent="0.2"/>
    <row r="533" ht="14.25" customHeight="1" x14ac:dyDescent="0.2"/>
    <row r="534" ht="14.25" customHeight="1" x14ac:dyDescent="0.2"/>
    <row r="535" ht="14.25" customHeight="1" x14ac:dyDescent="0.2"/>
    <row r="536" ht="14.25" customHeight="1" x14ac:dyDescent="0.2"/>
    <row r="537" ht="14.25" customHeight="1" x14ac:dyDescent="0.2"/>
    <row r="538" ht="14.25" customHeight="1" x14ac:dyDescent="0.2"/>
    <row r="539" ht="14.25" customHeight="1" x14ac:dyDescent="0.2"/>
    <row r="540" ht="14.25" customHeight="1" x14ac:dyDescent="0.2"/>
    <row r="541" ht="14.25" customHeight="1" x14ac:dyDescent="0.2"/>
    <row r="542" ht="14.25" customHeight="1" x14ac:dyDescent="0.2"/>
    <row r="543" ht="14.25" customHeight="1" x14ac:dyDescent="0.2"/>
    <row r="544" ht="14.25" customHeight="1" x14ac:dyDescent="0.2"/>
    <row r="545" ht="14.25" customHeight="1" x14ac:dyDescent="0.2"/>
    <row r="546" ht="14.25" customHeight="1" x14ac:dyDescent="0.2"/>
    <row r="547" ht="14.25" customHeight="1" x14ac:dyDescent="0.2"/>
    <row r="548" ht="14.25" customHeight="1" x14ac:dyDescent="0.2"/>
    <row r="549" ht="14.25" customHeight="1" x14ac:dyDescent="0.2"/>
    <row r="550" ht="14.25" customHeight="1" x14ac:dyDescent="0.2"/>
    <row r="551" ht="14.25" customHeight="1" x14ac:dyDescent="0.2"/>
    <row r="552" ht="14.25" customHeight="1" x14ac:dyDescent="0.2"/>
    <row r="553" ht="14.25" customHeight="1" x14ac:dyDescent="0.2"/>
    <row r="554" ht="14.25" customHeight="1" x14ac:dyDescent="0.2"/>
    <row r="555" ht="14.25" customHeight="1" x14ac:dyDescent="0.2"/>
    <row r="556" ht="14.25" customHeight="1" x14ac:dyDescent="0.2"/>
    <row r="557" ht="14.25" customHeight="1" x14ac:dyDescent="0.2"/>
    <row r="558" ht="14.25" customHeight="1" x14ac:dyDescent="0.2"/>
    <row r="559" ht="14.25" customHeight="1" x14ac:dyDescent="0.2"/>
    <row r="560" ht="14.25" customHeight="1" x14ac:dyDescent="0.2"/>
    <row r="561" ht="14.25" customHeight="1" x14ac:dyDescent="0.2"/>
    <row r="562" ht="14.25" customHeight="1" x14ac:dyDescent="0.2"/>
    <row r="563" ht="14.25" customHeight="1" x14ac:dyDescent="0.2"/>
    <row r="564" ht="14.25" customHeight="1" x14ac:dyDescent="0.2"/>
    <row r="565" ht="14.25" customHeight="1" x14ac:dyDescent="0.2"/>
    <row r="566" ht="14.25" customHeight="1" x14ac:dyDescent="0.2"/>
    <row r="567" ht="14.25" customHeight="1" x14ac:dyDescent="0.2"/>
    <row r="568" ht="14.25" customHeight="1" x14ac:dyDescent="0.2"/>
    <row r="569" ht="14.25" customHeight="1" x14ac:dyDescent="0.2"/>
    <row r="570" ht="14.25" customHeight="1" x14ac:dyDescent="0.2"/>
    <row r="571" ht="14.25" customHeight="1" x14ac:dyDescent="0.2"/>
    <row r="572" ht="14.25" customHeight="1" x14ac:dyDescent="0.2"/>
    <row r="573" ht="14.25" customHeight="1" x14ac:dyDescent="0.2"/>
    <row r="574" ht="14.25" customHeight="1" x14ac:dyDescent="0.2"/>
    <row r="575" ht="14.25" customHeight="1" x14ac:dyDescent="0.2"/>
    <row r="576" ht="14.25" customHeight="1" x14ac:dyDescent="0.2"/>
    <row r="577" ht="14.25" customHeight="1" x14ac:dyDescent="0.2"/>
    <row r="578" ht="14.25" customHeight="1" x14ac:dyDescent="0.2"/>
    <row r="579" ht="14.25" customHeight="1" x14ac:dyDescent="0.2"/>
    <row r="580" ht="14.25" customHeight="1" x14ac:dyDescent="0.2"/>
    <row r="581" ht="14.25" customHeight="1" x14ac:dyDescent="0.2"/>
    <row r="582" ht="14.25" customHeight="1" x14ac:dyDescent="0.2"/>
    <row r="583" ht="14.25" customHeight="1" x14ac:dyDescent="0.2"/>
    <row r="584" ht="14.25" customHeight="1" x14ac:dyDescent="0.2"/>
    <row r="585" ht="14.25" customHeight="1" x14ac:dyDescent="0.2"/>
    <row r="586" ht="14.25" customHeight="1" x14ac:dyDescent="0.2"/>
    <row r="587" ht="14.25" customHeight="1" x14ac:dyDescent="0.2"/>
    <row r="588" ht="14.25" customHeight="1" x14ac:dyDescent="0.2"/>
    <row r="589" ht="14.25" customHeight="1" x14ac:dyDescent="0.2"/>
    <row r="590" ht="14.25" customHeight="1" x14ac:dyDescent="0.2"/>
    <row r="591" ht="14.25" customHeight="1" x14ac:dyDescent="0.2"/>
    <row r="592" ht="14.25" customHeight="1" x14ac:dyDescent="0.2"/>
    <row r="593" ht="14.25" customHeight="1" x14ac:dyDescent="0.2"/>
    <row r="594" ht="14.25" customHeight="1" x14ac:dyDescent="0.2"/>
    <row r="595" ht="14.25" customHeight="1" x14ac:dyDescent="0.2"/>
    <row r="596" ht="14.25" customHeight="1" x14ac:dyDescent="0.2"/>
    <row r="597" ht="14.25" customHeight="1" x14ac:dyDescent="0.2"/>
    <row r="598" ht="14.25" customHeight="1" x14ac:dyDescent="0.2"/>
    <row r="599" ht="14.25" customHeight="1" x14ac:dyDescent="0.2"/>
    <row r="600" ht="14.25" customHeight="1" x14ac:dyDescent="0.2"/>
    <row r="601" ht="14.25" customHeight="1" x14ac:dyDescent="0.2"/>
    <row r="602" ht="14.25" customHeight="1" x14ac:dyDescent="0.2"/>
    <row r="603" ht="14.25" customHeight="1" x14ac:dyDescent="0.2"/>
    <row r="604" ht="14.25" customHeight="1" x14ac:dyDescent="0.2"/>
    <row r="605" ht="14.25" customHeight="1" x14ac:dyDescent="0.2"/>
    <row r="606" ht="14.25" customHeight="1" x14ac:dyDescent="0.2"/>
    <row r="607" ht="14.25" customHeight="1" x14ac:dyDescent="0.2"/>
    <row r="608" ht="14.25" customHeight="1" x14ac:dyDescent="0.2"/>
    <row r="609" ht="14.25" customHeight="1" x14ac:dyDescent="0.2"/>
    <row r="610" ht="14.25" customHeight="1" x14ac:dyDescent="0.2"/>
    <row r="611" ht="14.25" customHeight="1" x14ac:dyDescent="0.2"/>
    <row r="612" ht="14.25" customHeight="1" x14ac:dyDescent="0.2"/>
    <row r="613" ht="14.25" customHeight="1" x14ac:dyDescent="0.2"/>
    <row r="614" ht="14.25" customHeight="1" x14ac:dyDescent="0.2"/>
    <row r="615" ht="14.25" customHeight="1" x14ac:dyDescent="0.2"/>
    <row r="616" ht="14.25" customHeight="1" x14ac:dyDescent="0.2"/>
    <row r="617" ht="14.25" customHeight="1" x14ac:dyDescent="0.2"/>
    <row r="618" ht="14.25" customHeight="1" x14ac:dyDescent="0.2"/>
    <row r="619" ht="14.25" customHeight="1" x14ac:dyDescent="0.2"/>
    <row r="620" ht="14.25" customHeight="1" x14ac:dyDescent="0.2"/>
    <row r="621" ht="14.25" customHeight="1" x14ac:dyDescent="0.2"/>
    <row r="622" ht="14.25" customHeight="1" x14ac:dyDescent="0.2"/>
    <row r="623" ht="14.25" customHeight="1" x14ac:dyDescent="0.2"/>
    <row r="624" ht="14.25" customHeight="1" x14ac:dyDescent="0.2"/>
    <row r="625" ht="14.25" customHeight="1" x14ac:dyDescent="0.2"/>
    <row r="626" ht="14.25" customHeight="1" x14ac:dyDescent="0.2"/>
    <row r="627" ht="14.25" customHeight="1" x14ac:dyDescent="0.2"/>
    <row r="628" ht="14.25" customHeight="1" x14ac:dyDescent="0.2"/>
    <row r="629" ht="14.25" customHeight="1" x14ac:dyDescent="0.2"/>
    <row r="630" ht="14.25" customHeight="1" x14ac:dyDescent="0.2"/>
    <row r="631" ht="14.25" customHeight="1" x14ac:dyDescent="0.2"/>
    <row r="632" ht="14.25" customHeight="1" x14ac:dyDescent="0.2"/>
    <row r="633" ht="14.25" customHeight="1" x14ac:dyDescent="0.2"/>
    <row r="634" ht="14.25" customHeight="1" x14ac:dyDescent="0.2"/>
    <row r="635" ht="14.25" customHeight="1" x14ac:dyDescent="0.2"/>
    <row r="636" ht="14.25" customHeight="1" x14ac:dyDescent="0.2"/>
    <row r="637" ht="14.25" customHeight="1" x14ac:dyDescent="0.2"/>
    <row r="638" ht="14.25" customHeight="1" x14ac:dyDescent="0.2"/>
    <row r="639" ht="14.25" customHeight="1" x14ac:dyDescent="0.2"/>
    <row r="640" ht="14.25" customHeight="1" x14ac:dyDescent="0.2"/>
    <row r="641" ht="14.25" customHeight="1" x14ac:dyDescent="0.2"/>
    <row r="642" ht="14.25" customHeight="1" x14ac:dyDescent="0.2"/>
    <row r="643" ht="14.25" customHeight="1" x14ac:dyDescent="0.2"/>
    <row r="644" ht="14.25" customHeight="1" x14ac:dyDescent="0.2"/>
    <row r="645" ht="14.25" customHeight="1" x14ac:dyDescent="0.2"/>
    <row r="646" ht="14.25" customHeight="1" x14ac:dyDescent="0.2"/>
    <row r="647" ht="14.25" customHeight="1" x14ac:dyDescent="0.2"/>
    <row r="648" ht="14.25" customHeight="1" x14ac:dyDescent="0.2"/>
    <row r="649" ht="14.25" customHeight="1" x14ac:dyDescent="0.2"/>
    <row r="650" ht="14.25" customHeight="1" x14ac:dyDescent="0.2"/>
    <row r="651" ht="14.25" customHeight="1" x14ac:dyDescent="0.2"/>
    <row r="652" ht="14.25" customHeight="1" x14ac:dyDescent="0.2"/>
    <row r="653" ht="14.25" customHeight="1" x14ac:dyDescent="0.2"/>
    <row r="654" ht="14.25" customHeight="1" x14ac:dyDescent="0.2"/>
    <row r="655" ht="14.25" customHeight="1" x14ac:dyDescent="0.2"/>
    <row r="656" ht="14.25" customHeight="1" x14ac:dyDescent="0.2"/>
    <row r="657" ht="14.25" customHeight="1" x14ac:dyDescent="0.2"/>
    <row r="658" ht="14.25" customHeight="1" x14ac:dyDescent="0.2"/>
    <row r="659" ht="14.25" customHeight="1" x14ac:dyDescent="0.2"/>
    <row r="660" ht="14.25" customHeight="1" x14ac:dyDescent="0.2"/>
    <row r="661" ht="14.25" customHeight="1" x14ac:dyDescent="0.2"/>
    <row r="662" ht="14.25" customHeight="1" x14ac:dyDescent="0.2"/>
    <row r="663" ht="14.25" customHeight="1" x14ac:dyDescent="0.2"/>
    <row r="664" ht="14.25" customHeight="1" x14ac:dyDescent="0.2"/>
    <row r="665" ht="14.25" customHeight="1" x14ac:dyDescent="0.2"/>
    <row r="666" ht="14.25" customHeight="1" x14ac:dyDescent="0.2"/>
    <row r="667" ht="14.25" customHeight="1" x14ac:dyDescent="0.2"/>
    <row r="668" ht="14.25" customHeight="1" x14ac:dyDescent="0.2"/>
    <row r="669" ht="14.25" customHeight="1" x14ac:dyDescent="0.2"/>
    <row r="670" ht="14.25" customHeight="1" x14ac:dyDescent="0.2"/>
    <row r="671" ht="14.25" customHeight="1" x14ac:dyDescent="0.2"/>
    <row r="672" ht="14.25" customHeight="1" x14ac:dyDescent="0.2"/>
    <row r="673" ht="14.25" customHeight="1" x14ac:dyDescent="0.2"/>
    <row r="674" ht="14.25" customHeight="1" x14ac:dyDescent="0.2"/>
    <row r="675" ht="14.25" customHeight="1" x14ac:dyDescent="0.2"/>
    <row r="676" ht="14.25" customHeight="1" x14ac:dyDescent="0.2"/>
    <row r="677" ht="14.25" customHeight="1" x14ac:dyDescent="0.2"/>
    <row r="678" ht="14.25" customHeight="1" x14ac:dyDescent="0.2"/>
    <row r="679" ht="14.25" customHeight="1" x14ac:dyDescent="0.2"/>
    <row r="680" ht="14.25" customHeight="1" x14ac:dyDescent="0.2"/>
    <row r="681" ht="14.25" customHeight="1" x14ac:dyDescent="0.2"/>
    <row r="682" ht="14.25" customHeight="1" x14ac:dyDescent="0.2"/>
    <row r="683" ht="14.25" customHeight="1" x14ac:dyDescent="0.2"/>
    <row r="684" ht="14.25" customHeight="1" x14ac:dyDescent="0.2"/>
    <row r="685" ht="14.25" customHeight="1" x14ac:dyDescent="0.2"/>
    <row r="686" ht="14.25" customHeight="1" x14ac:dyDescent="0.2"/>
    <row r="687" ht="14.25" customHeight="1" x14ac:dyDescent="0.2"/>
    <row r="688" ht="14.25" customHeight="1" x14ac:dyDescent="0.2"/>
    <row r="689" ht="14.25" customHeight="1" x14ac:dyDescent="0.2"/>
    <row r="690" ht="14.25" customHeight="1" x14ac:dyDescent="0.2"/>
    <row r="691" ht="14.25" customHeight="1" x14ac:dyDescent="0.2"/>
    <row r="692" ht="14.25" customHeight="1" x14ac:dyDescent="0.2"/>
    <row r="693" ht="14.25" customHeight="1" x14ac:dyDescent="0.2"/>
    <row r="694" ht="14.25" customHeight="1" x14ac:dyDescent="0.2"/>
    <row r="695" ht="14.25" customHeight="1" x14ac:dyDescent="0.2"/>
    <row r="696" ht="14.25" customHeight="1" x14ac:dyDescent="0.2"/>
    <row r="697" ht="14.25" customHeight="1" x14ac:dyDescent="0.2"/>
    <row r="698" ht="14.25" customHeight="1" x14ac:dyDescent="0.2"/>
    <row r="699" ht="14.25" customHeight="1" x14ac:dyDescent="0.2"/>
    <row r="700" ht="14.25" customHeight="1" x14ac:dyDescent="0.2"/>
    <row r="701" ht="14.25" customHeight="1" x14ac:dyDescent="0.2"/>
    <row r="702" ht="14.25" customHeight="1" x14ac:dyDescent="0.2"/>
    <row r="703" ht="14.25" customHeight="1" x14ac:dyDescent="0.2"/>
    <row r="704" ht="14.25" customHeight="1" x14ac:dyDescent="0.2"/>
    <row r="705" ht="14.25" customHeight="1" x14ac:dyDescent="0.2"/>
    <row r="706" ht="14.25" customHeight="1" x14ac:dyDescent="0.2"/>
    <row r="707" ht="14.25" customHeight="1" x14ac:dyDescent="0.2"/>
    <row r="708" ht="14.25" customHeight="1" x14ac:dyDescent="0.2"/>
    <row r="709" ht="14.25" customHeight="1" x14ac:dyDescent="0.2"/>
    <row r="710" ht="14.25" customHeight="1" x14ac:dyDescent="0.2"/>
    <row r="711" ht="14.25" customHeight="1" x14ac:dyDescent="0.2"/>
    <row r="712" ht="14.25" customHeight="1" x14ac:dyDescent="0.2"/>
    <row r="713" ht="14.25" customHeight="1" x14ac:dyDescent="0.2"/>
    <row r="714" ht="14.25" customHeight="1" x14ac:dyDescent="0.2"/>
    <row r="715" ht="14.25" customHeight="1" x14ac:dyDescent="0.2"/>
    <row r="716" ht="14.25" customHeight="1" x14ac:dyDescent="0.2"/>
    <row r="717" ht="14.25" customHeight="1" x14ac:dyDescent="0.2"/>
    <row r="718" ht="14.25" customHeight="1" x14ac:dyDescent="0.2"/>
    <row r="719" ht="14.25" customHeight="1" x14ac:dyDescent="0.2"/>
    <row r="720" ht="14.25" customHeight="1" x14ac:dyDescent="0.2"/>
    <row r="721" ht="14.25" customHeight="1" x14ac:dyDescent="0.2"/>
    <row r="722" ht="14.25" customHeight="1" x14ac:dyDescent="0.2"/>
    <row r="723" ht="14.25" customHeight="1" x14ac:dyDescent="0.2"/>
    <row r="724" ht="14.25" customHeight="1" x14ac:dyDescent="0.2"/>
    <row r="725" ht="14.25" customHeight="1" x14ac:dyDescent="0.2"/>
    <row r="726" ht="14.25" customHeight="1" x14ac:dyDescent="0.2"/>
    <row r="727" ht="14.25" customHeight="1" x14ac:dyDescent="0.2"/>
    <row r="728" ht="14.25" customHeight="1" x14ac:dyDescent="0.2"/>
    <row r="729" ht="14.25" customHeight="1" x14ac:dyDescent="0.2"/>
    <row r="730" ht="14.25" customHeight="1" x14ac:dyDescent="0.2"/>
    <row r="731" ht="14.25" customHeight="1" x14ac:dyDescent="0.2"/>
    <row r="732" ht="14.25" customHeight="1" x14ac:dyDescent="0.2"/>
    <row r="733" ht="14.25" customHeight="1" x14ac:dyDescent="0.2"/>
    <row r="734" ht="14.25" customHeight="1" x14ac:dyDescent="0.2"/>
    <row r="735" ht="14.25" customHeight="1" x14ac:dyDescent="0.2"/>
    <row r="736" ht="14.25" customHeight="1" x14ac:dyDescent="0.2"/>
    <row r="737" ht="14.25" customHeight="1" x14ac:dyDescent="0.2"/>
    <row r="738" ht="14.25" customHeight="1" x14ac:dyDescent="0.2"/>
    <row r="739" ht="14.25" customHeight="1" x14ac:dyDescent="0.2"/>
    <row r="740" ht="14.25" customHeight="1" x14ac:dyDescent="0.2"/>
    <row r="741" ht="14.25" customHeight="1" x14ac:dyDescent="0.2"/>
    <row r="742" ht="14.25" customHeight="1" x14ac:dyDescent="0.2"/>
    <row r="743" ht="14.25" customHeight="1" x14ac:dyDescent="0.2"/>
    <row r="744" ht="14.25" customHeight="1" x14ac:dyDescent="0.2"/>
    <row r="745" ht="14.25" customHeight="1" x14ac:dyDescent="0.2"/>
    <row r="746" ht="14.25" customHeight="1" x14ac:dyDescent="0.2"/>
    <row r="747" ht="14.25" customHeight="1" x14ac:dyDescent="0.2"/>
    <row r="748" ht="14.25" customHeight="1" x14ac:dyDescent="0.2"/>
    <row r="749" ht="14.25" customHeight="1" x14ac:dyDescent="0.2"/>
    <row r="750" ht="14.25" customHeight="1" x14ac:dyDescent="0.2"/>
    <row r="751" ht="14.25" customHeight="1" x14ac:dyDescent="0.2"/>
    <row r="752" ht="14.25" customHeight="1" x14ac:dyDescent="0.2"/>
    <row r="753" ht="14.25" customHeight="1" x14ac:dyDescent="0.2"/>
    <row r="754" ht="14.25" customHeight="1" x14ac:dyDescent="0.2"/>
    <row r="755" ht="14.25" customHeight="1" x14ac:dyDescent="0.2"/>
    <row r="756" ht="14.25" customHeight="1" x14ac:dyDescent="0.2"/>
    <row r="757" ht="14.25" customHeight="1" x14ac:dyDescent="0.2"/>
    <row r="758" ht="14.25" customHeight="1" x14ac:dyDescent="0.2"/>
    <row r="759" ht="14.25" customHeight="1" x14ac:dyDescent="0.2"/>
    <row r="760" ht="14.25" customHeight="1" x14ac:dyDescent="0.2"/>
    <row r="761" ht="14.25" customHeight="1" x14ac:dyDescent="0.2"/>
    <row r="762" ht="14.25" customHeight="1" x14ac:dyDescent="0.2"/>
    <row r="763" ht="14.25" customHeight="1" x14ac:dyDescent="0.2"/>
    <row r="764" ht="14.25" customHeight="1" x14ac:dyDescent="0.2"/>
    <row r="765" ht="14.25" customHeight="1" x14ac:dyDescent="0.2"/>
    <row r="766" ht="14.25" customHeight="1" x14ac:dyDescent="0.2"/>
    <row r="767" ht="14.25" customHeight="1" x14ac:dyDescent="0.2"/>
    <row r="768" ht="14.25" customHeight="1" x14ac:dyDescent="0.2"/>
    <row r="769" ht="14.25" customHeight="1" x14ac:dyDescent="0.2"/>
    <row r="770" ht="14.25" customHeight="1" x14ac:dyDescent="0.2"/>
    <row r="771" ht="14.25" customHeight="1" x14ac:dyDescent="0.2"/>
    <row r="772" ht="14.25" customHeight="1" x14ac:dyDescent="0.2"/>
    <row r="773" ht="14.25" customHeight="1" x14ac:dyDescent="0.2"/>
    <row r="774" ht="14.25" customHeight="1" x14ac:dyDescent="0.2"/>
    <row r="775" ht="14.25" customHeight="1" x14ac:dyDescent="0.2"/>
    <row r="776" ht="14.25" customHeight="1" x14ac:dyDescent="0.2"/>
    <row r="777" ht="14.25" customHeight="1" x14ac:dyDescent="0.2"/>
    <row r="778" ht="14.25" customHeight="1" x14ac:dyDescent="0.2"/>
    <row r="779" ht="14.25" customHeight="1" x14ac:dyDescent="0.2"/>
    <row r="780" ht="14.25" customHeight="1" x14ac:dyDescent="0.2"/>
    <row r="781" ht="14.25" customHeight="1" x14ac:dyDescent="0.2"/>
    <row r="782" ht="14.25" customHeight="1" x14ac:dyDescent="0.2"/>
    <row r="783" ht="14.25" customHeight="1" x14ac:dyDescent="0.2"/>
    <row r="784" ht="14.25" customHeight="1" x14ac:dyDescent="0.2"/>
    <row r="785" ht="14.25" customHeight="1" x14ac:dyDescent="0.2"/>
    <row r="786" ht="14.25" customHeight="1" x14ac:dyDescent="0.2"/>
    <row r="787" ht="14.25" customHeight="1" x14ac:dyDescent="0.2"/>
    <row r="788" ht="14.25" customHeight="1" x14ac:dyDescent="0.2"/>
    <row r="789" ht="14.25" customHeight="1" x14ac:dyDescent="0.2"/>
    <row r="790" ht="14.25" customHeight="1" x14ac:dyDescent="0.2"/>
    <row r="791" ht="14.25" customHeight="1" x14ac:dyDescent="0.2"/>
    <row r="792" ht="14.25" customHeight="1" x14ac:dyDescent="0.2"/>
    <row r="793" ht="14.25" customHeight="1" x14ac:dyDescent="0.2"/>
    <row r="794" ht="14.25" customHeight="1" x14ac:dyDescent="0.2"/>
    <row r="795" ht="14.25" customHeight="1" x14ac:dyDescent="0.2"/>
    <row r="796" ht="14.25" customHeight="1" x14ac:dyDescent="0.2"/>
    <row r="797" ht="14.25" customHeight="1" x14ac:dyDescent="0.2"/>
    <row r="798" ht="14.25" customHeight="1" x14ac:dyDescent="0.2"/>
    <row r="799" ht="14.25" customHeight="1" x14ac:dyDescent="0.2"/>
    <row r="800" ht="14.25" customHeight="1" x14ac:dyDescent="0.2"/>
    <row r="801" ht="14.25" customHeight="1" x14ac:dyDescent="0.2"/>
    <row r="802" ht="14.25" customHeight="1" x14ac:dyDescent="0.2"/>
    <row r="803" ht="14.25" customHeight="1" x14ac:dyDescent="0.2"/>
    <row r="804" ht="14.25" customHeight="1" x14ac:dyDescent="0.2"/>
    <row r="805" ht="14.25" customHeight="1" x14ac:dyDescent="0.2"/>
    <row r="806" ht="14.25" customHeight="1" x14ac:dyDescent="0.2"/>
    <row r="807" ht="14.25" customHeight="1" x14ac:dyDescent="0.2"/>
    <row r="808" ht="14.25" customHeight="1" x14ac:dyDescent="0.2"/>
    <row r="809" ht="14.25" customHeight="1" x14ac:dyDescent="0.2"/>
    <row r="810" ht="14.25" customHeight="1" x14ac:dyDescent="0.2"/>
    <row r="811" ht="14.25" customHeight="1" x14ac:dyDescent="0.2"/>
    <row r="812" ht="14.25" customHeight="1" x14ac:dyDescent="0.2"/>
    <row r="813" ht="14.25" customHeight="1" x14ac:dyDescent="0.2"/>
    <row r="814" ht="14.25" customHeight="1" x14ac:dyDescent="0.2"/>
    <row r="815" ht="14.25" customHeight="1" x14ac:dyDescent="0.2"/>
    <row r="816" ht="14.25" customHeight="1" x14ac:dyDescent="0.2"/>
    <row r="817" ht="14.25" customHeight="1" x14ac:dyDescent="0.2"/>
    <row r="818" ht="14.25" customHeight="1" x14ac:dyDescent="0.2"/>
    <row r="819" ht="14.25" customHeight="1" x14ac:dyDescent="0.2"/>
    <row r="820" ht="14.25" customHeight="1" x14ac:dyDescent="0.2"/>
    <row r="821" ht="14.25" customHeight="1" x14ac:dyDescent="0.2"/>
    <row r="822" ht="14.25" customHeight="1" x14ac:dyDescent="0.2"/>
    <row r="823" ht="14.25" customHeight="1" x14ac:dyDescent="0.2"/>
    <row r="824" ht="14.25" customHeight="1" x14ac:dyDescent="0.2"/>
    <row r="825" ht="14.25" customHeight="1" x14ac:dyDescent="0.2"/>
    <row r="826" ht="14.25" customHeight="1" x14ac:dyDescent="0.2"/>
    <row r="827" ht="14.25" customHeight="1" x14ac:dyDescent="0.2"/>
    <row r="828" ht="14.25" customHeight="1" x14ac:dyDescent="0.2"/>
    <row r="829" ht="14.25" customHeight="1" x14ac:dyDescent="0.2"/>
    <row r="830" ht="14.25" customHeight="1" x14ac:dyDescent="0.2"/>
    <row r="831" ht="14.25" customHeight="1" x14ac:dyDescent="0.2"/>
    <row r="832" ht="14.25" customHeight="1" x14ac:dyDescent="0.2"/>
    <row r="833" ht="14.25" customHeight="1" x14ac:dyDescent="0.2"/>
    <row r="834" ht="14.25" customHeight="1" x14ac:dyDescent="0.2"/>
    <row r="835" ht="14.25" customHeight="1" x14ac:dyDescent="0.2"/>
    <row r="836" ht="14.25" customHeight="1" x14ac:dyDescent="0.2"/>
    <row r="837" ht="14.25" customHeight="1" x14ac:dyDescent="0.2"/>
    <row r="838" ht="14.25" customHeight="1" x14ac:dyDescent="0.2"/>
    <row r="839" ht="14.25" customHeight="1" x14ac:dyDescent="0.2"/>
    <row r="840" ht="14.25" customHeight="1" x14ac:dyDescent="0.2"/>
    <row r="841" ht="14.25" customHeight="1" x14ac:dyDescent="0.2"/>
    <row r="842" ht="14.25" customHeight="1" x14ac:dyDescent="0.2"/>
    <row r="843" ht="14.25" customHeight="1" x14ac:dyDescent="0.2"/>
    <row r="844" ht="14.25" customHeight="1" x14ac:dyDescent="0.2"/>
    <row r="845" ht="14.25" customHeight="1" x14ac:dyDescent="0.2"/>
    <row r="846" ht="14.25" customHeight="1" x14ac:dyDescent="0.2"/>
    <row r="847" ht="14.25" customHeight="1" x14ac:dyDescent="0.2"/>
    <row r="848" ht="14.25" customHeight="1" x14ac:dyDescent="0.2"/>
    <row r="849" ht="14.25" customHeight="1" x14ac:dyDescent="0.2"/>
    <row r="850" ht="14.25" customHeight="1" x14ac:dyDescent="0.2"/>
    <row r="851" ht="14.25" customHeight="1" x14ac:dyDescent="0.2"/>
    <row r="852" ht="14.25" customHeight="1" x14ac:dyDescent="0.2"/>
    <row r="853" ht="14.25" customHeight="1" x14ac:dyDescent="0.2"/>
    <row r="854" ht="14.25" customHeight="1" x14ac:dyDescent="0.2"/>
    <row r="855" ht="14.25" customHeight="1" x14ac:dyDescent="0.2"/>
    <row r="856" ht="14.25" customHeight="1" x14ac:dyDescent="0.2"/>
    <row r="857" ht="14.25" customHeight="1" x14ac:dyDescent="0.2"/>
    <row r="858" ht="14.25" customHeight="1" x14ac:dyDescent="0.2"/>
    <row r="859" ht="14.25" customHeight="1" x14ac:dyDescent="0.2"/>
    <row r="860" ht="14.25" customHeight="1" x14ac:dyDescent="0.2"/>
    <row r="861" ht="14.25" customHeight="1" x14ac:dyDescent="0.2"/>
    <row r="862" ht="14.25" customHeight="1" x14ac:dyDescent="0.2"/>
    <row r="863" ht="14.25" customHeight="1" x14ac:dyDescent="0.2"/>
    <row r="864" ht="14.25" customHeight="1" x14ac:dyDescent="0.2"/>
    <row r="865" ht="14.25" customHeight="1" x14ac:dyDescent="0.2"/>
    <row r="866" ht="14.25" customHeight="1" x14ac:dyDescent="0.2"/>
    <row r="867" ht="14.25" customHeight="1" x14ac:dyDescent="0.2"/>
    <row r="868" ht="14.25" customHeight="1" x14ac:dyDescent="0.2"/>
    <row r="869" ht="14.25" customHeight="1" x14ac:dyDescent="0.2"/>
    <row r="870" ht="14.25" customHeight="1" x14ac:dyDescent="0.2"/>
    <row r="871" ht="14.25" customHeight="1" x14ac:dyDescent="0.2"/>
    <row r="872" ht="14.25" customHeight="1" x14ac:dyDescent="0.2"/>
    <row r="873" ht="14.25" customHeight="1" x14ac:dyDescent="0.2"/>
    <row r="874" ht="14.25" customHeight="1" x14ac:dyDescent="0.2"/>
    <row r="875" ht="14.25" customHeight="1" x14ac:dyDescent="0.2"/>
    <row r="876" ht="14.25" customHeight="1" x14ac:dyDescent="0.2"/>
    <row r="877" ht="14.25" customHeight="1" x14ac:dyDescent="0.2"/>
    <row r="878" ht="14.25" customHeight="1" x14ac:dyDescent="0.2"/>
    <row r="879" ht="14.25" customHeight="1" x14ac:dyDescent="0.2"/>
    <row r="880" ht="14.25" customHeight="1" x14ac:dyDescent="0.2"/>
    <row r="881" ht="14.25" customHeight="1" x14ac:dyDescent="0.2"/>
    <row r="882" ht="14.25" customHeight="1" x14ac:dyDescent="0.2"/>
    <row r="883" ht="14.25" customHeight="1" x14ac:dyDescent="0.2"/>
    <row r="884" ht="14.25" customHeight="1" x14ac:dyDescent="0.2"/>
    <row r="885" ht="14.25" customHeight="1" x14ac:dyDescent="0.2"/>
    <row r="886" ht="14.25" customHeight="1" x14ac:dyDescent="0.2"/>
    <row r="887" ht="14.25" customHeight="1" x14ac:dyDescent="0.2"/>
    <row r="888" ht="14.25" customHeight="1" x14ac:dyDescent="0.2"/>
    <row r="889" ht="14.25" customHeight="1" x14ac:dyDescent="0.2"/>
    <row r="890" ht="14.25" customHeight="1" x14ac:dyDescent="0.2"/>
    <row r="891" ht="14.25" customHeight="1" x14ac:dyDescent="0.2"/>
    <row r="892" ht="14.25" customHeight="1" x14ac:dyDescent="0.2"/>
    <row r="893" ht="14.25" customHeight="1" x14ac:dyDescent="0.2"/>
    <row r="894" ht="14.25" customHeight="1" x14ac:dyDescent="0.2"/>
    <row r="895" ht="14.25" customHeight="1" x14ac:dyDescent="0.2"/>
    <row r="896" ht="14.25" customHeight="1" x14ac:dyDescent="0.2"/>
    <row r="897" ht="14.25" customHeight="1" x14ac:dyDescent="0.2"/>
    <row r="898" ht="14.25" customHeight="1" x14ac:dyDescent="0.2"/>
    <row r="899" ht="14.25" customHeight="1" x14ac:dyDescent="0.2"/>
    <row r="900" ht="14.25" customHeight="1" x14ac:dyDescent="0.2"/>
    <row r="901" ht="14.25" customHeight="1" x14ac:dyDescent="0.2"/>
    <row r="902" ht="14.25" customHeight="1" x14ac:dyDescent="0.2"/>
    <row r="903" ht="14.25" customHeight="1" x14ac:dyDescent="0.2"/>
    <row r="904" ht="14.25" customHeight="1" x14ac:dyDescent="0.2"/>
    <row r="905" ht="14.25" customHeight="1" x14ac:dyDescent="0.2"/>
    <row r="906" ht="14.25" customHeight="1" x14ac:dyDescent="0.2"/>
    <row r="907" ht="14.25" customHeight="1" x14ac:dyDescent="0.2"/>
    <row r="908" ht="14.25" customHeight="1" x14ac:dyDescent="0.2"/>
    <row r="909" ht="14.25" customHeight="1" x14ac:dyDescent="0.2"/>
    <row r="910" ht="14.25" customHeight="1" x14ac:dyDescent="0.2"/>
    <row r="911" ht="14.25" customHeight="1" x14ac:dyDescent="0.2"/>
    <row r="912" ht="14.25" customHeight="1" x14ac:dyDescent="0.2"/>
    <row r="913" ht="14.25" customHeight="1" x14ac:dyDescent="0.2"/>
    <row r="914" ht="14.25" customHeight="1" x14ac:dyDescent="0.2"/>
    <row r="915" ht="14.25" customHeight="1" x14ac:dyDescent="0.2"/>
    <row r="916" ht="14.25" customHeight="1" x14ac:dyDescent="0.2"/>
    <row r="917" ht="14.25" customHeight="1" x14ac:dyDescent="0.2"/>
    <row r="918" ht="14.25" customHeight="1" x14ac:dyDescent="0.2"/>
    <row r="919" ht="14.25" customHeight="1" x14ac:dyDescent="0.2"/>
    <row r="920" ht="14.25" customHeight="1" x14ac:dyDescent="0.2"/>
    <row r="921" ht="14.25" customHeight="1" x14ac:dyDescent="0.2"/>
    <row r="922" ht="14.25" customHeight="1" x14ac:dyDescent="0.2"/>
    <row r="923" ht="14.25" customHeight="1" x14ac:dyDescent="0.2"/>
    <row r="924" ht="14.25" customHeight="1" x14ac:dyDescent="0.2"/>
    <row r="925" ht="14.25" customHeight="1" x14ac:dyDescent="0.2"/>
    <row r="926" ht="14.25" customHeight="1" x14ac:dyDescent="0.2"/>
    <row r="927" ht="14.25" customHeight="1" x14ac:dyDescent="0.2"/>
    <row r="928" ht="14.25" customHeight="1" x14ac:dyDescent="0.2"/>
    <row r="929" ht="14.25" customHeight="1" x14ac:dyDescent="0.2"/>
    <row r="930" ht="14.25" customHeight="1" x14ac:dyDescent="0.2"/>
    <row r="931" ht="14.25" customHeight="1" x14ac:dyDescent="0.2"/>
    <row r="932" ht="14.25" customHeight="1" x14ac:dyDescent="0.2"/>
    <row r="933" ht="14.25" customHeight="1" x14ac:dyDescent="0.2"/>
    <row r="934" ht="14.25" customHeight="1" x14ac:dyDescent="0.2"/>
    <row r="935" ht="14.25" customHeight="1" x14ac:dyDescent="0.2"/>
    <row r="936" ht="14.25" customHeight="1" x14ac:dyDescent="0.2"/>
    <row r="937" ht="14.25" customHeight="1" x14ac:dyDescent="0.2"/>
    <row r="938" ht="14.25" customHeight="1" x14ac:dyDescent="0.2"/>
    <row r="939" ht="14.25" customHeight="1" x14ac:dyDescent="0.2"/>
    <row r="940" ht="14.25" customHeight="1" x14ac:dyDescent="0.2"/>
    <row r="941" ht="14.25" customHeight="1" x14ac:dyDescent="0.2"/>
    <row r="942" ht="14.25" customHeight="1" x14ac:dyDescent="0.2"/>
    <row r="943" ht="14.25" customHeight="1" x14ac:dyDescent="0.2"/>
    <row r="944" ht="14.25" customHeight="1" x14ac:dyDescent="0.2"/>
    <row r="945" ht="14.25" customHeight="1" x14ac:dyDescent="0.2"/>
    <row r="946" ht="14.25" customHeight="1" x14ac:dyDescent="0.2"/>
    <row r="947" ht="14.25" customHeight="1" x14ac:dyDescent="0.2"/>
    <row r="948" ht="14.25" customHeight="1" x14ac:dyDescent="0.2"/>
    <row r="949" ht="14.25" customHeight="1" x14ac:dyDescent="0.2"/>
    <row r="950" ht="14.25" customHeight="1" x14ac:dyDescent="0.2"/>
    <row r="951" ht="14.25" customHeight="1" x14ac:dyDescent="0.2"/>
    <row r="952" ht="14.25" customHeight="1" x14ac:dyDescent="0.2"/>
    <row r="953" ht="14.25" customHeight="1" x14ac:dyDescent="0.2"/>
    <row r="954" ht="14.25" customHeight="1" x14ac:dyDescent="0.2"/>
    <row r="955" ht="14.25" customHeight="1" x14ac:dyDescent="0.2"/>
    <row r="956" ht="14.25" customHeight="1" x14ac:dyDescent="0.2"/>
    <row r="957" ht="14.25" customHeight="1" x14ac:dyDescent="0.2"/>
    <row r="958" ht="14.25" customHeight="1" x14ac:dyDescent="0.2"/>
    <row r="959" ht="14.25" customHeight="1" x14ac:dyDescent="0.2"/>
    <row r="960" ht="14.25" customHeight="1" x14ac:dyDescent="0.2"/>
    <row r="961" ht="14.25" customHeight="1" x14ac:dyDescent="0.2"/>
    <row r="962" ht="14.25" customHeight="1" x14ac:dyDescent="0.2"/>
    <row r="963" ht="14.25" customHeight="1" x14ac:dyDescent="0.2"/>
    <row r="964" ht="14.25" customHeight="1" x14ac:dyDescent="0.2"/>
    <row r="965" ht="14.25" customHeight="1" x14ac:dyDescent="0.2"/>
    <row r="966" ht="14.25" customHeight="1" x14ac:dyDescent="0.2"/>
    <row r="967" ht="14.25" customHeight="1" x14ac:dyDescent="0.2"/>
    <row r="968" ht="14.25" customHeight="1" x14ac:dyDescent="0.2"/>
    <row r="969" ht="14.25" customHeight="1" x14ac:dyDescent="0.2"/>
    <row r="970" ht="14.25" customHeight="1" x14ac:dyDescent="0.2"/>
    <row r="971" ht="14.25" customHeight="1" x14ac:dyDescent="0.2"/>
    <row r="972" ht="14.25" customHeight="1" x14ac:dyDescent="0.2"/>
    <row r="973" ht="14.25" customHeight="1" x14ac:dyDescent="0.2"/>
    <row r="974" ht="14.25" customHeight="1" x14ac:dyDescent="0.2"/>
    <row r="975" ht="14.25" customHeight="1" x14ac:dyDescent="0.2"/>
    <row r="976" ht="14.25" customHeight="1" x14ac:dyDescent="0.2"/>
    <row r="977" ht="14.25" customHeight="1" x14ac:dyDescent="0.2"/>
    <row r="978" ht="14.25" customHeight="1" x14ac:dyDescent="0.2"/>
    <row r="979" ht="14.25" customHeight="1" x14ac:dyDescent="0.2"/>
    <row r="980" ht="14.25" customHeight="1" x14ac:dyDescent="0.2"/>
    <row r="981" ht="14.25" customHeight="1" x14ac:dyDescent="0.2"/>
    <row r="982" ht="14.25" customHeight="1" x14ac:dyDescent="0.2"/>
    <row r="983" ht="14.25" customHeight="1" x14ac:dyDescent="0.2"/>
    <row r="984" ht="14.25" customHeight="1" x14ac:dyDescent="0.2"/>
    <row r="985" ht="14.25" customHeight="1" x14ac:dyDescent="0.2"/>
    <row r="986" ht="14.25" customHeight="1" x14ac:dyDescent="0.2"/>
    <row r="987" ht="14.25" customHeight="1" x14ac:dyDescent="0.2"/>
    <row r="988" ht="14.25" customHeight="1" x14ac:dyDescent="0.2"/>
    <row r="989" ht="14.25" customHeight="1" x14ac:dyDescent="0.2"/>
    <row r="990" ht="14.25" customHeight="1" x14ac:dyDescent="0.2"/>
    <row r="991" ht="14.25" customHeight="1" x14ac:dyDescent="0.2"/>
    <row r="992" ht="14.25" customHeight="1" x14ac:dyDescent="0.2"/>
    <row r="993" ht="14.25" customHeight="1" x14ac:dyDescent="0.2"/>
    <row r="994" ht="14.25" customHeight="1" x14ac:dyDescent="0.2"/>
    <row r="995" ht="14.25" customHeight="1" x14ac:dyDescent="0.2"/>
    <row r="996" ht="14.25" customHeight="1" x14ac:dyDescent="0.2"/>
    <row r="997" ht="14.25" customHeight="1" x14ac:dyDescent="0.2"/>
    <row r="998" ht="14.25" customHeight="1" x14ac:dyDescent="0.2"/>
    <row r="999" ht="14.25" customHeight="1" x14ac:dyDescent="0.2"/>
    <row r="1000" ht="14.25" customHeight="1" x14ac:dyDescent="0.2"/>
  </sheetData>
  <mergeCells count="26">
    <mergeCell ref="B48:M48"/>
    <mergeCell ref="AB48:AM48"/>
    <mergeCell ref="B33:M33"/>
    <mergeCell ref="AB33:AM33"/>
    <mergeCell ref="B36:M47"/>
    <mergeCell ref="O36:Z47"/>
    <mergeCell ref="AB36:AM47"/>
    <mergeCell ref="AO36:AZ47"/>
    <mergeCell ref="B18:M18"/>
    <mergeCell ref="AB18:AM18"/>
    <mergeCell ref="B21:M32"/>
    <mergeCell ref="O21:Z32"/>
    <mergeCell ref="AB21:AM32"/>
    <mergeCell ref="AO21:AZ32"/>
    <mergeCell ref="A4:Z4"/>
    <mergeCell ref="AA4:AZ4"/>
    <mergeCell ref="B6:M17"/>
    <mergeCell ref="O6:Z17"/>
    <mergeCell ref="AB6:AM17"/>
    <mergeCell ref="AO6:AZ17"/>
    <mergeCell ref="A1:Z1"/>
    <mergeCell ref="AA1:AZ1"/>
    <mergeCell ref="A2:Z2"/>
    <mergeCell ref="AA2:AZ2"/>
    <mergeCell ref="A3:Z3"/>
    <mergeCell ref="AA3:AZ3"/>
  </mergeCells>
  <pageMargins left="0.7" right="0.7" top="0.75" bottom="0.75" header="0" footer="0"/>
  <pageSetup orientation="portrait"/>
  <colBreaks count="1" manualBreakCount="1">
    <brk id="26" man="1"/>
  </colBreaks>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InsertFotoDiCellAktif">
                <anchor moveWithCells="1" sizeWithCells="1">
                  <from>
                    <xdr:col>1</xdr:col>
                    <xdr:colOff>203200</xdr:colOff>
                    <xdr:row>5</xdr:row>
                    <xdr:rowOff>38100</xdr:rowOff>
                  </from>
                  <to>
                    <xdr:col>2</xdr:col>
                    <xdr:colOff>76200</xdr:colOff>
                    <xdr:row>6</xdr:row>
                    <xdr:rowOff>12700</xdr:rowOff>
                  </to>
                </anchor>
              </controlPr>
            </control>
          </mc:Choice>
        </mc:AlternateContent>
        <mc:AlternateContent xmlns:mc="http://schemas.openxmlformats.org/markup-compatibility/2006">
          <mc:Choice Requires="x14">
            <control shapeId="50178" r:id="rId4" name="Button 2">
              <controlPr defaultSize="0" print="0" autoFill="0" autoPict="0" macro="[0]!InsertFotoDiCellAktif">
                <anchor moveWithCells="1" sizeWithCells="1">
                  <from>
                    <xdr:col>14</xdr:col>
                    <xdr:colOff>203200</xdr:colOff>
                    <xdr:row>5</xdr:row>
                    <xdr:rowOff>38100</xdr:rowOff>
                  </from>
                  <to>
                    <xdr:col>15</xdr:col>
                    <xdr:colOff>76200</xdr:colOff>
                    <xdr:row>6</xdr:row>
                    <xdr:rowOff>12700</xdr:rowOff>
                  </to>
                </anchor>
              </controlPr>
            </control>
          </mc:Choice>
        </mc:AlternateContent>
        <mc:AlternateContent xmlns:mc="http://schemas.openxmlformats.org/markup-compatibility/2006">
          <mc:Choice Requires="x14">
            <control shapeId="50179" r:id="rId5" name="Button 3">
              <controlPr defaultSize="0" print="0" autoFill="0" autoPict="0" macro="[0]!InsertFotoDiCellAktif">
                <anchor moveWithCells="1" sizeWithCells="1">
                  <from>
                    <xdr:col>27</xdr:col>
                    <xdr:colOff>203200</xdr:colOff>
                    <xdr:row>5</xdr:row>
                    <xdr:rowOff>38100</xdr:rowOff>
                  </from>
                  <to>
                    <xdr:col>28</xdr:col>
                    <xdr:colOff>76200</xdr:colOff>
                    <xdr:row>6</xdr:row>
                    <xdr:rowOff>12700</xdr:rowOff>
                  </to>
                </anchor>
              </controlPr>
            </control>
          </mc:Choice>
        </mc:AlternateContent>
        <mc:AlternateContent xmlns:mc="http://schemas.openxmlformats.org/markup-compatibility/2006">
          <mc:Choice Requires="x14">
            <control shapeId="50180" r:id="rId6" name="Button 4">
              <controlPr defaultSize="0" print="0" autoFill="0" autoPict="0" macro="[0]!InsertFotoDiCellAktif">
                <anchor moveWithCells="1" sizeWithCells="1">
                  <from>
                    <xdr:col>40</xdr:col>
                    <xdr:colOff>203200</xdr:colOff>
                    <xdr:row>5</xdr:row>
                    <xdr:rowOff>38100</xdr:rowOff>
                  </from>
                  <to>
                    <xdr:col>41</xdr:col>
                    <xdr:colOff>76200</xdr:colOff>
                    <xdr:row>6</xdr:row>
                    <xdr:rowOff>12700</xdr:rowOff>
                  </to>
                </anchor>
              </controlPr>
            </control>
          </mc:Choice>
        </mc:AlternateContent>
        <mc:AlternateContent xmlns:mc="http://schemas.openxmlformats.org/markup-compatibility/2006">
          <mc:Choice Requires="x14">
            <control shapeId="50181" r:id="rId7" name="Button 5">
              <controlPr defaultSize="0" print="0" autoFill="0" autoPict="0" macro="[0]!InsertFotoDiCellAktif">
                <anchor moveWithCells="1" sizeWithCells="1">
                  <from>
                    <xdr:col>40</xdr:col>
                    <xdr:colOff>203200</xdr:colOff>
                    <xdr:row>20</xdr:row>
                    <xdr:rowOff>38100</xdr:rowOff>
                  </from>
                  <to>
                    <xdr:col>41</xdr:col>
                    <xdr:colOff>76200</xdr:colOff>
                    <xdr:row>21</xdr:row>
                    <xdr:rowOff>12700</xdr:rowOff>
                  </to>
                </anchor>
              </controlPr>
            </control>
          </mc:Choice>
        </mc:AlternateContent>
        <mc:AlternateContent xmlns:mc="http://schemas.openxmlformats.org/markup-compatibility/2006">
          <mc:Choice Requires="x14">
            <control shapeId="50182" r:id="rId8" name="Button 6">
              <controlPr defaultSize="0" print="0" autoFill="0" autoPict="0" macro="[0]!InsertFotoDiCellAktif">
                <anchor moveWithCells="1" sizeWithCells="1">
                  <from>
                    <xdr:col>27</xdr:col>
                    <xdr:colOff>203200</xdr:colOff>
                    <xdr:row>20</xdr:row>
                    <xdr:rowOff>38100</xdr:rowOff>
                  </from>
                  <to>
                    <xdr:col>28</xdr:col>
                    <xdr:colOff>76200</xdr:colOff>
                    <xdr:row>21</xdr:row>
                    <xdr:rowOff>12700</xdr:rowOff>
                  </to>
                </anchor>
              </controlPr>
            </control>
          </mc:Choice>
        </mc:AlternateContent>
        <mc:AlternateContent xmlns:mc="http://schemas.openxmlformats.org/markup-compatibility/2006">
          <mc:Choice Requires="x14">
            <control shapeId="50183" r:id="rId9" name="Button 7">
              <controlPr defaultSize="0" print="0" autoFill="0" autoPict="0" macro="[0]!InsertFotoDiCellAktif">
                <anchor moveWithCells="1" sizeWithCells="1">
                  <from>
                    <xdr:col>14</xdr:col>
                    <xdr:colOff>203200</xdr:colOff>
                    <xdr:row>20</xdr:row>
                    <xdr:rowOff>38100</xdr:rowOff>
                  </from>
                  <to>
                    <xdr:col>15</xdr:col>
                    <xdr:colOff>76200</xdr:colOff>
                    <xdr:row>21</xdr:row>
                    <xdr:rowOff>12700</xdr:rowOff>
                  </to>
                </anchor>
              </controlPr>
            </control>
          </mc:Choice>
        </mc:AlternateContent>
        <mc:AlternateContent xmlns:mc="http://schemas.openxmlformats.org/markup-compatibility/2006">
          <mc:Choice Requires="x14">
            <control shapeId="50184" r:id="rId10" name="Button 8">
              <controlPr defaultSize="0" print="0" autoFill="0" autoPict="0" macro="[0]!InsertFotoDiCellAktif">
                <anchor moveWithCells="1" sizeWithCells="1">
                  <from>
                    <xdr:col>1</xdr:col>
                    <xdr:colOff>203200</xdr:colOff>
                    <xdr:row>20</xdr:row>
                    <xdr:rowOff>38100</xdr:rowOff>
                  </from>
                  <to>
                    <xdr:col>2</xdr:col>
                    <xdr:colOff>76200</xdr:colOff>
                    <xdr:row>21</xdr:row>
                    <xdr:rowOff>12700</xdr:rowOff>
                  </to>
                </anchor>
              </controlPr>
            </control>
          </mc:Choice>
        </mc:AlternateContent>
        <mc:AlternateContent xmlns:mc="http://schemas.openxmlformats.org/markup-compatibility/2006">
          <mc:Choice Requires="x14">
            <control shapeId="50185" r:id="rId11" name="Button 9">
              <controlPr defaultSize="0" print="0" autoFill="0" autoPict="0" macro="[0]!InsertFotoDiCellAktif">
                <anchor moveWithCells="1" sizeWithCells="1">
                  <from>
                    <xdr:col>1</xdr:col>
                    <xdr:colOff>203200</xdr:colOff>
                    <xdr:row>35</xdr:row>
                    <xdr:rowOff>38100</xdr:rowOff>
                  </from>
                  <to>
                    <xdr:col>2</xdr:col>
                    <xdr:colOff>76200</xdr:colOff>
                    <xdr:row>36</xdr:row>
                    <xdr:rowOff>12700</xdr:rowOff>
                  </to>
                </anchor>
              </controlPr>
            </control>
          </mc:Choice>
        </mc:AlternateContent>
        <mc:AlternateContent xmlns:mc="http://schemas.openxmlformats.org/markup-compatibility/2006">
          <mc:Choice Requires="x14">
            <control shapeId="50186" r:id="rId12" name="Button 10">
              <controlPr defaultSize="0" print="0" autoFill="0" autoPict="0" macro="[0]!InsertFotoDiCellAktif">
                <anchor moveWithCells="1" sizeWithCells="1">
                  <from>
                    <xdr:col>14</xdr:col>
                    <xdr:colOff>203200</xdr:colOff>
                    <xdr:row>35</xdr:row>
                    <xdr:rowOff>38100</xdr:rowOff>
                  </from>
                  <to>
                    <xdr:col>15</xdr:col>
                    <xdr:colOff>76200</xdr:colOff>
                    <xdr:row>36</xdr:row>
                    <xdr:rowOff>12700</xdr:rowOff>
                  </to>
                </anchor>
              </controlPr>
            </control>
          </mc:Choice>
        </mc:AlternateContent>
        <mc:AlternateContent xmlns:mc="http://schemas.openxmlformats.org/markup-compatibility/2006">
          <mc:Choice Requires="x14">
            <control shapeId="50187" r:id="rId13" name="Button 11">
              <controlPr defaultSize="0" print="0" autoFill="0" autoPict="0" macro="[0]!InsertFotoDiCellAktif">
                <anchor moveWithCells="1" sizeWithCells="1">
                  <from>
                    <xdr:col>27</xdr:col>
                    <xdr:colOff>203200</xdr:colOff>
                    <xdr:row>35</xdr:row>
                    <xdr:rowOff>38100</xdr:rowOff>
                  </from>
                  <to>
                    <xdr:col>28</xdr:col>
                    <xdr:colOff>76200</xdr:colOff>
                    <xdr:row>36</xdr:row>
                    <xdr:rowOff>12700</xdr:rowOff>
                  </to>
                </anchor>
              </controlPr>
            </control>
          </mc:Choice>
        </mc:AlternateContent>
        <mc:AlternateContent xmlns:mc="http://schemas.openxmlformats.org/markup-compatibility/2006">
          <mc:Choice Requires="x14">
            <control shapeId="50188" r:id="rId14" name="Button 12">
              <controlPr defaultSize="0" print="0" autoFill="0" autoPict="0" macro="[0]!InsertFotoDiCellAktif">
                <anchor moveWithCells="1" sizeWithCells="1">
                  <from>
                    <xdr:col>40</xdr:col>
                    <xdr:colOff>203200</xdr:colOff>
                    <xdr:row>35</xdr:row>
                    <xdr:rowOff>38100</xdr:rowOff>
                  </from>
                  <to>
                    <xdr:col>41</xdr:col>
                    <xdr:colOff>76200</xdr:colOff>
                    <xdr:row>36</xdr:row>
                    <xdr:rowOff>12700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D8F62-C6F0-3C4D-8240-BE20343ADE38}">
  <sheetPr codeName="Sheet19">
    <tabColor rgb="FF92D050"/>
    <pageSetUpPr fitToPage="1"/>
  </sheetPr>
  <dimension ref="A1:Z1000"/>
  <sheetViews>
    <sheetView view="pageBreakPreview" topLeftCell="A48" zoomScaleNormal="100" workbookViewId="0">
      <selection activeCell="G73" sqref="G73:H73"/>
    </sheetView>
  </sheetViews>
  <sheetFormatPr baseColWidth="10" defaultColWidth="14.5" defaultRowHeight="15" customHeight="1" x14ac:dyDescent="0.15"/>
  <cols>
    <col min="1" max="1" width="6.5" style="228" customWidth="1"/>
    <col min="2" max="2" width="29.5" style="228" customWidth="1"/>
    <col min="3" max="3" width="6.5" style="228" customWidth="1"/>
    <col min="4" max="4" width="10.33203125" style="228" customWidth="1"/>
    <col min="5" max="5" width="21.83203125" style="228" customWidth="1"/>
    <col min="6" max="6" width="7.33203125" style="228" bestFit="1" customWidth="1"/>
    <col min="7" max="7" width="9" style="228" customWidth="1"/>
    <col min="8" max="8" width="15.5" style="228" customWidth="1"/>
    <col min="9" max="9" width="14.83203125" style="228" bestFit="1" customWidth="1"/>
    <col min="10" max="11" width="9.1640625" style="228" customWidth="1"/>
    <col min="12" max="12" width="27.5" style="228" customWidth="1"/>
    <col min="13" max="13" width="2.83203125" style="228" customWidth="1"/>
    <col min="14" max="26" width="9.1640625" style="228" customWidth="1"/>
    <col min="27" max="16384" width="14.5" style="228"/>
  </cols>
  <sheetData>
    <row r="1" spans="1:26" ht="15" customHeight="1" x14ac:dyDescent="0.15">
      <c r="I1" s="229"/>
    </row>
    <row r="2" spans="1:26" ht="15" customHeight="1" x14ac:dyDescent="0.15">
      <c r="I2" s="229"/>
    </row>
    <row r="3" spans="1:26" ht="15" customHeight="1" x14ac:dyDescent="0.15">
      <c r="A3" s="487" t="s">
        <v>528</v>
      </c>
      <c r="B3" s="488"/>
      <c r="C3" s="488"/>
      <c r="D3" s="488"/>
      <c r="E3" s="488"/>
      <c r="F3" s="488"/>
      <c r="G3" s="488"/>
      <c r="H3" s="488"/>
      <c r="I3" s="488"/>
      <c r="J3" s="231"/>
      <c r="K3" s="231"/>
      <c r="L3" s="231"/>
      <c r="M3" s="231"/>
      <c r="N3" s="232"/>
      <c r="O3" s="232"/>
      <c r="P3" s="232"/>
      <c r="Q3" s="232"/>
      <c r="R3" s="232"/>
      <c r="S3" s="232"/>
      <c r="T3" s="232"/>
      <c r="U3" s="232"/>
      <c r="V3" s="232"/>
      <c r="W3" s="232"/>
      <c r="X3" s="232"/>
      <c r="Y3" s="232"/>
      <c r="Z3" s="232"/>
    </row>
    <row r="4" spans="1:26" ht="15" customHeight="1" x14ac:dyDescent="0.15">
      <c r="A4" s="230"/>
      <c r="B4" s="230"/>
      <c r="C4" s="230"/>
      <c r="D4" s="230"/>
      <c r="E4" s="230"/>
      <c r="F4" s="230"/>
      <c r="G4" s="230"/>
      <c r="H4" s="230"/>
      <c r="I4" s="230"/>
      <c r="J4" s="231"/>
      <c r="K4" s="231"/>
      <c r="L4" s="231"/>
      <c r="M4" s="231"/>
    </row>
    <row r="5" spans="1:26" ht="15" customHeight="1" x14ac:dyDescent="0.15">
      <c r="A5" s="233"/>
      <c r="B5" s="233"/>
      <c r="C5" s="233"/>
      <c r="D5" s="233"/>
      <c r="E5" s="233"/>
      <c r="F5" s="233"/>
      <c r="G5" s="233"/>
      <c r="H5" s="233"/>
      <c r="I5" s="233"/>
      <c r="J5" s="234"/>
      <c r="K5" s="234"/>
    </row>
    <row r="6" spans="1:26" ht="15" customHeight="1" x14ac:dyDescent="0.15">
      <c r="A6" s="235" t="s">
        <v>529</v>
      </c>
      <c r="C6" s="236" t="s">
        <v>2</v>
      </c>
      <c r="D6" s="231" t="str">
        <f>[128]Base_02!$C$27</f>
        <v>Membangun Bersama</v>
      </c>
      <c r="E6" s="231"/>
      <c r="F6" s="232"/>
      <c r="G6" s="232"/>
      <c r="H6" s="232"/>
      <c r="I6" s="232"/>
      <c r="J6" s="232"/>
      <c r="K6" s="232"/>
      <c r="L6" s="232"/>
      <c r="M6" s="232"/>
      <c r="N6" s="232"/>
      <c r="O6" s="232"/>
      <c r="P6" s="232"/>
      <c r="Q6" s="232"/>
      <c r="R6" s="232"/>
      <c r="S6" s="232"/>
      <c r="T6" s="232"/>
      <c r="U6" s="232"/>
      <c r="V6" s="232"/>
      <c r="W6" s="232"/>
      <c r="X6" s="232"/>
      <c r="Y6" s="232"/>
      <c r="Z6" s="232"/>
    </row>
    <row r="7" spans="1:26" ht="15" customHeight="1" x14ac:dyDescent="0.15">
      <c r="A7" s="235" t="str">
        <f>[128]Base_01!$B2</f>
        <v>Kelurahan</v>
      </c>
      <c r="C7" s="236" t="s">
        <v>2</v>
      </c>
      <c r="D7" s="231" t="str">
        <f>[128]Base_01!$C2</f>
        <v>Klasabi</v>
      </c>
      <c r="E7" s="231"/>
      <c r="F7" s="232"/>
      <c r="G7" s="232"/>
      <c r="H7" s="232"/>
      <c r="I7" s="232"/>
      <c r="J7" s="232"/>
      <c r="K7" s="232"/>
      <c r="L7" s="232"/>
      <c r="M7" s="232"/>
      <c r="N7" s="232"/>
      <c r="O7" s="232"/>
      <c r="P7" s="232"/>
      <c r="Q7" s="232"/>
      <c r="R7" s="232"/>
      <c r="S7" s="232"/>
      <c r="T7" s="232"/>
      <c r="U7" s="232"/>
      <c r="V7" s="232"/>
      <c r="W7" s="232"/>
      <c r="X7" s="232"/>
      <c r="Y7" s="232"/>
      <c r="Z7" s="232"/>
    </row>
    <row r="8" spans="1:26" ht="15" customHeight="1" x14ac:dyDescent="0.15">
      <c r="A8" s="235" t="str">
        <f>[128]Base_01!$B3</f>
        <v>Distrik</v>
      </c>
      <c r="C8" s="236" t="s">
        <v>2</v>
      </c>
      <c r="D8" s="231" t="str">
        <f>[128]Base_01!$C3</f>
        <v>Sorong Manoi</v>
      </c>
      <c r="E8" s="231"/>
      <c r="F8" s="232"/>
      <c r="G8" s="232"/>
      <c r="H8" s="232"/>
      <c r="I8" s="232"/>
      <c r="J8" s="232"/>
      <c r="K8" s="232"/>
      <c r="L8" s="232"/>
      <c r="M8" s="232"/>
      <c r="N8" s="232"/>
      <c r="O8" s="232"/>
      <c r="P8" s="232"/>
      <c r="Q8" s="232"/>
      <c r="R8" s="232"/>
      <c r="S8" s="232"/>
      <c r="T8" s="232"/>
      <c r="U8" s="232"/>
      <c r="V8" s="232"/>
      <c r="W8" s="232"/>
      <c r="X8" s="232"/>
      <c r="Y8" s="232"/>
      <c r="Z8" s="232"/>
    </row>
    <row r="9" spans="1:26" ht="15" customHeight="1" x14ac:dyDescent="0.15">
      <c r="A9" s="235" t="str">
        <f>[128]Base_01!$B4</f>
        <v>Kota</v>
      </c>
      <c r="C9" s="236" t="s">
        <v>2</v>
      </c>
      <c r="D9" s="231" t="str">
        <f>[128]Base_01!$C4</f>
        <v>Sorong</v>
      </c>
      <c r="E9" s="231"/>
      <c r="F9" s="232"/>
      <c r="G9" s="232"/>
      <c r="H9" s="232"/>
      <c r="I9" s="232"/>
      <c r="J9" s="232"/>
      <c r="K9" s="232"/>
      <c r="L9" s="232"/>
      <c r="M9" s="232"/>
      <c r="N9" s="232"/>
      <c r="O9" s="232"/>
      <c r="P9" s="232"/>
      <c r="Q9" s="232"/>
      <c r="R9" s="232"/>
      <c r="S9" s="232"/>
      <c r="T9" s="232"/>
      <c r="U9" s="232"/>
      <c r="V9" s="232"/>
      <c r="W9" s="232"/>
      <c r="X9" s="232"/>
      <c r="Y9" s="232"/>
      <c r="Z9" s="232"/>
    </row>
    <row r="10" spans="1:26" ht="15" customHeight="1" x14ac:dyDescent="0.15">
      <c r="A10" s="235" t="str">
        <f>[128]Base_01!$B5</f>
        <v>Provinsi</v>
      </c>
      <c r="C10" s="236" t="s">
        <v>2</v>
      </c>
      <c r="D10" s="231" t="str">
        <f>[128]Base_01!$C5</f>
        <v>Papua Barat Daya</v>
      </c>
      <c r="E10" s="231"/>
      <c r="F10" s="232"/>
      <c r="G10" s="232"/>
      <c r="H10" s="232"/>
      <c r="I10" s="232"/>
      <c r="J10" s="232"/>
      <c r="K10" s="232"/>
      <c r="L10" s="232"/>
      <c r="M10" s="232"/>
      <c r="N10" s="232"/>
      <c r="O10" s="232"/>
      <c r="P10" s="232"/>
      <c r="Q10" s="232"/>
      <c r="R10" s="232"/>
      <c r="S10" s="232"/>
      <c r="T10" s="232"/>
      <c r="U10" s="232"/>
      <c r="V10" s="232"/>
      <c r="W10" s="232"/>
      <c r="X10" s="232"/>
      <c r="Y10" s="232"/>
      <c r="Z10" s="232"/>
    </row>
    <row r="11" spans="1:26" ht="15" customHeight="1" x14ac:dyDescent="0.15">
      <c r="A11" s="235" t="s">
        <v>530</v>
      </c>
      <c r="C11" s="236" t="s">
        <v>2</v>
      </c>
      <c r="D11" s="231" t="s">
        <v>624</v>
      </c>
      <c r="E11" s="231"/>
      <c r="F11" s="232"/>
      <c r="G11" s="237"/>
      <c r="H11" s="232"/>
      <c r="I11" s="232"/>
      <c r="J11" s="232"/>
      <c r="K11" s="232"/>
      <c r="L11" s="232"/>
      <c r="M11" s="232"/>
      <c r="N11" s="232"/>
      <c r="O11" s="232"/>
      <c r="P11" s="232"/>
      <c r="Q11" s="232"/>
      <c r="R11" s="232"/>
      <c r="S11" s="232"/>
      <c r="T11" s="232"/>
      <c r="U11" s="232"/>
      <c r="V11" s="232"/>
      <c r="W11" s="232"/>
      <c r="X11" s="232"/>
      <c r="Y11" s="232"/>
      <c r="Z11" s="232"/>
    </row>
    <row r="12" spans="1:26" ht="15" customHeight="1" x14ac:dyDescent="0.15">
      <c r="A12" s="232"/>
      <c r="B12" s="235"/>
      <c r="C12" s="230"/>
      <c r="D12" s="231"/>
      <c r="E12" s="231"/>
      <c r="F12" s="232"/>
      <c r="G12" s="232"/>
      <c r="H12" s="232"/>
      <c r="I12" s="232"/>
      <c r="J12" s="232"/>
      <c r="K12" s="232"/>
      <c r="L12" s="232"/>
      <c r="M12" s="232"/>
      <c r="N12" s="232"/>
      <c r="O12" s="232"/>
      <c r="P12" s="232"/>
      <c r="Q12" s="232"/>
      <c r="R12" s="232"/>
      <c r="S12" s="232"/>
      <c r="T12" s="232"/>
      <c r="U12" s="232"/>
      <c r="V12" s="232"/>
      <c r="W12" s="232"/>
      <c r="X12" s="232"/>
      <c r="Y12" s="232"/>
      <c r="Z12" s="232"/>
    </row>
    <row r="13" spans="1:26" ht="15" customHeight="1" x14ac:dyDescent="0.15">
      <c r="A13" s="238"/>
      <c r="B13" s="238"/>
      <c r="C13" s="238"/>
    </row>
    <row r="14" spans="1:26" ht="15" customHeight="1" x14ac:dyDescent="0.15">
      <c r="A14" s="238" t="s">
        <v>531</v>
      </c>
      <c r="B14" s="235"/>
      <c r="C14" s="231"/>
      <c r="D14" s="231"/>
      <c r="E14" s="231"/>
      <c r="F14" s="231"/>
      <c r="G14" s="231"/>
      <c r="H14" s="231"/>
      <c r="I14" s="231"/>
      <c r="J14" s="231"/>
      <c r="K14" s="231"/>
      <c r="L14" s="231"/>
      <c r="M14" s="231"/>
    </row>
    <row r="15" spans="1:26" ht="51" customHeight="1" x14ac:dyDescent="0.15">
      <c r="A15" s="239" t="s">
        <v>341</v>
      </c>
      <c r="B15" s="489" t="s">
        <v>532</v>
      </c>
      <c r="C15" s="490"/>
      <c r="D15" s="491"/>
      <c r="E15" s="239" t="s">
        <v>533</v>
      </c>
      <c r="F15" s="239" t="s">
        <v>534</v>
      </c>
      <c r="G15" s="492" t="s">
        <v>535</v>
      </c>
      <c r="H15" s="486"/>
      <c r="I15" s="239" t="s">
        <v>536</v>
      </c>
      <c r="J15" s="232"/>
      <c r="L15" s="258" t="s">
        <v>625</v>
      </c>
    </row>
    <row r="16" spans="1:26" ht="19.5" customHeight="1" x14ac:dyDescent="0.15">
      <c r="A16" s="307">
        <v>1</v>
      </c>
      <c r="B16" s="484" t="s">
        <v>537</v>
      </c>
      <c r="C16" s="484"/>
      <c r="D16" s="484"/>
      <c r="E16" s="242" t="s">
        <v>538</v>
      </c>
      <c r="F16" s="242" t="s">
        <v>539</v>
      </c>
      <c r="G16" s="485"/>
      <c r="H16" s="486"/>
      <c r="I16" s="241" t="s">
        <v>540</v>
      </c>
      <c r="K16" s="228" t="s">
        <v>537</v>
      </c>
    </row>
    <row r="17" spans="1:13" ht="19.5" customHeight="1" x14ac:dyDescent="0.15">
      <c r="A17" s="307">
        <v>2</v>
      </c>
      <c r="B17" s="484" t="s">
        <v>541</v>
      </c>
      <c r="C17" s="484"/>
      <c r="D17" s="484"/>
      <c r="E17" s="242" t="s">
        <v>538</v>
      </c>
      <c r="F17" s="242" t="s">
        <v>539</v>
      </c>
      <c r="G17" s="485"/>
      <c r="H17" s="486"/>
      <c r="I17" s="241" t="s">
        <v>540</v>
      </c>
      <c r="J17" s="232"/>
      <c r="K17" s="228" t="s">
        <v>541</v>
      </c>
    </row>
    <row r="18" spans="1:13" ht="19.5" customHeight="1" x14ac:dyDescent="0.15">
      <c r="A18" s="307">
        <v>3</v>
      </c>
      <c r="B18" s="484" t="s">
        <v>542</v>
      </c>
      <c r="C18" s="484"/>
      <c r="D18" s="484"/>
      <c r="E18" s="242" t="s">
        <v>543</v>
      </c>
      <c r="F18" s="242" t="s">
        <v>539</v>
      </c>
      <c r="G18" s="485"/>
      <c r="H18" s="486"/>
      <c r="I18" s="241" t="s">
        <v>540</v>
      </c>
      <c r="J18" s="232"/>
      <c r="K18" s="228" t="s">
        <v>542</v>
      </c>
    </row>
    <row r="19" spans="1:13" ht="19.5" customHeight="1" x14ac:dyDescent="0.15">
      <c r="A19" s="307">
        <v>4</v>
      </c>
      <c r="B19" s="484" t="s">
        <v>544</v>
      </c>
      <c r="C19" s="484"/>
      <c r="D19" s="484"/>
      <c r="E19" s="242" t="s">
        <v>543</v>
      </c>
      <c r="F19" s="242" t="s">
        <v>539</v>
      </c>
      <c r="G19" s="485"/>
      <c r="H19" s="486"/>
      <c r="I19" s="241" t="s">
        <v>540</v>
      </c>
      <c r="J19" s="232"/>
      <c r="K19" s="228" t="s">
        <v>544</v>
      </c>
    </row>
    <row r="20" spans="1:13" ht="19.5" customHeight="1" x14ac:dyDescent="0.15">
      <c r="A20" s="307">
        <v>5</v>
      </c>
      <c r="B20" s="484" t="s">
        <v>545</v>
      </c>
      <c r="C20" s="484"/>
      <c r="D20" s="484"/>
      <c r="E20" s="242" t="s">
        <v>546</v>
      </c>
      <c r="F20" s="242" t="s">
        <v>547</v>
      </c>
      <c r="G20" s="485"/>
      <c r="H20" s="486"/>
      <c r="I20" s="241" t="s">
        <v>540</v>
      </c>
      <c r="J20" s="232"/>
      <c r="K20" s="228" t="s">
        <v>545</v>
      </c>
    </row>
    <row r="21" spans="1:13" ht="19.5" customHeight="1" x14ac:dyDescent="0.15">
      <c r="A21" s="307">
        <v>6</v>
      </c>
      <c r="B21" s="484" t="s">
        <v>545</v>
      </c>
      <c r="C21" s="484"/>
      <c r="D21" s="484"/>
      <c r="E21" s="242" t="s">
        <v>546</v>
      </c>
      <c r="F21" s="242" t="s">
        <v>547</v>
      </c>
      <c r="G21" s="485"/>
      <c r="H21" s="486"/>
      <c r="I21" s="241" t="s">
        <v>540</v>
      </c>
      <c r="J21" s="232"/>
      <c r="K21" s="228" t="s">
        <v>545</v>
      </c>
    </row>
    <row r="22" spans="1:13" ht="19.5" customHeight="1" x14ac:dyDescent="0.15">
      <c r="A22" s="307">
        <v>7</v>
      </c>
      <c r="B22" s="484" t="s">
        <v>548</v>
      </c>
      <c r="C22" s="484"/>
      <c r="D22" s="484"/>
      <c r="E22" s="242" t="s">
        <v>546</v>
      </c>
      <c r="F22" s="242" t="s">
        <v>547</v>
      </c>
      <c r="G22" s="485"/>
      <c r="H22" s="486"/>
      <c r="I22" s="241" t="s">
        <v>540</v>
      </c>
      <c r="K22" s="228" t="s">
        <v>548</v>
      </c>
    </row>
    <row r="23" spans="1:13" ht="19.5" customHeight="1" x14ac:dyDescent="0.15">
      <c r="A23" s="307">
        <v>8</v>
      </c>
      <c r="B23" s="484" t="s">
        <v>549</v>
      </c>
      <c r="C23" s="484"/>
      <c r="D23" s="484"/>
      <c r="E23" s="242" t="s">
        <v>546</v>
      </c>
      <c r="F23" s="242" t="s">
        <v>547</v>
      </c>
      <c r="G23" s="485"/>
      <c r="H23" s="486"/>
      <c r="I23" s="241" t="s">
        <v>540</v>
      </c>
      <c r="K23" s="228" t="s">
        <v>549</v>
      </c>
    </row>
    <row r="24" spans="1:13" ht="19.5" customHeight="1" x14ac:dyDescent="0.15">
      <c r="A24" s="307">
        <v>9</v>
      </c>
      <c r="B24" s="484" t="s">
        <v>550</v>
      </c>
      <c r="C24" s="484"/>
      <c r="D24" s="484"/>
      <c r="E24" s="242" t="s">
        <v>546</v>
      </c>
      <c r="F24" s="242" t="s">
        <v>551</v>
      </c>
      <c r="G24" s="485"/>
      <c r="H24" s="486"/>
      <c r="I24" s="241" t="s">
        <v>540</v>
      </c>
      <c r="K24" s="228" t="s">
        <v>550</v>
      </c>
    </row>
    <row r="25" spans="1:13" ht="19.5" customHeight="1" x14ac:dyDescent="0.15">
      <c r="A25" s="241">
        <v>10</v>
      </c>
      <c r="B25" s="493" t="s">
        <v>552</v>
      </c>
      <c r="C25" s="494"/>
      <c r="D25" s="495"/>
      <c r="E25" s="242" t="s">
        <v>546</v>
      </c>
      <c r="F25" s="242" t="s">
        <v>551</v>
      </c>
      <c r="G25" s="485"/>
      <c r="H25" s="486"/>
      <c r="I25" s="241" t="s">
        <v>540</v>
      </c>
      <c r="J25" s="243"/>
      <c r="K25" s="308" t="s">
        <v>552</v>
      </c>
      <c r="L25" s="243"/>
      <c r="M25" s="243"/>
    </row>
    <row r="26" spans="1:13" ht="19.5" customHeight="1" x14ac:dyDescent="0.15">
      <c r="A26" s="241">
        <v>11</v>
      </c>
      <c r="B26" s="496" t="s">
        <v>553</v>
      </c>
      <c r="C26" s="497"/>
      <c r="D26" s="498"/>
      <c r="E26" s="242" t="s">
        <v>554</v>
      </c>
      <c r="F26" s="242" t="s">
        <v>555</v>
      </c>
      <c r="G26" s="485"/>
      <c r="H26" s="486"/>
      <c r="I26" s="241" t="s">
        <v>540</v>
      </c>
      <c r="J26" s="243"/>
      <c r="K26" s="308" t="s">
        <v>553</v>
      </c>
      <c r="L26" s="243"/>
      <c r="M26" s="244">
        <f>L26*15000</f>
        <v>0</v>
      </c>
    </row>
    <row r="27" spans="1:13" ht="19.5" customHeight="1" x14ac:dyDescent="0.15">
      <c r="A27" s="241">
        <v>12</v>
      </c>
      <c r="B27" s="496" t="s">
        <v>556</v>
      </c>
      <c r="C27" s="497"/>
      <c r="D27" s="498"/>
      <c r="E27" s="242" t="s">
        <v>554</v>
      </c>
      <c r="F27" s="242" t="s">
        <v>555</v>
      </c>
      <c r="G27" s="485"/>
      <c r="H27" s="486"/>
      <c r="I27" s="241" t="s">
        <v>540</v>
      </c>
      <c r="J27" s="243"/>
      <c r="K27" s="308" t="s">
        <v>556</v>
      </c>
      <c r="L27" s="243"/>
      <c r="M27" s="244"/>
    </row>
    <row r="28" spans="1:13" ht="19.5" customHeight="1" x14ac:dyDescent="0.15">
      <c r="A28" s="241">
        <v>13</v>
      </c>
      <c r="B28" s="496" t="s">
        <v>557</v>
      </c>
      <c r="C28" s="497"/>
      <c r="D28" s="498"/>
      <c r="E28" s="242" t="s">
        <v>554</v>
      </c>
      <c r="F28" s="242" t="s">
        <v>555</v>
      </c>
      <c r="G28" s="485"/>
      <c r="H28" s="486"/>
      <c r="I28" s="241" t="s">
        <v>540</v>
      </c>
      <c r="J28" s="243"/>
      <c r="K28" s="308" t="s">
        <v>557</v>
      </c>
      <c r="L28" s="243"/>
      <c r="M28" s="245">
        <f>L28*15000</f>
        <v>0</v>
      </c>
    </row>
    <row r="29" spans="1:13" ht="19.5" customHeight="1" x14ac:dyDescent="0.15">
      <c r="A29" s="241">
        <v>14</v>
      </c>
      <c r="B29" s="496" t="s">
        <v>558</v>
      </c>
      <c r="C29" s="497"/>
      <c r="D29" s="498"/>
      <c r="E29" s="242" t="s">
        <v>554</v>
      </c>
      <c r="F29" s="242" t="s">
        <v>555</v>
      </c>
      <c r="G29" s="485"/>
      <c r="H29" s="486"/>
      <c r="I29" s="241" t="s">
        <v>540</v>
      </c>
      <c r="J29" s="243"/>
      <c r="K29" s="308" t="s">
        <v>558</v>
      </c>
      <c r="L29" s="243"/>
      <c r="M29" s="243"/>
    </row>
    <row r="30" spans="1:13" ht="19.5" customHeight="1" x14ac:dyDescent="0.15">
      <c r="A30" s="241">
        <v>15</v>
      </c>
      <c r="B30" s="496" t="s">
        <v>559</v>
      </c>
      <c r="C30" s="497"/>
      <c r="D30" s="498"/>
      <c r="E30" s="242" t="s">
        <v>554</v>
      </c>
      <c r="F30" s="242" t="s">
        <v>555</v>
      </c>
      <c r="G30" s="485"/>
      <c r="H30" s="486"/>
      <c r="I30" s="241" t="s">
        <v>540</v>
      </c>
      <c r="K30" s="228" t="s">
        <v>559</v>
      </c>
    </row>
    <row r="31" spans="1:13" ht="19.5" customHeight="1" x14ac:dyDescent="0.15">
      <c r="A31" s="241">
        <v>16</v>
      </c>
      <c r="B31" s="496" t="s">
        <v>560</v>
      </c>
      <c r="C31" s="497"/>
      <c r="D31" s="498"/>
      <c r="E31" s="242" t="s">
        <v>561</v>
      </c>
      <c r="F31" s="242" t="s">
        <v>562</v>
      </c>
      <c r="G31" s="485"/>
      <c r="H31" s="486"/>
      <c r="I31" s="241" t="s">
        <v>540</v>
      </c>
      <c r="K31" s="228" t="s">
        <v>560</v>
      </c>
    </row>
    <row r="32" spans="1:13" ht="19.5" customHeight="1" x14ac:dyDescent="0.15">
      <c r="A32" s="241">
        <v>17</v>
      </c>
      <c r="B32" s="496" t="s">
        <v>563</v>
      </c>
      <c r="C32" s="497"/>
      <c r="D32" s="498"/>
      <c r="E32" s="242" t="s">
        <v>561</v>
      </c>
      <c r="F32" s="242" t="s">
        <v>562</v>
      </c>
      <c r="G32" s="485"/>
      <c r="H32" s="486"/>
      <c r="I32" s="241" t="s">
        <v>540</v>
      </c>
      <c r="K32" s="228" t="s">
        <v>563</v>
      </c>
    </row>
    <row r="33" spans="1:26" ht="19.5" customHeight="1" x14ac:dyDescent="0.15">
      <c r="A33" s="241">
        <v>18</v>
      </c>
      <c r="B33" s="496" t="s">
        <v>564</v>
      </c>
      <c r="C33" s="497"/>
      <c r="D33" s="498"/>
      <c r="E33" s="242" t="s">
        <v>561</v>
      </c>
      <c r="F33" s="242" t="s">
        <v>562</v>
      </c>
      <c r="G33" s="485"/>
      <c r="H33" s="486"/>
      <c r="I33" s="241" t="s">
        <v>540</v>
      </c>
      <c r="K33" s="228" t="s">
        <v>564</v>
      </c>
    </row>
    <row r="34" spans="1:26" ht="19.5" customHeight="1" x14ac:dyDescent="0.15">
      <c r="A34" s="241">
        <v>19</v>
      </c>
      <c r="B34" s="496" t="s">
        <v>565</v>
      </c>
      <c r="C34" s="497"/>
      <c r="D34" s="498"/>
      <c r="E34" s="242" t="s">
        <v>561</v>
      </c>
      <c r="F34" s="242" t="s">
        <v>562</v>
      </c>
      <c r="G34" s="485"/>
      <c r="H34" s="486"/>
      <c r="I34" s="241" t="s">
        <v>540</v>
      </c>
      <c r="K34" s="228" t="s">
        <v>565</v>
      </c>
    </row>
    <row r="35" spans="1:26" ht="19.5" customHeight="1" x14ac:dyDescent="0.15">
      <c r="A35" s="241">
        <v>20</v>
      </c>
      <c r="B35" s="496" t="s">
        <v>566</v>
      </c>
      <c r="C35" s="497"/>
      <c r="D35" s="498"/>
      <c r="E35" s="242" t="s">
        <v>561</v>
      </c>
      <c r="F35" s="242" t="s">
        <v>562</v>
      </c>
      <c r="G35" s="485"/>
      <c r="H35" s="486"/>
      <c r="I35" s="241" t="s">
        <v>540</v>
      </c>
      <c r="K35" s="228" t="s">
        <v>566</v>
      </c>
    </row>
    <row r="36" spans="1:26" ht="19.5" customHeight="1" x14ac:dyDescent="0.15">
      <c r="A36" s="241">
        <v>21</v>
      </c>
      <c r="B36" s="496" t="s">
        <v>567</v>
      </c>
      <c r="C36" s="497"/>
      <c r="D36" s="498"/>
      <c r="E36" s="242" t="s">
        <v>561</v>
      </c>
      <c r="F36" s="242" t="s">
        <v>547</v>
      </c>
      <c r="G36" s="485"/>
      <c r="H36" s="486"/>
      <c r="I36" s="241" t="s">
        <v>540</v>
      </c>
      <c r="K36" s="228" t="s">
        <v>567</v>
      </c>
    </row>
    <row r="37" spans="1:26" ht="19.5" customHeight="1" x14ac:dyDescent="0.15">
      <c r="A37" s="241">
        <v>22</v>
      </c>
      <c r="B37" s="496" t="s">
        <v>568</v>
      </c>
      <c r="C37" s="497"/>
      <c r="D37" s="498"/>
      <c r="E37" s="242" t="s">
        <v>561</v>
      </c>
      <c r="F37" s="242" t="s">
        <v>547</v>
      </c>
      <c r="G37" s="485"/>
      <c r="H37" s="486"/>
      <c r="I37" s="241" t="s">
        <v>540</v>
      </c>
      <c r="K37" s="228" t="s">
        <v>568</v>
      </c>
    </row>
    <row r="38" spans="1:26" ht="19.5" customHeight="1" x14ac:dyDescent="0.15">
      <c r="A38" s="241">
        <v>23</v>
      </c>
      <c r="B38" s="496" t="s">
        <v>569</v>
      </c>
      <c r="C38" s="497"/>
      <c r="D38" s="498"/>
      <c r="E38" s="242" t="s">
        <v>561</v>
      </c>
      <c r="F38" s="242" t="s">
        <v>547</v>
      </c>
      <c r="G38" s="485"/>
      <c r="H38" s="486"/>
      <c r="I38" s="241" t="s">
        <v>540</v>
      </c>
      <c r="K38" s="228" t="s">
        <v>569</v>
      </c>
    </row>
    <row r="39" spans="1:26" ht="19.5" customHeight="1" x14ac:dyDescent="0.15">
      <c r="A39" s="241">
        <v>24</v>
      </c>
      <c r="B39" s="496" t="s">
        <v>570</v>
      </c>
      <c r="C39" s="497"/>
      <c r="D39" s="498"/>
      <c r="E39" s="242" t="s">
        <v>561</v>
      </c>
      <c r="F39" s="242" t="s">
        <v>547</v>
      </c>
      <c r="G39" s="485"/>
      <c r="H39" s="486"/>
      <c r="I39" s="241" t="s">
        <v>540</v>
      </c>
      <c r="K39" s="228" t="s">
        <v>570</v>
      </c>
    </row>
    <row r="40" spans="1:26" ht="19.5" customHeight="1" x14ac:dyDescent="0.15">
      <c r="A40" s="241">
        <v>25</v>
      </c>
      <c r="B40" s="496" t="s">
        <v>571</v>
      </c>
      <c r="C40" s="497"/>
      <c r="D40" s="498"/>
      <c r="E40" s="242" t="s">
        <v>561</v>
      </c>
      <c r="F40" s="242" t="s">
        <v>572</v>
      </c>
      <c r="G40" s="485"/>
      <c r="H40" s="486"/>
      <c r="I40" s="241" t="s">
        <v>540</v>
      </c>
      <c r="K40" s="228" t="s">
        <v>571</v>
      </c>
    </row>
    <row r="41" spans="1:26" ht="19.5" customHeight="1" x14ac:dyDescent="0.15">
      <c r="A41" s="241">
        <v>26</v>
      </c>
      <c r="B41" s="496" t="s">
        <v>573</v>
      </c>
      <c r="C41" s="497"/>
      <c r="D41" s="498"/>
      <c r="E41" s="242" t="s">
        <v>561</v>
      </c>
      <c r="F41" s="242" t="s">
        <v>572</v>
      </c>
      <c r="G41" s="485"/>
      <c r="H41" s="486"/>
      <c r="I41" s="241" t="s">
        <v>540</v>
      </c>
      <c r="K41" s="228" t="s">
        <v>573</v>
      </c>
    </row>
    <row r="42" spans="1:26" ht="19.5" customHeight="1" x14ac:dyDescent="0.15">
      <c r="A42" s="241">
        <v>27</v>
      </c>
      <c r="B42" s="499" t="s">
        <v>767</v>
      </c>
      <c r="C42" s="500"/>
      <c r="D42" s="501"/>
      <c r="E42" s="242" t="s">
        <v>561</v>
      </c>
      <c r="F42" s="242" t="s">
        <v>572</v>
      </c>
      <c r="G42" s="485"/>
      <c r="H42" s="486"/>
      <c r="I42" s="241" t="s">
        <v>540</v>
      </c>
      <c r="K42" s="228" t="s">
        <v>758</v>
      </c>
    </row>
    <row r="43" spans="1:26" ht="19.5" customHeight="1" x14ac:dyDescent="0.15">
      <c r="A43" s="307">
        <v>28</v>
      </c>
      <c r="B43" s="484" t="s">
        <v>759</v>
      </c>
      <c r="C43" s="484"/>
      <c r="D43" s="484"/>
      <c r="E43" s="242" t="s">
        <v>561</v>
      </c>
      <c r="F43" s="242" t="s">
        <v>574</v>
      </c>
      <c r="G43" s="502"/>
      <c r="H43" s="503"/>
      <c r="I43" s="241" t="s">
        <v>540</v>
      </c>
      <c r="K43" s="228" t="s">
        <v>759</v>
      </c>
    </row>
    <row r="44" spans="1:26" ht="19.5" customHeight="1" x14ac:dyDescent="0.15">
      <c r="A44" s="307">
        <v>29</v>
      </c>
      <c r="B44" s="484" t="s">
        <v>229</v>
      </c>
      <c r="C44" s="484"/>
      <c r="D44" s="484"/>
      <c r="E44" s="242" t="s">
        <v>561</v>
      </c>
      <c r="F44" s="242" t="s">
        <v>574</v>
      </c>
      <c r="G44" s="485"/>
      <c r="H44" s="486"/>
      <c r="I44" s="241" t="s">
        <v>540</v>
      </c>
      <c r="K44" s="228" t="s">
        <v>229</v>
      </c>
    </row>
    <row r="45" spans="1:26" ht="19.5" customHeight="1" x14ac:dyDescent="0.15">
      <c r="A45" s="307">
        <v>30</v>
      </c>
      <c r="B45" s="484" t="s">
        <v>575</v>
      </c>
      <c r="C45" s="484"/>
      <c r="D45" s="484"/>
      <c r="E45" s="242" t="s">
        <v>561</v>
      </c>
      <c r="F45" s="242" t="s">
        <v>578</v>
      </c>
      <c r="G45" s="485"/>
      <c r="H45" s="486"/>
      <c r="I45" s="241" t="s">
        <v>540</v>
      </c>
      <c r="K45" s="228" t="s">
        <v>575</v>
      </c>
    </row>
    <row r="46" spans="1:26" ht="19.5" customHeight="1" x14ac:dyDescent="0.15">
      <c r="A46" s="307">
        <v>31</v>
      </c>
      <c r="B46" s="484" t="s">
        <v>760</v>
      </c>
      <c r="C46" s="484"/>
      <c r="D46" s="484"/>
      <c r="E46" s="242" t="s">
        <v>768</v>
      </c>
      <c r="F46" s="242" t="s">
        <v>578</v>
      </c>
      <c r="G46" s="485"/>
      <c r="H46" s="486"/>
      <c r="I46" s="241" t="s">
        <v>540</v>
      </c>
      <c r="J46" s="235"/>
      <c r="K46" s="235" t="s">
        <v>760</v>
      </c>
      <c r="L46" s="235"/>
      <c r="M46" s="235"/>
      <c r="N46" s="235"/>
      <c r="O46" s="235"/>
      <c r="P46" s="235"/>
      <c r="Q46" s="235"/>
      <c r="R46" s="235"/>
      <c r="S46" s="235"/>
      <c r="T46" s="235"/>
      <c r="U46" s="235"/>
      <c r="V46" s="235"/>
      <c r="W46" s="235"/>
      <c r="X46" s="235"/>
      <c r="Y46" s="235"/>
      <c r="Z46" s="235"/>
    </row>
    <row r="47" spans="1:26" ht="19.5" customHeight="1" x14ac:dyDescent="0.15">
      <c r="A47" s="307">
        <v>32</v>
      </c>
      <c r="B47" s="484" t="s">
        <v>761</v>
      </c>
      <c r="C47" s="484"/>
      <c r="D47" s="484"/>
      <c r="E47" s="242" t="s">
        <v>768</v>
      </c>
      <c r="F47" s="242" t="s">
        <v>578</v>
      </c>
      <c r="G47" s="504"/>
      <c r="H47" s="486"/>
      <c r="I47" s="241" t="s">
        <v>540</v>
      </c>
      <c r="K47" s="228" t="s">
        <v>761</v>
      </c>
    </row>
    <row r="48" spans="1:26" ht="19.5" customHeight="1" x14ac:dyDescent="0.15">
      <c r="A48" s="307">
        <v>33</v>
      </c>
      <c r="B48" s="484" t="s">
        <v>576</v>
      </c>
      <c r="C48" s="484"/>
      <c r="D48" s="484"/>
      <c r="E48" s="242" t="s">
        <v>577</v>
      </c>
      <c r="F48" s="242" t="s">
        <v>582</v>
      </c>
      <c r="G48" s="504"/>
      <c r="H48" s="486"/>
      <c r="I48" s="241" t="s">
        <v>540</v>
      </c>
      <c r="K48" s="228" t="s">
        <v>576</v>
      </c>
    </row>
    <row r="49" spans="1:11" ht="19.5" customHeight="1" x14ac:dyDescent="0.15">
      <c r="A49" s="307">
        <v>34</v>
      </c>
      <c r="B49" s="484" t="s">
        <v>579</v>
      </c>
      <c r="C49" s="484"/>
      <c r="D49" s="484"/>
      <c r="E49" s="242" t="s">
        <v>577</v>
      </c>
      <c r="F49" s="242" t="s">
        <v>583</v>
      </c>
      <c r="G49" s="504"/>
      <c r="H49" s="486"/>
      <c r="I49" s="241" t="s">
        <v>540</v>
      </c>
      <c r="K49" s="228" t="s">
        <v>579</v>
      </c>
    </row>
    <row r="50" spans="1:11" ht="19.5" customHeight="1" x14ac:dyDescent="0.15">
      <c r="A50" s="307">
        <v>35</v>
      </c>
      <c r="B50" s="484" t="s">
        <v>580</v>
      </c>
      <c r="C50" s="484"/>
      <c r="D50" s="484"/>
      <c r="E50" s="242" t="s">
        <v>577</v>
      </c>
      <c r="F50" s="242" t="s">
        <v>582</v>
      </c>
      <c r="G50" s="504"/>
      <c r="H50" s="486"/>
      <c r="I50" s="241" t="s">
        <v>540</v>
      </c>
      <c r="K50" s="228" t="s">
        <v>580</v>
      </c>
    </row>
    <row r="51" spans="1:11" ht="19.5" customHeight="1" x14ac:dyDescent="0.15">
      <c r="A51" s="307">
        <v>36</v>
      </c>
      <c r="B51" s="484" t="s">
        <v>581</v>
      </c>
      <c r="C51" s="484"/>
      <c r="D51" s="484"/>
      <c r="E51" s="242" t="s">
        <v>577</v>
      </c>
      <c r="F51" s="242" t="s">
        <v>582</v>
      </c>
      <c r="G51" s="504"/>
      <c r="H51" s="486"/>
      <c r="I51" s="241" t="s">
        <v>540</v>
      </c>
      <c r="K51" s="228" t="s">
        <v>581</v>
      </c>
    </row>
    <row r="52" spans="1:11" ht="19.5" customHeight="1" x14ac:dyDescent="0.15">
      <c r="A52" s="307">
        <v>37</v>
      </c>
      <c r="B52" s="484" t="s">
        <v>762</v>
      </c>
      <c r="C52" s="484"/>
      <c r="D52" s="484"/>
      <c r="E52" s="242" t="s">
        <v>577</v>
      </c>
      <c r="F52" s="242" t="s">
        <v>582</v>
      </c>
      <c r="G52" s="504"/>
      <c r="H52" s="486"/>
      <c r="I52" s="241" t="s">
        <v>540</v>
      </c>
      <c r="K52" s="228" t="s">
        <v>762</v>
      </c>
    </row>
    <row r="53" spans="1:11" ht="19.5" customHeight="1" x14ac:dyDescent="0.15">
      <c r="A53" s="307">
        <v>38</v>
      </c>
      <c r="B53" s="484" t="s">
        <v>584</v>
      </c>
      <c r="C53" s="484"/>
      <c r="D53" s="484"/>
      <c r="E53" s="242" t="s">
        <v>577</v>
      </c>
      <c r="F53" s="242" t="s">
        <v>582</v>
      </c>
      <c r="G53" s="504"/>
      <c r="H53" s="486"/>
      <c r="I53" s="241" t="s">
        <v>540</v>
      </c>
      <c r="K53" s="228" t="s">
        <v>584</v>
      </c>
    </row>
    <row r="54" spans="1:11" ht="19.5" customHeight="1" x14ac:dyDescent="0.15">
      <c r="A54" s="307">
        <v>39</v>
      </c>
      <c r="B54" s="484" t="s">
        <v>585</v>
      </c>
      <c r="C54" s="484"/>
      <c r="D54" s="484"/>
      <c r="E54" s="242" t="s">
        <v>577</v>
      </c>
      <c r="F54" s="242" t="s">
        <v>582</v>
      </c>
      <c r="G54" s="504"/>
      <c r="H54" s="486"/>
      <c r="I54" s="241" t="s">
        <v>540</v>
      </c>
      <c r="K54" s="228" t="s">
        <v>585</v>
      </c>
    </row>
    <row r="55" spans="1:11" ht="19.5" customHeight="1" x14ac:dyDescent="0.15">
      <c r="A55" s="307">
        <v>40</v>
      </c>
      <c r="B55" s="484" t="s">
        <v>586</v>
      </c>
      <c r="C55" s="484"/>
      <c r="D55" s="484"/>
      <c r="E55" s="242" t="s">
        <v>577</v>
      </c>
      <c r="F55" s="242" t="s">
        <v>582</v>
      </c>
      <c r="G55" s="504"/>
      <c r="H55" s="486"/>
      <c r="I55" s="241" t="s">
        <v>540</v>
      </c>
      <c r="K55" s="228" t="s">
        <v>586</v>
      </c>
    </row>
    <row r="56" spans="1:11" ht="19.5" customHeight="1" x14ac:dyDescent="0.15">
      <c r="A56" s="307">
        <v>41</v>
      </c>
      <c r="B56" s="484" t="s">
        <v>587</v>
      </c>
      <c r="C56" s="484"/>
      <c r="D56" s="484"/>
      <c r="E56" s="242" t="s">
        <v>577</v>
      </c>
      <c r="F56" s="242" t="s">
        <v>582</v>
      </c>
      <c r="G56" s="504"/>
      <c r="H56" s="486"/>
      <c r="I56" s="241" t="s">
        <v>540</v>
      </c>
      <c r="K56" s="228" t="s">
        <v>587</v>
      </c>
    </row>
    <row r="57" spans="1:11" ht="19.5" customHeight="1" x14ac:dyDescent="0.15">
      <c r="A57" s="307">
        <v>42</v>
      </c>
      <c r="B57" s="484" t="s">
        <v>588</v>
      </c>
      <c r="C57" s="484"/>
      <c r="D57" s="484"/>
      <c r="E57" s="242" t="s">
        <v>577</v>
      </c>
      <c r="F57" s="242" t="s">
        <v>593</v>
      </c>
      <c r="G57" s="504"/>
      <c r="H57" s="486"/>
      <c r="I57" s="241" t="s">
        <v>540</v>
      </c>
      <c r="K57" s="228" t="s">
        <v>588</v>
      </c>
    </row>
    <row r="58" spans="1:11" ht="19.5" customHeight="1" x14ac:dyDescent="0.15">
      <c r="A58" s="307">
        <v>43</v>
      </c>
      <c r="B58" s="484" t="s">
        <v>589</v>
      </c>
      <c r="C58" s="484"/>
      <c r="D58" s="484"/>
      <c r="E58" s="242" t="s">
        <v>577</v>
      </c>
      <c r="F58" s="242" t="s">
        <v>578</v>
      </c>
      <c r="G58" s="504"/>
      <c r="H58" s="486"/>
      <c r="I58" s="241" t="s">
        <v>540</v>
      </c>
      <c r="K58" s="228" t="s">
        <v>589</v>
      </c>
    </row>
    <row r="59" spans="1:11" ht="19.5" customHeight="1" x14ac:dyDescent="0.15">
      <c r="A59" s="307">
        <v>44</v>
      </c>
      <c r="B59" s="484" t="s">
        <v>590</v>
      </c>
      <c r="C59" s="484"/>
      <c r="D59" s="484"/>
      <c r="E59" s="242" t="s">
        <v>577</v>
      </c>
      <c r="F59" s="242" t="s">
        <v>578</v>
      </c>
      <c r="G59" s="504"/>
      <c r="H59" s="486"/>
      <c r="I59" s="241" t="s">
        <v>540</v>
      </c>
      <c r="K59" s="228" t="s">
        <v>590</v>
      </c>
    </row>
    <row r="60" spans="1:11" ht="19.5" customHeight="1" x14ac:dyDescent="0.15">
      <c r="A60" s="307">
        <v>45</v>
      </c>
      <c r="B60" s="484" t="s">
        <v>591</v>
      </c>
      <c r="C60" s="484"/>
      <c r="D60" s="484"/>
      <c r="E60" s="242" t="s">
        <v>592</v>
      </c>
      <c r="F60" s="242" t="s">
        <v>578</v>
      </c>
      <c r="G60" s="504"/>
      <c r="H60" s="486"/>
      <c r="I60" s="241" t="s">
        <v>540</v>
      </c>
      <c r="K60" s="228" t="s">
        <v>591</v>
      </c>
    </row>
    <row r="61" spans="1:11" ht="19.5" customHeight="1" x14ac:dyDescent="0.15">
      <c r="A61" s="307">
        <v>46</v>
      </c>
      <c r="B61" s="484" t="s">
        <v>769</v>
      </c>
      <c r="C61" s="484"/>
      <c r="D61" s="484"/>
      <c r="E61" s="242" t="s">
        <v>771</v>
      </c>
      <c r="F61" s="242" t="s">
        <v>574</v>
      </c>
      <c r="G61" s="504"/>
      <c r="H61" s="486"/>
      <c r="I61" s="241" t="s">
        <v>540</v>
      </c>
      <c r="K61" s="228" t="s">
        <v>594</v>
      </c>
    </row>
    <row r="62" spans="1:11" ht="19.5" customHeight="1" x14ac:dyDescent="0.15">
      <c r="A62" s="307">
        <v>47</v>
      </c>
      <c r="B62" s="484" t="s">
        <v>596</v>
      </c>
      <c r="C62" s="484"/>
      <c r="D62" s="484"/>
      <c r="E62" s="242" t="s">
        <v>577</v>
      </c>
      <c r="F62" s="242" t="s">
        <v>574</v>
      </c>
      <c r="G62" s="504"/>
      <c r="H62" s="486"/>
      <c r="I62" s="241" t="s">
        <v>540</v>
      </c>
      <c r="K62" s="228" t="s">
        <v>596</v>
      </c>
    </row>
    <row r="63" spans="1:11" ht="19.5" customHeight="1" x14ac:dyDescent="0.15">
      <c r="A63" s="307">
        <v>48</v>
      </c>
      <c r="B63" s="484" t="s">
        <v>597</v>
      </c>
      <c r="C63" s="484"/>
      <c r="D63" s="484"/>
      <c r="E63" s="242" t="s">
        <v>577</v>
      </c>
      <c r="F63" s="242" t="s">
        <v>574</v>
      </c>
      <c r="G63" s="504"/>
      <c r="H63" s="486"/>
      <c r="I63" s="241" t="s">
        <v>540</v>
      </c>
      <c r="K63" s="228" t="s">
        <v>597</v>
      </c>
    </row>
    <row r="64" spans="1:11" ht="19.5" customHeight="1" x14ac:dyDescent="0.15">
      <c r="A64" s="307">
        <v>49</v>
      </c>
      <c r="B64" s="484" t="s">
        <v>597</v>
      </c>
      <c r="C64" s="484"/>
      <c r="D64" s="484"/>
      <c r="E64" s="242" t="s">
        <v>577</v>
      </c>
      <c r="F64" s="242" t="s">
        <v>574</v>
      </c>
      <c r="G64" s="504"/>
      <c r="H64" s="486"/>
      <c r="I64" s="241" t="s">
        <v>540</v>
      </c>
      <c r="K64" s="228" t="s">
        <v>597</v>
      </c>
    </row>
    <row r="65" spans="1:11" ht="19.5" customHeight="1" x14ac:dyDescent="0.15">
      <c r="A65" s="307">
        <v>50</v>
      </c>
      <c r="B65" s="484" t="s">
        <v>763</v>
      </c>
      <c r="C65" s="484"/>
      <c r="D65" s="484"/>
      <c r="E65" s="242" t="s">
        <v>770</v>
      </c>
      <c r="F65" s="242" t="s">
        <v>574</v>
      </c>
      <c r="G65" s="504"/>
      <c r="H65" s="486"/>
      <c r="I65" s="241" t="s">
        <v>540</v>
      </c>
      <c r="K65" s="228" t="s">
        <v>763</v>
      </c>
    </row>
    <row r="66" spans="1:11" ht="19.5" customHeight="1" x14ac:dyDescent="0.15">
      <c r="A66" s="307">
        <v>51</v>
      </c>
      <c r="B66" s="484" t="s">
        <v>581</v>
      </c>
      <c r="C66" s="484"/>
      <c r="D66" s="484"/>
      <c r="E66" s="242" t="s">
        <v>595</v>
      </c>
      <c r="F66" s="242" t="s">
        <v>574</v>
      </c>
      <c r="G66" s="504"/>
      <c r="H66" s="486"/>
      <c r="I66" s="241" t="s">
        <v>540</v>
      </c>
      <c r="K66" s="228" t="s">
        <v>581</v>
      </c>
    </row>
    <row r="67" spans="1:11" ht="19.5" customHeight="1" x14ac:dyDescent="0.15">
      <c r="A67" s="307">
        <v>52</v>
      </c>
      <c r="B67" s="484" t="s">
        <v>764</v>
      </c>
      <c r="C67" s="484"/>
      <c r="D67" s="484"/>
      <c r="E67" s="242" t="s">
        <v>770</v>
      </c>
      <c r="F67" s="242" t="s">
        <v>574</v>
      </c>
      <c r="G67" s="504"/>
      <c r="H67" s="486"/>
      <c r="I67" s="241" t="s">
        <v>540</v>
      </c>
      <c r="K67" s="228" t="s">
        <v>764</v>
      </c>
    </row>
    <row r="68" spans="1:11" ht="19.5" customHeight="1" x14ac:dyDescent="0.15">
      <c r="A68" s="307">
        <v>53</v>
      </c>
      <c r="B68" s="484" t="s">
        <v>765</v>
      </c>
      <c r="C68" s="484"/>
      <c r="D68" s="484"/>
      <c r="E68" s="242" t="s">
        <v>595</v>
      </c>
      <c r="F68" s="242" t="s">
        <v>574</v>
      </c>
      <c r="G68" s="504"/>
      <c r="H68" s="486"/>
      <c r="I68" s="241" t="s">
        <v>540</v>
      </c>
      <c r="K68" s="228" t="s">
        <v>765</v>
      </c>
    </row>
    <row r="69" spans="1:11" ht="19.5" customHeight="1" x14ac:dyDescent="0.15">
      <c r="A69" s="307">
        <v>54</v>
      </c>
      <c r="B69" s="484" t="s">
        <v>766</v>
      </c>
      <c r="C69" s="484"/>
      <c r="D69" s="484"/>
      <c r="E69" s="242" t="s">
        <v>595</v>
      </c>
      <c r="F69" s="242" t="s">
        <v>593</v>
      </c>
      <c r="G69" s="504"/>
      <c r="H69" s="486"/>
      <c r="I69" s="241" t="s">
        <v>540</v>
      </c>
      <c r="K69" s="228" t="s">
        <v>766</v>
      </c>
    </row>
    <row r="70" spans="1:11" ht="19.5" customHeight="1" x14ac:dyDescent="0.15">
      <c r="A70" s="307">
        <v>55</v>
      </c>
      <c r="B70" s="484" t="s">
        <v>598</v>
      </c>
      <c r="C70" s="484"/>
      <c r="D70" s="484"/>
      <c r="E70" s="242" t="s">
        <v>595</v>
      </c>
      <c r="F70" s="242" t="s">
        <v>593</v>
      </c>
      <c r="G70" s="504"/>
      <c r="H70" s="486"/>
      <c r="I70" s="241" t="s">
        <v>540</v>
      </c>
      <c r="K70" s="228" t="s">
        <v>598</v>
      </c>
    </row>
    <row r="71" spans="1:11" ht="19.5" customHeight="1" x14ac:dyDescent="0.15">
      <c r="A71" s="307">
        <v>56</v>
      </c>
      <c r="B71" s="484" t="s">
        <v>599</v>
      </c>
      <c r="C71" s="484"/>
      <c r="D71" s="484"/>
      <c r="E71" s="242" t="s">
        <v>592</v>
      </c>
      <c r="F71" s="242" t="s">
        <v>593</v>
      </c>
      <c r="G71" s="504"/>
      <c r="H71" s="486"/>
      <c r="I71" s="241" t="s">
        <v>540</v>
      </c>
      <c r="K71" s="228" t="s">
        <v>599</v>
      </c>
    </row>
    <row r="72" spans="1:11" ht="19.5" customHeight="1" x14ac:dyDescent="0.15">
      <c r="A72" s="307">
        <v>57</v>
      </c>
      <c r="B72" s="484" t="s">
        <v>600</v>
      </c>
      <c r="C72" s="484"/>
      <c r="D72" s="484"/>
      <c r="E72" s="242" t="s">
        <v>601</v>
      </c>
      <c r="F72" s="242" t="s">
        <v>593</v>
      </c>
      <c r="G72" s="504"/>
      <c r="H72" s="486"/>
      <c r="I72" s="241" t="s">
        <v>540</v>
      </c>
      <c r="K72" s="228" t="s">
        <v>600</v>
      </c>
    </row>
    <row r="73" spans="1:11" ht="19.5" customHeight="1" x14ac:dyDescent="0.15">
      <c r="A73" s="307">
        <v>58</v>
      </c>
      <c r="B73" s="484" t="s">
        <v>602</v>
      </c>
      <c r="C73" s="484"/>
      <c r="D73" s="484"/>
      <c r="E73" s="242" t="s">
        <v>601</v>
      </c>
      <c r="F73" s="242" t="s">
        <v>593</v>
      </c>
      <c r="G73" s="504"/>
      <c r="H73" s="486"/>
      <c r="I73" s="241" t="s">
        <v>540</v>
      </c>
      <c r="K73" s="228" t="s">
        <v>602</v>
      </c>
    </row>
    <row r="74" spans="1:11" ht="19.5" customHeight="1" x14ac:dyDescent="0.15">
      <c r="A74" s="307">
        <v>59</v>
      </c>
      <c r="B74" s="484" t="s">
        <v>603</v>
      </c>
      <c r="C74" s="484"/>
      <c r="D74" s="484"/>
      <c r="E74" s="242" t="s">
        <v>601</v>
      </c>
      <c r="F74" s="242" t="s">
        <v>593</v>
      </c>
      <c r="G74" s="504"/>
      <c r="H74" s="486"/>
      <c r="I74" s="241" t="s">
        <v>540</v>
      </c>
      <c r="K74" s="228" t="s">
        <v>603</v>
      </c>
    </row>
    <row r="75" spans="1:11" ht="19.5" customHeight="1" x14ac:dyDescent="0.15">
      <c r="A75" s="307">
        <v>60</v>
      </c>
      <c r="B75" s="484" t="s">
        <v>604</v>
      </c>
      <c r="C75" s="484"/>
      <c r="D75" s="484"/>
      <c r="E75" s="242" t="s">
        <v>601</v>
      </c>
      <c r="F75" s="242" t="s">
        <v>593</v>
      </c>
      <c r="G75" s="504"/>
      <c r="H75" s="486"/>
      <c r="I75" s="241" t="s">
        <v>540</v>
      </c>
      <c r="K75" s="228" t="s">
        <v>604</v>
      </c>
    </row>
    <row r="76" spans="1:11" ht="19.5" customHeight="1" x14ac:dyDescent="0.15">
      <c r="A76" s="241">
        <v>61</v>
      </c>
      <c r="B76" s="493"/>
      <c r="C76" s="494"/>
      <c r="D76" s="495"/>
      <c r="E76" s="240"/>
      <c r="F76" s="246"/>
      <c r="G76" s="504"/>
      <c r="H76" s="486"/>
      <c r="I76" s="247"/>
    </row>
    <row r="77" spans="1:11" ht="19.5" customHeight="1" x14ac:dyDescent="0.15">
      <c r="A77" s="241">
        <v>62</v>
      </c>
      <c r="B77" s="496"/>
      <c r="C77" s="497"/>
      <c r="D77" s="498"/>
      <c r="E77" s="240"/>
      <c r="F77" s="246"/>
      <c r="G77" s="504"/>
      <c r="H77" s="486"/>
      <c r="I77" s="247"/>
    </row>
    <row r="78" spans="1:11" ht="19.5" customHeight="1" x14ac:dyDescent="0.15">
      <c r="A78" s="241">
        <v>63</v>
      </c>
      <c r="B78" s="496"/>
      <c r="C78" s="497"/>
      <c r="D78" s="498"/>
      <c r="E78" s="240"/>
      <c r="F78" s="246"/>
      <c r="G78" s="504"/>
      <c r="H78" s="486"/>
      <c r="I78" s="247"/>
    </row>
    <row r="79" spans="1:11" ht="19.5" customHeight="1" x14ac:dyDescent="0.15">
      <c r="A79" s="241">
        <v>64</v>
      </c>
      <c r="B79" s="496"/>
      <c r="C79" s="497"/>
      <c r="D79" s="498"/>
      <c r="E79" s="240"/>
      <c r="F79" s="246"/>
      <c r="G79" s="504"/>
      <c r="H79" s="486"/>
      <c r="I79" s="247"/>
    </row>
    <row r="80" spans="1:11" ht="8.25" customHeight="1" x14ac:dyDescent="0.15">
      <c r="A80" s="241"/>
      <c r="B80" s="496"/>
      <c r="C80" s="505"/>
      <c r="D80" s="486"/>
      <c r="E80" s="240"/>
      <c r="F80" s="246"/>
      <c r="G80" s="504"/>
      <c r="H80" s="486"/>
      <c r="I80" s="247"/>
    </row>
    <row r="81" spans="1:9" ht="14" x14ac:dyDescent="0.15">
      <c r="A81" s="248"/>
      <c r="B81" s="233"/>
      <c r="C81" s="233"/>
      <c r="D81" s="233"/>
      <c r="E81" s="233"/>
      <c r="F81" s="248"/>
      <c r="G81" s="249"/>
      <c r="H81" s="249"/>
    </row>
    <row r="82" spans="1:9" ht="14" x14ac:dyDescent="0.15">
      <c r="A82" s="507" t="s">
        <v>605</v>
      </c>
      <c r="B82" s="488"/>
      <c r="C82" s="488"/>
      <c r="D82" s="488"/>
      <c r="E82" s="488"/>
      <c r="F82" s="488"/>
      <c r="G82" s="488"/>
      <c r="H82" s="488"/>
      <c r="I82" s="488"/>
    </row>
    <row r="83" spans="1:9" ht="19.5" customHeight="1" x14ac:dyDescent="0.15">
      <c r="A83" s="239" t="s">
        <v>475</v>
      </c>
      <c r="B83" s="239" t="s">
        <v>606</v>
      </c>
      <c r="C83" s="492" t="s">
        <v>607</v>
      </c>
      <c r="D83" s="505"/>
      <c r="E83" s="505"/>
      <c r="F83" s="505"/>
      <c r="G83" s="505"/>
      <c r="H83" s="505"/>
      <c r="I83" s="486"/>
    </row>
    <row r="84" spans="1:9" ht="19.5" customHeight="1" x14ac:dyDescent="0.15">
      <c r="A84" s="241">
        <v>1</v>
      </c>
      <c r="B84" s="250" t="s">
        <v>608</v>
      </c>
      <c r="C84" s="496"/>
      <c r="D84" s="505"/>
      <c r="E84" s="505"/>
      <c r="F84" s="505"/>
      <c r="G84" s="505"/>
      <c r="H84" s="505"/>
      <c r="I84" s="486"/>
    </row>
    <row r="85" spans="1:9" ht="19.5" customHeight="1" x14ac:dyDescent="0.15">
      <c r="A85" s="241">
        <v>2</v>
      </c>
      <c r="B85" s="250" t="s">
        <v>609</v>
      </c>
      <c r="C85" s="496"/>
      <c r="D85" s="505"/>
      <c r="E85" s="505"/>
      <c r="F85" s="505"/>
      <c r="G85" s="505"/>
      <c r="H85" s="505"/>
      <c r="I85" s="486"/>
    </row>
    <row r="86" spans="1:9" ht="19.5" customHeight="1" x14ac:dyDescent="0.15">
      <c r="A86" s="241">
        <v>3</v>
      </c>
      <c r="B86" s="250" t="s">
        <v>610</v>
      </c>
      <c r="C86" s="496"/>
      <c r="D86" s="505"/>
      <c r="E86" s="505"/>
      <c r="F86" s="505"/>
      <c r="G86" s="505"/>
      <c r="H86" s="505"/>
      <c r="I86" s="486"/>
    </row>
    <row r="87" spans="1:9" ht="19.5" customHeight="1" x14ac:dyDescent="0.15">
      <c r="A87" s="241">
        <v>4</v>
      </c>
      <c r="B87" s="250" t="s">
        <v>611</v>
      </c>
      <c r="C87" s="496"/>
      <c r="D87" s="505"/>
      <c r="E87" s="505"/>
      <c r="F87" s="505"/>
      <c r="G87" s="505"/>
      <c r="H87" s="505"/>
      <c r="I87" s="486"/>
    </row>
    <row r="88" spans="1:9" ht="19.5" customHeight="1" x14ac:dyDescent="0.15">
      <c r="A88" s="241">
        <v>5</v>
      </c>
      <c r="B88" s="250" t="s">
        <v>612</v>
      </c>
      <c r="C88" s="496"/>
      <c r="D88" s="505"/>
      <c r="E88" s="505"/>
      <c r="F88" s="505"/>
      <c r="G88" s="505"/>
      <c r="H88" s="505"/>
      <c r="I88" s="486"/>
    </row>
    <row r="89" spans="1:9" ht="19.5" customHeight="1" x14ac:dyDescent="0.15">
      <c r="A89" s="241">
        <v>6</v>
      </c>
      <c r="B89" s="250" t="s">
        <v>613</v>
      </c>
      <c r="C89" s="496"/>
      <c r="D89" s="505"/>
      <c r="E89" s="505"/>
      <c r="F89" s="505"/>
      <c r="G89" s="505"/>
      <c r="H89" s="505"/>
      <c r="I89" s="486"/>
    </row>
    <row r="90" spans="1:9" ht="19.5" customHeight="1" x14ac:dyDescent="0.15">
      <c r="A90" s="241">
        <v>7</v>
      </c>
      <c r="B90" s="250" t="s">
        <v>614</v>
      </c>
      <c r="C90" s="496"/>
      <c r="D90" s="505"/>
      <c r="E90" s="505"/>
      <c r="F90" s="505"/>
      <c r="G90" s="505"/>
      <c r="H90" s="505"/>
      <c r="I90" s="486"/>
    </row>
    <row r="91" spans="1:9" ht="10.5" customHeight="1" x14ac:dyDescent="0.15">
      <c r="A91" s="251"/>
      <c r="B91" s="251"/>
      <c r="C91" s="252"/>
      <c r="D91" s="252"/>
      <c r="E91" s="252"/>
      <c r="F91" s="252"/>
      <c r="G91" s="252"/>
      <c r="H91" s="252"/>
      <c r="I91" s="252"/>
    </row>
    <row r="92" spans="1:9" ht="21" customHeight="1" x14ac:dyDescent="0.15">
      <c r="A92" s="506" t="s">
        <v>615</v>
      </c>
      <c r="B92" s="488"/>
      <c r="C92" s="253"/>
      <c r="D92" s="253"/>
      <c r="E92" s="253"/>
      <c r="F92" s="253"/>
      <c r="G92" s="253"/>
      <c r="H92" s="253"/>
      <c r="I92" s="253"/>
    </row>
    <row r="93" spans="1:9" ht="12.75" customHeight="1" x14ac:dyDescent="0.15">
      <c r="A93" s="254"/>
      <c r="B93" s="506" t="s">
        <v>616</v>
      </c>
      <c r="C93" s="488"/>
      <c r="D93" s="488"/>
      <c r="E93" s="488"/>
      <c r="F93" s="488"/>
      <c r="G93" s="488"/>
      <c r="H93" s="488"/>
      <c r="I93" s="488"/>
    </row>
    <row r="94" spans="1:9" ht="12.75" customHeight="1" x14ac:dyDescent="0.15">
      <c r="A94" s="254"/>
      <c r="B94" s="506" t="s">
        <v>617</v>
      </c>
      <c r="C94" s="488"/>
      <c r="D94" s="488"/>
      <c r="E94" s="488"/>
      <c r="F94" s="488"/>
      <c r="G94" s="488"/>
      <c r="H94" s="488"/>
      <c r="I94" s="488"/>
    </row>
    <row r="95" spans="1:9" ht="15" customHeight="1" x14ac:dyDescent="0.15">
      <c r="A95" s="233"/>
      <c r="B95" s="233"/>
      <c r="C95" s="233"/>
      <c r="D95" s="233"/>
      <c r="E95" s="233"/>
      <c r="F95" s="233"/>
      <c r="G95" s="508" t="s">
        <v>618</v>
      </c>
      <c r="H95" s="488"/>
      <c r="I95" s="488"/>
    </row>
    <row r="96" spans="1:9" x14ac:dyDescent="0.15">
      <c r="B96" s="248" t="s">
        <v>619</v>
      </c>
      <c r="C96" s="248"/>
      <c r="D96" s="508"/>
      <c r="E96" s="508"/>
      <c r="F96" s="488"/>
      <c r="H96" s="509"/>
      <c r="I96" s="488"/>
    </row>
    <row r="97" spans="1:9" x14ac:dyDescent="0.15">
      <c r="B97" s="255" t="s">
        <v>11</v>
      </c>
      <c r="C97" s="255"/>
      <c r="D97" s="510"/>
      <c r="E97" s="510"/>
      <c r="F97" s="488"/>
      <c r="H97" s="509" t="s">
        <v>620</v>
      </c>
      <c r="I97" s="488"/>
    </row>
    <row r="98" spans="1:9" x14ac:dyDescent="0.15">
      <c r="B98" s="255" t="str">
        <f>D6</f>
        <v>Membangun Bersama</v>
      </c>
      <c r="C98" s="255"/>
      <c r="D98" s="255"/>
      <c r="E98" s="255"/>
      <c r="F98" s="255"/>
      <c r="H98" s="256"/>
      <c r="I98" s="256"/>
    </row>
    <row r="99" spans="1:9" ht="15" customHeight="1" x14ac:dyDescent="0.15">
      <c r="B99" s="255"/>
      <c r="C99" s="255"/>
      <c r="D99" s="255"/>
      <c r="E99" s="255"/>
      <c r="F99" s="249"/>
      <c r="H99" s="249"/>
      <c r="I99" s="256"/>
    </row>
    <row r="100" spans="1:9" ht="15" customHeight="1" x14ac:dyDescent="0.15">
      <c r="B100" s="255"/>
      <c r="C100" s="255"/>
      <c r="D100" s="255"/>
      <c r="E100" s="255"/>
      <c r="F100" s="249"/>
      <c r="H100" s="249"/>
      <c r="I100" s="256"/>
    </row>
    <row r="101" spans="1:9" ht="15" customHeight="1" x14ac:dyDescent="0.15">
      <c r="B101" s="248"/>
      <c r="C101" s="248"/>
      <c r="D101" s="248"/>
      <c r="E101" s="248"/>
      <c r="F101" s="234"/>
      <c r="H101" s="249"/>
    </row>
    <row r="102" spans="1:9" ht="15" customHeight="1" x14ac:dyDescent="0.15">
      <c r="B102" s="257" t="s">
        <v>621</v>
      </c>
      <c r="C102" s="509"/>
      <c r="D102" s="488"/>
      <c r="E102" s="488"/>
      <c r="F102" s="488"/>
      <c r="G102" s="488"/>
      <c r="H102" s="508" t="s">
        <v>622</v>
      </c>
      <c r="I102" s="488"/>
    </row>
    <row r="103" spans="1:9" ht="15" customHeight="1" x14ac:dyDescent="0.15">
      <c r="A103" s="248"/>
      <c r="B103" s="248"/>
      <c r="C103" s="248"/>
      <c r="D103" s="248"/>
      <c r="E103" s="248"/>
      <c r="F103" s="248"/>
    </row>
    <row r="105" spans="1:9" ht="14" x14ac:dyDescent="0.15"/>
    <row r="106" spans="1:9" ht="14" x14ac:dyDescent="0.15"/>
    <row r="107" spans="1:9" ht="14" x14ac:dyDescent="0.15"/>
    <row r="108" spans="1:9" ht="14" x14ac:dyDescent="0.15"/>
    <row r="109" spans="1:9" ht="14" x14ac:dyDescent="0.15"/>
    <row r="110" spans="1:9" ht="14" x14ac:dyDescent="0.15"/>
    <row r="111" spans="1:9" ht="14" x14ac:dyDescent="0.15"/>
    <row r="112" spans="1:9" ht="14" x14ac:dyDescent="0.15"/>
    <row r="113" ht="14" x14ac:dyDescent="0.15"/>
    <row r="114" ht="14" x14ac:dyDescent="0.15"/>
    <row r="115" ht="14" x14ac:dyDescent="0.15"/>
    <row r="116" ht="14" x14ac:dyDescent="0.15"/>
    <row r="117" ht="14" x14ac:dyDescent="0.15"/>
    <row r="118" ht="14" x14ac:dyDescent="0.15"/>
    <row r="119" ht="14" x14ac:dyDescent="0.15"/>
    <row r="120" ht="14" x14ac:dyDescent="0.15"/>
    <row r="121" ht="14" x14ac:dyDescent="0.15"/>
    <row r="122" ht="14" x14ac:dyDescent="0.15"/>
    <row r="123" ht="14" x14ac:dyDescent="0.15"/>
    <row r="124" ht="14" x14ac:dyDescent="0.15"/>
    <row r="125" ht="14" x14ac:dyDescent="0.15"/>
    <row r="126" ht="14" x14ac:dyDescent="0.15"/>
    <row r="127" ht="14" x14ac:dyDescent="0.15"/>
    <row r="128" ht="14" x14ac:dyDescent="0.15"/>
    <row r="129" ht="14" x14ac:dyDescent="0.15"/>
    <row r="130" ht="14" x14ac:dyDescent="0.15"/>
    <row r="131" ht="14" x14ac:dyDescent="0.15"/>
    <row r="132" ht="14" x14ac:dyDescent="0.15"/>
    <row r="133" ht="14" x14ac:dyDescent="0.15"/>
    <row r="134" ht="14" x14ac:dyDescent="0.15"/>
    <row r="135" ht="14" x14ac:dyDescent="0.15"/>
    <row r="136" ht="14" x14ac:dyDescent="0.15"/>
    <row r="137" ht="14" x14ac:dyDescent="0.15"/>
    <row r="138" ht="14" x14ac:dyDescent="0.15"/>
    <row r="139" ht="14" x14ac:dyDescent="0.15"/>
    <row r="140" ht="14" x14ac:dyDescent="0.15"/>
    <row r="141" ht="14" x14ac:dyDescent="0.15"/>
    <row r="142" ht="14" x14ac:dyDescent="0.15"/>
    <row r="143" ht="14" x14ac:dyDescent="0.15"/>
    <row r="144" ht="14" x14ac:dyDescent="0.15"/>
    <row r="145" ht="14" x14ac:dyDescent="0.15"/>
    <row r="146" ht="14" x14ac:dyDescent="0.15"/>
    <row r="147" ht="14" x14ac:dyDescent="0.15"/>
    <row r="148" ht="14" x14ac:dyDescent="0.15"/>
    <row r="149" ht="14" x14ac:dyDescent="0.15"/>
    <row r="150" ht="14" x14ac:dyDescent="0.15"/>
    <row r="151" ht="14" x14ac:dyDescent="0.15"/>
    <row r="152" ht="14" x14ac:dyDescent="0.15"/>
    <row r="153" ht="14" x14ac:dyDescent="0.15"/>
    <row r="154" ht="14" x14ac:dyDescent="0.15"/>
    <row r="155" ht="14" x14ac:dyDescent="0.15"/>
    <row r="156" ht="14" x14ac:dyDescent="0.15"/>
    <row r="157" ht="14" x14ac:dyDescent="0.15"/>
    <row r="158" ht="14" x14ac:dyDescent="0.15"/>
    <row r="159" ht="14" x14ac:dyDescent="0.15"/>
    <row r="160" ht="14" x14ac:dyDescent="0.15"/>
    <row r="161" ht="14" x14ac:dyDescent="0.15"/>
    <row r="162" ht="14" x14ac:dyDescent="0.15"/>
    <row r="163" ht="14" x14ac:dyDescent="0.15"/>
    <row r="164" ht="14" x14ac:dyDescent="0.15"/>
    <row r="165" ht="14" x14ac:dyDescent="0.15"/>
    <row r="166" ht="14" x14ac:dyDescent="0.15"/>
    <row r="167" ht="14" x14ac:dyDescent="0.15"/>
    <row r="168" ht="14" x14ac:dyDescent="0.15"/>
    <row r="169" ht="14" x14ac:dyDescent="0.15"/>
    <row r="170" ht="14" x14ac:dyDescent="0.15"/>
    <row r="171" ht="14" x14ac:dyDescent="0.15"/>
    <row r="172" ht="14" x14ac:dyDescent="0.15"/>
    <row r="173" ht="14" x14ac:dyDescent="0.15"/>
    <row r="174" ht="14" x14ac:dyDescent="0.15"/>
    <row r="175" ht="14" x14ac:dyDescent="0.15"/>
    <row r="176" ht="14" x14ac:dyDescent="0.15"/>
    <row r="177" ht="14" x14ac:dyDescent="0.15"/>
    <row r="178" ht="14" x14ac:dyDescent="0.15"/>
    <row r="179" ht="14" x14ac:dyDescent="0.15"/>
    <row r="180" ht="14" x14ac:dyDescent="0.15"/>
    <row r="181" ht="14" x14ac:dyDescent="0.15"/>
    <row r="182" ht="14" x14ac:dyDescent="0.15"/>
    <row r="183" ht="14" x14ac:dyDescent="0.15"/>
    <row r="184" ht="14" x14ac:dyDescent="0.15"/>
    <row r="185" ht="14" x14ac:dyDescent="0.15"/>
    <row r="186" ht="14" x14ac:dyDescent="0.15"/>
    <row r="187" ht="14" x14ac:dyDescent="0.15"/>
    <row r="188" ht="14" x14ac:dyDescent="0.15"/>
    <row r="189" ht="14" x14ac:dyDescent="0.15"/>
    <row r="190" ht="14" x14ac:dyDescent="0.15"/>
    <row r="191" ht="14" x14ac:dyDescent="0.15"/>
    <row r="192" ht="14" x14ac:dyDescent="0.15"/>
    <row r="193" ht="14" x14ac:dyDescent="0.15"/>
    <row r="194" ht="14" x14ac:dyDescent="0.15"/>
    <row r="195" ht="14" x14ac:dyDescent="0.15"/>
    <row r="196" ht="14" x14ac:dyDescent="0.15"/>
    <row r="197" ht="14" x14ac:dyDescent="0.15"/>
    <row r="198" ht="14" x14ac:dyDescent="0.15"/>
    <row r="199" ht="14" x14ac:dyDescent="0.15"/>
    <row r="200" ht="14" x14ac:dyDescent="0.15"/>
    <row r="201" ht="14" x14ac:dyDescent="0.15"/>
    <row r="202" ht="14" x14ac:dyDescent="0.15"/>
    <row r="203" ht="14" x14ac:dyDescent="0.15"/>
    <row r="204" ht="14" x14ac:dyDescent="0.15"/>
    <row r="205" ht="14" x14ac:dyDescent="0.15"/>
    <row r="206" ht="14" x14ac:dyDescent="0.15"/>
    <row r="207" ht="14" x14ac:dyDescent="0.15"/>
    <row r="208" ht="14" x14ac:dyDescent="0.15"/>
    <row r="209" ht="14" x14ac:dyDescent="0.15"/>
    <row r="210" ht="14" x14ac:dyDescent="0.15"/>
    <row r="211" ht="14" x14ac:dyDescent="0.15"/>
    <row r="212" ht="14" x14ac:dyDescent="0.15"/>
    <row r="213" ht="14" x14ac:dyDescent="0.15"/>
    <row r="214" ht="14" x14ac:dyDescent="0.15"/>
    <row r="215" ht="14" x14ac:dyDescent="0.15"/>
    <row r="216" ht="14" x14ac:dyDescent="0.15"/>
    <row r="217" ht="14" x14ac:dyDescent="0.15"/>
    <row r="218" ht="14" x14ac:dyDescent="0.15"/>
    <row r="219" ht="14" x14ac:dyDescent="0.15"/>
    <row r="220" ht="14" x14ac:dyDescent="0.15"/>
    <row r="221" ht="14" x14ac:dyDescent="0.15"/>
    <row r="222" ht="14" x14ac:dyDescent="0.15"/>
    <row r="223" ht="14" x14ac:dyDescent="0.15"/>
    <row r="224" ht="14" x14ac:dyDescent="0.15"/>
    <row r="225" ht="14" x14ac:dyDescent="0.15"/>
    <row r="226" ht="14" x14ac:dyDescent="0.15"/>
    <row r="227" ht="14" x14ac:dyDescent="0.15"/>
    <row r="228" ht="14" x14ac:dyDescent="0.15"/>
    <row r="229" ht="14" x14ac:dyDescent="0.15"/>
    <row r="230" ht="14" x14ac:dyDescent="0.15"/>
    <row r="231" ht="14" x14ac:dyDescent="0.15"/>
    <row r="232" ht="14" x14ac:dyDescent="0.15"/>
    <row r="233" ht="14" x14ac:dyDescent="0.15"/>
    <row r="234" ht="14" x14ac:dyDescent="0.15"/>
    <row r="235" ht="14" x14ac:dyDescent="0.15"/>
    <row r="236" ht="14" x14ac:dyDescent="0.15"/>
    <row r="237" ht="14" x14ac:dyDescent="0.15"/>
    <row r="238" ht="14" x14ac:dyDescent="0.15"/>
    <row r="239" ht="14" x14ac:dyDescent="0.15"/>
    <row r="240" ht="14" x14ac:dyDescent="0.15"/>
    <row r="241" ht="14" x14ac:dyDescent="0.15"/>
    <row r="242" ht="14" x14ac:dyDescent="0.15"/>
    <row r="243" ht="14" x14ac:dyDescent="0.15"/>
    <row r="244" ht="14" x14ac:dyDescent="0.15"/>
    <row r="245" ht="14" x14ac:dyDescent="0.15"/>
    <row r="246" ht="14" x14ac:dyDescent="0.15"/>
    <row r="247" ht="14" x14ac:dyDescent="0.15"/>
    <row r="248" ht="14" x14ac:dyDescent="0.15"/>
    <row r="249" ht="14" x14ac:dyDescent="0.15"/>
    <row r="250" ht="14" x14ac:dyDescent="0.15"/>
    <row r="251" ht="14" x14ac:dyDescent="0.15"/>
    <row r="252" ht="14" x14ac:dyDescent="0.15"/>
    <row r="253" ht="14" x14ac:dyDescent="0.15"/>
    <row r="254" ht="14" x14ac:dyDescent="0.15"/>
    <row r="255" ht="14" x14ac:dyDescent="0.15"/>
    <row r="256" ht="14" x14ac:dyDescent="0.15"/>
    <row r="257" ht="14" x14ac:dyDescent="0.15"/>
    <row r="258" ht="14" x14ac:dyDescent="0.15"/>
    <row r="259" ht="14" x14ac:dyDescent="0.15"/>
    <row r="260" ht="14" x14ac:dyDescent="0.15"/>
    <row r="261" ht="14" x14ac:dyDescent="0.15"/>
    <row r="262" ht="14" x14ac:dyDescent="0.15"/>
    <row r="263" ht="14" x14ac:dyDescent="0.15"/>
    <row r="264" ht="14" x14ac:dyDescent="0.15"/>
    <row r="265" ht="14" x14ac:dyDescent="0.15"/>
    <row r="266" ht="14" x14ac:dyDescent="0.15"/>
    <row r="267" ht="14" x14ac:dyDescent="0.15"/>
    <row r="268" ht="14" x14ac:dyDescent="0.15"/>
    <row r="269" ht="14" x14ac:dyDescent="0.15"/>
    <row r="270" ht="14" x14ac:dyDescent="0.15"/>
    <row r="271" ht="14" x14ac:dyDescent="0.15"/>
    <row r="272" ht="14" x14ac:dyDescent="0.15"/>
    <row r="273" ht="14" x14ac:dyDescent="0.15"/>
    <row r="274" ht="14" x14ac:dyDescent="0.15"/>
    <row r="275" ht="14" x14ac:dyDescent="0.15"/>
    <row r="276" ht="14" x14ac:dyDescent="0.15"/>
    <row r="277" ht="14" x14ac:dyDescent="0.15"/>
    <row r="278" ht="14" x14ac:dyDescent="0.15"/>
    <row r="279" ht="14" x14ac:dyDescent="0.15"/>
    <row r="280" ht="14" x14ac:dyDescent="0.15"/>
    <row r="281" ht="14" x14ac:dyDescent="0.15"/>
    <row r="282" ht="14" x14ac:dyDescent="0.15"/>
    <row r="283" ht="14" x14ac:dyDescent="0.15"/>
    <row r="284" ht="14" x14ac:dyDescent="0.15"/>
    <row r="285" ht="14" x14ac:dyDescent="0.15"/>
    <row r="286" ht="14" x14ac:dyDescent="0.15"/>
    <row r="287" ht="14" x14ac:dyDescent="0.15"/>
    <row r="288" ht="14" x14ac:dyDescent="0.15"/>
    <row r="289" ht="14" x14ac:dyDescent="0.15"/>
    <row r="290" ht="14" x14ac:dyDescent="0.15"/>
    <row r="291" ht="14" x14ac:dyDescent="0.15"/>
    <row r="292" ht="14" x14ac:dyDescent="0.15"/>
    <row r="293" ht="14" x14ac:dyDescent="0.15"/>
    <row r="294" ht="14" x14ac:dyDescent="0.15"/>
    <row r="295" ht="14" x14ac:dyDescent="0.15"/>
    <row r="296" ht="14" x14ac:dyDescent="0.15"/>
    <row r="297" ht="14" x14ac:dyDescent="0.15"/>
    <row r="298" ht="14" x14ac:dyDescent="0.15"/>
    <row r="299" ht="14" x14ac:dyDescent="0.15"/>
    <row r="300" ht="14" x14ac:dyDescent="0.15"/>
    <row r="301" ht="14" x14ac:dyDescent="0.15"/>
    <row r="302" ht="14" x14ac:dyDescent="0.15"/>
    <row r="303" ht="14" x14ac:dyDescent="0.15"/>
    <row r="304" ht="14" x14ac:dyDescent="0.15"/>
    <row r="305" ht="14" x14ac:dyDescent="0.15"/>
    <row r="306" ht="14" x14ac:dyDescent="0.15"/>
    <row r="307" ht="14" x14ac:dyDescent="0.15"/>
    <row r="308" ht="14" x14ac:dyDescent="0.15"/>
    <row r="309" ht="14" x14ac:dyDescent="0.15"/>
    <row r="310" ht="14" x14ac:dyDescent="0.15"/>
    <row r="311" ht="14" x14ac:dyDescent="0.15"/>
    <row r="312" ht="14" x14ac:dyDescent="0.15"/>
    <row r="313" ht="14" x14ac:dyDescent="0.15"/>
    <row r="314" ht="14" x14ac:dyDescent="0.15"/>
    <row r="315" ht="14" x14ac:dyDescent="0.15"/>
    <row r="316" ht="14" x14ac:dyDescent="0.15"/>
    <row r="317" ht="14" x14ac:dyDescent="0.15"/>
    <row r="318" ht="14" x14ac:dyDescent="0.15"/>
    <row r="319" ht="14" x14ac:dyDescent="0.15"/>
    <row r="320" ht="14" x14ac:dyDescent="0.15"/>
    <row r="321" ht="14" x14ac:dyDescent="0.15"/>
    <row r="322" ht="14" x14ac:dyDescent="0.15"/>
    <row r="323" ht="14" x14ac:dyDescent="0.15"/>
    <row r="324" ht="14" x14ac:dyDescent="0.15"/>
    <row r="325" ht="14" x14ac:dyDescent="0.15"/>
    <row r="326" ht="14" x14ac:dyDescent="0.15"/>
    <row r="327" ht="14" x14ac:dyDescent="0.15"/>
    <row r="328" ht="14" x14ac:dyDescent="0.15"/>
    <row r="329" ht="14" x14ac:dyDescent="0.15"/>
    <row r="330" ht="14" x14ac:dyDescent="0.15"/>
    <row r="331" ht="14" x14ac:dyDescent="0.15"/>
    <row r="332" ht="14" x14ac:dyDescent="0.15"/>
    <row r="333" ht="14" x14ac:dyDescent="0.15"/>
    <row r="334" ht="14" x14ac:dyDescent="0.15"/>
    <row r="335" ht="14" x14ac:dyDescent="0.15"/>
    <row r="336" ht="14" x14ac:dyDescent="0.15"/>
    <row r="337" ht="14" x14ac:dyDescent="0.15"/>
    <row r="338" ht="14" x14ac:dyDescent="0.15"/>
    <row r="339" ht="14" x14ac:dyDescent="0.15"/>
    <row r="340" ht="14" x14ac:dyDescent="0.15"/>
    <row r="341" ht="14" x14ac:dyDescent="0.15"/>
    <row r="342" ht="14" x14ac:dyDescent="0.15"/>
    <row r="343" ht="14" x14ac:dyDescent="0.15"/>
    <row r="344" ht="14" x14ac:dyDescent="0.15"/>
    <row r="345" ht="14" x14ac:dyDescent="0.15"/>
    <row r="346" ht="14" x14ac:dyDescent="0.15"/>
    <row r="347" ht="14" x14ac:dyDescent="0.15"/>
    <row r="348" ht="14" x14ac:dyDescent="0.15"/>
    <row r="349" ht="14" x14ac:dyDescent="0.15"/>
    <row r="350" ht="14" x14ac:dyDescent="0.15"/>
    <row r="351" ht="14" x14ac:dyDescent="0.15"/>
    <row r="352" ht="14" x14ac:dyDescent="0.15"/>
    <row r="353" ht="14" x14ac:dyDescent="0.15"/>
    <row r="354" ht="14" x14ac:dyDescent="0.15"/>
    <row r="355" ht="14" x14ac:dyDescent="0.15"/>
    <row r="356" ht="14" x14ac:dyDescent="0.15"/>
    <row r="357" ht="14" x14ac:dyDescent="0.15"/>
    <row r="358" ht="14" x14ac:dyDescent="0.15"/>
    <row r="359" ht="14" x14ac:dyDescent="0.15"/>
    <row r="360" ht="14" x14ac:dyDescent="0.15"/>
    <row r="361" ht="14" x14ac:dyDescent="0.15"/>
    <row r="362" ht="14" x14ac:dyDescent="0.15"/>
    <row r="363" ht="14" x14ac:dyDescent="0.15"/>
    <row r="364" ht="14" x14ac:dyDescent="0.15"/>
    <row r="365" ht="14" x14ac:dyDescent="0.15"/>
    <row r="366" ht="14" x14ac:dyDescent="0.15"/>
    <row r="367" ht="14" x14ac:dyDescent="0.15"/>
    <row r="368" ht="14" x14ac:dyDescent="0.15"/>
    <row r="369" ht="14" x14ac:dyDescent="0.15"/>
    <row r="370" ht="14" x14ac:dyDescent="0.15"/>
    <row r="371" ht="14" x14ac:dyDescent="0.15"/>
    <row r="372" ht="14" x14ac:dyDescent="0.15"/>
    <row r="373" ht="14" x14ac:dyDescent="0.15"/>
    <row r="374" ht="14" x14ac:dyDescent="0.15"/>
    <row r="375" ht="14" x14ac:dyDescent="0.15"/>
    <row r="376" ht="14" x14ac:dyDescent="0.15"/>
    <row r="377" ht="14" x14ac:dyDescent="0.15"/>
    <row r="378" ht="14" x14ac:dyDescent="0.15"/>
    <row r="379" ht="14" x14ac:dyDescent="0.15"/>
    <row r="380" ht="14" x14ac:dyDescent="0.15"/>
    <row r="381" ht="14" x14ac:dyDescent="0.15"/>
    <row r="382" ht="14" x14ac:dyDescent="0.15"/>
    <row r="383" ht="14" x14ac:dyDescent="0.15"/>
    <row r="384" ht="14" x14ac:dyDescent="0.15"/>
    <row r="385" ht="14" x14ac:dyDescent="0.15"/>
    <row r="386" ht="14" x14ac:dyDescent="0.15"/>
    <row r="387" ht="14" x14ac:dyDescent="0.15"/>
    <row r="388" ht="14" x14ac:dyDescent="0.15"/>
    <row r="389" ht="14" x14ac:dyDescent="0.15"/>
    <row r="390" ht="14" x14ac:dyDescent="0.15"/>
    <row r="391" ht="14" x14ac:dyDescent="0.15"/>
    <row r="392" ht="14" x14ac:dyDescent="0.15"/>
    <row r="393" ht="14" x14ac:dyDescent="0.15"/>
    <row r="394" ht="14" x14ac:dyDescent="0.15"/>
    <row r="395" ht="14" x14ac:dyDescent="0.15"/>
    <row r="396" ht="14" x14ac:dyDescent="0.15"/>
    <row r="397" ht="14" x14ac:dyDescent="0.15"/>
    <row r="398" ht="14" x14ac:dyDescent="0.15"/>
    <row r="399" ht="14" x14ac:dyDescent="0.15"/>
    <row r="400" ht="14" x14ac:dyDescent="0.15"/>
    <row r="401" ht="14" x14ac:dyDescent="0.15"/>
    <row r="402" ht="14" x14ac:dyDescent="0.15"/>
    <row r="403" ht="14" x14ac:dyDescent="0.15"/>
    <row r="404" ht="14" x14ac:dyDescent="0.15"/>
    <row r="405" ht="14" x14ac:dyDescent="0.15"/>
    <row r="406" ht="14" x14ac:dyDescent="0.15"/>
    <row r="407" ht="14" x14ac:dyDescent="0.15"/>
    <row r="408" ht="14" x14ac:dyDescent="0.15"/>
    <row r="409" ht="14" x14ac:dyDescent="0.15"/>
    <row r="410" ht="14" x14ac:dyDescent="0.15"/>
    <row r="411" ht="14" x14ac:dyDescent="0.15"/>
    <row r="412" ht="14" x14ac:dyDescent="0.15"/>
    <row r="413" ht="14" x14ac:dyDescent="0.15"/>
    <row r="414" ht="14" x14ac:dyDescent="0.15"/>
    <row r="415" ht="14" x14ac:dyDescent="0.15"/>
    <row r="416" ht="14" x14ac:dyDescent="0.15"/>
    <row r="417" ht="14" x14ac:dyDescent="0.15"/>
    <row r="418" ht="14" x14ac:dyDescent="0.15"/>
    <row r="419" ht="14" x14ac:dyDescent="0.15"/>
    <row r="420" ht="14" x14ac:dyDescent="0.15"/>
    <row r="421" ht="14" x14ac:dyDescent="0.15"/>
    <row r="422" ht="14" x14ac:dyDescent="0.15"/>
    <row r="423" ht="14" x14ac:dyDescent="0.15"/>
    <row r="424" ht="14" x14ac:dyDescent="0.15"/>
    <row r="425" ht="14" x14ac:dyDescent="0.15"/>
    <row r="426" ht="14" x14ac:dyDescent="0.15"/>
    <row r="427" ht="14" x14ac:dyDescent="0.15"/>
    <row r="428" ht="14" x14ac:dyDescent="0.15"/>
    <row r="429" ht="14" x14ac:dyDescent="0.15"/>
    <row r="430" ht="14" x14ac:dyDescent="0.15"/>
    <row r="431" ht="14" x14ac:dyDescent="0.15"/>
    <row r="432" ht="14" x14ac:dyDescent="0.15"/>
    <row r="433" ht="14" x14ac:dyDescent="0.15"/>
    <row r="434" ht="14" x14ac:dyDescent="0.15"/>
    <row r="435" ht="14" x14ac:dyDescent="0.15"/>
    <row r="436" ht="14" x14ac:dyDescent="0.15"/>
    <row r="437" ht="14" x14ac:dyDescent="0.15"/>
    <row r="438" ht="14" x14ac:dyDescent="0.15"/>
    <row r="439" ht="14" x14ac:dyDescent="0.15"/>
    <row r="440" ht="14" x14ac:dyDescent="0.15"/>
    <row r="441" ht="14" x14ac:dyDescent="0.15"/>
    <row r="442" ht="14" x14ac:dyDescent="0.15"/>
    <row r="443" ht="14" x14ac:dyDescent="0.15"/>
    <row r="444" ht="14" x14ac:dyDescent="0.15"/>
    <row r="445" ht="14" x14ac:dyDescent="0.15"/>
    <row r="446" ht="14" x14ac:dyDescent="0.15"/>
    <row r="447" ht="14" x14ac:dyDescent="0.15"/>
    <row r="448" ht="14" x14ac:dyDescent="0.15"/>
    <row r="449" ht="14" x14ac:dyDescent="0.15"/>
    <row r="450" ht="14" x14ac:dyDescent="0.15"/>
    <row r="451" ht="14" x14ac:dyDescent="0.15"/>
    <row r="452" ht="14" x14ac:dyDescent="0.15"/>
    <row r="453" ht="14" x14ac:dyDescent="0.15"/>
    <row r="454" ht="14" x14ac:dyDescent="0.15"/>
    <row r="455" ht="14" x14ac:dyDescent="0.15"/>
    <row r="456" ht="14" x14ac:dyDescent="0.15"/>
    <row r="457" ht="14" x14ac:dyDescent="0.15"/>
    <row r="458" ht="14" x14ac:dyDescent="0.15"/>
    <row r="459" ht="14" x14ac:dyDescent="0.15"/>
    <row r="460" ht="14" x14ac:dyDescent="0.15"/>
    <row r="461" ht="14" x14ac:dyDescent="0.15"/>
    <row r="462" ht="14" x14ac:dyDescent="0.15"/>
    <row r="463" ht="14" x14ac:dyDescent="0.15"/>
    <row r="464" ht="14" x14ac:dyDescent="0.15"/>
    <row r="465" ht="14" x14ac:dyDescent="0.15"/>
    <row r="466" ht="14" x14ac:dyDescent="0.15"/>
    <row r="467" ht="14" x14ac:dyDescent="0.15"/>
    <row r="468" ht="14" x14ac:dyDescent="0.15"/>
    <row r="469" ht="14" x14ac:dyDescent="0.15"/>
    <row r="470" ht="14" x14ac:dyDescent="0.15"/>
    <row r="471" ht="14" x14ac:dyDescent="0.15"/>
    <row r="472" ht="14" x14ac:dyDescent="0.15"/>
    <row r="473" ht="14" x14ac:dyDescent="0.15"/>
    <row r="474" ht="14" x14ac:dyDescent="0.15"/>
    <row r="475" ht="14" x14ac:dyDescent="0.15"/>
    <row r="476" ht="14" x14ac:dyDescent="0.15"/>
    <row r="477" ht="14" x14ac:dyDescent="0.15"/>
    <row r="478" ht="14" x14ac:dyDescent="0.15"/>
    <row r="479" ht="14" x14ac:dyDescent="0.15"/>
    <row r="480" ht="14" x14ac:dyDescent="0.15"/>
    <row r="481" ht="14" x14ac:dyDescent="0.15"/>
    <row r="482" ht="14" x14ac:dyDescent="0.15"/>
    <row r="483" ht="14" x14ac:dyDescent="0.15"/>
    <row r="484" ht="14" x14ac:dyDescent="0.15"/>
    <row r="485" ht="14" x14ac:dyDescent="0.15"/>
    <row r="486" ht="14" x14ac:dyDescent="0.15"/>
    <row r="487" ht="14" x14ac:dyDescent="0.15"/>
    <row r="488" ht="14" x14ac:dyDescent="0.15"/>
    <row r="489" ht="14" x14ac:dyDescent="0.15"/>
    <row r="490" ht="14" x14ac:dyDescent="0.15"/>
    <row r="491" ht="14" x14ac:dyDescent="0.15"/>
    <row r="492" ht="14" x14ac:dyDescent="0.15"/>
    <row r="493" ht="14" x14ac:dyDescent="0.15"/>
    <row r="494" ht="14" x14ac:dyDescent="0.15"/>
    <row r="495" ht="14" x14ac:dyDescent="0.15"/>
    <row r="496" ht="14" x14ac:dyDescent="0.15"/>
    <row r="497" ht="14" x14ac:dyDescent="0.15"/>
    <row r="498" ht="14" x14ac:dyDescent="0.15"/>
    <row r="499" ht="14" x14ac:dyDescent="0.15"/>
    <row r="500" ht="14" x14ac:dyDescent="0.15"/>
    <row r="501" ht="14" x14ac:dyDescent="0.15"/>
    <row r="502" ht="14" x14ac:dyDescent="0.15"/>
    <row r="503" ht="14" x14ac:dyDescent="0.15"/>
    <row r="504" ht="14" x14ac:dyDescent="0.15"/>
    <row r="505" ht="14" x14ac:dyDescent="0.15"/>
    <row r="506" ht="14" x14ac:dyDescent="0.15"/>
    <row r="507" ht="14" x14ac:dyDescent="0.15"/>
    <row r="508" ht="14" x14ac:dyDescent="0.15"/>
    <row r="509" ht="14" x14ac:dyDescent="0.15"/>
    <row r="510" ht="14" x14ac:dyDescent="0.15"/>
    <row r="511" ht="14" x14ac:dyDescent="0.15"/>
    <row r="512" ht="14" x14ac:dyDescent="0.15"/>
    <row r="513" ht="14" x14ac:dyDescent="0.15"/>
    <row r="514" ht="14" x14ac:dyDescent="0.15"/>
    <row r="515" ht="14" x14ac:dyDescent="0.15"/>
    <row r="516" ht="14" x14ac:dyDescent="0.15"/>
    <row r="517" ht="14" x14ac:dyDescent="0.15"/>
    <row r="518" ht="14" x14ac:dyDescent="0.15"/>
    <row r="519" ht="14" x14ac:dyDescent="0.15"/>
    <row r="520" ht="14" x14ac:dyDescent="0.15"/>
    <row r="521" ht="14" x14ac:dyDescent="0.15"/>
    <row r="522" ht="14" x14ac:dyDescent="0.15"/>
    <row r="523" ht="14" x14ac:dyDescent="0.15"/>
    <row r="524" ht="14" x14ac:dyDescent="0.15"/>
    <row r="525" ht="14" x14ac:dyDescent="0.15"/>
    <row r="526" ht="14" x14ac:dyDescent="0.15"/>
    <row r="527" ht="14" x14ac:dyDescent="0.15"/>
    <row r="528" ht="14" x14ac:dyDescent="0.15"/>
    <row r="529" ht="14" x14ac:dyDescent="0.15"/>
    <row r="530" ht="14" x14ac:dyDescent="0.15"/>
    <row r="531" ht="14" x14ac:dyDescent="0.15"/>
    <row r="532" ht="14" x14ac:dyDescent="0.15"/>
    <row r="533" ht="14" x14ac:dyDescent="0.15"/>
    <row r="534" ht="14" x14ac:dyDescent="0.15"/>
    <row r="535" ht="14" x14ac:dyDescent="0.15"/>
    <row r="536" ht="14" x14ac:dyDescent="0.15"/>
    <row r="537" ht="14" x14ac:dyDescent="0.15"/>
    <row r="538" ht="14" x14ac:dyDescent="0.15"/>
    <row r="539" ht="14" x14ac:dyDescent="0.15"/>
    <row r="540" ht="14" x14ac:dyDescent="0.15"/>
    <row r="541" ht="14" x14ac:dyDescent="0.15"/>
    <row r="542" ht="14" x14ac:dyDescent="0.15"/>
    <row r="543" ht="14" x14ac:dyDescent="0.15"/>
    <row r="544" ht="14" x14ac:dyDescent="0.15"/>
    <row r="545" ht="14" x14ac:dyDescent="0.15"/>
    <row r="546" ht="14" x14ac:dyDescent="0.15"/>
    <row r="547" ht="14" x14ac:dyDescent="0.15"/>
    <row r="548" ht="14" x14ac:dyDescent="0.15"/>
    <row r="549" ht="14" x14ac:dyDescent="0.15"/>
    <row r="550" ht="14" x14ac:dyDescent="0.15"/>
    <row r="551" ht="14" x14ac:dyDescent="0.15"/>
    <row r="552" ht="14" x14ac:dyDescent="0.15"/>
    <row r="553" ht="14" x14ac:dyDescent="0.15"/>
    <row r="554" ht="14" x14ac:dyDescent="0.15"/>
    <row r="555" ht="14" x14ac:dyDescent="0.15"/>
    <row r="556" ht="14" x14ac:dyDescent="0.15"/>
    <row r="557" ht="14" x14ac:dyDescent="0.15"/>
    <row r="558" ht="14" x14ac:dyDescent="0.15"/>
    <row r="559" ht="14" x14ac:dyDescent="0.15"/>
    <row r="560" ht="14" x14ac:dyDescent="0.15"/>
    <row r="561" ht="14" x14ac:dyDescent="0.15"/>
    <row r="562" ht="14" x14ac:dyDescent="0.15"/>
    <row r="563" ht="14" x14ac:dyDescent="0.15"/>
    <row r="564" ht="14" x14ac:dyDescent="0.15"/>
    <row r="565" ht="14" x14ac:dyDescent="0.15"/>
    <row r="566" ht="14" x14ac:dyDescent="0.15"/>
    <row r="567" ht="14" x14ac:dyDescent="0.15"/>
    <row r="568" ht="14" x14ac:dyDescent="0.15"/>
    <row r="569" ht="14" x14ac:dyDescent="0.15"/>
    <row r="570" ht="14" x14ac:dyDescent="0.15"/>
    <row r="571" ht="14" x14ac:dyDescent="0.15"/>
    <row r="572" ht="14" x14ac:dyDescent="0.15"/>
    <row r="573" ht="14" x14ac:dyDescent="0.15"/>
    <row r="574" ht="14" x14ac:dyDescent="0.15"/>
    <row r="575" ht="14" x14ac:dyDescent="0.15"/>
    <row r="576" ht="14" x14ac:dyDescent="0.15"/>
    <row r="577" ht="14" x14ac:dyDescent="0.15"/>
    <row r="578" ht="14" x14ac:dyDescent="0.15"/>
    <row r="579" ht="14" x14ac:dyDescent="0.15"/>
    <row r="580" ht="14" x14ac:dyDescent="0.15"/>
    <row r="581" ht="14" x14ac:dyDescent="0.15"/>
    <row r="582" ht="14" x14ac:dyDescent="0.15"/>
    <row r="583" ht="14" x14ac:dyDescent="0.15"/>
    <row r="584" ht="14" x14ac:dyDescent="0.15"/>
    <row r="585" ht="14" x14ac:dyDescent="0.15"/>
    <row r="586" ht="14" x14ac:dyDescent="0.15"/>
    <row r="587" ht="14" x14ac:dyDescent="0.15"/>
    <row r="588" ht="14" x14ac:dyDescent="0.15"/>
    <row r="589" ht="14" x14ac:dyDescent="0.15"/>
    <row r="590" ht="14" x14ac:dyDescent="0.15"/>
    <row r="591" ht="14" x14ac:dyDescent="0.15"/>
    <row r="592" ht="14" x14ac:dyDescent="0.15"/>
    <row r="593" ht="14" x14ac:dyDescent="0.15"/>
    <row r="594" ht="14" x14ac:dyDescent="0.15"/>
    <row r="595" ht="14" x14ac:dyDescent="0.15"/>
    <row r="596" ht="14" x14ac:dyDescent="0.15"/>
    <row r="597" ht="14" x14ac:dyDescent="0.15"/>
    <row r="598" ht="14" x14ac:dyDescent="0.15"/>
    <row r="599" ht="14" x14ac:dyDescent="0.15"/>
    <row r="600" ht="14" x14ac:dyDescent="0.15"/>
    <row r="601" ht="14" x14ac:dyDescent="0.15"/>
    <row r="602" ht="14" x14ac:dyDescent="0.15"/>
    <row r="603" ht="14" x14ac:dyDescent="0.15"/>
    <row r="604" ht="14" x14ac:dyDescent="0.15"/>
    <row r="605" ht="14" x14ac:dyDescent="0.15"/>
    <row r="606" ht="14" x14ac:dyDescent="0.15"/>
    <row r="607" ht="14" x14ac:dyDescent="0.15"/>
    <row r="608" ht="14" x14ac:dyDescent="0.15"/>
    <row r="609" ht="14" x14ac:dyDescent="0.15"/>
    <row r="610" ht="14" x14ac:dyDescent="0.15"/>
    <row r="611" ht="14" x14ac:dyDescent="0.15"/>
    <row r="612" ht="14" x14ac:dyDescent="0.15"/>
    <row r="613" ht="14" x14ac:dyDescent="0.15"/>
    <row r="614" ht="14" x14ac:dyDescent="0.15"/>
    <row r="615" ht="14" x14ac:dyDescent="0.15"/>
    <row r="616" ht="14" x14ac:dyDescent="0.15"/>
    <row r="617" ht="14" x14ac:dyDescent="0.15"/>
    <row r="618" ht="14" x14ac:dyDescent="0.15"/>
    <row r="619" ht="14" x14ac:dyDescent="0.15"/>
    <row r="620" ht="14" x14ac:dyDescent="0.15"/>
    <row r="621" ht="14" x14ac:dyDescent="0.15"/>
    <row r="622" ht="14" x14ac:dyDescent="0.15"/>
    <row r="623" ht="14" x14ac:dyDescent="0.15"/>
    <row r="624" ht="14" x14ac:dyDescent="0.15"/>
    <row r="625" ht="14" x14ac:dyDescent="0.15"/>
    <row r="626" ht="14" x14ac:dyDescent="0.15"/>
    <row r="627" ht="14" x14ac:dyDescent="0.15"/>
    <row r="628" ht="14" x14ac:dyDescent="0.15"/>
    <row r="629" ht="14" x14ac:dyDescent="0.15"/>
    <row r="630" ht="14" x14ac:dyDescent="0.15"/>
    <row r="631" ht="14" x14ac:dyDescent="0.15"/>
    <row r="632" ht="14" x14ac:dyDescent="0.15"/>
    <row r="633" ht="14" x14ac:dyDescent="0.15"/>
    <row r="634" ht="14" x14ac:dyDescent="0.15"/>
    <row r="635" ht="14" x14ac:dyDescent="0.15"/>
    <row r="636" ht="14" x14ac:dyDescent="0.15"/>
    <row r="637" ht="14" x14ac:dyDescent="0.15"/>
    <row r="638" ht="14" x14ac:dyDescent="0.15"/>
    <row r="639" ht="14" x14ac:dyDescent="0.15"/>
    <row r="640" ht="14" x14ac:dyDescent="0.15"/>
    <row r="641" ht="14" x14ac:dyDescent="0.15"/>
    <row r="642" ht="14" x14ac:dyDescent="0.15"/>
    <row r="643" ht="14" x14ac:dyDescent="0.15"/>
    <row r="644" ht="14" x14ac:dyDescent="0.15"/>
    <row r="645" ht="14" x14ac:dyDescent="0.15"/>
    <row r="646" ht="14" x14ac:dyDescent="0.15"/>
    <row r="647" ht="14" x14ac:dyDescent="0.15"/>
    <row r="648" ht="14" x14ac:dyDescent="0.15"/>
    <row r="649" ht="14" x14ac:dyDescent="0.15"/>
    <row r="650" ht="14" x14ac:dyDescent="0.15"/>
    <row r="651" ht="14" x14ac:dyDescent="0.15"/>
    <row r="652" ht="14" x14ac:dyDescent="0.15"/>
    <row r="653" ht="14" x14ac:dyDescent="0.15"/>
    <row r="654" ht="14" x14ac:dyDescent="0.15"/>
    <row r="655" ht="14" x14ac:dyDescent="0.15"/>
    <row r="656" ht="14" x14ac:dyDescent="0.15"/>
    <row r="657" ht="14" x14ac:dyDescent="0.15"/>
    <row r="658" ht="14" x14ac:dyDescent="0.15"/>
    <row r="659" ht="14" x14ac:dyDescent="0.15"/>
    <row r="660" ht="14" x14ac:dyDescent="0.15"/>
    <row r="661" ht="14" x14ac:dyDescent="0.15"/>
    <row r="662" ht="14" x14ac:dyDescent="0.15"/>
    <row r="663" ht="14" x14ac:dyDescent="0.15"/>
    <row r="664" ht="14" x14ac:dyDescent="0.15"/>
    <row r="665" ht="14" x14ac:dyDescent="0.15"/>
    <row r="666" ht="14" x14ac:dyDescent="0.15"/>
    <row r="667" ht="14" x14ac:dyDescent="0.15"/>
    <row r="668" ht="14" x14ac:dyDescent="0.15"/>
    <row r="669" ht="14" x14ac:dyDescent="0.15"/>
    <row r="670" ht="14" x14ac:dyDescent="0.15"/>
    <row r="671" ht="14" x14ac:dyDescent="0.15"/>
    <row r="672" ht="14" x14ac:dyDescent="0.15"/>
    <row r="673" ht="14" x14ac:dyDescent="0.15"/>
    <row r="674" ht="14" x14ac:dyDescent="0.15"/>
    <row r="675" ht="14" x14ac:dyDescent="0.15"/>
    <row r="676" ht="14" x14ac:dyDescent="0.15"/>
    <row r="677" ht="14" x14ac:dyDescent="0.15"/>
    <row r="678" ht="14" x14ac:dyDescent="0.15"/>
    <row r="679" ht="14" x14ac:dyDescent="0.15"/>
    <row r="680" ht="14" x14ac:dyDescent="0.15"/>
    <row r="681" ht="14" x14ac:dyDescent="0.15"/>
    <row r="682" ht="14" x14ac:dyDescent="0.15"/>
    <row r="683" ht="14" x14ac:dyDescent="0.15"/>
    <row r="684" ht="14" x14ac:dyDescent="0.15"/>
    <row r="685" ht="14" x14ac:dyDescent="0.15"/>
    <row r="686" ht="14" x14ac:dyDescent="0.15"/>
    <row r="687" ht="14" x14ac:dyDescent="0.15"/>
    <row r="688" ht="14" x14ac:dyDescent="0.15"/>
    <row r="689" ht="14" x14ac:dyDescent="0.15"/>
    <row r="690" ht="14" x14ac:dyDescent="0.15"/>
    <row r="691" ht="14" x14ac:dyDescent="0.15"/>
    <row r="692" ht="14" x14ac:dyDescent="0.15"/>
    <row r="693" ht="14" x14ac:dyDescent="0.15"/>
    <row r="694" ht="14" x14ac:dyDescent="0.15"/>
    <row r="695" ht="14" x14ac:dyDescent="0.15"/>
    <row r="696" ht="14" x14ac:dyDescent="0.15"/>
    <row r="697" ht="14" x14ac:dyDescent="0.15"/>
    <row r="698" ht="14" x14ac:dyDescent="0.15"/>
    <row r="699" ht="14" x14ac:dyDescent="0.15"/>
    <row r="700" ht="14" x14ac:dyDescent="0.15"/>
    <row r="701" ht="14" x14ac:dyDescent="0.15"/>
    <row r="702" ht="14" x14ac:dyDescent="0.15"/>
    <row r="703" ht="14" x14ac:dyDescent="0.15"/>
    <row r="704" ht="14" x14ac:dyDescent="0.15"/>
    <row r="705" ht="14" x14ac:dyDescent="0.15"/>
    <row r="706" ht="14" x14ac:dyDescent="0.15"/>
    <row r="707" ht="14" x14ac:dyDescent="0.15"/>
    <row r="708" ht="14" x14ac:dyDescent="0.15"/>
    <row r="709" ht="14" x14ac:dyDescent="0.15"/>
    <row r="710" ht="14" x14ac:dyDescent="0.15"/>
    <row r="711" ht="14" x14ac:dyDescent="0.15"/>
    <row r="712" ht="14" x14ac:dyDescent="0.15"/>
    <row r="713" ht="14" x14ac:dyDescent="0.15"/>
    <row r="714" ht="14" x14ac:dyDescent="0.15"/>
    <row r="715" ht="14" x14ac:dyDescent="0.15"/>
    <row r="716" ht="14" x14ac:dyDescent="0.15"/>
    <row r="717" ht="14" x14ac:dyDescent="0.15"/>
    <row r="718" ht="14" x14ac:dyDescent="0.15"/>
    <row r="719" ht="14" x14ac:dyDescent="0.15"/>
    <row r="720" ht="14" x14ac:dyDescent="0.15"/>
    <row r="721" ht="14" x14ac:dyDescent="0.15"/>
    <row r="722" ht="14" x14ac:dyDescent="0.15"/>
    <row r="723" ht="14" x14ac:dyDescent="0.15"/>
    <row r="724" ht="14" x14ac:dyDescent="0.15"/>
    <row r="725" ht="14" x14ac:dyDescent="0.15"/>
    <row r="726" ht="14" x14ac:dyDescent="0.15"/>
    <row r="727" ht="14" x14ac:dyDescent="0.15"/>
    <row r="728" ht="14" x14ac:dyDescent="0.15"/>
    <row r="729" ht="14" x14ac:dyDescent="0.15"/>
    <row r="730" ht="14" x14ac:dyDescent="0.15"/>
    <row r="731" ht="14" x14ac:dyDescent="0.15"/>
    <row r="732" ht="14" x14ac:dyDescent="0.15"/>
    <row r="733" ht="14" x14ac:dyDescent="0.15"/>
    <row r="734" ht="14" x14ac:dyDescent="0.15"/>
    <row r="735" ht="14" x14ac:dyDescent="0.15"/>
    <row r="736" ht="14" x14ac:dyDescent="0.15"/>
    <row r="737" ht="14" x14ac:dyDescent="0.15"/>
    <row r="738" ht="14" x14ac:dyDescent="0.15"/>
    <row r="739" ht="14" x14ac:dyDescent="0.15"/>
    <row r="740" ht="14" x14ac:dyDescent="0.15"/>
    <row r="741" ht="14" x14ac:dyDescent="0.15"/>
    <row r="742" ht="14" x14ac:dyDescent="0.15"/>
    <row r="743" ht="14" x14ac:dyDescent="0.15"/>
    <row r="744" ht="14" x14ac:dyDescent="0.15"/>
    <row r="745" ht="14" x14ac:dyDescent="0.15"/>
    <row r="746" ht="14" x14ac:dyDescent="0.15"/>
    <row r="747" ht="14" x14ac:dyDescent="0.15"/>
    <row r="748" ht="14" x14ac:dyDescent="0.15"/>
    <row r="749" ht="14" x14ac:dyDescent="0.15"/>
    <row r="750" ht="14" x14ac:dyDescent="0.15"/>
    <row r="751" ht="14" x14ac:dyDescent="0.15"/>
    <row r="752" ht="14" x14ac:dyDescent="0.15"/>
    <row r="753" ht="14" x14ac:dyDescent="0.15"/>
    <row r="754" ht="14" x14ac:dyDescent="0.15"/>
    <row r="755" ht="14" x14ac:dyDescent="0.15"/>
    <row r="756" ht="14" x14ac:dyDescent="0.15"/>
    <row r="757" ht="14" x14ac:dyDescent="0.15"/>
    <row r="758" ht="14" x14ac:dyDescent="0.15"/>
    <row r="759" ht="14" x14ac:dyDescent="0.15"/>
    <row r="760" ht="14" x14ac:dyDescent="0.15"/>
    <row r="761" ht="14" x14ac:dyDescent="0.15"/>
    <row r="762" ht="14" x14ac:dyDescent="0.15"/>
    <row r="763" ht="14" x14ac:dyDescent="0.15"/>
    <row r="764" ht="14" x14ac:dyDescent="0.15"/>
    <row r="765" ht="14" x14ac:dyDescent="0.15"/>
    <row r="766" ht="14" x14ac:dyDescent="0.15"/>
    <row r="767" ht="14" x14ac:dyDescent="0.15"/>
    <row r="768" ht="14" x14ac:dyDescent="0.15"/>
    <row r="769" ht="14" x14ac:dyDescent="0.15"/>
    <row r="770" ht="14" x14ac:dyDescent="0.15"/>
    <row r="771" ht="14" x14ac:dyDescent="0.15"/>
    <row r="772" ht="14" x14ac:dyDescent="0.15"/>
    <row r="773" ht="14" x14ac:dyDescent="0.15"/>
    <row r="774" ht="14" x14ac:dyDescent="0.15"/>
    <row r="775" ht="14" x14ac:dyDescent="0.15"/>
    <row r="776" ht="14" x14ac:dyDescent="0.15"/>
    <row r="777" ht="14" x14ac:dyDescent="0.15"/>
    <row r="778" ht="14" x14ac:dyDescent="0.15"/>
    <row r="779" ht="14" x14ac:dyDescent="0.15"/>
    <row r="780" ht="14" x14ac:dyDescent="0.15"/>
    <row r="781" ht="14" x14ac:dyDescent="0.15"/>
    <row r="782" ht="14" x14ac:dyDescent="0.15"/>
    <row r="783" ht="14" x14ac:dyDescent="0.15"/>
    <row r="784" ht="14" x14ac:dyDescent="0.15"/>
    <row r="785" ht="14" x14ac:dyDescent="0.15"/>
    <row r="786" ht="14" x14ac:dyDescent="0.15"/>
    <row r="787" ht="14" x14ac:dyDescent="0.15"/>
    <row r="788" ht="14" x14ac:dyDescent="0.15"/>
    <row r="789" ht="14" x14ac:dyDescent="0.15"/>
    <row r="790" ht="14" x14ac:dyDescent="0.15"/>
    <row r="791" ht="14" x14ac:dyDescent="0.15"/>
    <row r="792" ht="14" x14ac:dyDescent="0.15"/>
    <row r="793" ht="14" x14ac:dyDescent="0.15"/>
    <row r="794" ht="14" x14ac:dyDescent="0.15"/>
    <row r="795" ht="14" x14ac:dyDescent="0.15"/>
    <row r="796" ht="14" x14ac:dyDescent="0.15"/>
    <row r="797" ht="14" x14ac:dyDescent="0.15"/>
    <row r="798" ht="14" x14ac:dyDescent="0.15"/>
    <row r="799" ht="14" x14ac:dyDescent="0.15"/>
    <row r="800" ht="14" x14ac:dyDescent="0.15"/>
    <row r="801" ht="14" x14ac:dyDescent="0.15"/>
    <row r="802" ht="14" x14ac:dyDescent="0.15"/>
    <row r="803" ht="14" x14ac:dyDescent="0.15"/>
    <row r="804" ht="14" x14ac:dyDescent="0.15"/>
    <row r="805" ht="14" x14ac:dyDescent="0.15"/>
    <row r="806" ht="14" x14ac:dyDescent="0.15"/>
    <row r="807" ht="14" x14ac:dyDescent="0.15"/>
    <row r="808" ht="14" x14ac:dyDescent="0.15"/>
    <row r="809" ht="14" x14ac:dyDescent="0.15"/>
    <row r="810" ht="14" x14ac:dyDescent="0.15"/>
    <row r="811" ht="14" x14ac:dyDescent="0.15"/>
    <row r="812" ht="14" x14ac:dyDescent="0.15"/>
    <row r="813" ht="14" x14ac:dyDescent="0.15"/>
    <row r="814" ht="14" x14ac:dyDescent="0.15"/>
    <row r="815" ht="14" x14ac:dyDescent="0.15"/>
    <row r="816" ht="14" x14ac:dyDescent="0.15"/>
    <row r="817" ht="14" x14ac:dyDescent="0.15"/>
    <row r="818" ht="14" x14ac:dyDescent="0.15"/>
    <row r="819" ht="14" x14ac:dyDescent="0.15"/>
    <row r="820" ht="14" x14ac:dyDescent="0.15"/>
    <row r="821" ht="14" x14ac:dyDescent="0.15"/>
    <row r="822" ht="14" x14ac:dyDescent="0.15"/>
    <row r="823" ht="14" x14ac:dyDescent="0.15"/>
    <row r="824" ht="14" x14ac:dyDescent="0.15"/>
    <row r="825" ht="14" x14ac:dyDescent="0.15"/>
    <row r="826" ht="14" x14ac:dyDescent="0.15"/>
    <row r="827" ht="14" x14ac:dyDescent="0.15"/>
    <row r="828" ht="14" x14ac:dyDescent="0.15"/>
    <row r="829" ht="14" x14ac:dyDescent="0.15"/>
    <row r="830" ht="14" x14ac:dyDescent="0.15"/>
    <row r="831" ht="14" x14ac:dyDescent="0.15"/>
    <row r="832" ht="14" x14ac:dyDescent="0.15"/>
    <row r="833" ht="14" x14ac:dyDescent="0.15"/>
    <row r="834" ht="14" x14ac:dyDescent="0.15"/>
    <row r="835" ht="14" x14ac:dyDescent="0.15"/>
    <row r="836" ht="14" x14ac:dyDescent="0.15"/>
    <row r="837" ht="14" x14ac:dyDescent="0.15"/>
    <row r="838" ht="14" x14ac:dyDescent="0.15"/>
    <row r="839" ht="14" x14ac:dyDescent="0.15"/>
    <row r="840" ht="14" x14ac:dyDescent="0.15"/>
    <row r="841" ht="14" x14ac:dyDescent="0.15"/>
    <row r="842" ht="14" x14ac:dyDescent="0.15"/>
    <row r="843" ht="14" x14ac:dyDescent="0.15"/>
    <row r="844" ht="14" x14ac:dyDescent="0.15"/>
    <row r="845" ht="14" x14ac:dyDescent="0.15"/>
    <row r="846" ht="14" x14ac:dyDescent="0.15"/>
    <row r="847" ht="14" x14ac:dyDescent="0.15"/>
    <row r="848" ht="14" x14ac:dyDescent="0.15"/>
    <row r="849" ht="14" x14ac:dyDescent="0.15"/>
    <row r="850" ht="14" x14ac:dyDescent="0.15"/>
    <row r="851" ht="14" x14ac:dyDescent="0.15"/>
    <row r="852" ht="14" x14ac:dyDescent="0.15"/>
    <row r="853" ht="14" x14ac:dyDescent="0.15"/>
    <row r="854" ht="14" x14ac:dyDescent="0.15"/>
    <row r="855" ht="14" x14ac:dyDescent="0.15"/>
    <row r="856" ht="14" x14ac:dyDescent="0.15"/>
    <row r="857" ht="14" x14ac:dyDescent="0.15"/>
    <row r="858" ht="14" x14ac:dyDescent="0.15"/>
    <row r="859" ht="14" x14ac:dyDescent="0.15"/>
    <row r="860" ht="14" x14ac:dyDescent="0.15"/>
    <row r="861" ht="14" x14ac:dyDescent="0.15"/>
    <row r="862" ht="14" x14ac:dyDescent="0.15"/>
    <row r="863" ht="14" x14ac:dyDescent="0.15"/>
    <row r="864" ht="14" x14ac:dyDescent="0.15"/>
    <row r="865" ht="14" x14ac:dyDescent="0.15"/>
    <row r="866" ht="14" x14ac:dyDescent="0.15"/>
    <row r="867" ht="14" x14ac:dyDescent="0.15"/>
    <row r="868" ht="14" x14ac:dyDescent="0.15"/>
    <row r="869" ht="14" x14ac:dyDescent="0.15"/>
    <row r="870" ht="14" x14ac:dyDescent="0.15"/>
    <row r="871" ht="14" x14ac:dyDescent="0.15"/>
    <row r="872" ht="14" x14ac:dyDescent="0.15"/>
    <row r="873" ht="14" x14ac:dyDescent="0.15"/>
    <row r="874" ht="14" x14ac:dyDescent="0.15"/>
    <row r="875" ht="14" x14ac:dyDescent="0.15"/>
    <row r="876" ht="14" x14ac:dyDescent="0.15"/>
    <row r="877" ht="14" x14ac:dyDescent="0.15"/>
    <row r="878" ht="14" x14ac:dyDescent="0.15"/>
    <row r="879" ht="14" x14ac:dyDescent="0.15"/>
    <row r="880" ht="14" x14ac:dyDescent="0.15"/>
    <row r="881" ht="14" x14ac:dyDescent="0.15"/>
    <row r="882" ht="14" x14ac:dyDescent="0.15"/>
    <row r="883" ht="14" x14ac:dyDescent="0.15"/>
    <row r="884" ht="14" x14ac:dyDescent="0.15"/>
    <row r="885" ht="14" x14ac:dyDescent="0.15"/>
    <row r="886" ht="14" x14ac:dyDescent="0.15"/>
    <row r="887" ht="14" x14ac:dyDescent="0.15"/>
    <row r="888" ht="14" x14ac:dyDescent="0.15"/>
    <row r="889" ht="14" x14ac:dyDescent="0.15"/>
    <row r="890" ht="14" x14ac:dyDescent="0.15"/>
    <row r="891" ht="14" x14ac:dyDescent="0.15"/>
    <row r="892" ht="14" x14ac:dyDescent="0.15"/>
    <row r="893" ht="14" x14ac:dyDescent="0.15"/>
    <row r="894" ht="14" x14ac:dyDescent="0.15"/>
    <row r="895" ht="14" x14ac:dyDescent="0.15"/>
    <row r="896" ht="14" x14ac:dyDescent="0.15"/>
    <row r="897" ht="14" x14ac:dyDescent="0.15"/>
    <row r="898" ht="14" x14ac:dyDescent="0.15"/>
    <row r="899" ht="14" x14ac:dyDescent="0.15"/>
    <row r="900" ht="14" x14ac:dyDescent="0.15"/>
    <row r="901" ht="14" x14ac:dyDescent="0.15"/>
    <row r="902" ht="14" x14ac:dyDescent="0.15"/>
    <row r="903" ht="14" x14ac:dyDescent="0.15"/>
    <row r="904" ht="14" x14ac:dyDescent="0.15"/>
    <row r="905" ht="14" x14ac:dyDescent="0.15"/>
    <row r="906" ht="14" x14ac:dyDescent="0.15"/>
    <row r="907" ht="14" x14ac:dyDescent="0.15"/>
    <row r="908" ht="14" x14ac:dyDescent="0.15"/>
    <row r="909" ht="14" x14ac:dyDescent="0.15"/>
    <row r="910" ht="14" x14ac:dyDescent="0.15"/>
    <row r="911" ht="14" x14ac:dyDescent="0.15"/>
    <row r="912" ht="14" x14ac:dyDescent="0.15"/>
    <row r="913" ht="14" x14ac:dyDescent="0.15"/>
    <row r="914" ht="14" x14ac:dyDescent="0.15"/>
    <row r="915" ht="14" x14ac:dyDescent="0.15"/>
    <row r="916" ht="14" x14ac:dyDescent="0.15"/>
    <row r="917" ht="14" x14ac:dyDescent="0.15"/>
    <row r="918" ht="14" x14ac:dyDescent="0.15"/>
    <row r="919" ht="14" x14ac:dyDescent="0.15"/>
    <row r="920" ht="14" x14ac:dyDescent="0.15"/>
    <row r="921" ht="14" x14ac:dyDescent="0.15"/>
    <row r="922" ht="14" x14ac:dyDescent="0.15"/>
    <row r="923" ht="14" x14ac:dyDescent="0.15"/>
    <row r="924" ht="14" x14ac:dyDescent="0.15"/>
    <row r="925" ht="14" x14ac:dyDescent="0.15"/>
    <row r="926" ht="14" x14ac:dyDescent="0.15"/>
    <row r="927" ht="14" x14ac:dyDescent="0.15"/>
    <row r="928" ht="14" x14ac:dyDescent="0.15"/>
    <row r="929" ht="14" x14ac:dyDescent="0.15"/>
    <row r="930" ht="14" x14ac:dyDescent="0.15"/>
    <row r="931" ht="14" x14ac:dyDescent="0.15"/>
    <row r="932" ht="14" x14ac:dyDescent="0.15"/>
    <row r="933" ht="14" x14ac:dyDescent="0.15"/>
    <row r="934" ht="14" x14ac:dyDescent="0.15"/>
    <row r="935" ht="14" x14ac:dyDescent="0.15"/>
    <row r="936" ht="14" x14ac:dyDescent="0.15"/>
    <row r="937" ht="14" x14ac:dyDescent="0.15"/>
    <row r="938" ht="14" x14ac:dyDescent="0.15"/>
    <row r="939" ht="14" x14ac:dyDescent="0.15"/>
    <row r="940" ht="14" x14ac:dyDescent="0.15"/>
    <row r="941" ht="14" x14ac:dyDescent="0.15"/>
    <row r="942" ht="14" x14ac:dyDescent="0.15"/>
    <row r="943" ht="14" x14ac:dyDescent="0.15"/>
    <row r="944" ht="14" x14ac:dyDescent="0.15"/>
    <row r="945" ht="14" x14ac:dyDescent="0.15"/>
    <row r="946" ht="14" x14ac:dyDescent="0.15"/>
    <row r="947" ht="14" x14ac:dyDescent="0.15"/>
    <row r="948" ht="14" x14ac:dyDescent="0.15"/>
    <row r="949" ht="14" x14ac:dyDescent="0.15"/>
    <row r="950" ht="14" x14ac:dyDescent="0.15"/>
    <row r="951" ht="14" x14ac:dyDescent="0.15"/>
    <row r="952" ht="14" x14ac:dyDescent="0.15"/>
    <row r="953" ht="14" x14ac:dyDescent="0.15"/>
    <row r="954" ht="14" x14ac:dyDescent="0.15"/>
    <row r="955" ht="14" x14ac:dyDescent="0.15"/>
    <row r="956" ht="14" x14ac:dyDescent="0.15"/>
    <row r="957" ht="14" x14ac:dyDescent="0.15"/>
    <row r="958" ht="14" x14ac:dyDescent="0.15"/>
    <row r="959" ht="14" x14ac:dyDescent="0.15"/>
    <row r="960" ht="14" x14ac:dyDescent="0.15"/>
    <row r="961" ht="14" x14ac:dyDescent="0.15"/>
    <row r="962" ht="14" x14ac:dyDescent="0.15"/>
    <row r="963" ht="14" x14ac:dyDescent="0.15"/>
    <row r="964" ht="14" x14ac:dyDescent="0.15"/>
    <row r="965" ht="14" x14ac:dyDescent="0.15"/>
    <row r="966" ht="14" x14ac:dyDescent="0.15"/>
    <row r="967" ht="14" x14ac:dyDescent="0.15"/>
    <row r="968" ht="14" x14ac:dyDescent="0.15"/>
    <row r="969" ht="14" x14ac:dyDescent="0.15"/>
    <row r="970" ht="14" x14ac:dyDescent="0.15"/>
    <row r="971" ht="14" x14ac:dyDescent="0.15"/>
    <row r="972" ht="14" x14ac:dyDescent="0.15"/>
    <row r="973" ht="14" x14ac:dyDescent="0.15"/>
    <row r="974" ht="14" x14ac:dyDescent="0.15"/>
    <row r="975" ht="14" x14ac:dyDescent="0.15"/>
    <row r="976" ht="14" x14ac:dyDescent="0.15"/>
    <row r="977" ht="14" x14ac:dyDescent="0.15"/>
    <row r="978" ht="14" x14ac:dyDescent="0.15"/>
    <row r="979" ht="14" x14ac:dyDescent="0.15"/>
    <row r="980" ht="14" x14ac:dyDescent="0.15"/>
    <row r="981" ht="14" x14ac:dyDescent="0.15"/>
    <row r="982" ht="14" x14ac:dyDescent="0.15"/>
    <row r="983" ht="14" x14ac:dyDescent="0.15"/>
    <row r="984" ht="14" x14ac:dyDescent="0.15"/>
    <row r="985" ht="14" x14ac:dyDescent="0.15"/>
    <row r="986" ht="14" x14ac:dyDescent="0.15"/>
    <row r="987" ht="14" x14ac:dyDescent="0.15"/>
    <row r="988" ht="14" x14ac:dyDescent="0.15"/>
    <row r="989" ht="14" x14ac:dyDescent="0.15"/>
    <row r="990" ht="14" x14ac:dyDescent="0.15"/>
    <row r="991" ht="14" x14ac:dyDescent="0.15"/>
    <row r="992" ht="14" x14ac:dyDescent="0.15"/>
    <row r="993" ht="14" x14ac:dyDescent="0.15"/>
    <row r="994" ht="14" x14ac:dyDescent="0.15"/>
    <row r="995" ht="14" x14ac:dyDescent="0.15"/>
    <row r="996" ht="14" x14ac:dyDescent="0.15"/>
    <row r="997" ht="14" x14ac:dyDescent="0.15"/>
    <row r="998" ht="14" x14ac:dyDescent="0.15"/>
    <row r="999" ht="14" x14ac:dyDescent="0.15"/>
    <row r="1000" ht="14" x14ac:dyDescent="0.15"/>
  </sheetData>
  <mergeCells count="152">
    <mergeCell ref="G95:I95"/>
    <mergeCell ref="D96:F96"/>
    <mergeCell ref="H96:I96"/>
    <mergeCell ref="D97:F97"/>
    <mergeCell ref="H97:I97"/>
    <mergeCell ref="C102:G102"/>
    <mergeCell ref="H102:I102"/>
    <mergeCell ref="C88:I88"/>
    <mergeCell ref="C89:I89"/>
    <mergeCell ref="C90:I90"/>
    <mergeCell ref="A92:B92"/>
    <mergeCell ref="B93:I93"/>
    <mergeCell ref="B94:I94"/>
    <mergeCell ref="A82:I82"/>
    <mergeCell ref="C83:I83"/>
    <mergeCell ref="C84:I84"/>
    <mergeCell ref="C85:I85"/>
    <mergeCell ref="C86:I86"/>
    <mergeCell ref="C87:I87"/>
    <mergeCell ref="B78:D78"/>
    <mergeCell ref="G78:H78"/>
    <mergeCell ref="B79:D79"/>
    <mergeCell ref="G79:H79"/>
    <mergeCell ref="B80:D80"/>
    <mergeCell ref="G80:H80"/>
    <mergeCell ref="B75:D75"/>
    <mergeCell ref="G75:H75"/>
    <mergeCell ref="B76:D76"/>
    <mergeCell ref="G76:H76"/>
    <mergeCell ref="B77:D77"/>
    <mergeCell ref="G77:H77"/>
    <mergeCell ref="B72:D72"/>
    <mergeCell ref="G72:H72"/>
    <mergeCell ref="B73:D73"/>
    <mergeCell ref="G73:H73"/>
    <mergeCell ref="B74:D74"/>
    <mergeCell ref="G74:H74"/>
    <mergeCell ref="B69:D69"/>
    <mergeCell ref="G69:H69"/>
    <mergeCell ref="B70:D70"/>
    <mergeCell ref="G70:H70"/>
    <mergeCell ref="B71:D71"/>
    <mergeCell ref="G71:H71"/>
    <mergeCell ref="B66:D66"/>
    <mergeCell ref="G66:H66"/>
    <mergeCell ref="B67:D67"/>
    <mergeCell ref="G67:H67"/>
    <mergeCell ref="B68:D68"/>
    <mergeCell ref="G68:H68"/>
    <mergeCell ref="B63:D63"/>
    <mergeCell ref="G63:H63"/>
    <mergeCell ref="B64:D64"/>
    <mergeCell ref="G64:H64"/>
    <mergeCell ref="B65:D65"/>
    <mergeCell ref="G65:H65"/>
    <mergeCell ref="B60:D60"/>
    <mergeCell ref="G60:H60"/>
    <mergeCell ref="B61:D61"/>
    <mergeCell ref="G61:H61"/>
    <mergeCell ref="B62:D62"/>
    <mergeCell ref="G62:H62"/>
    <mergeCell ref="B57:D57"/>
    <mergeCell ref="G57:H57"/>
    <mergeCell ref="B58:D58"/>
    <mergeCell ref="G58:H58"/>
    <mergeCell ref="B59:D59"/>
    <mergeCell ref="G59:H59"/>
    <mergeCell ref="B54:D54"/>
    <mergeCell ref="G54:H54"/>
    <mergeCell ref="B55:D55"/>
    <mergeCell ref="G55:H55"/>
    <mergeCell ref="B56:D56"/>
    <mergeCell ref="G56:H56"/>
    <mergeCell ref="B51:D51"/>
    <mergeCell ref="G51:H51"/>
    <mergeCell ref="B52:D52"/>
    <mergeCell ref="G52:H52"/>
    <mergeCell ref="B53:D53"/>
    <mergeCell ref="G53:H53"/>
    <mergeCell ref="B48:D48"/>
    <mergeCell ref="G48:H48"/>
    <mergeCell ref="B49:D49"/>
    <mergeCell ref="G49:H49"/>
    <mergeCell ref="B50:D50"/>
    <mergeCell ref="G50:H50"/>
    <mergeCell ref="B45:D45"/>
    <mergeCell ref="G45:H45"/>
    <mergeCell ref="B46:D46"/>
    <mergeCell ref="G46:H46"/>
    <mergeCell ref="B47:D47"/>
    <mergeCell ref="G47:H47"/>
    <mergeCell ref="B42:D42"/>
    <mergeCell ref="G42:H42"/>
    <mergeCell ref="B43:D43"/>
    <mergeCell ref="G43:H43"/>
    <mergeCell ref="B44:D44"/>
    <mergeCell ref="G44:H44"/>
    <mergeCell ref="B39:D39"/>
    <mergeCell ref="G39:H39"/>
    <mergeCell ref="B40:D40"/>
    <mergeCell ref="G40:H40"/>
    <mergeCell ref="B41:D41"/>
    <mergeCell ref="G41:H41"/>
    <mergeCell ref="B36:D36"/>
    <mergeCell ref="G36:H36"/>
    <mergeCell ref="B37:D37"/>
    <mergeCell ref="G37:H37"/>
    <mergeCell ref="B38:D38"/>
    <mergeCell ref="G38:H38"/>
    <mergeCell ref="B33:D33"/>
    <mergeCell ref="G33:H33"/>
    <mergeCell ref="B34:D34"/>
    <mergeCell ref="G34:H34"/>
    <mergeCell ref="B35:D35"/>
    <mergeCell ref="G35:H35"/>
    <mergeCell ref="B30:D30"/>
    <mergeCell ref="G30:H30"/>
    <mergeCell ref="B31:D31"/>
    <mergeCell ref="G31:H31"/>
    <mergeCell ref="B32:D32"/>
    <mergeCell ref="G32:H32"/>
    <mergeCell ref="B27:D27"/>
    <mergeCell ref="G27:H27"/>
    <mergeCell ref="B28:D28"/>
    <mergeCell ref="G28:H28"/>
    <mergeCell ref="B29:D29"/>
    <mergeCell ref="G29:H29"/>
    <mergeCell ref="B24:D24"/>
    <mergeCell ref="G24:H24"/>
    <mergeCell ref="B25:D25"/>
    <mergeCell ref="G25:H25"/>
    <mergeCell ref="B26:D26"/>
    <mergeCell ref="G26:H26"/>
    <mergeCell ref="B21:D21"/>
    <mergeCell ref="G21:H21"/>
    <mergeCell ref="B22:D22"/>
    <mergeCell ref="G22:H22"/>
    <mergeCell ref="B23:D23"/>
    <mergeCell ref="G23:H23"/>
    <mergeCell ref="B18:D18"/>
    <mergeCell ref="G18:H18"/>
    <mergeCell ref="B19:D19"/>
    <mergeCell ref="G19:H19"/>
    <mergeCell ref="B20:D20"/>
    <mergeCell ref="G20:H20"/>
    <mergeCell ref="A3:I3"/>
    <mergeCell ref="B15:D15"/>
    <mergeCell ref="G15:H15"/>
    <mergeCell ref="B16:D16"/>
    <mergeCell ref="G16:H16"/>
    <mergeCell ref="B17:D17"/>
    <mergeCell ref="G17:H17"/>
  </mergeCells>
  <pageMargins left="0.23622047244094491" right="0.23622047244094491" top="0.74803149606299213" bottom="0.74803149606299213" header="0.31496062992125984" footer="0.31496062992125984"/>
  <pageSetup paperSize="9" scale="76" fitToHeight="2" orientation="portrait"/>
  <rowBreaks count="1" manualBreakCount="1">
    <brk id="80" max="8" man="1"/>
  </rowBreaks>
  <colBreaks count="1" manualBreakCount="1">
    <brk id="9" man="1"/>
  </colBreak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E7773-CA37-D04B-B365-EA35D45FD58A}">
  <sheetPr codeName="Sheet7">
    <tabColor rgb="FF92D050"/>
    <pageSetUpPr fitToPage="1"/>
  </sheetPr>
  <dimension ref="A1:Z1043"/>
  <sheetViews>
    <sheetView view="pageBreakPreview" zoomScaleNormal="100" workbookViewId="0">
      <selection activeCell="M68" sqref="M68"/>
    </sheetView>
  </sheetViews>
  <sheetFormatPr baseColWidth="10" defaultColWidth="14.5" defaultRowHeight="15" customHeight="1" x14ac:dyDescent="0.15"/>
  <cols>
    <col min="1" max="1" width="7.1640625" style="228" customWidth="1"/>
    <col min="2" max="2" width="30.83203125" style="228" customWidth="1"/>
    <col min="3" max="3" width="10.83203125" style="228" customWidth="1"/>
    <col min="4" max="4" width="13.5" style="228" customWidth="1"/>
    <col min="5" max="7" width="17.1640625" style="228" customWidth="1"/>
    <col min="8" max="9" width="17.1640625" style="228" hidden="1" customWidth="1"/>
    <col min="10" max="10" width="17.1640625" style="228" customWidth="1"/>
    <col min="11" max="11" width="26.5" style="228" customWidth="1"/>
    <col min="12" max="26" width="8.6640625" style="228" customWidth="1"/>
    <col min="27" max="16384" width="14.5" style="228"/>
  </cols>
  <sheetData>
    <row r="1" spans="1:26" ht="44.25" customHeight="1" x14ac:dyDescent="0.2">
      <c r="A1" s="512" t="s">
        <v>638</v>
      </c>
      <c r="B1" s="513"/>
      <c r="C1" s="513"/>
      <c r="D1" s="513"/>
      <c r="E1" s="513"/>
      <c r="F1" s="513"/>
      <c r="G1" s="513"/>
      <c r="H1" s="513"/>
      <c r="I1" s="513"/>
      <c r="J1" s="513"/>
      <c r="K1" s="513"/>
    </row>
    <row r="2" spans="1:26" ht="15" customHeight="1" x14ac:dyDescent="0.15">
      <c r="A2" s="235" t="s">
        <v>529</v>
      </c>
      <c r="C2" s="236" t="s">
        <v>2</v>
      </c>
      <c r="D2" s="231" t="str">
        <f>[128]Base_02!$C$27</f>
        <v>Membangun Bersama</v>
      </c>
      <c r="E2" s="231"/>
      <c r="F2" s="232"/>
      <c r="G2" s="232"/>
      <c r="H2" s="232"/>
      <c r="I2" s="232"/>
      <c r="J2" s="232"/>
      <c r="K2" s="232"/>
      <c r="L2" s="232"/>
      <c r="M2" s="232"/>
      <c r="N2" s="232"/>
      <c r="O2" s="232"/>
      <c r="P2" s="232"/>
      <c r="Q2" s="232"/>
      <c r="R2" s="232"/>
      <c r="S2" s="232"/>
      <c r="T2" s="232"/>
      <c r="U2" s="232"/>
      <c r="V2" s="232"/>
      <c r="W2" s="232"/>
      <c r="X2" s="232"/>
      <c r="Y2" s="232"/>
      <c r="Z2" s="232"/>
    </row>
    <row r="3" spans="1:26" ht="15" customHeight="1" x14ac:dyDescent="0.15">
      <c r="A3" s="235" t="str">
        <f>[128]Base_01!$B2</f>
        <v>Kelurahan</v>
      </c>
      <c r="C3" s="236" t="s">
        <v>2</v>
      </c>
      <c r="D3" s="231" t="str">
        <f>[128]Base_01!$C2</f>
        <v>Klasabi</v>
      </c>
      <c r="E3" s="231"/>
      <c r="F3" s="232"/>
      <c r="G3" s="232"/>
      <c r="H3" s="232"/>
      <c r="I3" s="232"/>
      <c r="J3" s="232"/>
      <c r="K3" s="232"/>
      <c r="L3" s="232"/>
      <c r="M3" s="232"/>
      <c r="N3" s="232"/>
      <c r="O3" s="232"/>
      <c r="P3" s="232"/>
      <c r="Q3" s="232"/>
      <c r="R3" s="232"/>
      <c r="S3" s="232"/>
      <c r="T3" s="232"/>
      <c r="U3" s="232"/>
      <c r="V3" s="232"/>
      <c r="W3" s="232"/>
      <c r="X3" s="232"/>
      <c r="Y3" s="232"/>
      <c r="Z3" s="232"/>
    </row>
    <row r="4" spans="1:26" ht="15" customHeight="1" x14ac:dyDescent="0.15">
      <c r="A4" s="235" t="str">
        <f>[128]Base_01!$B3</f>
        <v>Distrik</v>
      </c>
      <c r="C4" s="236" t="s">
        <v>2</v>
      </c>
      <c r="D4" s="231" t="str">
        <f>[128]Base_01!$C3</f>
        <v>Sorong Manoi</v>
      </c>
      <c r="E4" s="231"/>
      <c r="F4" s="232"/>
      <c r="G4" s="232"/>
      <c r="H4" s="232"/>
      <c r="I4" s="232"/>
      <c r="J4" s="232"/>
      <c r="K4" s="232"/>
      <c r="L4" s="232"/>
      <c r="M4" s="232"/>
      <c r="N4" s="232"/>
      <c r="O4" s="232"/>
      <c r="P4" s="232"/>
      <c r="Q4" s="232"/>
      <c r="R4" s="232"/>
      <c r="S4" s="232"/>
      <c r="T4" s="232"/>
      <c r="U4" s="232"/>
      <c r="V4" s="232"/>
      <c r="W4" s="232"/>
      <c r="X4" s="232"/>
      <c r="Y4" s="232"/>
      <c r="Z4" s="232"/>
    </row>
    <row r="5" spans="1:26" ht="15" customHeight="1" x14ac:dyDescent="0.15">
      <c r="A5" s="235" t="str">
        <f>[128]Base_01!$B4</f>
        <v>Kota</v>
      </c>
      <c r="C5" s="236" t="s">
        <v>2</v>
      </c>
      <c r="D5" s="231" t="str">
        <f>[128]Base_01!$C4</f>
        <v>Sorong</v>
      </c>
      <c r="E5" s="231"/>
      <c r="F5" s="232"/>
      <c r="G5" s="232"/>
      <c r="H5" s="232"/>
      <c r="I5" s="232"/>
      <c r="J5" s="232"/>
      <c r="K5" s="232"/>
      <c r="L5" s="232"/>
      <c r="M5" s="232"/>
      <c r="N5" s="232"/>
      <c r="O5" s="232"/>
      <c r="P5" s="232"/>
      <c r="Q5" s="232"/>
      <c r="R5" s="232"/>
      <c r="S5" s="232"/>
      <c r="T5" s="232"/>
      <c r="U5" s="232"/>
      <c r="V5" s="232"/>
      <c r="W5" s="232"/>
      <c r="X5" s="232"/>
      <c r="Y5" s="232"/>
      <c r="Z5" s="232"/>
    </row>
    <row r="6" spans="1:26" ht="15" customHeight="1" x14ac:dyDescent="0.15">
      <c r="A6" s="235" t="str">
        <f>[128]Base_01!$B5</f>
        <v>Provinsi</v>
      </c>
      <c r="C6" s="236" t="s">
        <v>2</v>
      </c>
      <c r="D6" s="231" t="str">
        <f>[128]Base_01!$C5</f>
        <v>Papua Barat Daya</v>
      </c>
      <c r="E6" s="231"/>
      <c r="F6" s="232"/>
      <c r="G6" s="232"/>
      <c r="H6" s="232"/>
      <c r="I6" s="232"/>
      <c r="J6" s="232"/>
      <c r="K6" s="232"/>
      <c r="L6" s="232"/>
      <c r="M6" s="232"/>
      <c r="N6" s="232"/>
      <c r="O6" s="232"/>
      <c r="P6" s="232"/>
      <c r="Q6" s="232"/>
      <c r="R6" s="232"/>
      <c r="S6" s="232"/>
      <c r="T6" s="232"/>
      <c r="U6" s="232"/>
      <c r="V6" s="232"/>
      <c r="W6" s="232"/>
      <c r="X6" s="232"/>
      <c r="Y6" s="232"/>
      <c r="Z6" s="232"/>
    </row>
    <row r="7" spans="1:26" ht="15" customHeight="1" x14ac:dyDescent="0.15">
      <c r="A7" s="235"/>
      <c r="C7" s="236"/>
      <c r="D7" s="231"/>
      <c r="E7" s="231"/>
      <c r="F7" s="232"/>
      <c r="G7" s="237"/>
      <c r="H7" s="232"/>
      <c r="I7" s="232"/>
      <c r="J7" s="232"/>
      <c r="K7" s="232"/>
      <c r="L7" s="232"/>
      <c r="M7" s="232"/>
      <c r="N7" s="232"/>
      <c r="O7" s="232"/>
      <c r="P7" s="232"/>
      <c r="Q7" s="232"/>
      <c r="R7" s="232"/>
      <c r="S7" s="232"/>
      <c r="T7" s="232"/>
      <c r="U7" s="232"/>
      <c r="V7" s="232"/>
      <c r="W7" s="232"/>
      <c r="X7" s="232"/>
      <c r="Y7" s="232"/>
      <c r="Z7" s="232"/>
    </row>
    <row r="8" spans="1:26" ht="14.25" customHeight="1" x14ac:dyDescent="0.15">
      <c r="A8" s="260"/>
      <c r="B8" s="260"/>
      <c r="C8" s="260"/>
      <c r="D8" s="260"/>
      <c r="E8" s="261"/>
      <c r="F8" s="261"/>
      <c r="G8" s="261"/>
      <c r="H8" s="261"/>
      <c r="I8" s="261"/>
      <c r="J8" s="260"/>
      <c r="K8" s="260"/>
    </row>
    <row r="9" spans="1:26" ht="30" customHeight="1" x14ac:dyDescent="0.15">
      <c r="A9" s="514" t="s">
        <v>423</v>
      </c>
      <c r="B9" s="516" t="s">
        <v>626</v>
      </c>
      <c r="C9" s="518" t="s">
        <v>534</v>
      </c>
      <c r="D9" s="514" t="s">
        <v>627</v>
      </c>
      <c r="E9" s="520" t="s">
        <v>628</v>
      </c>
      <c r="F9" s="521"/>
      <c r="G9" s="521"/>
      <c r="H9" s="521"/>
      <c r="I9" s="522"/>
      <c r="J9" s="514" t="s">
        <v>629</v>
      </c>
      <c r="K9" s="514" t="s">
        <v>536</v>
      </c>
    </row>
    <row r="10" spans="1:26" ht="30" customHeight="1" x14ac:dyDescent="0.15">
      <c r="A10" s="515"/>
      <c r="B10" s="517"/>
      <c r="C10" s="519"/>
      <c r="D10" s="515"/>
      <c r="E10" s="262" t="s">
        <v>639</v>
      </c>
      <c r="F10" s="262" t="s">
        <v>640</v>
      </c>
      <c r="G10" s="262" t="s">
        <v>641</v>
      </c>
      <c r="H10" s="262" t="s">
        <v>642</v>
      </c>
      <c r="I10" s="262" t="s">
        <v>643</v>
      </c>
      <c r="J10" s="515"/>
      <c r="K10" s="515"/>
    </row>
    <row r="11" spans="1:26" ht="30" customHeight="1" x14ac:dyDescent="0.15">
      <c r="A11" s="263">
        <v>1</v>
      </c>
      <c r="B11" s="264" t="str">
        <f>'Survey BB'!B16</f>
        <v>Semen Tonasa @50 Kg</v>
      </c>
      <c r="C11" s="265" t="str">
        <f>'Survey BB'!F16</f>
        <v>Zak</v>
      </c>
      <c r="D11" s="266" t="str">
        <f>'Survey BB'!E16</f>
        <v>Tonasa</v>
      </c>
      <c r="E11" s="241"/>
      <c r="F11" s="241"/>
      <c r="G11" s="241"/>
      <c r="H11" s="241"/>
      <c r="I11" s="241"/>
      <c r="J11" s="267" t="e">
        <f t="shared" ref="J11:J67" si="0">IF(B11&lt;&gt;"",AVERAGE(E11:G11),"")</f>
        <v>#DIV/0!</v>
      </c>
      <c r="K11" s="263" t="str">
        <f>'Survey BB'!I16</f>
        <v>Terima ditempat</v>
      </c>
    </row>
    <row r="12" spans="1:26" ht="30" customHeight="1" x14ac:dyDescent="0.15">
      <c r="A12" s="263">
        <v>2</v>
      </c>
      <c r="B12" s="264" t="str">
        <f>'Survey BB'!B17</f>
        <v>Semen Tonasa @40 Kg</v>
      </c>
      <c r="C12" s="265" t="str">
        <f>'Survey BB'!F17</f>
        <v>Zak</v>
      </c>
      <c r="D12" s="266" t="str">
        <f>'Survey BB'!E17</f>
        <v>Tonasa</v>
      </c>
      <c r="E12" s="241"/>
      <c r="F12" s="241"/>
      <c r="G12" s="241"/>
      <c r="H12" s="241"/>
      <c r="I12" s="241"/>
      <c r="J12" s="267" t="e">
        <f t="shared" si="0"/>
        <v>#DIV/0!</v>
      </c>
      <c r="K12" s="263" t="str">
        <f>'Survey BB'!I17</f>
        <v>Terima ditempat</v>
      </c>
    </row>
    <row r="13" spans="1:26" ht="30" customHeight="1" x14ac:dyDescent="0.15">
      <c r="A13" s="263">
        <v>3</v>
      </c>
      <c r="B13" s="264" t="str">
        <f>'Survey BB'!B18</f>
        <v>Semen Conch @50 Kg</v>
      </c>
      <c r="C13" s="265" t="str">
        <f>'Survey BB'!F18</f>
        <v>Zak</v>
      </c>
      <c r="D13" s="266" t="str">
        <f>'Survey BB'!E18</f>
        <v>Conch</v>
      </c>
      <c r="E13" s="241"/>
      <c r="F13" s="241"/>
      <c r="G13" s="241"/>
      <c r="H13" s="241"/>
      <c r="I13" s="241"/>
      <c r="J13" s="267" t="e">
        <f t="shared" si="0"/>
        <v>#DIV/0!</v>
      </c>
      <c r="K13" s="263" t="str">
        <f>'Survey BB'!I18</f>
        <v>Terima ditempat</v>
      </c>
    </row>
    <row r="14" spans="1:26" ht="30" customHeight="1" x14ac:dyDescent="0.15">
      <c r="A14" s="263">
        <v>4</v>
      </c>
      <c r="B14" s="264" t="str">
        <f>'Survey BB'!B19</f>
        <v>Semen Conch @40 Kg</v>
      </c>
      <c r="C14" s="265" t="str">
        <f>'Survey BB'!F19</f>
        <v>Zak</v>
      </c>
      <c r="D14" s="266" t="str">
        <f>'Survey BB'!E19</f>
        <v>Conch</v>
      </c>
      <c r="E14" s="241"/>
      <c r="F14" s="241"/>
      <c r="G14" s="241"/>
      <c r="H14" s="241"/>
      <c r="I14" s="241"/>
      <c r="J14" s="267" t="e">
        <f t="shared" si="0"/>
        <v>#DIV/0!</v>
      </c>
      <c r="K14" s="263" t="str">
        <f>'Survey BB'!I19</f>
        <v>Terima ditempat</v>
      </c>
    </row>
    <row r="15" spans="1:26" ht="30" customHeight="1" x14ac:dyDescent="0.15">
      <c r="A15" s="263">
        <v>5</v>
      </c>
      <c r="B15" s="264" t="str">
        <f>'Survey BB'!B20</f>
        <v>Seng Gelombang Polos Lbr : 6 Kaki Tbl : 0,3 mm</v>
      </c>
      <c r="C15" s="265" t="str">
        <f>'Survey BB'!F20</f>
        <v>lbr</v>
      </c>
      <c r="D15" s="266" t="str">
        <f>'Survey BB'!E20</f>
        <v>Gajah mada atau Setara</v>
      </c>
      <c r="E15" s="241"/>
      <c r="F15" s="241"/>
      <c r="G15" s="241"/>
      <c r="H15" s="241"/>
      <c r="I15" s="241"/>
      <c r="J15" s="267" t="e">
        <f t="shared" si="0"/>
        <v>#DIV/0!</v>
      </c>
      <c r="K15" s="263" t="str">
        <f>'Survey BB'!I20</f>
        <v>Terima ditempat</v>
      </c>
    </row>
    <row r="16" spans="1:26" ht="30" customHeight="1" x14ac:dyDescent="0.15">
      <c r="A16" s="263">
        <v>6</v>
      </c>
      <c r="B16" s="264" t="str">
        <f>'Survey BB'!B21</f>
        <v>Seng Gelombang Polos Lbr : 6 Kaki Tbl : 0,3 mm</v>
      </c>
      <c r="C16" s="265" t="str">
        <f>'Survey BB'!F21</f>
        <v>lbr</v>
      </c>
      <c r="D16" s="266" t="str">
        <f>'Survey BB'!E21</f>
        <v>Gajah mada atau Setara</v>
      </c>
      <c r="E16" s="241"/>
      <c r="F16" s="241"/>
      <c r="G16" s="241"/>
      <c r="H16" s="241"/>
      <c r="I16" s="241"/>
      <c r="J16" s="267" t="e">
        <f t="shared" si="0"/>
        <v>#DIV/0!</v>
      </c>
      <c r="K16" s="263" t="str">
        <f>'Survey BB'!I21</f>
        <v>Terima ditempat</v>
      </c>
    </row>
    <row r="17" spans="1:11" ht="30" customHeight="1" x14ac:dyDescent="0.15">
      <c r="A17" s="263">
        <v>7</v>
      </c>
      <c r="B17" s="264" t="str">
        <f>'Survey BB'!B22</f>
        <v>Seng Gelombang Warna Lbr : 6 Kaki Tbl : 0,3 mm</v>
      </c>
      <c r="C17" s="265" t="str">
        <f>'Survey BB'!F22</f>
        <v>lbr</v>
      </c>
      <c r="D17" s="266" t="str">
        <f>'Survey BB'!E22</f>
        <v>Gajah mada atau Setara</v>
      </c>
      <c r="E17" s="241"/>
      <c r="F17" s="241"/>
      <c r="G17" s="241"/>
      <c r="H17" s="241"/>
      <c r="I17" s="241"/>
      <c r="J17" s="267" t="e">
        <f t="shared" si="0"/>
        <v>#DIV/0!</v>
      </c>
      <c r="K17" s="263" t="str">
        <f>'Survey BB'!I22</f>
        <v>Terima ditempat</v>
      </c>
    </row>
    <row r="18" spans="1:11" ht="30" customHeight="1" x14ac:dyDescent="0.15">
      <c r="A18" s="263">
        <v>8</v>
      </c>
      <c r="B18" s="264" t="str">
        <f>'Survey BB'!B23</f>
        <v>Seng Gelombang Warna Lbr : 7 Kaki Tbl : 0,3 mm</v>
      </c>
      <c r="C18" s="265" t="str">
        <f>'Survey BB'!F23</f>
        <v>lbr</v>
      </c>
      <c r="D18" s="266" t="str">
        <f>'Survey BB'!E23</f>
        <v>Gajah mada atau Setara</v>
      </c>
      <c r="E18" s="241"/>
      <c r="F18" s="241"/>
      <c r="G18" s="241"/>
      <c r="H18" s="241"/>
      <c r="I18" s="241"/>
      <c r="J18" s="267" t="e">
        <f t="shared" si="0"/>
        <v>#DIV/0!</v>
      </c>
      <c r="K18" s="263" t="str">
        <f>'Survey BB'!I23</f>
        <v>Terima ditempat</v>
      </c>
    </row>
    <row r="19" spans="1:11" ht="30" customHeight="1" x14ac:dyDescent="0.15">
      <c r="A19" s="263">
        <v>9</v>
      </c>
      <c r="B19" s="264" t="str">
        <f>'Survey BB'!B24</f>
        <v>Seng Plat 0,3 mm (Talang) Biasa</v>
      </c>
      <c r="C19" s="265" t="str">
        <f>'Survey BB'!F24</f>
        <v>meter</v>
      </c>
      <c r="D19" s="266" t="str">
        <f>'Survey BB'!E24</f>
        <v>Gajah mada atau Setara</v>
      </c>
      <c r="E19" s="241"/>
      <c r="F19" s="241"/>
      <c r="G19" s="241"/>
      <c r="H19" s="241"/>
      <c r="I19" s="241"/>
      <c r="J19" s="267" t="e">
        <f t="shared" si="0"/>
        <v>#DIV/0!</v>
      </c>
      <c r="K19" s="263" t="str">
        <f>'Survey BB'!I24</f>
        <v>Terima ditempat</v>
      </c>
    </row>
    <row r="20" spans="1:11" ht="30" customHeight="1" x14ac:dyDescent="0.15">
      <c r="A20" s="263">
        <v>10</v>
      </c>
      <c r="B20" s="264" t="str">
        <f>'Survey BB'!B25</f>
        <v>Seng Plat 0,3 mm (Talang) Warna</v>
      </c>
      <c r="C20" s="265" t="str">
        <f>'Survey BB'!F25</f>
        <v>meter</v>
      </c>
      <c r="D20" s="266" t="str">
        <f>'Survey BB'!E25</f>
        <v>Gajah mada atau Setara</v>
      </c>
      <c r="E20" s="241"/>
      <c r="F20" s="241"/>
      <c r="G20" s="241"/>
      <c r="H20" s="241"/>
      <c r="I20" s="241"/>
      <c r="J20" s="267" t="e">
        <f t="shared" si="0"/>
        <v>#DIV/0!</v>
      </c>
      <c r="K20" s="263" t="str">
        <f>'Survey BB'!I25</f>
        <v>Terima ditempat</v>
      </c>
    </row>
    <row r="21" spans="1:11" ht="30" customHeight="1" x14ac:dyDescent="0.15">
      <c r="A21" s="263">
        <v>11</v>
      </c>
      <c r="B21" s="264" t="str">
        <f>'Survey BB'!B26</f>
        <v>Engsel Pintu</v>
      </c>
      <c r="C21" s="265" t="str">
        <f>'Survey BB'!F26</f>
        <v>Set</v>
      </c>
      <c r="D21" s="266" t="str">
        <f>'Survey BB'!E26</f>
        <v>Solid atau Setara</v>
      </c>
      <c r="E21" s="241"/>
      <c r="F21" s="241"/>
      <c r="G21" s="241"/>
      <c r="H21" s="241"/>
      <c r="I21" s="241"/>
      <c r="J21" s="267" t="e">
        <f t="shared" si="0"/>
        <v>#DIV/0!</v>
      </c>
      <c r="K21" s="263" t="str">
        <f>'Survey BB'!I26</f>
        <v>Terima ditempat</v>
      </c>
    </row>
    <row r="22" spans="1:11" ht="30" customHeight="1" x14ac:dyDescent="0.15">
      <c r="A22" s="263">
        <v>12</v>
      </c>
      <c r="B22" s="264" t="str">
        <f>'Survey BB'!B27</f>
        <v>Engsel Jendela</v>
      </c>
      <c r="C22" s="265" t="str">
        <f>'Survey BB'!F27</f>
        <v>Set</v>
      </c>
      <c r="D22" s="266" t="str">
        <f>'Survey BB'!E27</f>
        <v>Solid atau Setara</v>
      </c>
      <c r="E22" s="241"/>
      <c r="F22" s="241"/>
      <c r="G22" s="241"/>
      <c r="H22" s="241"/>
      <c r="I22" s="241"/>
      <c r="J22" s="267" t="e">
        <f t="shared" si="0"/>
        <v>#DIV/0!</v>
      </c>
      <c r="K22" s="263" t="str">
        <f>'Survey BB'!I27</f>
        <v>Terima ditempat</v>
      </c>
    </row>
    <row r="23" spans="1:11" ht="30" customHeight="1" x14ac:dyDescent="0.15">
      <c r="A23" s="263">
        <v>13</v>
      </c>
      <c r="B23" s="264" t="str">
        <f>'Survey BB'!B28</f>
        <v>Grendel Jendela</v>
      </c>
      <c r="C23" s="265" t="str">
        <f>'Survey BB'!F28</f>
        <v>Set</v>
      </c>
      <c r="D23" s="266" t="str">
        <f>'Survey BB'!E28</f>
        <v>Solid atau Setara</v>
      </c>
      <c r="E23" s="241"/>
      <c r="F23" s="241"/>
      <c r="G23" s="241"/>
      <c r="H23" s="241"/>
      <c r="I23" s="241"/>
      <c r="J23" s="267" t="e">
        <f t="shared" si="0"/>
        <v>#DIV/0!</v>
      </c>
      <c r="K23" s="263" t="str">
        <f>'Survey BB'!I28</f>
        <v>Terima ditempat</v>
      </c>
    </row>
    <row r="24" spans="1:11" ht="30" customHeight="1" x14ac:dyDescent="0.15">
      <c r="A24" s="263">
        <v>14</v>
      </c>
      <c r="B24" s="264" t="str">
        <f>'Survey BB'!B29</f>
        <v>Hak Angin</v>
      </c>
      <c r="C24" s="265" t="str">
        <f>'Survey BB'!F29</f>
        <v>Set</v>
      </c>
      <c r="D24" s="266" t="str">
        <f>'Survey BB'!E29</f>
        <v>Solid atau Setara</v>
      </c>
      <c r="E24" s="241"/>
      <c r="F24" s="241"/>
      <c r="G24" s="241"/>
      <c r="H24" s="241"/>
      <c r="I24" s="241"/>
      <c r="J24" s="267" t="e">
        <f t="shared" si="0"/>
        <v>#DIV/0!</v>
      </c>
      <c r="K24" s="263" t="str">
        <f>'Survey BB'!I29</f>
        <v>Terima ditempat</v>
      </c>
    </row>
    <row r="25" spans="1:11" ht="30" customHeight="1" x14ac:dyDescent="0.15">
      <c r="A25" s="263">
        <v>15</v>
      </c>
      <c r="B25" s="264" t="str">
        <f>'Survey BB'!B30</f>
        <v>Kunci Tanam Dua Slaag</v>
      </c>
      <c r="C25" s="265" t="str">
        <f>'Survey BB'!F30</f>
        <v>Set</v>
      </c>
      <c r="D25" s="266" t="str">
        <f>'Survey BB'!E30</f>
        <v>Solid atau Setara</v>
      </c>
      <c r="E25" s="241"/>
      <c r="F25" s="241"/>
      <c r="G25" s="241"/>
      <c r="H25" s="241"/>
      <c r="I25" s="241"/>
      <c r="J25" s="267" t="e">
        <f t="shared" si="0"/>
        <v>#DIV/0!</v>
      </c>
      <c r="K25" s="263" t="str">
        <f>'Survey BB'!I30</f>
        <v>Terima ditempat</v>
      </c>
    </row>
    <row r="26" spans="1:11" ht="30" customHeight="1" x14ac:dyDescent="0.15">
      <c r="A26" s="263">
        <v>16</v>
      </c>
      <c r="B26" s="264" t="str">
        <f>'Survey BB'!B31</f>
        <v>Kayu Balok 5x5 cm (Matoa)</v>
      </c>
      <c r="C26" s="265" t="str">
        <f>'Survey BB'!F31</f>
        <v>Btng</v>
      </c>
      <c r="D26" s="266" t="str">
        <f>'Survey BB'!E31</f>
        <v>Lokal</v>
      </c>
      <c r="E26" s="241"/>
      <c r="F26" s="241"/>
      <c r="G26" s="241"/>
      <c r="H26" s="241"/>
      <c r="I26" s="241"/>
      <c r="J26" s="267" t="e">
        <f t="shared" si="0"/>
        <v>#DIV/0!</v>
      </c>
      <c r="K26" s="263" t="str">
        <f>'Survey BB'!I31</f>
        <v>Terima ditempat</v>
      </c>
    </row>
    <row r="27" spans="1:11" ht="30" customHeight="1" x14ac:dyDescent="0.15">
      <c r="A27" s="263">
        <v>17</v>
      </c>
      <c r="B27" s="264" t="str">
        <f>'Survey BB'!B32</f>
        <v>Kayu Balok 5x10 cm (Matoa)</v>
      </c>
      <c r="C27" s="265" t="str">
        <f>'Survey BB'!F32</f>
        <v>Btng</v>
      </c>
      <c r="D27" s="266" t="str">
        <f>'Survey BB'!E32</f>
        <v>Lokal</v>
      </c>
      <c r="E27" s="241"/>
      <c r="F27" s="241"/>
      <c r="G27" s="241"/>
      <c r="H27" s="241"/>
      <c r="I27" s="241"/>
      <c r="J27" s="267" t="e">
        <f t="shared" si="0"/>
        <v>#DIV/0!</v>
      </c>
      <c r="K27" s="263" t="str">
        <f>'Survey BB'!I32</f>
        <v>Terima ditempat</v>
      </c>
    </row>
    <row r="28" spans="1:11" ht="30" customHeight="1" x14ac:dyDescent="0.15">
      <c r="A28" s="263">
        <v>18</v>
      </c>
      <c r="B28" s="264" t="str">
        <f>'Survey BB'!B33</f>
        <v>Kayu Balok 5x5 cm (Kayu Besi)</v>
      </c>
      <c r="C28" s="265" t="str">
        <f>'Survey BB'!F33</f>
        <v>Btng</v>
      </c>
      <c r="D28" s="266" t="str">
        <f>'Survey BB'!E33</f>
        <v>Lokal</v>
      </c>
      <c r="E28" s="241"/>
      <c r="F28" s="241"/>
      <c r="G28" s="241"/>
      <c r="H28" s="241"/>
      <c r="I28" s="241"/>
      <c r="J28" s="267" t="e">
        <f t="shared" si="0"/>
        <v>#DIV/0!</v>
      </c>
      <c r="K28" s="263" t="str">
        <f>'Survey BB'!I33</f>
        <v>Terima ditempat</v>
      </c>
    </row>
    <row r="29" spans="1:11" ht="30" customHeight="1" x14ac:dyDescent="0.15">
      <c r="A29" s="263">
        <v>19</v>
      </c>
      <c r="B29" s="264" t="str">
        <f>'Survey BB'!B34</f>
        <v>Kayu Balok 5x10 cm (Kayu Besi)</v>
      </c>
      <c r="C29" s="265" t="str">
        <f>'Survey BB'!F34</f>
        <v>Btng</v>
      </c>
      <c r="D29" s="266" t="str">
        <f>'Survey BB'!E34</f>
        <v>Lokal</v>
      </c>
      <c r="E29" s="241"/>
      <c r="F29" s="241"/>
      <c r="G29" s="241"/>
      <c r="H29" s="241"/>
      <c r="I29" s="241"/>
      <c r="J29" s="267" t="e">
        <f t="shared" si="0"/>
        <v>#DIV/0!</v>
      </c>
      <c r="K29" s="263" t="str">
        <f>'Survey BB'!I34</f>
        <v>Terima ditempat</v>
      </c>
    </row>
    <row r="30" spans="1:11" ht="30" customHeight="1" x14ac:dyDescent="0.15">
      <c r="A30" s="263">
        <v>20</v>
      </c>
      <c r="B30" s="264" t="str">
        <f>'Survey BB'!B35</f>
        <v>Kayu Balok 10x10 cm (Kayu Besi)</v>
      </c>
      <c r="C30" s="265" t="str">
        <f>'Survey BB'!F35</f>
        <v>Btng</v>
      </c>
      <c r="D30" s="266" t="str">
        <f>'Survey BB'!E35</f>
        <v>Lokal</v>
      </c>
      <c r="E30" s="241"/>
      <c r="F30" s="241"/>
      <c r="G30" s="241"/>
      <c r="H30" s="241"/>
      <c r="I30" s="241"/>
      <c r="J30" s="267" t="e">
        <f t="shared" si="0"/>
        <v>#DIV/0!</v>
      </c>
      <c r="K30" s="263" t="str">
        <f>'Survey BB'!I35</f>
        <v>Terima ditempat</v>
      </c>
    </row>
    <row r="31" spans="1:11" ht="30" customHeight="1" x14ac:dyDescent="0.15">
      <c r="A31" s="263">
        <v>21</v>
      </c>
      <c r="B31" s="264" t="str">
        <f>'Survey BB'!B36</f>
        <v>Papan 2,5x20x400 cm (Kayu Matoa)</v>
      </c>
      <c r="C31" s="265" t="str">
        <f>'Survey BB'!F36</f>
        <v>lbr</v>
      </c>
      <c r="D31" s="266" t="str">
        <f>'Survey BB'!E36</f>
        <v>Lokal</v>
      </c>
      <c r="E31" s="241"/>
      <c r="F31" s="241"/>
      <c r="G31" s="241"/>
      <c r="H31" s="241"/>
      <c r="I31" s="241"/>
      <c r="J31" s="267" t="e">
        <f t="shared" si="0"/>
        <v>#DIV/0!</v>
      </c>
      <c r="K31" s="263" t="str">
        <f>'Survey BB'!I36</f>
        <v>Terima ditempat</v>
      </c>
    </row>
    <row r="32" spans="1:11" ht="30" customHeight="1" x14ac:dyDescent="0.15">
      <c r="A32" s="263">
        <v>22</v>
      </c>
      <c r="B32" s="264" t="str">
        <f>'Survey BB'!B37</f>
        <v>Papan 2,5x25x400 cm (Kayu Matoa)</v>
      </c>
      <c r="C32" s="265" t="str">
        <f>'Survey BB'!F37</f>
        <v>lbr</v>
      </c>
      <c r="D32" s="266" t="str">
        <f>'Survey BB'!E37</f>
        <v>Lokal</v>
      </c>
      <c r="E32" s="270"/>
      <c r="F32" s="270"/>
      <c r="G32" s="270"/>
      <c r="H32" s="270"/>
      <c r="I32" s="270"/>
      <c r="J32" s="267" t="e">
        <f t="shared" si="0"/>
        <v>#DIV/0!</v>
      </c>
      <c r="K32" s="263" t="str">
        <f>'Survey BB'!I37</f>
        <v>Terima ditempat</v>
      </c>
    </row>
    <row r="33" spans="1:11" ht="30" customHeight="1" x14ac:dyDescent="0.15">
      <c r="A33" s="263">
        <v>23</v>
      </c>
      <c r="B33" s="264" t="str">
        <f>'Survey BB'!B38</f>
        <v>Papan 2,5x20x400 cm (Kayu Besi)</v>
      </c>
      <c r="C33" s="265" t="str">
        <f>'Survey BB'!F38</f>
        <v>lbr</v>
      </c>
      <c r="D33" s="266" t="str">
        <f>'Survey BB'!E38</f>
        <v>Lokal</v>
      </c>
      <c r="E33" s="270"/>
      <c r="F33" s="270"/>
      <c r="G33" s="270"/>
      <c r="H33" s="270"/>
      <c r="I33" s="270"/>
      <c r="J33" s="267" t="e">
        <f t="shared" si="0"/>
        <v>#DIV/0!</v>
      </c>
      <c r="K33" s="263" t="str">
        <f>'Survey BB'!I38</f>
        <v>Terima ditempat</v>
      </c>
    </row>
    <row r="34" spans="1:11" ht="30" customHeight="1" x14ac:dyDescent="0.15">
      <c r="A34" s="263">
        <v>24</v>
      </c>
      <c r="B34" s="264" t="str">
        <f>'Survey BB'!B39</f>
        <v>Papan 2,5x25x400 cm (Kayu Besi)</v>
      </c>
      <c r="C34" s="265" t="str">
        <f>'Survey BB'!F39</f>
        <v>lbr</v>
      </c>
      <c r="D34" s="266" t="str">
        <f>'Survey BB'!E39</f>
        <v>Lokal</v>
      </c>
      <c r="E34" s="270"/>
      <c r="F34" s="270"/>
      <c r="G34" s="270"/>
      <c r="H34" s="270"/>
      <c r="I34" s="270"/>
      <c r="J34" s="267" t="e">
        <f t="shared" si="0"/>
        <v>#DIV/0!</v>
      </c>
      <c r="K34" s="263" t="str">
        <f>'Survey BB'!I39</f>
        <v>Terima ditempat</v>
      </c>
    </row>
    <row r="35" spans="1:11" ht="30" customHeight="1" x14ac:dyDescent="0.15">
      <c r="A35" s="263">
        <v>25</v>
      </c>
      <c r="B35" s="264" t="str">
        <f>'Survey BB'!B40</f>
        <v>Pasir Pasang</v>
      </c>
      <c r="C35" s="265" t="str">
        <f>'Survey BB'!F40</f>
        <v>m3</v>
      </c>
      <c r="D35" s="266" t="str">
        <f>'Survey BB'!E40</f>
        <v>Lokal</v>
      </c>
      <c r="E35" s="270"/>
      <c r="F35" s="270"/>
      <c r="G35" s="270"/>
      <c r="H35" s="270"/>
      <c r="I35" s="270"/>
      <c r="J35" s="267" t="e">
        <f t="shared" si="0"/>
        <v>#DIV/0!</v>
      </c>
      <c r="K35" s="263" t="str">
        <f>'Survey BB'!I40</f>
        <v>Terima ditempat</v>
      </c>
    </row>
    <row r="36" spans="1:11" ht="30" customHeight="1" x14ac:dyDescent="0.15">
      <c r="A36" s="263">
        <v>26</v>
      </c>
      <c r="B36" s="264" t="str">
        <f>'Survey BB'!B41</f>
        <v>Pasir Beton / Pasir Cor</v>
      </c>
      <c r="C36" s="265" t="str">
        <f>'Survey BB'!F41</f>
        <v>m3</v>
      </c>
      <c r="D36" s="266" t="str">
        <f>'Survey BB'!E41</f>
        <v>Lokal</v>
      </c>
      <c r="E36" s="270"/>
      <c r="F36" s="270"/>
      <c r="G36" s="270"/>
      <c r="H36" s="270"/>
      <c r="I36" s="270"/>
      <c r="J36" s="267" t="e">
        <f t="shared" si="0"/>
        <v>#DIV/0!</v>
      </c>
      <c r="K36" s="263" t="str">
        <f>'Survey BB'!I41</f>
        <v>Terima ditempat</v>
      </c>
    </row>
    <row r="37" spans="1:11" ht="30" customHeight="1" x14ac:dyDescent="0.15">
      <c r="A37" s="263">
        <v>27</v>
      </c>
      <c r="B37" s="264" t="str">
        <f>'Survey BB'!B42</f>
        <v>Batu Kali / Batu Belah</v>
      </c>
      <c r="C37" s="265" t="str">
        <f>'Survey BB'!F42</f>
        <v>m3</v>
      </c>
      <c r="D37" s="266" t="str">
        <f>'Survey BB'!E42</f>
        <v>Lokal</v>
      </c>
      <c r="E37" s="270"/>
      <c r="F37" s="270"/>
      <c r="G37" s="270"/>
      <c r="H37" s="270"/>
      <c r="I37" s="270"/>
      <c r="J37" s="267" t="e">
        <f t="shared" si="0"/>
        <v>#DIV/0!</v>
      </c>
      <c r="K37" s="263" t="str">
        <f>'Survey BB'!I42</f>
        <v>Terima ditempat</v>
      </c>
    </row>
    <row r="38" spans="1:11" ht="30" customHeight="1" x14ac:dyDescent="0.15">
      <c r="A38" s="263">
        <v>28</v>
      </c>
      <c r="B38" s="264" t="str">
        <f>'Survey BB'!B43</f>
        <v>Batu Pecah/ Kerikil</v>
      </c>
      <c r="C38" s="265" t="str">
        <f>'Survey BB'!F43</f>
        <v>bh</v>
      </c>
      <c r="D38" s="266" t="str">
        <f>'Survey BB'!E43</f>
        <v>Lokal</v>
      </c>
      <c r="E38" s="270"/>
      <c r="F38" s="270"/>
      <c r="G38" s="270"/>
      <c r="H38" s="270"/>
      <c r="I38" s="270"/>
      <c r="J38" s="267" t="e">
        <f t="shared" si="0"/>
        <v>#DIV/0!</v>
      </c>
      <c r="K38" s="263" t="str">
        <f>'Survey BB'!I43</f>
        <v>Terima ditempat</v>
      </c>
    </row>
    <row r="39" spans="1:11" ht="30" customHeight="1" x14ac:dyDescent="0.15">
      <c r="A39" s="263">
        <v>29</v>
      </c>
      <c r="B39" s="264" t="str">
        <f>'Survey BB'!B44</f>
        <v>Batako</v>
      </c>
      <c r="C39" s="265" t="str">
        <f>'Survey BB'!F44</f>
        <v>bh</v>
      </c>
      <c r="D39" s="266" t="str">
        <f>'Survey BB'!E44</f>
        <v>Lokal</v>
      </c>
      <c r="E39" s="270"/>
      <c r="F39" s="270"/>
      <c r="G39" s="270"/>
      <c r="H39" s="270"/>
      <c r="I39" s="270"/>
      <c r="J39" s="267" t="e">
        <f t="shared" si="0"/>
        <v>#DIV/0!</v>
      </c>
      <c r="K39" s="263" t="str">
        <f>'Survey BB'!I44</f>
        <v>Terima ditempat</v>
      </c>
    </row>
    <row r="40" spans="1:11" ht="30" customHeight="1" x14ac:dyDescent="0.15">
      <c r="A40" s="263">
        <v>30</v>
      </c>
      <c r="B40" s="264" t="str">
        <f>'Survey BB'!B45</f>
        <v>Batu Bata Merah</v>
      </c>
      <c r="C40" s="265" t="str">
        <f>'Survey BB'!F45</f>
        <v>btg</v>
      </c>
      <c r="D40" s="266" t="str">
        <f>'Survey BB'!E45</f>
        <v>Lokal</v>
      </c>
      <c r="E40" s="270"/>
      <c r="F40" s="270"/>
      <c r="G40" s="270"/>
      <c r="H40" s="270"/>
      <c r="I40" s="270"/>
      <c r="J40" s="267" t="e">
        <f t="shared" si="0"/>
        <v>#DIV/0!</v>
      </c>
      <c r="K40" s="263" t="str">
        <f>'Survey BB'!I45</f>
        <v>Terima ditempat</v>
      </c>
    </row>
    <row r="41" spans="1:11" ht="30" customHeight="1" x14ac:dyDescent="0.15">
      <c r="A41" s="263">
        <v>31</v>
      </c>
      <c r="B41" s="264" t="str">
        <f>'Survey BB'!B46</f>
        <v>Bata Ringan T=7,5 cm</v>
      </c>
      <c r="C41" s="265" t="str">
        <f>'Survey BB'!F46</f>
        <v>btg</v>
      </c>
      <c r="D41" s="266" t="str">
        <f>'Survey BB'!E46</f>
        <v>Citicon atau setara</v>
      </c>
      <c r="E41" s="270"/>
      <c r="F41" s="270"/>
      <c r="G41" s="270"/>
      <c r="H41" s="270"/>
      <c r="I41" s="270"/>
      <c r="J41" s="267" t="e">
        <f t="shared" si="0"/>
        <v>#DIV/0!</v>
      </c>
      <c r="K41" s="263" t="str">
        <f>'Survey BB'!I46</f>
        <v>Terima ditempat</v>
      </c>
    </row>
    <row r="42" spans="1:11" ht="30" customHeight="1" x14ac:dyDescent="0.15">
      <c r="A42" s="263">
        <v>32</v>
      </c>
      <c r="B42" s="264" t="str">
        <f>'Survey BB'!B47</f>
        <v>Bata Ringan T=10 cm</v>
      </c>
      <c r="C42" s="265" t="str">
        <f>'Survey BB'!F47</f>
        <v>btg</v>
      </c>
      <c r="D42" s="266" t="str">
        <f>'Survey BB'!E47</f>
        <v>Citicon atau setara</v>
      </c>
      <c r="E42" s="270"/>
      <c r="F42" s="270"/>
      <c r="G42" s="270"/>
      <c r="H42" s="270"/>
      <c r="I42" s="270"/>
      <c r="J42" s="267" t="e">
        <f t="shared" si="0"/>
        <v>#DIV/0!</v>
      </c>
      <c r="K42" s="263" t="str">
        <f>'Survey BB'!I47</f>
        <v>Terima ditempat</v>
      </c>
    </row>
    <row r="43" spans="1:11" ht="30" customHeight="1" x14ac:dyDescent="0.15">
      <c r="A43" s="263">
        <v>33</v>
      </c>
      <c r="B43" s="264" t="str">
        <f>'Survey BB'!B48</f>
        <v>Besi Beton Ø 8 mm</v>
      </c>
      <c r="C43" s="265" t="str">
        <f>'Survey BB'!F48</f>
        <v>kg</v>
      </c>
      <c r="D43" s="266" t="str">
        <f>'Survey BB'!E48</f>
        <v>SNI</v>
      </c>
      <c r="E43" s="270"/>
      <c r="F43" s="270"/>
      <c r="G43" s="270"/>
      <c r="H43" s="270"/>
      <c r="I43" s="270"/>
      <c r="J43" s="267" t="e">
        <f t="shared" si="0"/>
        <v>#DIV/0!</v>
      </c>
      <c r="K43" s="263" t="str">
        <f>'Survey BB'!I48</f>
        <v>Terima ditempat</v>
      </c>
    </row>
    <row r="44" spans="1:11" ht="30" customHeight="1" x14ac:dyDescent="0.15">
      <c r="A44" s="263">
        <v>34</v>
      </c>
      <c r="B44" s="264" t="str">
        <f>'Survey BB'!B49</f>
        <v>Besi Beton Ø 10 mm</v>
      </c>
      <c r="C44" s="265" t="str">
        <f>'Survey BB'!F49</f>
        <v>m</v>
      </c>
      <c r="D44" s="266" t="str">
        <f>'Survey BB'!E49</f>
        <v>SNI</v>
      </c>
      <c r="E44" s="270"/>
      <c r="F44" s="270"/>
      <c r="G44" s="270"/>
      <c r="H44" s="270"/>
      <c r="I44" s="270"/>
      <c r="J44" s="267" t="e">
        <f t="shared" si="0"/>
        <v>#DIV/0!</v>
      </c>
      <c r="K44" s="263" t="str">
        <f>'Survey BB'!I49</f>
        <v>Terima ditempat</v>
      </c>
    </row>
    <row r="45" spans="1:11" ht="30" customHeight="1" x14ac:dyDescent="0.15">
      <c r="A45" s="263">
        <v>35</v>
      </c>
      <c r="B45" s="264" t="str">
        <f>'Survey BB'!B50</f>
        <v>Besi Beton Ø 12 mm</v>
      </c>
      <c r="C45" s="265" t="str">
        <f>'Survey BB'!F50</f>
        <v>kg</v>
      </c>
      <c r="D45" s="266" t="str">
        <f>'Survey BB'!E50</f>
        <v>SNI</v>
      </c>
      <c r="E45" s="270"/>
      <c r="F45" s="270"/>
      <c r="G45" s="270"/>
      <c r="H45" s="270"/>
      <c r="I45" s="270"/>
      <c r="J45" s="267" t="e">
        <f t="shared" si="0"/>
        <v>#DIV/0!</v>
      </c>
      <c r="K45" s="263" t="str">
        <f>'Survey BB'!I50</f>
        <v>Terima ditempat</v>
      </c>
    </row>
    <row r="46" spans="1:11" ht="30" customHeight="1" x14ac:dyDescent="0.15">
      <c r="A46" s="263">
        <v>36</v>
      </c>
      <c r="B46" s="264" t="str">
        <f>'Survey BB'!B51</f>
        <v>Kawat Bendrat</v>
      </c>
      <c r="C46" s="265" t="str">
        <f>'Survey BB'!F51</f>
        <v>kg</v>
      </c>
      <c r="D46" s="266" t="str">
        <f>'Survey BB'!E51</f>
        <v>SNI</v>
      </c>
      <c r="E46" s="270"/>
      <c r="F46" s="270"/>
      <c r="G46" s="270"/>
      <c r="H46" s="270"/>
      <c r="I46" s="270"/>
      <c r="J46" s="267" t="e">
        <f t="shared" si="0"/>
        <v>#DIV/0!</v>
      </c>
      <c r="K46" s="263" t="str">
        <f>'Survey BB'!I51</f>
        <v>Terima ditempat</v>
      </c>
    </row>
    <row r="47" spans="1:11" ht="30" customHeight="1" x14ac:dyDescent="0.15">
      <c r="A47" s="263">
        <v>37</v>
      </c>
      <c r="B47" s="264" t="str">
        <f>'Survey BB'!B52</f>
        <v>Perekat Bata Ringan</v>
      </c>
      <c r="C47" s="265" t="str">
        <f>'Survey BB'!F52</f>
        <v>kg</v>
      </c>
      <c r="D47" s="266" t="str">
        <f>'Survey BB'!E52</f>
        <v>SNI</v>
      </c>
      <c r="E47" s="270"/>
      <c r="F47" s="270"/>
      <c r="G47" s="270"/>
      <c r="H47" s="270"/>
      <c r="I47" s="270"/>
      <c r="J47" s="267" t="e">
        <f t="shared" si="0"/>
        <v>#DIV/0!</v>
      </c>
      <c r="K47" s="263" t="str">
        <f>'Survey BB'!I52</f>
        <v>Terima ditempat</v>
      </c>
    </row>
    <row r="48" spans="1:11" ht="30" customHeight="1" x14ac:dyDescent="0.15">
      <c r="A48" s="263">
        <v>38</v>
      </c>
      <c r="B48" s="264" t="str">
        <f>'Survey BB'!B53</f>
        <v>Paku Seng</v>
      </c>
      <c r="C48" s="265" t="str">
        <f>'Survey BB'!F53</f>
        <v>kg</v>
      </c>
      <c r="D48" s="266" t="str">
        <f>'Survey BB'!E53</f>
        <v>SNI</v>
      </c>
      <c r="E48" s="270"/>
      <c r="F48" s="270"/>
      <c r="G48" s="270"/>
      <c r="H48" s="270"/>
      <c r="I48" s="270"/>
      <c r="J48" s="267" t="e">
        <f t="shared" si="0"/>
        <v>#DIV/0!</v>
      </c>
      <c r="K48" s="263" t="str">
        <f>'Survey BB'!I53</f>
        <v>Terima ditempat</v>
      </c>
    </row>
    <row r="49" spans="1:11" ht="30" customHeight="1" x14ac:dyDescent="0.15">
      <c r="A49" s="263">
        <v>39</v>
      </c>
      <c r="B49" s="264" t="str">
        <f>'Survey BB'!B54</f>
        <v>Paku 12 cm</v>
      </c>
      <c r="C49" s="265" t="str">
        <f>'Survey BB'!F54</f>
        <v>kg</v>
      </c>
      <c r="D49" s="266" t="str">
        <f>'Survey BB'!E54</f>
        <v>SNI</v>
      </c>
      <c r="E49" s="270"/>
      <c r="F49" s="270"/>
      <c r="G49" s="270"/>
      <c r="H49" s="270"/>
      <c r="I49" s="270"/>
      <c r="J49" s="267" t="e">
        <f t="shared" si="0"/>
        <v>#DIV/0!</v>
      </c>
      <c r="K49" s="263" t="str">
        <f>'Survey BB'!I54</f>
        <v>Terima ditempat</v>
      </c>
    </row>
    <row r="50" spans="1:11" ht="30" customHeight="1" x14ac:dyDescent="0.15">
      <c r="A50" s="263">
        <v>40</v>
      </c>
      <c r="B50" s="264" t="str">
        <f>'Survey BB'!B55</f>
        <v>Paku 10 cm</v>
      </c>
      <c r="C50" s="265" t="str">
        <f>'Survey BB'!F55</f>
        <v>kg</v>
      </c>
      <c r="D50" s="266" t="str">
        <f>'Survey BB'!E55</f>
        <v>SNI</v>
      </c>
      <c r="E50" s="270"/>
      <c r="F50" s="270"/>
      <c r="G50" s="270"/>
      <c r="H50" s="270"/>
      <c r="I50" s="270"/>
      <c r="J50" s="267" t="e">
        <f t="shared" si="0"/>
        <v>#DIV/0!</v>
      </c>
      <c r="K50" s="263" t="str">
        <f>'Survey BB'!I55</f>
        <v>Terima ditempat</v>
      </c>
    </row>
    <row r="51" spans="1:11" ht="30" customHeight="1" x14ac:dyDescent="0.15">
      <c r="A51" s="263">
        <v>41</v>
      </c>
      <c r="B51" s="264" t="str">
        <f>'Survey BB'!B56</f>
        <v>Paku 7 cm</v>
      </c>
      <c r="C51" s="265" t="str">
        <f>'Survey BB'!F56</f>
        <v>kg</v>
      </c>
      <c r="D51" s="266" t="str">
        <f>'Survey BB'!E56</f>
        <v>SNI</v>
      </c>
      <c r="E51" s="270"/>
      <c r="F51" s="270"/>
      <c r="G51" s="270"/>
      <c r="H51" s="270"/>
      <c r="I51" s="270"/>
      <c r="J51" s="267" t="e">
        <f t="shared" si="0"/>
        <v>#DIV/0!</v>
      </c>
      <c r="K51" s="263" t="str">
        <f>'Survey BB'!I56</f>
        <v>Terima ditempat</v>
      </c>
    </row>
    <row r="52" spans="1:11" ht="30" customHeight="1" x14ac:dyDescent="0.15">
      <c r="A52" s="263">
        <v>42</v>
      </c>
      <c r="B52" s="264" t="str">
        <f>'Survey BB'!B57</f>
        <v>Paku 5 cm</v>
      </c>
      <c r="C52" s="265" t="str">
        <f>'Survey BB'!F57</f>
        <v>Unit</v>
      </c>
      <c r="D52" s="266" t="str">
        <f>'Survey BB'!E57</f>
        <v>SNI</v>
      </c>
      <c r="E52" s="270"/>
      <c r="F52" s="270"/>
      <c r="G52" s="270"/>
      <c r="H52" s="270"/>
      <c r="I52" s="270"/>
      <c r="J52" s="267" t="e">
        <f t="shared" si="0"/>
        <v>#DIV/0!</v>
      </c>
      <c r="K52" s="263" t="str">
        <f>'Survey BB'!I57</f>
        <v>Terima ditempat</v>
      </c>
    </row>
    <row r="53" spans="1:11" ht="30" customHeight="1" x14ac:dyDescent="0.15">
      <c r="A53" s="263">
        <v>43</v>
      </c>
      <c r="B53" s="264" t="str">
        <f>'Survey BB'!B58</f>
        <v>Paku Beton 10 cm</v>
      </c>
      <c r="C53" s="265" t="str">
        <f>'Survey BB'!F58</f>
        <v>btg</v>
      </c>
      <c r="D53" s="266" t="str">
        <f>'Survey BB'!E58</f>
        <v>SNI</v>
      </c>
      <c r="E53" s="270"/>
      <c r="F53" s="270"/>
      <c r="G53" s="270"/>
      <c r="H53" s="270"/>
      <c r="I53" s="270"/>
      <c r="J53" s="267" t="e">
        <f t="shared" si="0"/>
        <v>#DIV/0!</v>
      </c>
      <c r="K53" s="263" t="str">
        <f>'Survey BB'!I58</f>
        <v>Terima ditempat</v>
      </c>
    </row>
    <row r="54" spans="1:11" ht="30" customHeight="1" x14ac:dyDescent="0.15">
      <c r="A54" s="263">
        <v>44</v>
      </c>
      <c r="B54" s="264" t="str">
        <f>'Survey BB'!B59</f>
        <v>Paku Beton 7 cm</v>
      </c>
      <c r="C54" s="265" t="str">
        <f>'Survey BB'!F59</f>
        <v>btg</v>
      </c>
      <c r="D54" s="266" t="str">
        <f>'Survey BB'!E59</f>
        <v>SNI</v>
      </c>
      <c r="E54" s="270"/>
      <c r="F54" s="270"/>
      <c r="G54" s="270"/>
      <c r="H54" s="270"/>
      <c r="I54" s="270"/>
      <c r="J54" s="267" t="e">
        <f t="shared" si="0"/>
        <v>#DIV/0!</v>
      </c>
      <c r="K54" s="263" t="str">
        <f>'Survey BB'!I59</f>
        <v>Terima ditempat</v>
      </c>
    </row>
    <row r="55" spans="1:11" ht="30" customHeight="1" x14ac:dyDescent="0.15">
      <c r="A55" s="263">
        <v>45</v>
      </c>
      <c r="B55" s="264" t="str">
        <f>'Survey BB'!B60</f>
        <v>Kloset Jongkok</v>
      </c>
      <c r="C55" s="265" t="str">
        <f>'Survey BB'!F60</f>
        <v>btg</v>
      </c>
      <c r="D55" s="266" t="str">
        <f>'Survey BB'!E60</f>
        <v>Ina atau Setara</v>
      </c>
      <c r="E55" s="270"/>
      <c r="F55" s="270"/>
      <c r="G55" s="270"/>
      <c r="H55" s="270"/>
      <c r="I55" s="270"/>
      <c r="J55" s="267" t="e">
        <f t="shared" si="0"/>
        <v>#DIV/0!</v>
      </c>
      <c r="K55" s="263" t="str">
        <f>'Survey BB'!I60</f>
        <v>Terima ditempat</v>
      </c>
    </row>
    <row r="56" spans="1:11" ht="30" customHeight="1" x14ac:dyDescent="0.15">
      <c r="A56" s="263">
        <v>46</v>
      </c>
      <c r="B56" s="264" t="str">
        <f>'Survey BB'!B61</f>
        <v>Pintu Kamar Mandi (PVC)</v>
      </c>
      <c r="C56" s="265" t="str">
        <f>'Survey BB'!F61</f>
        <v>bh</v>
      </c>
      <c r="D56" s="266" t="str">
        <f>'Survey BB'!E61</f>
        <v>Porto atau setara</v>
      </c>
      <c r="E56" s="270"/>
      <c r="F56" s="270"/>
      <c r="G56" s="270"/>
      <c r="H56" s="270"/>
      <c r="I56" s="270"/>
      <c r="J56" s="267" t="e">
        <f t="shared" si="0"/>
        <v>#DIV/0!</v>
      </c>
      <c r="K56" s="263" t="str">
        <f>'Survey BB'!I61</f>
        <v>Terima ditempat</v>
      </c>
    </row>
    <row r="57" spans="1:11" ht="30" customHeight="1" x14ac:dyDescent="0.15">
      <c r="A57" s="263">
        <v>47</v>
      </c>
      <c r="B57" s="264" t="str">
        <f>'Survey BB'!B62</f>
        <v>Paku Beton 5"</v>
      </c>
      <c r="C57" s="265" t="str">
        <f>'Survey BB'!F62</f>
        <v>bh</v>
      </c>
      <c r="D57" s="266" t="str">
        <f>'Survey BB'!E62</f>
        <v>SNI</v>
      </c>
      <c r="E57" s="270"/>
      <c r="F57" s="270"/>
      <c r="G57" s="270"/>
      <c r="H57" s="270"/>
      <c r="I57" s="270"/>
      <c r="J57" s="267" t="e">
        <f t="shared" si="0"/>
        <v>#DIV/0!</v>
      </c>
      <c r="K57" s="263" t="str">
        <f>'Survey BB'!I62</f>
        <v>Terima ditempat</v>
      </c>
    </row>
    <row r="58" spans="1:11" ht="30" customHeight="1" x14ac:dyDescent="0.15">
      <c r="A58" s="263">
        <v>48</v>
      </c>
      <c r="B58" s="264" t="str">
        <f>'Survey BB'!B63</f>
        <v>Paku Ukuran …....</v>
      </c>
      <c r="C58" s="265" t="str">
        <f>'Survey BB'!F63</f>
        <v>bh</v>
      </c>
      <c r="D58" s="266" t="str">
        <f>'Survey BB'!E63</f>
        <v>SNI</v>
      </c>
      <c r="E58" s="270"/>
      <c r="F58" s="270"/>
      <c r="G58" s="270"/>
      <c r="H58" s="270"/>
      <c r="I58" s="270"/>
      <c r="J58" s="267" t="e">
        <f t="shared" si="0"/>
        <v>#DIV/0!</v>
      </c>
      <c r="K58" s="263" t="str">
        <f>'Survey BB'!I63</f>
        <v>Terima ditempat</v>
      </c>
    </row>
    <row r="59" spans="1:11" ht="30" customHeight="1" x14ac:dyDescent="0.15">
      <c r="A59" s="263">
        <v>49</v>
      </c>
      <c r="B59" s="264" t="str">
        <f>'Survey BB'!B64</f>
        <v>Paku Ukuran …....</v>
      </c>
      <c r="C59" s="265" t="str">
        <f>'Survey BB'!F64</f>
        <v>bh</v>
      </c>
      <c r="D59" s="266" t="str">
        <f>'Survey BB'!E64</f>
        <v>SNI</v>
      </c>
      <c r="E59" s="270"/>
      <c r="F59" s="270"/>
      <c r="G59" s="270"/>
      <c r="H59" s="270"/>
      <c r="I59" s="270"/>
      <c r="J59" s="267" t="e">
        <f t="shared" si="0"/>
        <v>#DIV/0!</v>
      </c>
      <c r="K59" s="263" t="str">
        <f>'Survey BB'!I64</f>
        <v>Terima ditempat</v>
      </c>
    </row>
    <row r="60" spans="1:11" ht="30" customHeight="1" x14ac:dyDescent="0.15">
      <c r="A60" s="263">
        <v>50</v>
      </c>
      <c r="B60" s="264" t="str">
        <f>'Survey BB'!B65</f>
        <v>Tanki Septic</v>
      </c>
      <c r="C60" s="265" t="str">
        <f>'Survey BB'!F65</f>
        <v>bh</v>
      </c>
      <c r="D60" s="266" t="str">
        <f>'Survey BB'!E65</f>
        <v>Profil atau setara</v>
      </c>
      <c r="E60" s="270"/>
      <c r="F60" s="270"/>
      <c r="G60" s="270"/>
      <c r="H60" s="270"/>
      <c r="I60" s="270"/>
      <c r="J60" s="267" t="e">
        <f t="shared" si="0"/>
        <v>#DIV/0!</v>
      </c>
      <c r="K60" s="263" t="str">
        <f>'Survey BB'!I65</f>
        <v>Terima ditempat</v>
      </c>
    </row>
    <row r="61" spans="1:11" ht="30" customHeight="1" x14ac:dyDescent="0.15">
      <c r="A61" s="263">
        <v>51</v>
      </c>
      <c r="B61" s="264" t="str">
        <f>'Survey BB'!B66</f>
        <v>Kawat Bendrat</v>
      </c>
      <c r="C61" s="265" t="str">
        <f>'Survey BB'!F66</f>
        <v>bh</v>
      </c>
      <c r="D61" s="266" t="str">
        <f>'Survey BB'!E66</f>
        <v>Wavin atau Setara</v>
      </c>
      <c r="E61" s="270"/>
      <c r="F61" s="270"/>
      <c r="G61" s="270"/>
      <c r="H61" s="270"/>
      <c r="I61" s="270"/>
      <c r="J61" s="267" t="e">
        <f t="shared" si="0"/>
        <v>#DIV/0!</v>
      </c>
      <c r="K61" s="263" t="str">
        <f>'Survey BB'!I66</f>
        <v>Terima ditempat</v>
      </c>
    </row>
    <row r="62" spans="1:11" ht="30" customHeight="1" x14ac:dyDescent="0.15">
      <c r="A62" s="263">
        <v>52</v>
      </c>
      <c r="B62" s="264" t="str">
        <f>'Survey BB'!B67</f>
        <v>Profil Tank 1100 liter</v>
      </c>
      <c r="C62" s="265" t="str">
        <f>'Survey BB'!F67</f>
        <v>bh</v>
      </c>
      <c r="D62" s="266" t="str">
        <f>'Survey BB'!E67</f>
        <v>Profil atau setara</v>
      </c>
      <c r="E62" s="270"/>
      <c r="F62" s="270"/>
      <c r="G62" s="270"/>
      <c r="H62" s="270"/>
      <c r="I62" s="270"/>
      <c r="J62" s="267" t="e">
        <f t="shared" si="0"/>
        <v>#DIV/0!</v>
      </c>
      <c r="K62" s="263" t="str">
        <f>'Survey BB'!I67</f>
        <v>Terima ditempat</v>
      </c>
    </row>
    <row r="63" spans="1:11" ht="30" customHeight="1" x14ac:dyDescent="0.15">
      <c r="A63" s="263">
        <v>53</v>
      </c>
      <c r="B63" s="264" t="str">
        <f>'Survey BB'!B68</f>
        <v>Pipa 1/2"</v>
      </c>
      <c r="C63" s="265" t="str">
        <f>'Survey BB'!F68</f>
        <v>bh</v>
      </c>
      <c r="D63" s="266" t="str">
        <f>'Survey BB'!E71</f>
        <v>Ina atau Setara</v>
      </c>
      <c r="E63" s="270"/>
      <c r="F63" s="270"/>
      <c r="G63" s="270"/>
      <c r="H63" s="270"/>
      <c r="I63" s="270"/>
      <c r="J63" s="267" t="e">
        <f t="shared" si="0"/>
        <v>#DIV/0!</v>
      </c>
      <c r="K63" s="263" t="str">
        <f>'Survey BB'!I68</f>
        <v>Terima ditempat</v>
      </c>
    </row>
    <row r="64" spans="1:11" ht="30" customHeight="1" x14ac:dyDescent="0.15">
      <c r="A64" s="263">
        <v>54</v>
      </c>
      <c r="B64" s="264" t="str">
        <f>'Survey BB'!B69</f>
        <v>Pipa 3"</v>
      </c>
      <c r="C64" s="265" t="str">
        <f>'Survey BB'!F69</f>
        <v>Unit</v>
      </c>
      <c r="D64" s="266" t="str">
        <f>'Survey BB'!E69</f>
        <v>Wavin atau Setara</v>
      </c>
      <c r="E64" s="270"/>
      <c r="F64" s="270"/>
      <c r="G64" s="270"/>
      <c r="H64" s="270"/>
      <c r="I64" s="270"/>
      <c r="J64" s="267" t="e">
        <f t="shared" si="0"/>
        <v>#DIV/0!</v>
      </c>
      <c r="K64" s="263" t="str">
        <f>'Survey BB'!I69</f>
        <v>Terima ditempat</v>
      </c>
    </row>
    <row r="65" spans="1:11" ht="30" customHeight="1" x14ac:dyDescent="0.15">
      <c r="A65" s="263">
        <v>55</v>
      </c>
      <c r="B65" s="264" t="str">
        <f>'Survey BB'!B70</f>
        <v>Socket PVC 1/2"</v>
      </c>
      <c r="C65" s="265" t="str">
        <f>'Survey BB'!F70</f>
        <v>Unit</v>
      </c>
      <c r="D65" s="266" t="str">
        <f>'Survey BB'!E70</f>
        <v>Wavin atau Setara</v>
      </c>
      <c r="E65" s="270"/>
      <c r="F65" s="270"/>
      <c r="G65" s="270"/>
      <c r="H65" s="270"/>
      <c r="I65" s="270"/>
      <c r="J65" s="267" t="e">
        <f t="shared" si="0"/>
        <v>#DIV/0!</v>
      </c>
      <c r="K65" s="263" t="str">
        <f>'Survey BB'!I70</f>
        <v>Terima ditempat</v>
      </c>
    </row>
    <row r="66" spans="1:11" ht="30" customHeight="1" x14ac:dyDescent="0.15">
      <c r="A66" s="263">
        <v>56</v>
      </c>
      <c r="B66" s="264" t="str">
        <f>'Survey BB'!B71</f>
        <v>Kran Air GIP 1/2"</v>
      </c>
      <c r="C66" s="265" t="str">
        <f>'Survey BB'!F71</f>
        <v>Unit</v>
      </c>
      <c r="D66" s="266" t="str">
        <f>'Survey BB'!E71</f>
        <v>Ina atau Setara</v>
      </c>
      <c r="E66" s="270"/>
      <c r="F66" s="270"/>
      <c r="G66" s="270"/>
      <c r="H66" s="270"/>
      <c r="I66" s="270"/>
      <c r="J66" s="267" t="e">
        <f t="shared" si="0"/>
        <v>#DIV/0!</v>
      </c>
      <c r="K66" s="263" t="str">
        <f>'Survey BB'!I71</f>
        <v>Terima ditempat</v>
      </c>
    </row>
    <row r="67" spans="1:11" ht="30" customHeight="1" x14ac:dyDescent="0.15">
      <c r="A67" s="263">
        <v>57</v>
      </c>
      <c r="B67" s="264" t="str">
        <f>'Survey BB'!B72</f>
        <v>Kusen Pintu 5/10 cm (Uk. Menyesuaikan)</v>
      </c>
      <c r="C67" s="265" t="str">
        <f>'Survey BB'!F72</f>
        <v>Unit</v>
      </c>
      <c r="D67" s="266" t="str">
        <f>'Survey BB'!E72</f>
        <v>Kayu Besi</v>
      </c>
      <c r="E67" s="270"/>
      <c r="F67" s="270"/>
      <c r="G67" s="270"/>
      <c r="H67" s="270"/>
      <c r="I67" s="270"/>
      <c r="J67" s="267" t="e">
        <f t="shared" si="0"/>
        <v>#DIV/0!</v>
      </c>
      <c r="K67" s="263" t="str">
        <f>'Survey BB'!I72</f>
        <v>Terima ditempat</v>
      </c>
    </row>
    <row r="68" spans="1:11" ht="30" customHeight="1" x14ac:dyDescent="0.15">
      <c r="A68" s="263">
        <v>58</v>
      </c>
      <c r="B68" s="264" t="str">
        <f>'Survey BB'!B73</f>
        <v>Kusen Jendela Kayu Besi (Uk. Menyesuaikan)</v>
      </c>
      <c r="C68" s="265" t="str">
        <f>'Survey BB'!F73</f>
        <v>Unit</v>
      </c>
      <c r="D68" s="266" t="str">
        <f>'Survey BB'!E73</f>
        <v>Kayu Besi</v>
      </c>
      <c r="E68" s="270"/>
      <c r="F68" s="270"/>
      <c r="G68" s="270"/>
      <c r="H68" s="270"/>
      <c r="I68" s="270"/>
      <c r="J68" s="267" t="e">
        <f t="shared" ref="J68:J70" si="1">IF(B68&lt;&gt;"",AVERAGE(E68:G68),"")</f>
        <v>#DIV/0!</v>
      </c>
      <c r="K68" s="263" t="str">
        <f>'Survey BB'!I73</f>
        <v>Terima ditempat</v>
      </c>
    </row>
    <row r="69" spans="1:11" ht="30" customHeight="1" x14ac:dyDescent="0.15">
      <c r="A69" s="263">
        <v>59</v>
      </c>
      <c r="B69" s="264" t="str">
        <f>'Survey BB'!B74</f>
        <v>Daun Pintu Kayu Besi</v>
      </c>
      <c r="C69" s="265" t="str">
        <f>'Survey BB'!F74</f>
        <v>Unit</v>
      </c>
      <c r="D69" s="266" t="str">
        <f>'Survey BB'!E74</f>
        <v>Kayu Besi</v>
      </c>
      <c r="E69" s="270"/>
      <c r="F69" s="270"/>
      <c r="G69" s="270"/>
      <c r="H69" s="270"/>
      <c r="I69" s="270"/>
      <c r="J69" s="267" t="e">
        <f t="shared" si="1"/>
        <v>#DIV/0!</v>
      </c>
      <c r="K69" s="263" t="str">
        <f>'Survey BB'!I74</f>
        <v>Terima ditempat</v>
      </c>
    </row>
    <row r="70" spans="1:11" ht="30" customHeight="1" x14ac:dyDescent="0.15">
      <c r="A70" s="263">
        <v>60</v>
      </c>
      <c r="B70" s="264" t="str">
        <f>'Survey BB'!B75</f>
        <v>Daun Jendela Kaca Kayu Besi</v>
      </c>
      <c r="C70" s="265" t="str">
        <f>'Survey BB'!F75</f>
        <v>Unit</v>
      </c>
      <c r="D70" s="266" t="str">
        <f>'Survey BB'!E75</f>
        <v>Kayu Besi</v>
      </c>
      <c r="E70" s="270"/>
      <c r="F70" s="270"/>
      <c r="G70" s="270"/>
      <c r="H70" s="270"/>
      <c r="I70" s="270"/>
      <c r="J70" s="267" t="e">
        <f t="shared" si="1"/>
        <v>#DIV/0!</v>
      </c>
      <c r="K70" s="263" t="str">
        <f>'Survey BB'!I75</f>
        <v>Terima ditempat</v>
      </c>
    </row>
    <row r="71" spans="1:11" ht="30" customHeight="1" x14ac:dyDescent="0.15">
      <c r="A71" s="263"/>
      <c r="B71" s="264"/>
      <c r="C71" s="265"/>
      <c r="D71" s="266"/>
      <c r="E71" s="270"/>
      <c r="F71" s="270"/>
      <c r="G71" s="270"/>
      <c r="H71" s="270"/>
      <c r="I71" s="270"/>
      <c r="J71" s="267"/>
      <c r="K71" s="270"/>
    </row>
    <row r="72" spans="1:11" ht="30" customHeight="1" x14ac:dyDescent="0.15">
      <c r="A72" s="263"/>
      <c r="B72" s="264"/>
      <c r="C72" s="265"/>
      <c r="D72" s="266"/>
      <c r="E72" s="270"/>
      <c r="F72" s="270"/>
      <c r="G72" s="270"/>
      <c r="H72" s="270"/>
      <c r="I72" s="270"/>
      <c r="J72" s="267"/>
      <c r="K72" s="270"/>
    </row>
    <row r="73" spans="1:11" ht="30" customHeight="1" x14ac:dyDescent="0.15">
      <c r="A73" s="263"/>
      <c r="B73" s="264"/>
      <c r="C73" s="265"/>
      <c r="D73" s="266"/>
      <c r="E73" s="270"/>
      <c r="F73" s="270"/>
      <c r="G73" s="270"/>
      <c r="H73" s="270"/>
      <c r="I73" s="270"/>
      <c r="J73" s="267"/>
      <c r="K73" s="270"/>
    </row>
    <row r="74" spans="1:11" ht="30" customHeight="1" x14ac:dyDescent="0.15">
      <c r="A74" s="263" t="s">
        <v>630</v>
      </c>
      <c r="B74" s="264"/>
      <c r="C74" s="268"/>
      <c r="D74" s="269"/>
      <c r="E74" s="270"/>
      <c r="F74" s="270"/>
      <c r="G74" s="270"/>
      <c r="H74" s="270"/>
      <c r="I74" s="270"/>
      <c r="J74" s="270"/>
      <c r="K74" s="270"/>
    </row>
    <row r="75" spans="1:11" ht="14.25" customHeight="1" x14ac:dyDescent="0.15">
      <c r="A75" s="271"/>
      <c r="B75" s="272"/>
      <c r="C75" s="272"/>
      <c r="D75" s="272"/>
      <c r="E75" s="272"/>
      <c r="F75" s="272"/>
      <c r="G75" s="272"/>
      <c r="H75" s="272"/>
      <c r="I75" s="272"/>
      <c r="J75" s="272"/>
      <c r="K75" s="272"/>
    </row>
    <row r="76" spans="1:11" ht="14.25" customHeight="1" x14ac:dyDescent="0.15">
      <c r="A76" s="523" t="s">
        <v>631</v>
      </c>
      <c r="B76" s="488"/>
      <c r="C76" s="271"/>
      <c r="D76" s="272"/>
      <c r="E76" s="272"/>
      <c r="F76" s="272"/>
      <c r="G76" s="272"/>
      <c r="H76" s="272"/>
      <c r="I76" s="272"/>
      <c r="J76" s="272"/>
      <c r="K76" s="272"/>
    </row>
    <row r="77" spans="1:11" ht="14" x14ac:dyDescent="0.15">
      <c r="A77" s="273" t="s">
        <v>19</v>
      </c>
      <c r="B77" s="524" t="s">
        <v>632</v>
      </c>
      <c r="C77" s="524"/>
      <c r="D77" s="524"/>
      <c r="E77" s="524"/>
      <c r="F77" s="524"/>
      <c r="G77" s="524"/>
      <c r="H77" s="524"/>
      <c r="I77" s="524"/>
      <c r="J77" s="524"/>
      <c r="K77" s="524"/>
    </row>
    <row r="78" spans="1:11" ht="14" x14ac:dyDescent="0.15">
      <c r="A78" s="273" t="s">
        <v>20</v>
      </c>
      <c r="B78" s="524" t="s">
        <v>633</v>
      </c>
      <c r="C78" s="524"/>
      <c r="D78" s="524"/>
      <c r="E78" s="524"/>
      <c r="F78" s="524"/>
      <c r="G78" s="524"/>
      <c r="H78" s="524"/>
      <c r="I78" s="524"/>
      <c r="J78" s="524"/>
      <c r="K78" s="524"/>
    </row>
    <row r="79" spans="1:11" ht="14" x14ac:dyDescent="0.15">
      <c r="A79" s="273" t="s">
        <v>21</v>
      </c>
      <c r="B79" s="524" t="s">
        <v>634</v>
      </c>
      <c r="C79" s="524"/>
      <c r="D79" s="524"/>
      <c r="E79" s="524"/>
      <c r="F79" s="524"/>
      <c r="G79" s="524"/>
      <c r="H79" s="524"/>
      <c r="I79" s="524"/>
      <c r="J79" s="524"/>
      <c r="K79" s="524"/>
    </row>
    <row r="80" spans="1:11" ht="14.25" customHeight="1" x14ac:dyDescent="0.15">
      <c r="A80" s="273"/>
      <c r="B80" s="260"/>
      <c r="C80" s="260"/>
      <c r="D80" s="260"/>
      <c r="E80" s="260"/>
      <c r="F80" s="260"/>
      <c r="G80" s="260"/>
      <c r="H80" s="260"/>
      <c r="I80" s="260"/>
      <c r="J80" s="260"/>
      <c r="K80" s="260"/>
    </row>
    <row r="81" spans="1:11" ht="14.25" customHeight="1" x14ac:dyDescent="0.15">
      <c r="A81" s="271"/>
      <c r="B81" s="272"/>
      <c r="C81" s="272"/>
      <c r="D81" s="272"/>
      <c r="E81" s="272"/>
      <c r="F81" s="272"/>
      <c r="G81" s="272"/>
      <c r="H81" s="272"/>
      <c r="I81" s="272"/>
      <c r="J81" s="272"/>
      <c r="K81" s="272"/>
    </row>
    <row r="82" spans="1:11" ht="14.25" customHeight="1" x14ac:dyDescent="0.15">
      <c r="A82" s="271"/>
      <c r="B82" s="272"/>
      <c r="C82" s="272"/>
      <c r="D82" s="272"/>
      <c r="E82" s="272"/>
      <c r="F82" s="274"/>
      <c r="I82" s="275" t="str">
        <f>'[131]Total II-15'!D10</f>
        <v>Sorong</v>
      </c>
      <c r="J82" s="525" t="str">
        <f>E!G39</f>
        <v>Sorong, …..  …........................  2026</v>
      </c>
      <c r="K82" s="525"/>
    </row>
    <row r="83" spans="1:11" ht="14.25" customHeight="1" x14ac:dyDescent="0.15">
      <c r="A83" s="271"/>
      <c r="B83" s="511" t="s">
        <v>516</v>
      </c>
      <c r="C83" s="488"/>
      <c r="D83" s="488"/>
      <c r="E83" s="272"/>
      <c r="F83" s="511" t="s">
        <v>335</v>
      </c>
      <c r="G83" s="488"/>
      <c r="H83" s="488"/>
      <c r="I83" s="488"/>
      <c r="J83" s="488"/>
      <c r="K83" s="259"/>
    </row>
    <row r="84" spans="1:11" ht="14.25" customHeight="1" x14ac:dyDescent="0.15">
      <c r="A84" s="271"/>
      <c r="B84" s="511" t="s">
        <v>322</v>
      </c>
      <c r="C84" s="488"/>
      <c r="D84" s="488"/>
      <c r="E84" s="272"/>
      <c r="F84" s="511" t="str">
        <f>"Kelompok Calon Penerima Bantuan (KCPB) "&amp;D2</f>
        <v>Kelompok Calon Penerima Bantuan (KCPB) Membangun Bersama</v>
      </c>
      <c r="G84" s="488"/>
      <c r="H84" s="488"/>
      <c r="I84" s="488"/>
      <c r="J84" s="488"/>
      <c r="K84" s="259"/>
    </row>
    <row r="85" spans="1:11" ht="14.25" customHeight="1" x14ac:dyDescent="0.15">
      <c r="A85" s="271"/>
      <c r="B85" s="511"/>
      <c r="C85" s="488"/>
      <c r="D85" s="488"/>
      <c r="E85" s="272"/>
      <c r="F85" s="511" t="s">
        <v>635</v>
      </c>
      <c r="G85" s="488"/>
      <c r="H85" s="488"/>
      <c r="I85" s="488"/>
      <c r="J85" s="488"/>
      <c r="K85" s="259"/>
    </row>
    <row r="86" spans="1:11" ht="14.25" customHeight="1" x14ac:dyDescent="0.15">
      <c r="A86" s="271"/>
      <c r="B86" s="276"/>
      <c r="C86" s="276"/>
      <c r="D86" s="276"/>
      <c r="E86" s="272"/>
      <c r="F86" s="276"/>
      <c r="G86" s="276"/>
      <c r="H86" s="276"/>
      <c r="I86" s="276"/>
      <c r="J86" s="276"/>
      <c r="K86" s="259"/>
    </row>
    <row r="87" spans="1:11" ht="14.25" customHeight="1" x14ac:dyDescent="0.15">
      <c r="A87" s="271"/>
      <c r="B87" s="276"/>
      <c r="C87" s="276"/>
      <c r="D87" s="276"/>
      <c r="E87" s="272"/>
      <c r="F87" s="276"/>
      <c r="G87" s="276"/>
      <c r="H87" s="276"/>
      <c r="I87" s="276"/>
      <c r="J87" s="259"/>
      <c r="K87" s="259"/>
    </row>
    <row r="88" spans="1:11" ht="14.25" customHeight="1" x14ac:dyDescent="0.15">
      <c r="A88" s="271"/>
      <c r="B88" s="276"/>
      <c r="C88" s="276"/>
      <c r="D88" s="276"/>
      <c r="E88" s="272"/>
      <c r="F88" s="276"/>
      <c r="G88" s="276"/>
      <c r="H88" s="276"/>
      <c r="I88" s="276"/>
      <c r="J88" s="259"/>
      <c r="K88" s="259"/>
    </row>
    <row r="89" spans="1:11" ht="14.25" customHeight="1" x14ac:dyDescent="0.15">
      <c r="A89" s="271"/>
      <c r="B89" s="276"/>
      <c r="C89" s="276"/>
      <c r="D89" s="276"/>
      <c r="E89" s="272"/>
      <c r="F89" s="276"/>
      <c r="G89" s="276"/>
      <c r="H89" s="276"/>
      <c r="I89" s="276"/>
      <c r="J89" s="259"/>
      <c r="K89" s="259"/>
    </row>
    <row r="90" spans="1:11" ht="14.25" customHeight="1" x14ac:dyDescent="0.15">
      <c r="A90" s="271"/>
      <c r="B90" s="511" t="str">
        <f>'BA Penyiapan'!O54</f>
        <v>…...............         …...............</v>
      </c>
      <c r="C90" s="488"/>
      <c r="D90" s="488"/>
      <c r="E90" s="272"/>
      <c r="F90" s="511" t="str">
        <f>A.3!J30</f>
        <v>Nama PB 1</v>
      </c>
      <c r="G90" s="488"/>
      <c r="H90" s="488"/>
      <c r="I90" s="488"/>
      <c r="J90" s="488"/>
      <c r="K90" s="259"/>
    </row>
    <row r="91" spans="1:11" ht="14.25" customHeight="1" x14ac:dyDescent="0.15">
      <c r="A91" s="260"/>
      <c r="B91" s="260"/>
      <c r="C91" s="488"/>
      <c r="D91" s="488"/>
      <c r="E91" s="260"/>
      <c r="F91" s="260"/>
      <c r="G91" s="260"/>
      <c r="H91" s="260"/>
      <c r="I91" s="260"/>
      <c r="J91" s="260"/>
      <c r="K91" s="260"/>
    </row>
    <row r="92" spans="1:11" ht="14.25" customHeight="1" x14ac:dyDescent="0.15">
      <c r="A92" s="259"/>
      <c r="B92" s="259"/>
      <c r="C92" s="259"/>
      <c r="D92" s="259"/>
      <c r="E92" s="259"/>
      <c r="F92" s="259"/>
      <c r="G92" s="259"/>
      <c r="H92" s="259"/>
      <c r="I92" s="259"/>
      <c r="J92" s="259"/>
      <c r="K92" s="259"/>
    </row>
    <row r="93" spans="1:11" ht="14.25" customHeight="1" x14ac:dyDescent="0.15">
      <c r="A93" s="259"/>
      <c r="B93" s="259"/>
      <c r="C93" s="259"/>
      <c r="D93" s="259"/>
      <c r="E93" s="259"/>
      <c r="F93" s="259"/>
      <c r="G93" s="259"/>
      <c r="H93" s="259"/>
      <c r="I93" s="259"/>
      <c r="J93" s="259"/>
      <c r="K93" s="259"/>
    </row>
    <row r="94" spans="1:11" ht="14.25" customHeight="1" x14ac:dyDescent="0.15">
      <c r="A94" s="526" t="s">
        <v>636</v>
      </c>
      <c r="B94" s="488"/>
      <c r="C94" s="488"/>
      <c r="D94" s="488"/>
      <c r="E94" s="488"/>
      <c r="F94" s="488"/>
      <c r="G94" s="488"/>
      <c r="H94" s="488"/>
      <c r="I94" s="488"/>
      <c r="J94" s="488"/>
      <c r="K94" s="488"/>
    </row>
    <row r="95" spans="1:11" ht="14.25" customHeight="1" x14ac:dyDescent="0.15">
      <c r="A95" s="524" t="s">
        <v>637</v>
      </c>
      <c r="B95" s="488"/>
      <c r="C95" s="488"/>
      <c r="D95" s="488"/>
      <c r="E95" s="488"/>
      <c r="F95" s="488"/>
      <c r="G95" s="488"/>
      <c r="H95" s="488"/>
      <c r="I95" s="488"/>
      <c r="J95" s="488"/>
    </row>
    <row r="96" spans="1:11" ht="14.25" customHeight="1" x14ac:dyDescent="0.15"/>
    <row r="97" ht="14.25" customHeight="1" x14ac:dyDescent="0.15"/>
    <row r="98" ht="14.25" customHeight="1" x14ac:dyDescent="0.15"/>
    <row r="99" ht="14.25" customHeight="1" x14ac:dyDescent="0.15"/>
    <row r="100" ht="14.25" customHeight="1" x14ac:dyDescent="0.15"/>
    <row r="101" ht="14.25" customHeight="1" x14ac:dyDescent="0.15"/>
    <row r="102" ht="14.25" customHeight="1" x14ac:dyDescent="0.15"/>
    <row r="103" ht="14.25" customHeight="1" x14ac:dyDescent="0.15"/>
    <row r="104" ht="14.25" customHeight="1" x14ac:dyDescent="0.15"/>
    <row r="105" ht="14.25" customHeight="1" x14ac:dyDescent="0.15"/>
    <row r="106" ht="14.25" customHeight="1" x14ac:dyDescent="0.15"/>
    <row r="107" ht="14.25" customHeight="1" x14ac:dyDescent="0.15"/>
    <row r="108" ht="14.25" customHeight="1" x14ac:dyDescent="0.15"/>
    <row r="109" ht="14.25" customHeight="1" x14ac:dyDescent="0.15"/>
    <row r="110" ht="14.25" customHeight="1" x14ac:dyDescent="0.15"/>
    <row r="111" ht="14.25" customHeight="1" x14ac:dyDescent="0.15"/>
    <row r="112" ht="14.25" customHeight="1" x14ac:dyDescent="0.15"/>
    <row r="113" ht="14.25" customHeight="1" x14ac:dyDescent="0.15"/>
    <row r="114" ht="14.25" customHeight="1" x14ac:dyDescent="0.15"/>
    <row r="115" ht="14.25" customHeight="1" x14ac:dyDescent="0.15"/>
    <row r="116" ht="14.25" customHeight="1" x14ac:dyDescent="0.15"/>
    <row r="117" ht="14.25" customHeight="1" x14ac:dyDescent="0.15"/>
    <row r="118" ht="14.25" customHeight="1" x14ac:dyDescent="0.15"/>
    <row r="119" ht="14.25" customHeight="1" x14ac:dyDescent="0.15"/>
    <row r="120" ht="14.25" customHeight="1" x14ac:dyDescent="0.15"/>
    <row r="121" ht="14.25" customHeight="1" x14ac:dyDescent="0.15"/>
    <row r="122" ht="14.25" customHeight="1" x14ac:dyDescent="0.15"/>
    <row r="123" ht="14.25" customHeight="1" x14ac:dyDescent="0.15"/>
    <row r="124" ht="14.25" customHeight="1" x14ac:dyDescent="0.15"/>
    <row r="125" ht="14.25" customHeight="1" x14ac:dyDescent="0.15"/>
    <row r="126" ht="14.25" customHeight="1" x14ac:dyDescent="0.15"/>
    <row r="127" ht="14.25" customHeight="1" x14ac:dyDescent="0.15"/>
    <row r="128" ht="14.25" customHeight="1" x14ac:dyDescent="0.15"/>
    <row r="129" ht="14.25" customHeight="1" x14ac:dyDescent="0.15"/>
    <row r="130" ht="14.25" customHeight="1" x14ac:dyDescent="0.15"/>
    <row r="131" ht="14.25" customHeight="1" x14ac:dyDescent="0.15"/>
    <row r="132" ht="14.25" customHeight="1" x14ac:dyDescent="0.15"/>
    <row r="133" ht="14.25" customHeight="1" x14ac:dyDescent="0.15"/>
    <row r="134" ht="14.25" customHeight="1" x14ac:dyDescent="0.15"/>
    <row r="135" ht="14.25" customHeight="1" x14ac:dyDescent="0.15"/>
    <row r="136" ht="14.25" customHeight="1" x14ac:dyDescent="0.15"/>
    <row r="137" ht="14.25" customHeight="1" x14ac:dyDescent="0.15"/>
    <row r="138" ht="14.25" customHeight="1" x14ac:dyDescent="0.15"/>
    <row r="139" ht="14.25" customHeight="1" x14ac:dyDescent="0.15"/>
    <row r="140" ht="14.25" customHeight="1" x14ac:dyDescent="0.15"/>
    <row r="141" ht="14.25" customHeight="1" x14ac:dyDescent="0.15"/>
    <row r="142" ht="14.25" customHeight="1" x14ac:dyDescent="0.15"/>
    <row r="143" ht="14.25" customHeight="1" x14ac:dyDescent="0.15"/>
    <row r="144" ht="14.25" customHeight="1" x14ac:dyDescent="0.15"/>
    <row r="145" ht="14.25" customHeight="1" x14ac:dyDescent="0.15"/>
    <row r="146" ht="14.25" customHeight="1" x14ac:dyDescent="0.15"/>
    <row r="147" ht="14.25" customHeight="1" x14ac:dyDescent="0.15"/>
    <row r="148" ht="14.25" customHeight="1" x14ac:dyDescent="0.15"/>
    <row r="149" ht="14.25" customHeight="1" x14ac:dyDescent="0.15"/>
    <row r="150" ht="14.25" customHeight="1" x14ac:dyDescent="0.15"/>
    <row r="151" ht="14.25" customHeight="1" x14ac:dyDescent="0.15"/>
    <row r="152" ht="14.25" customHeight="1" x14ac:dyDescent="0.15"/>
    <row r="153" ht="14.25" customHeight="1" x14ac:dyDescent="0.15"/>
    <row r="154" ht="14.25" customHeight="1" x14ac:dyDescent="0.15"/>
    <row r="155" ht="14.25" customHeight="1" x14ac:dyDescent="0.15"/>
    <row r="156" ht="14.25" customHeight="1" x14ac:dyDescent="0.15"/>
    <row r="157" ht="14.25" customHeight="1" x14ac:dyDescent="0.15"/>
    <row r="158" ht="14.25" customHeight="1" x14ac:dyDescent="0.15"/>
    <row r="159" ht="14.25" customHeight="1" x14ac:dyDescent="0.15"/>
    <row r="160" ht="14.25" customHeight="1" x14ac:dyDescent="0.15"/>
    <row r="161" ht="14.25" customHeight="1" x14ac:dyDescent="0.15"/>
    <row r="162" ht="14.25" customHeight="1" x14ac:dyDescent="0.15"/>
    <row r="163" ht="14.25" customHeight="1" x14ac:dyDescent="0.15"/>
    <row r="164" ht="14.25" customHeight="1" x14ac:dyDescent="0.15"/>
    <row r="165" ht="14.25" customHeight="1" x14ac:dyDescent="0.15"/>
    <row r="166" ht="14.25" customHeight="1" x14ac:dyDescent="0.15"/>
    <row r="167" ht="14.25" customHeight="1" x14ac:dyDescent="0.15"/>
    <row r="168" ht="14.25" customHeight="1" x14ac:dyDescent="0.15"/>
    <row r="169" ht="14.25" customHeight="1" x14ac:dyDescent="0.15"/>
    <row r="170" ht="14.25" customHeight="1" x14ac:dyDescent="0.15"/>
    <row r="171" ht="14.25" customHeight="1" x14ac:dyDescent="0.15"/>
    <row r="172" ht="14.25" customHeight="1" x14ac:dyDescent="0.15"/>
    <row r="173" ht="14.25" customHeight="1" x14ac:dyDescent="0.15"/>
    <row r="174" ht="14.25" customHeight="1" x14ac:dyDescent="0.15"/>
    <row r="175" ht="14.25" customHeight="1" x14ac:dyDescent="0.15"/>
    <row r="176" ht="14.25" customHeight="1" x14ac:dyDescent="0.15"/>
    <row r="177" ht="14.25" customHeight="1" x14ac:dyDescent="0.15"/>
    <row r="178" ht="14.25" customHeight="1" x14ac:dyDescent="0.15"/>
    <row r="179" ht="14.25" customHeight="1" x14ac:dyDescent="0.15"/>
    <row r="180" ht="14.25" customHeight="1" x14ac:dyDescent="0.15"/>
    <row r="181" ht="14.25" customHeight="1" x14ac:dyDescent="0.15"/>
    <row r="182" ht="14.25" customHeight="1" x14ac:dyDescent="0.15"/>
    <row r="183" ht="14.25" customHeight="1" x14ac:dyDescent="0.15"/>
    <row r="184" ht="14.25" customHeight="1" x14ac:dyDescent="0.15"/>
    <row r="185" ht="14.25" customHeight="1" x14ac:dyDescent="0.15"/>
    <row r="186" ht="14.25" customHeight="1" x14ac:dyDescent="0.15"/>
    <row r="187" ht="14.25" customHeight="1" x14ac:dyDescent="0.15"/>
    <row r="188" ht="14.25" customHeight="1" x14ac:dyDescent="0.15"/>
    <row r="189" ht="14.25" customHeight="1" x14ac:dyDescent="0.15"/>
    <row r="190" ht="14.25" customHeight="1" x14ac:dyDescent="0.15"/>
    <row r="191" ht="14.25" customHeight="1" x14ac:dyDescent="0.15"/>
    <row r="192" ht="14.25" customHeight="1" x14ac:dyDescent="0.15"/>
    <row r="193" ht="14.25" customHeight="1" x14ac:dyDescent="0.15"/>
    <row r="194" ht="14.25" customHeight="1" x14ac:dyDescent="0.15"/>
    <row r="195" ht="14.25" customHeight="1" x14ac:dyDescent="0.15"/>
    <row r="196" ht="14.25" customHeight="1" x14ac:dyDescent="0.15"/>
    <row r="197" ht="14.25" customHeight="1" x14ac:dyDescent="0.15"/>
    <row r="198" ht="14.25" customHeight="1" x14ac:dyDescent="0.15"/>
    <row r="199" ht="14.25" customHeight="1" x14ac:dyDescent="0.15"/>
    <row r="200" ht="14.25" customHeight="1" x14ac:dyDescent="0.15"/>
    <row r="201" ht="14.25" customHeight="1" x14ac:dyDescent="0.15"/>
    <row r="202" ht="14.25" customHeight="1" x14ac:dyDescent="0.15"/>
    <row r="203" ht="14.25" customHeight="1" x14ac:dyDescent="0.15"/>
    <row r="204" ht="14.25" customHeight="1" x14ac:dyDescent="0.15"/>
    <row r="205" ht="14.25" customHeight="1" x14ac:dyDescent="0.15"/>
    <row r="206" ht="14.25" customHeight="1" x14ac:dyDescent="0.15"/>
    <row r="207" ht="14.25" customHeight="1" x14ac:dyDescent="0.15"/>
    <row r="208" ht="14.25" customHeight="1" x14ac:dyDescent="0.15"/>
    <row r="209" ht="14.25" customHeight="1" x14ac:dyDescent="0.15"/>
    <row r="210" ht="14.25" customHeight="1" x14ac:dyDescent="0.15"/>
    <row r="211" ht="14.25" customHeight="1" x14ac:dyDescent="0.15"/>
    <row r="212" ht="14.25" customHeight="1" x14ac:dyDescent="0.15"/>
    <row r="213" ht="14.25" customHeight="1" x14ac:dyDescent="0.15"/>
    <row r="214" ht="14.25" customHeight="1" x14ac:dyDescent="0.15"/>
    <row r="215" ht="14.25" customHeight="1" x14ac:dyDescent="0.15"/>
    <row r="216" ht="14.25" customHeight="1" x14ac:dyDescent="0.15"/>
    <row r="217" ht="14.25" customHeight="1" x14ac:dyDescent="0.15"/>
    <row r="218" ht="14.25" customHeight="1" x14ac:dyDescent="0.15"/>
    <row r="219" ht="14.25" customHeight="1" x14ac:dyDescent="0.15"/>
    <row r="220" ht="14.25" customHeight="1" x14ac:dyDescent="0.15"/>
    <row r="221" ht="14.25" customHeight="1" x14ac:dyDescent="0.15"/>
    <row r="222" ht="14.25" customHeight="1" x14ac:dyDescent="0.15"/>
    <row r="223" ht="14.25" customHeight="1" x14ac:dyDescent="0.15"/>
    <row r="224" ht="14.25" customHeight="1" x14ac:dyDescent="0.15"/>
    <row r="225" ht="14.25" customHeight="1" x14ac:dyDescent="0.15"/>
    <row r="226" ht="14.25" customHeight="1" x14ac:dyDescent="0.15"/>
    <row r="227" ht="14.25" customHeight="1" x14ac:dyDescent="0.15"/>
    <row r="228" ht="14.25" customHeight="1" x14ac:dyDescent="0.15"/>
    <row r="229" ht="14.25" customHeight="1" x14ac:dyDescent="0.15"/>
    <row r="230" ht="14.25" customHeight="1" x14ac:dyDescent="0.15"/>
    <row r="231" ht="14.25" customHeight="1" x14ac:dyDescent="0.15"/>
    <row r="232" ht="14.25" customHeight="1" x14ac:dyDescent="0.15"/>
    <row r="233" ht="14.25" customHeight="1" x14ac:dyDescent="0.15"/>
    <row r="234" ht="14.25" customHeight="1" x14ac:dyDescent="0.15"/>
    <row r="235" ht="14.25" customHeight="1" x14ac:dyDescent="0.15"/>
    <row r="236" ht="14.25" customHeight="1" x14ac:dyDescent="0.15"/>
    <row r="237" ht="14.25" customHeight="1" x14ac:dyDescent="0.15"/>
    <row r="238" ht="14.25" customHeight="1" x14ac:dyDescent="0.15"/>
    <row r="239" ht="14.25" customHeight="1" x14ac:dyDescent="0.15"/>
    <row r="240" ht="14.25" customHeight="1" x14ac:dyDescent="0.15"/>
    <row r="241" ht="14.25" customHeight="1" x14ac:dyDescent="0.15"/>
    <row r="242" ht="14.25" customHeight="1" x14ac:dyDescent="0.15"/>
    <row r="243" ht="14.25" customHeight="1" x14ac:dyDescent="0.15"/>
    <row r="244" ht="14.25" customHeight="1" x14ac:dyDescent="0.15"/>
    <row r="245" ht="14.25" customHeight="1" x14ac:dyDescent="0.15"/>
    <row r="246" ht="14.25" customHeight="1" x14ac:dyDescent="0.15"/>
    <row r="247" ht="14.25" customHeight="1" x14ac:dyDescent="0.15"/>
    <row r="248" ht="14.25" customHeight="1" x14ac:dyDescent="0.15"/>
    <row r="249" ht="14.25" customHeight="1" x14ac:dyDescent="0.15"/>
    <row r="250" ht="14.25" customHeight="1" x14ac:dyDescent="0.15"/>
    <row r="251" ht="14.25" customHeight="1" x14ac:dyDescent="0.15"/>
    <row r="252" ht="14.25" customHeight="1" x14ac:dyDescent="0.15"/>
    <row r="253" ht="14.25" customHeight="1" x14ac:dyDescent="0.15"/>
    <row r="254" ht="14.25" customHeight="1" x14ac:dyDescent="0.15"/>
    <row r="255" ht="14.25" customHeight="1" x14ac:dyDescent="0.15"/>
    <row r="256" ht="14.25" customHeight="1" x14ac:dyDescent="0.15"/>
    <row r="257" ht="14.25" customHeight="1" x14ac:dyDescent="0.15"/>
    <row r="258" ht="14.25" customHeight="1" x14ac:dyDescent="0.15"/>
    <row r="259" ht="14.25" customHeight="1" x14ac:dyDescent="0.15"/>
    <row r="260" ht="14.25" customHeight="1" x14ac:dyDescent="0.15"/>
    <row r="261" ht="14.25" customHeight="1" x14ac:dyDescent="0.15"/>
    <row r="262" ht="14.25" customHeight="1" x14ac:dyDescent="0.15"/>
    <row r="263" ht="14.25" customHeight="1" x14ac:dyDescent="0.15"/>
    <row r="264" ht="14.25" customHeight="1" x14ac:dyDescent="0.15"/>
    <row r="265" ht="14.25" customHeight="1" x14ac:dyDescent="0.15"/>
    <row r="266" ht="14.25" customHeight="1" x14ac:dyDescent="0.15"/>
    <row r="267" ht="14.25" customHeight="1" x14ac:dyDescent="0.15"/>
    <row r="268" ht="14.25" customHeight="1" x14ac:dyDescent="0.15"/>
    <row r="269" ht="14.25" customHeight="1" x14ac:dyDescent="0.15"/>
    <row r="270" ht="14.25" customHeight="1" x14ac:dyDescent="0.15"/>
    <row r="271" ht="14.25" customHeight="1" x14ac:dyDescent="0.15"/>
    <row r="272" ht="14.25" customHeight="1" x14ac:dyDescent="0.15"/>
    <row r="273" ht="14.25" customHeight="1" x14ac:dyDescent="0.15"/>
    <row r="274" ht="14.25" customHeight="1" x14ac:dyDescent="0.15"/>
    <row r="275" ht="14.25" customHeight="1" x14ac:dyDescent="0.15"/>
    <row r="276" ht="14.25" customHeight="1" x14ac:dyDescent="0.15"/>
    <row r="277" ht="14.25" customHeight="1" x14ac:dyDescent="0.15"/>
    <row r="278" ht="14.25" customHeight="1" x14ac:dyDescent="0.15"/>
    <row r="279" ht="14.25" customHeight="1" x14ac:dyDescent="0.15"/>
    <row r="280" ht="14.25" customHeight="1" x14ac:dyDescent="0.15"/>
    <row r="281" ht="14.25" customHeight="1" x14ac:dyDescent="0.15"/>
    <row r="282" ht="14.25" customHeight="1" x14ac:dyDescent="0.15"/>
    <row r="283" ht="14.25" customHeight="1" x14ac:dyDescent="0.15"/>
    <row r="284" ht="14.25" customHeight="1" x14ac:dyDescent="0.15"/>
    <row r="285" ht="14.25" customHeight="1" x14ac:dyDescent="0.15"/>
    <row r="286" ht="14.25" customHeight="1" x14ac:dyDescent="0.15"/>
    <row r="287" ht="14.25" customHeight="1" x14ac:dyDescent="0.15"/>
    <row r="288" ht="14.25" customHeight="1" x14ac:dyDescent="0.15"/>
    <row r="289" ht="14.25" customHeight="1" x14ac:dyDescent="0.15"/>
    <row r="290" ht="14.25" customHeight="1" x14ac:dyDescent="0.15"/>
    <row r="291" ht="14.25" customHeight="1" x14ac:dyDescent="0.15"/>
    <row r="292" ht="14.25" customHeight="1" x14ac:dyDescent="0.15"/>
    <row r="293" ht="14.25" customHeight="1" x14ac:dyDescent="0.15"/>
    <row r="294" ht="14.25" customHeight="1" x14ac:dyDescent="0.15"/>
    <row r="295" ht="14.25" customHeight="1" x14ac:dyDescent="0.15"/>
    <row r="296" ht="14.25" customHeight="1" x14ac:dyDescent="0.15"/>
    <row r="297" ht="14.25" customHeight="1" x14ac:dyDescent="0.15"/>
    <row r="298" ht="14.25" customHeight="1" x14ac:dyDescent="0.15"/>
    <row r="299" ht="14.25" customHeight="1" x14ac:dyDescent="0.15"/>
    <row r="300" ht="14.25" customHeight="1" x14ac:dyDescent="0.15"/>
    <row r="301" ht="14.25" customHeight="1" x14ac:dyDescent="0.15"/>
    <row r="302" ht="14.25" customHeight="1" x14ac:dyDescent="0.15"/>
    <row r="303" ht="14.25" customHeight="1" x14ac:dyDescent="0.15"/>
    <row r="304" ht="14.25" customHeight="1" x14ac:dyDescent="0.15"/>
    <row r="305" ht="14.25" customHeight="1" x14ac:dyDescent="0.15"/>
    <row r="306" ht="14.25" customHeight="1" x14ac:dyDescent="0.15"/>
    <row r="307" ht="14.25" customHeight="1" x14ac:dyDescent="0.15"/>
    <row r="308" ht="14.25" customHeight="1" x14ac:dyDescent="0.15"/>
    <row r="309" ht="14.25" customHeight="1" x14ac:dyDescent="0.15"/>
    <row r="310" ht="14.25" customHeight="1" x14ac:dyDescent="0.15"/>
    <row r="311" ht="14.25" customHeight="1" x14ac:dyDescent="0.15"/>
    <row r="312" ht="14.25" customHeight="1" x14ac:dyDescent="0.15"/>
    <row r="313" ht="14.25" customHeight="1" x14ac:dyDescent="0.15"/>
    <row r="314" ht="14.25" customHeight="1" x14ac:dyDescent="0.15"/>
    <row r="315" ht="14.25" customHeight="1" x14ac:dyDescent="0.15"/>
    <row r="316" ht="14.25" customHeight="1" x14ac:dyDescent="0.15"/>
    <row r="317" ht="14.25" customHeight="1" x14ac:dyDescent="0.15"/>
    <row r="318" ht="14.25" customHeight="1" x14ac:dyDescent="0.15"/>
    <row r="319" ht="14.25" customHeight="1" x14ac:dyDescent="0.15"/>
    <row r="320" ht="14.25" customHeight="1" x14ac:dyDescent="0.15"/>
    <row r="321" ht="14.25" customHeight="1" x14ac:dyDescent="0.15"/>
    <row r="322" ht="14.25" customHeight="1" x14ac:dyDescent="0.15"/>
    <row r="323" ht="14.25" customHeight="1" x14ac:dyDescent="0.15"/>
    <row r="324" ht="14.25" customHeight="1" x14ac:dyDescent="0.15"/>
    <row r="325" ht="14.25" customHeight="1" x14ac:dyDescent="0.15"/>
    <row r="326" ht="14.25" customHeight="1" x14ac:dyDescent="0.15"/>
    <row r="327" ht="14.25" customHeight="1" x14ac:dyDescent="0.15"/>
    <row r="328" ht="14.25" customHeight="1" x14ac:dyDescent="0.15"/>
    <row r="329" ht="14.25" customHeight="1" x14ac:dyDescent="0.15"/>
    <row r="330" ht="14.25" customHeight="1" x14ac:dyDescent="0.15"/>
    <row r="331" ht="14.25" customHeight="1" x14ac:dyDescent="0.15"/>
    <row r="332" ht="14.25" customHeight="1" x14ac:dyDescent="0.15"/>
    <row r="333" ht="14.25" customHeight="1" x14ac:dyDescent="0.15"/>
    <row r="334" ht="14.25" customHeight="1" x14ac:dyDescent="0.15"/>
    <row r="335" ht="14.25" customHeight="1" x14ac:dyDescent="0.15"/>
    <row r="336" ht="14.25" customHeight="1" x14ac:dyDescent="0.15"/>
    <row r="337" ht="14.25" customHeight="1" x14ac:dyDescent="0.15"/>
    <row r="338" ht="14.25" customHeight="1" x14ac:dyDescent="0.15"/>
    <row r="339" ht="14.25" customHeight="1" x14ac:dyDescent="0.15"/>
    <row r="340" ht="14.25" customHeight="1" x14ac:dyDescent="0.15"/>
    <row r="341" ht="14.25" customHeight="1" x14ac:dyDescent="0.15"/>
    <row r="342" ht="14.25" customHeight="1" x14ac:dyDescent="0.15"/>
    <row r="343" ht="14.25" customHeight="1" x14ac:dyDescent="0.15"/>
    <row r="344" ht="14.25" customHeight="1" x14ac:dyDescent="0.15"/>
    <row r="345" ht="14.25" customHeight="1" x14ac:dyDescent="0.15"/>
    <row r="346" ht="14.25" customHeight="1" x14ac:dyDescent="0.15"/>
    <row r="347" ht="14.25" customHeight="1" x14ac:dyDescent="0.15"/>
    <row r="348" ht="14.25" customHeight="1" x14ac:dyDescent="0.15"/>
    <row r="349" ht="14.25" customHeight="1" x14ac:dyDescent="0.15"/>
    <row r="350" ht="14.25" customHeight="1" x14ac:dyDescent="0.15"/>
    <row r="351" ht="14.25" customHeight="1" x14ac:dyDescent="0.15"/>
    <row r="352" ht="14.25" customHeight="1" x14ac:dyDescent="0.15"/>
    <row r="353" ht="14.25" customHeight="1" x14ac:dyDescent="0.15"/>
    <row r="354" ht="14.25" customHeight="1" x14ac:dyDescent="0.15"/>
    <row r="355" ht="14.25" customHeight="1" x14ac:dyDescent="0.15"/>
    <row r="356" ht="14.25" customHeight="1" x14ac:dyDescent="0.15"/>
    <row r="357" ht="14.25" customHeight="1" x14ac:dyDescent="0.15"/>
    <row r="358" ht="14.25" customHeight="1" x14ac:dyDescent="0.15"/>
    <row r="359" ht="14.25" customHeight="1" x14ac:dyDescent="0.15"/>
    <row r="360" ht="14.25" customHeight="1" x14ac:dyDescent="0.15"/>
    <row r="361" ht="14.25" customHeight="1" x14ac:dyDescent="0.15"/>
    <row r="362" ht="14.25" customHeight="1" x14ac:dyDescent="0.15"/>
    <row r="363" ht="14.25" customHeight="1" x14ac:dyDescent="0.15"/>
    <row r="364" ht="14.25" customHeight="1" x14ac:dyDescent="0.15"/>
    <row r="365" ht="14.25" customHeight="1" x14ac:dyDescent="0.15"/>
    <row r="366" ht="14.25" customHeight="1" x14ac:dyDescent="0.15"/>
    <row r="367" ht="14.25" customHeight="1" x14ac:dyDescent="0.15"/>
    <row r="368" ht="14.25" customHeight="1" x14ac:dyDescent="0.15"/>
    <row r="369" ht="14.25" customHeight="1" x14ac:dyDescent="0.15"/>
    <row r="370" ht="14.25" customHeight="1" x14ac:dyDescent="0.15"/>
    <row r="371" ht="14.25" customHeight="1" x14ac:dyDescent="0.15"/>
    <row r="372" ht="14.25" customHeight="1" x14ac:dyDescent="0.15"/>
    <row r="373" ht="14.25" customHeight="1" x14ac:dyDescent="0.15"/>
    <row r="374" ht="14.25" customHeight="1" x14ac:dyDescent="0.15"/>
    <row r="375" ht="14.25" customHeight="1" x14ac:dyDescent="0.15"/>
    <row r="376" ht="14.25" customHeight="1" x14ac:dyDescent="0.15"/>
    <row r="377" ht="14.25" customHeight="1" x14ac:dyDescent="0.15"/>
    <row r="378" ht="14.25" customHeight="1" x14ac:dyDescent="0.15"/>
    <row r="379" ht="14.25" customHeight="1" x14ac:dyDescent="0.15"/>
    <row r="380" ht="14.25" customHeight="1" x14ac:dyDescent="0.15"/>
    <row r="381" ht="14.25" customHeight="1" x14ac:dyDescent="0.15"/>
    <row r="382" ht="14.25" customHeight="1" x14ac:dyDescent="0.15"/>
    <row r="383" ht="14.25" customHeight="1" x14ac:dyDescent="0.15"/>
    <row r="384" ht="14.25" customHeight="1" x14ac:dyDescent="0.15"/>
    <row r="385" ht="14.25" customHeight="1" x14ac:dyDescent="0.15"/>
    <row r="386" ht="14.25" customHeight="1" x14ac:dyDescent="0.15"/>
    <row r="387" ht="14.25" customHeight="1" x14ac:dyDescent="0.15"/>
    <row r="388" ht="14.25" customHeight="1" x14ac:dyDescent="0.15"/>
    <row r="389" ht="14.25" customHeight="1" x14ac:dyDescent="0.15"/>
    <row r="390" ht="14.25" customHeight="1" x14ac:dyDescent="0.15"/>
    <row r="391" ht="14.25" customHeight="1" x14ac:dyDescent="0.15"/>
    <row r="392" ht="14.25" customHeight="1" x14ac:dyDescent="0.15"/>
    <row r="393" ht="14.25" customHeight="1" x14ac:dyDescent="0.15"/>
    <row r="394" ht="14.25" customHeight="1" x14ac:dyDescent="0.15"/>
    <row r="395" ht="14.25" customHeight="1" x14ac:dyDescent="0.15"/>
    <row r="396" ht="14.25" customHeight="1" x14ac:dyDescent="0.15"/>
    <row r="397" ht="14.25" customHeight="1" x14ac:dyDescent="0.15"/>
    <row r="398" ht="14.25" customHeight="1" x14ac:dyDescent="0.15"/>
    <row r="399" ht="14.25" customHeight="1" x14ac:dyDescent="0.15"/>
    <row r="400" ht="14.25" customHeight="1" x14ac:dyDescent="0.15"/>
    <row r="401" ht="14.25" customHeight="1" x14ac:dyDescent="0.15"/>
    <row r="402" ht="14.25" customHeight="1" x14ac:dyDescent="0.15"/>
    <row r="403" ht="14.25" customHeight="1" x14ac:dyDescent="0.15"/>
    <row r="404" ht="14.25" customHeight="1" x14ac:dyDescent="0.15"/>
    <row r="405" ht="14.25" customHeight="1" x14ac:dyDescent="0.15"/>
    <row r="406" ht="14.25" customHeight="1" x14ac:dyDescent="0.15"/>
    <row r="407" ht="14.25" customHeight="1" x14ac:dyDescent="0.15"/>
    <row r="408" ht="14.25" customHeight="1" x14ac:dyDescent="0.15"/>
    <row r="409" ht="14.25" customHeight="1" x14ac:dyDescent="0.15"/>
    <row r="410" ht="14.25" customHeight="1" x14ac:dyDescent="0.15"/>
    <row r="411" ht="14.25" customHeight="1" x14ac:dyDescent="0.15"/>
    <row r="412" ht="14.25" customHeight="1" x14ac:dyDescent="0.15"/>
    <row r="413" ht="14.25" customHeight="1" x14ac:dyDescent="0.15"/>
    <row r="414" ht="14.25" customHeight="1" x14ac:dyDescent="0.15"/>
    <row r="415" ht="14.25" customHeight="1" x14ac:dyDescent="0.15"/>
    <row r="416" ht="14.25" customHeight="1" x14ac:dyDescent="0.15"/>
    <row r="417" ht="14.25" customHeight="1" x14ac:dyDescent="0.15"/>
    <row r="418" ht="14.25" customHeight="1" x14ac:dyDescent="0.15"/>
    <row r="419" ht="14.25" customHeight="1" x14ac:dyDescent="0.15"/>
    <row r="420" ht="14.25" customHeight="1" x14ac:dyDescent="0.15"/>
    <row r="421" ht="14.25" customHeight="1" x14ac:dyDescent="0.15"/>
    <row r="422" ht="14.25" customHeight="1" x14ac:dyDescent="0.15"/>
    <row r="423" ht="14.25" customHeight="1" x14ac:dyDescent="0.15"/>
    <row r="424" ht="14.25" customHeight="1" x14ac:dyDescent="0.15"/>
    <row r="425" ht="14.25" customHeight="1" x14ac:dyDescent="0.15"/>
    <row r="426" ht="14.25" customHeight="1" x14ac:dyDescent="0.15"/>
    <row r="427" ht="14.25" customHeight="1" x14ac:dyDescent="0.15"/>
    <row r="428" ht="14.25" customHeight="1" x14ac:dyDescent="0.15"/>
    <row r="429" ht="14.25" customHeight="1" x14ac:dyDescent="0.15"/>
    <row r="430" ht="14.25" customHeight="1" x14ac:dyDescent="0.15"/>
    <row r="431" ht="14.25" customHeight="1" x14ac:dyDescent="0.15"/>
    <row r="432" ht="14.25" customHeight="1" x14ac:dyDescent="0.15"/>
    <row r="433" ht="14.25" customHeight="1" x14ac:dyDescent="0.15"/>
    <row r="434" ht="14.25" customHeight="1" x14ac:dyDescent="0.15"/>
    <row r="435" ht="14.25" customHeight="1" x14ac:dyDescent="0.15"/>
    <row r="436" ht="14.25" customHeight="1" x14ac:dyDescent="0.15"/>
    <row r="437" ht="14.25" customHeight="1" x14ac:dyDescent="0.15"/>
    <row r="438" ht="14.25" customHeight="1" x14ac:dyDescent="0.15"/>
    <row r="439" ht="14.25" customHeight="1" x14ac:dyDescent="0.15"/>
    <row r="440" ht="14.25" customHeight="1" x14ac:dyDescent="0.15"/>
    <row r="441" ht="14.25" customHeight="1" x14ac:dyDescent="0.15"/>
    <row r="442" ht="14.25" customHeight="1" x14ac:dyDescent="0.15"/>
    <row r="443" ht="14.25" customHeight="1" x14ac:dyDescent="0.15"/>
    <row r="444" ht="14.25" customHeight="1" x14ac:dyDescent="0.15"/>
    <row r="445" ht="14.25" customHeight="1" x14ac:dyDescent="0.15"/>
    <row r="446" ht="14.25" customHeight="1" x14ac:dyDescent="0.15"/>
    <row r="447" ht="14.25" customHeight="1" x14ac:dyDescent="0.15"/>
    <row r="448" ht="14.25" customHeight="1" x14ac:dyDescent="0.15"/>
    <row r="449" ht="14.25" customHeight="1" x14ac:dyDescent="0.15"/>
    <row r="450" ht="14.25" customHeight="1" x14ac:dyDescent="0.15"/>
    <row r="451" ht="14.25" customHeight="1" x14ac:dyDescent="0.15"/>
    <row r="452" ht="14.25" customHeight="1" x14ac:dyDescent="0.15"/>
    <row r="453" ht="14.25" customHeight="1" x14ac:dyDescent="0.15"/>
    <row r="454" ht="14.25" customHeight="1" x14ac:dyDescent="0.15"/>
    <row r="455" ht="14.25" customHeight="1" x14ac:dyDescent="0.15"/>
    <row r="456" ht="14.25" customHeight="1" x14ac:dyDescent="0.15"/>
    <row r="457" ht="14.25" customHeight="1" x14ac:dyDescent="0.15"/>
    <row r="458" ht="14.25" customHeight="1" x14ac:dyDescent="0.15"/>
    <row r="459" ht="14.25" customHeight="1" x14ac:dyDescent="0.15"/>
    <row r="460" ht="14.25" customHeight="1" x14ac:dyDescent="0.15"/>
    <row r="461" ht="14.25" customHeight="1" x14ac:dyDescent="0.15"/>
    <row r="462" ht="14.25" customHeight="1" x14ac:dyDescent="0.15"/>
    <row r="463" ht="14.25" customHeight="1" x14ac:dyDescent="0.15"/>
    <row r="464" ht="14.25" customHeight="1" x14ac:dyDescent="0.15"/>
    <row r="465" ht="14.25" customHeight="1" x14ac:dyDescent="0.15"/>
    <row r="466" ht="14.25" customHeight="1" x14ac:dyDescent="0.15"/>
    <row r="467" ht="14.25" customHeight="1" x14ac:dyDescent="0.15"/>
    <row r="468" ht="14.25" customHeight="1" x14ac:dyDescent="0.15"/>
    <row r="469" ht="14.25" customHeight="1" x14ac:dyDescent="0.15"/>
    <row r="470" ht="14.25" customHeight="1" x14ac:dyDescent="0.15"/>
    <row r="471" ht="14.25" customHeight="1" x14ac:dyDescent="0.15"/>
    <row r="472" ht="14.25" customHeight="1" x14ac:dyDescent="0.15"/>
    <row r="473" ht="14.25" customHeight="1" x14ac:dyDescent="0.15"/>
    <row r="474" ht="14.25" customHeight="1" x14ac:dyDescent="0.15"/>
    <row r="475" ht="14.25" customHeight="1" x14ac:dyDescent="0.15"/>
    <row r="476" ht="14.25" customHeight="1" x14ac:dyDescent="0.15"/>
    <row r="477" ht="14.25" customHeight="1" x14ac:dyDescent="0.15"/>
    <row r="478" ht="14.25" customHeight="1" x14ac:dyDescent="0.15"/>
    <row r="479" ht="14.25" customHeight="1" x14ac:dyDescent="0.15"/>
    <row r="480" ht="14.25" customHeight="1" x14ac:dyDescent="0.15"/>
    <row r="481" ht="14.25" customHeight="1" x14ac:dyDescent="0.15"/>
    <row r="482" ht="14.25" customHeight="1" x14ac:dyDescent="0.15"/>
    <row r="483" ht="14.25" customHeight="1" x14ac:dyDescent="0.15"/>
    <row r="484" ht="14.25" customHeight="1" x14ac:dyDescent="0.15"/>
    <row r="485" ht="14.25" customHeight="1" x14ac:dyDescent="0.15"/>
    <row r="486" ht="14.25" customHeight="1" x14ac:dyDescent="0.15"/>
    <row r="487" ht="14.25" customHeight="1" x14ac:dyDescent="0.15"/>
    <row r="488" ht="14.25" customHeight="1" x14ac:dyDescent="0.15"/>
    <row r="489" ht="14.25" customHeight="1" x14ac:dyDescent="0.15"/>
    <row r="490" ht="14.25" customHeight="1" x14ac:dyDescent="0.15"/>
    <row r="491" ht="14.25" customHeight="1" x14ac:dyDescent="0.15"/>
    <row r="492" ht="14.25" customHeight="1" x14ac:dyDescent="0.15"/>
    <row r="493" ht="14.25" customHeight="1" x14ac:dyDescent="0.15"/>
    <row r="494" ht="14.25" customHeight="1" x14ac:dyDescent="0.15"/>
    <row r="495" ht="14.25" customHeight="1" x14ac:dyDescent="0.15"/>
    <row r="496" ht="14.25" customHeight="1" x14ac:dyDescent="0.15"/>
    <row r="497" ht="14.25" customHeight="1" x14ac:dyDescent="0.15"/>
    <row r="498" ht="14.25" customHeight="1" x14ac:dyDescent="0.15"/>
    <row r="499" ht="14.25" customHeight="1" x14ac:dyDescent="0.15"/>
    <row r="500" ht="14.25" customHeight="1" x14ac:dyDescent="0.15"/>
    <row r="501" ht="14.25" customHeight="1" x14ac:dyDescent="0.15"/>
    <row r="502" ht="14.25" customHeight="1" x14ac:dyDescent="0.15"/>
    <row r="503" ht="14.25" customHeight="1" x14ac:dyDescent="0.15"/>
    <row r="504" ht="14.25" customHeight="1" x14ac:dyDescent="0.15"/>
    <row r="505" ht="14.25" customHeight="1" x14ac:dyDescent="0.15"/>
    <row r="506" ht="14.25" customHeight="1" x14ac:dyDescent="0.15"/>
    <row r="507" ht="14.25" customHeight="1" x14ac:dyDescent="0.15"/>
    <row r="508" ht="14.25" customHeight="1" x14ac:dyDescent="0.15"/>
    <row r="509" ht="14.25" customHeight="1" x14ac:dyDescent="0.15"/>
    <row r="510" ht="14.25" customHeight="1" x14ac:dyDescent="0.15"/>
    <row r="511" ht="14.25" customHeight="1" x14ac:dyDescent="0.15"/>
    <row r="512" ht="14.25" customHeight="1" x14ac:dyDescent="0.15"/>
    <row r="513" ht="14.25" customHeight="1" x14ac:dyDescent="0.15"/>
    <row r="514" ht="14.25" customHeight="1" x14ac:dyDescent="0.15"/>
    <row r="515" ht="14.25" customHeight="1" x14ac:dyDescent="0.15"/>
    <row r="516" ht="14.25" customHeight="1" x14ac:dyDescent="0.15"/>
    <row r="517" ht="14.25" customHeight="1" x14ac:dyDescent="0.15"/>
    <row r="518" ht="14.25" customHeight="1" x14ac:dyDescent="0.15"/>
    <row r="519" ht="14.25" customHeight="1" x14ac:dyDescent="0.15"/>
    <row r="520" ht="14.25" customHeight="1" x14ac:dyDescent="0.15"/>
    <row r="521" ht="14.25" customHeight="1" x14ac:dyDescent="0.15"/>
    <row r="522" ht="14.25" customHeight="1" x14ac:dyDescent="0.15"/>
    <row r="523" ht="14.25" customHeight="1" x14ac:dyDescent="0.15"/>
    <row r="524" ht="14.25" customHeight="1" x14ac:dyDescent="0.15"/>
    <row r="525" ht="14.25" customHeight="1" x14ac:dyDescent="0.15"/>
    <row r="526" ht="14.25" customHeight="1" x14ac:dyDescent="0.15"/>
    <row r="527" ht="14.25" customHeight="1" x14ac:dyDescent="0.15"/>
    <row r="528" ht="14.25" customHeight="1" x14ac:dyDescent="0.15"/>
    <row r="529" ht="14.25" customHeight="1" x14ac:dyDescent="0.15"/>
    <row r="530" ht="14.25" customHeight="1" x14ac:dyDescent="0.15"/>
    <row r="531" ht="14.25" customHeight="1" x14ac:dyDescent="0.15"/>
    <row r="532" ht="14.25" customHeight="1" x14ac:dyDescent="0.15"/>
    <row r="533" ht="14.25" customHeight="1" x14ac:dyDescent="0.15"/>
    <row r="534" ht="14.25" customHeight="1" x14ac:dyDescent="0.15"/>
    <row r="535" ht="14.25" customHeight="1" x14ac:dyDescent="0.15"/>
    <row r="536" ht="14.25" customHeight="1" x14ac:dyDescent="0.15"/>
    <row r="537" ht="14.25" customHeight="1" x14ac:dyDescent="0.15"/>
    <row r="538" ht="14.25" customHeight="1" x14ac:dyDescent="0.15"/>
    <row r="539" ht="14.25" customHeight="1" x14ac:dyDescent="0.15"/>
    <row r="540" ht="14.25" customHeight="1" x14ac:dyDescent="0.15"/>
    <row r="541" ht="14.25" customHeight="1" x14ac:dyDescent="0.15"/>
    <row r="542" ht="14.25" customHeight="1" x14ac:dyDescent="0.15"/>
    <row r="543" ht="14.25" customHeight="1" x14ac:dyDescent="0.15"/>
    <row r="544" ht="14.25" customHeight="1" x14ac:dyDescent="0.15"/>
    <row r="545" ht="14.25" customHeight="1" x14ac:dyDescent="0.15"/>
    <row r="546" ht="14.25" customHeight="1" x14ac:dyDescent="0.15"/>
    <row r="547" ht="14.25" customHeight="1" x14ac:dyDescent="0.15"/>
    <row r="548" ht="14.25" customHeight="1" x14ac:dyDescent="0.15"/>
    <row r="549" ht="14.25" customHeight="1" x14ac:dyDescent="0.15"/>
    <row r="550" ht="14.25" customHeight="1" x14ac:dyDescent="0.15"/>
    <row r="551" ht="14.25" customHeight="1" x14ac:dyDescent="0.15"/>
    <row r="552" ht="14.25" customHeight="1" x14ac:dyDescent="0.15"/>
    <row r="553" ht="14.25" customHeight="1" x14ac:dyDescent="0.15"/>
    <row r="554" ht="14.25" customHeight="1" x14ac:dyDescent="0.15"/>
    <row r="555" ht="14.25" customHeight="1" x14ac:dyDescent="0.15"/>
    <row r="556" ht="14.25" customHeight="1" x14ac:dyDescent="0.15"/>
    <row r="557" ht="14.25" customHeight="1" x14ac:dyDescent="0.15"/>
    <row r="558" ht="14.25" customHeight="1" x14ac:dyDescent="0.15"/>
    <row r="559" ht="14.25" customHeight="1" x14ac:dyDescent="0.15"/>
    <row r="560" ht="14.25" customHeight="1" x14ac:dyDescent="0.15"/>
    <row r="561" ht="14.25" customHeight="1" x14ac:dyDescent="0.15"/>
    <row r="562" ht="14.25" customHeight="1" x14ac:dyDescent="0.15"/>
    <row r="563" ht="14.25" customHeight="1" x14ac:dyDescent="0.15"/>
    <row r="564" ht="14.25" customHeight="1" x14ac:dyDescent="0.15"/>
    <row r="565" ht="14.25" customHeight="1" x14ac:dyDescent="0.15"/>
    <row r="566" ht="14.25" customHeight="1" x14ac:dyDescent="0.15"/>
    <row r="567" ht="14.25" customHeight="1" x14ac:dyDescent="0.15"/>
    <row r="568" ht="14.25" customHeight="1" x14ac:dyDescent="0.15"/>
    <row r="569" ht="14.25" customHeight="1" x14ac:dyDescent="0.15"/>
    <row r="570" ht="14.25" customHeight="1" x14ac:dyDescent="0.15"/>
    <row r="571" ht="14.25" customHeight="1" x14ac:dyDescent="0.15"/>
    <row r="572" ht="14.25" customHeight="1" x14ac:dyDescent="0.15"/>
    <row r="573" ht="14.25" customHeight="1" x14ac:dyDescent="0.15"/>
    <row r="574" ht="14.25" customHeight="1" x14ac:dyDescent="0.15"/>
    <row r="575" ht="14.25" customHeight="1" x14ac:dyDescent="0.15"/>
    <row r="576" ht="14.25" customHeight="1" x14ac:dyDescent="0.15"/>
    <row r="577" ht="14.25" customHeight="1" x14ac:dyDescent="0.15"/>
    <row r="578" ht="14.25" customHeight="1" x14ac:dyDescent="0.15"/>
    <row r="579" ht="14.25" customHeight="1" x14ac:dyDescent="0.15"/>
    <row r="580" ht="14.25" customHeight="1" x14ac:dyDescent="0.15"/>
    <row r="581" ht="14.25" customHeight="1" x14ac:dyDescent="0.15"/>
    <row r="582" ht="14.25" customHeight="1" x14ac:dyDescent="0.15"/>
    <row r="583" ht="14.25" customHeight="1" x14ac:dyDescent="0.15"/>
    <row r="584" ht="14.25" customHeight="1" x14ac:dyDescent="0.15"/>
    <row r="585" ht="14.25" customHeight="1" x14ac:dyDescent="0.15"/>
    <row r="586" ht="14.25" customHeight="1" x14ac:dyDescent="0.15"/>
    <row r="587" ht="14.25" customHeight="1" x14ac:dyDescent="0.15"/>
    <row r="588" ht="14.25" customHeight="1" x14ac:dyDescent="0.15"/>
    <row r="589" ht="14.25" customHeight="1" x14ac:dyDescent="0.15"/>
    <row r="590" ht="14.25" customHeight="1" x14ac:dyDescent="0.15"/>
    <row r="591" ht="14.25" customHeight="1" x14ac:dyDescent="0.15"/>
    <row r="592" ht="14.25" customHeight="1" x14ac:dyDescent="0.15"/>
    <row r="593" ht="14.25" customHeight="1" x14ac:dyDescent="0.15"/>
    <row r="594" ht="14.25" customHeight="1" x14ac:dyDescent="0.15"/>
    <row r="595" ht="14.25" customHeight="1" x14ac:dyDescent="0.15"/>
    <row r="596" ht="14.25" customHeight="1" x14ac:dyDescent="0.15"/>
    <row r="597" ht="14.25" customHeight="1" x14ac:dyDescent="0.15"/>
    <row r="598" ht="14.25" customHeight="1" x14ac:dyDescent="0.15"/>
    <row r="599" ht="14.25" customHeight="1" x14ac:dyDescent="0.15"/>
    <row r="600" ht="14.25" customHeight="1" x14ac:dyDescent="0.15"/>
    <row r="601" ht="14.25" customHeight="1" x14ac:dyDescent="0.15"/>
    <row r="602" ht="14.25" customHeight="1" x14ac:dyDescent="0.15"/>
    <row r="603" ht="14.25" customHeight="1" x14ac:dyDescent="0.15"/>
    <row r="604" ht="14.25" customHeight="1" x14ac:dyDescent="0.15"/>
    <row r="605" ht="14.25" customHeight="1" x14ac:dyDescent="0.15"/>
    <row r="606" ht="14.25" customHeight="1" x14ac:dyDescent="0.15"/>
    <row r="607" ht="14.25" customHeight="1" x14ac:dyDescent="0.15"/>
    <row r="608" ht="14.25" customHeight="1" x14ac:dyDescent="0.15"/>
    <row r="609" ht="14.25" customHeight="1" x14ac:dyDescent="0.15"/>
    <row r="610" ht="14.25" customHeight="1" x14ac:dyDescent="0.15"/>
    <row r="611" ht="14.25" customHeight="1" x14ac:dyDescent="0.15"/>
    <row r="612" ht="14.25" customHeight="1" x14ac:dyDescent="0.15"/>
    <row r="613" ht="14.25" customHeight="1" x14ac:dyDescent="0.15"/>
    <row r="614" ht="14.25" customHeight="1" x14ac:dyDescent="0.15"/>
    <row r="615" ht="14.25" customHeight="1" x14ac:dyDescent="0.15"/>
    <row r="616" ht="14.25" customHeight="1" x14ac:dyDescent="0.15"/>
    <row r="617" ht="14.25" customHeight="1" x14ac:dyDescent="0.15"/>
    <row r="618" ht="14.25" customHeight="1" x14ac:dyDescent="0.15"/>
    <row r="619" ht="14.25" customHeight="1" x14ac:dyDescent="0.15"/>
    <row r="620" ht="14.25" customHeight="1" x14ac:dyDescent="0.15"/>
    <row r="621" ht="14.25" customHeight="1" x14ac:dyDescent="0.15"/>
    <row r="622" ht="14.25" customHeight="1" x14ac:dyDescent="0.15"/>
    <row r="623" ht="14.25" customHeight="1" x14ac:dyDescent="0.15"/>
    <row r="624" ht="14.25" customHeight="1" x14ac:dyDescent="0.15"/>
    <row r="625" ht="14.25" customHeight="1" x14ac:dyDescent="0.15"/>
    <row r="626" ht="14.25" customHeight="1" x14ac:dyDescent="0.15"/>
    <row r="627" ht="14.25" customHeight="1" x14ac:dyDescent="0.15"/>
    <row r="628" ht="14.25" customHeight="1" x14ac:dyDescent="0.15"/>
    <row r="629" ht="14.25" customHeight="1" x14ac:dyDescent="0.15"/>
    <row r="630" ht="14.25" customHeight="1" x14ac:dyDescent="0.15"/>
    <row r="631" ht="14.25" customHeight="1" x14ac:dyDescent="0.15"/>
    <row r="632" ht="14.25" customHeight="1" x14ac:dyDescent="0.15"/>
    <row r="633" ht="14.25" customHeight="1" x14ac:dyDescent="0.15"/>
    <row r="634" ht="14.25" customHeight="1" x14ac:dyDescent="0.15"/>
    <row r="635" ht="14.25" customHeight="1" x14ac:dyDescent="0.15"/>
    <row r="636" ht="14.25" customHeight="1" x14ac:dyDescent="0.15"/>
    <row r="637" ht="14.25" customHeight="1" x14ac:dyDescent="0.15"/>
    <row r="638" ht="14.25" customHeight="1" x14ac:dyDescent="0.15"/>
    <row r="639" ht="14.25" customHeight="1" x14ac:dyDescent="0.15"/>
    <row r="640" ht="14.25" customHeight="1" x14ac:dyDescent="0.15"/>
    <row r="641" ht="14.25" customHeight="1" x14ac:dyDescent="0.15"/>
    <row r="642" ht="14.25" customHeight="1" x14ac:dyDescent="0.15"/>
    <row r="643" ht="14.25" customHeight="1" x14ac:dyDescent="0.15"/>
    <row r="644" ht="14.25" customHeight="1" x14ac:dyDescent="0.15"/>
    <row r="645" ht="14.25" customHeight="1" x14ac:dyDescent="0.15"/>
    <row r="646" ht="14.25" customHeight="1" x14ac:dyDescent="0.15"/>
    <row r="647" ht="14.25" customHeight="1" x14ac:dyDescent="0.15"/>
    <row r="648" ht="14.25" customHeight="1" x14ac:dyDescent="0.15"/>
    <row r="649" ht="14.25" customHeight="1" x14ac:dyDescent="0.15"/>
    <row r="650" ht="14.25" customHeight="1" x14ac:dyDescent="0.15"/>
    <row r="651" ht="14.25" customHeight="1" x14ac:dyDescent="0.15"/>
    <row r="652" ht="14.25" customHeight="1" x14ac:dyDescent="0.15"/>
    <row r="653" ht="14.25" customHeight="1" x14ac:dyDescent="0.15"/>
    <row r="654" ht="14.25" customHeight="1" x14ac:dyDescent="0.15"/>
    <row r="655" ht="14.25" customHeight="1" x14ac:dyDescent="0.15"/>
    <row r="656" ht="14.25" customHeight="1" x14ac:dyDescent="0.15"/>
    <row r="657" ht="14.25" customHeight="1" x14ac:dyDescent="0.15"/>
    <row r="658" ht="14.25" customHeight="1" x14ac:dyDescent="0.15"/>
    <row r="659" ht="14.25" customHeight="1" x14ac:dyDescent="0.15"/>
    <row r="660" ht="14.25" customHeight="1" x14ac:dyDescent="0.15"/>
    <row r="661" ht="14.25" customHeight="1" x14ac:dyDescent="0.15"/>
    <row r="662" ht="14.25" customHeight="1" x14ac:dyDescent="0.15"/>
    <row r="663" ht="14.25" customHeight="1" x14ac:dyDescent="0.15"/>
    <row r="664" ht="14.25" customHeight="1" x14ac:dyDescent="0.15"/>
    <row r="665" ht="14.25" customHeight="1" x14ac:dyDescent="0.15"/>
    <row r="666" ht="14.25" customHeight="1" x14ac:dyDescent="0.15"/>
    <row r="667" ht="14.25" customHeight="1" x14ac:dyDescent="0.15"/>
    <row r="668" ht="14.25" customHeight="1" x14ac:dyDescent="0.15"/>
    <row r="669" ht="14.25" customHeight="1" x14ac:dyDescent="0.15"/>
    <row r="670" ht="14.25" customHeight="1" x14ac:dyDescent="0.15"/>
    <row r="671" ht="14.25" customHeight="1" x14ac:dyDescent="0.15"/>
    <row r="672" ht="14.25" customHeight="1" x14ac:dyDescent="0.15"/>
    <row r="673" ht="14.25" customHeight="1" x14ac:dyDescent="0.15"/>
    <row r="674" ht="14.25" customHeight="1" x14ac:dyDescent="0.15"/>
    <row r="675" ht="14.25" customHeight="1" x14ac:dyDescent="0.15"/>
    <row r="676" ht="14.25" customHeight="1" x14ac:dyDescent="0.15"/>
    <row r="677" ht="14.25" customHeight="1" x14ac:dyDescent="0.15"/>
    <row r="678" ht="14.25" customHeight="1" x14ac:dyDescent="0.15"/>
    <row r="679" ht="14.25" customHeight="1" x14ac:dyDescent="0.15"/>
    <row r="680" ht="14.25" customHeight="1" x14ac:dyDescent="0.15"/>
    <row r="681" ht="14.25" customHeight="1" x14ac:dyDescent="0.15"/>
    <row r="682" ht="14.25" customHeight="1" x14ac:dyDescent="0.15"/>
    <row r="683" ht="14.25" customHeight="1" x14ac:dyDescent="0.15"/>
    <row r="684" ht="14.25" customHeight="1" x14ac:dyDescent="0.15"/>
    <row r="685" ht="14.25" customHeight="1" x14ac:dyDescent="0.15"/>
    <row r="686" ht="14.25" customHeight="1" x14ac:dyDescent="0.15"/>
    <row r="687" ht="14.25" customHeight="1" x14ac:dyDescent="0.15"/>
    <row r="688" ht="14.25" customHeight="1" x14ac:dyDescent="0.15"/>
    <row r="689" ht="14.25" customHeight="1" x14ac:dyDescent="0.15"/>
    <row r="690" ht="14.25" customHeight="1" x14ac:dyDescent="0.15"/>
    <row r="691" ht="14.25" customHeight="1" x14ac:dyDescent="0.15"/>
    <row r="692" ht="14.25" customHeight="1" x14ac:dyDescent="0.15"/>
    <row r="693" ht="14.25" customHeight="1" x14ac:dyDescent="0.15"/>
    <row r="694" ht="14.25" customHeight="1" x14ac:dyDescent="0.15"/>
    <row r="695" ht="14.25" customHeight="1" x14ac:dyDescent="0.15"/>
    <row r="696" ht="14.25" customHeight="1" x14ac:dyDescent="0.15"/>
    <row r="697" ht="14.25" customHeight="1" x14ac:dyDescent="0.15"/>
    <row r="698" ht="14.25" customHeight="1" x14ac:dyDescent="0.15"/>
    <row r="699" ht="14.25" customHeight="1" x14ac:dyDescent="0.15"/>
    <row r="700" ht="14.25" customHeight="1" x14ac:dyDescent="0.15"/>
    <row r="701" ht="14.25" customHeight="1" x14ac:dyDescent="0.15"/>
    <row r="702" ht="14.25" customHeight="1" x14ac:dyDescent="0.15"/>
    <row r="703" ht="14.25" customHeight="1" x14ac:dyDescent="0.15"/>
    <row r="704" ht="14.25" customHeight="1" x14ac:dyDescent="0.15"/>
    <row r="705" ht="14.25" customHeight="1" x14ac:dyDescent="0.15"/>
    <row r="706" ht="14.25" customHeight="1" x14ac:dyDescent="0.15"/>
    <row r="707" ht="14.25" customHeight="1" x14ac:dyDescent="0.15"/>
    <row r="708" ht="14.25" customHeight="1" x14ac:dyDescent="0.15"/>
    <row r="709" ht="14.25" customHeight="1" x14ac:dyDescent="0.15"/>
    <row r="710" ht="14.25" customHeight="1" x14ac:dyDescent="0.15"/>
    <row r="711" ht="14.25" customHeight="1" x14ac:dyDescent="0.15"/>
    <row r="712" ht="14.25" customHeight="1" x14ac:dyDescent="0.15"/>
    <row r="713" ht="14.25" customHeight="1" x14ac:dyDescent="0.15"/>
    <row r="714" ht="14.25" customHeight="1" x14ac:dyDescent="0.15"/>
    <row r="715" ht="14.25" customHeight="1" x14ac:dyDescent="0.15"/>
    <row r="716" ht="14.25" customHeight="1" x14ac:dyDescent="0.15"/>
    <row r="717" ht="14.25" customHeight="1" x14ac:dyDescent="0.15"/>
    <row r="718" ht="14.25" customHeight="1" x14ac:dyDescent="0.15"/>
    <row r="719" ht="14.25" customHeight="1" x14ac:dyDescent="0.15"/>
    <row r="720" ht="14.25" customHeight="1" x14ac:dyDescent="0.15"/>
    <row r="721" ht="14.25" customHeight="1" x14ac:dyDescent="0.15"/>
    <row r="722" ht="14.25" customHeight="1" x14ac:dyDescent="0.15"/>
    <row r="723" ht="14.25" customHeight="1" x14ac:dyDescent="0.15"/>
    <row r="724" ht="14.25" customHeight="1" x14ac:dyDescent="0.15"/>
    <row r="725" ht="14.25" customHeight="1" x14ac:dyDescent="0.15"/>
    <row r="726" ht="14.25" customHeight="1" x14ac:dyDescent="0.15"/>
    <row r="727" ht="14.25" customHeight="1" x14ac:dyDescent="0.15"/>
    <row r="728" ht="14.25" customHeight="1" x14ac:dyDescent="0.15"/>
    <row r="729" ht="14.25" customHeight="1" x14ac:dyDescent="0.15"/>
    <row r="730" ht="14.25" customHeight="1" x14ac:dyDescent="0.15"/>
    <row r="731" ht="14.25" customHeight="1" x14ac:dyDescent="0.15"/>
    <row r="732" ht="14.25" customHeight="1" x14ac:dyDescent="0.15"/>
    <row r="733" ht="14.25" customHeight="1" x14ac:dyDescent="0.15"/>
    <row r="734" ht="14.25" customHeight="1" x14ac:dyDescent="0.15"/>
    <row r="735" ht="14.25" customHeight="1" x14ac:dyDescent="0.15"/>
    <row r="736" ht="14.25" customHeight="1" x14ac:dyDescent="0.15"/>
    <row r="737" ht="14.25" customHeight="1" x14ac:dyDescent="0.15"/>
    <row r="738" ht="14.25" customHeight="1" x14ac:dyDescent="0.15"/>
    <row r="739" ht="14.25" customHeight="1" x14ac:dyDescent="0.15"/>
    <row r="740" ht="14.25" customHeight="1" x14ac:dyDescent="0.15"/>
    <row r="741" ht="14.25" customHeight="1" x14ac:dyDescent="0.15"/>
    <row r="742" ht="14.25" customHeight="1" x14ac:dyDescent="0.15"/>
    <row r="743" ht="14.25" customHeight="1" x14ac:dyDescent="0.15"/>
    <row r="744" ht="14.25" customHeight="1" x14ac:dyDescent="0.15"/>
    <row r="745" ht="14.25" customHeight="1" x14ac:dyDescent="0.15"/>
    <row r="746" ht="14.25" customHeight="1" x14ac:dyDescent="0.15"/>
    <row r="747" ht="14.25" customHeight="1" x14ac:dyDescent="0.15"/>
    <row r="748" ht="14.25" customHeight="1" x14ac:dyDescent="0.15"/>
    <row r="749" ht="14.25" customHeight="1" x14ac:dyDescent="0.15"/>
    <row r="750" ht="14.25" customHeight="1" x14ac:dyDescent="0.15"/>
    <row r="751" ht="14.25" customHeight="1" x14ac:dyDescent="0.15"/>
    <row r="752" ht="14.25" customHeight="1" x14ac:dyDescent="0.15"/>
    <row r="753" ht="14.25" customHeight="1" x14ac:dyDescent="0.15"/>
    <row r="754" ht="14.25" customHeight="1" x14ac:dyDescent="0.15"/>
    <row r="755" ht="14.25" customHeight="1" x14ac:dyDescent="0.15"/>
    <row r="756" ht="14.25" customHeight="1" x14ac:dyDescent="0.15"/>
    <row r="757" ht="14.25" customHeight="1" x14ac:dyDescent="0.15"/>
    <row r="758" ht="14.25" customHeight="1" x14ac:dyDescent="0.15"/>
    <row r="759" ht="14.25" customHeight="1" x14ac:dyDescent="0.15"/>
    <row r="760" ht="14.25" customHeight="1" x14ac:dyDescent="0.15"/>
    <row r="761" ht="14.25" customHeight="1" x14ac:dyDescent="0.15"/>
    <row r="762" ht="14.25" customHeight="1" x14ac:dyDescent="0.15"/>
    <row r="763" ht="14.25" customHeight="1" x14ac:dyDescent="0.15"/>
    <row r="764" ht="14.25" customHeight="1" x14ac:dyDescent="0.15"/>
    <row r="765" ht="14.25" customHeight="1" x14ac:dyDescent="0.15"/>
    <row r="766" ht="14.25" customHeight="1" x14ac:dyDescent="0.15"/>
    <row r="767" ht="14.25" customHeight="1" x14ac:dyDescent="0.15"/>
    <row r="768" ht="14.25" customHeight="1" x14ac:dyDescent="0.15"/>
    <row r="769" ht="14.25" customHeight="1" x14ac:dyDescent="0.15"/>
    <row r="770" ht="14.25" customHeight="1" x14ac:dyDescent="0.15"/>
    <row r="771" ht="14.25" customHeight="1" x14ac:dyDescent="0.15"/>
    <row r="772" ht="14.25" customHeight="1" x14ac:dyDescent="0.15"/>
    <row r="773" ht="14.25" customHeight="1" x14ac:dyDescent="0.15"/>
    <row r="774" ht="14.25" customHeight="1" x14ac:dyDescent="0.15"/>
    <row r="775" ht="14.25" customHeight="1" x14ac:dyDescent="0.15"/>
    <row r="776" ht="14.25" customHeight="1" x14ac:dyDescent="0.15"/>
    <row r="777" ht="14.25" customHeight="1" x14ac:dyDescent="0.15"/>
    <row r="778" ht="14.25" customHeight="1" x14ac:dyDescent="0.15"/>
    <row r="779" ht="14.25" customHeight="1" x14ac:dyDescent="0.15"/>
    <row r="780" ht="14.25" customHeight="1" x14ac:dyDescent="0.15"/>
    <row r="781" ht="14.25" customHeight="1" x14ac:dyDescent="0.15"/>
    <row r="782" ht="14.25" customHeight="1" x14ac:dyDescent="0.15"/>
    <row r="783" ht="14.25" customHeight="1" x14ac:dyDescent="0.15"/>
    <row r="784" ht="14.25" customHeight="1" x14ac:dyDescent="0.15"/>
    <row r="785" ht="14.25" customHeight="1" x14ac:dyDescent="0.15"/>
    <row r="786" ht="14.25" customHeight="1" x14ac:dyDescent="0.15"/>
    <row r="787" ht="14.25" customHeight="1" x14ac:dyDescent="0.15"/>
    <row r="788" ht="14.25" customHeight="1" x14ac:dyDescent="0.15"/>
    <row r="789" ht="14.25" customHeight="1" x14ac:dyDescent="0.15"/>
    <row r="790" ht="14.25" customHeight="1" x14ac:dyDescent="0.15"/>
    <row r="791" ht="14.25" customHeight="1" x14ac:dyDescent="0.15"/>
    <row r="792" ht="14.25" customHeight="1" x14ac:dyDescent="0.15"/>
    <row r="793" ht="14.25" customHeight="1" x14ac:dyDescent="0.15"/>
    <row r="794" ht="14.25" customHeight="1" x14ac:dyDescent="0.15"/>
    <row r="795" ht="14.25" customHeight="1" x14ac:dyDescent="0.15"/>
    <row r="796" ht="14.25" customHeight="1" x14ac:dyDescent="0.15"/>
    <row r="797" ht="14.25" customHeight="1" x14ac:dyDescent="0.15"/>
    <row r="798" ht="14.25" customHeight="1" x14ac:dyDescent="0.15"/>
    <row r="799" ht="14.25" customHeight="1" x14ac:dyDescent="0.15"/>
    <row r="800" ht="14.25" customHeight="1" x14ac:dyDescent="0.15"/>
    <row r="801" ht="14.25" customHeight="1" x14ac:dyDescent="0.15"/>
    <row r="802" ht="14.25" customHeight="1" x14ac:dyDescent="0.15"/>
    <row r="803" ht="14.25" customHeight="1" x14ac:dyDescent="0.15"/>
    <row r="804" ht="14.25" customHeight="1" x14ac:dyDescent="0.15"/>
    <row r="805" ht="14.25" customHeight="1" x14ac:dyDescent="0.15"/>
    <row r="806" ht="14.25" customHeight="1" x14ac:dyDescent="0.15"/>
    <row r="807" ht="14.25" customHeight="1" x14ac:dyDescent="0.15"/>
    <row r="808" ht="14.25" customHeight="1" x14ac:dyDescent="0.15"/>
    <row r="809" ht="14.25" customHeight="1" x14ac:dyDescent="0.15"/>
    <row r="810" ht="14.25" customHeight="1" x14ac:dyDescent="0.15"/>
    <row r="811" ht="14.25" customHeight="1" x14ac:dyDescent="0.15"/>
    <row r="812" ht="14.25" customHeight="1" x14ac:dyDescent="0.15"/>
    <row r="813" ht="14.25" customHeight="1" x14ac:dyDescent="0.15"/>
    <row r="814" ht="14.25" customHeight="1" x14ac:dyDescent="0.15"/>
    <row r="815" ht="14.25" customHeight="1" x14ac:dyDescent="0.15"/>
    <row r="816" ht="14.25" customHeight="1" x14ac:dyDescent="0.15"/>
    <row r="817" ht="14.25" customHeight="1" x14ac:dyDescent="0.15"/>
    <row r="818" ht="14.25" customHeight="1" x14ac:dyDescent="0.15"/>
    <row r="819" ht="14.25" customHeight="1" x14ac:dyDescent="0.15"/>
    <row r="820" ht="14.25" customHeight="1" x14ac:dyDescent="0.15"/>
    <row r="821" ht="14.25" customHeight="1" x14ac:dyDescent="0.15"/>
    <row r="822" ht="14.25" customHeight="1" x14ac:dyDescent="0.15"/>
    <row r="823" ht="14.25" customHeight="1" x14ac:dyDescent="0.15"/>
    <row r="824" ht="14.25" customHeight="1" x14ac:dyDescent="0.15"/>
    <row r="825" ht="14.25" customHeight="1" x14ac:dyDescent="0.15"/>
    <row r="826" ht="14.25" customHeight="1" x14ac:dyDescent="0.15"/>
    <row r="827" ht="14.25" customHeight="1" x14ac:dyDescent="0.15"/>
    <row r="828" ht="14.25" customHeight="1" x14ac:dyDescent="0.15"/>
    <row r="829" ht="14.25" customHeight="1" x14ac:dyDescent="0.15"/>
    <row r="830" ht="14.25" customHeight="1" x14ac:dyDescent="0.15"/>
    <row r="831" ht="14.25" customHeight="1" x14ac:dyDescent="0.15"/>
    <row r="832" ht="14.25" customHeight="1" x14ac:dyDescent="0.15"/>
    <row r="833" ht="14.25" customHeight="1" x14ac:dyDescent="0.15"/>
    <row r="834" ht="14.25" customHeight="1" x14ac:dyDescent="0.15"/>
    <row r="835" ht="14.25" customHeight="1" x14ac:dyDescent="0.15"/>
    <row r="836" ht="14.25" customHeight="1" x14ac:dyDescent="0.15"/>
    <row r="837" ht="14.25" customHeight="1" x14ac:dyDescent="0.15"/>
    <row r="838" ht="14.25" customHeight="1" x14ac:dyDescent="0.15"/>
    <row r="839" ht="14.25" customHeight="1" x14ac:dyDescent="0.15"/>
    <row r="840" ht="14.25" customHeight="1" x14ac:dyDescent="0.15"/>
    <row r="841" ht="14.25" customHeight="1" x14ac:dyDescent="0.15"/>
    <row r="842" ht="14.25" customHeight="1" x14ac:dyDescent="0.15"/>
    <row r="843" ht="14.25" customHeight="1" x14ac:dyDescent="0.15"/>
    <row r="844" ht="14.25" customHeight="1" x14ac:dyDescent="0.15"/>
    <row r="845" ht="14.25" customHeight="1" x14ac:dyDescent="0.15"/>
    <row r="846" ht="14.25" customHeight="1" x14ac:dyDescent="0.15"/>
    <row r="847" ht="14.25" customHeight="1" x14ac:dyDescent="0.15"/>
    <row r="848" ht="14.25" customHeight="1" x14ac:dyDescent="0.15"/>
    <row r="849" ht="14.25" customHeight="1" x14ac:dyDescent="0.15"/>
    <row r="850" ht="14.25" customHeight="1" x14ac:dyDescent="0.15"/>
    <row r="851" ht="14.25" customHeight="1" x14ac:dyDescent="0.15"/>
    <row r="852" ht="14.25" customHeight="1" x14ac:dyDescent="0.15"/>
    <row r="853" ht="14.25" customHeight="1" x14ac:dyDescent="0.15"/>
    <row r="854" ht="14.25" customHeight="1" x14ac:dyDescent="0.15"/>
    <row r="855" ht="14.25" customHeight="1" x14ac:dyDescent="0.15"/>
    <row r="856" ht="14.25" customHeight="1" x14ac:dyDescent="0.15"/>
    <row r="857" ht="14.25" customHeight="1" x14ac:dyDescent="0.15"/>
    <row r="858" ht="14.25" customHeight="1" x14ac:dyDescent="0.15"/>
    <row r="859" ht="14.25" customHeight="1" x14ac:dyDescent="0.15"/>
    <row r="860" ht="14.25" customHeight="1" x14ac:dyDescent="0.15"/>
    <row r="861" ht="14.25" customHeight="1" x14ac:dyDescent="0.15"/>
    <row r="862" ht="14.25" customHeight="1" x14ac:dyDescent="0.15"/>
    <row r="863" ht="14.25" customHeight="1" x14ac:dyDescent="0.15"/>
    <row r="864" ht="14.25" customHeight="1" x14ac:dyDescent="0.15"/>
    <row r="865" ht="14.25" customHeight="1" x14ac:dyDescent="0.15"/>
    <row r="866" ht="14.25" customHeight="1" x14ac:dyDescent="0.15"/>
    <row r="867" ht="14.25" customHeight="1" x14ac:dyDescent="0.15"/>
    <row r="868" ht="14.25" customHeight="1" x14ac:dyDescent="0.15"/>
    <row r="869" ht="14.25" customHeight="1" x14ac:dyDescent="0.15"/>
    <row r="870" ht="14.25" customHeight="1" x14ac:dyDescent="0.15"/>
    <row r="871" ht="14.25" customHeight="1" x14ac:dyDescent="0.15"/>
    <row r="872" ht="14.25" customHeight="1" x14ac:dyDescent="0.15"/>
    <row r="873" ht="14.25" customHeight="1" x14ac:dyDescent="0.15"/>
    <row r="874" ht="14.25" customHeight="1" x14ac:dyDescent="0.15"/>
    <row r="875" ht="14.25" customHeight="1" x14ac:dyDescent="0.15"/>
    <row r="876" ht="14.25" customHeight="1" x14ac:dyDescent="0.15"/>
    <row r="877" ht="14.25" customHeight="1" x14ac:dyDescent="0.15"/>
    <row r="878" ht="14.25" customHeight="1" x14ac:dyDescent="0.15"/>
    <row r="879" ht="14.25" customHeight="1" x14ac:dyDescent="0.15"/>
    <row r="880" ht="14.25" customHeight="1" x14ac:dyDescent="0.15"/>
    <row r="881" ht="14.25" customHeight="1" x14ac:dyDescent="0.15"/>
    <row r="882" ht="14.25" customHeight="1" x14ac:dyDescent="0.15"/>
    <row r="883" ht="14.25" customHeight="1" x14ac:dyDescent="0.15"/>
    <row r="884" ht="14.25" customHeight="1" x14ac:dyDescent="0.15"/>
    <row r="885" ht="14.25" customHeight="1" x14ac:dyDescent="0.15"/>
    <row r="886" ht="14.25" customHeight="1" x14ac:dyDescent="0.15"/>
    <row r="887" ht="14.25" customHeight="1" x14ac:dyDescent="0.15"/>
    <row r="888" ht="14.25" customHeight="1" x14ac:dyDescent="0.15"/>
    <row r="889" ht="14.25" customHeight="1" x14ac:dyDescent="0.15"/>
    <row r="890" ht="14.25" customHeight="1" x14ac:dyDescent="0.15"/>
    <row r="891" ht="14.25" customHeight="1" x14ac:dyDescent="0.15"/>
    <row r="892" ht="14.25" customHeight="1" x14ac:dyDescent="0.15"/>
    <row r="893" ht="14.25" customHeight="1" x14ac:dyDescent="0.15"/>
    <row r="894" ht="14.25" customHeight="1" x14ac:dyDescent="0.15"/>
    <row r="895" ht="14.25" customHeight="1" x14ac:dyDescent="0.15"/>
    <row r="896" ht="14.25" customHeight="1" x14ac:dyDescent="0.15"/>
    <row r="897" ht="14.25" customHeight="1" x14ac:dyDescent="0.15"/>
    <row r="898" ht="14.25" customHeight="1" x14ac:dyDescent="0.15"/>
    <row r="899" ht="14.25" customHeight="1" x14ac:dyDescent="0.15"/>
    <row r="900" ht="14.25" customHeight="1" x14ac:dyDescent="0.15"/>
    <row r="901" ht="14.25" customHeight="1" x14ac:dyDescent="0.15"/>
    <row r="902" ht="14.25" customHeight="1" x14ac:dyDescent="0.15"/>
    <row r="903" ht="14.25" customHeight="1" x14ac:dyDescent="0.15"/>
    <row r="904" ht="14.25" customHeight="1" x14ac:dyDescent="0.15"/>
    <row r="905" ht="14.25" customHeight="1" x14ac:dyDescent="0.15"/>
    <row r="906" ht="14.25" customHeight="1" x14ac:dyDescent="0.15"/>
    <row r="907" ht="14.25" customHeight="1" x14ac:dyDescent="0.15"/>
    <row r="908" ht="14.25" customHeight="1" x14ac:dyDescent="0.15"/>
    <row r="909" ht="14.25" customHeight="1" x14ac:dyDescent="0.15"/>
    <row r="910" ht="14.25" customHeight="1" x14ac:dyDescent="0.15"/>
    <row r="911" ht="14.25" customHeight="1" x14ac:dyDescent="0.15"/>
    <row r="912" ht="14.25" customHeight="1" x14ac:dyDescent="0.15"/>
    <row r="913" ht="14.25" customHeight="1" x14ac:dyDescent="0.15"/>
    <row r="914" ht="14.25" customHeight="1" x14ac:dyDescent="0.15"/>
    <row r="915" ht="14.25" customHeight="1" x14ac:dyDescent="0.15"/>
    <row r="916" ht="14.25" customHeight="1" x14ac:dyDescent="0.15"/>
    <row r="917" ht="14.25" customHeight="1" x14ac:dyDescent="0.15"/>
    <row r="918" ht="14.25" customHeight="1" x14ac:dyDescent="0.15"/>
    <row r="919" ht="14.25" customHeight="1" x14ac:dyDescent="0.15"/>
    <row r="920" ht="14.25" customHeight="1" x14ac:dyDescent="0.15"/>
    <row r="921" ht="14.25" customHeight="1" x14ac:dyDescent="0.15"/>
    <row r="922" ht="14.25" customHeight="1" x14ac:dyDescent="0.15"/>
    <row r="923" ht="14.25" customHeight="1" x14ac:dyDescent="0.15"/>
    <row r="924" ht="14.25" customHeight="1" x14ac:dyDescent="0.15"/>
    <row r="925" ht="14.25" customHeight="1" x14ac:dyDescent="0.15"/>
    <row r="926" ht="14.25" customHeight="1" x14ac:dyDescent="0.15"/>
    <row r="927" ht="14.25" customHeight="1" x14ac:dyDescent="0.15"/>
    <row r="928" ht="14.25" customHeight="1" x14ac:dyDescent="0.15"/>
    <row r="929" ht="14.25" customHeight="1" x14ac:dyDescent="0.15"/>
    <row r="930" ht="14.25" customHeight="1" x14ac:dyDescent="0.15"/>
    <row r="931" ht="14.25" customHeight="1" x14ac:dyDescent="0.15"/>
    <row r="932" ht="14.25" customHeight="1" x14ac:dyDescent="0.15"/>
    <row r="933" ht="14.25" customHeight="1" x14ac:dyDescent="0.15"/>
    <row r="934" ht="14.25" customHeight="1" x14ac:dyDescent="0.15"/>
    <row r="935" ht="14.25" customHeight="1" x14ac:dyDescent="0.15"/>
    <row r="936" ht="14.25" customHeight="1" x14ac:dyDescent="0.15"/>
    <row r="937" ht="14.25" customHeight="1" x14ac:dyDescent="0.15"/>
    <row r="938" ht="14.25" customHeight="1" x14ac:dyDescent="0.15"/>
    <row r="939" ht="14.25" customHeight="1" x14ac:dyDescent="0.15"/>
    <row r="940" ht="14.25" customHeight="1" x14ac:dyDescent="0.15"/>
    <row r="941" ht="14.25" customHeight="1" x14ac:dyDescent="0.15"/>
    <row r="942" ht="14.25" customHeight="1" x14ac:dyDescent="0.15"/>
    <row r="943" ht="14.25" customHeight="1" x14ac:dyDescent="0.15"/>
    <row r="944" ht="14.25" customHeight="1" x14ac:dyDescent="0.15"/>
    <row r="945" ht="14.25" customHeight="1" x14ac:dyDescent="0.15"/>
    <row r="946" ht="14.25" customHeight="1" x14ac:dyDescent="0.15"/>
    <row r="947" ht="14.25" customHeight="1" x14ac:dyDescent="0.15"/>
    <row r="948" ht="14.25" customHeight="1" x14ac:dyDescent="0.15"/>
    <row r="949" ht="14.25" customHeight="1" x14ac:dyDescent="0.15"/>
    <row r="950" ht="14.25" customHeight="1" x14ac:dyDescent="0.15"/>
    <row r="951" ht="14.25" customHeight="1" x14ac:dyDescent="0.15"/>
    <row r="952" ht="14.25" customHeight="1" x14ac:dyDescent="0.15"/>
    <row r="953" ht="14.25" customHeight="1" x14ac:dyDescent="0.15"/>
    <row r="954" ht="14.25" customHeight="1" x14ac:dyDescent="0.15"/>
    <row r="955" ht="14.25" customHeight="1" x14ac:dyDescent="0.15"/>
    <row r="956" ht="14.25" customHeight="1" x14ac:dyDescent="0.15"/>
    <row r="957" ht="14.25" customHeight="1" x14ac:dyDescent="0.15"/>
    <row r="958" ht="14.25" customHeight="1" x14ac:dyDescent="0.15"/>
    <row r="959" ht="14.25" customHeight="1" x14ac:dyDescent="0.15"/>
    <row r="960" ht="14.25" customHeight="1" x14ac:dyDescent="0.15"/>
    <row r="961" ht="14.25" customHeight="1" x14ac:dyDescent="0.15"/>
    <row r="962" ht="14.25" customHeight="1" x14ac:dyDescent="0.15"/>
    <row r="963" ht="14.25" customHeight="1" x14ac:dyDescent="0.15"/>
    <row r="964" ht="14.25" customHeight="1" x14ac:dyDescent="0.15"/>
    <row r="965" ht="14.25" customHeight="1" x14ac:dyDescent="0.15"/>
    <row r="966" ht="14.25" customHeight="1" x14ac:dyDescent="0.15"/>
    <row r="967" ht="14.25" customHeight="1" x14ac:dyDescent="0.15"/>
    <row r="968" ht="14.25" customHeight="1" x14ac:dyDescent="0.15"/>
    <row r="969" ht="14.25" customHeight="1" x14ac:dyDescent="0.15"/>
    <row r="970" ht="14.25" customHeight="1" x14ac:dyDescent="0.15"/>
    <row r="971" ht="14.25" customHeight="1" x14ac:dyDescent="0.15"/>
    <row r="972" ht="14.25" customHeight="1" x14ac:dyDescent="0.15"/>
    <row r="973" ht="14.25" customHeight="1" x14ac:dyDescent="0.15"/>
    <row r="974" ht="14.25" customHeight="1" x14ac:dyDescent="0.15"/>
    <row r="975" ht="14.25" customHeight="1" x14ac:dyDescent="0.15"/>
    <row r="976" ht="14.25" customHeight="1" x14ac:dyDescent="0.15"/>
    <row r="977" ht="14.25" customHeight="1" x14ac:dyDescent="0.15"/>
    <row r="978" ht="14.25" customHeight="1" x14ac:dyDescent="0.15"/>
    <row r="979" ht="14.25" customHeight="1" x14ac:dyDescent="0.15"/>
    <row r="980" ht="14.25" customHeight="1" x14ac:dyDescent="0.15"/>
    <row r="981" ht="14.25" customHeight="1" x14ac:dyDescent="0.15"/>
    <row r="982" ht="14.25" customHeight="1" x14ac:dyDescent="0.15"/>
    <row r="983" ht="14.25" customHeight="1" x14ac:dyDescent="0.15"/>
    <row r="984" ht="14.25" customHeight="1" x14ac:dyDescent="0.15"/>
    <row r="985" ht="14.25" customHeight="1" x14ac:dyDescent="0.15"/>
    <row r="986" ht="14.25" customHeight="1" x14ac:dyDescent="0.15"/>
    <row r="987" ht="14.25" customHeight="1" x14ac:dyDescent="0.15"/>
    <row r="988" ht="14.25" customHeight="1" x14ac:dyDescent="0.15"/>
    <row r="989" ht="14.25" customHeight="1" x14ac:dyDescent="0.15"/>
    <row r="990" ht="14.25" customHeight="1" x14ac:dyDescent="0.15"/>
    <row r="991" ht="14.25" customHeight="1" x14ac:dyDescent="0.15"/>
    <row r="992" ht="14.25" customHeight="1" x14ac:dyDescent="0.15"/>
    <row r="993" ht="14.25" customHeight="1" x14ac:dyDescent="0.15"/>
    <row r="994" ht="14.25" customHeight="1" x14ac:dyDescent="0.15"/>
    <row r="995" ht="14.25" customHeight="1" x14ac:dyDescent="0.15"/>
    <row r="996" ht="14.25" customHeight="1" x14ac:dyDescent="0.15"/>
    <row r="997" ht="14.25" customHeight="1" x14ac:dyDescent="0.15"/>
    <row r="998" ht="14.25" customHeight="1" x14ac:dyDescent="0.15"/>
    <row r="999" ht="14.25" customHeight="1" x14ac:dyDescent="0.15"/>
    <row r="1000" ht="14.25" customHeight="1" x14ac:dyDescent="0.15"/>
    <row r="1001" ht="14.25" customHeight="1" x14ac:dyDescent="0.15"/>
    <row r="1002" ht="14.25" customHeight="1" x14ac:dyDescent="0.15"/>
    <row r="1003" ht="14.25" customHeight="1" x14ac:dyDescent="0.15"/>
    <row r="1004" ht="14.25" customHeight="1" x14ac:dyDescent="0.15"/>
    <row r="1005" ht="14.25" customHeight="1" x14ac:dyDescent="0.15"/>
    <row r="1006" ht="14.25" customHeight="1" x14ac:dyDescent="0.15"/>
    <row r="1007" ht="14.25" customHeight="1" x14ac:dyDescent="0.15"/>
    <row r="1008" ht="14.25" customHeight="1" x14ac:dyDescent="0.15"/>
    <row r="1009" ht="14.25" customHeight="1" x14ac:dyDescent="0.15"/>
    <row r="1010" ht="14.25" customHeight="1" x14ac:dyDescent="0.15"/>
    <row r="1011" ht="14.25" customHeight="1" x14ac:dyDescent="0.15"/>
    <row r="1012" ht="14.25" customHeight="1" x14ac:dyDescent="0.15"/>
    <row r="1013" ht="14.25" customHeight="1" x14ac:dyDescent="0.15"/>
    <row r="1014" ht="14.25" customHeight="1" x14ac:dyDescent="0.15"/>
    <row r="1015" ht="14.25" customHeight="1" x14ac:dyDescent="0.15"/>
    <row r="1016" ht="14.25" customHeight="1" x14ac:dyDescent="0.15"/>
    <row r="1017" ht="14.25" customHeight="1" x14ac:dyDescent="0.15"/>
    <row r="1018" ht="14.25" customHeight="1" x14ac:dyDescent="0.15"/>
    <row r="1019" ht="14.25" customHeight="1" x14ac:dyDescent="0.15"/>
    <row r="1020" ht="14.25" customHeight="1" x14ac:dyDescent="0.15"/>
    <row r="1021" ht="14.25" customHeight="1" x14ac:dyDescent="0.15"/>
    <row r="1022" ht="14.25" customHeight="1" x14ac:dyDescent="0.15"/>
    <row r="1023" ht="14.25" customHeight="1" x14ac:dyDescent="0.15"/>
    <row r="1024" ht="14.25" customHeight="1" x14ac:dyDescent="0.15"/>
    <row r="1025" ht="14.25" customHeight="1" x14ac:dyDescent="0.15"/>
    <row r="1026" ht="14.25" customHeight="1" x14ac:dyDescent="0.15"/>
    <row r="1027" ht="14.25" customHeight="1" x14ac:dyDescent="0.15"/>
    <row r="1028" ht="14.25" customHeight="1" x14ac:dyDescent="0.15"/>
    <row r="1029" ht="14.25" customHeight="1" x14ac:dyDescent="0.15"/>
    <row r="1030" ht="14.25" customHeight="1" x14ac:dyDescent="0.15"/>
    <row r="1031" ht="14.25" customHeight="1" x14ac:dyDescent="0.15"/>
    <row r="1032" ht="14.25" customHeight="1" x14ac:dyDescent="0.15"/>
    <row r="1033" ht="14.25" customHeight="1" x14ac:dyDescent="0.15"/>
    <row r="1034" ht="14.25" customHeight="1" x14ac:dyDescent="0.15"/>
    <row r="1035" ht="14.25" customHeight="1" x14ac:dyDescent="0.15"/>
    <row r="1036" ht="14.25" customHeight="1" x14ac:dyDescent="0.15"/>
    <row r="1037" ht="14.25" customHeight="1" x14ac:dyDescent="0.15"/>
    <row r="1038" ht="14.25" customHeight="1" x14ac:dyDescent="0.15"/>
    <row r="1039" ht="14.25" customHeight="1" x14ac:dyDescent="0.15"/>
    <row r="1040" ht="14.25" customHeight="1" x14ac:dyDescent="0.15"/>
    <row r="1041" ht="14.25" customHeight="1" x14ac:dyDescent="0.15"/>
    <row r="1042" ht="14.25" customHeight="1" x14ac:dyDescent="0.15"/>
    <row r="1043" ht="14.25" customHeight="1" x14ac:dyDescent="0.15"/>
  </sheetData>
  <mergeCells count="24">
    <mergeCell ref="C91:D91"/>
    <mergeCell ref="A94:K94"/>
    <mergeCell ref="A95:J95"/>
    <mergeCell ref="B84:D84"/>
    <mergeCell ref="F84:J84"/>
    <mergeCell ref="B85:D85"/>
    <mergeCell ref="F85:J85"/>
    <mergeCell ref="B90:D90"/>
    <mergeCell ref="F90:J90"/>
    <mergeCell ref="B83:D83"/>
    <mergeCell ref="F83:J83"/>
    <mergeCell ref="A1:K1"/>
    <mergeCell ref="A9:A10"/>
    <mergeCell ref="B9:B10"/>
    <mergeCell ref="C9:C10"/>
    <mergeCell ref="D9:D10"/>
    <mergeCell ref="E9:I9"/>
    <mergeCell ref="J9:J10"/>
    <mergeCell ref="K9:K10"/>
    <mergeCell ref="A76:B76"/>
    <mergeCell ref="B77:K77"/>
    <mergeCell ref="B78:K78"/>
    <mergeCell ref="B79:K79"/>
    <mergeCell ref="J82:K82"/>
  </mergeCells>
  <printOptions horizontalCentered="1"/>
  <pageMargins left="0.39370078740157483" right="0.39370078740157483" top="0.39370078740157483" bottom="0.39370078740157483" header="0" footer="0"/>
  <pageSetup scale="58" fitToHeight="2" orientation="portrait"/>
  <colBreaks count="1" manualBreakCount="1">
    <brk id="11" max="1048575" man="1"/>
  </colBreaks>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62231-478C-1045-80D3-A07914B50037}">
  <sheetPr codeName="Sheet24">
    <tabColor rgb="FF92D050"/>
  </sheetPr>
  <dimension ref="A1:AZ1000"/>
  <sheetViews>
    <sheetView zoomScale="141" workbookViewId="0">
      <selection activeCell="O6" sqref="O6:Z17"/>
    </sheetView>
  </sheetViews>
  <sheetFormatPr baseColWidth="10" defaultColWidth="14.5" defaultRowHeight="15" customHeight="1" x14ac:dyDescent="0.2"/>
  <cols>
    <col min="1" max="1" width="1.5" style="277" customWidth="1"/>
    <col min="2" max="13" width="3.5" style="277" customWidth="1"/>
    <col min="14" max="14" width="1.6640625" style="277" customWidth="1"/>
    <col min="15" max="26" width="3.5" style="277" customWidth="1"/>
    <col min="27" max="27" width="1.5" style="277" customWidth="1"/>
    <col min="28" max="39" width="3.5" style="277" customWidth="1"/>
    <col min="40" max="40" width="1.6640625" style="277" customWidth="1"/>
    <col min="41" max="52" width="3.5" style="277" customWidth="1"/>
    <col min="53" max="16384" width="14.5" style="277"/>
  </cols>
  <sheetData>
    <row r="1" spans="1:52" ht="14.25" customHeight="1" x14ac:dyDescent="0.2">
      <c r="A1" s="527" t="s">
        <v>644</v>
      </c>
      <c r="B1" s="528"/>
      <c r="C1" s="528"/>
      <c r="D1" s="528"/>
      <c r="E1" s="528"/>
      <c r="F1" s="528"/>
      <c r="G1" s="528"/>
      <c r="H1" s="528"/>
      <c r="I1" s="528"/>
      <c r="J1" s="528"/>
      <c r="K1" s="528"/>
      <c r="L1" s="528"/>
      <c r="M1" s="528"/>
      <c r="N1" s="528"/>
      <c r="O1" s="528"/>
      <c r="P1" s="528"/>
      <c r="Q1" s="528"/>
      <c r="R1" s="528"/>
      <c r="S1" s="528"/>
      <c r="T1" s="528"/>
      <c r="U1" s="528"/>
      <c r="V1" s="528"/>
      <c r="W1" s="528"/>
      <c r="X1" s="528"/>
      <c r="Y1" s="528"/>
      <c r="Z1" s="528"/>
      <c r="AA1" s="527" t="s">
        <v>644</v>
      </c>
      <c r="AB1" s="528"/>
      <c r="AC1" s="528"/>
      <c r="AD1" s="528"/>
      <c r="AE1" s="528"/>
      <c r="AF1" s="528"/>
      <c r="AG1" s="528"/>
      <c r="AH1" s="528"/>
      <c r="AI1" s="528"/>
      <c r="AJ1" s="528"/>
      <c r="AK1" s="528"/>
      <c r="AL1" s="528"/>
      <c r="AM1" s="528"/>
      <c r="AN1" s="528"/>
      <c r="AO1" s="528"/>
      <c r="AP1" s="528"/>
      <c r="AQ1" s="528"/>
      <c r="AR1" s="528"/>
      <c r="AS1" s="528"/>
      <c r="AT1" s="528"/>
      <c r="AU1" s="528"/>
      <c r="AV1" s="528"/>
      <c r="AW1" s="528"/>
      <c r="AX1" s="528"/>
      <c r="AY1" s="528"/>
      <c r="AZ1" s="528"/>
    </row>
    <row r="2" spans="1:52" ht="16.5" customHeight="1" x14ac:dyDescent="0.2">
      <c r="A2" s="527" t="s">
        <v>645</v>
      </c>
      <c r="B2" s="528"/>
      <c r="C2" s="528"/>
      <c r="D2" s="528"/>
      <c r="E2" s="528"/>
      <c r="F2" s="528"/>
      <c r="G2" s="528"/>
      <c r="H2" s="528"/>
      <c r="I2" s="528"/>
      <c r="J2" s="528"/>
      <c r="K2" s="528"/>
      <c r="L2" s="528"/>
      <c r="M2" s="528"/>
      <c r="N2" s="528"/>
      <c r="O2" s="528"/>
      <c r="P2" s="528"/>
      <c r="Q2" s="528"/>
      <c r="R2" s="528"/>
      <c r="S2" s="528"/>
      <c r="T2" s="528"/>
      <c r="U2" s="528"/>
      <c r="V2" s="528"/>
      <c r="W2" s="528"/>
      <c r="X2" s="528"/>
      <c r="Y2" s="528"/>
      <c r="Z2" s="528"/>
      <c r="AA2" s="527" t="s">
        <v>645</v>
      </c>
      <c r="AB2" s="528"/>
      <c r="AC2" s="528"/>
      <c r="AD2" s="528"/>
      <c r="AE2" s="528"/>
      <c r="AF2" s="528"/>
      <c r="AG2" s="528"/>
      <c r="AH2" s="528"/>
      <c r="AI2" s="528"/>
      <c r="AJ2" s="528"/>
      <c r="AK2" s="528"/>
      <c r="AL2" s="528"/>
      <c r="AM2" s="528"/>
      <c r="AN2" s="528"/>
      <c r="AO2" s="528"/>
      <c r="AP2" s="528"/>
      <c r="AQ2" s="528"/>
      <c r="AR2" s="528"/>
      <c r="AS2" s="528"/>
      <c r="AT2" s="528"/>
      <c r="AU2" s="528"/>
      <c r="AV2" s="528"/>
      <c r="AW2" s="528"/>
      <c r="AX2" s="528"/>
      <c r="AY2" s="528"/>
      <c r="AZ2" s="528"/>
    </row>
    <row r="3" spans="1:52" ht="14.25" customHeight="1" x14ac:dyDescent="0.2">
      <c r="A3" s="527" t="s">
        <v>478</v>
      </c>
      <c r="B3" s="528"/>
      <c r="C3" s="528"/>
      <c r="D3" s="528"/>
      <c r="E3" s="528"/>
      <c r="F3" s="528"/>
      <c r="G3" s="528"/>
      <c r="H3" s="528"/>
      <c r="I3" s="528"/>
      <c r="J3" s="528"/>
      <c r="K3" s="528"/>
      <c r="L3" s="528"/>
      <c r="M3" s="528"/>
      <c r="N3" s="528"/>
      <c r="O3" s="528"/>
      <c r="P3" s="528"/>
      <c r="Q3" s="528"/>
      <c r="R3" s="528"/>
      <c r="S3" s="528"/>
      <c r="T3" s="528"/>
      <c r="U3" s="528"/>
      <c r="V3" s="528"/>
      <c r="W3" s="528"/>
      <c r="X3" s="528"/>
      <c r="Y3" s="528"/>
      <c r="Z3" s="528"/>
      <c r="AA3" s="527" t="s">
        <v>478</v>
      </c>
      <c r="AB3" s="528"/>
      <c r="AC3" s="528"/>
      <c r="AD3" s="528"/>
      <c r="AE3" s="528"/>
      <c r="AF3" s="528"/>
      <c r="AG3" s="528"/>
      <c r="AH3" s="528"/>
      <c r="AI3" s="528"/>
      <c r="AJ3" s="528"/>
      <c r="AK3" s="528"/>
      <c r="AL3" s="528"/>
      <c r="AM3" s="528"/>
      <c r="AN3" s="528"/>
      <c r="AO3" s="528"/>
      <c r="AP3" s="528"/>
      <c r="AQ3" s="528"/>
      <c r="AR3" s="528"/>
      <c r="AS3" s="528"/>
      <c r="AT3" s="528"/>
      <c r="AU3" s="528"/>
      <c r="AV3" s="528"/>
      <c r="AW3" s="528"/>
      <c r="AX3" s="528"/>
      <c r="AY3" s="528"/>
      <c r="AZ3" s="528"/>
    </row>
    <row r="4" spans="1:52" ht="14.25" customHeight="1" x14ac:dyDescent="0.2">
      <c r="A4" s="527" t="s">
        <v>480</v>
      </c>
      <c r="B4" s="528"/>
      <c r="C4" s="528"/>
      <c r="D4" s="528"/>
      <c r="E4" s="528"/>
      <c r="F4" s="528"/>
      <c r="G4" s="528"/>
      <c r="H4" s="528"/>
      <c r="I4" s="528"/>
      <c r="J4" s="528"/>
      <c r="K4" s="528"/>
      <c r="L4" s="528"/>
      <c r="M4" s="528"/>
      <c r="N4" s="528"/>
      <c r="O4" s="528"/>
      <c r="P4" s="528"/>
      <c r="Q4" s="528"/>
      <c r="R4" s="528"/>
      <c r="S4" s="528"/>
      <c r="T4" s="528"/>
      <c r="U4" s="528"/>
      <c r="V4" s="528"/>
      <c r="W4" s="528"/>
      <c r="X4" s="528"/>
      <c r="Y4" s="528"/>
      <c r="Z4" s="528"/>
      <c r="AA4" s="527" t="s">
        <v>480</v>
      </c>
      <c r="AB4" s="528"/>
      <c r="AC4" s="528"/>
      <c r="AD4" s="528"/>
      <c r="AE4" s="528"/>
      <c r="AF4" s="528"/>
      <c r="AG4" s="528"/>
      <c r="AH4" s="528"/>
      <c r="AI4" s="528"/>
      <c r="AJ4" s="528"/>
      <c r="AK4" s="528"/>
      <c r="AL4" s="528"/>
      <c r="AM4" s="528"/>
      <c r="AN4" s="528"/>
      <c r="AO4" s="528"/>
      <c r="AP4" s="528"/>
      <c r="AQ4" s="528"/>
      <c r="AR4" s="528"/>
      <c r="AS4" s="528"/>
      <c r="AT4" s="528"/>
      <c r="AU4" s="528"/>
      <c r="AV4" s="528"/>
      <c r="AW4" s="528"/>
      <c r="AX4" s="528"/>
      <c r="AY4" s="528"/>
      <c r="AZ4" s="528"/>
    </row>
    <row r="5" spans="1:52" ht="14.25" customHeight="1" thickBot="1" x14ac:dyDescent="0.25">
      <c r="A5" s="278"/>
      <c r="B5" s="278"/>
      <c r="C5" s="278"/>
      <c r="D5" s="278"/>
      <c r="E5" s="278"/>
      <c r="F5" s="278"/>
      <c r="G5" s="278"/>
      <c r="H5" s="278"/>
      <c r="I5" s="278"/>
      <c r="J5" s="278"/>
      <c r="K5" s="278"/>
      <c r="L5" s="278"/>
      <c r="M5" s="278"/>
      <c r="N5" s="278"/>
      <c r="O5" s="278"/>
      <c r="P5" s="278"/>
      <c r="Q5" s="278"/>
      <c r="R5" s="278"/>
      <c r="S5" s="278"/>
      <c r="T5" s="278"/>
      <c r="U5" s="278"/>
      <c r="V5" s="278"/>
      <c r="W5" s="278"/>
      <c r="X5" s="278"/>
      <c r="Y5" s="278"/>
      <c r="Z5" s="278"/>
      <c r="AA5" s="278"/>
      <c r="AB5" s="278"/>
      <c r="AC5" s="278"/>
      <c r="AD5" s="278"/>
      <c r="AE5" s="278"/>
      <c r="AF5" s="278"/>
      <c r="AG5" s="278"/>
      <c r="AH5" s="278"/>
      <c r="AI5" s="278"/>
      <c r="AJ5" s="278"/>
      <c r="AK5" s="278"/>
      <c r="AL5" s="278"/>
      <c r="AM5" s="278"/>
      <c r="AN5" s="278"/>
      <c r="AO5" s="278"/>
      <c r="AP5" s="278"/>
      <c r="AQ5" s="278"/>
      <c r="AR5" s="278"/>
      <c r="AS5" s="278"/>
      <c r="AT5" s="278"/>
      <c r="AU5" s="278"/>
      <c r="AV5" s="278"/>
      <c r="AW5" s="278"/>
      <c r="AX5" s="278"/>
      <c r="AY5" s="278"/>
      <c r="AZ5" s="278"/>
    </row>
    <row r="6" spans="1:52" ht="14.25" customHeight="1" thickTop="1" x14ac:dyDescent="0.2">
      <c r="A6" s="278"/>
      <c r="B6" s="473"/>
      <c r="C6" s="474"/>
      <c r="D6" s="474"/>
      <c r="E6" s="474"/>
      <c r="F6" s="474"/>
      <c r="G6" s="474"/>
      <c r="H6" s="474"/>
      <c r="I6" s="474"/>
      <c r="J6" s="474"/>
      <c r="K6" s="474"/>
      <c r="L6" s="474"/>
      <c r="M6" s="475"/>
      <c r="N6" s="279"/>
      <c r="O6" s="481"/>
      <c r="P6" s="474"/>
      <c r="Q6" s="474"/>
      <c r="R6" s="474"/>
      <c r="S6" s="474"/>
      <c r="T6" s="474"/>
      <c r="U6" s="474"/>
      <c r="V6" s="474"/>
      <c r="W6" s="474"/>
      <c r="X6" s="474"/>
      <c r="Y6" s="474"/>
      <c r="Z6" s="475"/>
      <c r="AA6" s="278"/>
      <c r="AB6" s="473"/>
      <c r="AC6" s="474"/>
      <c r="AD6" s="474"/>
      <c r="AE6" s="474"/>
      <c r="AF6" s="474"/>
      <c r="AG6" s="474"/>
      <c r="AH6" s="474"/>
      <c r="AI6" s="474"/>
      <c r="AJ6" s="474"/>
      <c r="AK6" s="474"/>
      <c r="AL6" s="474"/>
      <c r="AM6" s="475"/>
      <c r="AN6" s="279"/>
      <c r="AO6" s="481"/>
      <c r="AP6" s="474"/>
      <c r="AQ6" s="474"/>
      <c r="AR6" s="474"/>
      <c r="AS6" s="474"/>
      <c r="AT6" s="474"/>
      <c r="AU6" s="474"/>
      <c r="AV6" s="474"/>
      <c r="AW6" s="474"/>
      <c r="AX6" s="474"/>
      <c r="AY6" s="474"/>
      <c r="AZ6" s="475"/>
    </row>
    <row r="7" spans="1:52" ht="14.25" customHeight="1" x14ac:dyDescent="0.2">
      <c r="A7" s="278"/>
      <c r="B7" s="476"/>
      <c r="C7" s="471"/>
      <c r="D7" s="471"/>
      <c r="E7" s="471"/>
      <c r="F7" s="471"/>
      <c r="G7" s="471"/>
      <c r="H7" s="471"/>
      <c r="I7" s="471"/>
      <c r="J7" s="471"/>
      <c r="K7" s="471"/>
      <c r="L7" s="471"/>
      <c r="M7" s="477"/>
      <c r="N7" s="279"/>
      <c r="O7" s="476"/>
      <c r="P7" s="471"/>
      <c r="Q7" s="471"/>
      <c r="R7" s="471"/>
      <c r="S7" s="471"/>
      <c r="T7" s="471"/>
      <c r="U7" s="471"/>
      <c r="V7" s="471"/>
      <c r="W7" s="471"/>
      <c r="X7" s="471"/>
      <c r="Y7" s="471"/>
      <c r="Z7" s="477"/>
      <c r="AA7" s="278"/>
      <c r="AB7" s="476"/>
      <c r="AC7" s="471"/>
      <c r="AD7" s="471"/>
      <c r="AE7" s="471"/>
      <c r="AF7" s="471"/>
      <c r="AG7" s="471"/>
      <c r="AH7" s="471"/>
      <c r="AI7" s="471"/>
      <c r="AJ7" s="471"/>
      <c r="AK7" s="471"/>
      <c r="AL7" s="471"/>
      <c r="AM7" s="477"/>
      <c r="AN7" s="279"/>
      <c r="AO7" s="476"/>
      <c r="AP7" s="471"/>
      <c r="AQ7" s="471"/>
      <c r="AR7" s="471"/>
      <c r="AS7" s="471"/>
      <c r="AT7" s="471"/>
      <c r="AU7" s="471"/>
      <c r="AV7" s="471"/>
      <c r="AW7" s="471"/>
      <c r="AX7" s="471"/>
      <c r="AY7" s="471"/>
      <c r="AZ7" s="477"/>
    </row>
    <row r="8" spans="1:52" ht="14.25" customHeight="1" x14ac:dyDescent="0.2">
      <c r="A8" s="278"/>
      <c r="B8" s="476"/>
      <c r="C8" s="471"/>
      <c r="D8" s="471"/>
      <c r="E8" s="471"/>
      <c r="F8" s="471"/>
      <c r="G8" s="471"/>
      <c r="H8" s="471"/>
      <c r="I8" s="471"/>
      <c r="J8" s="471"/>
      <c r="K8" s="471"/>
      <c r="L8" s="471"/>
      <c r="M8" s="477"/>
      <c r="N8" s="279"/>
      <c r="O8" s="476"/>
      <c r="P8" s="471"/>
      <c r="Q8" s="471"/>
      <c r="R8" s="471"/>
      <c r="S8" s="471"/>
      <c r="T8" s="471"/>
      <c r="U8" s="471"/>
      <c r="V8" s="471"/>
      <c r="W8" s="471"/>
      <c r="X8" s="471"/>
      <c r="Y8" s="471"/>
      <c r="Z8" s="477"/>
      <c r="AA8" s="278"/>
      <c r="AB8" s="476"/>
      <c r="AC8" s="471"/>
      <c r="AD8" s="471"/>
      <c r="AE8" s="471"/>
      <c r="AF8" s="471"/>
      <c r="AG8" s="471"/>
      <c r="AH8" s="471"/>
      <c r="AI8" s="471"/>
      <c r="AJ8" s="471"/>
      <c r="AK8" s="471"/>
      <c r="AL8" s="471"/>
      <c r="AM8" s="477"/>
      <c r="AN8" s="279"/>
      <c r="AO8" s="476"/>
      <c r="AP8" s="471"/>
      <c r="AQ8" s="471"/>
      <c r="AR8" s="471"/>
      <c r="AS8" s="471"/>
      <c r="AT8" s="471"/>
      <c r="AU8" s="471"/>
      <c r="AV8" s="471"/>
      <c r="AW8" s="471"/>
      <c r="AX8" s="471"/>
      <c r="AY8" s="471"/>
      <c r="AZ8" s="477"/>
    </row>
    <row r="9" spans="1:52" ht="14.25" customHeight="1" x14ac:dyDescent="0.2">
      <c r="A9" s="278"/>
      <c r="B9" s="476"/>
      <c r="C9" s="471"/>
      <c r="D9" s="471"/>
      <c r="E9" s="471"/>
      <c r="F9" s="471"/>
      <c r="G9" s="471"/>
      <c r="H9" s="471"/>
      <c r="I9" s="471"/>
      <c r="J9" s="471"/>
      <c r="K9" s="471"/>
      <c r="L9" s="471"/>
      <c r="M9" s="477"/>
      <c r="N9" s="279"/>
      <c r="O9" s="476"/>
      <c r="P9" s="471"/>
      <c r="Q9" s="471"/>
      <c r="R9" s="471"/>
      <c r="S9" s="471"/>
      <c r="T9" s="471"/>
      <c r="U9" s="471"/>
      <c r="V9" s="471"/>
      <c r="W9" s="471"/>
      <c r="X9" s="471"/>
      <c r="Y9" s="471"/>
      <c r="Z9" s="477"/>
      <c r="AA9" s="278"/>
      <c r="AB9" s="476"/>
      <c r="AC9" s="471"/>
      <c r="AD9" s="471"/>
      <c r="AE9" s="471"/>
      <c r="AF9" s="471"/>
      <c r="AG9" s="471"/>
      <c r="AH9" s="471"/>
      <c r="AI9" s="471"/>
      <c r="AJ9" s="471"/>
      <c r="AK9" s="471"/>
      <c r="AL9" s="471"/>
      <c r="AM9" s="477"/>
      <c r="AN9" s="279"/>
      <c r="AO9" s="476"/>
      <c r="AP9" s="471"/>
      <c r="AQ9" s="471"/>
      <c r="AR9" s="471"/>
      <c r="AS9" s="471"/>
      <c r="AT9" s="471"/>
      <c r="AU9" s="471"/>
      <c r="AV9" s="471"/>
      <c r="AW9" s="471"/>
      <c r="AX9" s="471"/>
      <c r="AY9" s="471"/>
      <c r="AZ9" s="477"/>
    </row>
    <row r="10" spans="1:52" ht="14.25" customHeight="1" x14ac:dyDescent="0.2">
      <c r="A10" s="278"/>
      <c r="B10" s="476"/>
      <c r="C10" s="471"/>
      <c r="D10" s="471"/>
      <c r="E10" s="471"/>
      <c r="F10" s="471"/>
      <c r="G10" s="471"/>
      <c r="H10" s="471"/>
      <c r="I10" s="471"/>
      <c r="J10" s="471"/>
      <c r="K10" s="471"/>
      <c r="L10" s="471"/>
      <c r="M10" s="477"/>
      <c r="N10" s="279"/>
      <c r="O10" s="476"/>
      <c r="P10" s="471"/>
      <c r="Q10" s="471"/>
      <c r="R10" s="471"/>
      <c r="S10" s="471"/>
      <c r="T10" s="471"/>
      <c r="U10" s="471"/>
      <c r="V10" s="471"/>
      <c r="W10" s="471"/>
      <c r="X10" s="471"/>
      <c r="Y10" s="471"/>
      <c r="Z10" s="477"/>
      <c r="AA10" s="278"/>
      <c r="AB10" s="476"/>
      <c r="AC10" s="471"/>
      <c r="AD10" s="471"/>
      <c r="AE10" s="471"/>
      <c r="AF10" s="471"/>
      <c r="AG10" s="471"/>
      <c r="AH10" s="471"/>
      <c r="AI10" s="471"/>
      <c r="AJ10" s="471"/>
      <c r="AK10" s="471"/>
      <c r="AL10" s="471"/>
      <c r="AM10" s="477"/>
      <c r="AN10" s="279"/>
      <c r="AO10" s="476"/>
      <c r="AP10" s="471"/>
      <c r="AQ10" s="471"/>
      <c r="AR10" s="471"/>
      <c r="AS10" s="471"/>
      <c r="AT10" s="471"/>
      <c r="AU10" s="471"/>
      <c r="AV10" s="471"/>
      <c r="AW10" s="471"/>
      <c r="AX10" s="471"/>
      <c r="AY10" s="471"/>
      <c r="AZ10" s="477"/>
    </row>
    <row r="11" spans="1:52" ht="14.25" customHeight="1" x14ac:dyDescent="0.2">
      <c r="A11" s="278"/>
      <c r="B11" s="476"/>
      <c r="C11" s="471"/>
      <c r="D11" s="471"/>
      <c r="E11" s="471"/>
      <c r="F11" s="471"/>
      <c r="G11" s="471"/>
      <c r="H11" s="471"/>
      <c r="I11" s="471"/>
      <c r="J11" s="471"/>
      <c r="K11" s="471"/>
      <c r="L11" s="471"/>
      <c r="M11" s="477"/>
      <c r="N11" s="279"/>
      <c r="O11" s="476"/>
      <c r="P11" s="471"/>
      <c r="Q11" s="471"/>
      <c r="R11" s="471"/>
      <c r="S11" s="471"/>
      <c r="T11" s="471"/>
      <c r="U11" s="471"/>
      <c r="V11" s="471"/>
      <c r="W11" s="471"/>
      <c r="X11" s="471"/>
      <c r="Y11" s="471"/>
      <c r="Z11" s="477"/>
      <c r="AA11" s="278"/>
      <c r="AB11" s="476"/>
      <c r="AC11" s="471"/>
      <c r="AD11" s="471"/>
      <c r="AE11" s="471"/>
      <c r="AF11" s="471"/>
      <c r="AG11" s="471"/>
      <c r="AH11" s="471"/>
      <c r="AI11" s="471"/>
      <c r="AJ11" s="471"/>
      <c r="AK11" s="471"/>
      <c r="AL11" s="471"/>
      <c r="AM11" s="477"/>
      <c r="AN11" s="279"/>
      <c r="AO11" s="476"/>
      <c r="AP11" s="471"/>
      <c r="AQ11" s="471"/>
      <c r="AR11" s="471"/>
      <c r="AS11" s="471"/>
      <c r="AT11" s="471"/>
      <c r="AU11" s="471"/>
      <c r="AV11" s="471"/>
      <c r="AW11" s="471"/>
      <c r="AX11" s="471"/>
      <c r="AY11" s="471"/>
      <c r="AZ11" s="477"/>
    </row>
    <row r="12" spans="1:52" ht="14.25" customHeight="1" x14ac:dyDescent="0.2">
      <c r="A12" s="278"/>
      <c r="B12" s="476"/>
      <c r="C12" s="471"/>
      <c r="D12" s="471"/>
      <c r="E12" s="471"/>
      <c r="F12" s="471"/>
      <c r="G12" s="471"/>
      <c r="H12" s="471"/>
      <c r="I12" s="471"/>
      <c r="J12" s="471"/>
      <c r="K12" s="471"/>
      <c r="L12" s="471"/>
      <c r="M12" s="477"/>
      <c r="N12" s="279"/>
      <c r="O12" s="476"/>
      <c r="P12" s="471"/>
      <c r="Q12" s="471"/>
      <c r="R12" s="471"/>
      <c r="S12" s="471"/>
      <c r="T12" s="471"/>
      <c r="U12" s="471"/>
      <c r="V12" s="471"/>
      <c r="W12" s="471"/>
      <c r="X12" s="471"/>
      <c r="Y12" s="471"/>
      <c r="Z12" s="477"/>
      <c r="AA12" s="278"/>
      <c r="AB12" s="476"/>
      <c r="AC12" s="471"/>
      <c r="AD12" s="471"/>
      <c r="AE12" s="471"/>
      <c r="AF12" s="471"/>
      <c r="AG12" s="471"/>
      <c r="AH12" s="471"/>
      <c r="AI12" s="471"/>
      <c r="AJ12" s="471"/>
      <c r="AK12" s="471"/>
      <c r="AL12" s="471"/>
      <c r="AM12" s="477"/>
      <c r="AN12" s="279"/>
      <c r="AO12" s="476"/>
      <c r="AP12" s="471"/>
      <c r="AQ12" s="471"/>
      <c r="AR12" s="471"/>
      <c r="AS12" s="471"/>
      <c r="AT12" s="471"/>
      <c r="AU12" s="471"/>
      <c r="AV12" s="471"/>
      <c r="AW12" s="471"/>
      <c r="AX12" s="471"/>
      <c r="AY12" s="471"/>
      <c r="AZ12" s="477"/>
    </row>
    <row r="13" spans="1:52" ht="14.25" customHeight="1" x14ac:dyDescent="0.2">
      <c r="A13" s="278"/>
      <c r="B13" s="476"/>
      <c r="C13" s="471"/>
      <c r="D13" s="471"/>
      <c r="E13" s="471"/>
      <c r="F13" s="471"/>
      <c r="G13" s="471"/>
      <c r="H13" s="471"/>
      <c r="I13" s="471"/>
      <c r="J13" s="471"/>
      <c r="K13" s="471"/>
      <c r="L13" s="471"/>
      <c r="M13" s="477"/>
      <c r="N13" s="279"/>
      <c r="O13" s="476"/>
      <c r="P13" s="471"/>
      <c r="Q13" s="471"/>
      <c r="R13" s="471"/>
      <c r="S13" s="471"/>
      <c r="T13" s="471"/>
      <c r="U13" s="471"/>
      <c r="V13" s="471"/>
      <c r="W13" s="471"/>
      <c r="X13" s="471"/>
      <c r="Y13" s="471"/>
      <c r="Z13" s="477"/>
      <c r="AA13" s="278"/>
      <c r="AB13" s="476"/>
      <c r="AC13" s="471"/>
      <c r="AD13" s="471"/>
      <c r="AE13" s="471"/>
      <c r="AF13" s="471"/>
      <c r="AG13" s="471"/>
      <c r="AH13" s="471"/>
      <c r="AI13" s="471"/>
      <c r="AJ13" s="471"/>
      <c r="AK13" s="471"/>
      <c r="AL13" s="471"/>
      <c r="AM13" s="477"/>
      <c r="AN13" s="279"/>
      <c r="AO13" s="476"/>
      <c r="AP13" s="471"/>
      <c r="AQ13" s="471"/>
      <c r="AR13" s="471"/>
      <c r="AS13" s="471"/>
      <c r="AT13" s="471"/>
      <c r="AU13" s="471"/>
      <c r="AV13" s="471"/>
      <c r="AW13" s="471"/>
      <c r="AX13" s="471"/>
      <c r="AY13" s="471"/>
      <c r="AZ13" s="477"/>
    </row>
    <row r="14" spans="1:52" ht="14.25" customHeight="1" x14ac:dyDescent="0.2">
      <c r="A14" s="278"/>
      <c r="B14" s="476"/>
      <c r="C14" s="471"/>
      <c r="D14" s="471"/>
      <c r="E14" s="471"/>
      <c r="F14" s="471"/>
      <c r="G14" s="471"/>
      <c r="H14" s="471"/>
      <c r="I14" s="471"/>
      <c r="J14" s="471"/>
      <c r="K14" s="471"/>
      <c r="L14" s="471"/>
      <c r="M14" s="477"/>
      <c r="N14" s="279"/>
      <c r="O14" s="476"/>
      <c r="P14" s="471"/>
      <c r="Q14" s="471"/>
      <c r="R14" s="471"/>
      <c r="S14" s="471"/>
      <c r="T14" s="471"/>
      <c r="U14" s="471"/>
      <c r="V14" s="471"/>
      <c r="W14" s="471"/>
      <c r="X14" s="471"/>
      <c r="Y14" s="471"/>
      <c r="Z14" s="477"/>
      <c r="AA14" s="278"/>
      <c r="AB14" s="476"/>
      <c r="AC14" s="471"/>
      <c r="AD14" s="471"/>
      <c r="AE14" s="471"/>
      <c r="AF14" s="471"/>
      <c r="AG14" s="471"/>
      <c r="AH14" s="471"/>
      <c r="AI14" s="471"/>
      <c r="AJ14" s="471"/>
      <c r="AK14" s="471"/>
      <c r="AL14" s="471"/>
      <c r="AM14" s="477"/>
      <c r="AN14" s="279"/>
      <c r="AO14" s="476"/>
      <c r="AP14" s="471"/>
      <c r="AQ14" s="471"/>
      <c r="AR14" s="471"/>
      <c r="AS14" s="471"/>
      <c r="AT14" s="471"/>
      <c r="AU14" s="471"/>
      <c r="AV14" s="471"/>
      <c r="AW14" s="471"/>
      <c r="AX14" s="471"/>
      <c r="AY14" s="471"/>
      <c r="AZ14" s="477"/>
    </row>
    <row r="15" spans="1:52" ht="14.25" customHeight="1" x14ac:dyDescent="0.2">
      <c r="A15" s="278"/>
      <c r="B15" s="476"/>
      <c r="C15" s="471"/>
      <c r="D15" s="471"/>
      <c r="E15" s="471"/>
      <c r="F15" s="471"/>
      <c r="G15" s="471"/>
      <c r="H15" s="471"/>
      <c r="I15" s="471"/>
      <c r="J15" s="471"/>
      <c r="K15" s="471"/>
      <c r="L15" s="471"/>
      <c r="M15" s="477"/>
      <c r="N15" s="279"/>
      <c r="O15" s="476"/>
      <c r="P15" s="471"/>
      <c r="Q15" s="471"/>
      <c r="R15" s="471"/>
      <c r="S15" s="471"/>
      <c r="T15" s="471"/>
      <c r="U15" s="471"/>
      <c r="V15" s="471"/>
      <c r="W15" s="471"/>
      <c r="X15" s="471"/>
      <c r="Y15" s="471"/>
      <c r="Z15" s="477"/>
      <c r="AA15" s="278"/>
      <c r="AB15" s="476"/>
      <c r="AC15" s="471"/>
      <c r="AD15" s="471"/>
      <c r="AE15" s="471"/>
      <c r="AF15" s="471"/>
      <c r="AG15" s="471"/>
      <c r="AH15" s="471"/>
      <c r="AI15" s="471"/>
      <c r="AJ15" s="471"/>
      <c r="AK15" s="471"/>
      <c r="AL15" s="471"/>
      <c r="AM15" s="477"/>
      <c r="AN15" s="279"/>
      <c r="AO15" s="476"/>
      <c r="AP15" s="471"/>
      <c r="AQ15" s="471"/>
      <c r="AR15" s="471"/>
      <c r="AS15" s="471"/>
      <c r="AT15" s="471"/>
      <c r="AU15" s="471"/>
      <c r="AV15" s="471"/>
      <c r="AW15" s="471"/>
      <c r="AX15" s="471"/>
      <c r="AY15" s="471"/>
      <c r="AZ15" s="477"/>
    </row>
    <row r="16" spans="1:52" ht="14.25" customHeight="1" x14ac:dyDescent="0.2">
      <c r="A16" s="278"/>
      <c r="B16" s="476"/>
      <c r="C16" s="471"/>
      <c r="D16" s="471"/>
      <c r="E16" s="471"/>
      <c r="F16" s="471"/>
      <c r="G16" s="471"/>
      <c r="H16" s="471"/>
      <c r="I16" s="471"/>
      <c r="J16" s="471"/>
      <c r="K16" s="471"/>
      <c r="L16" s="471"/>
      <c r="M16" s="477"/>
      <c r="N16" s="279"/>
      <c r="O16" s="476"/>
      <c r="P16" s="471"/>
      <c r="Q16" s="471"/>
      <c r="R16" s="471"/>
      <c r="S16" s="471"/>
      <c r="T16" s="471"/>
      <c r="U16" s="471"/>
      <c r="V16" s="471"/>
      <c r="W16" s="471"/>
      <c r="X16" s="471"/>
      <c r="Y16" s="471"/>
      <c r="Z16" s="477"/>
      <c r="AA16" s="278"/>
      <c r="AB16" s="476"/>
      <c r="AC16" s="471"/>
      <c r="AD16" s="471"/>
      <c r="AE16" s="471"/>
      <c r="AF16" s="471"/>
      <c r="AG16" s="471"/>
      <c r="AH16" s="471"/>
      <c r="AI16" s="471"/>
      <c r="AJ16" s="471"/>
      <c r="AK16" s="471"/>
      <c r="AL16" s="471"/>
      <c r="AM16" s="477"/>
      <c r="AN16" s="279"/>
      <c r="AO16" s="476"/>
      <c r="AP16" s="471"/>
      <c r="AQ16" s="471"/>
      <c r="AR16" s="471"/>
      <c r="AS16" s="471"/>
      <c r="AT16" s="471"/>
      <c r="AU16" s="471"/>
      <c r="AV16" s="471"/>
      <c r="AW16" s="471"/>
      <c r="AX16" s="471"/>
      <c r="AY16" s="471"/>
      <c r="AZ16" s="477"/>
    </row>
    <row r="17" spans="1:52" ht="14.25" customHeight="1" thickBot="1" x14ac:dyDescent="0.25">
      <c r="A17" s="278"/>
      <c r="B17" s="478"/>
      <c r="C17" s="479"/>
      <c r="D17" s="479"/>
      <c r="E17" s="479"/>
      <c r="F17" s="479"/>
      <c r="G17" s="479"/>
      <c r="H17" s="479"/>
      <c r="I17" s="479"/>
      <c r="J17" s="479"/>
      <c r="K17" s="479"/>
      <c r="L17" s="479"/>
      <c r="M17" s="480"/>
      <c r="N17" s="279"/>
      <c r="O17" s="478"/>
      <c r="P17" s="479"/>
      <c r="Q17" s="479"/>
      <c r="R17" s="479"/>
      <c r="S17" s="479"/>
      <c r="T17" s="479"/>
      <c r="U17" s="479"/>
      <c r="V17" s="479"/>
      <c r="W17" s="479"/>
      <c r="X17" s="479"/>
      <c r="Y17" s="479"/>
      <c r="Z17" s="480"/>
      <c r="AA17" s="278"/>
      <c r="AB17" s="478"/>
      <c r="AC17" s="479"/>
      <c r="AD17" s="479"/>
      <c r="AE17" s="479"/>
      <c r="AF17" s="479"/>
      <c r="AG17" s="479"/>
      <c r="AH17" s="479"/>
      <c r="AI17" s="479"/>
      <c r="AJ17" s="479"/>
      <c r="AK17" s="479"/>
      <c r="AL17" s="479"/>
      <c r="AM17" s="480"/>
      <c r="AN17" s="279"/>
      <c r="AO17" s="478"/>
      <c r="AP17" s="479"/>
      <c r="AQ17" s="479"/>
      <c r="AR17" s="479"/>
      <c r="AS17" s="479"/>
      <c r="AT17" s="479"/>
      <c r="AU17" s="479"/>
      <c r="AV17" s="479"/>
      <c r="AW17" s="479"/>
      <c r="AX17" s="479"/>
      <c r="AY17" s="479"/>
      <c r="AZ17" s="480"/>
    </row>
    <row r="18" spans="1:52" ht="14.25" customHeight="1" thickTop="1" x14ac:dyDescent="0.2">
      <c r="A18" s="278"/>
      <c r="B18" s="482" t="s">
        <v>624</v>
      </c>
      <c r="C18" s="474"/>
      <c r="D18" s="474"/>
      <c r="E18" s="474"/>
      <c r="F18" s="474"/>
      <c r="G18" s="474"/>
      <c r="H18" s="474"/>
      <c r="I18" s="474"/>
      <c r="J18" s="474"/>
      <c r="K18" s="474"/>
      <c r="L18" s="474"/>
      <c r="M18" s="475"/>
      <c r="N18" s="279"/>
      <c r="O18" s="280" t="str">
        <f>B18</f>
        <v>…...........................</v>
      </c>
      <c r="P18" s="281"/>
      <c r="Q18" s="281"/>
      <c r="R18" s="281"/>
      <c r="S18" s="281"/>
      <c r="T18" s="281"/>
      <c r="U18" s="281"/>
      <c r="V18" s="281"/>
      <c r="W18" s="281"/>
      <c r="X18" s="281"/>
      <c r="Y18" s="281"/>
      <c r="Z18" s="282"/>
      <c r="AA18" s="278"/>
      <c r="AB18" s="482" t="s">
        <v>624</v>
      </c>
      <c r="AC18" s="474"/>
      <c r="AD18" s="474"/>
      <c r="AE18" s="474"/>
      <c r="AF18" s="474"/>
      <c r="AG18" s="474"/>
      <c r="AH18" s="474"/>
      <c r="AI18" s="474"/>
      <c r="AJ18" s="474"/>
      <c r="AK18" s="474"/>
      <c r="AL18" s="474"/>
      <c r="AM18" s="475"/>
      <c r="AN18" s="279"/>
      <c r="AO18" s="280" t="str">
        <f>AB18</f>
        <v>…...........................</v>
      </c>
      <c r="AP18" s="281"/>
      <c r="AQ18" s="281"/>
      <c r="AR18" s="281"/>
      <c r="AS18" s="281"/>
      <c r="AT18" s="281"/>
      <c r="AU18" s="281"/>
      <c r="AV18" s="281"/>
      <c r="AW18" s="281"/>
      <c r="AX18" s="281"/>
      <c r="AY18" s="281"/>
      <c r="AZ18" s="282"/>
    </row>
    <row r="19" spans="1:52" ht="14.25" customHeight="1" thickBot="1" x14ac:dyDescent="0.25">
      <c r="A19" s="278"/>
      <c r="B19" s="283"/>
      <c r="C19" s="284"/>
      <c r="D19" s="284"/>
      <c r="E19" s="284"/>
      <c r="F19" s="284"/>
      <c r="G19" s="285"/>
      <c r="H19" s="284"/>
      <c r="I19" s="284"/>
      <c r="J19" s="284"/>
      <c r="K19" s="284"/>
      <c r="L19" s="284"/>
      <c r="M19" s="286"/>
      <c r="N19" s="279"/>
      <c r="O19" s="287"/>
      <c r="P19" s="288"/>
      <c r="Q19" s="288"/>
      <c r="R19" s="288"/>
      <c r="S19" s="288"/>
      <c r="T19" s="289"/>
      <c r="U19" s="284"/>
      <c r="V19" s="288"/>
      <c r="W19" s="288"/>
      <c r="X19" s="288"/>
      <c r="Y19" s="288"/>
      <c r="Z19" s="290"/>
      <c r="AA19" s="278"/>
      <c r="AB19" s="283"/>
      <c r="AC19" s="284"/>
      <c r="AD19" s="284"/>
      <c r="AE19" s="284"/>
      <c r="AF19" s="284"/>
      <c r="AG19" s="285"/>
      <c r="AH19" s="284"/>
      <c r="AI19" s="284"/>
      <c r="AJ19" s="284"/>
      <c r="AK19" s="284"/>
      <c r="AL19" s="284"/>
      <c r="AM19" s="286"/>
      <c r="AN19" s="279"/>
      <c r="AO19" s="287"/>
      <c r="AP19" s="288"/>
      <c r="AQ19" s="288"/>
      <c r="AR19" s="288"/>
      <c r="AS19" s="288"/>
      <c r="AT19" s="289"/>
      <c r="AU19" s="284"/>
      <c r="AV19" s="288"/>
      <c r="AW19" s="288"/>
      <c r="AX19" s="288"/>
      <c r="AY19" s="288"/>
      <c r="AZ19" s="290"/>
    </row>
    <row r="20" spans="1:52" ht="14.25" customHeight="1" thickTop="1" thickBot="1" x14ac:dyDescent="0.25">
      <c r="A20" s="278"/>
      <c r="B20" s="278"/>
      <c r="C20" s="278"/>
      <c r="D20" s="278"/>
      <c r="E20" s="278"/>
      <c r="F20" s="278"/>
      <c r="G20" s="278"/>
      <c r="H20" s="278"/>
      <c r="I20" s="278"/>
      <c r="J20" s="278"/>
      <c r="K20" s="278"/>
      <c r="L20" s="278"/>
      <c r="M20" s="278"/>
      <c r="N20" s="278"/>
      <c r="O20" s="278"/>
      <c r="P20" s="278"/>
      <c r="Q20" s="278"/>
      <c r="R20" s="278"/>
      <c r="S20" s="278"/>
      <c r="T20" s="278"/>
      <c r="U20" s="278"/>
      <c r="V20" s="278"/>
      <c r="W20" s="278"/>
      <c r="X20" s="278"/>
      <c r="Y20" s="278"/>
      <c r="Z20" s="278"/>
      <c r="AA20" s="278"/>
      <c r="AB20" s="278"/>
      <c r="AC20" s="278"/>
      <c r="AD20" s="278"/>
      <c r="AE20" s="278"/>
      <c r="AF20" s="278"/>
      <c r="AG20" s="278"/>
      <c r="AH20" s="278"/>
      <c r="AI20" s="278"/>
      <c r="AJ20" s="278"/>
      <c r="AK20" s="278"/>
      <c r="AL20" s="278"/>
      <c r="AM20" s="278"/>
      <c r="AN20" s="278"/>
      <c r="AO20" s="278"/>
      <c r="AP20" s="278"/>
      <c r="AQ20" s="278"/>
      <c r="AR20" s="278"/>
      <c r="AS20" s="278"/>
      <c r="AT20" s="278"/>
      <c r="AU20" s="278"/>
      <c r="AV20" s="278"/>
      <c r="AW20" s="278"/>
      <c r="AX20" s="278"/>
      <c r="AY20" s="278"/>
      <c r="AZ20" s="278"/>
    </row>
    <row r="21" spans="1:52" ht="14.25" customHeight="1" thickTop="1" x14ac:dyDescent="0.2">
      <c r="A21" s="278"/>
      <c r="B21" s="473"/>
      <c r="C21" s="474"/>
      <c r="D21" s="474"/>
      <c r="E21" s="474"/>
      <c r="F21" s="474"/>
      <c r="G21" s="474"/>
      <c r="H21" s="474"/>
      <c r="I21" s="474"/>
      <c r="J21" s="474"/>
      <c r="K21" s="474"/>
      <c r="L21" s="474"/>
      <c r="M21" s="475"/>
      <c r="N21" s="279"/>
      <c r="O21" s="481"/>
      <c r="P21" s="474"/>
      <c r="Q21" s="474"/>
      <c r="R21" s="474"/>
      <c r="S21" s="474"/>
      <c r="T21" s="474"/>
      <c r="U21" s="474"/>
      <c r="V21" s="474"/>
      <c r="W21" s="474"/>
      <c r="X21" s="474"/>
      <c r="Y21" s="474"/>
      <c r="Z21" s="475"/>
      <c r="AA21" s="278"/>
      <c r="AB21" s="473"/>
      <c r="AC21" s="474"/>
      <c r="AD21" s="474"/>
      <c r="AE21" s="474"/>
      <c r="AF21" s="474"/>
      <c r="AG21" s="474"/>
      <c r="AH21" s="474"/>
      <c r="AI21" s="474"/>
      <c r="AJ21" s="474"/>
      <c r="AK21" s="474"/>
      <c r="AL21" s="474"/>
      <c r="AM21" s="475"/>
      <c r="AN21" s="279"/>
      <c r="AO21" s="481"/>
      <c r="AP21" s="474"/>
      <c r="AQ21" s="474"/>
      <c r="AR21" s="474"/>
      <c r="AS21" s="474"/>
      <c r="AT21" s="474"/>
      <c r="AU21" s="474"/>
      <c r="AV21" s="474"/>
      <c r="AW21" s="474"/>
      <c r="AX21" s="474"/>
      <c r="AY21" s="474"/>
      <c r="AZ21" s="475"/>
    </row>
    <row r="22" spans="1:52" ht="14.25" customHeight="1" x14ac:dyDescent="0.2">
      <c r="A22" s="278"/>
      <c r="B22" s="476"/>
      <c r="C22" s="471"/>
      <c r="D22" s="471"/>
      <c r="E22" s="471"/>
      <c r="F22" s="471"/>
      <c r="G22" s="471"/>
      <c r="H22" s="471"/>
      <c r="I22" s="471"/>
      <c r="J22" s="471"/>
      <c r="K22" s="471"/>
      <c r="L22" s="471"/>
      <c r="M22" s="477"/>
      <c r="N22" s="279"/>
      <c r="O22" s="476"/>
      <c r="P22" s="471"/>
      <c r="Q22" s="471"/>
      <c r="R22" s="471"/>
      <c r="S22" s="471"/>
      <c r="T22" s="471"/>
      <c r="U22" s="471"/>
      <c r="V22" s="471"/>
      <c r="W22" s="471"/>
      <c r="X22" s="471"/>
      <c r="Y22" s="471"/>
      <c r="Z22" s="477"/>
      <c r="AA22" s="278"/>
      <c r="AB22" s="476"/>
      <c r="AC22" s="471"/>
      <c r="AD22" s="471"/>
      <c r="AE22" s="471"/>
      <c r="AF22" s="471"/>
      <c r="AG22" s="471"/>
      <c r="AH22" s="471"/>
      <c r="AI22" s="471"/>
      <c r="AJ22" s="471"/>
      <c r="AK22" s="471"/>
      <c r="AL22" s="471"/>
      <c r="AM22" s="477"/>
      <c r="AN22" s="279"/>
      <c r="AO22" s="476"/>
      <c r="AP22" s="471"/>
      <c r="AQ22" s="471"/>
      <c r="AR22" s="471"/>
      <c r="AS22" s="471"/>
      <c r="AT22" s="471"/>
      <c r="AU22" s="471"/>
      <c r="AV22" s="471"/>
      <c r="AW22" s="471"/>
      <c r="AX22" s="471"/>
      <c r="AY22" s="471"/>
      <c r="AZ22" s="477"/>
    </row>
    <row r="23" spans="1:52" ht="14.25" customHeight="1" x14ac:dyDescent="0.2">
      <c r="A23" s="278"/>
      <c r="B23" s="476"/>
      <c r="C23" s="471"/>
      <c r="D23" s="471"/>
      <c r="E23" s="471"/>
      <c r="F23" s="471"/>
      <c r="G23" s="471"/>
      <c r="H23" s="471"/>
      <c r="I23" s="471"/>
      <c r="J23" s="471"/>
      <c r="K23" s="471"/>
      <c r="L23" s="471"/>
      <c r="M23" s="477"/>
      <c r="N23" s="279"/>
      <c r="O23" s="476"/>
      <c r="P23" s="471"/>
      <c r="Q23" s="471"/>
      <c r="R23" s="471"/>
      <c r="S23" s="471"/>
      <c r="T23" s="471"/>
      <c r="U23" s="471"/>
      <c r="V23" s="471"/>
      <c r="W23" s="471"/>
      <c r="X23" s="471"/>
      <c r="Y23" s="471"/>
      <c r="Z23" s="477"/>
      <c r="AA23" s="278"/>
      <c r="AB23" s="476"/>
      <c r="AC23" s="471"/>
      <c r="AD23" s="471"/>
      <c r="AE23" s="471"/>
      <c r="AF23" s="471"/>
      <c r="AG23" s="471"/>
      <c r="AH23" s="471"/>
      <c r="AI23" s="471"/>
      <c r="AJ23" s="471"/>
      <c r="AK23" s="471"/>
      <c r="AL23" s="471"/>
      <c r="AM23" s="477"/>
      <c r="AN23" s="279"/>
      <c r="AO23" s="476"/>
      <c r="AP23" s="471"/>
      <c r="AQ23" s="471"/>
      <c r="AR23" s="471"/>
      <c r="AS23" s="471"/>
      <c r="AT23" s="471"/>
      <c r="AU23" s="471"/>
      <c r="AV23" s="471"/>
      <c r="AW23" s="471"/>
      <c r="AX23" s="471"/>
      <c r="AY23" s="471"/>
      <c r="AZ23" s="477"/>
    </row>
    <row r="24" spans="1:52" ht="14.25" customHeight="1" x14ac:dyDescent="0.2">
      <c r="A24" s="278"/>
      <c r="B24" s="476"/>
      <c r="C24" s="471"/>
      <c r="D24" s="471"/>
      <c r="E24" s="471"/>
      <c r="F24" s="471"/>
      <c r="G24" s="471"/>
      <c r="H24" s="471"/>
      <c r="I24" s="471"/>
      <c r="J24" s="471"/>
      <c r="K24" s="471"/>
      <c r="L24" s="471"/>
      <c r="M24" s="477"/>
      <c r="N24" s="279"/>
      <c r="O24" s="476"/>
      <c r="P24" s="471"/>
      <c r="Q24" s="471"/>
      <c r="R24" s="471"/>
      <c r="S24" s="471"/>
      <c r="T24" s="471"/>
      <c r="U24" s="471"/>
      <c r="V24" s="471"/>
      <c r="W24" s="471"/>
      <c r="X24" s="471"/>
      <c r="Y24" s="471"/>
      <c r="Z24" s="477"/>
      <c r="AA24" s="278"/>
      <c r="AB24" s="476"/>
      <c r="AC24" s="471"/>
      <c r="AD24" s="471"/>
      <c r="AE24" s="471"/>
      <c r="AF24" s="471"/>
      <c r="AG24" s="471"/>
      <c r="AH24" s="471"/>
      <c r="AI24" s="471"/>
      <c r="AJ24" s="471"/>
      <c r="AK24" s="471"/>
      <c r="AL24" s="471"/>
      <c r="AM24" s="477"/>
      <c r="AN24" s="279"/>
      <c r="AO24" s="476"/>
      <c r="AP24" s="471"/>
      <c r="AQ24" s="471"/>
      <c r="AR24" s="471"/>
      <c r="AS24" s="471"/>
      <c r="AT24" s="471"/>
      <c r="AU24" s="471"/>
      <c r="AV24" s="471"/>
      <c r="AW24" s="471"/>
      <c r="AX24" s="471"/>
      <c r="AY24" s="471"/>
      <c r="AZ24" s="477"/>
    </row>
    <row r="25" spans="1:52" ht="14.25" customHeight="1" x14ac:dyDescent="0.2">
      <c r="A25" s="278"/>
      <c r="B25" s="476"/>
      <c r="C25" s="471"/>
      <c r="D25" s="471"/>
      <c r="E25" s="471"/>
      <c r="F25" s="471"/>
      <c r="G25" s="471"/>
      <c r="H25" s="471"/>
      <c r="I25" s="471"/>
      <c r="J25" s="471"/>
      <c r="K25" s="471"/>
      <c r="L25" s="471"/>
      <c r="M25" s="477"/>
      <c r="N25" s="279"/>
      <c r="O25" s="476"/>
      <c r="P25" s="471"/>
      <c r="Q25" s="471"/>
      <c r="R25" s="471"/>
      <c r="S25" s="471"/>
      <c r="T25" s="471"/>
      <c r="U25" s="471"/>
      <c r="V25" s="471"/>
      <c r="W25" s="471"/>
      <c r="X25" s="471"/>
      <c r="Y25" s="471"/>
      <c r="Z25" s="477"/>
      <c r="AA25" s="278"/>
      <c r="AB25" s="476"/>
      <c r="AC25" s="471"/>
      <c r="AD25" s="471"/>
      <c r="AE25" s="471"/>
      <c r="AF25" s="471"/>
      <c r="AG25" s="471"/>
      <c r="AH25" s="471"/>
      <c r="AI25" s="471"/>
      <c r="AJ25" s="471"/>
      <c r="AK25" s="471"/>
      <c r="AL25" s="471"/>
      <c r="AM25" s="477"/>
      <c r="AN25" s="279"/>
      <c r="AO25" s="476"/>
      <c r="AP25" s="471"/>
      <c r="AQ25" s="471"/>
      <c r="AR25" s="471"/>
      <c r="AS25" s="471"/>
      <c r="AT25" s="471"/>
      <c r="AU25" s="471"/>
      <c r="AV25" s="471"/>
      <c r="AW25" s="471"/>
      <c r="AX25" s="471"/>
      <c r="AY25" s="471"/>
      <c r="AZ25" s="477"/>
    </row>
    <row r="26" spans="1:52" ht="14.25" customHeight="1" x14ac:dyDescent="0.2">
      <c r="A26" s="278"/>
      <c r="B26" s="476"/>
      <c r="C26" s="471"/>
      <c r="D26" s="471"/>
      <c r="E26" s="471"/>
      <c r="F26" s="471"/>
      <c r="G26" s="471"/>
      <c r="H26" s="471"/>
      <c r="I26" s="471"/>
      <c r="J26" s="471"/>
      <c r="K26" s="471"/>
      <c r="L26" s="471"/>
      <c r="M26" s="477"/>
      <c r="N26" s="279"/>
      <c r="O26" s="476"/>
      <c r="P26" s="471"/>
      <c r="Q26" s="471"/>
      <c r="R26" s="471"/>
      <c r="S26" s="471"/>
      <c r="T26" s="471"/>
      <c r="U26" s="471"/>
      <c r="V26" s="471"/>
      <c r="W26" s="471"/>
      <c r="X26" s="471"/>
      <c r="Y26" s="471"/>
      <c r="Z26" s="477"/>
      <c r="AA26" s="278"/>
      <c r="AB26" s="476"/>
      <c r="AC26" s="471"/>
      <c r="AD26" s="471"/>
      <c r="AE26" s="471"/>
      <c r="AF26" s="471"/>
      <c r="AG26" s="471"/>
      <c r="AH26" s="471"/>
      <c r="AI26" s="471"/>
      <c r="AJ26" s="471"/>
      <c r="AK26" s="471"/>
      <c r="AL26" s="471"/>
      <c r="AM26" s="477"/>
      <c r="AN26" s="279"/>
      <c r="AO26" s="476"/>
      <c r="AP26" s="471"/>
      <c r="AQ26" s="471"/>
      <c r="AR26" s="471"/>
      <c r="AS26" s="471"/>
      <c r="AT26" s="471"/>
      <c r="AU26" s="471"/>
      <c r="AV26" s="471"/>
      <c r="AW26" s="471"/>
      <c r="AX26" s="471"/>
      <c r="AY26" s="471"/>
      <c r="AZ26" s="477"/>
    </row>
    <row r="27" spans="1:52" ht="14.25" customHeight="1" x14ac:dyDescent="0.2">
      <c r="A27" s="278"/>
      <c r="B27" s="476"/>
      <c r="C27" s="471"/>
      <c r="D27" s="471"/>
      <c r="E27" s="471"/>
      <c r="F27" s="471"/>
      <c r="G27" s="471"/>
      <c r="H27" s="471"/>
      <c r="I27" s="471"/>
      <c r="J27" s="471"/>
      <c r="K27" s="471"/>
      <c r="L27" s="471"/>
      <c r="M27" s="477"/>
      <c r="N27" s="279"/>
      <c r="O27" s="476"/>
      <c r="P27" s="471"/>
      <c r="Q27" s="471"/>
      <c r="R27" s="471"/>
      <c r="S27" s="471"/>
      <c r="T27" s="471"/>
      <c r="U27" s="471"/>
      <c r="V27" s="471"/>
      <c r="W27" s="471"/>
      <c r="X27" s="471"/>
      <c r="Y27" s="471"/>
      <c r="Z27" s="477"/>
      <c r="AA27" s="278"/>
      <c r="AB27" s="476"/>
      <c r="AC27" s="471"/>
      <c r="AD27" s="471"/>
      <c r="AE27" s="471"/>
      <c r="AF27" s="471"/>
      <c r="AG27" s="471"/>
      <c r="AH27" s="471"/>
      <c r="AI27" s="471"/>
      <c r="AJ27" s="471"/>
      <c r="AK27" s="471"/>
      <c r="AL27" s="471"/>
      <c r="AM27" s="477"/>
      <c r="AN27" s="279"/>
      <c r="AO27" s="476"/>
      <c r="AP27" s="471"/>
      <c r="AQ27" s="471"/>
      <c r="AR27" s="471"/>
      <c r="AS27" s="471"/>
      <c r="AT27" s="471"/>
      <c r="AU27" s="471"/>
      <c r="AV27" s="471"/>
      <c r="AW27" s="471"/>
      <c r="AX27" s="471"/>
      <c r="AY27" s="471"/>
      <c r="AZ27" s="477"/>
    </row>
    <row r="28" spans="1:52" ht="14.25" customHeight="1" x14ac:dyDescent="0.2">
      <c r="A28" s="278"/>
      <c r="B28" s="476"/>
      <c r="C28" s="471"/>
      <c r="D28" s="471"/>
      <c r="E28" s="471"/>
      <c r="F28" s="471"/>
      <c r="G28" s="471"/>
      <c r="H28" s="471"/>
      <c r="I28" s="471"/>
      <c r="J28" s="471"/>
      <c r="K28" s="471"/>
      <c r="L28" s="471"/>
      <c r="M28" s="477"/>
      <c r="N28" s="279"/>
      <c r="O28" s="476"/>
      <c r="P28" s="471"/>
      <c r="Q28" s="471"/>
      <c r="R28" s="471"/>
      <c r="S28" s="471"/>
      <c r="T28" s="471"/>
      <c r="U28" s="471"/>
      <c r="V28" s="471"/>
      <c r="W28" s="471"/>
      <c r="X28" s="471"/>
      <c r="Y28" s="471"/>
      <c r="Z28" s="477"/>
      <c r="AA28" s="278"/>
      <c r="AB28" s="476"/>
      <c r="AC28" s="471"/>
      <c r="AD28" s="471"/>
      <c r="AE28" s="471"/>
      <c r="AF28" s="471"/>
      <c r="AG28" s="471"/>
      <c r="AH28" s="471"/>
      <c r="AI28" s="471"/>
      <c r="AJ28" s="471"/>
      <c r="AK28" s="471"/>
      <c r="AL28" s="471"/>
      <c r="AM28" s="477"/>
      <c r="AN28" s="279"/>
      <c r="AO28" s="476"/>
      <c r="AP28" s="471"/>
      <c r="AQ28" s="471"/>
      <c r="AR28" s="471"/>
      <c r="AS28" s="471"/>
      <c r="AT28" s="471"/>
      <c r="AU28" s="471"/>
      <c r="AV28" s="471"/>
      <c r="AW28" s="471"/>
      <c r="AX28" s="471"/>
      <c r="AY28" s="471"/>
      <c r="AZ28" s="477"/>
    </row>
    <row r="29" spans="1:52" ht="14.25" customHeight="1" x14ac:dyDescent="0.2">
      <c r="A29" s="278"/>
      <c r="B29" s="476"/>
      <c r="C29" s="471"/>
      <c r="D29" s="471"/>
      <c r="E29" s="471"/>
      <c r="F29" s="471"/>
      <c r="G29" s="471"/>
      <c r="H29" s="471"/>
      <c r="I29" s="471"/>
      <c r="J29" s="471"/>
      <c r="K29" s="471"/>
      <c r="L29" s="471"/>
      <c r="M29" s="477"/>
      <c r="N29" s="279"/>
      <c r="O29" s="476"/>
      <c r="P29" s="471"/>
      <c r="Q29" s="471"/>
      <c r="R29" s="471"/>
      <c r="S29" s="471"/>
      <c r="T29" s="471"/>
      <c r="U29" s="471"/>
      <c r="V29" s="471"/>
      <c r="W29" s="471"/>
      <c r="X29" s="471"/>
      <c r="Y29" s="471"/>
      <c r="Z29" s="477"/>
      <c r="AA29" s="278"/>
      <c r="AB29" s="476"/>
      <c r="AC29" s="471"/>
      <c r="AD29" s="471"/>
      <c r="AE29" s="471"/>
      <c r="AF29" s="471"/>
      <c r="AG29" s="471"/>
      <c r="AH29" s="471"/>
      <c r="AI29" s="471"/>
      <c r="AJ29" s="471"/>
      <c r="AK29" s="471"/>
      <c r="AL29" s="471"/>
      <c r="AM29" s="477"/>
      <c r="AN29" s="279"/>
      <c r="AO29" s="476"/>
      <c r="AP29" s="471"/>
      <c r="AQ29" s="471"/>
      <c r="AR29" s="471"/>
      <c r="AS29" s="471"/>
      <c r="AT29" s="471"/>
      <c r="AU29" s="471"/>
      <c r="AV29" s="471"/>
      <c r="AW29" s="471"/>
      <c r="AX29" s="471"/>
      <c r="AY29" s="471"/>
      <c r="AZ29" s="477"/>
    </row>
    <row r="30" spans="1:52" ht="14.25" customHeight="1" x14ac:dyDescent="0.2">
      <c r="A30" s="278"/>
      <c r="B30" s="476"/>
      <c r="C30" s="471"/>
      <c r="D30" s="471"/>
      <c r="E30" s="471"/>
      <c r="F30" s="471"/>
      <c r="G30" s="471"/>
      <c r="H30" s="471"/>
      <c r="I30" s="471"/>
      <c r="J30" s="471"/>
      <c r="K30" s="471"/>
      <c r="L30" s="471"/>
      <c r="M30" s="477"/>
      <c r="N30" s="279"/>
      <c r="O30" s="476"/>
      <c r="P30" s="471"/>
      <c r="Q30" s="471"/>
      <c r="R30" s="471"/>
      <c r="S30" s="471"/>
      <c r="T30" s="471"/>
      <c r="U30" s="471"/>
      <c r="V30" s="471"/>
      <c r="W30" s="471"/>
      <c r="X30" s="471"/>
      <c r="Y30" s="471"/>
      <c r="Z30" s="477"/>
      <c r="AA30" s="278"/>
      <c r="AB30" s="476"/>
      <c r="AC30" s="471"/>
      <c r="AD30" s="471"/>
      <c r="AE30" s="471"/>
      <c r="AF30" s="471"/>
      <c r="AG30" s="471"/>
      <c r="AH30" s="471"/>
      <c r="AI30" s="471"/>
      <c r="AJ30" s="471"/>
      <c r="AK30" s="471"/>
      <c r="AL30" s="471"/>
      <c r="AM30" s="477"/>
      <c r="AN30" s="279"/>
      <c r="AO30" s="476"/>
      <c r="AP30" s="471"/>
      <c r="AQ30" s="471"/>
      <c r="AR30" s="471"/>
      <c r="AS30" s="471"/>
      <c r="AT30" s="471"/>
      <c r="AU30" s="471"/>
      <c r="AV30" s="471"/>
      <c r="AW30" s="471"/>
      <c r="AX30" s="471"/>
      <c r="AY30" s="471"/>
      <c r="AZ30" s="477"/>
    </row>
    <row r="31" spans="1:52" ht="14.25" customHeight="1" x14ac:dyDescent="0.2">
      <c r="A31" s="278"/>
      <c r="B31" s="476"/>
      <c r="C31" s="471"/>
      <c r="D31" s="471"/>
      <c r="E31" s="471"/>
      <c r="F31" s="471"/>
      <c r="G31" s="471"/>
      <c r="H31" s="471"/>
      <c r="I31" s="471"/>
      <c r="J31" s="471"/>
      <c r="K31" s="471"/>
      <c r="L31" s="471"/>
      <c r="M31" s="477"/>
      <c r="N31" s="279"/>
      <c r="O31" s="476"/>
      <c r="P31" s="471"/>
      <c r="Q31" s="471"/>
      <c r="R31" s="471"/>
      <c r="S31" s="471"/>
      <c r="T31" s="471"/>
      <c r="U31" s="471"/>
      <c r="V31" s="471"/>
      <c r="W31" s="471"/>
      <c r="X31" s="471"/>
      <c r="Y31" s="471"/>
      <c r="Z31" s="477"/>
      <c r="AA31" s="278"/>
      <c r="AB31" s="476"/>
      <c r="AC31" s="471"/>
      <c r="AD31" s="471"/>
      <c r="AE31" s="471"/>
      <c r="AF31" s="471"/>
      <c r="AG31" s="471"/>
      <c r="AH31" s="471"/>
      <c r="AI31" s="471"/>
      <c r="AJ31" s="471"/>
      <c r="AK31" s="471"/>
      <c r="AL31" s="471"/>
      <c r="AM31" s="477"/>
      <c r="AN31" s="279"/>
      <c r="AO31" s="476"/>
      <c r="AP31" s="471"/>
      <c r="AQ31" s="471"/>
      <c r="AR31" s="471"/>
      <c r="AS31" s="471"/>
      <c r="AT31" s="471"/>
      <c r="AU31" s="471"/>
      <c r="AV31" s="471"/>
      <c r="AW31" s="471"/>
      <c r="AX31" s="471"/>
      <c r="AY31" s="471"/>
      <c r="AZ31" s="477"/>
    </row>
    <row r="32" spans="1:52" ht="14.25" customHeight="1" thickBot="1" x14ac:dyDescent="0.25">
      <c r="A32" s="278"/>
      <c r="B32" s="478"/>
      <c r="C32" s="479"/>
      <c r="D32" s="479"/>
      <c r="E32" s="479"/>
      <c r="F32" s="479"/>
      <c r="G32" s="479"/>
      <c r="H32" s="479"/>
      <c r="I32" s="479"/>
      <c r="J32" s="479"/>
      <c r="K32" s="479"/>
      <c r="L32" s="479"/>
      <c r="M32" s="480"/>
      <c r="N32" s="279"/>
      <c r="O32" s="478"/>
      <c r="P32" s="479"/>
      <c r="Q32" s="479"/>
      <c r="R32" s="479"/>
      <c r="S32" s="479"/>
      <c r="T32" s="479"/>
      <c r="U32" s="479"/>
      <c r="V32" s="479"/>
      <c r="W32" s="479"/>
      <c r="X32" s="479"/>
      <c r="Y32" s="479"/>
      <c r="Z32" s="480"/>
      <c r="AA32" s="278"/>
      <c r="AB32" s="478"/>
      <c r="AC32" s="479"/>
      <c r="AD32" s="479"/>
      <c r="AE32" s="479"/>
      <c r="AF32" s="479"/>
      <c r="AG32" s="479"/>
      <c r="AH32" s="479"/>
      <c r="AI32" s="479"/>
      <c r="AJ32" s="479"/>
      <c r="AK32" s="479"/>
      <c r="AL32" s="479"/>
      <c r="AM32" s="480"/>
      <c r="AN32" s="279"/>
      <c r="AO32" s="478"/>
      <c r="AP32" s="479"/>
      <c r="AQ32" s="479"/>
      <c r="AR32" s="479"/>
      <c r="AS32" s="479"/>
      <c r="AT32" s="479"/>
      <c r="AU32" s="479"/>
      <c r="AV32" s="479"/>
      <c r="AW32" s="479"/>
      <c r="AX32" s="479"/>
      <c r="AY32" s="479"/>
      <c r="AZ32" s="480"/>
    </row>
    <row r="33" spans="1:52" ht="14.25" customHeight="1" thickTop="1" x14ac:dyDescent="0.2">
      <c r="A33" s="278"/>
      <c r="B33" s="482" t="s">
        <v>624</v>
      </c>
      <c r="C33" s="474"/>
      <c r="D33" s="474"/>
      <c r="E33" s="474"/>
      <c r="F33" s="474"/>
      <c r="G33" s="474"/>
      <c r="H33" s="474"/>
      <c r="I33" s="474"/>
      <c r="J33" s="474"/>
      <c r="K33" s="474"/>
      <c r="L33" s="474"/>
      <c r="M33" s="475"/>
      <c r="N33" s="279"/>
      <c r="O33" s="280" t="str">
        <f>B33</f>
        <v>…...........................</v>
      </c>
      <c r="P33" s="281"/>
      <c r="Q33" s="281"/>
      <c r="R33" s="281"/>
      <c r="S33" s="281"/>
      <c r="T33" s="281"/>
      <c r="U33" s="281"/>
      <c r="V33" s="281"/>
      <c r="W33" s="281"/>
      <c r="X33" s="281"/>
      <c r="Y33" s="281"/>
      <c r="Z33" s="282"/>
      <c r="AA33" s="278"/>
      <c r="AB33" s="482" t="s">
        <v>624</v>
      </c>
      <c r="AC33" s="474"/>
      <c r="AD33" s="474"/>
      <c r="AE33" s="474"/>
      <c r="AF33" s="474"/>
      <c r="AG33" s="474"/>
      <c r="AH33" s="474"/>
      <c r="AI33" s="474"/>
      <c r="AJ33" s="474"/>
      <c r="AK33" s="474"/>
      <c r="AL33" s="474"/>
      <c r="AM33" s="475"/>
      <c r="AN33" s="279"/>
      <c r="AO33" s="280" t="str">
        <f>AB33</f>
        <v>…...........................</v>
      </c>
      <c r="AP33" s="281"/>
      <c r="AQ33" s="281"/>
      <c r="AR33" s="281"/>
      <c r="AS33" s="281"/>
      <c r="AT33" s="281"/>
      <c r="AU33" s="281"/>
      <c r="AV33" s="281"/>
      <c r="AW33" s="281"/>
      <c r="AX33" s="281"/>
      <c r="AY33" s="281"/>
      <c r="AZ33" s="282"/>
    </row>
    <row r="34" spans="1:52" ht="14.25" customHeight="1" thickBot="1" x14ac:dyDescent="0.25">
      <c r="A34" s="278"/>
      <c r="B34" s="283"/>
      <c r="C34" s="284"/>
      <c r="D34" s="284"/>
      <c r="E34" s="284"/>
      <c r="F34" s="284"/>
      <c r="G34" s="285"/>
      <c r="H34" s="284"/>
      <c r="I34" s="284"/>
      <c r="J34" s="284"/>
      <c r="K34" s="284"/>
      <c r="L34" s="284"/>
      <c r="M34" s="286"/>
      <c r="N34" s="279"/>
      <c r="O34" s="287"/>
      <c r="P34" s="288"/>
      <c r="Q34" s="288"/>
      <c r="R34" s="288"/>
      <c r="S34" s="288"/>
      <c r="T34" s="289"/>
      <c r="U34" s="284"/>
      <c r="V34" s="288"/>
      <c r="W34" s="288"/>
      <c r="X34" s="288"/>
      <c r="Y34" s="288"/>
      <c r="Z34" s="290"/>
      <c r="AA34" s="278"/>
      <c r="AB34" s="283"/>
      <c r="AC34" s="284"/>
      <c r="AD34" s="284"/>
      <c r="AE34" s="284"/>
      <c r="AF34" s="284"/>
      <c r="AG34" s="285"/>
      <c r="AH34" s="284"/>
      <c r="AI34" s="284"/>
      <c r="AJ34" s="284"/>
      <c r="AK34" s="284"/>
      <c r="AL34" s="284"/>
      <c r="AM34" s="286"/>
      <c r="AN34" s="279"/>
      <c r="AO34" s="287"/>
      <c r="AP34" s="288"/>
      <c r="AQ34" s="288"/>
      <c r="AR34" s="288"/>
      <c r="AS34" s="288"/>
      <c r="AT34" s="289"/>
      <c r="AU34" s="284"/>
      <c r="AV34" s="288"/>
      <c r="AW34" s="288"/>
      <c r="AX34" s="288"/>
      <c r="AY34" s="288"/>
      <c r="AZ34" s="290"/>
    </row>
    <row r="35" spans="1:52" ht="14.25" customHeight="1" thickTop="1" thickBot="1" x14ac:dyDescent="0.25">
      <c r="A35" s="278"/>
      <c r="B35" s="278"/>
      <c r="C35" s="278"/>
      <c r="D35" s="278"/>
      <c r="E35" s="278"/>
      <c r="F35" s="278"/>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c r="AI35" s="278"/>
      <c r="AJ35" s="278"/>
      <c r="AK35" s="278"/>
      <c r="AL35" s="278"/>
      <c r="AM35" s="278"/>
      <c r="AN35" s="278"/>
      <c r="AO35" s="278"/>
      <c r="AP35" s="278"/>
      <c r="AQ35" s="278"/>
      <c r="AR35" s="278"/>
      <c r="AS35" s="278"/>
      <c r="AT35" s="278"/>
      <c r="AU35" s="278"/>
      <c r="AV35" s="278"/>
      <c r="AW35" s="278"/>
      <c r="AX35" s="278"/>
      <c r="AY35" s="278"/>
      <c r="AZ35" s="278"/>
    </row>
    <row r="36" spans="1:52" ht="14.25" customHeight="1" thickTop="1" x14ac:dyDescent="0.2">
      <c r="A36" s="278"/>
      <c r="B36" s="473"/>
      <c r="C36" s="474"/>
      <c r="D36" s="474"/>
      <c r="E36" s="474"/>
      <c r="F36" s="474"/>
      <c r="G36" s="474"/>
      <c r="H36" s="474"/>
      <c r="I36" s="474"/>
      <c r="J36" s="474"/>
      <c r="K36" s="474"/>
      <c r="L36" s="474"/>
      <c r="M36" s="475"/>
      <c r="N36" s="279"/>
      <c r="O36" s="481"/>
      <c r="P36" s="474"/>
      <c r="Q36" s="474"/>
      <c r="R36" s="474"/>
      <c r="S36" s="474"/>
      <c r="T36" s="474"/>
      <c r="U36" s="474"/>
      <c r="V36" s="474"/>
      <c r="W36" s="474"/>
      <c r="X36" s="474"/>
      <c r="Y36" s="474"/>
      <c r="Z36" s="475"/>
      <c r="AA36" s="278"/>
      <c r="AB36" s="473"/>
      <c r="AC36" s="474"/>
      <c r="AD36" s="474"/>
      <c r="AE36" s="474"/>
      <c r="AF36" s="474"/>
      <c r="AG36" s="474"/>
      <c r="AH36" s="474"/>
      <c r="AI36" s="474"/>
      <c r="AJ36" s="474"/>
      <c r="AK36" s="474"/>
      <c r="AL36" s="474"/>
      <c r="AM36" s="475"/>
      <c r="AN36" s="279"/>
      <c r="AO36" s="481"/>
      <c r="AP36" s="474"/>
      <c r="AQ36" s="474"/>
      <c r="AR36" s="474"/>
      <c r="AS36" s="474"/>
      <c r="AT36" s="474"/>
      <c r="AU36" s="474"/>
      <c r="AV36" s="474"/>
      <c r="AW36" s="474"/>
      <c r="AX36" s="474"/>
      <c r="AY36" s="474"/>
      <c r="AZ36" s="475"/>
    </row>
    <row r="37" spans="1:52" ht="14.25" customHeight="1" x14ac:dyDescent="0.2">
      <c r="A37" s="278"/>
      <c r="B37" s="476"/>
      <c r="C37" s="471"/>
      <c r="D37" s="471"/>
      <c r="E37" s="471"/>
      <c r="F37" s="471"/>
      <c r="G37" s="471"/>
      <c r="H37" s="471"/>
      <c r="I37" s="471"/>
      <c r="J37" s="471"/>
      <c r="K37" s="471"/>
      <c r="L37" s="471"/>
      <c r="M37" s="477"/>
      <c r="N37" s="279"/>
      <c r="O37" s="476"/>
      <c r="P37" s="471"/>
      <c r="Q37" s="471"/>
      <c r="R37" s="471"/>
      <c r="S37" s="471"/>
      <c r="T37" s="471"/>
      <c r="U37" s="471"/>
      <c r="V37" s="471"/>
      <c r="W37" s="471"/>
      <c r="X37" s="471"/>
      <c r="Y37" s="471"/>
      <c r="Z37" s="477"/>
      <c r="AA37" s="278"/>
      <c r="AB37" s="476"/>
      <c r="AC37" s="471"/>
      <c r="AD37" s="471"/>
      <c r="AE37" s="471"/>
      <c r="AF37" s="471"/>
      <c r="AG37" s="471"/>
      <c r="AH37" s="471"/>
      <c r="AI37" s="471"/>
      <c r="AJ37" s="471"/>
      <c r="AK37" s="471"/>
      <c r="AL37" s="471"/>
      <c r="AM37" s="477"/>
      <c r="AN37" s="279"/>
      <c r="AO37" s="476"/>
      <c r="AP37" s="471"/>
      <c r="AQ37" s="471"/>
      <c r="AR37" s="471"/>
      <c r="AS37" s="471"/>
      <c r="AT37" s="471"/>
      <c r="AU37" s="471"/>
      <c r="AV37" s="471"/>
      <c r="AW37" s="471"/>
      <c r="AX37" s="471"/>
      <c r="AY37" s="471"/>
      <c r="AZ37" s="477"/>
    </row>
    <row r="38" spans="1:52" ht="14.25" customHeight="1" x14ac:dyDescent="0.2">
      <c r="A38" s="278"/>
      <c r="B38" s="476"/>
      <c r="C38" s="471"/>
      <c r="D38" s="471"/>
      <c r="E38" s="471"/>
      <c r="F38" s="471"/>
      <c r="G38" s="471"/>
      <c r="H38" s="471"/>
      <c r="I38" s="471"/>
      <c r="J38" s="471"/>
      <c r="K38" s="471"/>
      <c r="L38" s="471"/>
      <c r="M38" s="477"/>
      <c r="N38" s="279"/>
      <c r="O38" s="476"/>
      <c r="P38" s="471"/>
      <c r="Q38" s="471"/>
      <c r="R38" s="471"/>
      <c r="S38" s="471"/>
      <c r="T38" s="471"/>
      <c r="U38" s="471"/>
      <c r="V38" s="471"/>
      <c r="W38" s="471"/>
      <c r="X38" s="471"/>
      <c r="Y38" s="471"/>
      <c r="Z38" s="477"/>
      <c r="AA38" s="278"/>
      <c r="AB38" s="476"/>
      <c r="AC38" s="471"/>
      <c r="AD38" s="471"/>
      <c r="AE38" s="471"/>
      <c r="AF38" s="471"/>
      <c r="AG38" s="471"/>
      <c r="AH38" s="471"/>
      <c r="AI38" s="471"/>
      <c r="AJ38" s="471"/>
      <c r="AK38" s="471"/>
      <c r="AL38" s="471"/>
      <c r="AM38" s="477"/>
      <c r="AN38" s="279"/>
      <c r="AO38" s="476"/>
      <c r="AP38" s="471"/>
      <c r="AQ38" s="471"/>
      <c r="AR38" s="471"/>
      <c r="AS38" s="471"/>
      <c r="AT38" s="471"/>
      <c r="AU38" s="471"/>
      <c r="AV38" s="471"/>
      <c r="AW38" s="471"/>
      <c r="AX38" s="471"/>
      <c r="AY38" s="471"/>
      <c r="AZ38" s="477"/>
    </row>
    <row r="39" spans="1:52" ht="14.25" customHeight="1" x14ac:dyDescent="0.2">
      <c r="A39" s="278"/>
      <c r="B39" s="476"/>
      <c r="C39" s="471"/>
      <c r="D39" s="471"/>
      <c r="E39" s="471"/>
      <c r="F39" s="471"/>
      <c r="G39" s="471"/>
      <c r="H39" s="471"/>
      <c r="I39" s="471"/>
      <c r="J39" s="471"/>
      <c r="K39" s="471"/>
      <c r="L39" s="471"/>
      <c r="M39" s="477"/>
      <c r="N39" s="279"/>
      <c r="O39" s="476"/>
      <c r="P39" s="471"/>
      <c r="Q39" s="471"/>
      <c r="R39" s="471"/>
      <c r="S39" s="471"/>
      <c r="T39" s="471"/>
      <c r="U39" s="471"/>
      <c r="V39" s="471"/>
      <c r="W39" s="471"/>
      <c r="X39" s="471"/>
      <c r="Y39" s="471"/>
      <c r="Z39" s="477"/>
      <c r="AA39" s="278"/>
      <c r="AB39" s="476"/>
      <c r="AC39" s="471"/>
      <c r="AD39" s="471"/>
      <c r="AE39" s="471"/>
      <c r="AF39" s="471"/>
      <c r="AG39" s="471"/>
      <c r="AH39" s="471"/>
      <c r="AI39" s="471"/>
      <c r="AJ39" s="471"/>
      <c r="AK39" s="471"/>
      <c r="AL39" s="471"/>
      <c r="AM39" s="477"/>
      <c r="AN39" s="279"/>
      <c r="AO39" s="476"/>
      <c r="AP39" s="471"/>
      <c r="AQ39" s="471"/>
      <c r="AR39" s="471"/>
      <c r="AS39" s="471"/>
      <c r="AT39" s="471"/>
      <c r="AU39" s="471"/>
      <c r="AV39" s="471"/>
      <c r="AW39" s="471"/>
      <c r="AX39" s="471"/>
      <c r="AY39" s="471"/>
      <c r="AZ39" s="477"/>
    </row>
    <row r="40" spans="1:52" ht="14.25" customHeight="1" x14ac:dyDescent="0.2">
      <c r="A40" s="278"/>
      <c r="B40" s="476"/>
      <c r="C40" s="471"/>
      <c r="D40" s="471"/>
      <c r="E40" s="471"/>
      <c r="F40" s="471"/>
      <c r="G40" s="471"/>
      <c r="H40" s="471"/>
      <c r="I40" s="471"/>
      <c r="J40" s="471"/>
      <c r="K40" s="471"/>
      <c r="L40" s="471"/>
      <c r="M40" s="477"/>
      <c r="N40" s="279"/>
      <c r="O40" s="476"/>
      <c r="P40" s="471"/>
      <c r="Q40" s="471"/>
      <c r="R40" s="471"/>
      <c r="S40" s="471"/>
      <c r="T40" s="471"/>
      <c r="U40" s="471"/>
      <c r="V40" s="471"/>
      <c r="W40" s="471"/>
      <c r="X40" s="471"/>
      <c r="Y40" s="471"/>
      <c r="Z40" s="477"/>
      <c r="AA40" s="278"/>
      <c r="AB40" s="476"/>
      <c r="AC40" s="471"/>
      <c r="AD40" s="471"/>
      <c r="AE40" s="471"/>
      <c r="AF40" s="471"/>
      <c r="AG40" s="471"/>
      <c r="AH40" s="471"/>
      <c r="AI40" s="471"/>
      <c r="AJ40" s="471"/>
      <c r="AK40" s="471"/>
      <c r="AL40" s="471"/>
      <c r="AM40" s="477"/>
      <c r="AN40" s="279"/>
      <c r="AO40" s="476"/>
      <c r="AP40" s="471"/>
      <c r="AQ40" s="471"/>
      <c r="AR40" s="471"/>
      <c r="AS40" s="471"/>
      <c r="AT40" s="471"/>
      <c r="AU40" s="471"/>
      <c r="AV40" s="471"/>
      <c r="AW40" s="471"/>
      <c r="AX40" s="471"/>
      <c r="AY40" s="471"/>
      <c r="AZ40" s="477"/>
    </row>
    <row r="41" spans="1:52" ht="14.25" customHeight="1" x14ac:dyDescent="0.2">
      <c r="A41" s="278"/>
      <c r="B41" s="476"/>
      <c r="C41" s="471"/>
      <c r="D41" s="471"/>
      <c r="E41" s="471"/>
      <c r="F41" s="471"/>
      <c r="G41" s="471"/>
      <c r="H41" s="471"/>
      <c r="I41" s="471"/>
      <c r="J41" s="471"/>
      <c r="K41" s="471"/>
      <c r="L41" s="471"/>
      <c r="M41" s="477"/>
      <c r="N41" s="279"/>
      <c r="O41" s="476"/>
      <c r="P41" s="471"/>
      <c r="Q41" s="471"/>
      <c r="R41" s="471"/>
      <c r="S41" s="471"/>
      <c r="T41" s="471"/>
      <c r="U41" s="471"/>
      <c r="V41" s="471"/>
      <c r="W41" s="471"/>
      <c r="X41" s="471"/>
      <c r="Y41" s="471"/>
      <c r="Z41" s="477"/>
      <c r="AA41" s="278"/>
      <c r="AB41" s="476"/>
      <c r="AC41" s="471"/>
      <c r="AD41" s="471"/>
      <c r="AE41" s="471"/>
      <c r="AF41" s="471"/>
      <c r="AG41" s="471"/>
      <c r="AH41" s="471"/>
      <c r="AI41" s="471"/>
      <c r="AJ41" s="471"/>
      <c r="AK41" s="471"/>
      <c r="AL41" s="471"/>
      <c r="AM41" s="477"/>
      <c r="AN41" s="279"/>
      <c r="AO41" s="476"/>
      <c r="AP41" s="471"/>
      <c r="AQ41" s="471"/>
      <c r="AR41" s="471"/>
      <c r="AS41" s="471"/>
      <c r="AT41" s="471"/>
      <c r="AU41" s="471"/>
      <c r="AV41" s="471"/>
      <c r="AW41" s="471"/>
      <c r="AX41" s="471"/>
      <c r="AY41" s="471"/>
      <c r="AZ41" s="477"/>
    </row>
    <row r="42" spans="1:52" ht="14.25" customHeight="1" x14ac:dyDescent="0.2">
      <c r="A42" s="278"/>
      <c r="B42" s="476"/>
      <c r="C42" s="471"/>
      <c r="D42" s="471"/>
      <c r="E42" s="471"/>
      <c r="F42" s="471"/>
      <c r="G42" s="471"/>
      <c r="H42" s="471"/>
      <c r="I42" s="471"/>
      <c r="J42" s="471"/>
      <c r="K42" s="471"/>
      <c r="L42" s="471"/>
      <c r="M42" s="477"/>
      <c r="N42" s="279"/>
      <c r="O42" s="476"/>
      <c r="P42" s="471"/>
      <c r="Q42" s="471"/>
      <c r="R42" s="471"/>
      <c r="S42" s="471"/>
      <c r="T42" s="471"/>
      <c r="U42" s="471"/>
      <c r="V42" s="471"/>
      <c r="W42" s="471"/>
      <c r="X42" s="471"/>
      <c r="Y42" s="471"/>
      <c r="Z42" s="477"/>
      <c r="AA42" s="278"/>
      <c r="AB42" s="476"/>
      <c r="AC42" s="471"/>
      <c r="AD42" s="471"/>
      <c r="AE42" s="471"/>
      <c r="AF42" s="471"/>
      <c r="AG42" s="471"/>
      <c r="AH42" s="471"/>
      <c r="AI42" s="471"/>
      <c r="AJ42" s="471"/>
      <c r="AK42" s="471"/>
      <c r="AL42" s="471"/>
      <c r="AM42" s="477"/>
      <c r="AN42" s="279"/>
      <c r="AO42" s="476"/>
      <c r="AP42" s="471"/>
      <c r="AQ42" s="471"/>
      <c r="AR42" s="471"/>
      <c r="AS42" s="471"/>
      <c r="AT42" s="471"/>
      <c r="AU42" s="471"/>
      <c r="AV42" s="471"/>
      <c r="AW42" s="471"/>
      <c r="AX42" s="471"/>
      <c r="AY42" s="471"/>
      <c r="AZ42" s="477"/>
    </row>
    <row r="43" spans="1:52" ht="14.25" customHeight="1" x14ac:dyDescent="0.2">
      <c r="A43" s="278"/>
      <c r="B43" s="476"/>
      <c r="C43" s="471"/>
      <c r="D43" s="471"/>
      <c r="E43" s="471"/>
      <c r="F43" s="471"/>
      <c r="G43" s="471"/>
      <c r="H43" s="471"/>
      <c r="I43" s="471"/>
      <c r="J43" s="471"/>
      <c r="K43" s="471"/>
      <c r="L43" s="471"/>
      <c r="M43" s="477"/>
      <c r="N43" s="279"/>
      <c r="O43" s="476"/>
      <c r="P43" s="471"/>
      <c r="Q43" s="471"/>
      <c r="R43" s="471"/>
      <c r="S43" s="471"/>
      <c r="T43" s="471"/>
      <c r="U43" s="471"/>
      <c r="V43" s="471"/>
      <c r="W43" s="471"/>
      <c r="X43" s="471"/>
      <c r="Y43" s="471"/>
      <c r="Z43" s="477"/>
      <c r="AA43" s="278"/>
      <c r="AB43" s="476"/>
      <c r="AC43" s="471"/>
      <c r="AD43" s="471"/>
      <c r="AE43" s="471"/>
      <c r="AF43" s="471"/>
      <c r="AG43" s="471"/>
      <c r="AH43" s="471"/>
      <c r="AI43" s="471"/>
      <c r="AJ43" s="471"/>
      <c r="AK43" s="471"/>
      <c r="AL43" s="471"/>
      <c r="AM43" s="477"/>
      <c r="AN43" s="279"/>
      <c r="AO43" s="476"/>
      <c r="AP43" s="471"/>
      <c r="AQ43" s="471"/>
      <c r="AR43" s="471"/>
      <c r="AS43" s="471"/>
      <c r="AT43" s="471"/>
      <c r="AU43" s="471"/>
      <c r="AV43" s="471"/>
      <c r="AW43" s="471"/>
      <c r="AX43" s="471"/>
      <c r="AY43" s="471"/>
      <c r="AZ43" s="477"/>
    </row>
    <row r="44" spans="1:52" ht="14.25" customHeight="1" x14ac:dyDescent="0.2">
      <c r="A44" s="278"/>
      <c r="B44" s="476"/>
      <c r="C44" s="471"/>
      <c r="D44" s="471"/>
      <c r="E44" s="471"/>
      <c r="F44" s="471"/>
      <c r="G44" s="471"/>
      <c r="H44" s="471"/>
      <c r="I44" s="471"/>
      <c r="J44" s="471"/>
      <c r="K44" s="471"/>
      <c r="L44" s="471"/>
      <c r="M44" s="477"/>
      <c r="N44" s="279"/>
      <c r="O44" s="476"/>
      <c r="P44" s="471"/>
      <c r="Q44" s="471"/>
      <c r="R44" s="471"/>
      <c r="S44" s="471"/>
      <c r="T44" s="471"/>
      <c r="U44" s="471"/>
      <c r="V44" s="471"/>
      <c r="W44" s="471"/>
      <c r="X44" s="471"/>
      <c r="Y44" s="471"/>
      <c r="Z44" s="477"/>
      <c r="AA44" s="278"/>
      <c r="AB44" s="476"/>
      <c r="AC44" s="471"/>
      <c r="AD44" s="471"/>
      <c r="AE44" s="471"/>
      <c r="AF44" s="471"/>
      <c r="AG44" s="471"/>
      <c r="AH44" s="471"/>
      <c r="AI44" s="471"/>
      <c r="AJ44" s="471"/>
      <c r="AK44" s="471"/>
      <c r="AL44" s="471"/>
      <c r="AM44" s="477"/>
      <c r="AN44" s="279"/>
      <c r="AO44" s="476"/>
      <c r="AP44" s="471"/>
      <c r="AQ44" s="471"/>
      <c r="AR44" s="471"/>
      <c r="AS44" s="471"/>
      <c r="AT44" s="471"/>
      <c r="AU44" s="471"/>
      <c r="AV44" s="471"/>
      <c r="AW44" s="471"/>
      <c r="AX44" s="471"/>
      <c r="AY44" s="471"/>
      <c r="AZ44" s="477"/>
    </row>
    <row r="45" spans="1:52" ht="14.25" customHeight="1" x14ac:dyDescent="0.2">
      <c r="A45" s="278"/>
      <c r="B45" s="476"/>
      <c r="C45" s="471"/>
      <c r="D45" s="471"/>
      <c r="E45" s="471"/>
      <c r="F45" s="471"/>
      <c r="G45" s="471"/>
      <c r="H45" s="471"/>
      <c r="I45" s="471"/>
      <c r="J45" s="471"/>
      <c r="K45" s="471"/>
      <c r="L45" s="471"/>
      <c r="M45" s="477"/>
      <c r="N45" s="279"/>
      <c r="O45" s="476"/>
      <c r="P45" s="471"/>
      <c r="Q45" s="471"/>
      <c r="R45" s="471"/>
      <c r="S45" s="471"/>
      <c r="T45" s="471"/>
      <c r="U45" s="471"/>
      <c r="V45" s="471"/>
      <c r="W45" s="471"/>
      <c r="X45" s="471"/>
      <c r="Y45" s="471"/>
      <c r="Z45" s="477"/>
      <c r="AA45" s="278"/>
      <c r="AB45" s="476"/>
      <c r="AC45" s="471"/>
      <c r="AD45" s="471"/>
      <c r="AE45" s="471"/>
      <c r="AF45" s="471"/>
      <c r="AG45" s="471"/>
      <c r="AH45" s="471"/>
      <c r="AI45" s="471"/>
      <c r="AJ45" s="471"/>
      <c r="AK45" s="471"/>
      <c r="AL45" s="471"/>
      <c r="AM45" s="477"/>
      <c r="AN45" s="279"/>
      <c r="AO45" s="476"/>
      <c r="AP45" s="471"/>
      <c r="AQ45" s="471"/>
      <c r="AR45" s="471"/>
      <c r="AS45" s="471"/>
      <c r="AT45" s="471"/>
      <c r="AU45" s="471"/>
      <c r="AV45" s="471"/>
      <c r="AW45" s="471"/>
      <c r="AX45" s="471"/>
      <c r="AY45" s="471"/>
      <c r="AZ45" s="477"/>
    </row>
    <row r="46" spans="1:52" ht="14.25" customHeight="1" x14ac:dyDescent="0.2">
      <c r="A46" s="278"/>
      <c r="B46" s="476"/>
      <c r="C46" s="471"/>
      <c r="D46" s="471"/>
      <c r="E46" s="471"/>
      <c r="F46" s="471"/>
      <c r="G46" s="471"/>
      <c r="H46" s="471"/>
      <c r="I46" s="471"/>
      <c r="J46" s="471"/>
      <c r="K46" s="471"/>
      <c r="L46" s="471"/>
      <c r="M46" s="477"/>
      <c r="N46" s="279"/>
      <c r="O46" s="476"/>
      <c r="P46" s="471"/>
      <c r="Q46" s="471"/>
      <c r="R46" s="471"/>
      <c r="S46" s="471"/>
      <c r="T46" s="471"/>
      <c r="U46" s="471"/>
      <c r="V46" s="471"/>
      <c r="W46" s="471"/>
      <c r="X46" s="471"/>
      <c r="Y46" s="471"/>
      <c r="Z46" s="477"/>
      <c r="AA46" s="278"/>
      <c r="AB46" s="476"/>
      <c r="AC46" s="471"/>
      <c r="AD46" s="471"/>
      <c r="AE46" s="471"/>
      <c r="AF46" s="471"/>
      <c r="AG46" s="471"/>
      <c r="AH46" s="471"/>
      <c r="AI46" s="471"/>
      <c r="AJ46" s="471"/>
      <c r="AK46" s="471"/>
      <c r="AL46" s="471"/>
      <c r="AM46" s="477"/>
      <c r="AN46" s="279"/>
      <c r="AO46" s="476"/>
      <c r="AP46" s="471"/>
      <c r="AQ46" s="471"/>
      <c r="AR46" s="471"/>
      <c r="AS46" s="471"/>
      <c r="AT46" s="471"/>
      <c r="AU46" s="471"/>
      <c r="AV46" s="471"/>
      <c r="AW46" s="471"/>
      <c r="AX46" s="471"/>
      <c r="AY46" s="471"/>
      <c r="AZ46" s="477"/>
    </row>
    <row r="47" spans="1:52" ht="14.25" customHeight="1" thickBot="1" x14ac:dyDescent="0.25">
      <c r="A47" s="278"/>
      <c r="B47" s="478"/>
      <c r="C47" s="479"/>
      <c r="D47" s="479"/>
      <c r="E47" s="479"/>
      <c r="F47" s="479"/>
      <c r="G47" s="479"/>
      <c r="H47" s="479"/>
      <c r="I47" s="479"/>
      <c r="J47" s="479"/>
      <c r="K47" s="479"/>
      <c r="L47" s="479"/>
      <c r="M47" s="480"/>
      <c r="N47" s="279"/>
      <c r="O47" s="478"/>
      <c r="P47" s="479"/>
      <c r="Q47" s="479"/>
      <c r="R47" s="479"/>
      <c r="S47" s="479"/>
      <c r="T47" s="479"/>
      <c r="U47" s="479"/>
      <c r="V47" s="479"/>
      <c r="W47" s="479"/>
      <c r="X47" s="479"/>
      <c r="Y47" s="479"/>
      <c r="Z47" s="480"/>
      <c r="AA47" s="278"/>
      <c r="AB47" s="478"/>
      <c r="AC47" s="479"/>
      <c r="AD47" s="479"/>
      <c r="AE47" s="479"/>
      <c r="AF47" s="479"/>
      <c r="AG47" s="479"/>
      <c r="AH47" s="479"/>
      <c r="AI47" s="479"/>
      <c r="AJ47" s="479"/>
      <c r="AK47" s="479"/>
      <c r="AL47" s="479"/>
      <c r="AM47" s="480"/>
      <c r="AN47" s="279"/>
      <c r="AO47" s="478"/>
      <c r="AP47" s="479"/>
      <c r="AQ47" s="479"/>
      <c r="AR47" s="479"/>
      <c r="AS47" s="479"/>
      <c r="AT47" s="479"/>
      <c r="AU47" s="479"/>
      <c r="AV47" s="479"/>
      <c r="AW47" s="479"/>
      <c r="AX47" s="479"/>
      <c r="AY47" s="479"/>
      <c r="AZ47" s="480"/>
    </row>
    <row r="48" spans="1:52" ht="14.25" customHeight="1" thickTop="1" x14ac:dyDescent="0.2">
      <c r="A48" s="278"/>
      <c r="B48" s="483" t="s">
        <v>624</v>
      </c>
      <c r="C48" s="474"/>
      <c r="D48" s="474"/>
      <c r="E48" s="474"/>
      <c r="F48" s="474"/>
      <c r="G48" s="474"/>
      <c r="H48" s="474"/>
      <c r="I48" s="474"/>
      <c r="J48" s="474"/>
      <c r="K48" s="474"/>
      <c r="L48" s="474"/>
      <c r="M48" s="474"/>
      <c r="N48" s="278"/>
      <c r="O48" s="291" t="str">
        <f>B48</f>
        <v>…...........................</v>
      </c>
      <c r="P48" s="291"/>
      <c r="Q48" s="291"/>
      <c r="R48" s="291"/>
      <c r="S48" s="291"/>
      <c r="T48" s="291"/>
      <c r="U48" s="291"/>
      <c r="V48" s="291"/>
      <c r="W48" s="291"/>
      <c r="X48" s="291"/>
      <c r="Y48" s="291"/>
      <c r="Z48" s="292"/>
      <c r="AA48" s="278"/>
      <c r="AB48" s="483" t="s">
        <v>624</v>
      </c>
      <c r="AC48" s="474"/>
      <c r="AD48" s="474"/>
      <c r="AE48" s="474"/>
      <c r="AF48" s="474"/>
      <c r="AG48" s="474"/>
      <c r="AH48" s="474"/>
      <c r="AI48" s="474"/>
      <c r="AJ48" s="474"/>
      <c r="AK48" s="474"/>
      <c r="AL48" s="474"/>
      <c r="AM48" s="474"/>
      <c r="AN48" s="278"/>
      <c r="AO48" s="291" t="str">
        <f>AB48</f>
        <v>…...........................</v>
      </c>
      <c r="AP48" s="291"/>
      <c r="AQ48" s="291"/>
      <c r="AR48" s="291"/>
      <c r="AS48" s="291"/>
      <c r="AT48" s="291"/>
      <c r="AU48" s="291"/>
      <c r="AV48" s="291"/>
      <c r="AW48" s="291"/>
      <c r="AX48" s="291"/>
      <c r="AY48" s="291"/>
      <c r="AZ48" s="292"/>
    </row>
    <row r="49" ht="14.25" customHeight="1" x14ac:dyDescent="0.2"/>
    <row r="50" ht="14.25" customHeight="1" x14ac:dyDescent="0.2"/>
    <row r="51" ht="14.25" customHeight="1" x14ac:dyDescent="0.2"/>
    <row r="52" ht="14.25" customHeight="1" x14ac:dyDescent="0.2"/>
    <row r="53" ht="14.25" customHeight="1" x14ac:dyDescent="0.2"/>
    <row r="54" ht="14.25" customHeight="1" x14ac:dyDescent="0.2"/>
    <row r="55" ht="14.25" customHeight="1" x14ac:dyDescent="0.2"/>
    <row r="56" ht="14.25" customHeight="1" x14ac:dyDescent="0.2"/>
    <row r="57" ht="14.25" customHeight="1" x14ac:dyDescent="0.2"/>
    <row r="58" ht="14.25" customHeight="1" x14ac:dyDescent="0.2"/>
    <row r="59" ht="14.25" customHeight="1" x14ac:dyDescent="0.2"/>
    <row r="60" ht="14.25" customHeight="1" x14ac:dyDescent="0.2"/>
    <row r="61" ht="14.25" customHeight="1" x14ac:dyDescent="0.2"/>
    <row r="62" ht="14.25" customHeight="1" x14ac:dyDescent="0.2"/>
    <row r="63" ht="14.25" customHeight="1" x14ac:dyDescent="0.2"/>
    <row r="64"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row r="118" ht="14.25" customHeight="1" x14ac:dyDescent="0.2"/>
    <row r="119" ht="14.25" customHeight="1" x14ac:dyDescent="0.2"/>
    <row r="120" ht="14.25" customHeight="1" x14ac:dyDescent="0.2"/>
    <row r="121" ht="14.25" customHeight="1" x14ac:dyDescent="0.2"/>
    <row r="122" ht="14.25" customHeight="1" x14ac:dyDescent="0.2"/>
    <row r="123" ht="14.25" customHeight="1" x14ac:dyDescent="0.2"/>
    <row r="124" ht="14.25" customHeight="1" x14ac:dyDescent="0.2"/>
    <row r="125" ht="14.25" customHeight="1" x14ac:dyDescent="0.2"/>
    <row r="126" ht="14.25" customHeight="1" x14ac:dyDescent="0.2"/>
    <row r="127" ht="14.25" customHeight="1" x14ac:dyDescent="0.2"/>
    <row r="128" ht="14.25" customHeight="1" x14ac:dyDescent="0.2"/>
    <row r="129" ht="14.25" customHeight="1" x14ac:dyDescent="0.2"/>
    <row r="130" ht="14.25" customHeight="1" x14ac:dyDescent="0.2"/>
    <row r="131" ht="14.25" customHeight="1" x14ac:dyDescent="0.2"/>
    <row r="132" ht="14.25" customHeight="1" x14ac:dyDescent="0.2"/>
    <row r="133" ht="14.25" customHeight="1" x14ac:dyDescent="0.2"/>
    <row r="134" ht="14.25" customHeight="1" x14ac:dyDescent="0.2"/>
    <row r="135" ht="14.25" customHeight="1" x14ac:dyDescent="0.2"/>
    <row r="136" ht="14.25" customHeight="1" x14ac:dyDescent="0.2"/>
    <row r="137" ht="14.25" customHeight="1" x14ac:dyDescent="0.2"/>
    <row r="138" ht="14.25" customHeight="1" x14ac:dyDescent="0.2"/>
    <row r="139" ht="14.25" customHeight="1" x14ac:dyDescent="0.2"/>
    <row r="140" ht="14.25" customHeight="1" x14ac:dyDescent="0.2"/>
    <row r="141" ht="14.25" customHeight="1" x14ac:dyDescent="0.2"/>
    <row r="142" ht="14.25" customHeight="1" x14ac:dyDescent="0.2"/>
    <row r="143" ht="14.25" customHeight="1" x14ac:dyDescent="0.2"/>
    <row r="144" ht="14.25" customHeight="1" x14ac:dyDescent="0.2"/>
    <row r="145" ht="14.25" customHeight="1" x14ac:dyDescent="0.2"/>
    <row r="146" ht="14.25" customHeight="1" x14ac:dyDescent="0.2"/>
    <row r="147" ht="14.25" customHeight="1" x14ac:dyDescent="0.2"/>
    <row r="148" ht="14.25" customHeight="1" x14ac:dyDescent="0.2"/>
    <row r="149" ht="14.25" customHeight="1" x14ac:dyDescent="0.2"/>
    <row r="150" ht="14.25" customHeight="1" x14ac:dyDescent="0.2"/>
    <row r="151" ht="14.25" customHeight="1" x14ac:dyDescent="0.2"/>
    <row r="152" ht="14.25" customHeight="1" x14ac:dyDescent="0.2"/>
    <row r="153" ht="14.25" customHeight="1" x14ac:dyDescent="0.2"/>
    <row r="154" ht="14.25" customHeight="1" x14ac:dyDescent="0.2"/>
    <row r="155" ht="14.25" customHeight="1" x14ac:dyDescent="0.2"/>
    <row r="156" ht="14.25" customHeight="1" x14ac:dyDescent="0.2"/>
    <row r="157" ht="14.25" customHeight="1" x14ac:dyDescent="0.2"/>
    <row r="158" ht="14.25" customHeight="1" x14ac:dyDescent="0.2"/>
    <row r="159" ht="14.25" customHeight="1" x14ac:dyDescent="0.2"/>
    <row r="160" ht="14.25" customHeight="1" x14ac:dyDescent="0.2"/>
    <row r="161" ht="14.25" customHeight="1" x14ac:dyDescent="0.2"/>
    <row r="162" ht="14.25" customHeight="1" x14ac:dyDescent="0.2"/>
    <row r="163" ht="14.25" customHeight="1" x14ac:dyDescent="0.2"/>
    <row r="164" ht="14.25" customHeight="1" x14ac:dyDescent="0.2"/>
    <row r="165" ht="14.25" customHeight="1" x14ac:dyDescent="0.2"/>
    <row r="166" ht="14.25" customHeight="1" x14ac:dyDescent="0.2"/>
    <row r="167" ht="14.25" customHeight="1" x14ac:dyDescent="0.2"/>
    <row r="168" ht="14.25" customHeight="1" x14ac:dyDescent="0.2"/>
    <row r="169" ht="14.25" customHeight="1" x14ac:dyDescent="0.2"/>
    <row r="170" ht="14.25" customHeight="1" x14ac:dyDescent="0.2"/>
    <row r="171" ht="14.25" customHeight="1" x14ac:dyDescent="0.2"/>
    <row r="172" ht="14.25" customHeight="1" x14ac:dyDescent="0.2"/>
    <row r="173" ht="14.25" customHeight="1" x14ac:dyDescent="0.2"/>
    <row r="174" ht="14.25" customHeight="1" x14ac:dyDescent="0.2"/>
    <row r="175" ht="14.25" customHeight="1" x14ac:dyDescent="0.2"/>
    <row r="176" ht="14.25" customHeight="1" x14ac:dyDescent="0.2"/>
    <row r="177" ht="14.25" customHeight="1" x14ac:dyDescent="0.2"/>
    <row r="178" ht="14.25" customHeight="1" x14ac:dyDescent="0.2"/>
    <row r="179" ht="14.25" customHeight="1" x14ac:dyDescent="0.2"/>
    <row r="180" ht="14.25" customHeight="1" x14ac:dyDescent="0.2"/>
    <row r="181" ht="14.25" customHeight="1" x14ac:dyDescent="0.2"/>
    <row r="182" ht="14.25" customHeight="1" x14ac:dyDescent="0.2"/>
    <row r="183" ht="14.25" customHeight="1" x14ac:dyDescent="0.2"/>
    <row r="184" ht="14.25" customHeight="1" x14ac:dyDescent="0.2"/>
    <row r="185" ht="14.25" customHeight="1" x14ac:dyDescent="0.2"/>
    <row r="186" ht="14.25" customHeight="1" x14ac:dyDescent="0.2"/>
    <row r="187" ht="14.25" customHeight="1" x14ac:dyDescent="0.2"/>
    <row r="188" ht="14.25" customHeight="1" x14ac:dyDescent="0.2"/>
    <row r="189" ht="14.25" customHeight="1" x14ac:dyDescent="0.2"/>
    <row r="190" ht="14.25" customHeight="1" x14ac:dyDescent="0.2"/>
    <row r="191" ht="14.25" customHeight="1" x14ac:dyDescent="0.2"/>
    <row r="192" ht="14.25" customHeight="1" x14ac:dyDescent="0.2"/>
    <row r="193" ht="14.25" customHeight="1" x14ac:dyDescent="0.2"/>
    <row r="194" ht="14.25" customHeight="1" x14ac:dyDescent="0.2"/>
    <row r="195" ht="14.25" customHeight="1" x14ac:dyDescent="0.2"/>
    <row r="196" ht="14.25" customHeight="1" x14ac:dyDescent="0.2"/>
    <row r="197" ht="14.25" customHeight="1" x14ac:dyDescent="0.2"/>
    <row r="198" ht="14.25" customHeight="1" x14ac:dyDescent="0.2"/>
    <row r="199" ht="14.25" customHeight="1" x14ac:dyDescent="0.2"/>
    <row r="200" ht="14.25" customHeight="1" x14ac:dyDescent="0.2"/>
    <row r="201" ht="14.25" customHeight="1" x14ac:dyDescent="0.2"/>
    <row r="202" ht="14.25" customHeight="1" x14ac:dyDescent="0.2"/>
    <row r="203" ht="14.25" customHeight="1" x14ac:dyDescent="0.2"/>
    <row r="204" ht="14.25" customHeight="1" x14ac:dyDescent="0.2"/>
    <row r="205" ht="14.25" customHeight="1" x14ac:dyDescent="0.2"/>
    <row r="206" ht="14.25" customHeight="1" x14ac:dyDescent="0.2"/>
    <row r="207" ht="14.25" customHeight="1" x14ac:dyDescent="0.2"/>
    <row r="208" ht="14.25" customHeight="1" x14ac:dyDescent="0.2"/>
    <row r="209" ht="14.25" customHeight="1" x14ac:dyDescent="0.2"/>
    <row r="210" ht="14.25" customHeight="1" x14ac:dyDescent="0.2"/>
    <row r="211" ht="14.25" customHeight="1" x14ac:dyDescent="0.2"/>
    <row r="212" ht="14.25" customHeight="1" x14ac:dyDescent="0.2"/>
    <row r="213" ht="14.25" customHeight="1" x14ac:dyDescent="0.2"/>
    <row r="214" ht="14.25" customHeight="1" x14ac:dyDescent="0.2"/>
    <row r="215" ht="14.25" customHeight="1" x14ac:dyDescent="0.2"/>
    <row r="216" ht="14.25" customHeight="1" x14ac:dyDescent="0.2"/>
    <row r="217" ht="14.25" customHeight="1" x14ac:dyDescent="0.2"/>
    <row r="218" ht="14.25" customHeight="1" x14ac:dyDescent="0.2"/>
    <row r="219" ht="14.25" customHeight="1" x14ac:dyDescent="0.2"/>
    <row r="220" ht="14.25" customHeight="1" x14ac:dyDescent="0.2"/>
    <row r="221" ht="14.25" customHeight="1" x14ac:dyDescent="0.2"/>
    <row r="222" ht="14.25" customHeight="1" x14ac:dyDescent="0.2"/>
    <row r="223" ht="14.25" customHeight="1" x14ac:dyDescent="0.2"/>
    <row r="224" ht="14.25" customHeight="1" x14ac:dyDescent="0.2"/>
    <row r="225" ht="14.25" customHeight="1" x14ac:dyDescent="0.2"/>
    <row r="226" ht="14.25" customHeight="1" x14ac:dyDescent="0.2"/>
    <row r="227" ht="14.25" customHeight="1" x14ac:dyDescent="0.2"/>
    <row r="228" ht="14.25" customHeight="1" x14ac:dyDescent="0.2"/>
    <row r="229" ht="14.25" customHeight="1" x14ac:dyDescent="0.2"/>
    <row r="230" ht="14.25" customHeight="1" x14ac:dyDescent="0.2"/>
    <row r="231" ht="14.25" customHeight="1" x14ac:dyDescent="0.2"/>
    <row r="232" ht="14.25" customHeight="1" x14ac:dyDescent="0.2"/>
    <row r="233" ht="14.25" customHeight="1" x14ac:dyDescent="0.2"/>
    <row r="234" ht="14.25" customHeight="1" x14ac:dyDescent="0.2"/>
    <row r="235" ht="14.25" customHeight="1" x14ac:dyDescent="0.2"/>
    <row r="236" ht="14.25" customHeight="1" x14ac:dyDescent="0.2"/>
    <row r="237" ht="14.25" customHeight="1" x14ac:dyDescent="0.2"/>
    <row r="238" ht="14.25" customHeight="1" x14ac:dyDescent="0.2"/>
    <row r="239" ht="14.25" customHeight="1" x14ac:dyDescent="0.2"/>
    <row r="240" ht="14.25" customHeight="1" x14ac:dyDescent="0.2"/>
    <row r="241" ht="14.25" customHeight="1" x14ac:dyDescent="0.2"/>
    <row r="242" ht="14.25" customHeight="1" x14ac:dyDescent="0.2"/>
    <row r="243" ht="14.25" customHeight="1" x14ac:dyDescent="0.2"/>
    <row r="244" ht="14.25" customHeight="1" x14ac:dyDescent="0.2"/>
    <row r="245" ht="14.25" customHeight="1" x14ac:dyDescent="0.2"/>
    <row r="246" ht="14.25" customHeight="1" x14ac:dyDescent="0.2"/>
    <row r="247" ht="14.25" customHeight="1" x14ac:dyDescent="0.2"/>
    <row r="248" ht="14.25" customHeight="1" x14ac:dyDescent="0.2"/>
    <row r="249" ht="14.25" customHeight="1" x14ac:dyDescent="0.2"/>
    <row r="250" ht="14.25" customHeight="1" x14ac:dyDescent="0.2"/>
    <row r="251" ht="14.25" customHeight="1" x14ac:dyDescent="0.2"/>
    <row r="252" ht="14.25" customHeight="1" x14ac:dyDescent="0.2"/>
    <row r="253" ht="14.25" customHeight="1" x14ac:dyDescent="0.2"/>
    <row r="254" ht="14.25" customHeight="1" x14ac:dyDescent="0.2"/>
    <row r="255" ht="14.25" customHeight="1" x14ac:dyDescent="0.2"/>
    <row r="256" ht="14.25" customHeight="1" x14ac:dyDescent="0.2"/>
    <row r="257" ht="14.25" customHeight="1" x14ac:dyDescent="0.2"/>
    <row r="258" ht="14.25" customHeight="1" x14ac:dyDescent="0.2"/>
    <row r="259" ht="14.25" customHeight="1" x14ac:dyDescent="0.2"/>
    <row r="260" ht="14.25" customHeight="1" x14ac:dyDescent="0.2"/>
    <row r="261" ht="14.25" customHeight="1" x14ac:dyDescent="0.2"/>
    <row r="262" ht="14.25" customHeight="1" x14ac:dyDescent="0.2"/>
    <row r="263" ht="14.25" customHeight="1" x14ac:dyDescent="0.2"/>
    <row r="264" ht="14.25" customHeight="1" x14ac:dyDescent="0.2"/>
    <row r="265" ht="14.25" customHeight="1" x14ac:dyDescent="0.2"/>
    <row r="266" ht="14.25" customHeight="1" x14ac:dyDescent="0.2"/>
    <row r="267" ht="14.25" customHeight="1" x14ac:dyDescent="0.2"/>
    <row r="268" ht="14.25" customHeight="1" x14ac:dyDescent="0.2"/>
    <row r="269" ht="14.25" customHeight="1" x14ac:dyDescent="0.2"/>
    <row r="270" ht="14.25" customHeight="1" x14ac:dyDescent="0.2"/>
    <row r="271" ht="14.25" customHeight="1" x14ac:dyDescent="0.2"/>
    <row r="272" ht="14.25" customHeight="1" x14ac:dyDescent="0.2"/>
    <row r="273" ht="14.25" customHeight="1" x14ac:dyDescent="0.2"/>
    <row r="274" ht="14.25" customHeight="1" x14ac:dyDescent="0.2"/>
    <row r="275" ht="14.25" customHeight="1" x14ac:dyDescent="0.2"/>
    <row r="276" ht="14.25" customHeight="1" x14ac:dyDescent="0.2"/>
    <row r="277" ht="14.25" customHeight="1" x14ac:dyDescent="0.2"/>
    <row r="278" ht="14.25" customHeight="1" x14ac:dyDescent="0.2"/>
    <row r="279" ht="14.25" customHeight="1" x14ac:dyDescent="0.2"/>
    <row r="280" ht="14.25" customHeight="1" x14ac:dyDescent="0.2"/>
    <row r="281" ht="14.25" customHeight="1" x14ac:dyDescent="0.2"/>
    <row r="282" ht="14.25" customHeight="1" x14ac:dyDescent="0.2"/>
    <row r="283" ht="14.25" customHeight="1" x14ac:dyDescent="0.2"/>
    <row r="284" ht="14.25" customHeight="1" x14ac:dyDescent="0.2"/>
    <row r="285" ht="14.25" customHeight="1" x14ac:dyDescent="0.2"/>
    <row r="286" ht="14.25" customHeight="1" x14ac:dyDescent="0.2"/>
    <row r="287" ht="14.25" customHeight="1" x14ac:dyDescent="0.2"/>
    <row r="288" ht="14.25" customHeight="1" x14ac:dyDescent="0.2"/>
    <row r="289" ht="14.25" customHeight="1" x14ac:dyDescent="0.2"/>
    <row r="290" ht="14.25" customHeight="1" x14ac:dyDescent="0.2"/>
    <row r="291" ht="14.25" customHeight="1" x14ac:dyDescent="0.2"/>
    <row r="292" ht="14.25" customHeight="1" x14ac:dyDescent="0.2"/>
    <row r="293" ht="14.25" customHeight="1" x14ac:dyDescent="0.2"/>
    <row r="294" ht="14.25" customHeight="1" x14ac:dyDescent="0.2"/>
    <row r="295" ht="14.25" customHeight="1" x14ac:dyDescent="0.2"/>
    <row r="296" ht="14.25" customHeight="1" x14ac:dyDescent="0.2"/>
    <row r="297" ht="14.25" customHeight="1" x14ac:dyDescent="0.2"/>
    <row r="298" ht="14.25" customHeight="1" x14ac:dyDescent="0.2"/>
    <row r="299" ht="14.25" customHeight="1" x14ac:dyDescent="0.2"/>
    <row r="300" ht="14.25" customHeight="1" x14ac:dyDescent="0.2"/>
    <row r="301" ht="14.25" customHeight="1" x14ac:dyDescent="0.2"/>
    <row r="302" ht="14.25" customHeight="1" x14ac:dyDescent="0.2"/>
    <row r="303" ht="14.25" customHeight="1" x14ac:dyDescent="0.2"/>
    <row r="304" ht="14.25" customHeight="1" x14ac:dyDescent="0.2"/>
    <row r="305" ht="14.25" customHeight="1" x14ac:dyDescent="0.2"/>
    <row r="306" ht="14.25" customHeight="1" x14ac:dyDescent="0.2"/>
    <row r="307" ht="14.25" customHeight="1" x14ac:dyDescent="0.2"/>
    <row r="308" ht="14.25" customHeight="1" x14ac:dyDescent="0.2"/>
    <row r="309" ht="14.25" customHeight="1" x14ac:dyDescent="0.2"/>
    <row r="310" ht="14.25" customHeight="1" x14ac:dyDescent="0.2"/>
    <row r="311" ht="14.25" customHeight="1" x14ac:dyDescent="0.2"/>
    <row r="312" ht="14.25" customHeight="1" x14ac:dyDescent="0.2"/>
    <row r="313" ht="14.25" customHeight="1" x14ac:dyDescent="0.2"/>
    <row r="314" ht="14.25" customHeight="1" x14ac:dyDescent="0.2"/>
    <row r="315" ht="14.25" customHeight="1" x14ac:dyDescent="0.2"/>
    <row r="316" ht="14.25" customHeight="1" x14ac:dyDescent="0.2"/>
    <row r="317" ht="14.25" customHeight="1" x14ac:dyDescent="0.2"/>
    <row r="318" ht="14.25" customHeight="1" x14ac:dyDescent="0.2"/>
    <row r="319" ht="14.25" customHeight="1" x14ac:dyDescent="0.2"/>
    <row r="320" ht="14.25" customHeight="1" x14ac:dyDescent="0.2"/>
    <row r="321" ht="14.25" customHeight="1" x14ac:dyDescent="0.2"/>
    <row r="322" ht="14.25" customHeight="1" x14ac:dyDescent="0.2"/>
    <row r="323" ht="14.25" customHeight="1" x14ac:dyDescent="0.2"/>
    <row r="324" ht="14.25" customHeight="1" x14ac:dyDescent="0.2"/>
    <row r="325" ht="14.25" customHeight="1" x14ac:dyDescent="0.2"/>
    <row r="326" ht="14.25" customHeight="1" x14ac:dyDescent="0.2"/>
    <row r="327" ht="14.25" customHeight="1" x14ac:dyDescent="0.2"/>
    <row r="328" ht="14.25" customHeight="1" x14ac:dyDescent="0.2"/>
    <row r="329" ht="14.25" customHeight="1" x14ac:dyDescent="0.2"/>
    <row r="330" ht="14.25" customHeight="1" x14ac:dyDescent="0.2"/>
    <row r="331" ht="14.25" customHeight="1" x14ac:dyDescent="0.2"/>
    <row r="332" ht="14.25" customHeight="1" x14ac:dyDescent="0.2"/>
    <row r="333" ht="14.25" customHeight="1" x14ac:dyDescent="0.2"/>
    <row r="334" ht="14.25" customHeight="1" x14ac:dyDescent="0.2"/>
    <row r="335" ht="14.25" customHeight="1" x14ac:dyDescent="0.2"/>
    <row r="336" ht="14.25" customHeight="1" x14ac:dyDescent="0.2"/>
    <row r="337" ht="14.25" customHeight="1" x14ac:dyDescent="0.2"/>
    <row r="338" ht="14.25" customHeight="1" x14ac:dyDescent="0.2"/>
    <row r="339" ht="14.25" customHeight="1" x14ac:dyDescent="0.2"/>
    <row r="340" ht="14.25" customHeight="1" x14ac:dyDescent="0.2"/>
    <row r="341" ht="14.25" customHeight="1" x14ac:dyDescent="0.2"/>
    <row r="342" ht="14.25" customHeight="1" x14ac:dyDescent="0.2"/>
    <row r="343" ht="14.25" customHeight="1" x14ac:dyDescent="0.2"/>
    <row r="344" ht="14.25" customHeight="1" x14ac:dyDescent="0.2"/>
    <row r="345" ht="14.25" customHeight="1" x14ac:dyDescent="0.2"/>
    <row r="346" ht="14.25" customHeight="1" x14ac:dyDescent="0.2"/>
    <row r="347" ht="14.25" customHeight="1" x14ac:dyDescent="0.2"/>
    <row r="348" ht="14.25" customHeight="1" x14ac:dyDescent="0.2"/>
    <row r="349" ht="14.25" customHeight="1" x14ac:dyDescent="0.2"/>
    <row r="350" ht="14.25" customHeight="1" x14ac:dyDescent="0.2"/>
    <row r="351" ht="14.25" customHeight="1" x14ac:dyDescent="0.2"/>
    <row r="352" ht="14.25" customHeight="1" x14ac:dyDescent="0.2"/>
    <row r="353" ht="14.25" customHeight="1" x14ac:dyDescent="0.2"/>
    <row r="354" ht="14.25" customHeight="1" x14ac:dyDescent="0.2"/>
    <row r="355" ht="14.25" customHeight="1" x14ac:dyDescent="0.2"/>
    <row r="356" ht="14.25" customHeight="1" x14ac:dyDescent="0.2"/>
    <row r="357" ht="14.25" customHeight="1" x14ac:dyDescent="0.2"/>
    <row r="358" ht="14.25" customHeight="1" x14ac:dyDescent="0.2"/>
    <row r="359" ht="14.25" customHeight="1" x14ac:dyDescent="0.2"/>
    <row r="360" ht="14.25" customHeight="1" x14ac:dyDescent="0.2"/>
    <row r="361" ht="14.25" customHeight="1" x14ac:dyDescent="0.2"/>
    <row r="362" ht="14.25" customHeight="1" x14ac:dyDescent="0.2"/>
    <row r="363" ht="14.25" customHeight="1" x14ac:dyDescent="0.2"/>
    <row r="364" ht="14.25" customHeight="1" x14ac:dyDescent="0.2"/>
    <row r="365" ht="14.25" customHeight="1" x14ac:dyDescent="0.2"/>
    <row r="366" ht="14.25" customHeight="1" x14ac:dyDescent="0.2"/>
    <row r="367" ht="14.25" customHeight="1" x14ac:dyDescent="0.2"/>
    <row r="368" ht="14.25" customHeight="1" x14ac:dyDescent="0.2"/>
    <row r="369" ht="14.25" customHeight="1" x14ac:dyDescent="0.2"/>
    <row r="370" ht="14.25" customHeight="1" x14ac:dyDescent="0.2"/>
    <row r="371" ht="14.25" customHeight="1" x14ac:dyDescent="0.2"/>
    <row r="372" ht="14.25" customHeight="1" x14ac:dyDescent="0.2"/>
    <row r="373" ht="14.25" customHeight="1" x14ac:dyDescent="0.2"/>
    <row r="374" ht="14.25" customHeight="1" x14ac:dyDescent="0.2"/>
    <row r="375" ht="14.25" customHeight="1" x14ac:dyDescent="0.2"/>
    <row r="376" ht="14.25" customHeight="1" x14ac:dyDescent="0.2"/>
    <row r="377" ht="14.25" customHeight="1" x14ac:dyDescent="0.2"/>
    <row r="378" ht="14.25" customHeight="1" x14ac:dyDescent="0.2"/>
    <row r="379" ht="14.25" customHeight="1" x14ac:dyDescent="0.2"/>
    <row r="380" ht="14.25" customHeight="1" x14ac:dyDescent="0.2"/>
    <row r="381" ht="14.25" customHeight="1" x14ac:dyDescent="0.2"/>
    <row r="382" ht="14.25" customHeight="1" x14ac:dyDescent="0.2"/>
    <row r="383" ht="14.25" customHeight="1" x14ac:dyDescent="0.2"/>
    <row r="384" ht="14.25" customHeight="1" x14ac:dyDescent="0.2"/>
    <row r="385" ht="14.25" customHeight="1" x14ac:dyDescent="0.2"/>
    <row r="386" ht="14.25" customHeight="1" x14ac:dyDescent="0.2"/>
    <row r="387" ht="14.25" customHeight="1" x14ac:dyDescent="0.2"/>
    <row r="388" ht="14.25" customHeight="1" x14ac:dyDescent="0.2"/>
    <row r="389" ht="14.25" customHeight="1" x14ac:dyDescent="0.2"/>
    <row r="390" ht="14.25" customHeight="1" x14ac:dyDescent="0.2"/>
    <row r="391" ht="14.25" customHeight="1" x14ac:dyDescent="0.2"/>
    <row r="392" ht="14.25" customHeight="1" x14ac:dyDescent="0.2"/>
    <row r="393" ht="14.25" customHeight="1" x14ac:dyDescent="0.2"/>
    <row r="394" ht="14.25" customHeight="1" x14ac:dyDescent="0.2"/>
    <row r="395" ht="14.25" customHeight="1" x14ac:dyDescent="0.2"/>
    <row r="396" ht="14.25" customHeight="1" x14ac:dyDescent="0.2"/>
    <row r="397" ht="14.25" customHeight="1" x14ac:dyDescent="0.2"/>
    <row r="398" ht="14.25" customHeight="1" x14ac:dyDescent="0.2"/>
    <row r="399" ht="14.25" customHeight="1" x14ac:dyDescent="0.2"/>
    <row r="400" ht="14.25" customHeight="1" x14ac:dyDescent="0.2"/>
    <row r="401" ht="14.25" customHeight="1" x14ac:dyDescent="0.2"/>
    <row r="402" ht="14.25" customHeight="1" x14ac:dyDescent="0.2"/>
    <row r="403" ht="14.25" customHeight="1" x14ac:dyDescent="0.2"/>
    <row r="404" ht="14.25" customHeight="1" x14ac:dyDescent="0.2"/>
    <row r="405" ht="14.25" customHeight="1" x14ac:dyDescent="0.2"/>
    <row r="406" ht="14.25" customHeight="1" x14ac:dyDescent="0.2"/>
    <row r="407" ht="14.25" customHeight="1" x14ac:dyDescent="0.2"/>
    <row r="408" ht="14.25" customHeight="1" x14ac:dyDescent="0.2"/>
    <row r="409" ht="14.25" customHeight="1" x14ac:dyDescent="0.2"/>
    <row r="410" ht="14.25" customHeight="1" x14ac:dyDescent="0.2"/>
    <row r="411" ht="14.25" customHeight="1" x14ac:dyDescent="0.2"/>
    <row r="412" ht="14.25" customHeight="1" x14ac:dyDescent="0.2"/>
    <row r="413" ht="14.25" customHeight="1" x14ac:dyDescent="0.2"/>
    <row r="414" ht="14.25" customHeight="1" x14ac:dyDescent="0.2"/>
    <row r="415" ht="14.25" customHeight="1" x14ac:dyDescent="0.2"/>
    <row r="416" ht="14.25" customHeight="1" x14ac:dyDescent="0.2"/>
    <row r="417" ht="14.25" customHeight="1" x14ac:dyDescent="0.2"/>
    <row r="418" ht="14.25" customHeight="1" x14ac:dyDescent="0.2"/>
    <row r="419" ht="14.25" customHeight="1" x14ac:dyDescent="0.2"/>
    <row r="420" ht="14.25" customHeight="1" x14ac:dyDescent="0.2"/>
    <row r="421" ht="14.25" customHeight="1" x14ac:dyDescent="0.2"/>
    <row r="422" ht="14.25" customHeight="1" x14ac:dyDescent="0.2"/>
    <row r="423" ht="14.25" customHeight="1" x14ac:dyDescent="0.2"/>
    <row r="424" ht="14.25" customHeight="1" x14ac:dyDescent="0.2"/>
    <row r="425" ht="14.25" customHeight="1" x14ac:dyDescent="0.2"/>
    <row r="426" ht="14.25" customHeight="1" x14ac:dyDescent="0.2"/>
    <row r="427" ht="14.25" customHeight="1" x14ac:dyDescent="0.2"/>
    <row r="428" ht="14.25" customHeight="1" x14ac:dyDescent="0.2"/>
    <row r="429" ht="14.25" customHeight="1" x14ac:dyDescent="0.2"/>
    <row r="430" ht="14.25" customHeight="1" x14ac:dyDescent="0.2"/>
    <row r="431" ht="14.25" customHeight="1" x14ac:dyDescent="0.2"/>
    <row r="432" ht="14.25" customHeight="1" x14ac:dyDescent="0.2"/>
    <row r="433" ht="14.25" customHeight="1" x14ac:dyDescent="0.2"/>
    <row r="434" ht="14.25" customHeight="1" x14ac:dyDescent="0.2"/>
    <row r="435" ht="14.25" customHeight="1" x14ac:dyDescent="0.2"/>
    <row r="436" ht="14.25" customHeight="1" x14ac:dyDescent="0.2"/>
    <row r="437" ht="14.25" customHeight="1" x14ac:dyDescent="0.2"/>
    <row r="438" ht="14.25" customHeight="1" x14ac:dyDescent="0.2"/>
    <row r="439" ht="14.25" customHeight="1" x14ac:dyDescent="0.2"/>
    <row r="440" ht="14.25" customHeight="1" x14ac:dyDescent="0.2"/>
    <row r="441" ht="14.25" customHeight="1" x14ac:dyDescent="0.2"/>
    <row r="442" ht="14.25" customHeight="1" x14ac:dyDescent="0.2"/>
    <row r="443" ht="14.25" customHeight="1" x14ac:dyDescent="0.2"/>
    <row r="444" ht="14.25" customHeight="1" x14ac:dyDescent="0.2"/>
    <row r="445" ht="14.25" customHeight="1" x14ac:dyDescent="0.2"/>
    <row r="446" ht="14.25" customHeight="1" x14ac:dyDescent="0.2"/>
    <row r="447" ht="14.25" customHeight="1" x14ac:dyDescent="0.2"/>
    <row r="448" ht="14.25" customHeight="1" x14ac:dyDescent="0.2"/>
    <row r="449" ht="14.25" customHeight="1" x14ac:dyDescent="0.2"/>
    <row r="450" ht="14.25" customHeight="1" x14ac:dyDescent="0.2"/>
    <row r="451" ht="14.25" customHeight="1" x14ac:dyDescent="0.2"/>
    <row r="452" ht="14.25" customHeight="1" x14ac:dyDescent="0.2"/>
    <row r="453" ht="14.25" customHeight="1" x14ac:dyDescent="0.2"/>
    <row r="454" ht="14.25" customHeight="1" x14ac:dyDescent="0.2"/>
    <row r="455" ht="14.25" customHeight="1" x14ac:dyDescent="0.2"/>
    <row r="456" ht="14.25" customHeight="1" x14ac:dyDescent="0.2"/>
    <row r="457" ht="14.25" customHeight="1" x14ac:dyDescent="0.2"/>
    <row r="458" ht="14.25" customHeight="1" x14ac:dyDescent="0.2"/>
    <row r="459" ht="14.25" customHeight="1" x14ac:dyDescent="0.2"/>
    <row r="460" ht="14.25" customHeight="1" x14ac:dyDescent="0.2"/>
    <row r="461" ht="14.25" customHeight="1" x14ac:dyDescent="0.2"/>
    <row r="462" ht="14.25" customHeight="1" x14ac:dyDescent="0.2"/>
    <row r="463" ht="14.25" customHeight="1" x14ac:dyDescent="0.2"/>
    <row r="464" ht="14.25" customHeight="1" x14ac:dyDescent="0.2"/>
    <row r="465" ht="14.25" customHeight="1" x14ac:dyDescent="0.2"/>
    <row r="466" ht="14.25" customHeight="1" x14ac:dyDescent="0.2"/>
    <row r="467" ht="14.25" customHeight="1" x14ac:dyDescent="0.2"/>
    <row r="468" ht="14.25" customHeight="1" x14ac:dyDescent="0.2"/>
    <row r="469" ht="14.25" customHeight="1" x14ac:dyDescent="0.2"/>
    <row r="470" ht="14.25" customHeight="1" x14ac:dyDescent="0.2"/>
    <row r="471" ht="14.25" customHeight="1" x14ac:dyDescent="0.2"/>
    <row r="472" ht="14.25" customHeight="1" x14ac:dyDescent="0.2"/>
    <row r="473" ht="14.25" customHeight="1" x14ac:dyDescent="0.2"/>
    <row r="474" ht="14.25" customHeight="1" x14ac:dyDescent="0.2"/>
    <row r="475" ht="14.25" customHeight="1" x14ac:dyDescent="0.2"/>
    <row r="476" ht="14.25" customHeight="1" x14ac:dyDescent="0.2"/>
    <row r="477" ht="14.25" customHeight="1" x14ac:dyDescent="0.2"/>
    <row r="478" ht="14.25" customHeight="1" x14ac:dyDescent="0.2"/>
    <row r="479" ht="14.25" customHeight="1" x14ac:dyDescent="0.2"/>
    <row r="480" ht="14.25" customHeight="1" x14ac:dyDescent="0.2"/>
    <row r="481" ht="14.25" customHeight="1" x14ac:dyDescent="0.2"/>
    <row r="482" ht="14.25" customHeight="1" x14ac:dyDescent="0.2"/>
    <row r="483" ht="14.25" customHeight="1" x14ac:dyDescent="0.2"/>
    <row r="484" ht="14.25" customHeight="1" x14ac:dyDescent="0.2"/>
    <row r="485" ht="14.25" customHeight="1" x14ac:dyDescent="0.2"/>
    <row r="486" ht="14.25" customHeight="1" x14ac:dyDescent="0.2"/>
    <row r="487" ht="14.25" customHeight="1" x14ac:dyDescent="0.2"/>
    <row r="488" ht="14.25" customHeight="1" x14ac:dyDescent="0.2"/>
    <row r="489" ht="14.25" customHeight="1" x14ac:dyDescent="0.2"/>
    <row r="490" ht="14.25" customHeight="1" x14ac:dyDescent="0.2"/>
    <row r="491" ht="14.25" customHeight="1" x14ac:dyDescent="0.2"/>
    <row r="492" ht="14.25" customHeight="1" x14ac:dyDescent="0.2"/>
    <row r="493" ht="14.25" customHeight="1" x14ac:dyDescent="0.2"/>
    <row r="494" ht="14.25" customHeight="1" x14ac:dyDescent="0.2"/>
    <row r="495" ht="14.25" customHeight="1" x14ac:dyDescent="0.2"/>
    <row r="496" ht="14.25" customHeight="1" x14ac:dyDescent="0.2"/>
    <row r="497" ht="14.25" customHeight="1" x14ac:dyDescent="0.2"/>
    <row r="498" ht="14.25" customHeight="1" x14ac:dyDescent="0.2"/>
    <row r="499" ht="14.25" customHeight="1" x14ac:dyDescent="0.2"/>
    <row r="500" ht="14.25" customHeight="1" x14ac:dyDescent="0.2"/>
    <row r="501" ht="14.25" customHeight="1" x14ac:dyDescent="0.2"/>
    <row r="502" ht="14.25" customHeight="1" x14ac:dyDescent="0.2"/>
    <row r="503" ht="14.25" customHeight="1" x14ac:dyDescent="0.2"/>
    <row r="504" ht="14.25" customHeight="1" x14ac:dyDescent="0.2"/>
    <row r="505" ht="14.25" customHeight="1" x14ac:dyDescent="0.2"/>
    <row r="506" ht="14.25" customHeight="1" x14ac:dyDescent="0.2"/>
    <row r="507" ht="14.25" customHeight="1" x14ac:dyDescent="0.2"/>
    <row r="508" ht="14.25" customHeight="1" x14ac:dyDescent="0.2"/>
    <row r="509" ht="14.25" customHeight="1" x14ac:dyDescent="0.2"/>
    <row r="510" ht="14.25" customHeight="1" x14ac:dyDescent="0.2"/>
    <row r="511" ht="14.25" customHeight="1" x14ac:dyDescent="0.2"/>
    <row r="512" ht="14.25" customHeight="1" x14ac:dyDescent="0.2"/>
    <row r="513" ht="14.25" customHeight="1" x14ac:dyDescent="0.2"/>
    <row r="514" ht="14.25" customHeight="1" x14ac:dyDescent="0.2"/>
    <row r="515" ht="14.25" customHeight="1" x14ac:dyDescent="0.2"/>
    <row r="516" ht="14.25" customHeight="1" x14ac:dyDescent="0.2"/>
    <row r="517" ht="14.25" customHeight="1" x14ac:dyDescent="0.2"/>
    <row r="518" ht="14.25" customHeight="1" x14ac:dyDescent="0.2"/>
    <row r="519" ht="14.25" customHeight="1" x14ac:dyDescent="0.2"/>
    <row r="520" ht="14.25" customHeight="1" x14ac:dyDescent="0.2"/>
    <row r="521" ht="14.25" customHeight="1" x14ac:dyDescent="0.2"/>
    <row r="522" ht="14.25" customHeight="1" x14ac:dyDescent="0.2"/>
    <row r="523" ht="14.25" customHeight="1" x14ac:dyDescent="0.2"/>
    <row r="524" ht="14.25" customHeight="1" x14ac:dyDescent="0.2"/>
    <row r="525" ht="14.25" customHeight="1" x14ac:dyDescent="0.2"/>
    <row r="526" ht="14.25" customHeight="1" x14ac:dyDescent="0.2"/>
    <row r="527" ht="14.25" customHeight="1" x14ac:dyDescent="0.2"/>
    <row r="528" ht="14.25" customHeight="1" x14ac:dyDescent="0.2"/>
    <row r="529" ht="14.25" customHeight="1" x14ac:dyDescent="0.2"/>
    <row r="530" ht="14.25" customHeight="1" x14ac:dyDescent="0.2"/>
    <row r="531" ht="14.25" customHeight="1" x14ac:dyDescent="0.2"/>
    <row r="532" ht="14.25" customHeight="1" x14ac:dyDescent="0.2"/>
    <row r="533" ht="14.25" customHeight="1" x14ac:dyDescent="0.2"/>
    <row r="534" ht="14.25" customHeight="1" x14ac:dyDescent="0.2"/>
    <row r="535" ht="14.25" customHeight="1" x14ac:dyDescent="0.2"/>
    <row r="536" ht="14.25" customHeight="1" x14ac:dyDescent="0.2"/>
    <row r="537" ht="14.25" customHeight="1" x14ac:dyDescent="0.2"/>
    <row r="538" ht="14.25" customHeight="1" x14ac:dyDescent="0.2"/>
    <row r="539" ht="14.25" customHeight="1" x14ac:dyDescent="0.2"/>
    <row r="540" ht="14.25" customHeight="1" x14ac:dyDescent="0.2"/>
    <row r="541" ht="14.25" customHeight="1" x14ac:dyDescent="0.2"/>
    <row r="542" ht="14.25" customHeight="1" x14ac:dyDescent="0.2"/>
    <row r="543" ht="14.25" customHeight="1" x14ac:dyDescent="0.2"/>
    <row r="544" ht="14.25" customHeight="1" x14ac:dyDescent="0.2"/>
    <row r="545" ht="14.25" customHeight="1" x14ac:dyDescent="0.2"/>
    <row r="546" ht="14.25" customHeight="1" x14ac:dyDescent="0.2"/>
    <row r="547" ht="14.25" customHeight="1" x14ac:dyDescent="0.2"/>
    <row r="548" ht="14.25" customHeight="1" x14ac:dyDescent="0.2"/>
    <row r="549" ht="14.25" customHeight="1" x14ac:dyDescent="0.2"/>
    <row r="550" ht="14.25" customHeight="1" x14ac:dyDescent="0.2"/>
    <row r="551" ht="14.25" customHeight="1" x14ac:dyDescent="0.2"/>
    <row r="552" ht="14.25" customHeight="1" x14ac:dyDescent="0.2"/>
    <row r="553" ht="14.25" customHeight="1" x14ac:dyDescent="0.2"/>
    <row r="554" ht="14.25" customHeight="1" x14ac:dyDescent="0.2"/>
    <row r="555" ht="14.25" customHeight="1" x14ac:dyDescent="0.2"/>
    <row r="556" ht="14.25" customHeight="1" x14ac:dyDescent="0.2"/>
    <row r="557" ht="14.25" customHeight="1" x14ac:dyDescent="0.2"/>
    <row r="558" ht="14.25" customHeight="1" x14ac:dyDescent="0.2"/>
    <row r="559" ht="14.25" customHeight="1" x14ac:dyDescent="0.2"/>
    <row r="560" ht="14.25" customHeight="1" x14ac:dyDescent="0.2"/>
    <row r="561" ht="14.25" customHeight="1" x14ac:dyDescent="0.2"/>
    <row r="562" ht="14.25" customHeight="1" x14ac:dyDescent="0.2"/>
    <row r="563" ht="14.25" customHeight="1" x14ac:dyDescent="0.2"/>
    <row r="564" ht="14.25" customHeight="1" x14ac:dyDescent="0.2"/>
    <row r="565" ht="14.25" customHeight="1" x14ac:dyDescent="0.2"/>
    <row r="566" ht="14.25" customHeight="1" x14ac:dyDescent="0.2"/>
    <row r="567" ht="14.25" customHeight="1" x14ac:dyDescent="0.2"/>
    <row r="568" ht="14.25" customHeight="1" x14ac:dyDescent="0.2"/>
    <row r="569" ht="14.25" customHeight="1" x14ac:dyDescent="0.2"/>
    <row r="570" ht="14.25" customHeight="1" x14ac:dyDescent="0.2"/>
    <row r="571" ht="14.25" customHeight="1" x14ac:dyDescent="0.2"/>
    <row r="572" ht="14.25" customHeight="1" x14ac:dyDescent="0.2"/>
    <row r="573" ht="14.25" customHeight="1" x14ac:dyDescent="0.2"/>
    <row r="574" ht="14.25" customHeight="1" x14ac:dyDescent="0.2"/>
    <row r="575" ht="14.25" customHeight="1" x14ac:dyDescent="0.2"/>
    <row r="576" ht="14.25" customHeight="1" x14ac:dyDescent="0.2"/>
    <row r="577" ht="14.25" customHeight="1" x14ac:dyDescent="0.2"/>
    <row r="578" ht="14.25" customHeight="1" x14ac:dyDescent="0.2"/>
    <row r="579" ht="14.25" customHeight="1" x14ac:dyDescent="0.2"/>
    <row r="580" ht="14.25" customHeight="1" x14ac:dyDescent="0.2"/>
    <row r="581" ht="14.25" customHeight="1" x14ac:dyDescent="0.2"/>
    <row r="582" ht="14.25" customHeight="1" x14ac:dyDescent="0.2"/>
    <row r="583" ht="14.25" customHeight="1" x14ac:dyDescent="0.2"/>
    <row r="584" ht="14.25" customHeight="1" x14ac:dyDescent="0.2"/>
    <row r="585" ht="14.25" customHeight="1" x14ac:dyDescent="0.2"/>
    <row r="586" ht="14.25" customHeight="1" x14ac:dyDescent="0.2"/>
    <row r="587" ht="14.25" customHeight="1" x14ac:dyDescent="0.2"/>
    <row r="588" ht="14.25" customHeight="1" x14ac:dyDescent="0.2"/>
    <row r="589" ht="14.25" customHeight="1" x14ac:dyDescent="0.2"/>
    <row r="590" ht="14.25" customHeight="1" x14ac:dyDescent="0.2"/>
    <row r="591" ht="14.25" customHeight="1" x14ac:dyDescent="0.2"/>
    <row r="592" ht="14.25" customHeight="1" x14ac:dyDescent="0.2"/>
    <row r="593" ht="14.25" customHeight="1" x14ac:dyDescent="0.2"/>
    <row r="594" ht="14.25" customHeight="1" x14ac:dyDescent="0.2"/>
    <row r="595" ht="14.25" customHeight="1" x14ac:dyDescent="0.2"/>
    <row r="596" ht="14.25" customHeight="1" x14ac:dyDescent="0.2"/>
    <row r="597" ht="14.25" customHeight="1" x14ac:dyDescent="0.2"/>
    <row r="598" ht="14.25" customHeight="1" x14ac:dyDescent="0.2"/>
    <row r="599" ht="14.25" customHeight="1" x14ac:dyDescent="0.2"/>
    <row r="600" ht="14.25" customHeight="1" x14ac:dyDescent="0.2"/>
    <row r="601" ht="14.25" customHeight="1" x14ac:dyDescent="0.2"/>
    <row r="602" ht="14.25" customHeight="1" x14ac:dyDescent="0.2"/>
    <row r="603" ht="14.25" customHeight="1" x14ac:dyDescent="0.2"/>
    <row r="604" ht="14.25" customHeight="1" x14ac:dyDescent="0.2"/>
    <row r="605" ht="14.25" customHeight="1" x14ac:dyDescent="0.2"/>
    <row r="606" ht="14.25" customHeight="1" x14ac:dyDescent="0.2"/>
    <row r="607" ht="14.25" customHeight="1" x14ac:dyDescent="0.2"/>
    <row r="608" ht="14.25" customHeight="1" x14ac:dyDescent="0.2"/>
    <row r="609" ht="14.25" customHeight="1" x14ac:dyDescent="0.2"/>
    <row r="610" ht="14.25" customHeight="1" x14ac:dyDescent="0.2"/>
    <row r="611" ht="14.25" customHeight="1" x14ac:dyDescent="0.2"/>
    <row r="612" ht="14.25" customHeight="1" x14ac:dyDescent="0.2"/>
    <row r="613" ht="14.25" customHeight="1" x14ac:dyDescent="0.2"/>
    <row r="614" ht="14.25" customHeight="1" x14ac:dyDescent="0.2"/>
    <row r="615" ht="14.25" customHeight="1" x14ac:dyDescent="0.2"/>
    <row r="616" ht="14.25" customHeight="1" x14ac:dyDescent="0.2"/>
    <row r="617" ht="14.25" customHeight="1" x14ac:dyDescent="0.2"/>
    <row r="618" ht="14.25" customHeight="1" x14ac:dyDescent="0.2"/>
    <row r="619" ht="14.25" customHeight="1" x14ac:dyDescent="0.2"/>
    <row r="620" ht="14.25" customHeight="1" x14ac:dyDescent="0.2"/>
    <row r="621" ht="14.25" customHeight="1" x14ac:dyDescent="0.2"/>
    <row r="622" ht="14.25" customHeight="1" x14ac:dyDescent="0.2"/>
    <row r="623" ht="14.25" customHeight="1" x14ac:dyDescent="0.2"/>
    <row r="624" ht="14.25" customHeight="1" x14ac:dyDescent="0.2"/>
    <row r="625" ht="14.25" customHeight="1" x14ac:dyDescent="0.2"/>
    <row r="626" ht="14.25" customHeight="1" x14ac:dyDescent="0.2"/>
    <row r="627" ht="14.25" customHeight="1" x14ac:dyDescent="0.2"/>
    <row r="628" ht="14.25" customHeight="1" x14ac:dyDescent="0.2"/>
    <row r="629" ht="14.25" customHeight="1" x14ac:dyDescent="0.2"/>
    <row r="630" ht="14.25" customHeight="1" x14ac:dyDescent="0.2"/>
    <row r="631" ht="14.25" customHeight="1" x14ac:dyDescent="0.2"/>
    <row r="632" ht="14.25" customHeight="1" x14ac:dyDescent="0.2"/>
    <row r="633" ht="14.25" customHeight="1" x14ac:dyDescent="0.2"/>
    <row r="634" ht="14.25" customHeight="1" x14ac:dyDescent="0.2"/>
    <row r="635" ht="14.25" customHeight="1" x14ac:dyDescent="0.2"/>
    <row r="636" ht="14.25" customHeight="1" x14ac:dyDescent="0.2"/>
    <row r="637" ht="14.25" customHeight="1" x14ac:dyDescent="0.2"/>
    <row r="638" ht="14.25" customHeight="1" x14ac:dyDescent="0.2"/>
    <row r="639" ht="14.25" customHeight="1" x14ac:dyDescent="0.2"/>
    <row r="640" ht="14.25" customHeight="1" x14ac:dyDescent="0.2"/>
    <row r="641" ht="14.25" customHeight="1" x14ac:dyDescent="0.2"/>
    <row r="642" ht="14.25" customHeight="1" x14ac:dyDescent="0.2"/>
    <row r="643" ht="14.25" customHeight="1" x14ac:dyDescent="0.2"/>
    <row r="644" ht="14.25" customHeight="1" x14ac:dyDescent="0.2"/>
    <row r="645" ht="14.25" customHeight="1" x14ac:dyDescent="0.2"/>
    <row r="646" ht="14.25" customHeight="1" x14ac:dyDescent="0.2"/>
    <row r="647" ht="14.25" customHeight="1" x14ac:dyDescent="0.2"/>
    <row r="648" ht="14.25" customHeight="1" x14ac:dyDescent="0.2"/>
    <row r="649" ht="14.25" customHeight="1" x14ac:dyDescent="0.2"/>
    <row r="650" ht="14.25" customHeight="1" x14ac:dyDescent="0.2"/>
    <row r="651" ht="14.25" customHeight="1" x14ac:dyDescent="0.2"/>
    <row r="652" ht="14.25" customHeight="1" x14ac:dyDescent="0.2"/>
    <row r="653" ht="14.25" customHeight="1" x14ac:dyDescent="0.2"/>
    <row r="654" ht="14.25" customHeight="1" x14ac:dyDescent="0.2"/>
    <row r="655" ht="14.25" customHeight="1" x14ac:dyDescent="0.2"/>
    <row r="656" ht="14.25" customHeight="1" x14ac:dyDescent="0.2"/>
    <row r="657" ht="14.25" customHeight="1" x14ac:dyDescent="0.2"/>
    <row r="658" ht="14.25" customHeight="1" x14ac:dyDescent="0.2"/>
    <row r="659" ht="14.25" customHeight="1" x14ac:dyDescent="0.2"/>
    <row r="660" ht="14.25" customHeight="1" x14ac:dyDescent="0.2"/>
    <row r="661" ht="14.25" customHeight="1" x14ac:dyDescent="0.2"/>
    <row r="662" ht="14.25" customHeight="1" x14ac:dyDescent="0.2"/>
    <row r="663" ht="14.25" customHeight="1" x14ac:dyDescent="0.2"/>
    <row r="664" ht="14.25" customHeight="1" x14ac:dyDescent="0.2"/>
    <row r="665" ht="14.25" customHeight="1" x14ac:dyDescent="0.2"/>
    <row r="666" ht="14.25" customHeight="1" x14ac:dyDescent="0.2"/>
    <row r="667" ht="14.25" customHeight="1" x14ac:dyDescent="0.2"/>
    <row r="668" ht="14.25" customHeight="1" x14ac:dyDescent="0.2"/>
    <row r="669" ht="14.25" customHeight="1" x14ac:dyDescent="0.2"/>
    <row r="670" ht="14.25" customHeight="1" x14ac:dyDescent="0.2"/>
    <row r="671" ht="14.25" customHeight="1" x14ac:dyDescent="0.2"/>
    <row r="672" ht="14.25" customHeight="1" x14ac:dyDescent="0.2"/>
    <row r="673" ht="14.25" customHeight="1" x14ac:dyDescent="0.2"/>
    <row r="674" ht="14.25" customHeight="1" x14ac:dyDescent="0.2"/>
    <row r="675" ht="14.25" customHeight="1" x14ac:dyDescent="0.2"/>
    <row r="676" ht="14.25" customHeight="1" x14ac:dyDescent="0.2"/>
    <row r="677" ht="14.25" customHeight="1" x14ac:dyDescent="0.2"/>
    <row r="678" ht="14.25" customHeight="1" x14ac:dyDescent="0.2"/>
    <row r="679" ht="14.25" customHeight="1" x14ac:dyDescent="0.2"/>
    <row r="680" ht="14.25" customHeight="1" x14ac:dyDescent="0.2"/>
    <row r="681" ht="14.25" customHeight="1" x14ac:dyDescent="0.2"/>
    <row r="682" ht="14.25" customHeight="1" x14ac:dyDescent="0.2"/>
    <row r="683" ht="14.25" customHeight="1" x14ac:dyDescent="0.2"/>
    <row r="684" ht="14.25" customHeight="1" x14ac:dyDescent="0.2"/>
    <row r="685" ht="14.25" customHeight="1" x14ac:dyDescent="0.2"/>
    <row r="686" ht="14.25" customHeight="1" x14ac:dyDescent="0.2"/>
    <row r="687" ht="14.25" customHeight="1" x14ac:dyDescent="0.2"/>
    <row r="688" ht="14.25" customHeight="1" x14ac:dyDescent="0.2"/>
    <row r="689" ht="14.25" customHeight="1" x14ac:dyDescent="0.2"/>
    <row r="690" ht="14.25" customHeight="1" x14ac:dyDescent="0.2"/>
    <row r="691" ht="14.25" customHeight="1" x14ac:dyDescent="0.2"/>
    <row r="692" ht="14.25" customHeight="1" x14ac:dyDescent="0.2"/>
    <row r="693" ht="14.25" customHeight="1" x14ac:dyDescent="0.2"/>
    <row r="694" ht="14.25" customHeight="1" x14ac:dyDescent="0.2"/>
    <row r="695" ht="14.25" customHeight="1" x14ac:dyDescent="0.2"/>
    <row r="696" ht="14.25" customHeight="1" x14ac:dyDescent="0.2"/>
    <row r="697" ht="14.25" customHeight="1" x14ac:dyDescent="0.2"/>
    <row r="698" ht="14.25" customHeight="1" x14ac:dyDescent="0.2"/>
    <row r="699" ht="14.25" customHeight="1" x14ac:dyDescent="0.2"/>
    <row r="700" ht="14.25" customHeight="1" x14ac:dyDescent="0.2"/>
    <row r="701" ht="14.25" customHeight="1" x14ac:dyDescent="0.2"/>
    <row r="702" ht="14.25" customHeight="1" x14ac:dyDescent="0.2"/>
    <row r="703" ht="14.25" customHeight="1" x14ac:dyDescent="0.2"/>
    <row r="704" ht="14.25" customHeight="1" x14ac:dyDescent="0.2"/>
    <row r="705" ht="14.25" customHeight="1" x14ac:dyDescent="0.2"/>
    <row r="706" ht="14.25" customHeight="1" x14ac:dyDescent="0.2"/>
    <row r="707" ht="14.25" customHeight="1" x14ac:dyDescent="0.2"/>
    <row r="708" ht="14.25" customHeight="1" x14ac:dyDescent="0.2"/>
    <row r="709" ht="14.25" customHeight="1" x14ac:dyDescent="0.2"/>
    <row r="710" ht="14.25" customHeight="1" x14ac:dyDescent="0.2"/>
    <row r="711" ht="14.25" customHeight="1" x14ac:dyDescent="0.2"/>
    <row r="712" ht="14.25" customHeight="1" x14ac:dyDescent="0.2"/>
    <row r="713" ht="14.25" customHeight="1" x14ac:dyDescent="0.2"/>
    <row r="714" ht="14.25" customHeight="1" x14ac:dyDescent="0.2"/>
    <row r="715" ht="14.25" customHeight="1" x14ac:dyDescent="0.2"/>
    <row r="716" ht="14.25" customHeight="1" x14ac:dyDescent="0.2"/>
    <row r="717" ht="14.25" customHeight="1" x14ac:dyDescent="0.2"/>
    <row r="718" ht="14.25" customHeight="1" x14ac:dyDescent="0.2"/>
    <row r="719" ht="14.25" customHeight="1" x14ac:dyDescent="0.2"/>
    <row r="720" ht="14.25" customHeight="1" x14ac:dyDescent="0.2"/>
    <row r="721" ht="14.25" customHeight="1" x14ac:dyDescent="0.2"/>
    <row r="722" ht="14.25" customHeight="1" x14ac:dyDescent="0.2"/>
    <row r="723" ht="14.25" customHeight="1" x14ac:dyDescent="0.2"/>
    <row r="724" ht="14.25" customHeight="1" x14ac:dyDescent="0.2"/>
    <row r="725" ht="14.25" customHeight="1" x14ac:dyDescent="0.2"/>
    <row r="726" ht="14.25" customHeight="1" x14ac:dyDescent="0.2"/>
    <row r="727" ht="14.25" customHeight="1" x14ac:dyDescent="0.2"/>
    <row r="728" ht="14.25" customHeight="1" x14ac:dyDescent="0.2"/>
    <row r="729" ht="14.25" customHeight="1" x14ac:dyDescent="0.2"/>
    <row r="730" ht="14.25" customHeight="1" x14ac:dyDescent="0.2"/>
    <row r="731" ht="14.25" customHeight="1" x14ac:dyDescent="0.2"/>
    <row r="732" ht="14.25" customHeight="1" x14ac:dyDescent="0.2"/>
    <row r="733" ht="14.25" customHeight="1" x14ac:dyDescent="0.2"/>
    <row r="734" ht="14.25" customHeight="1" x14ac:dyDescent="0.2"/>
    <row r="735" ht="14.25" customHeight="1" x14ac:dyDescent="0.2"/>
    <row r="736" ht="14.25" customHeight="1" x14ac:dyDescent="0.2"/>
    <row r="737" ht="14.25" customHeight="1" x14ac:dyDescent="0.2"/>
    <row r="738" ht="14.25" customHeight="1" x14ac:dyDescent="0.2"/>
    <row r="739" ht="14.25" customHeight="1" x14ac:dyDescent="0.2"/>
    <row r="740" ht="14.25" customHeight="1" x14ac:dyDescent="0.2"/>
    <row r="741" ht="14.25" customHeight="1" x14ac:dyDescent="0.2"/>
    <row r="742" ht="14.25" customHeight="1" x14ac:dyDescent="0.2"/>
    <row r="743" ht="14.25" customHeight="1" x14ac:dyDescent="0.2"/>
    <row r="744" ht="14.25" customHeight="1" x14ac:dyDescent="0.2"/>
    <row r="745" ht="14.25" customHeight="1" x14ac:dyDescent="0.2"/>
    <row r="746" ht="14.25" customHeight="1" x14ac:dyDescent="0.2"/>
    <row r="747" ht="14.25" customHeight="1" x14ac:dyDescent="0.2"/>
    <row r="748" ht="14.25" customHeight="1" x14ac:dyDescent="0.2"/>
    <row r="749" ht="14.25" customHeight="1" x14ac:dyDescent="0.2"/>
    <row r="750" ht="14.25" customHeight="1" x14ac:dyDescent="0.2"/>
    <row r="751" ht="14.25" customHeight="1" x14ac:dyDescent="0.2"/>
    <row r="752" ht="14.25" customHeight="1" x14ac:dyDescent="0.2"/>
    <row r="753" ht="14.25" customHeight="1" x14ac:dyDescent="0.2"/>
    <row r="754" ht="14.25" customHeight="1" x14ac:dyDescent="0.2"/>
    <row r="755" ht="14.25" customHeight="1" x14ac:dyDescent="0.2"/>
    <row r="756" ht="14.25" customHeight="1" x14ac:dyDescent="0.2"/>
    <row r="757" ht="14.25" customHeight="1" x14ac:dyDescent="0.2"/>
    <row r="758" ht="14.25" customHeight="1" x14ac:dyDescent="0.2"/>
    <row r="759" ht="14.25" customHeight="1" x14ac:dyDescent="0.2"/>
    <row r="760" ht="14.25" customHeight="1" x14ac:dyDescent="0.2"/>
    <row r="761" ht="14.25" customHeight="1" x14ac:dyDescent="0.2"/>
    <row r="762" ht="14.25" customHeight="1" x14ac:dyDescent="0.2"/>
    <row r="763" ht="14.25" customHeight="1" x14ac:dyDescent="0.2"/>
    <row r="764" ht="14.25" customHeight="1" x14ac:dyDescent="0.2"/>
    <row r="765" ht="14.25" customHeight="1" x14ac:dyDescent="0.2"/>
    <row r="766" ht="14.25" customHeight="1" x14ac:dyDescent="0.2"/>
    <row r="767" ht="14.25" customHeight="1" x14ac:dyDescent="0.2"/>
    <row r="768" ht="14.25" customHeight="1" x14ac:dyDescent="0.2"/>
    <row r="769" ht="14.25" customHeight="1" x14ac:dyDescent="0.2"/>
    <row r="770" ht="14.25" customHeight="1" x14ac:dyDescent="0.2"/>
    <row r="771" ht="14.25" customHeight="1" x14ac:dyDescent="0.2"/>
    <row r="772" ht="14.25" customHeight="1" x14ac:dyDescent="0.2"/>
    <row r="773" ht="14.25" customHeight="1" x14ac:dyDescent="0.2"/>
    <row r="774" ht="14.25" customHeight="1" x14ac:dyDescent="0.2"/>
    <row r="775" ht="14.25" customHeight="1" x14ac:dyDescent="0.2"/>
    <row r="776" ht="14.25" customHeight="1" x14ac:dyDescent="0.2"/>
    <row r="777" ht="14.25" customHeight="1" x14ac:dyDescent="0.2"/>
    <row r="778" ht="14.25" customHeight="1" x14ac:dyDescent="0.2"/>
    <row r="779" ht="14.25" customHeight="1" x14ac:dyDescent="0.2"/>
    <row r="780" ht="14.25" customHeight="1" x14ac:dyDescent="0.2"/>
    <row r="781" ht="14.25" customHeight="1" x14ac:dyDescent="0.2"/>
    <row r="782" ht="14.25" customHeight="1" x14ac:dyDescent="0.2"/>
    <row r="783" ht="14.25" customHeight="1" x14ac:dyDescent="0.2"/>
    <row r="784" ht="14.25" customHeight="1" x14ac:dyDescent="0.2"/>
    <row r="785" ht="14.25" customHeight="1" x14ac:dyDescent="0.2"/>
    <row r="786" ht="14.25" customHeight="1" x14ac:dyDescent="0.2"/>
    <row r="787" ht="14.25" customHeight="1" x14ac:dyDescent="0.2"/>
    <row r="788" ht="14.25" customHeight="1" x14ac:dyDescent="0.2"/>
    <row r="789" ht="14.25" customHeight="1" x14ac:dyDescent="0.2"/>
    <row r="790" ht="14.25" customHeight="1" x14ac:dyDescent="0.2"/>
    <row r="791" ht="14.25" customHeight="1" x14ac:dyDescent="0.2"/>
    <row r="792" ht="14.25" customHeight="1" x14ac:dyDescent="0.2"/>
    <row r="793" ht="14.25" customHeight="1" x14ac:dyDescent="0.2"/>
    <row r="794" ht="14.25" customHeight="1" x14ac:dyDescent="0.2"/>
    <row r="795" ht="14.25" customHeight="1" x14ac:dyDescent="0.2"/>
    <row r="796" ht="14.25" customHeight="1" x14ac:dyDescent="0.2"/>
    <row r="797" ht="14.25" customHeight="1" x14ac:dyDescent="0.2"/>
    <row r="798" ht="14.25" customHeight="1" x14ac:dyDescent="0.2"/>
    <row r="799" ht="14.25" customHeight="1" x14ac:dyDescent="0.2"/>
    <row r="800" ht="14.25" customHeight="1" x14ac:dyDescent="0.2"/>
    <row r="801" ht="14.25" customHeight="1" x14ac:dyDescent="0.2"/>
    <row r="802" ht="14.25" customHeight="1" x14ac:dyDescent="0.2"/>
    <row r="803" ht="14.25" customHeight="1" x14ac:dyDescent="0.2"/>
    <row r="804" ht="14.25" customHeight="1" x14ac:dyDescent="0.2"/>
    <row r="805" ht="14.25" customHeight="1" x14ac:dyDescent="0.2"/>
    <row r="806" ht="14.25" customHeight="1" x14ac:dyDescent="0.2"/>
    <row r="807" ht="14.25" customHeight="1" x14ac:dyDescent="0.2"/>
    <row r="808" ht="14.25" customHeight="1" x14ac:dyDescent="0.2"/>
    <row r="809" ht="14.25" customHeight="1" x14ac:dyDescent="0.2"/>
    <row r="810" ht="14.25" customHeight="1" x14ac:dyDescent="0.2"/>
    <row r="811" ht="14.25" customHeight="1" x14ac:dyDescent="0.2"/>
    <row r="812" ht="14.25" customHeight="1" x14ac:dyDescent="0.2"/>
    <row r="813" ht="14.25" customHeight="1" x14ac:dyDescent="0.2"/>
    <row r="814" ht="14.25" customHeight="1" x14ac:dyDescent="0.2"/>
    <row r="815" ht="14.25" customHeight="1" x14ac:dyDescent="0.2"/>
    <row r="816" ht="14.25" customHeight="1" x14ac:dyDescent="0.2"/>
    <row r="817" ht="14.25" customHeight="1" x14ac:dyDescent="0.2"/>
    <row r="818" ht="14.25" customHeight="1" x14ac:dyDescent="0.2"/>
    <row r="819" ht="14.25" customHeight="1" x14ac:dyDescent="0.2"/>
    <row r="820" ht="14.25" customHeight="1" x14ac:dyDescent="0.2"/>
    <row r="821" ht="14.25" customHeight="1" x14ac:dyDescent="0.2"/>
    <row r="822" ht="14.25" customHeight="1" x14ac:dyDescent="0.2"/>
    <row r="823" ht="14.25" customHeight="1" x14ac:dyDescent="0.2"/>
    <row r="824" ht="14.25" customHeight="1" x14ac:dyDescent="0.2"/>
    <row r="825" ht="14.25" customHeight="1" x14ac:dyDescent="0.2"/>
    <row r="826" ht="14.25" customHeight="1" x14ac:dyDescent="0.2"/>
    <row r="827" ht="14.25" customHeight="1" x14ac:dyDescent="0.2"/>
    <row r="828" ht="14.25" customHeight="1" x14ac:dyDescent="0.2"/>
    <row r="829" ht="14.25" customHeight="1" x14ac:dyDescent="0.2"/>
    <row r="830" ht="14.25" customHeight="1" x14ac:dyDescent="0.2"/>
    <row r="831" ht="14.25" customHeight="1" x14ac:dyDescent="0.2"/>
    <row r="832" ht="14.25" customHeight="1" x14ac:dyDescent="0.2"/>
    <row r="833" ht="14.25" customHeight="1" x14ac:dyDescent="0.2"/>
    <row r="834" ht="14.25" customHeight="1" x14ac:dyDescent="0.2"/>
    <row r="835" ht="14.25" customHeight="1" x14ac:dyDescent="0.2"/>
    <row r="836" ht="14.25" customHeight="1" x14ac:dyDescent="0.2"/>
    <row r="837" ht="14.25" customHeight="1" x14ac:dyDescent="0.2"/>
    <row r="838" ht="14.25" customHeight="1" x14ac:dyDescent="0.2"/>
    <row r="839" ht="14.25" customHeight="1" x14ac:dyDescent="0.2"/>
    <row r="840" ht="14.25" customHeight="1" x14ac:dyDescent="0.2"/>
    <row r="841" ht="14.25" customHeight="1" x14ac:dyDescent="0.2"/>
    <row r="842" ht="14.25" customHeight="1" x14ac:dyDescent="0.2"/>
    <row r="843" ht="14.25" customHeight="1" x14ac:dyDescent="0.2"/>
    <row r="844" ht="14.25" customHeight="1" x14ac:dyDescent="0.2"/>
    <row r="845" ht="14.25" customHeight="1" x14ac:dyDescent="0.2"/>
    <row r="846" ht="14.25" customHeight="1" x14ac:dyDescent="0.2"/>
    <row r="847" ht="14.25" customHeight="1" x14ac:dyDescent="0.2"/>
    <row r="848" ht="14.25" customHeight="1" x14ac:dyDescent="0.2"/>
    <row r="849" ht="14.25" customHeight="1" x14ac:dyDescent="0.2"/>
    <row r="850" ht="14.25" customHeight="1" x14ac:dyDescent="0.2"/>
    <row r="851" ht="14.25" customHeight="1" x14ac:dyDescent="0.2"/>
    <row r="852" ht="14.25" customHeight="1" x14ac:dyDescent="0.2"/>
    <row r="853" ht="14.25" customHeight="1" x14ac:dyDescent="0.2"/>
    <row r="854" ht="14.25" customHeight="1" x14ac:dyDescent="0.2"/>
    <row r="855" ht="14.25" customHeight="1" x14ac:dyDescent="0.2"/>
    <row r="856" ht="14.25" customHeight="1" x14ac:dyDescent="0.2"/>
    <row r="857" ht="14.25" customHeight="1" x14ac:dyDescent="0.2"/>
    <row r="858" ht="14.25" customHeight="1" x14ac:dyDescent="0.2"/>
    <row r="859" ht="14.25" customHeight="1" x14ac:dyDescent="0.2"/>
    <row r="860" ht="14.25" customHeight="1" x14ac:dyDescent="0.2"/>
    <row r="861" ht="14.25" customHeight="1" x14ac:dyDescent="0.2"/>
    <row r="862" ht="14.25" customHeight="1" x14ac:dyDescent="0.2"/>
    <row r="863" ht="14.25" customHeight="1" x14ac:dyDescent="0.2"/>
    <row r="864" ht="14.25" customHeight="1" x14ac:dyDescent="0.2"/>
    <row r="865" ht="14.25" customHeight="1" x14ac:dyDescent="0.2"/>
    <row r="866" ht="14.25" customHeight="1" x14ac:dyDescent="0.2"/>
    <row r="867" ht="14.25" customHeight="1" x14ac:dyDescent="0.2"/>
    <row r="868" ht="14.25" customHeight="1" x14ac:dyDescent="0.2"/>
    <row r="869" ht="14.25" customHeight="1" x14ac:dyDescent="0.2"/>
    <row r="870" ht="14.25" customHeight="1" x14ac:dyDescent="0.2"/>
    <row r="871" ht="14.25" customHeight="1" x14ac:dyDescent="0.2"/>
    <row r="872" ht="14.25" customHeight="1" x14ac:dyDescent="0.2"/>
    <row r="873" ht="14.25" customHeight="1" x14ac:dyDescent="0.2"/>
    <row r="874" ht="14.25" customHeight="1" x14ac:dyDescent="0.2"/>
    <row r="875" ht="14.25" customHeight="1" x14ac:dyDescent="0.2"/>
    <row r="876" ht="14.25" customHeight="1" x14ac:dyDescent="0.2"/>
    <row r="877" ht="14.25" customHeight="1" x14ac:dyDescent="0.2"/>
    <row r="878" ht="14.25" customHeight="1" x14ac:dyDescent="0.2"/>
    <row r="879" ht="14.25" customHeight="1" x14ac:dyDescent="0.2"/>
    <row r="880" ht="14.25" customHeight="1" x14ac:dyDescent="0.2"/>
    <row r="881" ht="14.25" customHeight="1" x14ac:dyDescent="0.2"/>
    <row r="882" ht="14.25" customHeight="1" x14ac:dyDescent="0.2"/>
    <row r="883" ht="14.25" customHeight="1" x14ac:dyDescent="0.2"/>
    <row r="884" ht="14.25" customHeight="1" x14ac:dyDescent="0.2"/>
    <row r="885" ht="14.25" customHeight="1" x14ac:dyDescent="0.2"/>
    <row r="886" ht="14.25" customHeight="1" x14ac:dyDescent="0.2"/>
    <row r="887" ht="14.25" customHeight="1" x14ac:dyDescent="0.2"/>
    <row r="888" ht="14.25" customHeight="1" x14ac:dyDescent="0.2"/>
    <row r="889" ht="14.25" customHeight="1" x14ac:dyDescent="0.2"/>
    <row r="890" ht="14.25" customHeight="1" x14ac:dyDescent="0.2"/>
    <row r="891" ht="14.25" customHeight="1" x14ac:dyDescent="0.2"/>
    <row r="892" ht="14.25" customHeight="1" x14ac:dyDescent="0.2"/>
    <row r="893" ht="14.25" customHeight="1" x14ac:dyDescent="0.2"/>
    <row r="894" ht="14.25" customHeight="1" x14ac:dyDescent="0.2"/>
    <row r="895" ht="14.25" customHeight="1" x14ac:dyDescent="0.2"/>
    <row r="896" ht="14.25" customHeight="1" x14ac:dyDescent="0.2"/>
    <row r="897" ht="14.25" customHeight="1" x14ac:dyDescent="0.2"/>
    <row r="898" ht="14.25" customHeight="1" x14ac:dyDescent="0.2"/>
    <row r="899" ht="14.25" customHeight="1" x14ac:dyDescent="0.2"/>
    <row r="900" ht="14.25" customHeight="1" x14ac:dyDescent="0.2"/>
    <row r="901" ht="14.25" customHeight="1" x14ac:dyDescent="0.2"/>
    <row r="902" ht="14.25" customHeight="1" x14ac:dyDescent="0.2"/>
    <row r="903" ht="14.25" customHeight="1" x14ac:dyDescent="0.2"/>
    <row r="904" ht="14.25" customHeight="1" x14ac:dyDescent="0.2"/>
    <row r="905" ht="14.25" customHeight="1" x14ac:dyDescent="0.2"/>
    <row r="906" ht="14.25" customHeight="1" x14ac:dyDescent="0.2"/>
    <row r="907" ht="14.25" customHeight="1" x14ac:dyDescent="0.2"/>
    <row r="908" ht="14.25" customHeight="1" x14ac:dyDescent="0.2"/>
    <row r="909" ht="14.25" customHeight="1" x14ac:dyDescent="0.2"/>
    <row r="910" ht="14.25" customHeight="1" x14ac:dyDescent="0.2"/>
    <row r="911" ht="14.25" customHeight="1" x14ac:dyDescent="0.2"/>
    <row r="912" ht="14.25" customHeight="1" x14ac:dyDescent="0.2"/>
    <row r="913" ht="14.25" customHeight="1" x14ac:dyDescent="0.2"/>
    <row r="914" ht="14.25" customHeight="1" x14ac:dyDescent="0.2"/>
    <row r="915" ht="14.25" customHeight="1" x14ac:dyDescent="0.2"/>
    <row r="916" ht="14.25" customHeight="1" x14ac:dyDescent="0.2"/>
    <row r="917" ht="14.25" customHeight="1" x14ac:dyDescent="0.2"/>
    <row r="918" ht="14.25" customHeight="1" x14ac:dyDescent="0.2"/>
    <row r="919" ht="14.25" customHeight="1" x14ac:dyDescent="0.2"/>
    <row r="920" ht="14.25" customHeight="1" x14ac:dyDescent="0.2"/>
    <row r="921" ht="14.25" customHeight="1" x14ac:dyDescent="0.2"/>
    <row r="922" ht="14.25" customHeight="1" x14ac:dyDescent="0.2"/>
    <row r="923" ht="14.25" customHeight="1" x14ac:dyDescent="0.2"/>
    <row r="924" ht="14.25" customHeight="1" x14ac:dyDescent="0.2"/>
    <row r="925" ht="14.25" customHeight="1" x14ac:dyDescent="0.2"/>
    <row r="926" ht="14.25" customHeight="1" x14ac:dyDescent="0.2"/>
    <row r="927" ht="14.25" customHeight="1" x14ac:dyDescent="0.2"/>
    <row r="928" ht="14.25" customHeight="1" x14ac:dyDescent="0.2"/>
    <row r="929" ht="14.25" customHeight="1" x14ac:dyDescent="0.2"/>
    <row r="930" ht="14.25" customHeight="1" x14ac:dyDescent="0.2"/>
    <row r="931" ht="14.25" customHeight="1" x14ac:dyDescent="0.2"/>
    <row r="932" ht="14.25" customHeight="1" x14ac:dyDescent="0.2"/>
    <row r="933" ht="14.25" customHeight="1" x14ac:dyDescent="0.2"/>
    <row r="934" ht="14.25" customHeight="1" x14ac:dyDescent="0.2"/>
    <row r="935" ht="14.25" customHeight="1" x14ac:dyDescent="0.2"/>
    <row r="936" ht="14.25" customHeight="1" x14ac:dyDescent="0.2"/>
    <row r="937" ht="14.25" customHeight="1" x14ac:dyDescent="0.2"/>
    <row r="938" ht="14.25" customHeight="1" x14ac:dyDescent="0.2"/>
    <row r="939" ht="14.25" customHeight="1" x14ac:dyDescent="0.2"/>
    <row r="940" ht="14.25" customHeight="1" x14ac:dyDescent="0.2"/>
    <row r="941" ht="14.25" customHeight="1" x14ac:dyDescent="0.2"/>
    <row r="942" ht="14.25" customHeight="1" x14ac:dyDescent="0.2"/>
    <row r="943" ht="14.25" customHeight="1" x14ac:dyDescent="0.2"/>
    <row r="944" ht="14.25" customHeight="1" x14ac:dyDescent="0.2"/>
    <row r="945" ht="14.25" customHeight="1" x14ac:dyDescent="0.2"/>
    <row r="946" ht="14.25" customHeight="1" x14ac:dyDescent="0.2"/>
    <row r="947" ht="14.25" customHeight="1" x14ac:dyDescent="0.2"/>
    <row r="948" ht="14.25" customHeight="1" x14ac:dyDescent="0.2"/>
    <row r="949" ht="14.25" customHeight="1" x14ac:dyDescent="0.2"/>
    <row r="950" ht="14.25" customHeight="1" x14ac:dyDescent="0.2"/>
    <row r="951" ht="14.25" customHeight="1" x14ac:dyDescent="0.2"/>
    <row r="952" ht="14.25" customHeight="1" x14ac:dyDescent="0.2"/>
    <row r="953" ht="14.25" customHeight="1" x14ac:dyDescent="0.2"/>
    <row r="954" ht="14.25" customHeight="1" x14ac:dyDescent="0.2"/>
    <row r="955" ht="14.25" customHeight="1" x14ac:dyDescent="0.2"/>
    <row r="956" ht="14.25" customHeight="1" x14ac:dyDescent="0.2"/>
    <row r="957" ht="14.25" customHeight="1" x14ac:dyDescent="0.2"/>
    <row r="958" ht="14.25" customHeight="1" x14ac:dyDescent="0.2"/>
    <row r="959" ht="14.25" customHeight="1" x14ac:dyDescent="0.2"/>
    <row r="960" ht="14.25" customHeight="1" x14ac:dyDescent="0.2"/>
    <row r="961" ht="14.25" customHeight="1" x14ac:dyDescent="0.2"/>
    <row r="962" ht="14.25" customHeight="1" x14ac:dyDescent="0.2"/>
    <row r="963" ht="14.25" customHeight="1" x14ac:dyDescent="0.2"/>
    <row r="964" ht="14.25" customHeight="1" x14ac:dyDescent="0.2"/>
    <row r="965" ht="14.25" customHeight="1" x14ac:dyDescent="0.2"/>
    <row r="966" ht="14.25" customHeight="1" x14ac:dyDescent="0.2"/>
    <row r="967" ht="14.25" customHeight="1" x14ac:dyDescent="0.2"/>
    <row r="968" ht="14.25" customHeight="1" x14ac:dyDescent="0.2"/>
    <row r="969" ht="14.25" customHeight="1" x14ac:dyDescent="0.2"/>
    <row r="970" ht="14.25" customHeight="1" x14ac:dyDescent="0.2"/>
    <row r="971" ht="14.25" customHeight="1" x14ac:dyDescent="0.2"/>
    <row r="972" ht="14.25" customHeight="1" x14ac:dyDescent="0.2"/>
    <row r="973" ht="14.25" customHeight="1" x14ac:dyDescent="0.2"/>
    <row r="974" ht="14.25" customHeight="1" x14ac:dyDescent="0.2"/>
    <row r="975" ht="14.25" customHeight="1" x14ac:dyDescent="0.2"/>
    <row r="976" ht="14.25" customHeight="1" x14ac:dyDescent="0.2"/>
    <row r="977" ht="14.25" customHeight="1" x14ac:dyDescent="0.2"/>
    <row r="978" ht="14.25" customHeight="1" x14ac:dyDescent="0.2"/>
    <row r="979" ht="14.25" customHeight="1" x14ac:dyDescent="0.2"/>
    <row r="980" ht="14.25" customHeight="1" x14ac:dyDescent="0.2"/>
    <row r="981" ht="14.25" customHeight="1" x14ac:dyDescent="0.2"/>
    <row r="982" ht="14.25" customHeight="1" x14ac:dyDescent="0.2"/>
    <row r="983" ht="14.25" customHeight="1" x14ac:dyDescent="0.2"/>
    <row r="984" ht="14.25" customHeight="1" x14ac:dyDescent="0.2"/>
    <row r="985" ht="14.25" customHeight="1" x14ac:dyDescent="0.2"/>
    <row r="986" ht="14.25" customHeight="1" x14ac:dyDescent="0.2"/>
    <row r="987" ht="14.25" customHeight="1" x14ac:dyDescent="0.2"/>
    <row r="988" ht="14.25" customHeight="1" x14ac:dyDescent="0.2"/>
    <row r="989" ht="14.25" customHeight="1" x14ac:dyDescent="0.2"/>
    <row r="990" ht="14.25" customHeight="1" x14ac:dyDescent="0.2"/>
    <row r="991" ht="14.25" customHeight="1" x14ac:dyDescent="0.2"/>
    <row r="992" ht="14.25" customHeight="1" x14ac:dyDescent="0.2"/>
    <row r="993" ht="14.25" customHeight="1" x14ac:dyDescent="0.2"/>
    <row r="994" ht="14.25" customHeight="1" x14ac:dyDescent="0.2"/>
    <row r="995" ht="14.25" customHeight="1" x14ac:dyDescent="0.2"/>
    <row r="996" ht="14.25" customHeight="1" x14ac:dyDescent="0.2"/>
    <row r="997" ht="14.25" customHeight="1" x14ac:dyDescent="0.2"/>
    <row r="998" ht="14.25" customHeight="1" x14ac:dyDescent="0.2"/>
    <row r="999" ht="14.25" customHeight="1" x14ac:dyDescent="0.2"/>
    <row r="1000" ht="14.25" customHeight="1" x14ac:dyDescent="0.2"/>
  </sheetData>
  <mergeCells count="26">
    <mergeCell ref="B48:M48"/>
    <mergeCell ref="AB48:AM48"/>
    <mergeCell ref="B33:M33"/>
    <mergeCell ref="AB33:AM33"/>
    <mergeCell ref="B36:M47"/>
    <mergeCell ref="O36:Z47"/>
    <mergeCell ref="AB36:AM47"/>
    <mergeCell ref="AO36:AZ47"/>
    <mergeCell ref="B18:M18"/>
    <mergeCell ref="AB18:AM18"/>
    <mergeCell ref="B21:M32"/>
    <mergeCell ref="O21:Z32"/>
    <mergeCell ref="AB21:AM32"/>
    <mergeCell ref="AO21:AZ32"/>
    <mergeCell ref="A4:Z4"/>
    <mergeCell ref="AA4:AZ4"/>
    <mergeCell ref="B6:M17"/>
    <mergeCell ref="O6:Z17"/>
    <mergeCell ref="AB6:AM17"/>
    <mergeCell ref="AO6:AZ17"/>
    <mergeCell ref="A1:Z1"/>
    <mergeCell ref="AA1:AZ1"/>
    <mergeCell ref="A2:Z2"/>
    <mergeCell ref="AA2:AZ2"/>
    <mergeCell ref="A3:Z3"/>
    <mergeCell ref="AA3:AZ3"/>
  </mergeCells>
  <pageMargins left="0.7" right="0.7" top="0.75" bottom="0.75" header="0" footer="0"/>
  <pageSetup orientation="portrait"/>
  <colBreaks count="1" manualBreakCount="1">
    <brk id="26" man="1"/>
  </colBreaks>
  <drawing r:id="rId1"/>
  <legacyDrawing r:id="rId2"/>
  <mc:AlternateContent xmlns:mc="http://schemas.openxmlformats.org/markup-compatibility/2006">
    <mc:Choice Requires="x14">
      <controls>
        <mc:AlternateContent xmlns:mc="http://schemas.openxmlformats.org/markup-compatibility/2006">
          <mc:Choice Requires="x14">
            <control shapeId="55297" r:id="rId3" name="Button 1">
              <controlPr defaultSize="0" print="0" autoFill="0" autoPict="0" macro="[0]!InsertFotoDiCellAktif">
                <anchor moveWithCells="1" sizeWithCells="1">
                  <from>
                    <xdr:col>1</xdr:col>
                    <xdr:colOff>203200</xdr:colOff>
                    <xdr:row>5</xdr:row>
                    <xdr:rowOff>38100</xdr:rowOff>
                  </from>
                  <to>
                    <xdr:col>2</xdr:col>
                    <xdr:colOff>76200</xdr:colOff>
                    <xdr:row>6</xdr:row>
                    <xdr:rowOff>12700</xdr:rowOff>
                  </to>
                </anchor>
              </controlPr>
            </control>
          </mc:Choice>
        </mc:AlternateContent>
        <mc:AlternateContent xmlns:mc="http://schemas.openxmlformats.org/markup-compatibility/2006">
          <mc:Choice Requires="x14">
            <control shapeId="55298" r:id="rId4" name="Button 2">
              <controlPr defaultSize="0" print="0" autoFill="0" autoPict="0" macro="[0]!InsertFotoDiCellAktif">
                <anchor moveWithCells="1" sizeWithCells="1">
                  <from>
                    <xdr:col>14</xdr:col>
                    <xdr:colOff>203200</xdr:colOff>
                    <xdr:row>5</xdr:row>
                    <xdr:rowOff>38100</xdr:rowOff>
                  </from>
                  <to>
                    <xdr:col>15</xdr:col>
                    <xdr:colOff>76200</xdr:colOff>
                    <xdr:row>6</xdr:row>
                    <xdr:rowOff>12700</xdr:rowOff>
                  </to>
                </anchor>
              </controlPr>
            </control>
          </mc:Choice>
        </mc:AlternateContent>
        <mc:AlternateContent xmlns:mc="http://schemas.openxmlformats.org/markup-compatibility/2006">
          <mc:Choice Requires="x14">
            <control shapeId="55299" r:id="rId5" name="Button 3">
              <controlPr defaultSize="0" print="0" autoFill="0" autoPict="0" macro="[0]!InsertFotoDiCellAktif">
                <anchor moveWithCells="1" sizeWithCells="1">
                  <from>
                    <xdr:col>27</xdr:col>
                    <xdr:colOff>203200</xdr:colOff>
                    <xdr:row>5</xdr:row>
                    <xdr:rowOff>38100</xdr:rowOff>
                  </from>
                  <to>
                    <xdr:col>28</xdr:col>
                    <xdr:colOff>76200</xdr:colOff>
                    <xdr:row>6</xdr:row>
                    <xdr:rowOff>12700</xdr:rowOff>
                  </to>
                </anchor>
              </controlPr>
            </control>
          </mc:Choice>
        </mc:AlternateContent>
        <mc:AlternateContent xmlns:mc="http://schemas.openxmlformats.org/markup-compatibility/2006">
          <mc:Choice Requires="x14">
            <control shapeId="55300" r:id="rId6" name="Button 4">
              <controlPr defaultSize="0" print="0" autoFill="0" autoPict="0" macro="[0]!InsertFotoDiCellAktif">
                <anchor moveWithCells="1" sizeWithCells="1">
                  <from>
                    <xdr:col>40</xdr:col>
                    <xdr:colOff>203200</xdr:colOff>
                    <xdr:row>5</xdr:row>
                    <xdr:rowOff>38100</xdr:rowOff>
                  </from>
                  <to>
                    <xdr:col>41</xdr:col>
                    <xdr:colOff>76200</xdr:colOff>
                    <xdr:row>6</xdr:row>
                    <xdr:rowOff>12700</xdr:rowOff>
                  </to>
                </anchor>
              </controlPr>
            </control>
          </mc:Choice>
        </mc:AlternateContent>
        <mc:AlternateContent xmlns:mc="http://schemas.openxmlformats.org/markup-compatibility/2006">
          <mc:Choice Requires="x14">
            <control shapeId="55301" r:id="rId7" name="Button 5">
              <controlPr defaultSize="0" print="0" autoFill="0" autoPict="0" macro="[0]!InsertFotoDiCellAktif">
                <anchor moveWithCells="1" sizeWithCells="1">
                  <from>
                    <xdr:col>40</xdr:col>
                    <xdr:colOff>203200</xdr:colOff>
                    <xdr:row>20</xdr:row>
                    <xdr:rowOff>38100</xdr:rowOff>
                  </from>
                  <to>
                    <xdr:col>41</xdr:col>
                    <xdr:colOff>76200</xdr:colOff>
                    <xdr:row>21</xdr:row>
                    <xdr:rowOff>12700</xdr:rowOff>
                  </to>
                </anchor>
              </controlPr>
            </control>
          </mc:Choice>
        </mc:AlternateContent>
        <mc:AlternateContent xmlns:mc="http://schemas.openxmlformats.org/markup-compatibility/2006">
          <mc:Choice Requires="x14">
            <control shapeId="55302" r:id="rId8" name="Button 6">
              <controlPr defaultSize="0" print="0" autoFill="0" autoPict="0" macro="[0]!InsertFotoDiCellAktif">
                <anchor moveWithCells="1" sizeWithCells="1">
                  <from>
                    <xdr:col>27</xdr:col>
                    <xdr:colOff>203200</xdr:colOff>
                    <xdr:row>20</xdr:row>
                    <xdr:rowOff>38100</xdr:rowOff>
                  </from>
                  <to>
                    <xdr:col>28</xdr:col>
                    <xdr:colOff>76200</xdr:colOff>
                    <xdr:row>21</xdr:row>
                    <xdr:rowOff>12700</xdr:rowOff>
                  </to>
                </anchor>
              </controlPr>
            </control>
          </mc:Choice>
        </mc:AlternateContent>
        <mc:AlternateContent xmlns:mc="http://schemas.openxmlformats.org/markup-compatibility/2006">
          <mc:Choice Requires="x14">
            <control shapeId="55303" r:id="rId9" name="Button 7">
              <controlPr defaultSize="0" print="0" autoFill="0" autoPict="0" macro="[0]!InsertFotoDiCellAktif">
                <anchor moveWithCells="1" sizeWithCells="1">
                  <from>
                    <xdr:col>14</xdr:col>
                    <xdr:colOff>203200</xdr:colOff>
                    <xdr:row>20</xdr:row>
                    <xdr:rowOff>38100</xdr:rowOff>
                  </from>
                  <to>
                    <xdr:col>15</xdr:col>
                    <xdr:colOff>76200</xdr:colOff>
                    <xdr:row>21</xdr:row>
                    <xdr:rowOff>12700</xdr:rowOff>
                  </to>
                </anchor>
              </controlPr>
            </control>
          </mc:Choice>
        </mc:AlternateContent>
        <mc:AlternateContent xmlns:mc="http://schemas.openxmlformats.org/markup-compatibility/2006">
          <mc:Choice Requires="x14">
            <control shapeId="55304" r:id="rId10" name="Button 8">
              <controlPr defaultSize="0" print="0" autoFill="0" autoPict="0" macro="[0]!InsertFotoDiCellAktif">
                <anchor moveWithCells="1" sizeWithCells="1">
                  <from>
                    <xdr:col>1</xdr:col>
                    <xdr:colOff>203200</xdr:colOff>
                    <xdr:row>20</xdr:row>
                    <xdr:rowOff>38100</xdr:rowOff>
                  </from>
                  <to>
                    <xdr:col>2</xdr:col>
                    <xdr:colOff>76200</xdr:colOff>
                    <xdr:row>21</xdr:row>
                    <xdr:rowOff>12700</xdr:rowOff>
                  </to>
                </anchor>
              </controlPr>
            </control>
          </mc:Choice>
        </mc:AlternateContent>
        <mc:AlternateContent xmlns:mc="http://schemas.openxmlformats.org/markup-compatibility/2006">
          <mc:Choice Requires="x14">
            <control shapeId="55305" r:id="rId11" name="Button 9">
              <controlPr defaultSize="0" print="0" autoFill="0" autoPict="0" macro="[0]!InsertFotoDiCellAktif">
                <anchor moveWithCells="1" sizeWithCells="1">
                  <from>
                    <xdr:col>1</xdr:col>
                    <xdr:colOff>203200</xdr:colOff>
                    <xdr:row>35</xdr:row>
                    <xdr:rowOff>38100</xdr:rowOff>
                  </from>
                  <to>
                    <xdr:col>2</xdr:col>
                    <xdr:colOff>76200</xdr:colOff>
                    <xdr:row>36</xdr:row>
                    <xdr:rowOff>12700</xdr:rowOff>
                  </to>
                </anchor>
              </controlPr>
            </control>
          </mc:Choice>
        </mc:AlternateContent>
        <mc:AlternateContent xmlns:mc="http://schemas.openxmlformats.org/markup-compatibility/2006">
          <mc:Choice Requires="x14">
            <control shapeId="55306" r:id="rId12" name="Button 10">
              <controlPr defaultSize="0" print="0" autoFill="0" autoPict="0" macro="[0]!InsertFotoDiCellAktif">
                <anchor moveWithCells="1" sizeWithCells="1">
                  <from>
                    <xdr:col>14</xdr:col>
                    <xdr:colOff>203200</xdr:colOff>
                    <xdr:row>35</xdr:row>
                    <xdr:rowOff>38100</xdr:rowOff>
                  </from>
                  <to>
                    <xdr:col>15</xdr:col>
                    <xdr:colOff>76200</xdr:colOff>
                    <xdr:row>36</xdr:row>
                    <xdr:rowOff>12700</xdr:rowOff>
                  </to>
                </anchor>
              </controlPr>
            </control>
          </mc:Choice>
        </mc:AlternateContent>
        <mc:AlternateContent xmlns:mc="http://schemas.openxmlformats.org/markup-compatibility/2006">
          <mc:Choice Requires="x14">
            <control shapeId="55307" r:id="rId13" name="Button 11">
              <controlPr defaultSize="0" print="0" autoFill="0" autoPict="0" macro="[0]!InsertFotoDiCellAktif">
                <anchor moveWithCells="1" sizeWithCells="1">
                  <from>
                    <xdr:col>27</xdr:col>
                    <xdr:colOff>203200</xdr:colOff>
                    <xdr:row>35</xdr:row>
                    <xdr:rowOff>38100</xdr:rowOff>
                  </from>
                  <to>
                    <xdr:col>28</xdr:col>
                    <xdr:colOff>76200</xdr:colOff>
                    <xdr:row>36</xdr:row>
                    <xdr:rowOff>12700</xdr:rowOff>
                  </to>
                </anchor>
              </controlPr>
            </control>
          </mc:Choice>
        </mc:AlternateContent>
        <mc:AlternateContent xmlns:mc="http://schemas.openxmlformats.org/markup-compatibility/2006">
          <mc:Choice Requires="x14">
            <control shapeId="55308" r:id="rId14" name="Button 12">
              <controlPr defaultSize="0" print="0" autoFill="0" autoPict="0" macro="[0]!InsertFotoDiCellAktif">
                <anchor moveWithCells="1" sizeWithCells="1">
                  <from>
                    <xdr:col>40</xdr:col>
                    <xdr:colOff>203200</xdr:colOff>
                    <xdr:row>35</xdr:row>
                    <xdr:rowOff>38100</xdr:rowOff>
                  </from>
                  <to>
                    <xdr:col>41</xdr:col>
                    <xdr:colOff>76200</xdr:colOff>
                    <xdr:row>36</xdr:row>
                    <xdr:rowOff>12700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3983B3-8AEE-BE47-98C0-0C8BC4E9E112}">
  <sheetPr codeName="Sheet13">
    <tabColor theme="7" tint="0.59999389629810485"/>
  </sheetPr>
  <dimension ref="B1:AO58"/>
  <sheetViews>
    <sheetView view="pageBreakPreview" zoomScaleSheetLayoutView="50" workbookViewId="0">
      <selection activeCell="B3" sqref="B3:AZ3"/>
    </sheetView>
  </sheetViews>
  <sheetFormatPr baseColWidth="10" defaultColWidth="9.1640625" defaultRowHeight="20.25" customHeight="1" x14ac:dyDescent="0.2"/>
  <cols>
    <col min="1" max="1" width="2.33203125" style="199" customWidth="1"/>
    <col min="2" max="6" width="3" style="199" customWidth="1"/>
    <col min="7" max="7" width="6.1640625" style="199" customWidth="1"/>
    <col min="8" max="8" width="1.83203125" style="199" customWidth="1"/>
    <col min="9" max="13" width="3" style="199" customWidth="1"/>
    <col min="14" max="14" width="2.1640625" style="199" customWidth="1"/>
    <col min="15" max="15" width="4.1640625" style="199" customWidth="1"/>
    <col min="16" max="16" width="1.5" style="199" customWidth="1"/>
    <col min="17" max="23" width="3" style="199" customWidth="1"/>
    <col min="24" max="24" width="1.5" style="199" customWidth="1"/>
    <col min="25" max="33" width="3" style="199" customWidth="1"/>
    <col min="34" max="34" width="2.5" style="199" bestFit="1" customWidth="1"/>
    <col min="35" max="36" width="3" style="199" customWidth="1"/>
    <col min="37" max="37" width="12.5" style="199" customWidth="1"/>
    <col min="38" max="38" width="1.1640625" style="199" customWidth="1"/>
    <col min="39" max="40" width="3" style="199" customWidth="1"/>
    <col min="41" max="41" width="111.33203125" style="199" customWidth="1"/>
    <col min="42" max="16384" width="9.1640625" style="199"/>
  </cols>
  <sheetData>
    <row r="1" spans="2:41" ht="20.25" customHeight="1" x14ac:dyDescent="0.2">
      <c r="B1" s="455" t="s">
        <v>479</v>
      </c>
      <c r="C1" s="455"/>
      <c r="D1" s="455"/>
      <c r="E1" s="455"/>
      <c r="F1" s="455"/>
      <c r="G1" s="455"/>
      <c r="H1" s="455"/>
      <c r="I1" s="455"/>
      <c r="J1" s="455"/>
      <c r="K1" s="455"/>
      <c r="L1" s="455"/>
      <c r="M1" s="455"/>
      <c r="N1" s="455"/>
      <c r="O1" s="455"/>
      <c r="P1" s="455"/>
      <c r="Q1" s="455"/>
      <c r="R1" s="455"/>
      <c r="S1" s="455"/>
      <c r="T1" s="455"/>
      <c r="U1" s="455"/>
      <c r="V1" s="455"/>
      <c r="W1" s="455"/>
      <c r="X1" s="455"/>
      <c r="Y1" s="455"/>
      <c r="Z1" s="455"/>
      <c r="AA1" s="455"/>
      <c r="AB1" s="455"/>
      <c r="AC1" s="455"/>
      <c r="AD1" s="455"/>
      <c r="AE1" s="455"/>
      <c r="AF1" s="455"/>
      <c r="AG1" s="455"/>
      <c r="AH1" s="455"/>
      <c r="AI1" s="455"/>
      <c r="AJ1" s="455"/>
      <c r="AK1" s="455"/>
      <c r="AL1" s="200"/>
    </row>
    <row r="2" spans="2:41" ht="20.25" customHeight="1" x14ac:dyDescent="0.2">
      <c r="B2" s="456" t="s">
        <v>503</v>
      </c>
      <c r="C2" s="456"/>
      <c r="D2" s="456"/>
      <c r="E2" s="456"/>
      <c r="F2" s="456"/>
      <c r="G2" s="456"/>
      <c r="H2" s="456"/>
      <c r="I2" s="456"/>
      <c r="J2" s="456"/>
      <c r="K2" s="456"/>
      <c r="L2" s="456"/>
      <c r="M2" s="456"/>
      <c r="N2" s="456"/>
      <c r="O2" s="456"/>
      <c r="P2" s="456"/>
      <c r="Q2" s="456"/>
      <c r="R2" s="456"/>
      <c r="S2" s="456"/>
      <c r="T2" s="456"/>
      <c r="U2" s="456"/>
      <c r="V2" s="456"/>
      <c r="W2" s="456"/>
      <c r="X2" s="456"/>
      <c r="Y2" s="456"/>
      <c r="Z2" s="456"/>
      <c r="AA2" s="456"/>
      <c r="AB2" s="456"/>
      <c r="AC2" s="456"/>
      <c r="AD2" s="456"/>
      <c r="AE2" s="456"/>
      <c r="AF2" s="456"/>
      <c r="AG2" s="456"/>
      <c r="AH2" s="456"/>
      <c r="AI2" s="456"/>
      <c r="AJ2" s="456"/>
      <c r="AK2" s="456"/>
      <c r="AL2" s="201"/>
    </row>
    <row r="3" spans="2:41" ht="20.25" customHeight="1" x14ac:dyDescent="0.2">
      <c r="B3" s="455" t="s">
        <v>478</v>
      </c>
      <c r="C3" s="455"/>
      <c r="D3" s="455"/>
      <c r="E3" s="455"/>
      <c r="F3" s="455"/>
      <c r="G3" s="455"/>
      <c r="H3" s="455"/>
      <c r="I3" s="455"/>
      <c r="J3" s="455"/>
      <c r="K3" s="455"/>
      <c r="L3" s="455"/>
      <c r="M3" s="455"/>
      <c r="N3" s="455"/>
      <c r="O3" s="455"/>
      <c r="P3" s="455"/>
      <c r="Q3" s="455"/>
      <c r="R3" s="455"/>
      <c r="S3" s="455"/>
      <c r="T3" s="455"/>
      <c r="U3" s="455"/>
      <c r="V3" s="455"/>
      <c r="W3" s="455"/>
      <c r="X3" s="455"/>
      <c r="Y3" s="455"/>
      <c r="Z3" s="455"/>
      <c r="AA3" s="455"/>
      <c r="AB3" s="455"/>
      <c r="AC3" s="455"/>
      <c r="AD3" s="455"/>
      <c r="AE3" s="455"/>
      <c r="AF3" s="455"/>
      <c r="AG3" s="455"/>
      <c r="AH3" s="455"/>
      <c r="AI3" s="455"/>
      <c r="AJ3" s="455"/>
      <c r="AK3" s="455"/>
      <c r="AL3" s="200"/>
    </row>
    <row r="4" spans="2:41" ht="20.25" customHeight="1" x14ac:dyDescent="0.2">
      <c r="B4" s="455" t="s">
        <v>480</v>
      </c>
      <c r="C4" s="455"/>
      <c r="D4" s="455"/>
      <c r="E4" s="455"/>
      <c r="F4" s="455"/>
      <c r="G4" s="455"/>
      <c r="H4" s="455"/>
      <c r="I4" s="455"/>
      <c r="J4" s="455"/>
      <c r="K4" s="455"/>
      <c r="L4" s="455"/>
      <c r="M4" s="455"/>
      <c r="N4" s="455"/>
      <c r="O4" s="455"/>
      <c r="P4" s="455"/>
      <c r="Q4" s="455"/>
      <c r="R4" s="455"/>
      <c r="S4" s="455"/>
      <c r="T4" s="455"/>
      <c r="U4" s="455"/>
      <c r="V4" s="455"/>
      <c r="W4" s="455"/>
      <c r="X4" s="455"/>
      <c r="Y4" s="455"/>
      <c r="Z4" s="455"/>
      <c r="AA4" s="455"/>
      <c r="AB4" s="455"/>
      <c r="AC4" s="455"/>
      <c r="AD4" s="455"/>
      <c r="AE4" s="455"/>
      <c r="AF4" s="455"/>
      <c r="AG4" s="455"/>
      <c r="AH4" s="455"/>
      <c r="AI4" s="455"/>
      <c r="AJ4" s="455"/>
      <c r="AK4" s="455"/>
      <c r="AL4" s="200"/>
    </row>
    <row r="5" spans="2:41" ht="20.25" customHeight="1" x14ac:dyDescent="0.2">
      <c r="B5" s="202"/>
      <c r="C5" s="202"/>
      <c r="D5" s="202"/>
      <c r="E5" s="202"/>
      <c r="F5" s="202"/>
      <c r="G5" s="202"/>
      <c r="H5" s="202"/>
      <c r="I5" s="202"/>
      <c r="J5" s="202"/>
      <c r="K5" s="202"/>
      <c r="L5" s="202"/>
      <c r="M5" s="202"/>
      <c r="N5" s="202"/>
    </row>
    <row r="6" spans="2:41" ht="20.25" customHeight="1" x14ac:dyDescent="0.2">
      <c r="B6" s="203" t="str">
        <f>[129]Base_01!B2</f>
        <v>Kelurahan</v>
      </c>
      <c r="D6" s="203"/>
      <c r="H6" s="198" t="s">
        <v>2</v>
      </c>
      <c r="I6" s="201" t="str">
        <f>[129]Base_01!C2</f>
        <v>Klasabi</v>
      </c>
      <c r="J6" s="204"/>
      <c r="K6" s="198"/>
      <c r="L6" s="204"/>
      <c r="M6" s="204"/>
      <c r="N6" s="204"/>
    </row>
    <row r="7" spans="2:41" ht="20.25" customHeight="1" x14ac:dyDescent="0.2">
      <c r="B7" s="203" t="str">
        <f>[129]Base_01!B3</f>
        <v>Distrik</v>
      </c>
      <c r="D7" s="203"/>
      <c r="H7" s="198" t="s">
        <v>2</v>
      </c>
      <c r="I7" s="201" t="str">
        <f>[129]Base_01!C3</f>
        <v>Sorong Manoi</v>
      </c>
      <c r="J7" s="204"/>
      <c r="K7" s="198"/>
      <c r="L7" s="204"/>
      <c r="M7" s="204"/>
      <c r="N7" s="204"/>
    </row>
    <row r="8" spans="2:41" ht="20.25" customHeight="1" x14ac:dyDescent="0.2">
      <c r="B8" s="203" t="str">
        <f>[129]Base_01!B4</f>
        <v>Kota</v>
      </c>
      <c r="D8" s="203"/>
      <c r="H8" s="198" t="s">
        <v>2</v>
      </c>
      <c r="I8" s="201" t="str">
        <f>[129]Base_01!C4</f>
        <v>Sorong</v>
      </c>
      <c r="J8" s="204"/>
      <c r="K8" s="198"/>
      <c r="L8" s="204"/>
      <c r="M8" s="204"/>
      <c r="N8" s="204"/>
    </row>
    <row r="9" spans="2:41" ht="20.25" customHeight="1" x14ac:dyDescent="0.2">
      <c r="B9" s="203" t="str">
        <f>[129]Base_01!B5</f>
        <v>Provinsi</v>
      </c>
      <c r="D9" s="203"/>
      <c r="H9" s="198" t="s">
        <v>2</v>
      </c>
      <c r="I9" s="201" t="str">
        <f>[129]Base_01!C5</f>
        <v>Papua Barat Daya</v>
      </c>
      <c r="J9" s="204"/>
      <c r="K9" s="198"/>
      <c r="L9" s="204"/>
      <c r="M9" s="204"/>
      <c r="N9" s="204"/>
    </row>
    <row r="11" spans="2:41" ht="20.25" customHeight="1" x14ac:dyDescent="0.2">
      <c r="B11" s="199" t="s">
        <v>481</v>
      </c>
    </row>
    <row r="12" spans="2:41" ht="20.25" customHeight="1" x14ac:dyDescent="0.2">
      <c r="B12" s="199" t="s">
        <v>482</v>
      </c>
      <c r="V12" s="205"/>
    </row>
    <row r="13" spans="2:41" ht="20.25" customHeight="1" x14ac:dyDescent="0.2">
      <c r="B13" s="199" t="s">
        <v>483</v>
      </c>
      <c r="O13" s="205"/>
      <c r="P13" s="206"/>
      <c r="Q13" s="207"/>
      <c r="R13" s="205"/>
      <c r="S13" s="205"/>
      <c r="T13" s="208"/>
      <c r="U13" s="205"/>
      <c r="V13" s="205"/>
      <c r="W13" s="205"/>
      <c r="X13" s="206"/>
    </row>
    <row r="14" spans="2:41" ht="20.25" customHeight="1" x14ac:dyDescent="0.2">
      <c r="B14" s="199" t="s">
        <v>484</v>
      </c>
      <c r="AH14" s="209">
        <v>4</v>
      </c>
    </row>
    <row r="16" spans="2:41" ht="20.25" customHeight="1" x14ac:dyDescent="0.2">
      <c r="B16" s="210" t="s">
        <v>485</v>
      </c>
      <c r="C16" s="211"/>
      <c r="D16" s="211"/>
      <c r="E16" s="211"/>
      <c r="F16" s="211"/>
      <c r="G16" s="211"/>
      <c r="H16" s="211"/>
      <c r="I16" s="211"/>
      <c r="J16" s="211"/>
      <c r="K16" s="211"/>
      <c r="L16" s="211"/>
      <c r="M16" s="211"/>
      <c r="N16" s="211"/>
      <c r="O16" s="211"/>
      <c r="P16" s="211"/>
      <c r="Q16" s="211"/>
      <c r="R16" s="211"/>
      <c r="S16" s="211"/>
      <c r="T16" s="211"/>
      <c r="U16" s="211"/>
      <c r="V16" s="211"/>
      <c r="W16" s="211"/>
      <c r="X16" s="211"/>
      <c r="Y16" s="211"/>
      <c r="Z16" s="211"/>
      <c r="AA16" s="211"/>
      <c r="AB16" s="211"/>
      <c r="AC16" s="211"/>
      <c r="AD16" s="211"/>
      <c r="AE16" s="211"/>
      <c r="AF16" s="211"/>
      <c r="AG16" s="211"/>
      <c r="AH16" s="211"/>
      <c r="AI16" s="211"/>
      <c r="AJ16" s="211"/>
      <c r="AK16" s="212"/>
      <c r="AO16" s="199" t="s">
        <v>511</v>
      </c>
    </row>
    <row r="17" spans="2:41" ht="20.25" customHeight="1" x14ac:dyDescent="0.2">
      <c r="B17" s="213"/>
      <c r="AK17" s="214"/>
      <c r="AO17" s="227" t="s">
        <v>504</v>
      </c>
    </row>
    <row r="18" spans="2:41" ht="20.25" customHeight="1" x14ac:dyDescent="0.2">
      <c r="B18" s="213"/>
      <c r="AK18" s="214"/>
      <c r="AO18" s="227" t="s">
        <v>505</v>
      </c>
    </row>
    <row r="19" spans="2:41" ht="20.25" customHeight="1" x14ac:dyDescent="0.2">
      <c r="B19" s="215"/>
      <c r="C19" s="216"/>
      <c r="D19" s="203"/>
      <c r="E19" s="203"/>
      <c r="F19" s="203"/>
      <c r="G19" s="203"/>
      <c r="H19" s="203"/>
      <c r="I19" s="203"/>
      <c r="J19" s="203"/>
      <c r="K19" s="203"/>
      <c r="L19" s="203"/>
      <c r="M19" s="203"/>
      <c r="N19" s="203"/>
      <c r="O19" s="203"/>
      <c r="P19" s="203"/>
      <c r="Q19" s="203"/>
      <c r="R19" s="203"/>
      <c r="S19" s="203"/>
      <c r="T19" s="203"/>
      <c r="U19" s="203"/>
      <c r="V19" s="203"/>
      <c r="W19" s="203"/>
      <c r="X19" s="203"/>
      <c r="Y19" s="203"/>
      <c r="Z19" s="203"/>
      <c r="AA19" s="203"/>
      <c r="AB19" s="203"/>
      <c r="AC19" s="203"/>
      <c r="AK19" s="214"/>
      <c r="AO19" s="227" t="s">
        <v>506</v>
      </c>
    </row>
    <row r="20" spans="2:41" ht="20.25" customHeight="1" x14ac:dyDescent="0.2">
      <c r="B20" s="217"/>
      <c r="C20" s="216"/>
      <c r="D20" s="203"/>
      <c r="E20" s="203"/>
      <c r="F20" s="203"/>
      <c r="G20" s="203"/>
      <c r="H20" s="203"/>
      <c r="I20" s="203"/>
      <c r="J20" s="203"/>
      <c r="K20" s="203"/>
      <c r="L20" s="203"/>
      <c r="M20" s="203"/>
      <c r="N20" s="203"/>
      <c r="O20" s="203"/>
      <c r="P20" s="203"/>
      <c r="Q20" s="203"/>
      <c r="R20" s="203"/>
      <c r="S20" s="203"/>
      <c r="T20" s="203"/>
      <c r="U20" s="203"/>
      <c r="V20" s="203"/>
      <c r="W20" s="203"/>
      <c r="X20" s="203"/>
      <c r="Y20" s="203"/>
      <c r="Z20" s="203"/>
      <c r="AA20" s="203"/>
      <c r="AB20" s="203"/>
      <c r="AC20" s="203"/>
      <c r="AK20" s="214"/>
      <c r="AO20" s="227" t="s">
        <v>507</v>
      </c>
    </row>
    <row r="21" spans="2:41" ht="20.25" customHeight="1" x14ac:dyDescent="0.2">
      <c r="B21" s="218"/>
      <c r="C21" s="216"/>
      <c r="D21" s="203"/>
      <c r="E21" s="203"/>
      <c r="F21" s="203"/>
      <c r="G21" s="203"/>
      <c r="H21" s="203"/>
      <c r="I21" s="203"/>
      <c r="J21" s="203"/>
      <c r="K21" s="203"/>
      <c r="L21" s="203"/>
      <c r="M21" s="203"/>
      <c r="N21" s="203"/>
      <c r="O21" s="203"/>
      <c r="P21" s="203"/>
      <c r="Q21" s="203"/>
      <c r="R21" s="203"/>
      <c r="S21" s="203"/>
      <c r="T21" s="203"/>
      <c r="U21" s="203"/>
      <c r="V21" s="203"/>
      <c r="W21" s="203"/>
      <c r="X21" s="203"/>
      <c r="Y21" s="203"/>
      <c r="Z21" s="203"/>
      <c r="AA21" s="203"/>
      <c r="AB21" s="203"/>
      <c r="AC21" s="203"/>
      <c r="AK21" s="214"/>
      <c r="AO21" s="227" t="s">
        <v>508</v>
      </c>
    </row>
    <row r="22" spans="2:41" ht="20.25" customHeight="1" x14ac:dyDescent="0.2">
      <c r="B22" s="218"/>
      <c r="C22" s="216"/>
      <c r="D22" s="203"/>
      <c r="E22" s="203"/>
      <c r="F22" s="203"/>
      <c r="G22" s="203"/>
      <c r="H22" s="203"/>
      <c r="I22" s="203"/>
      <c r="J22" s="203"/>
      <c r="K22" s="203"/>
      <c r="L22" s="203"/>
      <c r="M22" s="203"/>
      <c r="N22" s="203"/>
      <c r="O22" s="203"/>
      <c r="P22" s="203"/>
      <c r="Q22" s="203"/>
      <c r="R22" s="203"/>
      <c r="S22" s="203"/>
      <c r="T22" s="203"/>
      <c r="U22" s="203"/>
      <c r="V22" s="203"/>
      <c r="W22" s="203"/>
      <c r="X22" s="203"/>
      <c r="Y22" s="203"/>
      <c r="Z22" s="203"/>
      <c r="AA22" s="203"/>
      <c r="AB22" s="203"/>
      <c r="AC22" s="203"/>
      <c r="AK22" s="214"/>
      <c r="AO22" s="227" t="s">
        <v>509</v>
      </c>
    </row>
    <row r="23" spans="2:41" ht="20.25" customHeight="1" x14ac:dyDescent="0.2">
      <c r="B23" s="218"/>
      <c r="C23" s="216"/>
      <c r="D23" s="203"/>
      <c r="E23" s="203"/>
      <c r="F23" s="203"/>
      <c r="G23" s="203"/>
      <c r="H23" s="203"/>
      <c r="I23" s="203"/>
      <c r="J23" s="203"/>
      <c r="K23" s="203"/>
      <c r="L23" s="203"/>
      <c r="M23" s="203"/>
      <c r="N23" s="203"/>
      <c r="O23" s="203"/>
      <c r="P23" s="203"/>
      <c r="Q23" s="203"/>
      <c r="R23" s="203"/>
      <c r="S23" s="203"/>
      <c r="T23" s="203"/>
      <c r="U23" s="203"/>
      <c r="V23" s="203"/>
      <c r="W23" s="203"/>
      <c r="X23" s="203"/>
      <c r="Y23" s="203"/>
      <c r="Z23" s="203"/>
      <c r="AA23" s="203"/>
      <c r="AB23" s="203"/>
      <c r="AC23" s="203"/>
      <c r="AK23" s="214"/>
      <c r="AO23" s="227" t="s">
        <v>510</v>
      </c>
    </row>
    <row r="24" spans="2:41" ht="20.25" customHeight="1" x14ac:dyDescent="0.2">
      <c r="B24" s="218"/>
      <c r="C24" s="216"/>
      <c r="D24" s="203"/>
      <c r="E24" s="203"/>
      <c r="F24" s="203"/>
      <c r="G24" s="203"/>
      <c r="H24" s="203"/>
      <c r="I24" s="203"/>
      <c r="J24" s="203"/>
      <c r="K24" s="203"/>
      <c r="L24" s="203"/>
      <c r="M24" s="203"/>
      <c r="N24" s="203"/>
      <c r="O24" s="203"/>
      <c r="P24" s="203"/>
      <c r="Q24" s="203"/>
      <c r="R24" s="203"/>
      <c r="S24" s="203"/>
      <c r="T24" s="203"/>
      <c r="U24" s="203"/>
      <c r="V24" s="203"/>
      <c r="W24" s="203"/>
      <c r="X24" s="203"/>
      <c r="Y24" s="203"/>
      <c r="Z24" s="203"/>
      <c r="AA24" s="203"/>
      <c r="AB24" s="203"/>
      <c r="AC24" s="203"/>
      <c r="AK24" s="214"/>
      <c r="AO24" s="227" t="s">
        <v>512</v>
      </c>
    </row>
    <row r="25" spans="2:41" ht="20.25" customHeight="1" x14ac:dyDescent="0.2">
      <c r="B25" s="218"/>
      <c r="C25" s="216"/>
      <c r="D25" s="203"/>
      <c r="E25" s="203"/>
      <c r="F25" s="203"/>
      <c r="G25" s="203"/>
      <c r="H25" s="203"/>
      <c r="I25" s="203"/>
      <c r="J25" s="203"/>
      <c r="K25" s="203"/>
      <c r="L25" s="203"/>
      <c r="M25" s="203"/>
      <c r="N25" s="203"/>
      <c r="O25" s="203"/>
      <c r="P25" s="203"/>
      <c r="Q25" s="203"/>
      <c r="R25" s="203"/>
      <c r="S25" s="203"/>
      <c r="T25" s="203"/>
      <c r="U25" s="203"/>
      <c r="V25" s="203"/>
      <c r="W25" s="203"/>
      <c r="X25" s="203"/>
      <c r="Y25" s="203"/>
      <c r="Z25" s="203"/>
      <c r="AA25" s="203"/>
      <c r="AB25" s="203"/>
      <c r="AC25" s="203"/>
      <c r="AK25" s="214"/>
    </row>
    <row r="26" spans="2:41" ht="20.25" customHeight="1" x14ac:dyDescent="0.2">
      <c r="B26" s="218"/>
      <c r="C26" s="216"/>
      <c r="D26" s="203"/>
      <c r="E26" s="203"/>
      <c r="F26" s="203"/>
      <c r="G26" s="203"/>
      <c r="H26" s="203"/>
      <c r="I26" s="203"/>
      <c r="J26" s="203"/>
      <c r="K26" s="203"/>
      <c r="L26" s="203"/>
      <c r="M26" s="203"/>
      <c r="N26" s="203"/>
      <c r="O26" s="203"/>
      <c r="P26" s="203"/>
      <c r="Q26" s="203"/>
      <c r="R26" s="203"/>
      <c r="S26" s="203"/>
      <c r="T26" s="203"/>
      <c r="U26" s="203"/>
      <c r="V26" s="203"/>
      <c r="W26" s="203"/>
      <c r="X26" s="203"/>
      <c r="Y26" s="203"/>
      <c r="Z26" s="203"/>
      <c r="AA26" s="203"/>
      <c r="AB26" s="203"/>
      <c r="AC26" s="203"/>
      <c r="AK26" s="214"/>
    </row>
    <row r="27" spans="2:41" ht="20.25" customHeight="1" x14ac:dyDescent="0.2">
      <c r="B27" s="218"/>
      <c r="C27" s="216"/>
      <c r="D27" s="203"/>
      <c r="E27" s="203"/>
      <c r="F27" s="203"/>
      <c r="G27" s="203"/>
      <c r="H27" s="203"/>
      <c r="I27" s="203"/>
      <c r="J27" s="203"/>
      <c r="K27" s="203"/>
      <c r="L27" s="203"/>
      <c r="M27" s="203"/>
      <c r="N27" s="203"/>
      <c r="O27" s="203"/>
      <c r="P27" s="203"/>
      <c r="Q27" s="203"/>
      <c r="R27" s="203"/>
      <c r="S27" s="203"/>
      <c r="T27" s="203"/>
      <c r="U27" s="203"/>
      <c r="V27" s="203"/>
      <c r="W27" s="203"/>
      <c r="X27" s="203"/>
      <c r="Y27" s="203"/>
      <c r="Z27" s="203"/>
      <c r="AA27" s="203"/>
      <c r="AB27" s="203"/>
      <c r="AC27" s="203"/>
      <c r="AK27" s="214"/>
    </row>
    <row r="28" spans="2:41" ht="20.25" customHeight="1" x14ac:dyDescent="0.2">
      <c r="B28" s="218"/>
      <c r="C28" s="216"/>
      <c r="D28" s="203"/>
      <c r="E28" s="203"/>
      <c r="F28" s="203"/>
      <c r="G28" s="203"/>
      <c r="H28" s="203"/>
      <c r="I28" s="203"/>
      <c r="J28" s="203"/>
      <c r="K28" s="203"/>
      <c r="L28" s="203"/>
      <c r="M28" s="203"/>
      <c r="N28" s="203"/>
      <c r="O28" s="203"/>
      <c r="P28" s="203"/>
      <c r="Q28" s="203"/>
      <c r="R28" s="203"/>
      <c r="S28" s="203"/>
      <c r="T28" s="203"/>
      <c r="U28" s="203"/>
      <c r="V28" s="203"/>
      <c r="W28" s="203"/>
      <c r="X28" s="203"/>
      <c r="Y28" s="203"/>
      <c r="Z28" s="203"/>
      <c r="AA28" s="203"/>
      <c r="AB28" s="203"/>
      <c r="AC28" s="203"/>
      <c r="AK28" s="214"/>
    </row>
    <row r="29" spans="2:41" ht="20.25" customHeight="1" x14ac:dyDescent="0.2">
      <c r="B29" s="217"/>
      <c r="C29" s="203"/>
      <c r="D29" s="203"/>
      <c r="E29" s="203"/>
      <c r="F29" s="203"/>
      <c r="G29" s="203"/>
      <c r="H29" s="203"/>
      <c r="I29" s="203"/>
      <c r="J29" s="203"/>
      <c r="K29" s="203"/>
      <c r="L29" s="203"/>
      <c r="M29" s="203"/>
      <c r="N29" s="203"/>
      <c r="O29" s="203"/>
      <c r="P29" s="203"/>
      <c r="Q29" s="203"/>
      <c r="R29" s="203"/>
      <c r="S29" s="203"/>
      <c r="T29" s="203"/>
      <c r="U29" s="203"/>
      <c r="V29" s="203"/>
      <c r="W29" s="203"/>
      <c r="X29" s="203"/>
      <c r="Y29" s="203"/>
      <c r="Z29" s="203"/>
      <c r="AA29" s="203"/>
      <c r="AB29" s="203"/>
      <c r="AC29" s="203"/>
      <c r="AK29" s="214"/>
    </row>
    <row r="30" spans="2:41" ht="20.25" customHeight="1" x14ac:dyDescent="0.2">
      <c r="B30" s="219"/>
      <c r="D30" s="203"/>
      <c r="E30" s="203"/>
      <c r="F30" s="203"/>
      <c r="G30" s="203"/>
      <c r="H30" s="203"/>
      <c r="I30" s="203"/>
      <c r="J30" s="203"/>
      <c r="K30" s="203"/>
      <c r="L30" s="203"/>
      <c r="M30" s="203"/>
      <c r="N30" s="203"/>
      <c r="O30" s="203"/>
      <c r="P30" s="203"/>
      <c r="Q30" s="203"/>
      <c r="R30" s="203"/>
      <c r="S30" s="203"/>
      <c r="T30" s="203"/>
      <c r="U30" s="203"/>
      <c r="V30" s="203"/>
      <c r="W30" s="203"/>
      <c r="X30" s="203"/>
      <c r="Y30" s="203"/>
      <c r="Z30" s="203"/>
      <c r="AA30" s="203"/>
      <c r="AB30" s="203"/>
      <c r="AC30" s="203"/>
      <c r="AK30" s="214"/>
    </row>
    <row r="31" spans="2:41" ht="20.25" customHeight="1" x14ac:dyDescent="0.2">
      <c r="B31" s="217"/>
      <c r="C31" s="203"/>
      <c r="D31" s="203"/>
      <c r="E31" s="203"/>
      <c r="F31" s="203"/>
      <c r="G31" s="203"/>
      <c r="H31" s="203"/>
      <c r="I31" s="203"/>
      <c r="J31" s="203"/>
      <c r="K31" s="203"/>
      <c r="L31" s="203"/>
      <c r="M31" s="203"/>
      <c r="N31" s="203"/>
      <c r="O31" s="203"/>
      <c r="P31" s="203"/>
      <c r="Q31" s="203"/>
      <c r="R31" s="203"/>
      <c r="S31" s="203"/>
      <c r="T31" s="203"/>
      <c r="U31" s="203"/>
      <c r="V31" s="203"/>
      <c r="W31" s="203"/>
      <c r="X31" s="203"/>
      <c r="Y31" s="203"/>
      <c r="Z31" s="203"/>
      <c r="AA31" s="203"/>
      <c r="AB31" s="203"/>
      <c r="AC31" s="203"/>
      <c r="AK31" s="214"/>
    </row>
    <row r="32" spans="2:41" ht="20.25" customHeight="1" x14ac:dyDescent="0.2">
      <c r="B32" s="217"/>
      <c r="AK32" s="214"/>
    </row>
    <row r="33" spans="2:37" ht="20.25" customHeight="1" x14ac:dyDescent="0.2">
      <c r="B33" s="217"/>
      <c r="AK33" s="214"/>
    </row>
    <row r="34" spans="2:37" ht="20.25" customHeight="1" x14ac:dyDescent="0.2">
      <c r="B34" s="217"/>
      <c r="AK34" s="214"/>
    </row>
    <row r="35" spans="2:37" ht="20.25" customHeight="1" x14ac:dyDescent="0.2">
      <c r="B35" s="217"/>
      <c r="AK35" s="214"/>
    </row>
    <row r="36" spans="2:37" ht="20.25" customHeight="1" x14ac:dyDescent="0.2">
      <c r="B36" s="217"/>
      <c r="AK36" s="214"/>
    </row>
    <row r="37" spans="2:37" ht="20.25" customHeight="1" x14ac:dyDescent="0.2">
      <c r="B37" s="217"/>
      <c r="AK37" s="214"/>
    </row>
    <row r="38" spans="2:37" ht="20.25" customHeight="1" x14ac:dyDescent="0.2">
      <c r="B38" s="217"/>
      <c r="AK38" s="214"/>
    </row>
    <row r="39" spans="2:37" ht="20.25" customHeight="1" x14ac:dyDescent="0.2">
      <c r="B39" s="217"/>
      <c r="AK39" s="214"/>
    </row>
    <row r="40" spans="2:37" ht="20.25" customHeight="1" x14ac:dyDescent="0.2">
      <c r="B40" s="217"/>
      <c r="AK40" s="214"/>
    </row>
    <row r="41" spans="2:37" ht="20.25" customHeight="1" x14ac:dyDescent="0.2">
      <c r="B41" s="217"/>
      <c r="AK41" s="214"/>
    </row>
    <row r="42" spans="2:37" ht="20.25" customHeight="1" x14ac:dyDescent="0.2">
      <c r="B42" s="217"/>
      <c r="AK42" s="214"/>
    </row>
    <row r="43" spans="2:37" ht="20.25" customHeight="1" x14ac:dyDescent="0.2">
      <c r="B43" s="217"/>
      <c r="AK43" s="214"/>
    </row>
    <row r="44" spans="2:37" ht="20.25" customHeight="1" x14ac:dyDescent="0.2">
      <c r="B44" s="217"/>
      <c r="AK44" s="214"/>
    </row>
    <row r="45" spans="2:37" ht="20.25" customHeight="1" x14ac:dyDescent="0.2">
      <c r="B45" s="217"/>
      <c r="AK45" s="214"/>
    </row>
    <row r="46" spans="2:37" ht="20.25" customHeight="1" x14ac:dyDescent="0.2">
      <c r="B46" s="220"/>
      <c r="C46" s="221"/>
      <c r="D46" s="221"/>
      <c r="E46" s="221"/>
      <c r="F46" s="221"/>
      <c r="G46" s="221"/>
      <c r="H46" s="221"/>
      <c r="I46" s="221"/>
      <c r="J46" s="221"/>
      <c r="K46" s="221"/>
      <c r="L46" s="221"/>
      <c r="M46" s="221"/>
      <c r="N46" s="221"/>
      <c r="O46" s="221"/>
      <c r="P46" s="221"/>
      <c r="Q46" s="221"/>
      <c r="R46" s="221"/>
      <c r="S46" s="221"/>
      <c r="T46" s="221"/>
      <c r="U46" s="221"/>
      <c r="V46" s="221"/>
      <c r="W46" s="221"/>
      <c r="X46" s="221"/>
      <c r="Y46" s="221"/>
      <c r="Z46" s="221"/>
      <c r="AA46" s="221"/>
      <c r="AB46" s="221"/>
      <c r="AC46" s="221"/>
      <c r="AD46" s="221"/>
      <c r="AE46" s="221"/>
      <c r="AF46" s="221"/>
      <c r="AG46" s="221"/>
      <c r="AH46" s="221"/>
      <c r="AI46" s="221"/>
      <c r="AJ46" s="221"/>
      <c r="AK46" s="222"/>
    </row>
    <row r="48" spans="2:37" ht="20.25" customHeight="1" x14ac:dyDescent="0.2">
      <c r="B48" s="457" t="s">
        <v>516</v>
      </c>
      <c r="C48" s="457"/>
      <c r="D48" s="457"/>
      <c r="E48" s="457"/>
      <c r="F48" s="457"/>
      <c r="G48" s="457"/>
      <c r="H48" s="457"/>
      <c r="I48" s="457"/>
      <c r="J48" s="457"/>
      <c r="K48" s="457"/>
      <c r="L48" s="457"/>
      <c r="O48" s="457" t="s">
        <v>467</v>
      </c>
      <c r="P48" s="457"/>
      <c r="Q48" s="457"/>
      <c r="R48" s="457"/>
      <c r="S48" s="457"/>
      <c r="T48" s="457"/>
      <c r="U48" s="457"/>
      <c r="V48" s="457"/>
      <c r="W48" s="457"/>
      <c r="X48" s="457"/>
      <c r="Y48" s="457"/>
      <c r="Z48" s="457"/>
    </row>
    <row r="49" spans="2:37" ht="20.25" customHeight="1" x14ac:dyDescent="0.2">
      <c r="B49" s="457" t="e">
        <f>#REF!</f>
        <v>#REF!</v>
      </c>
      <c r="C49" s="457"/>
      <c r="D49" s="457"/>
      <c r="E49" s="457"/>
      <c r="F49" s="457"/>
      <c r="G49" s="457"/>
      <c r="H49" s="457"/>
      <c r="I49" s="457"/>
      <c r="J49" s="457"/>
      <c r="K49" s="457"/>
      <c r="L49" s="457"/>
      <c r="O49" s="457" t="s">
        <v>322</v>
      </c>
      <c r="P49" s="457"/>
      <c r="Q49" s="457"/>
      <c r="R49" s="457"/>
      <c r="S49" s="457"/>
      <c r="T49" s="457"/>
      <c r="U49" s="457"/>
      <c r="V49" s="457"/>
      <c r="W49" s="457"/>
      <c r="X49" s="457"/>
      <c r="Y49" s="457"/>
      <c r="Z49" s="457"/>
      <c r="AC49" s="457" t="s">
        <v>502</v>
      </c>
      <c r="AD49" s="457"/>
      <c r="AE49" s="457"/>
      <c r="AF49" s="457"/>
      <c r="AG49" s="457"/>
      <c r="AH49" s="457"/>
      <c r="AI49" s="457"/>
      <c r="AJ49" s="457"/>
      <c r="AK49" s="457"/>
    </row>
    <row r="54" spans="2:37" ht="20.25" customHeight="1" x14ac:dyDescent="0.2">
      <c r="B54" s="457" t="e">
        <f>#REF!</f>
        <v>#REF!</v>
      </c>
      <c r="C54" s="457"/>
      <c r="D54" s="457"/>
      <c r="E54" s="457"/>
      <c r="F54" s="457"/>
      <c r="G54" s="457"/>
      <c r="H54" s="457"/>
      <c r="I54" s="457"/>
      <c r="J54" s="457"/>
      <c r="K54" s="457"/>
      <c r="L54" s="457"/>
      <c r="O54" s="457" t="str">
        <f>E!A47</f>
        <v>…...............         …...............</v>
      </c>
      <c r="P54" s="457"/>
      <c r="Q54" s="457"/>
      <c r="R54" s="457"/>
      <c r="S54" s="457"/>
      <c r="T54" s="457"/>
      <c r="U54" s="457"/>
      <c r="V54" s="457"/>
      <c r="W54" s="457"/>
      <c r="X54" s="457"/>
      <c r="Y54" s="457"/>
      <c r="Z54" s="457"/>
      <c r="AC54" s="457" t="str">
        <f>A.1!G45</f>
        <v>Nama PB 1</v>
      </c>
      <c r="AD54" s="457"/>
      <c r="AE54" s="457"/>
      <c r="AF54" s="457"/>
      <c r="AG54" s="457"/>
      <c r="AH54" s="457"/>
      <c r="AI54" s="457"/>
      <c r="AJ54" s="457"/>
      <c r="AK54" s="457"/>
    </row>
    <row r="55" spans="2:37" ht="20.25" customHeight="1" x14ac:dyDescent="0.2">
      <c r="B55" s="226"/>
      <c r="C55" s="226"/>
      <c r="D55" s="226"/>
      <c r="E55" s="226"/>
      <c r="F55" s="226"/>
      <c r="G55" s="226"/>
      <c r="H55" s="226"/>
      <c r="I55" s="226"/>
      <c r="J55" s="226"/>
      <c r="K55" s="226"/>
      <c r="L55" s="226"/>
      <c r="O55" s="226"/>
      <c r="P55" s="226"/>
      <c r="Q55" s="226"/>
      <c r="R55" s="226"/>
      <c r="S55" s="226"/>
      <c r="T55" s="226"/>
      <c r="U55" s="226"/>
      <c r="V55" s="226"/>
      <c r="W55" s="226"/>
      <c r="X55" s="226"/>
      <c r="Y55" s="226"/>
      <c r="Z55" s="226"/>
      <c r="AC55" s="226"/>
      <c r="AD55" s="226"/>
      <c r="AE55" s="226"/>
      <c r="AF55" s="226"/>
      <c r="AG55" s="226"/>
      <c r="AH55" s="226"/>
      <c r="AI55" s="226"/>
      <c r="AJ55" s="226"/>
      <c r="AK55" s="226"/>
    </row>
    <row r="56" spans="2:37" ht="20.25" customHeight="1" x14ac:dyDescent="0.2">
      <c r="B56" s="223" t="s">
        <v>497</v>
      </c>
    </row>
    <row r="57" spans="2:37" ht="20.25" customHeight="1" x14ac:dyDescent="0.2">
      <c r="B57" s="224" t="s">
        <v>498</v>
      </c>
    </row>
    <row r="58" spans="2:37" ht="20.25" customHeight="1" x14ac:dyDescent="0.2">
      <c r="B58" s="225"/>
      <c r="E58" s="199" t="s">
        <v>499</v>
      </c>
    </row>
  </sheetData>
  <mergeCells count="12">
    <mergeCell ref="B1:AK1"/>
    <mergeCell ref="B2:AK2"/>
    <mergeCell ref="B3:AK3"/>
    <mergeCell ref="B4:AK4"/>
    <mergeCell ref="B49:L49"/>
    <mergeCell ref="O49:Z49"/>
    <mergeCell ref="AC49:AK49"/>
    <mergeCell ref="B54:L54"/>
    <mergeCell ref="O54:Z54"/>
    <mergeCell ref="AC54:AK54"/>
    <mergeCell ref="B48:L48"/>
    <mergeCell ref="O48:Z48"/>
  </mergeCells>
  <printOptions horizontalCentered="1"/>
  <pageMargins left="0.47244094488188981" right="0.39370078740157483" top="0.47244094488188981" bottom="0.47244094488188981" header="0.31496062992125984" footer="0.31496062992125984"/>
  <pageSetup paperSize="9" scale="66" orientation="portrait" r:id="rId1"/>
  <colBreaks count="1" manualBreakCount="1">
    <brk id="38" max="1048575" man="1"/>
  </col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9DC62-3D32-3140-80FB-2ACFEFC9DF26}">
  <sheetPr codeName="Sheet12">
    <tabColor theme="7" tint="0.59999389629810485"/>
  </sheetPr>
  <dimension ref="B1:AF48"/>
  <sheetViews>
    <sheetView showGridLines="0" view="pageBreakPreview" zoomScale="110" zoomScaleSheetLayoutView="50" workbookViewId="0">
      <selection activeCell="AA3" sqref="AA3:AZ3"/>
    </sheetView>
  </sheetViews>
  <sheetFormatPr baseColWidth="10" defaultColWidth="9.1640625" defaultRowHeight="14" x14ac:dyDescent="0.15"/>
  <cols>
    <col min="1" max="1" width="0.83203125" style="184" customWidth="1"/>
    <col min="2" max="2" width="4.5" style="185" customWidth="1"/>
    <col min="3" max="7" width="3" style="185" customWidth="1"/>
    <col min="8" max="8" width="1.1640625" style="185" customWidth="1"/>
    <col min="9" max="13" width="3" style="185" customWidth="1"/>
    <col min="14" max="14" width="6.1640625" style="184" customWidth="1"/>
    <col min="15" max="15" width="5.1640625" style="184" customWidth="1"/>
    <col min="16" max="18" width="2.83203125" style="184" customWidth="1"/>
    <col min="19" max="20" width="4" style="184" customWidth="1"/>
    <col min="21" max="21" width="1.5" style="184" customWidth="1"/>
    <col min="22" max="22" width="15.5" style="184" customWidth="1"/>
    <col min="23" max="27" width="3.1640625" style="184" customWidth="1"/>
    <col min="28" max="28" width="2.5" style="184" customWidth="1"/>
    <col min="29" max="31" width="3.1640625" style="184" customWidth="1"/>
    <col min="32" max="32" width="0.83203125" style="184" customWidth="1"/>
    <col min="33" max="38" width="3.1640625" style="184" customWidth="1"/>
    <col min="39" max="16384" width="9.1640625" style="184"/>
  </cols>
  <sheetData>
    <row r="1" spans="2:32" ht="8.25" customHeight="1" x14ac:dyDescent="0.15"/>
    <row r="2" spans="2:32" ht="12" customHeight="1" x14ac:dyDescent="0.15">
      <c r="B2" s="188"/>
      <c r="C2" s="188"/>
      <c r="D2" s="188"/>
      <c r="E2" s="188"/>
      <c r="F2" s="188"/>
      <c r="G2" s="188"/>
      <c r="H2" s="188"/>
      <c r="I2" s="188"/>
      <c r="J2" s="188"/>
      <c r="Z2" s="463"/>
      <c r="AA2" s="463"/>
      <c r="AB2" s="463"/>
      <c r="AC2" s="463"/>
      <c r="AD2" s="463"/>
      <c r="AE2" s="463"/>
      <c r="AF2" s="195"/>
    </row>
    <row r="3" spans="2:32" ht="6" customHeight="1" x14ac:dyDescent="0.15">
      <c r="B3" s="188"/>
      <c r="C3" s="188"/>
      <c r="D3" s="188"/>
      <c r="E3" s="188"/>
      <c r="F3" s="188"/>
      <c r="G3" s="188"/>
      <c r="H3" s="188"/>
      <c r="I3" s="188"/>
      <c r="J3" s="188"/>
      <c r="K3" s="194"/>
    </row>
    <row r="4" spans="2:32" ht="13" customHeight="1" x14ac:dyDescent="0.15">
      <c r="B4" s="464" t="s">
        <v>500</v>
      </c>
      <c r="C4" s="464"/>
      <c r="D4" s="464"/>
      <c r="E4" s="464"/>
      <c r="F4" s="464"/>
      <c r="G4" s="464"/>
      <c r="H4" s="464"/>
      <c r="I4" s="464"/>
      <c r="J4" s="464"/>
      <c r="K4" s="464"/>
      <c r="L4" s="464"/>
      <c r="M4" s="464"/>
      <c r="N4" s="464"/>
      <c r="O4" s="464"/>
      <c r="P4" s="464"/>
      <c r="Q4" s="464"/>
      <c r="R4" s="464"/>
      <c r="S4" s="464"/>
      <c r="T4" s="464"/>
      <c r="U4" s="464"/>
      <c r="V4" s="464"/>
      <c r="W4" s="464"/>
      <c r="X4" s="464"/>
      <c r="Y4" s="464"/>
      <c r="Z4" s="464"/>
      <c r="AA4" s="464"/>
      <c r="AB4" s="464"/>
      <c r="AC4" s="464"/>
      <c r="AD4" s="464"/>
      <c r="AE4" s="464"/>
      <c r="AF4" s="464"/>
    </row>
    <row r="5" spans="2:32" ht="13" customHeight="1" x14ac:dyDescent="0.15">
      <c r="B5" s="465" t="s">
        <v>478</v>
      </c>
      <c r="C5" s="465"/>
      <c r="D5" s="465"/>
      <c r="E5" s="465"/>
      <c r="F5" s="465"/>
      <c r="G5" s="465"/>
      <c r="H5" s="465"/>
      <c r="I5" s="465"/>
      <c r="J5" s="465"/>
      <c r="K5" s="465"/>
      <c r="L5" s="465"/>
      <c r="M5" s="465"/>
      <c r="N5" s="465"/>
      <c r="O5" s="465"/>
      <c r="P5" s="465"/>
      <c r="Q5" s="465"/>
      <c r="R5" s="465"/>
      <c r="S5" s="465"/>
      <c r="T5" s="465"/>
      <c r="U5" s="465"/>
      <c r="V5" s="465"/>
      <c r="W5" s="465"/>
      <c r="X5" s="465"/>
      <c r="Y5" s="465"/>
      <c r="Z5" s="465"/>
      <c r="AA5" s="465"/>
      <c r="AB5" s="465"/>
      <c r="AC5" s="465"/>
      <c r="AD5" s="465"/>
      <c r="AE5" s="465"/>
      <c r="AF5" s="465"/>
    </row>
    <row r="6" spans="2:32" ht="13" customHeight="1" x14ac:dyDescent="0.15">
      <c r="B6" s="465" t="str">
        <f>'[129]II-10'!B7:AG7</f>
        <v>TAHUN 2026</v>
      </c>
      <c r="C6" s="465"/>
      <c r="D6" s="465"/>
      <c r="E6" s="465"/>
      <c r="F6" s="465"/>
      <c r="G6" s="465"/>
      <c r="H6" s="465"/>
      <c r="I6" s="465"/>
      <c r="J6" s="465"/>
      <c r="K6" s="465"/>
      <c r="L6" s="465"/>
      <c r="M6" s="465"/>
      <c r="N6" s="465"/>
      <c r="O6" s="465"/>
      <c r="P6" s="465"/>
      <c r="Q6" s="465"/>
      <c r="R6" s="465"/>
      <c r="S6" s="465"/>
      <c r="T6" s="465"/>
      <c r="U6" s="465"/>
      <c r="V6" s="465"/>
      <c r="W6" s="465"/>
      <c r="X6" s="465"/>
      <c r="Y6" s="465"/>
      <c r="Z6" s="465"/>
      <c r="AA6" s="465"/>
      <c r="AB6" s="465"/>
      <c r="AC6" s="465"/>
      <c r="AD6" s="465"/>
      <c r="AE6" s="465"/>
      <c r="AF6" s="465"/>
    </row>
    <row r="7" spans="2:32" ht="8.25" customHeight="1" x14ac:dyDescent="0.15">
      <c r="B7" s="188"/>
      <c r="C7" s="188"/>
      <c r="D7" s="188"/>
      <c r="E7" s="188"/>
      <c r="F7" s="188"/>
      <c r="G7" s="188"/>
      <c r="H7" s="188"/>
      <c r="I7" s="188"/>
      <c r="J7" s="188"/>
      <c r="K7" s="188"/>
    </row>
    <row r="8" spans="2:32" ht="13" customHeight="1" x14ac:dyDescent="0.15">
      <c r="B8" s="189" t="str">
        <f>[128]Base_01!$B2</f>
        <v>Kelurahan</v>
      </c>
      <c r="C8" s="189"/>
      <c r="F8" s="189"/>
      <c r="H8" s="191" t="s">
        <v>2</v>
      </c>
      <c r="I8" s="190" t="str">
        <f>[128]Base_01!$C2</f>
        <v>Klasabi</v>
      </c>
      <c r="Q8" s="189" t="s">
        <v>360</v>
      </c>
      <c r="U8" s="188" t="s">
        <v>2</v>
      </c>
      <c r="V8" s="192"/>
      <c r="W8" s="193"/>
      <c r="X8" s="193"/>
      <c r="Y8" s="193"/>
      <c r="Z8" s="193"/>
      <c r="AA8" s="193"/>
      <c r="AB8" s="193"/>
      <c r="AC8" s="192"/>
      <c r="AD8" s="192"/>
    </row>
    <row r="9" spans="2:32" ht="13" customHeight="1" x14ac:dyDescent="0.15">
      <c r="B9" s="189" t="str">
        <f>[128]Base_01!$B3</f>
        <v>Distrik</v>
      </c>
      <c r="C9" s="189"/>
      <c r="F9" s="189"/>
      <c r="H9" s="191" t="s">
        <v>2</v>
      </c>
      <c r="I9" s="190" t="str">
        <f>[128]Base_01!$C3</f>
        <v>Sorong Manoi</v>
      </c>
      <c r="Q9" s="189" t="s">
        <v>361</v>
      </c>
      <c r="U9" s="188" t="s">
        <v>2</v>
      </c>
      <c r="V9" s="469"/>
      <c r="W9" s="469"/>
      <c r="X9" s="469"/>
      <c r="Y9" s="469"/>
      <c r="Z9" s="469"/>
      <c r="AA9" s="469"/>
      <c r="AB9" s="469"/>
      <c r="AC9" s="469"/>
      <c r="AD9" s="469"/>
    </row>
    <row r="10" spans="2:32" ht="13" customHeight="1" x14ac:dyDescent="0.15">
      <c r="B10" s="189" t="str">
        <f>[128]Base_01!$B4</f>
        <v>Kota</v>
      </c>
      <c r="C10" s="189"/>
      <c r="F10" s="189"/>
      <c r="H10" s="191" t="s">
        <v>2</v>
      </c>
      <c r="I10" s="190" t="str">
        <f>[128]Base_01!$C4</f>
        <v>Sorong</v>
      </c>
      <c r="Q10" s="189" t="s">
        <v>368</v>
      </c>
      <c r="U10" s="188" t="s">
        <v>2</v>
      </c>
      <c r="V10" s="192"/>
      <c r="W10" s="193"/>
      <c r="X10" s="193"/>
      <c r="Y10" s="193"/>
      <c r="Z10" s="193"/>
      <c r="AA10" s="193"/>
      <c r="AB10" s="193"/>
      <c r="AC10" s="192"/>
      <c r="AD10" s="192"/>
    </row>
    <row r="11" spans="2:32" ht="13" customHeight="1" x14ac:dyDescent="0.15">
      <c r="B11" s="189" t="str">
        <f>[128]Base_01!$B5</f>
        <v>Provinsi</v>
      </c>
      <c r="C11" s="189"/>
      <c r="F11" s="189"/>
      <c r="H11" s="191" t="s">
        <v>2</v>
      </c>
      <c r="I11" s="190" t="str">
        <f>[128]Base_01!$C5</f>
        <v>Papua Barat Daya</v>
      </c>
      <c r="Q11" s="189" t="s">
        <v>476</v>
      </c>
      <c r="U11" s="188" t="s">
        <v>2</v>
      </c>
      <c r="V11" s="189"/>
      <c r="AC11" s="189"/>
      <c r="AD11" s="189"/>
    </row>
    <row r="12" spans="2:32" ht="12" customHeight="1" x14ac:dyDescent="0.15">
      <c r="B12" s="188"/>
      <c r="C12" s="188"/>
      <c r="D12" s="188"/>
      <c r="E12" s="188"/>
      <c r="F12" s="188"/>
      <c r="G12" s="188"/>
      <c r="H12" s="188"/>
      <c r="AB12" s="188"/>
      <c r="AC12" s="188"/>
      <c r="AD12" s="188"/>
    </row>
    <row r="13" spans="2:32" ht="39" customHeight="1" x14ac:dyDescent="0.15">
      <c r="B13" s="197" t="s">
        <v>475</v>
      </c>
      <c r="C13" s="461" t="s">
        <v>474</v>
      </c>
      <c r="D13" s="461"/>
      <c r="E13" s="461"/>
      <c r="F13" s="461"/>
      <c r="G13" s="461"/>
      <c r="H13" s="461"/>
      <c r="I13" s="461"/>
      <c r="J13" s="461"/>
      <c r="K13" s="461"/>
      <c r="L13" s="461" t="s">
        <v>473</v>
      </c>
      <c r="M13" s="461"/>
      <c r="N13" s="461"/>
      <c r="O13" s="461" t="s">
        <v>472</v>
      </c>
      <c r="P13" s="461"/>
      <c r="Q13" s="461"/>
      <c r="R13" s="461"/>
      <c r="S13" s="461"/>
      <c r="T13" s="461"/>
      <c r="U13" s="461"/>
      <c r="V13" s="461"/>
      <c r="W13" s="461" t="s">
        <v>471</v>
      </c>
      <c r="X13" s="461"/>
      <c r="Y13" s="461"/>
      <c r="Z13" s="461"/>
      <c r="AA13" s="461"/>
      <c r="AB13" s="461"/>
      <c r="AC13" s="461"/>
      <c r="AD13" s="461"/>
      <c r="AE13" s="461"/>
    </row>
    <row r="14" spans="2:32" ht="45" customHeight="1" x14ac:dyDescent="0.15">
      <c r="B14" s="196">
        <v>1</v>
      </c>
      <c r="C14" s="460" t="str">
        <f>A.1!C12</f>
        <v>Nama PB 1</v>
      </c>
      <c r="D14" s="460"/>
      <c r="E14" s="460"/>
      <c r="F14" s="460"/>
      <c r="G14" s="460"/>
      <c r="H14" s="460"/>
      <c r="I14" s="460"/>
      <c r="J14" s="460"/>
      <c r="K14" s="460"/>
      <c r="L14" s="458" t="str">
        <f t="shared" ref="L14:L33" si="0">IF(C14&lt;&gt;0,"CPB","")</f>
        <v>CPB</v>
      </c>
      <c r="M14" s="458"/>
      <c r="N14" s="458"/>
      <c r="O14" s="462" t="str">
        <f>A.1!E12</f>
        <v>Jalan Kanal Victory RT 1 RW 1</v>
      </c>
      <c r="P14" s="462"/>
      <c r="Q14" s="462"/>
      <c r="R14" s="462"/>
      <c r="S14" s="462"/>
      <c r="T14" s="462"/>
      <c r="U14" s="462"/>
      <c r="V14" s="462"/>
      <c r="W14" s="466"/>
      <c r="X14" s="467"/>
      <c r="Y14" s="467"/>
      <c r="Z14" s="467"/>
      <c r="AA14" s="467"/>
      <c r="AB14" s="467"/>
      <c r="AC14" s="467"/>
      <c r="AD14" s="467"/>
      <c r="AE14" s="468"/>
    </row>
    <row r="15" spans="2:32" ht="45" customHeight="1" x14ac:dyDescent="0.15">
      <c r="B15" s="196">
        <v>2</v>
      </c>
      <c r="C15" s="460" t="str">
        <f>A.1!C13</f>
        <v>Nama PB 2</v>
      </c>
      <c r="D15" s="460"/>
      <c r="E15" s="460"/>
      <c r="F15" s="460"/>
      <c r="G15" s="460"/>
      <c r="H15" s="460"/>
      <c r="I15" s="460"/>
      <c r="J15" s="460"/>
      <c r="K15" s="460"/>
      <c r="L15" s="458" t="str">
        <f t="shared" si="0"/>
        <v>CPB</v>
      </c>
      <c r="M15" s="458"/>
      <c r="N15" s="458"/>
      <c r="O15" s="462" t="str">
        <f>A.1!E13</f>
        <v>Jalan Kanal Victory RT 1 RW 1</v>
      </c>
      <c r="P15" s="462"/>
      <c r="Q15" s="462"/>
      <c r="R15" s="462"/>
      <c r="S15" s="462"/>
      <c r="T15" s="462"/>
      <c r="U15" s="462"/>
      <c r="V15" s="462"/>
      <c r="W15" s="466"/>
      <c r="X15" s="467"/>
      <c r="Y15" s="467"/>
      <c r="Z15" s="467"/>
      <c r="AA15" s="467"/>
      <c r="AB15" s="467"/>
      <c r="AC15" s="467"/>
      <c r="AD15" s="467"/>
      <c r="AE15" s="468"/>
      <c r="AF15" s="186"/>
    </row>
    <row r="16" spans="2:32" ht="45" customHeight="1" x14ac:dyDescent="0.15">
      <c r="B16" s="196">
        <v>3</v>
      </c>
      <c r="C16" s="460" t="str">
        <f>A.1!C14</f>
        <v>Nama PB 3</v>
      </c>
      <c r="D16" s="460"/>
      <c r="E16" s="460"/>
      <c r="F16" s="460"/>
      <c r="G16" s="460"/>
      <c r="H16" s="460"/>
      <c r="I16" s="460"/>
      <c r="J16" s="460"/>
      <c r="K16" s="460"/>
      <c r="L16" s="458" t="str">
        <f t="shared" si="0"/>
        <v>CPB</v>
      </c>
      <c r="M16" s="458"/>
      <c r="N16" s="458"/>
      <c r="O16" s="462" t="str">
        <f>A.1!E14</f>
        <v>Jalan Kanal Victory RT 1 RW 1</v>
      </c>
      <c r="P16" s="462"/>
      <c r="Q16" s="462"/>
      <c r="R16" s="462"/>
      <c r="S16" s="462"/>
      <c r="T16" s="462"/>
      <c r="U16" s="462"/>
      <c r="V16" s="462"/>
      <c r="W16" s="466"/>
      <c r="X16" s="467"/>
      <c r="Y16" s="467"/>
      <c r="Z16" s="467"/>
      <c r="AA16" s="467"/>
      <c r="AB16" s="467"/>
      <c r="AC16" s="467"/>
      <c r="AD16" s="467"/>
      <c r="AE16" s="468"/>
      <c r="AF16" s="187"/>
    </row>
    <row r="17" spans="2:31" ht="45" customHeight="1" x14ac:dyDescent="0.15">
      <c r="B17" s="196">
        <v>4</v>
      </c>
      <c r="C17" s="460" t="str">
        <f>A.1!C15</f>
        <v>Nama PB 4</v>
      </c>
      <c r="D17" s="460"/>
      <c r="E17" s="460"/>
      <c r="F17" s="460"/>
      <c r="G17" s="460"/>
      <c r="H17" s="460"/>
      <c r="I17" s="460"/>
      <c r="J17" s="460"/>
      <c r="K17" s="460"/>
      <c r="L17" s="458" t="str">
        <f t="shared" si="0"/>
        <v>CPB</v>
      </c>
      <c r="M17" s="458"/>
      <c r="N17" s="458"/>
      <c r="O17" s="462" t="str">
        <f>A.1!E15</f>
        <v>Jalan Kanal Victory RT 1 RW 1</v>
      </c>
      <c r="P17" s="462"/>
      <c r="Q17" s="462"/>
      <c r="R17" s="462"/>
      <c r="S17" s="462"/>
      <c r="T17" s="462"/>
      <c r="U17" s="462"/>
      <c r="V17" s="462"/>
      <c r="W17" s="466"/>
      <c r="X17" s="467"/>
      <c r="Y17" s="467"/>
      <c r="Z17" s="467"/>
      <c r="AA17" s="467"/>
      <c r="AB17" s="467"/>
      <c r="AC17" s="467"/>
      <c r="AD17" s="467"/>
      <c r="AE17" s="468"/>
    </row>
    <row r="18" spans="2:31" ht="45" customHeight="1" x14ac:dyDescent="0.15">
      <c r="B18" s="196">
        <v>5</v>
      </c>
      <c r="C18" s="460" t="str">
        <f>A.1!C16</f>
        <v>Nama PB 5</v>
      </c>
      <c r="D18" s="460"/>
      <c r="E18" s="460"/>
      <c r="F18" s="460"/>
      <c r="G18" s="460"/>
      <c r="H18" s="460"/>
      <c r="I18" s="460"/>
      <c r="J18" s="460"/>
      <c r="K18" s="460"/>
      <c r="L18" s="458" t="str">
        <f t="shared" si="0"/>
        <v>CPB</v>
      </c>
      <c r="M18" s="458"/>
      <c r="N18" s="458"/>
      <c r="O18" s="462" t="str">
        <f>A.1!E16</f>
        <v>Jalan Kanal Victory RT 1 RW 1</v>
      </c>
      <c r="P18" s="462"/>
      <c r="Q18" s="462"/>
      <c r="R18" s="462"/>
      <c r="S18" s="462"/>
      <c r="T18" s="462"/>
      <c r="U18" s="462"/>
      <c r="V18" s="462"/>
      <c r="W18" s="466"/>
      <c r="X18" s="467"/>
      <c r="Y18" s="467"/>
      <c r="Z18" s="467"/>
      <c r="AA18" s="467"/>
      <c r="AB18" s="467"/>
      <c r="AC18" s="467"/>
      <c r="AD18" s="467"/>
      <c r="AE18" s="468"/>
    </row>
    <row r="19" spans="2:31" ht="45" customHeight="1" x14ac:dyDescent="0.15">
      <c r="B19" s="196">
        <v>6</v>
      </c>
      <c r="C19" s="460" t="str">
        <f>A.1!C17</f>
        <v>Nama PB 6</v>
      </c>
      <c r="D19" s="460"/>
      <c r="E19" s="460"/>
      <c r="F19" s="460"/>
      <c r="G19" s="460"/>
      <c r="H19" s="460"/>
      <c r="I19" s="460"/>
      <c r="J19" s="460"/>
      <c r="K19" s="460"/>
      <c r="L19" s="458" t="str">
        <f t="shared" si="0"/>
        <v>CPB</v>
      </c>
      <c r="M19" s="458"/>
      <c r="N19" s="458"/>
      <c r="O19" s="462" t="str">
        <f>A.1!E17</f>
        <v>Jalan Kanal Victory RT 1 RW 1</v>
      </c>
      <c r="P19" s="462"/>
      <c r="Q19" s="462"/>
      <c r="R19" s="462"/>
      <c r="S19" s="462"/>
      <c r="T19" s="462"/>
      <c r="U19" s="462"/>
      <c r="V19" s="462"/>
      <c r="W19" s="466"/>
      <c r="X19" s="467"/>
      <c r="Y19" s="467"/>
      <c r="Z19" s="467"/>
      <c r="AA19" s="467"/>
      <c r="AB19" s="467"/>
      <c r="AC19" s="467"/>
      <c r="AD19" s="467"/>
      <c r="AE19" s="468"/>
    </row>
    <row r="20" spans="2:31" ht="45" customHeight="1" x14ac:dyDescent="0.15">
      <c r="B20" s="196">
        <v>7</v>
      </c>
      <c r="C20" s="460" t="str">
        <f>A.1!C18</f>
        <v>Nama PB 7</v>
      </c>
      <c r="D20" s="460"/>
      <c r="E20" s="460"/>
      <c r="F20" s="460"/>
      <c r="G20" s="460"/>
      <c r="H20" s="460"/>
      <c r="I20" s="460"/>
      <c r="J20" s="460"/>
      <c r="K20" s="460"/>
      <c r="L20" s="458" t="str">
        <f t="shared" si="0"/>
        <v>CPB</v>
      </c>
      <c r="M20" s="458"/>
      <c r="N20" s="458"/>
      <c r="O20" s="462" t="str">
        <f>A.1!E18</f>
        <v>Jalan Kanal Victory RT 1 RW 1</v>
      </c>
      <c r="P20" s="462"/>
      <c r="Q20" s="462"/>
      <c r="R20" s="462"/>
      <c r="S20" s="462"/>
      <c r="T20" s="462"/>
      <c r="U20" s="462"/>
      <c r="V20" s="462"/>
      <c r="W20" s="466"/>
      <c r="X20" s="467"/>
      <c r="Y20" s="467"/>
      <c r="Z20" s="467"/>
      <c r="AA20" s="467"/>
      <c r="AB20" s="467"/>
      <c r="AC20" s="467"/>
      <c r="AD20" s="467"/>
      <c r="AE20" s="468"/>
    </row>
    <row r="21" spans="2:31" ht="45" customHeight="1" x14ac:dyDescent="0.15">
      <c r="B21" s="196">
        <v>8</v>
      </c>
      <c r="C21" s="460" t="str">
        <f>A.1!C19</f>
        <v>Nama PB 8</v>
      </c>
      <c r="D21" s="460"/>
      <c r="E21" s="460"/>
      <c r="F21" s="460"/>
      <c r="G21" s="460"/>
      <c r="H21" s="460"/>
      <c r="I21" s="460"/>
      <c r="J21" s="460"/>
      <c r="K21" s="460"/>
      <c r="L21" s="458" t="str">
        <f t="shared" si="0"/>
        <v>CPB</v>
      </c>
      <c r="M21" s="458"/>
      <c r="N21" s="458"/>
      <c r="O21" s="462" t="str">
        <f>A.1!E19</f>
        <v>Jalan Kanal Victory RT 2 RW 1</v>
      </c>
      <c r="P21" s="462"/>
      <c r="Q21" s="462"/>
      <c r="R21" s="462"/>
      <c r="S21" s="462"/>
      <c r="T21" s="462"/>
      <c r="U21" s="462"/>
      <c r="V21" s="462"/>
      <c r="W21" s="466"/>
      <c r="X21" s="467"/>
      <c r="Y21" s="467"/>
      <c r="Z21" s="467"/>
      <c r="AA21" s="467"/>
      <c r="AB21" s="467"/>
      <c r="AC21" s="467"/>
      <c r="AD21" s="467"/>
      <c r="AE21" s="468"/>
    </row>
    <row r="22" spans="2:31" ht="45" customHeight="1" x14ac:dyDescent="0.15">
      <c r="B22" s="196">
        <v>9</v>
      </c>
      <c r="C22" s="460" t="str">
        <f>A.1!C20</f>
        <v>Nama PB 9</v>
      </c>
      <c r="D22" s="460"/>
      <c r="E22" s="460"/>
      <c r="F22" s="460"/>
      <c r="G22" s="460"/>
      <c r="H22" s="460"/>
      <c r="I22" s="460"/>
      <c r="J22" s="460"/>
      <c r="K22" s="460"/>
      <c r="L22" s="458" t="str">
        <f t="shared" si="0"/>
        <v>CPB</v>
      </c>
      <c r="M22" s="458"/>
      <c r="N22" s="458"/>
      <c r="O22" s="462" t="str">
        <f>A.1!E20</f>
        <v>Jalan Kanal Victory RT 2 RW 1</v>
      </c>
      <c r="P22" s="462"/>
      <c r="Q22" s="462"/>
      <c r="R22" s="462"/>
      <c r="S22" s="462"/>
      <c r="T22" s="462"/>
      <c r="U22" s="462"/>
      <c r="V22" s="462"/>
      <c r="W22" s="466"/>
      <c r="X22" s="467"/>
      <c r="Y22" s="467"/>
      <c r="Z22" s="467"/>
      <c r="AA22" s="467"/>
      <c r="AB22" s="467"/>
      <c r="AC22" s="467"/>
      <c r="AD22" s="467"/>
      <c r="AE22" s="468"/>
    </row>
    <row r="23" spans="2:31" ht="45" customHeight="1" x14ac:dyDescent="0.15">
      <c r="B23" s="196">
        <v>10</v>
      </c>
      <c r="C23" s="460" t="str">
        <f>A.1!C21</f>
        <v>Nama PB 10</v>
      </c>
      <c r="D23" s="460"/>
      <c r="E23" s="460"/>
      <c r="F23" s="460"/>
      <c r="G23" s="460"/>
      <c r="H23" s="460"/>
      <c r="I23" s="460"/>
      <c r="J23" s="460"/>
      <c r="K23" s="460"/>
      <c r="L23" s="458" t="str">
        <f t="shared" si="0"/>
        <v>CPB</v>
      </c>
      <c r="M23" s="458"/>
      <c r="N23" s="458"/>
      <c r="O23" s="462" t="str">
        <f>A.1!E21</f>
        <v>Jalan Kanal Victory RT 2 RW 1</v>
      </c>
      <c r="P23" s="462"/>
      <c r="Q23" s="462"/>
      <c r="R23" s="462"/>
      <c r="S23" s="462"/>
      <c r="T23" s="462"/>
      <c r="U23" s="462"/>
      <c r="V23" s="462"/>
      <c r="W23" s="466"/>
      <c r="X23" s="467"/>
      <c r="Y23" s="467"/>
      <c r="Z23" s="467"/>
      <c r="AA23" s="467"/>
      <c r="AB23" s="467"/>
      <c r="AC23" s="467"/>
      <c r="AD23" s="467"/>
      <c r="AE23" s="468"/>
    </row>
    <row r="24" spans="2:31" ht="45" customHeight="1" x14ac:dyDescent="0.15">
      <c r="B24" s="196">
        <v>11</v>
      </c>
      <c r="C24" s="460" t="str">
        <f>A.1!C22</f>
        <v>Nama PB 11</v>
      </c>
      <c r="D24" s="460"/>
      <c r="E24" s="460"/>
      <c r="F24" s="460"/>
      <c r="G24" s="460"/>
      <c r="H24" s="460"/>
      <c r="I24" s="460"/>
      <c r="J24" s="460"/>
      <c r="K24" s="460"/>
      <c r="L24" s="458" t="str">
        <f t="shared" si="0"/>
        <v>CPB</v>
      </c>
      <c r="M24" s="458"/>
      <c r="N24" s="458"/>
      <c r="O24" s="462" t="str">
        <f>A.1!E22</f>
        <v>Jalan Kanal Victory RT 2 RW 1</v>
      </c>
      <c r="P24" s="462"/>
      <c r="Q24" s="462"/>
      <c r="R24" s="462"/>
      <c r="S24" s="462"/>
      <c r="T24" s="462"/>
      <c r="U24" s="462"/>
      <c r="V24" s="462"/>
      <c r="W24" s="466"/>
      <c r="X24" s="467"/>
      <c r="Y24" s="467"/>
      <c r="Z24" s="467"/>
      <c r="AA24" s="467"/>
      <c r="AB24" s="467"/>
      <c r="AC24" s="467"/>
      <c r="AD24" s="467"/>
      <c r="AE24" s="468"/>
    </row>
    <row r="25" spans="2:31" ht="45" customHeight="1" x14ac:dyDescent="0.15">
      <c r="B25" s="196">
        <v>12</v>
      </c>
      <c r="C25" s="460" t="str">
        <f>A.1!C23</f>
        <v>Nama PB 12</v>
      </c>
      <c r="D25" s="460"/>
      <c r="E25" s="460"/>
      <c r="F25" s="460"/>
      <c r="G25" s="460"/>
      <c r="H25" s="460"/>
      <c r="I25" s="460"/>
      <c r="J25" s="460"/>
      <c r="K25" s="460"/>
      <c r="L25" s="458" t="str">
        <f t="shared" si="0"/>
        <v>CPB</v>
      </c>
      <c r="M25" s="458"/>
      <c r="N25" s="458"/>
      <c r="O25" s="462" t="str">
        <f>A.1!E23</f>
        <v>Jalan Kanal Victory RT 2 RW 1</v>
      </c>
      <c r="P25" s="462"/>
      <c r="Q25" s="462"/>
      <c r="R25" s="462"/>
      <c r="S25" s="462"/>
      <c r="T25" s="462"/>
      <c r="U25" s="462"/>
      <c r="V25" s="462"/>
      <c r="W25" s="466"/>
      <c r="X25" s="467"/>
      <c r="Y25" s="467"/>
      <c r="Z25" s="467"/>
      <c r="AA25" s="467"/>
      <c r="AB25" s="467"/>
      <c r="AC25" s="467"/>
      <c r="AD25" s="467"/>
      <c r="AE25" s="468"/>
    </row>
    <row r="26" spans="2:31" ht="45" customHeight="1" x14ac:dyDescent="0.15">
      <c r="B26" s="196">
        <v>13</v>
      </c>
      <c r="C26" s="460" t="str">
        <f>A.1!C24</f>
        <v>Nama PB 13</v>
      </c>
      <c r="D26" s="460"/>
      <c r="E26" s="460"/>
      <c r="F26" s="460"/>
      <c r="G26" s="460"/>
      <c r="H26" s="460"/>
      <c r="I26" s="460"/>
      <c r="J26" s="460"/>
      <c r="K26" s="460"/>
      <c r="L26" s="458" t="str">
        <f t="shared" si="0"/>
        <v>CPB</v>
      </c>
      <c r="M26" s="458"/>
      <c r="N26" s="458"/>
      <c r="O26" s="462" t="str">
        <f>A.1!E24</f>
        <v>Jalan Kanal Victory RT 2 RW 1</v>
      </c>
      <c r="P26" s="462"/>
      <c r="Q26" s="462"/>
      <c r="R26" s="462"/>
      <c r="S26" s="462"/>
      <c r="T26" s="462"/>
      <c r="U26" s="462"/>
      <c r="V26" s="462"/>
      <c r="W26" s="466"/>
      <c r="X26" s="467"/>
      <c r="Y26" s="467"/>
      <c r="Z26" s="467"/>
      <c r="AA26" s="467"/>
      <c r="AB26" s="467"/>
      <c r="AC26" s="467"/>
      <c r="AD26" s="467"/>
      <c r="AE26" s="468"/>
    </row>
    <row r="27" spans="2:31" ht="45" customHeight="1" x14ac:dyDescent="0.15">
      <c r="B27" s="196">
        <v>14</v>
      </c>
      <c r="C27" s="460" t="str">
        <f>A.1!C25</f>
        <v>Nama PB 14</v>
      </c>
      <c r="D27" s="460"/>
      <c r="E27" s="460"/>
      <c r="F27" s="460"/>
      <c r="G27" s="460"/>
      <c r="H27" s="460"/>
      <c r="I27" s="460"/>
      <c r="J27" s="460"/>
      <c r="K27" s="460"/>
      <c r="L27" s="458" t="str">
        <f t="shared" si="0"/>
        <v>CPB</v>
      </c>
      <c r="M27" s="458"/>
      <c r="N27" s="458"/>
      <c r="O27" s="462" t="str">
        <f>A.1!E25</f>
        <v>Jalan Kanal Victory RT 2 RW 1</v>
      </c>
      <c r="P27" s="462"/>
      <c r="Q27" s="462"/>
      <c r="R27" s="462"/>
      <c r="S27" s="462"/>
      <c r="T27" s="462"/>
      <c r="U27" s="462"/>
      <c r="V27" s="462"/>
      <c r="W27" s="466"/>
      <c r="X27" s="467"/>
      <c r="Y27" s="467"/>
      <c r="Z27" s="467"/>
      <c r="AA27" s="467"/>
      <c r="AB27" s="467"/>
      <c r="AC27" s="467"/>
      <c r="AD27" s="467"/>
      <c r="AE27" s="468"/>
    </row>
    <row r="28" spans="2:31" ht="45" customHeight="1" x14ac:dyDescent="0.15">
      <c r="B28" s="196">
        <v>15</v>
      </c>
      <c r="C28" s="460" t="str">
        <f>A.1!C26</f>
        <v>Nama PB 15</v>
      </c>
      <c r="D28" s="460"/>
      <c r="E28" s="460"/>
      <c r="F28" s="460"/>
      <c r="G28" s="460"/>
      <c r="H28" s="460"/>
      <c r="I28" s="460"/>
      <c r="J28" s="460"/>
      <c r="K28" s="460"/>
      <c r="L28" s="458" t="str">
        <f t="shared" si="0"/>
        <v>CPB</v>
      </c>
      <c r="M28" s="458"/>
      <c r="N28" s="458"/>
      <c r="O28" s="462" t="str">
        <f>A.1!E26</f>
        <v>Jalan Kanal Victory RT 2 RW 1</v>
      </c>
      <c r="P28" s="462"/>
      <c r="Q28" s="462"/>
      <c r="R28" s="462"/>
      <c r="S28" s="462"/>
      <c r="T28" s="462"/>
      <c r="U28" s="462"/>
      <c r="V28" s="462"/>
      <c r="W28" s="466"/>
      <c r="X28" s="467"/>
      <c r="Y28" s="467"/>
      <c r="Z28" s="467"/>
      <c r="AA28" s="467"/>
      <c r="AB28" s="467"/>
      <c r="AC28" s="467"/>
      <c r="AD28" s="467"/>
      <c r="AE28" s="468"/>
    </row>
    <row r="29" spans="2:31" ht="45" customHeight="1" x14ac:dyDescent="0.15">
      <c r="B29" s="196">
        <v>16</v>
      </c>
      <c r="C29" s="460" t="str">
        <f>A.1!C27</f>
        <v>Nama PB 16</v>
      </c>
      <c r="D29" s="460"/>
      <c r="E29" s="460"/>
      <c r="F29" s="460"/>
      <c r="G29" s="460"/>
      <c r="H29" s="460"/>
      <c r="I29" s="460"/>
      <c r="J29" s="460"/>
      <c r="K29" s="460"/>
      <c r="L29" s="458" t="str">
        <f t="shared" si="0"/>
        <v>CPB</v>
      </c>
      <c r="M29" s="458"/>
      <c r="N29" s="458"/>
      <c r="O29" s="462" t="str">
        <f>A.1!E27</f>
        <v>Jalan Kanal Victory RT 2 RW 1</v>
      </c>
      <c r="P29" s="462"/>
      <c r="Q29" s="462"/>
      <c r="R29" s="462"/>
      <c r="S29" s="462"/>
      <c r="T29" s="462"/>
      <c r="U29" s="462"/>
      <c r="V29" s="462"/>
      <c r="W29" s="466"/>
      <c r="X29" s="467"/>
      <c r="Y29" s="467"/>
      <c r="Z29" s="467"/>
      <c r="AA29" s="467"/>
      <c r="AB29" s="467"/>
      <c r="AC29" s="467"/>
      <c r="AD29" s="467"/>
      <c r="AE29" s="468"/>
    </row>
    <row r="30" spans="2:31" ht="45" customHeight="1" x14ac:dyDescent="0.15">
      <c r="B30" s="196">
        <v>17</v>
      </c>
      <c r="C30" s="460" t="str">
        <f>A.1!C28</f>
        <v>Nama PB 17</v>
      </c>
      <c r="D30" s="460"/>
      <c r="E30" s="460"/>
      <c r="F30" s="460"/>
      <c r="G30" s="460"/>
      <c r="H30" s="460"/>
      <c r="I30" s="460"/>
      <c r="J30" s="460"/>
      <c r="K30" s="460"/>
      <c r="L30" s="458" t="str">
        <f t="shared" si="0"/>
        <v>CPB</v>
      </c>
      <c r="M30" s="458"/>
      <c r="N30" s="458"/>
      <c r="O30" s="462" t="str">
        <f>A.1!E28</f>
        <v>Jalan Kanal Victory RT 1 RW 2</v>
      </c>
      <c r="P30" s="462"/>
      <c r="Q30" s="462"/>
      <c r="R30" s="462"/>
      <c r="S30" s="462"/>
      <c r="T30" s="462"/>
      <c r="U30" s="462"/>
      <c r="V30" s="462"/>
      <c r="W30" s="466"/>
      <c r="X30" s="467"/>
      <c r="Y30" s="467"/>
      <c r="Z30" s="467"/>
      <c r="AA30" s="467"/>
      <c r="AB30" s="467"/>
      <c r="AC30" s="467"/>
      <c r="AD30" s="467"/>
      <c r="AE30" s="468"/>
    </row>
    <row r="31" spans="2:31" ht="45" customHeight="1" x14ac:dyDescent="0.15">
      <c r="B31" s="196">
        <v>18</v>
      </c>
      <c r="C31" s="460" t="str">
        <f>A.1!C29</f>
        <v>Nama PB 18</v>
      </c>
      <c r="D31" s="460"/>
      <c r="E31" s="460"/>
      <c r="F31" s="460"/>
      <c r="G31" s="460"/>
      <c r="H31" s="460"/>
      <c r="I31" s="460"/>
      <c r="J31" s="460"/>
      <c r="K31" s="460"/>
      <c r="L31" s="458" t="str">
        <f t="shared" si="0"/>
        <v>CPB</v>
      </c>
      <c r="M31" s="458"/>
      <c r="N31" s="458"/>
      <c r="O31" s="462" t="str">
        <f>A.1!E29</f>
        <v>Jalan Kanal Victory RT 1 RW 2</v>
      </c>
      <c r="P31" s="462"/>
      <c r="Q31" s="462"/>
      <c r="R31" s="462"/>
      <c r="S31" s="462"/>
      <c r="T31" s="462"/>
      <c r="U31" s="462"/>
      <c r="V31" s="462"/>
      <c r="W31" s="466"/>
      <c r="X31" s="467"/>
      <c r="Y31" s="467"/>
      <c r="Z31" s="467"/>
      <c r="AA31" s="467"/>
      <c r="AB31" s="467"/>
      <c r="AC31" s="467"/>
      <c r="AD31" s="467"/>
      <c r="AE31" s="468"/>
    </row>
    <row r="32" spans="2:31" ht="45" customHeight="1" x14ac:dyDescent="0.15">
      <c r="B32" s="196">
        <v>19</v>
      </c>
      <c r="C32" s="460" t="str">
        <f>A.1!C30</f>
        <v>Nama PB 19</v>
      </c>
      <c r="D32" s="460"/>
      <c r="E32" s="460"/>
      <c r="F32" s="460"/>
      <c r="G32" s="460"/>
      <c r="H32" s="460"/>
      <c r="I32" s="460"/>
      <c r="J32" s="460"/>
      <c r="K32" s="460"/>
      <c r="L32" s="458" t="str">
        <f t="shared" si="0"/>
        <v>CPB</v>
      </c>
      <c r="M32" s="458"/>
      <c r="N32" s="458"/>
      <c r="O32" s="462" t="str">
        <f>A.1!E30</f>
        <v>Jalan Kanal Victory RT 1 RW 2</v>
      </c>
      <c r="P32" s="462"/>
      <c r="Q32" s="462"/>
      <c r="R32" s="462"/>
      <c r="S32" s="462"/>
      <c r="T32" s="462"/>
      <c r="U32" s="462"/>
      <c r="V32" s="462"/>
      <c r="W32" s="466"/>
      <c r="X32" s="467"/>
      <c r="Y32" s="467"/>
      <c r="Z32" s="467"/>
      <c r="AA32" s="467"/>
      <c r="AB32" s="467"/>
      <c r="AC32" s="467"/>
      <c r="AD32" s="467"/>
      <c r="AE32" s="468"/>
    </row>
    <row r="33" spans="2:31" ht="45" customHeight="1" x14ac:dyDescent="0.15">
      <c r="B33" s="196">
        <v>20</v>
      </c>
      <c r="C33" s="460" t="str">
        <f>A.1!C31</f>
        <v>Nama PB 20</v>
      </c>
      <c r="D33" s="460"/>
      <c r="E33" s="460"/>
      <c r="F33" s="460"/>
      <c r="G33" s="460"/>
      <c r="H33" s="460"/>
      <c r="I33" s="460"/>
      <c r="J33" s="460"/>
      <c r="K33" s="460"/>
      <c r="L33" s="458" t="str">
        <f t="shared" si="0"/>
        <v>CPB</v>
      </c>
      <c r="M33" s="458"/>
      <c r="N33" s="458"/>
      <c r="O33" s="462" t="str">
        <f>A.1!E31</f>
        <v>Jalan Kanal Victory RT 1 RW 2</v>
      </c>
      <c r="P33" s="462"/>
      <c r="Q33" s="462"/>
      <c r="R33" s="462"/>
      <c r="S33" s="462"/>
      <c r="T33" s="462"/>
      <c r="U33" s="462"/>
      <c r="V33" s="462"/>
      <c r="W33" s="466"/>
      <c r="X33" s="467"/>
      <c r="Y33" s="467"/>
      <c r="Z33" s="467"/>
      <c r="AA33" s="467"/>
      <c r="AB33" s="467"/>
      <c r="AC33" s="467"/>
      <c r="AD33" s="467"/>
      <c r="AE33" s="468"/>
    </row>
    <row r="34" spans="2:31" ht="45" customHeight="1" x14ac:dyDescent="0.15">
      <c r="B34" s="196">
        <v>21</v>
      </c>
      <c r="C34" s="460"/>
      <c r="D34" s="460"/>
      <c r="E34" s="460"/>
      <c r="F34" s="460"/>
      <c r="G34" s="460"/>
      <c r="H34" s="460"/>
      <c r="I34" s="460"/>
      <c r="J34" s="460"/>
      <c r="K34" s="460"/>
      <c r="L34" s="459"/>
      <c r="M34" s="459"/>
      <c r="N34" s="459"/>
      <c r="O34" s="462"/>
      <c r="P34" s="462"/>
      <c r="Q34" s="462"/>
      <c r="R34" s="462"/>
      <c r="S34" s="462"/>
      <c r="T34" s="462"/>
      <c r="U34" s="462"/>
      <c r="V34" s="462"/>
      <c r="W34" s="466"/>
      <c r="X34" s="467"/>
      <c r="Y34" s="467"/>
      <c r="Z34" s="467"/>
      <c r="AA34" s="467"/>
      <c r="AB34" s="467"/>
      <c r="AC34" s="467"/>
      <c r="AD34" s="467"/>
      <c r="AE34" s="468"/>
    </row>
    <row r="35" spans="2:31" ht="45" customHeight="1" x14ac:dyDescent="0.15">
      <c r="B35" s="196">
        <v>22</v>
      </c>
      <c r="C35" s="460"/>
      <c r="D35" s="460"/>
      <c r="E35" s="460"/>
      <c r="F35" s="460"/>
      <c r="G35" s="460"/>
      <c r="H35" s="460"/>
      <c r="I35" s="460"/>
      <c r="J35" s="460"/>
      <c r="K35" s="460"/>
      <c r="L35" s="459"/>
      <c r="M35" s="459"/>
      <c r="N35" s="459"/>
      <c r="O35" s="462"/>
      <c r="P35" s="462"/>
      <c r="Q35" s="462"/>
      <c r="R35" s="462"/>
      <c r="S35" s="462"/>
      <c r="T35" s="462"/>
      <c r="U35" s="462"/>
      <c r="V35" s="462"/>
      <c r="W35" s="466"/>
      <c r="X35" s="467"/>
      <c r="Y35" s="467"/>
      <c r="Z35" s="467"/>
      <c r="AA35" s="467"/>
      <c r="AB35" s="467"/>
      <c r="AC35" s="467"/>
      <c r="AD35" s="467"/>
      <c r="AE35" s="468"/>
    </row>
    <row r="36" spans="2:31" ht="45" customHeight="1" x14ac:dyDescent="0.15">
      <c r="B36" s="196">
        <v>23</v>
      </c>
      <c r="C36" s="460"/>
      <c r="D36" s="460"/>
      <c r="E36" s="460"/>
      <c r="F36" s="460"/>
      <c r="G36" s="460"/>
      <c r="H36" s="460"/>
      <c r="I36" s="460"/>
      <c r="J36" s="460"/>
      <c r="K36" s="460"/>
      <c r="L36" s="459"/>
      <c r="M36" s="459"/>
      <c r="N36" s="459"/>
      <c r="O36" s="462"/>
      <c r="P36" s="462"/>
      <c r="Q36" s="462"/>
      <c r="R36" s="462"/>
      <c r="S36" s="462"/>
      <c r="T36" s="462"/>
      <c r="U36" s="462"/>
      <c r="V36" s="462"/>
      <c r="W36" s="466"/>
      <c r="X36" s="467"/>
      <c r="Y36" s="467"/>
      <c r="Z36" s="467"/>
      <c r="AA36" s="467"/>
      <c r="AB36" s="467"/>
      <c r="AC36" s="467"/>
      <c r="AD36" s="467"/>
      <c r="AE36" s="468"/>
    </row>
    <row r="37" spans="2:31" ht="45" customHeight="1" x14ac:dyDescent="0.15">
      <c r="B37" s="196">
        <v>24</v>
      </c>
      <c r="C37" s="460"/>
      <c r="D37" s="460"/>
      <c r="E37" s="460"/>
      <c r="F37" s="460"/>
      <c r="G37" s="460"/>
      <c r="H37" s="460"/>
      <c r="I37" s="460"/>
      <c r="J37" s="460"/>
      <c r="K37" s="460"/>
      <c r="L37" s="459"/>
      <c r="M37" s="459"/>
      <c r="N37" s="459"/>
      <c r="O37" s="462"/>
      <c r="P37" s="462"/>
      <c r="Q37" s="462"/>
      <c r="R37" s="462"/>
      <c r="S37" s="462"/>
      <c r="T37" s="462"/>
      <c r="U37" s="462"/>
      <c r="V37" s="462"/>
      <c r="W37" s="466"/>
      <c r="X37" s="467"/>
      <c r="Y37" s="467"/>
      <c r="Z37" s="467"/>
      <c r="AA37" s="467"/>
      <c r="AB37" s="467"/>
      <c r="AC37" s="467"/>
      <c r="AD37" s="467"/>
      <c r="AE37" s="468"/>
    </row>
    <row r="38" spans="2:31" ht="45" customHeight="1" x14ac:dyDescent="0.15">
      <c r="B38" s="196">
        <v>25</v>
      </c>
      <c r="C38" s="460"/>
      <c r="D38" s="460"/>
      <c r="E38" s="460"/>
      <c r="F38" s="460"/>
      <c r="G38" s="460"/>
      <c r="H38" s="460"/>
      <c r="I38" s="460"/>
      <c r="J38" s="460"/>
      <c r="K38" s="460"/>
      <c r="L38" s="459"/>
      <c r="M38" s="459"/>
      <c r="N38" s="459"/>
      <c r="O38" s="462"/>
      <c r="P38" s="462"/>
      <c r="Q38" s="462"/>
      <c r="R38" s="462"/>
      <c r="S38" s="462"/>
      <c r="T38" s="462"/>
      <c r="U38" s="462"/>
      <c r="V38" s="462"/>
      <c r="W38" s="466"/>
      <c r="X38" s="467"/>
      <c r="Y38" s="467"/>
      <c r="Z38" s="467"/>
      <c r="AA38" s="467"/>
      <c r="AB38" s="467"/>
      <c r="AC38" s="467"/>
      <c r="AD38" s="467"/>
      <c r="AE38" s="468"/>
    </row>
    <row r="39" spans="2:31" ht="45" customHeight="1" x14ac:dyDescent="0.15">
      <c r="B39" s="196">
        <v>26</v>
      </c>
      <c r="C39" s="460"/>
      <c r="D39" s="460"/>
      <c r="E39" s="460"/>
      <c r="F39" s="460"/>
      <c r="G39" s="460"/>
      <c r="H39" s="460"/>
      <c r="I39" s="460"/>
      <c r="J39" s="460"/>
      <c r="K39" s="460"/>
      <c r="L39" s="459"/>
      <c r="M39" s="459"/>
      <c r="N39" s="459"/>
      <c r="O39" s="462"/>
      <c r="P39" s="462"/>
      <c r="Q39" s="462"/>
      <c r="R39" s="462"/>
      <c r="S39" s="462"/>
      <c r="T39" s="462"/>
      <c r="U39" s="462"/>
      <c r="V39" s="462"/>
      <c r="W39" s="466"/>
      <c r="X39" s="467"/>
      <c r="Y39" s="467"/>
      <c r="Z39" s="467"/>
      <c r="AA39" s="467"/>
      <c r="AB39" s="467"/>
      <c r="AC39" s="467"/>
      <c r="AD39" s="467"/>
      <c r="AE39" s="468"/>
    </row>
    <row r="40" spans="2:31" ht="45" customHeight="1" x14ac:dyDescent="0.15">
      <c r="B40" s="196">
        <v>27</v>
      </c>
      <c r="C40" s="460"/>
      <c r="D40" s="460"/>
      <c r="E40" s="460"/>
      <c r="F40" s="460"/>
      <c r="G40" s="460"/>
      <c r="H40" s="460"/>
      <c r="I40" s="460"/>
      <c r="J40" s="460"/>
      <c r="K40" s="460"/>
      <c r="L40" s="459"/>
      <c r="M40" s="459"/>
      <c r="N40" s="459"/>
      <c r="O40" s="462"/>
      <c r="P40" s="462"/>
      <c r="Q40" s="462"/>
      <c r="R40" s="462"/>
      <c r="S40" s="462"/>
      <c r="T40" s="462"/>
      <c r="U40" s="462"/>
      <c r="V40" s="462"/>
      <c r="W40" s="466"/>
      <c r="X40" s="467"/>
      <c r="Y40" s="467"/>
      <c r="Z40" s="467"/>
      <c r="AA40" s="467"/>
      <c r="AB40" s="467"/>
      <c r="AC40" s="467"/>
      <c r="AD40" s="467"/>
      <c r="AE40" s="468"/>
    </row>
    <row r="41" spans="2:31" ht="45" customHeight="1" x14ac:dyDescent="0.15">
      <c r="B41" s="196">
        <v>28</v>
      </c>
      <c r="C41" s="460"/>
      <c r="D41" s="460"/>
      <c r="E41" s="460"/>
      <c r="F41" s="460"/>
      <c r="G41" s="460"/>
      <c r="H41" s="460"/>
      <c r="I41" s="460"/>
      <c r="J41" s="460"/>
      <c r="K41" s="460"/>
      <c r="L41" s="459"/>
      <c r="M41" s="459"/>
      <c r="N41" s="459"/>
      <c r="O41" s="462"/>
      <c r="P41" s="462"/>
      <c r="Q41" s="462"/>
      <c r="R41" s="462"/>
      <c r="S41" s="462"/>
      <c r="T41" s="462"/>
      <c r="U41" s="462"/>
      <c r="V41" s="462"/>
      <c r="W41" s="466"/>
      <c r="X41" s="467"/>
      <c r="Y41" s="467"/>
      <c r="Z41" s="467"/>
      <c r="AA41" s="467"/>
      <c r="AB41" s="467"/>
      <c r="AC41" s="467"/>
      <c r="AD41" s="467"/>
      <c r="AE41" s="468"/>
    </row>
    <row r="42" spans="2:31" ht="45" customHeight="1" x14ac:dyDescent="0.15">
      <c r="B42" s="196">
        <v>29</v>
      </c>
      <c r="C42" s="460"/>
      <c r="D42" s="460"/>
      <c r="E42" s="460"/>
      <c r="F42" s="460"/>
      <c r="G42" s="460"/>
      <c r="H42" s="460"/>
      <c r="I42" s="460"/>
      <c r="J42" s="460"/>
      <c r="K42" s="460"/>
      <c r="L42" s="459"/>
      <c r="M42" s="459"/>
      <c r="N42" s="459"/>
      <c r="O42" s="462"/>
      <c r="P42" s="462"/>
      <c r="Q42" s="462"/>
      <c r="R42" s="462"/>
      <c r="S42" s="462"/>
      <c r="T42" s="462"/>
      <c r="U42" s="462"/>
      <c r="V42" s="462"/>
      <c r="W42" s="466"/>
      <c r="X42" s="467"/>
      <c r="Y42" s="467"/>
      <c r="Z42" s="467"/>
      <c r="AA42" s="467"/>
      <c r="AB42" s="467"/>
      <c r="AC42" s="467"/>
      <c r="AD42" s="467"/>
      <c r="AE42" s="468"/>
    </row>
    <row r="43" spans="2:31" ht="45" customHeight="1" x14ac:dyDescent="0.15">
      <c r="B43" s="196">
        <v>30</v>
      </c>
      <c r="C43" s="460"/>
      <c r="D43" s="460"/>
      <c r="E43" s="460"/>
      <c r="F43" s="460"/>
      <c r="G43" s="460"/>
      <c r="H43" s="460"/>
      <c r="I43" s="460"/>
      <c r="J43" s="460"/>
      <c r="K43" s="460"/>
      <c r="L43" s="459"/>
      <c r="M43" s="459"/>
      <c r="N43" s="459"/>
      <c r="O43" s="462"/>
      <c r="P43" s="462"/>
      <c r="Q43" s="462"/>
      <c r="R43" s="462"/>
      <c r="S43" s="462"/>
      <c r="T43" s="462"/>
      <c r="U43" s="462"/>
      <c r="V43" s="462"/>
      <c r="W43" s="466"/>
      <c r="X43" s="467"/>
      <c r="Y43" s="467"/>
      <c r="Z43" s="467"/>
      <c r="AA43" s="467"/>
      <c r="AB43" s="467"/>
      <c r="AC43" s="467"/>
      <c r="AD43" s="467"/>
      <c r="AE43" s="468"/>
    </row>
    <row r="44" spans="2:31" ht="45" customHeight="1" x14ac:dyDescent="0.15">
      <c r="B44" s="196">
        <v>31</v>
      </c>
      <c r="C44" s="460"/>
      <c r="D44" s="460"/>
      <c r="E44" s="460"/>
      <c r="F44" s="460"/>
      <c r="G44" s="460"/>
      <c r="H44" s="460"/>
      <c r="I44" s="460"/>
      <c r="J44" s="460"/>
      <c r="K44" s="460"/>
      <c r="L44" s="459"/>
      <c r="M44" s="459"/>
      <c r="N44" s="459"/>
      <c r="O44" s="462"/>
      <c r="P44" s="462"/>
      <c r="Q44" s="462"/>
      <c r="R44" s="462"/>
      <c r="S44" s="462"/>
      <c r="T44" s="462"/>
      <c r="U44" s="462"/>
      <c r="V44" s="462"/>
      <c r="W44" s="466"/>
      <c r="X44" s="467"/>
      <c r="Y44" s="467"/>
      <c r="Z44" s="467"/>
      <c r="AA44" s="467"/>
      <c r="AB44" s="467"/>
      <c r="AC44" s="467"/>
      <c r="AD44" s="467"/>
      <c r="AE44" s="468"/>
    </row>
    <row r="45" spans="2:31" ht="45" customHeight="1" x14ac:dyDescent="0.15">
      <c r="B45" s="196">
        <v>32</v>
      </c>
      <c r="C45" s="460"/>
      <c r="D45" s="460"/>
      <c r="E45" s="460"/>
      <c r="F45" s="460"/>
      <c r="G45" s="460"/>
      <c r="H45" s="460"/>
      <c r="I45" s="460"/>
      <c r="J45" s="460"/>
      <c r="K45" s="460"/>
      <c r="L45" s="459"/>
      <c r="M45" s="459"/>
      <c r="N45" s="459"/>
      <c r="O45" s="462"/>
      <c r="P45" s="462"/>
      <c r="Q45" s="462"/>
      <c r="R45" s="462"/>
      <c r="S45" s="462"/>
      <c r="T45" s="462"/>
      <c r="U45" s="462"/>
      <c r="V45" s="462"/>
      <c r="W45" s="466"/>
      <c r="X45" s="467"/>
      <c r="Y45" s="467"/>
      <c r="Z45" s="467"/>
      <c r="AA45" s="467"/>
      <c r="AB45" s="467"/>
      <c r="AC45" s="467"/>
      <c r="AD45" s="467"/>
      <c r="AE45" s="468"/>
    </row>
    <row r="46" spans="2:31" ht="45" customHeight="1" x14ac:dyDescent="0.15">
      <c r="B46" s="196">
        <v>33</v>
      </c>
      <c r="C46" s="460"/>
      <c r="D46" s="460"/>
      <c r="E46" s="460"/>
      <c r="F46" s="460"/>
      <c r="G46" s="460"/>
      <c r="H46" s="460"/>
      <c r="I46" s="460"/>
      <c r="J46" s="460"/>
      <c r="K46" s="460"/>
      <c r="L46" s="459"/>
      <c r="M46" s="459"/>
      <c r="N46" s="459"/>
      <c r="O46" s="462"/>
      <c r="P46" s="462"/>
      <c r="Q46" s="462"/>
      <c r="R46" s="462"/>
      <c r="S46" s="462"/>
      <c r="T46" s="462"/>
      <c r="U46" s="462"/>
      <c r="V46" s="462"/>
      <c r="W46" s="466"/>
      <c r="X46" s="467"/>
      <c r="Y46" s="467"/>
      <c r="Z46" s="467"/>
      <c r="AA46" s="467"/>
      <c r="AB46" s="467"/>
      <c r="AC46" s="467"/>
      <c r="AD46" s="467"/>
      <c r="AE46" s="468"/>
    </row>
    <row r="47" spans="2:31" ht="45" customHeight="1" x14ac:dyDescent="0.15">
      <c r="B47" s="196">
        <v>34</v>
      </c>
      <c r="C47" s="460"/>
      <c r="D47" s="460"/>
      <c r="E47" s="460"/>
      <c r="F47" s="460"/>
      <c r="G47" s="460"/>
      <c r="H47" s="460"/>
      <c r="I47" s="460"/>
      <c r="J47" s="460"/>
      <c r="K47" s="460"/>
      <c r="L47" s="459"/>
      <c r="M47" s="459"/>
      <c r="N47" s="459"/>
      <c r="O47" s="462"/>
      <c r="P47" s="462"/>
      <c r="Q47" s="462"/>
      <c r="R47" s="462"/>
      <c r="S47" s="462"/>
      <c r="T47" s="462"/>
      <c r="U47" s="462"/>
      <c r="V47" s="462"/>
      <c r="W47" s="466"/>
      <c r="X47" s="467"/>
      <c r="Y47" s="467"/>
      <c r="Z47" s="467"/>
      <c r="AA47" s="467"/>
      <c r="AB47" s="467"/>
      <c r="AC47" s="467"/>
      <c r="AD47" s="467"/>
      <c r="AE47" s="468"/>
    </row>
    <row r="48" spans="2:31" ht="8.25" customHeight="1" x14ac:dyDescent="0.15"/>
  </sheetData>
  <mergeCells count="145">
    <mergeCell ref="C14:K14"/>
    <mergeCell ref="L14:N14"/>
    <mergeCell ref="O14:V14"/>
    <mergeCell ref="W14:AE14"/>
    <mergeCell ref="C15:K15"/>
    <mergeCell ref="L15:N15"/>
    <mergeCell ref="O15:V15"/>
    <mergeCell ref="W15:AE15"/>
    <mergeCell ref="Z2:AE2"/>
    <mergeCell ref="B4:AF4"/>
    <mergeCell ref="B5:AF5"/>
    <mergeCell ref="B6:AF6"/>
    <mergeCell ref="V9:AD9"/>
    <mergeCell ref="C13:K13"/>
    <mergeCell ref="L13:N13"/>
    <mergeCell ref="O13:V13"/>
    <mergeCell ref="W13:AE13"/>
    <mergeCell ref="C18:K18"/>
    <mergeCell ref="L18:N18"/>
    <mergeCell ref="O18:V18"/>
    <mergeCell ref="W18:AE18"/>
    <mergeCell ref="C19:K19"/>
    <mergeCell ref="L19:N19"/>
    <mergeCell ref="O19:V19"/>
    <mergeCell ref="W19:AE19"/>
    <mergeCell ref="C16:K16"/>
    <mergeCell ref="L16:N16"/>
    <mergeCell ref="O16:V16"/>
    <mergeCell ref="W16:AE16"/>
    <mergeCell ref="C17:K17"/>
    <mergeCell ref="L17:N17"/>
    <mergeCell ref="O17:V17"/>
    <mergeCell ref="W17:AE17"/>
    <mergeCell ref="C22:K22"/>
    <mergeCell ref="L22:N22"/>
    <mergeCell ref="O22:V22"/>
    <mergeCell ref="W22:AE22"/>
    <mergeCell ref="C23:K23"/>
    <mergeCell ref="L23:N23"/>
    <mergeCell ref="O23:V23"/>
    <mergeCell ref="W23:AE23"/>
    <mergeCell ref="C20:K20"/>
    <mergeCell ref="L20:N20"/>
    <mergeCell ref="O20:V20"/>
    <mergeCell ref="W20:AE20"/>
    <mergeCell ref="C21:K21"/>
    <mergeCell ref="L21:N21"/>
    <mergeCell ref="O21:V21"/>
    <mergeCell ref="W21:AE21"/>
    <mergeCell ref="C26:K26"/>
    <mergeCell ref="L26:N26"/>
    <mergeCell ref="O26:V26"/>
    <mergeCell ref="W26:AE26"/>
    <mergeCell ref="C27:K27"/>
    <mergeCell ref="L27:N27"/>
    <mergeCell ref="O27:V27"/>
    <mergeCell ref="W27:AE27"/>
    <mergeCell ref="C24:K24"/>
    <mergeCell ref="L24:N24"/>
    <mergeCell ref="O24:V24"/>
    <mergeCell ref="W24:AE24"/>
    <mergeCell ref="C25:K25"/>
    <mergeCell ref="L25:N25"/>
    <mergeCell ref="O25:V25"/>
    <mergeCell ref="W25:AE25"/>
    <mergeCell ref="C30:K30"/>
    <mergeCell ref="L30:N30"/>
    <mergeCell ref="O30:V30"/>
    <mergeCell ref="W30:AE30"/>
    <mergeCell ref="C31:K31"/>
    <mergeCell ref="L31:N31"/>
    <mergeCell ref="O31:V31"/>
    <mergeCell ref="W31:AE31"/>
    <mergeCell ref="C28:K28"/>
    <mergeCell ref="L28:N28"/>
    <mergeCell ref="O28:V28"/>
    <mergeCell ref="W28:AE28"/>
    <mergeCell ref="C29:K29"/>
    <mergeCell ref="L29:N29"/>
    <mergeCell ref="O29:V29"/>
    <mergeCell ref="W29:AE29"/>
    <mergeCell ref="C34:K34"/>
    <mergeCell ref="L34:N34"/>
    <mergeCell ref="O34:V34"/>
    <mergeCell ref="W34:AE34"/>
    <mergeCell ref="C35:K35"/>
    <mergeCell ref="L35:N35"/>
    <mergeCell ref="O35:V35"/>
    <mergeCell ref="W35:AE35"/>
    <mergeCell ref="C32:K32"/>
    <mergeCell ref="L32:N32"/>
    <mergeCell ref="O32:V32"/>
    <mergeCell ref="W32:AE32"/>
    <mergeCell ref="C33:K33"/>
    <mergeCell ref="L33:N33"/>
    <mergeCell ref="O33:V33"/>
    <mergeCell ref="W33:AE33"/>
    <mergeCell ref="C38:K38"/>
    <mergeCell ref="L38:N38"/>
    <mergeCell ref="O38:V38"/>
    <mergeCell ref="W38:AE38"/>
    <mergeCell ref="C39:K39"/>
    <mergeCell ref="L39:N39"/>
    <mergeCell ref="O39:V39"/>
    <mergeCell ref="W39:AE39"/>
    <mergeCell ref="C36:K36"/>
    <mergeCell ref="L36:N36"/>
    <mergeCell ref="O36:V36"/>
    <mergeCell ref="W36:AE36"/>
    <mergeCell ref="C37:K37"/>
    <mergeCell ref="L37:N37"/>
    <mergeCell ref="O37:V37"/>
    <mergeCell ref="W37:AE37"/>
    <mergeCell ref="C42:K42"/>
    <mergeCell ref="L42:N42"/>
    <mergeCell ref="O42:V42"/>
    <mergeCell ref="W42:AE42"/>
    <mergeCell ref="C43:K43"/>
    <mergeCell ref="L43:N43"/>
    <mergeCell ref="O43:V43"/>
    <mergeCell ref="W43:AE43"/>
    <mergeCell ref="C40:K40"/>
    <mergeCell ref="L40:N40"/>
    <mergeCell ref="O40:V40"/>
    <mergeCell ref="W40:AE40"/>
    <mergeCell ref="C41:K41"/>
    <mergeCell ref="L41:N41"/>
    <mergeCell ref="O41:V41"/>
    <mergeCell ref="W41:AE41"/>
    <mergeCell ref="C46:K46"/>
    <mergeCell ref="L46:N46"/>
    <mergeCell ref="O46:V46"/>
    <mergeCell ref="W46:AE46"/>
    <mergeCell ref="C47:K47"/>
    <mergeCell ref="L47:N47"/>
    <mergeCell ref="O47:V47"/>
    <mergeCell ref="W47:AE47"/>
    <mergeCell ref="C44:K44"/>
    <mergeCell ref="L44:N44"/>
    <mergeCell ref="O44:V44"/>
    <mergeCell ref="W44:AE44"/>
    <mergeCell ref="C45:K45"/>
    <mergeCell ref="L45:N45"/>
    <mergeCell ref="O45:V45"/>
    <mergeCell ref="W45:AE45"/>
  </mergeCells>
  <printOptions horizontalCentered="1"/>
  <pageMargins left="0.47244094488188981" right="0.11811023622047245" top="0.47244094488188981" bottom="0.47244094488188981" header="0.31496062992125984" footer="0.31496062992125984"/>
  <pageSetup paperSize="9" scale="76" fitToHeight="0"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059B16-C351-B349-8BD2-A1D011964267}">
  <sheetPr codeName="Sheet28">
    <tabColor theme="7" tint="0.59999389629810485"/>
  </sheetPr>
  <dimension ref="A1:AZ1000"/>
  <sheetViews>
    <sheetView zoomScale="141" workbookViewId="0">
      <selection activeCell="O21" sqref="O21:Z32"/>
    </sheetView>
  </sheetViews>
  <sheetFormatPr baseColWidth="10" defaultColWidth="14.5" defaultRowHeight="15" customHeight="1" x14ac:dyDescent="0.2"/>
  <cols>
    <col min="1" max="1" width="1.5" style="277" customWidth="1"/>
    <col min="2" max="13" width="3.5" style="277" customWidth="1"/>
    <col min="14" max="14" width="1.6640625" style="277" customWidth="1"/>
    <col min="15" max="26" width="3.5" style="277" customWidth="1"/>
    <col min="27" max="27" width="1.5" style="277" customWidth="1"/>
    <col min="28" max="39" width="3.5" style="277" customWidth="1"/>
    <col min="40" max="40" width="1.6640625" style="277" customWidth="1"/>
    <col min="41" max="52" width="3.5" style="277" customWidth="1"/>
    <col min="53" max="16384" width="14.5" style="277"/>
  </cols>
  <sheetData>
    <row r="1" spans="1:52" ht="14.25" customHeight="1" x14ac:dyDescent="0.2">
      <c r="A1" s="529" t="s">
        <v>644</v>
      </c>
      <c r="B1" s="530"/>
      <c r="C1" s="530"/>
      <c r="D1" s="530"/>
      <c r="E1" s="530"/>
      <c r="F1" s="530"/>
      <c r="G1" s="530"/>
      <c r="H1" s="530"/>
      <c r="I1" s="530"/>
      <c r="J1" s="530"/>
      <c r="K1" s="530"/>
      <c r="L1" s="530"/>
      <c r="M1" s="530"/>
      <c r="N1" s="530"/>
      <c r="O1" s="530"/>
      <c r="P1" s="530"/>
      <c r="Q1" s="530"/>
      <c r="R1" s="530"/>
      <c r="S1" s="530"/>
      <c r="T1" s="530"/>
      <c r="U1" s="530"/>
      <c r="V1" s="530"/>
      <c r="W1" s="530"/>
      <c r="X1" s="530"/>
      <c r="Y1" s="530"/>
      <c r="Z1" s="530"/>
      <c r="AA1" s="529" t="s">
        <v>644</v>
      </c>
      <c r="AB1" s="530"/>
      <c r="AC1" s="530"/>
      <c r="AD1" s="530"/>
      <c r="AE1" s="530"/>
      <c r="AF1" s="530"/>
      <c r="AG1" s="530"/>
      <c r="AH1" s="530"/>
      <c r="AI1" s="530"/>
      <c r="AJ1" s="530"/>
      <c r="AK1" s="530"/>
      <c r="AL1" s="530"/>
      <c r="AM1" s="530"/>
      <c r="AN1" s="530"/>
      <c r="AO1" s="530"/>
      <c r="AP1" s="530"/>
      <c r="AQ1" s="530"/>
      <c r="AR1" s="530"/>
      <c r="AS1" s="530"/>
      <c r="AT1" s="530"/>
      <c r="AU1" s="530"/>
      <c r="AV1" s="530"/>
      <c r="AW1" s="530"/>
      <c r="AX1" s="530"/>
      <c r="AY1" s="530"/>
      <c r="AZ1" s="530"/>
    </row>
    <row r="2" spans="1:52" ht="16.5" customHeight="1" x14ac:dyDescent="0.2">
      <c r="A2" s="529" t="s">
        <v>647</v>
      </c>
      <c r="B2" s="530"/>
      <c r="C2" s="530"/>
      <c r="D2" s="530"/>
      <c r="E2" s="530"/>
      <c r="F2" s="530"/>
      <c r="G2" s="530"/>
      <c r="H2" s="530"/>
      <c r="I2" s="530"/>
      <c r="J2" s="530"/>
      <c r="K2" s="530"/>
      <c r="L2" s="530"/>
      <c r="M2" s="530"/>
      <c r="N2" s="530"/>
      <c r="O2" s="530"/>
      <c r="P2" s="530"/>
      <c r="Q2" s="530"/>
      <c r="R2" s="530"/>
      <c r="S2" s="530"/>
      <c r="T2" s="530"/>
      <c r="U2" s="530"/>
      <c r="V2" s="530"/>
      <c r="W2" s="530"/>
      <c r="X2" s="530"/>
      <c r="Y2" s="530"/>
      <c r="Z2" s="530"/>
      <c r="AA2" s="529" t="s">
        <v>647</v>
      </c>
      <c r="AB2" s="530"/>
      <c r="AC2" s="530"/>
      <c r="AD2" s="530"/>
      <c r="AE2" s="530"/>
      <c r="AF2" s="530"/>
      <c r="AG2" s="530"/>
      <c r="AH2" s="530"/>
      <c r="AI2" s="530"/>
      <c r="AJ2" s="530"/>
      <c r="AK2" s="530"/>
      <c r="AL2" s="530"/>
      <c r="AM2" s="530"/>
      <c r="AN2" s="530"/>
      <c r="AO2" s="530"/>
      <c r="AP2" s="530"/>
      <c r="AQ2" s="530"/>
      <c r="AR2" s="530"/>
      <c r="AS2" s="530"/>
      <c r="AT2" s="530"/>
      <c r="AU2" s="530"/>
      <c r="AV2" s="530"/>
      <c r="AW2" s="530"/>
      <c r="AX2" s="530"/>
      <c r="AY2" s="530"/>
      <c r="AZ2" s="530"/>
    </row>
    <row r="3" spans="1:52" ht="14.25" customHeight="1" x14ac:dyDescent="0.2">
      <c r="A3" s="529" t="s">
        <v>478</v>
      </c>
      <c r="B3" s="530"/>
      <c r="C3" s="530"/>
      <c r="D3" s="530"/>
      <c r="E3" s="530"/>
      <c r="F3" s="530"/>
      <c r="G3" s="530"/>
      <c r="H3" s="530"/>
      <c r="I3" s="530"/>
      <c r="J3" s="530"/>
      <c r="K3" s="530"/>
      <c r="L3" s="530"/>
      <c r="M3" s="530"/>
      <c r="N3" s="530"/>
      <c r="O3" s="530"/>
      <c r="P3" s="530"/>
      <c r="Q3" s="530"/>
      <c r="R3" s="530"/>
      <c r="S3" s="530"/>
      <c r="T3" s="530"/>
      <c r="U3" s="530"/>
      <c r="V3" s="530"/>
      <c r="W3" s="530"/>
      <c r="X3" s="530"/>
      <c r="Y3" s="530"/>
      <c r="Z3" s="530"/>
      <c r="AA3" s="529" t="s">
        <v>478</v>
      </c>
      <c r="AB3" s="530"/>
      <c r="AC3" s="530"/>
      <c r="AD3" s="530"/>
      <c r="AE3" s="530"/>
      <c r="AF3" s="530"/>
      <c r="AG3" s="530"/>
      <c r="AH3" s="530"/>
      <c r="AI3" s="530"/>
      <c r="AJ3" s="530"/>
      <c r="AK3" s="530"/>
      <c r="AL3" s="530"/>
      <c r="AM3" s="530"/>
      <c r="AN3" s="530"/>
      <c r="AO3" s="530"/>
      <c r="AP3" s="530"/>
      <c r="AQ3" s="530"/>
      <c r="AR3" s="530"/>
      <c r="AS3" s="530"/>
      <c r="AT3" s="530"/>
      <c r="AU3" s="530"/>
      <c r="AV3" s="530"/>
      <c r="AW3" s="530"/>
      <c r="AX3" s="530"/>
      <c r="AY3" s="530"/>
      <c r="AZ3" s="530"/>
    </row>
    <row r="4" spans="1:52" ht="14.25" customHeight="1" x14ac:dyDescent="0.2">
      <c r="A4" s="529" t="s">
        <v>480</v>
      </c>
      <c r="B4" s="530"/>
      <c r="C4" s="530"/>
      <c r="D4" s="530"/>
      <c r="E4" s="530"/>
      <c r="F4" s="530"/>
      <c r="G4" s="530"/>
      <c r="H4" s="530"/>
      <c r="I4" s="530"/>
      <c r="J4" s="530"/>
      <c r="K4" s="530"/>
      <c r="L4" s="530"/>
      <c r="M4" s="530"/>
      <c r="N4" s="530"/>
      <c r="O4" s="530"/>
      <c r="P4" s="530"/>
      <c r="Q4" s="530"/>
      <c r="R4" s="530"/>
      <c r="S4" s="530"/>
      <c r="T4" s="530"/>
      <c r="U4" s="530"/>
      <c r="V4" s="530"/>
      <c r="W4" s="530"/>
      <c r="X4" s="530"/>
      <c r="Y4" s="530"/>
      <c r="Z4" s="530"/>
      <c r="AA4" s="529" t="s">
        <v>480</v>
      </c>
      <c r="AB4" s="530"/>
      <c r="AC4" s="530"/>
      <c r="AD4" s="530"/>
      <c r="AE4" s="530"/>
      <c r="AF4" s="530"/>
      <c r="AG4" s="530"/>
      <c r="AH4" s="530"/>
      <c r="AI4" s="530"/>
      <c r="AJ4" s="530"/>
      <c r="AK4" s="530"/>
      <c r="AL4" s="530"/>
      <c r="AM4" s="530"/>
      <c r="AN4" s="530"/>
      <c r="AO4" s="530"/>
      <c r="AP4" s="530"/>
      <c r="AQ4" s="530"/>
      <c r="AR4" s="530"/>
      <c r="AS4" s="530"/>
      <c r="AT4" s="530"/>
      <c r="AU4" s="530"/>
      <c r="AV4" s="530"/>
      <c r="AW4" s="530"/>
      <c r="AX4" s="530"/>
      <c r="AY4" s="530"/>
      <c r="AZ4" s="530"/>
    </row>
    <row r="5" spans="1:52" ht="14.25" customHeight="1" thickBot="1" x14ac:dyDescent="0.25">
      <c r="A5" s="278"/>
      <c r="B5" s="278"/>
      <c r="C5" s="278"/>
      <c r="D5" s="278"/>
      <c r="E5" s="278"/>
      <c r="F5" s="278"/>
      <c r="G5" s="278"/>
      <c r="H5" s="278"/>
      <c r="I5" s="278"/>
      <c r="J5" s="278"/>
      <c r="K5" s="278"/>
      <c r="L5" s="278"/>
      <c r="M5" s="278"/>
      <c r="N5" s="278"/>
      <c r="O5" s="278"/>
      <c r="P5" s="278"/>
      <c r="Q5" s="278"/>
      <c r="R5" s="278"/>
      <c r="S5" s="278"/>
      <c r="T5" s="278"/>
      <c r="U5" s="278"/>
      <c r="V5" s="278"/>
      <c r="W5" s="278"/>
      <c r="X5" s="278"/>
      <c r="Y5" s="278"/>
      <c r="Z5" s="278"/>
      <c r="AA5" s="278"/>
      <c r="AB5" s="278"/>
      <c r="AC5" s="278"/>
      <c r="AD5" s="278"/>
      <c r="AE5" s="278"/>
      <c r="AF5" s="278"/>
      <c r="AG5" s="278"/>
      <c r="AH5" s="278"/>
      <c r="AI5" s="278"/>
      <c r="AJ5" s="278"/>
      <c r="AK5" s="278"/>
      <c r="AL5" s="278"/>
      <c r="AM5" s="278"/>
      <c r="AN5" s="278"/>
      <c r="AO5" s="278"/>
      <c r="AP5" s="278"/>
      <c r="AQ5" s="278"/>
      <c r="AR5" s="278"/>
      <c r="AS5" s="278"/>
      <c r="AT5" s="278"/>
      <c r="AU5" s="278"/>
      <c r="AV5" s="278"/>
      <c r="AW5" s="278"/>
      <c r="AX5" s="278"/>
      <c r="AY5" s="278"/>
      <c r="AZ5" s="278"/>
    </row>
    <row r="6" spans="1:52" ht="14.25" customHeight="1" thickTop="1" x14ac:dyDescent="0.2">
      <c r="A6" s="278"/>
      <c r="B6" s="473"/>
      <c r="C6" s="474"/>
      <c r="D6" s="474"/>
      <c r="E6" s="474"/>
      <c r="F6" s="474"/>
      <c r="G6" s="474"/>
      <c r="H6" s="474"/>
      <c r="I6" s="474"/>
      <c r="J6" s="474"/>
      <c r="K6" s="474"/>
      <c r="L6" s="474"/>
      <c r="M6" s="475"/>
      <c r="N6" s="279"/>
      <c r="O6" s="481"/>
      <c r="P6" s="474"/>
      <c r="Q6" s="474"/>
      <c r="R6" s="474"/>
      <c r="S6" s="474"/>
      <c r="T6" s="474"/>
      <c r="U6" s="474"/>
      <c r="V6" s="474"/>
      <c r="W6" s="474"/>
      <c r="X6" s="474"/>
      <c r="Y6" s="474"/>
      <c r="Z6" s="475"/>
      <c r="AA6" s="278"/>
      <c r="AB6" s="473"/>
      <c r="AC6" s="474"/>
      <c r="AD6" s="474"/>
      <c r="AE6" s="474"/>
      <c r="AF6" s="474"/>
      <c r="AG6" s="474"/>
      <c r="AH6" s="474"/>
      <c r="AI6" s="474"/>
      <c r="AJ6" s="474"/>
      <c r="AK6" s="474"/>
      <c r="AL6" s="474"/>
      <c r="AM6" s="475"/>
      <c r="AN6" s="279"/>
      <c r="AO6" s="481"/>
      <c r="AP6" s="474"/>
      <c r="AQ6" s="474"/>
      <c r="AR6" s="474"/>
      <c r="AS6" s="474"/>
      <c r="AT6" s="474"/>
      <c r="AU6" s="474"/>
      <c r="AV6" s="474"/>
      <c r="AW6" s="474"/>
      <c r="AX6" s="474"/>
      <c r="AY6" s="474"/>
      <c r="AZ6" s="475"/>
    </row>
    <row r="7" spans="1:52" ht="14.25" customHeight="1" x14ac:dyDescent="0.2">
      <c r="A7" s="278"/>
      <c r="B7" s="476"/>
      <c r="C7" s="471"/>
      <c r="D7" s="471"/>
      <c r="E7" s="471"/>
      <c r="F7" s="471"/>
      <c r="G7" s="471"/>
      <c r="H7" s="471"/>
      <c r="I7" s="471"/>
      <c r="J7" s="471"/>
      <c r="K7" s="471"/>
      <c r="L7" s="471"/>
      <c r="M7" s="477"/>
      <c r="N7" s="279"/>
      <c r="O7" s="476"/>
      <c r="P7" s="471"/>
      <c r="Q7" s="471"/>
      <c r="R7" s="471"/>
      <c r="S7" s="471"/>
      <c r="T7" s="471"/>
      <c r="U7" s="471"/>
      <c r="V7" s="471"/>
      <c r="W7" s="471"/>
      <c r="X7" s="471"/>
      <c r="Y7" s="471"/>
      <c r="Z7" s="477"/>
      <c r="AA7" s="278"/>
      <c r="AB7" s="476"/>
      <c r="AC7" s="471"/>
      <c r="AD7" s="471"/>
      <c r="AE7" s="471"/>
      <c r="AF7" s="471"/>
      <c r="AG7" s="471"/>
      <c r="AH7" s="471"/>
      <c r="AI7" s="471"/>
      <c r="AJ7" s="471"/>
      <c r="AK7" s="471"/>
      <c r="AL7" s="471"/>
      <c r="AM7" s="477"/>
      <c r="AN7" s="279"/>
      <c r="AO7" s="476"/>
      <c r="AP7" s="471"/>
      <c r="AQ7" s="471"/>
      <c r="AR7" s="471"/>
      <c r="AS7" s="471"/>
      <c r="AT7" s="471"/>
      <c r="AU7" s="471"/>
      <c r="AV7" s="471"/>
      <c r="AW7" s="471"/>
      <c r="AX7" s="471"/>
      <c r="AY7" s="471"/>
      <c r="AZ7" s="477"/>
    </row>
    <row r="8" spans="1:52" ht="14.25" customHeight="1" x14ac:dyDescent="0.2">
      <c r="A8" s="278"/>
      <c r="B8" s="476"/>
      <c r="C8" s="471"/>
      <c r="D8" s="471"/>
      <c r="E8" s="471"/>
      <c r="F8" s="471"/>
      <c r="G8" s="471"/>
      <c r="H8" s="471"/>
      <c r="I8" s="471"/>
      <c r="J8" s="471"/>
      <c r="K8" s="471"/>
      <c r="L8" s="471"/>
      <c r="M8" s="477"/>
      <c r="N8" s="279"/>
      <c r="O8" s="476"/>
      <c r="P8" s="471"/>
      <c r="Q8" s="471"/>
      <c r="R8" s="471"/>
      <c r="S8" s="471"/>
      <c r="T8" s="471"/>
      <c r="U8" s="471"/>
      <c r="V8" s="471"/>
      <c r="W8" s="471"/>
      <c r="X8" s="471"/>
      <c r="Y8" s="471"/>
      <c r="Z8" s="477"/>
      <c r="AA8" s="278"/>
      <c r="AB8" s="476"/>
      <c r="AC8" s="471"/>
      <c r="AD8" s="471"/>
      <c r="AE8" s="471"/>
      <c r="AF8" s="471"/>
      <c r="AG8" s="471"/>
      <c r="AH8" s="471"/>
      <c r="AI8" s="471"/>
      <c r="AJ8" s="471"/>
      <c r="AK8" s="471"/>
      <c r="AL8" s="471"/>
      <c r="AM8" s="477"/>
      <c r="AN8" s="279"/>
      <c r="AO8" s="476"/>
      <c r="AP8" s="471"/>
      <c r="AQ8" s="471"/>
      <c r="AR8" s="471"/>
      <c r="AS8" s="471"/>
      <c r="AT8" s="471"/>
      <c r="AU8" s="471"/>
      <c r="AV8" s="471"/>
      <c r="AW8" s="471"/>
      <c r="AX8" s="471"/>
      <c r="AY8" s="471"/>
      <c r="AZ8" s="477"/>
    </row>
    <row r="9" spans="1:52" ht="14.25" customHeight="1" x14ac:dyDescent="0.2">
      <c r="A9" s="278"/>
      <c r="B9" s="476"/>
      <c r="C9" s="471"/>
      <c r="D9" s="471"/>
      <c r="E9" s="471"/>
      <c r="F9" s="471"/>
      <c r="G9" s="471"/>
      <c r="H9" s="471"/>
      <c r="I9" s="471"/>
      <c r="J9" s="471"/>
      <c r="K9" s="471"/>
      <c r="L9" s="471"/>
      <c r="M9" s="477"/>
      <c r="N9" s="279"/>
      <c r="O9" s="476"/>
      <c r="P9" s="471"/>
      <c r="Q9" s="471"/>
      <c r="R9" s="471"/>
      <c r="S9" s="471"/>
      <c r="T9" s="471"/>
      <c r="U9" s="471"/>
      <c r="V9" s="471"/>
      <c r="W9" s="471"/>
      <c r="X9" s="471"/>
      <c r="Y9" s="471"/>
      <c r="Z9" s="477"/>
      <c r="AA9" s="278"/>
      <c r="AB9" s="476"/>
      <c r="AC9" s="471"/>
      <c r="AD9" s="471"/>
      <c r="AE9" s="471"/>
      <c r="AF9" s="471"/>
      <c r="AG9" s="471"/>
      <c r="AH9" s="471"/>
      <c r="AI9" s="471"/>
      <c r="AJ9" s="471"/>
      <c r="AK9" s="471"/>
      <c r="AL9" s="471"/>
      <c r="AM9" s="477"/>
      <c r="AN9" s="279"/>
      <c r="AO9" s="476"/>
      <c r="AP9" s="471"/>
      <c r="AQ9" s="471"/>
      <c r="AR9" s="471"/>
      <c r="AS9" s="471"/>
      <c r="AT9" s="471"/>
      <c r="AU9" s="471"/>
      <c r="AV9" s="471"/>
      <c r="AW9" s="471"/>
      <c r="AX9" s="471"/>
      <c r="AY9" s="471"/>
      <c r="AZ9" s="477"/>
    </row>
    <row r="10" spans="1:52" ht="14.25" customHeight="1" x14ac:dyDescent="0.2">
      <c r="A10" s="278"/>
      <c r="B10" s="476"/>
      <c r="C10" s="471"/>
      <c r="D10" s="471"/>
      <c r="E10" s="471"/>
      <c r="F10" s="471"/>
      <c r="G10" s="471"/>
      <c r="H10" s="471"/>
      <c r="I10" s="471"/>
      <c r="J10" s="471"/>
      <c r="K10" s="471"/>
      <c r="L10" s="471"/>
      <c r="M10" s="477"/>
      <c r="N10" s="279"/>
      <c r="O10" s="476"/>
      <c r="P10" s="471"/>
      <c r="Q10" s="471"/>
      <c r="R10" s="471"/>
      <c r="S10" s="471"/>
      <c r="T10" s="471"/>
      <c r="U10" s="471"/>
      <c r="V10" s="471"/>
      <c r="W10" s="471"/>
      <c r="X10" s="471"/>
      <c r="Y10" s="471"/>
      <c r="Z10" s="477"/>
      <c r="AA10" s="278"/>
      <c r="AB10" s="476"/>
      <c r="AC10" s="471"/>
      <c r="AD10" s="471"/>
      <c r="AE10" s="471"/>
      <c r="AF10" s="471"/>
      <c r="AG10" s="471"/>
      <c r="AH10" s="471"/>
      <c r="AI10" s="471"/>
      <c r="AJ10" s="471"/>
      <c r="AK10" s="471"/>
      <c r="AL10" s="471"/>
      <c r="AM10" s="477"/>
      <c r="AN10" s="279"/>
      <c r="AO10" s="476"/>
      <c r="AP10" s="471"/>
      <c r="AQ10" s="471"/>
      <c r="AR10" s="471"/>
      <c r="AS10" s="471"/>
      <c r="AT10" s="471"/>
      <c r="AU10" s="471"/>
      <c r="AV10" s="471"/>
      <c r="AW10" s="471"/>
      <c r="AX10" s="471"/>
      <c r="AY10" s="471"/>
      <c r="AZ10" s="477"/>
    </row>
    <row r="11" spans="1:52" ht="14.25" customHeight="1" x14ac:dyDescent="0.2">
      <c r="A11" s="278"/>
      <c r="B11" s="476"/>
      <c r="C11" s="471"/>
      <c r="D11" s="471"/>
      <c r="E11" s="471"/>
      <c r="F11" s="471"/>
      <c r="G11" s="471"/>
      <c r="H11" s="471"/>
      <c r="I11" s="471"/>
      <c r="J11" s="471"/>
      <c r="K11" s="471"/>
      <c r="L11" s="471"/>
      <c r="M11" s="477"/>
      <c r="N11" s="279"/>
      <c r="O11" s="476"/>
      <c r="P11" s="471"/>
      <c r="Q11" s="471"/>
      <c r="R11" s="471"/>
      <c r="S11" s="471"/>
      <c r="T11" s="471"/>
      <c r="U11" s="471"/>
      <c r="V11" s="471"/>
      <c r="W11" s="471"/>
      <c r="X11" s="471"/>
      <c r="Y11" s="471"/>
      <c r="Z11" s="477"/>
      <c r="AA11" s="278"/>
      <c r="AB11" s="476"/>
      <c r="AC11" s="471"/>
      <c r="AD11" s="471"/>
      <c r="AE11" s="471"/>
      <c r="AF11" s="471"/>
      <c r="AG11" s="471"/>
      <c r="AH11" s="471"/>
      <c r="AI11" s="471"/>
      <c r="AJ11" s="471"/>
      <c r="AK11" s="471"/>
      <c r="AL11" s="471"/>
      <c r="AM11" s="477"/>
      <c r="AN11" s="279"/>
      <c r="AO11" s="476"/>
      <c r="AP11" s="471"/>
      <c r="AQ11" s="471"/>
      <c r="AR11" s="471"/>
      <c r="AS11" s="471"/>
      <c r="AT11" s="471"/>
      <c r="AU11" s="471"/>
      <c r="AV11" s="471"/>
      <c r="AW11" s="471"/>
      <c r="AX11" s="471"/>
      <c r="AY11" s="471"/>
      <c r="AZ11" s="477"/>
    </row>
    <row r="12" spans="1:52" ht="14.25" customHeight="1" x14ac:dyDescent="0.2">
      <c r="A12" s="278"/>
      <c r="B12" s="476"/>
      <c r="C12" s="471"/>
      <c r="D12" s="471"/>
      <c r="E12" s="471"/>
      <c r="F12" s="471"/>
      <c r="G12" s="471"/>
      <c r="H12" s="471"/>
      <c r="I12" s="471"/>
      <c r="J12" s="471"/>
      <c r="K12" s="471"/>
      <c r="L12" s="471"/>
      <c r="M12" s="477"/>
      <c r="N12" s="279"/>
      <c r="O12" s="476"/>
      <c r="P12" s="471"/>
      <c r="Q12" s="471"/>
      <c r="R12" s="471"/>
      <c r="S12" s="471"/>
      <c r="T12" s="471"/>
      <c r="U12" s="471"/>
      <c r="V12" s="471"/>
      <c r="W12" s="471"/>
      <c r="X12" s="471"/>
      <c r="Y12" s="471"/>
      <c r="Z12" s="477"/>
      <c r="AA12" s="278"/>
      <c r="AB12" s="476"/>
      <c r="AC12" s="471"/>
      <c r="AD12" s="471"/>
      <c r="AE12" s="471"/>
      <c r="AF12" s="471"/>
      <c r="AG12" s="471"/>
      <c r="AH12" s="471"/>
      <c r="AI12" s="471"/>
      <c r="AJ12" s="471"/>
      <c r="AK12" s="471"/>
      <c r="AL12" s="471"/>
      <c r="AM12" s="477"/>
      <c r="AN12" s="279"/>
      <c r="AO12" s="476"/>
      <c r="AP12" s="471"/>
      <c r="AQ12" s="471"/>
      <c r="AR12" s="471"/>
      <c r="AS12" s="471"/>
      <c r="AT12" s="471"/>
      <c r="AU12" s="471"/>
      <c r="AV12" s="471"/>
      <c r="AW12" s="471"/>
      <c r="AX12" s="471"/>
      <c r="AY12" s="471"/>
      <c r="AZ12" s="477"/>
    </row>
    <row r="13" spans="1:52" ht="14.25" customHeight="1" x14ac:dyDescent="0.2">
      <c r="A13" s="278"/>
      <c r="B13" s="476"/>
      <c r="C13" s="471"/>
      <c r="D13" s="471"/>
      <c r="E13" s="471"/>
      <c r="F13" s="471"/>
      <c r="G13" s="471"/>
      <c r="H13" s="471"/>
      <c r="I13" s="471"/>
      <c r="J13" s="471"/>
      <c r="K13" s="471"/>
      <c r="L13" s="471"/>
      <c r="M13" s="477"/>
      <c r="N13" s="279"/>
      <c r="O13" s="476"/>
      <c r="P13" s="471"/>
      <c r="Q13" s="471"/>
      <c r="R13" s="471"/>
      <c r="S13" s="471"/>
      <c r="T13" s="471"/>
      <c r="U13" s="471"/>
      <c r="V13" s="471"/>
      <c r="W13" s="471"/>
      <c r="X13" s="471"/>
      <c r="Y13" s="471"/>
      <c r="Z13" s="477"/>
      <c r="AA13" s="278"/>
      <c r="AB13" s="476"/>
      <c r="AC13" s="471"/>
      <c r="AD13" s="471"/>
      <c r="AE13" s="471"/>
      <c r="AF13" s="471"/>
      <c r="AG13" s="471"/>
      <c r="AH13" s="471"/>
      <c r="AI13" s="471"/>
      <c r="AJ13" s="471"/>
      <c r="AK13" s="471"/>
      <c r="AL13" s="471"/>
      <c r="AM13" s="477"/>
      <c r="AN13" s="279"/>
      <c r="AO13" s="476"/>
      <c r="AP13" s="471"/>
      <c r="AQ13" s="471"/>
      <c r="AR13" s="471"/>
      <c r="AS13" s="471"/>
      <c r="AT13" s="471"/>
      <c r="AU13" s="471"/>
      <c r="AV13" s="471"/>
      <c r="AW13" s="471"/>
      <c r="AX13" s="471"/>
      <c r="AY13" s="471"/>
      <c r="AZ13" s="477"/>
    </row>
    <row r="14" spans="1:52" ht="14.25" customHeight="1" x14ac:dyDescent="0.2">
      <c r="A14" s="278"/>
      <c r="B14" s="476"/>
      <c r="C14" s="471"/>
      <c r="D14" s="471"/>
      <c r="E14" s="471"/>
      <c r="F14" s="471"/>
      <c r="G14" s="471"/>
      <c r="H14" s="471"/>
      <c r="I14" s="471"/>
      <c r="J14" s="471"/>
      <c r="K14" s="471"/>
      <c r="L14" s="471"/>
      <c r="M14" s="477"/>
      <c r="N14" s="279"/>
      <c r="O14" s="476"/>
      <c r="P14" s="471"/>
      <c r="Q14" s="471"/>
      <c r="R14" s="471"/>
      <c r="S14" s="471"/>
      <c r="T14" s="471"/>
      <c r="U14" s="471"/>
      <c r="V14" s="471"/>
      <c r="W14" s="471"/>
      <c r="X14" s="471"/>
      <c r="Y14" s="471"/>
      <c r="Z14" s="477"/>
      <c r="AA14" s="278"/>
      <c r="AB14" s="476"/>
      <c r="AC14" s="471"/>
      <c r="AD14" s="471"/>
      <c r="AE14" s="471"/>
      <c r="AF14" s="471"/>
      <c r="AG14" s="471"/>
      <c r="AH14" s="471"/>
      <c r="AI14" s="471"/>
      <c r="AJ14" s="471"/>
      <c r="AK14" s="471"/>
      <c r="AL14" s="471"/>
      <c r="AM14" s="477"/>
      <c r="AN14" s="279"/>
      <c r="AO14" s="476"/>
      <c r="AP14" s="471"/>
      <c r="AQ14" s="471"/>
      <c r="AR14" s="471"/>
      <c r="AS14" s="471"/>
      <c r="AT14" s="471"/>
      <c r="AU14" s="471"/>
      <c r="AV14" s="471"/>
      <c r="AW14" s="471"/>
      <c r="AX14" s="471"/>
      <c r="AY14" s="471"/>
      <c r="AZ14" s="477"/>
    </row>
    <row r="15" spans="1:52" ht="14.25" customHeight="1" x14ac:dyDescent="0.2">
      <c r="A15" s="278"/>
      <c r="B15" s="476"/>
      <c r="C15" s="471"/>
      <c r="D15" s="471"/>
      <c r="E15" s="471"/>
      <c r="F15" s="471"/>
      <c r="G15" s="471"/>
      <c r="H15" s="471"/>
      <c r="I15" s="471"/>
      <c r="J15" s="471"/>
      <c r="K15" s="471"/>
      <c r="L15" s="471"/>
      <c r="M15" s="477"/>
      <c r="N15" s="279"/>
      <c r="O15" s="476"/>
      <c r="P15" s="471"/>
      <c r="Q15" s="471"/>
      <c r="R15" s="471"/>
      <c r="S15" s="471"/>
      <c r="T15" s="471"/>
      <c r="U15" s="471"/>
      <c r="V15" s="471"/>
      <c r="W15" s="471"/>
      <c r="X15" s="471"/>
      <c r="Y15" s="471"/>
      <c r="Z15" s="477"/>
      <c r="AA15" s="278"/>
      <c r="AB15" s="476"/>
      <c r="AC15" s="471"/>
      <c r="AD15" s="471"/>
      <c r="AE15" s="471"/>
      <c r="AF15" s="471"/>
      <c r="AG15" s="471"/>
      <c r="AH15" s="471"/>
      <c r="AI15" s="471"/>
      <c r="AJ15" s="471"/>
      <c r="AK15" s="471"/>
      <c r="AL15" s="471"/>
      <c r="AM15" s="477"/>
      <c r="AN15" s="279"/>
      <c r="AO15" s="476"/>
      <c r="AP15" s="471"/>
      <c r="AQ15" s="471"/>
      <c r="AR15" s="471"/>
      <c r="AS15" s="471"/>
      <c r="AT15" s="471"/>
      <c r="AU15" s="471"/>
      <c r="AV15" s="471"/>
      <c r="AW15" s="471"/>
      <c r="AX15" s="471"/>
      <c r="AY15" s="471"/>
      <c r="AZ15" s="477"/>
    </row>
    <row r="16" spans="1:52" ht="14.25" customHeight="1" x14ac:dyDescent="0.2">
      <c r="A16" s="278"/>
      <c r="B16" s="476"/>
      <c r="C16" s="471"/>
      <c r="D16" s="471"/>
      <c r="E16" s="471"/>
      <c r="F16" s="471"/>
      <c r="G16" s="471"/>
      <c r="H16" s="471"/>
      <c r="I16" s="471"/>
      <c r="J16" s="471"/>
      <c r="K16" s="471"/>
      <c r="L16" s="471"/>
      <c r="M16" s="477"/>
      <c r="N16" s="279"/>
      <c r="O16" s="476"/>
      <c r="P16" s="471"/>
      <c r="Q16" s="471"/>
      <c r="R16" s="471"/>
      <c r="S16" s="471"/>
      <c r="T16" s="471"/>
      <c r="U16" s="471"/>
      <c r="V16" s="471"/>
      <c r="W16" s="471"/>
      <c r="X16" s="471"/>
      <c r="Y16" s="471"/>
      <c r="Z16" s="477"/>
      <c r="AA16" s="278"/>
      <c r="AB16" s="476"/>
      <c r="AC16" s="471"/>
      <c r="AD16" s="471"/>
      <c r="AE16" s="471"/>
      <c r="AF16" s="471"/>
      <c r="AG16" s="471"/>
      <c r="AH16" s="471"/>
      <c r="AI16" s="471"/>
      <c r="AJ16" s="471"/>
      <c r="AK16" s="471"/>
      <c r="AL16" s="471"/>
      <c r="AM16" s="477"/>
      <c r="AN16" s="279"/>
      <c r="AO16" s="476"/>
      <c r="AP16" s="471"/>
      <c r="AQ16" s="471"/>
      <c r="AR16" s="471"/>
      <c r="AS16" s="471"/>
      <c r="AT16" s="471"/>
      <c r="AU16" s="471"/>
      <c r="AV16" s="471"/>
      <c r="AW16" s="471"/>
      <c r="AX16" s="471"/>
      <c r="AY16" s="471"/>
      <c r="AZ16" s="477"/>
    </row>
    <row r="17" spans="1:52" ht="14.25" customHeight="1" thickBot="1" x14ac:dyDescent="0.25">
      <c r="A17" s="278"/>
      <c r="B17" s="478"/>
      <c r="C17" s="479"/>
      <c r="D17" s="479"/>
      <c r="E17" s="479"/>
      <c r="F17" s="479"/>
      <c r="G17" s="479"/>
      <c r="H17" s="479"/>
      <c r="I17" s="479"/>
      <c r="J17" s="479"/>
      <c r="K17" s="479"/>
      <c r="L17" s="479"/>
      <c r="M17" s="480"/>
      <c r="N17" s="279"/>
      <c r="O17" s="478"/>
      <c r="P17" s="479"/>
      <c r="Q17" s="479"/>
      <c r="R17" s="479"/>
      <c r="S17" s="479"/>
      <c r="T17" s="479"/>
      <c r="U17" s="479"/>
      <c r="V17" s="479"/>
      <c r="W17" s="479"/>
      <c r="X17" s="479"/>
      <c r="Y17" s="479"/>
      <c r="Z17" s="480"/>
      <c r="AA17" s="278"/>
      <c r="AB17" s="478"/>
      <c r="AC17" s="479"/>
      <c r="AD17" s="479"/>
      <c r="AE17" s="479"/>
      <c r="AF17" s="479"/>
      <c r="AG17" s="479"/>
      <c r="AH17" s="479"/>
      <c r="AI17" s="479"/>
      <c r="AJ17" s="479"/>
      <c r="AK17" s="479"/>
      <c r="AL17" s="479"/>
      <c r="AM17" s="480"/>
      <c r="AN17" s="279"/>
      <c r="AO17" s="478"/>
      <c r="AP17" s="479"/>
      <c r="AQ17" s="479"/>
      <c r="AR17" s="479"/>
      <c r="AS17" s="479"/>
      <c r="AT17" s="479"/>
      <c r="AU17" s="479"/>
      <c r="AV17" s="479"/>
      <c r="AW17" s="479"/>
      <c r="AX17" s="479"/>
      <c r="AY17" s="479"/>
      <c r="AZ17" s="480"/>
    </row>
    <row r="18" spans="1:52" ht="14.25" customHeight="1" thickTop="1" x14ac:dyDescent="0.2">
      <c r="A18" s="278"/>
      <c r="B18" s="482" t="s">
        <v>624</v>
      </c>
      <c r="C18" s="474"/>
      <c r="D18" s="474"/>
      <c r="E18" s="474"/>
      <c r="F18" s="474"/>
      <c r="G18" s="474"/>
      <c r="H18" s="474"/>
      <c r="I18" s="474"/>
      <c r="J18" s="474"/>
      <c r="K18" s="474"/>
      <c r="L18" s="474"/>
      <c r="M18" s="475"/>
      <c r="N18" s="279"/>
      <c r="O18" s="280" t="str">
        <f>B18</f>
        <v>…...........................</v>
      </c>
      <c r="P18" s="281"/>
      <c r="Q18" s="281"/>
      <c r="R18" s="281"/>
      <c r="S18" s="281"/>
      <c r="T18" s="281"/>
      <c r="U18" s="281"/>
      <c r="V18" s="281"/>
      <c r="W18" s="281"/>
      <c r="X18" s="281"/>
      <c r="Y18" s="281"/>
      <c r="Z18" s="282"/>
      <c r="AA18" s="278"/>
      <c r="AB18" s="482" t="s">
        <v>624</v>
      </c>
      <c r="AC18" s="474"/>
      <c r="AD18" s="474"/>
      <c r="AE18" s="474"/>
      <c r="AF18" s="474"/>
      <c r="AG18" s="474"/>
      <c r="AH18" s="474"/>
      <c r="AI18" s="474"/>
      <c r="AJ18" s="474"/>
      <c r="AK18" s="474"/>
      <c r="AL18" s="474"/>
      <c r="AM18" s="475"/>
      <c r="AN18" s="279"/>
      <c r="AO18" s="280" t="str">
        <f>AB18</f>
        <v>…...........................</v>
      </c>
      <c r="AP18" s="281"/>
      <c r="AQ18" s="281"/>
      <c r="AR18" s="281"/>
      <c r="AS18" s="281"/>
      <c r="AT18" s="281"/>
      <c r="AU18" s="281"/>
      <c r="AV18" s="281"/>
      <c r="AW18" s="281"/>
      <c r="AX18" s="281"/>
      <c r="AY18" s="281"/>
      <c r="AZ18" s="282"/>
    </row>
    <row r="19" spans="1:52" ht="14.25" customHeight="1" thickBot="1" x14ac:dyDescent="0.25">
      <c r="A19" s="278"/>
      <c r="B19" s="283"/>
      <c r="C19" s="284"/>
      <c r="D19" s="284"/>
      <c r="E19" s="284"/>
      <c r="F19" s="284"/>
      <c r="G19" s="285"/>
      <c r="H19" s="284"/>
      <c r="I19" s="284"/>
      <c r="J19" s="284"/>
      <c r="K19" s="284"/>
      <c r="L19" s="284"/>
      <c r="M19" s="286"/>
      <c r="N19" s="279"/>
      <c r="O19" s="287"/>
      <c r="P19" s="288"/>
      <c r="Q19" s="288"/>
      <c r="R19" s="288"/>
      <c r="S19" s="288"/>
      <c r="T19" s="289"/>
      <c r="U19" s="284"/>
      <c r="V19" s="288"/>
      <c r="W19" s="288"/>
      <c r="X19" s="288"/>
      <c r="Y19" s="288"/>
      <c r="Z19" s="290"/>
      <c r="AA19" s="278"/>
      <c r="AB19" s="283"/>
      <c r="AC19" s="284"/>
      <c r="AD19" s="284"/>
      <c r="AE19" s="284"/>
      <c r="AF19" s="284"/>
      <c r="AG19" s="285"/>
      <c r="AH19" s="284"/>
      <c r="AI19" s="284"/>
      <c r="AJ19" s="284"/>
      <c r="AK19" s="284"/>
      <c r="AL19" s="284"/>
      <c r="AM19" s="286"/>
      <c r="AN19" s="279"/>
      <c r="AO19" s="287"/>
      <c r="AP19" s="288"/>
      <c r="AQ19" s="288"/>
      <c r="AR19" s="288"/>
      <c r="AS19" s="288"/>
      <c r="AT19" s="289"/>
      <c r="AU19" s="284"/>
      <c r="AV19" s="288"/>
      <c r="AW19" s="288"/>
      <c r="AX19" s="288"/>
      <c r="AY19" s="288"/>
      <c r="AZ19" s="290"/>
    </row>
    <row r="20" spans="1:52" ht="14.25" customHeight="1" thickTop="1" thickBot="1" x14ac:dyDescent="0.25">
      <c r="A20" s="278"/>
      <c r="B20" s="278"/>
      <c r="C20" s="278"/>
      <c r="D20" s="278"/>
      <c r="E20" s="278"/>
      <c r="F20" s="278"/>
      <c r="G20" s="278"/>
      <c r="H20" s="278"/>
      <c r="I20" s="278"/>
      <c r="J20" s="278"/>
      <c r="K20" s="278"/>
      <c r="L20" s="278"/>
      <c r="M20" s="278"/>
      <c r="N20" s="278"/>
      <c r="O20" s="278"/>
      <c r="P20" s="278"/>
      <c r="Q20" s="278"/>
      <c r="R20" s="278"/>
      <c r="S20" s="278"/>
      <c r="T20" s="278"/>
      <c r="U20" s="278"/>
      <c r="V20" s="278"/>
      <c r="W20" s="278"/>
      <c r="X20" s="278"/>
      <c r="Y20" s="278"/>
      <c r="Z20" s="278"/>
      <c r="AA20" s="278"/>
      <c r="AB20" s="278"/>
      <c r="AC20" s="278"/>
      <c r="AD20" s="278"/>
      <c r="AE20" s="278"/>
      <c r="AF20" s="278"/>
      <c r="AG20" s="278"/>
      <c r="AH20" s="278"/>
      <c r="AI20" s="278"/>
      <c r="AJ20" s="278"/>
      <c r="AK20" s="278"/>
      <c r="AL20" s="278"/>
      <c r="AM20" s="278"/>
      <c r="AN20" s="278"/>
      <c r="AO20" s="278"/>
      <c r="AP20" s="278"/>
      <c r="AQ20" s="278"/>
      <c r="AR20" s="278"/>
      <c r="AS20" s="278"/>
      <c r="AT20" s="278"/>
      <c r="AU20" s="278"/>
      <c r="AV20" s="278"/>
      <c r="AW20" s="278"/>
      <c r="AX20" s="278"/>
      <c r="AY20" s="278"/>
      <c r="AZ20" s="278"/>
    </row>
    <row r="21" spans="1:52" ht="14.25" customHeight="1" thickTop="1" x14ac:dyDescent="0.2">
      <c r="A21" s="278"/>
      <c r="B21" s="473"/>
      <c r="C21" s="474"/>
      <c r="D21" s="474"/>
      <c r="E21" s="474"/>
      <c r="F21" s="474"/>
      <c r="G21" s="474"/>
      <c r="H21" s="474"/>
      <c r="I21" s="474"/>
      <c r="J21" s="474"/>
      <c r="K21" s="474"/>
      <c r="L21" s="474"/>
      <c r="M21" s="475"/>
      <c r="N21" s="279"/>
      <c r="O21" s="481"/>
      <c r="P21" s="474"/>
      <c r="Q21" s="474"/>
      <c r="R21" s="474"/>
      <c r="S21" s="474"/>
      <c r="T21" s="474"/>
      <c r="U21" s="474"/>
      <c r="V21" s="474"/>
      <c r="W21" s="474"/>
      <c r="X21" s="474"/>
      <c r="Y21" s="474"/>
      <c r="Z21" s="475"/>
      <c r="AA21" s="278"/>
      <c r="AB21" s="473"/>
      <c r="AC21" s="474"/>
      <c r="AD21" s="474"/>
      <c r="AE21" s="474"/>
      <c r="AF21" s="474"/>
      <c r="AG21" s="474"/>
      <c r="AH21" s="474"/>
      <c r="AI21" s="474"/>
      <c r="AJ21" s="474"/>
      <c r="AK21" s="474"/>
      <c r="AL21" s="474"/>
      <c r="AM21" s="475"/>
      <c r="AN21" s="279"/>
      <c r="AO21" s="481"/>
      <c r="AP21" s="474"/>
      <c r="AQ21" s="474"/>
      <c r="AR21" s="474"/>
      <c r="AS21" s="474"/>
      <c r="AT21" s="474"/>
      <c r="AU21" s="474"/>
      <c r="AV21" s="474"/>
      <c r="AW21" s="474"/>
      <c r="AX21" s="474"/>
      <c r="AY21" s="474"/>
      <c r="AZ21" s="475"/>
    </row>
    <row r="22" spans="1:52" ht="14.25" customHeight="1" x14ac:dyDescent="0.2">
      <c r="A22" s="278"/>
      <c r="B22" s="476"/>
      <c r="C22" s="471"/>
      <c r="D22" s="471"/>
      <c r="E22" s="471"/>
      <c r="F22" s="471"/>
      <c r="G22" s="471"/>
      <c r="H22" s="471"/>
      <c r="I22" s="471"/>
      <c r="J22" s="471"/>
      <c r="K22" s="471"/>
      <c r="L22" s="471"/>
      <c r="M22" s="477"/>
      <c r="N22" s="279"/>
      <c r="O22" s="476"/>
      <c r="P22" s="471"/>
      <c r="Q22" s="471"/>
      <c r="R22" s="471"/>
      <c r="S22" s="471"/>
      <c r="T22" s="471"/>
      <c r="U22" s="471"/>
      <c r="V22" s="471"/>
      <c r="W22" s="471"/>
      <c r="X22" s="471"/>
      <c r="Y22" s="471"/>
      <c r="Z22" s="477"/>
      <c r="AA22" s="278"/>
      <c r="AB22" s="476"/>
      <c r="AC22" s="471"/>
      <c r="AD22" s="471"/>
      <c r="AE22" s="471"/>
      <c r="AF22" s="471"/>
      <c r="AG22" s="471"/>
      <c r="AH22" s="471"/>
      <c r="AI22" s="471"/>
      <c r="AJ22" s="471"/>
      <c r="AK22" s="471"/>
      <c r="AL22" s="471"/>
      <c r="AM22" s="477"/>
      <c r="AN22" s="279"/>
      <c r="AO22" s="476"/>
      <c r="AP22" s="471"/>
      <c r="AQ22" s="471"/>
      <c r="AR22" s="471"/>
      <c r="AS22" s="471"/>
      <c r="AT22" s="471"/>
      <c r="AU22" s="471"/>
      <c r="AV22" s="471"/>
      <c r="AW22" s="471"/>
      <c r="AX22" s="471"/>
      <c r="AY22" s="471"/>
      <c r="AZ22" s="477"/>
    </row>
    <row r="23" spans="1:52" ht="14.25" customHeight="1" x14ac:dyDescent="0.2">
      <c r="A23" s="278"/>
      <c r="B23" s="476"/>
      <c r="C23" s="471"/>
      <c r="D23" s="471"/>
      <c r="E23" s="471"/>
      <c r="F23" s="471"/>
      <c r="G23" s="471"/>
      <c r="H23" s="471"/>
      <c r="I23" s="471"/>
      <c r="J23" s="471"/>
      <c r="K23" s="471"/>
      <c r="L23" s="471"/>
      <c r="M23" s="477"/>
      <c r="N23" s="279"/>
      <c r="O23" s="476"/>
      <c r="P23" s="471"/>
      <c r="Q23" s="471"/>
      <c r="R23" s="471"/>
      <c r="S23" s="471"/>
      <c r="T23" s="471"/>
      <c r="U23" s="471"/>
      <c r="V23" s="471"/>
      <c r="W23" s="471"/>
      <c r="X23" s="471"/>
      <c r="Y23" s="471"/>
      <c r="Z23" s="477"/>
      <c r="AA23" s="278"/>
      <c r="AB23" s="476"/>
      <c r="AC23" s="471"/>
      <c r="AD23" s="471"/>
      <c r="AE23" s="471"/>
      <c r="AF23" s="471"/>
      <c r="AG23" s="471"/>
      <c r="AH23" s="471"/>
      <c r="AI23" s="471"/>
      <c r="AJ23" s="471"/>
      <c r="AK23" s="471"/>
      <c r="AL23" s="471"/>
      <c r="AM23" s="477"/>
      <c r="AN23" s="279"/>
      <c r="AO23" s="476"/>
      <c r="AP23" s="471"/>
      <c r="AQ23" s="471"/>
      <c r="AR23" s="471"/>
      <c r="AS23" s="471"/>
      <c r="AT23" s="471"/>
      <c r="AU23" s="471"/>
      <c r="AV23" s="471"/>
      <c r="AW23" s="471"/>
      <c r="AX23" s="471"/>
      <c r="AY23" s="471"/>
      <c r="AZ23" s="477"/>
    </row>
    <row r="24" spans="1:52" ht="14.25" customHeight="1" x14ac:dyDescent="0.2">
      <c r="A24" s="278"/>
      <c r="B24" s="476"/>
      <c r="C24" s="471"/>
      <c r="D24" s="471"/>
      <c r="E24" s="471"/>
      <c r="F24" s="471"/>
      <c r="G24" s="471"/>
      <c r="H24" s="471"/>
      <c r="I24" s="471"/>
      <c r="J24" s="471"/>
      <c r="K24" s="471"/>
      <c r="L24" s="471"/>
      <c r="M24" s="477"/>
      <c r="N24" s="279"/>
      <c r="O24" s="476"/>
      <c r="P24" s="471"/>
      <c r="Q24" s="471"/>
      <c r="R24" s="471"/>
      <c r="S24" s="471"/>
      <c r="T24" s="471"/>
      <c r="U24" s="471"/>
      <c r="V24" s="471"/>
      <c r="W24" s="471"/>
      <c r="X24" s="471"/>
      <c r="Y24" s="471"/>
      <c r="Z24" s="477"/>
      <c r="AA24" s="278"/>
      <c r="AB24" s="476"/>
      <c r="AC24" s="471"/>
      <c r="AD24" s="471"/>
      <c r="AE24" s="471"/>
      <c r="AF24" s="471"/>
      <c r="AG24" s="471"/>
      <c r="AH24" s="471"/>
      <c r="AI24" s="471"/>
      <c r="AJ24" s="471"/>
      <c r="AK24" s="471"/>
      <c r="AL24" s="471"/>
      <c r="AM24" s="477"/>
      <c r="AN24" s="279"/>
      <c r="AO24" s="476"/>
      <c r="AP24" s="471"/>
      <c r="AQ24" s="471"/>
      <c r="AR24" s="471"/>
      <c r="AS24" s="471"/>
      <c r="AT24" s="471"/>
      <c r="AU24" s="471"/>
      <c r="AV24" s="471"/>
      <c r="AW24" s="471"/>
      <c r="AX24" s="471"/>
      <c r="AY24" s="471"/>
      <c r="AZ24" s="477"/>
    </row>
    <row r="25" spans="1:52" ht="14.25" customHeight="1" x14ac:dyDescent="0.2">
      <c r="A25" s="278"/>
      <c r="B25" s="476"/>
      <c r="C25" s="471"/>
      <c r="D25" s="471"/>
      <c r="E25" s="471"/>
      <c r="F25" s="471"/>
      <c r="G25" s="471"/>
      <c r="H25" s="471"/>
      <c r="I25" s="471"/>
      <c r="J25" s="471"/>
      <c r="K25" s="471"/>
      <c r="L25" s="471"/>
      <c r="M25" s="477"/>
      <c r="N25" s="279"/>
      <c r="O25" s="476"/>
      <c r="P25" s="471"/>
      <c r="Q25" s="471"/>
      <c r="R25" s="471"/>
      <c r="S25" s="471"/>
      <c r="T25" s="471"/>
      <c r="U25" s="471"/>
      <c r="V25" s="471"/>
      <c r="W25" s="471"/>
      <c r="X25" s="471"/>
      <c r="Y25" s="471"/>
      <c r="Z25" s="477"/>
      <c r="AA25" s="278"/>
      <c r="AB25" s="476"/>
      <c r="AC25" s="471"/>
      <c r="AD25" s="471"/>
      <c r="AE25" s="471"/>
      <c r="AF25" s="471"/>
      <c r="AG25" s="471"/>
      <c r="AH25" s="471"/>
      <c r="AI25" s="471"/>
      <c r="AJ25" s="471"/>
      <c r="AK25" s="471"/>
      <c r="AL25" s="471"/>
      <c r="AM25" s="477"/>
      <c r="AN25" s="279"/>
      <c r="AO25" s="476"/>
      <c r="AP25" s="471"/>
      <c r="AQ25" s="471"/>
      <c r="AR25" s="471"/>
      <c r="AS25" s="471"/>
      <c r="AT25" s="471"/>
      <c r="AU25" s="471"/>
      <c r="AV25" s="471"/>
      <c r="AW25" s="471"/>
      <c r="AX25" s="471"/>
      <c r="AY25" s="471"/>
      <c r="AZ25" s="477"/>
    </row>
    <row r="26" spans="1:52" ht="14.25" customHeight="1" x14ac:dyDescent="0.2">
      <c r="A26" s="278"/>
      <c r="B26" s="476"/>
      <c r="C26" s="471"/>
      <c r="D26" s="471"/>
      <c r="E26" s="471"/>
      <c r="F26" s="471"/>
      <c r="G26" s="471"/>
      <c r="H26" s="471"/>
      <c r="I26" s="471"/>
      <c r="J26" s="471"/>
      <c r="K26" s="471"/>
      <c r="L26" s="471"/>
      <c r="M26" s="477"/>
      <c r="N26" s="279"/>
      <c r="O26" s="476"/>
      <c r="P26" s="471"/>
      <c r="Q26" s="471"/>
      <c r="R26" s="471"/>
      <c r="S26" s="471"/>
      <c r="T26" s="471"/>
      <c r="U26" s="471"/>
      <c r="V26" s="471"/>
      <c r="W26" s="471"/>
      <c r="X26" s="471"/>
      <c r="Y26" s="471"/>
      <c r="Z26" s="477"/>
      <c r="AA26" s="278"/>
      <c r="AB26" s="476"/>
      <c r="AC26" s="471"/>
      <c r="AD26" s="471"/>
      <c r="AE26" s="471"/>
      <c r="AF26" s="471"/>
      <c r="AG26" s="471"/>
      <c r="AH26" s="471"/>
      <c r="AI26" s="471"/>
      <c r="AJ26" s="471"/>
      <c r="AK26" s="471"/>
      <c r="AL26" s="471"/>
      <c r="AM26" s="477"/>
      <c r="AN26" s="279"/>
      <c r="AO26" s="476"/>
      <c r="AP26" s="471"/>
      <c r="AQ26" s="471"/>
      <c r="AR26" s="471"/>
      <c r="AS26" s="471"/>
      <c r="AT26" s="471"/>
      <c r="AU26" s="471"/>
      <c r="AV26" s="471"/>
      <c r="AW26" s="471"/>
      <c r="AX26" s="471"/>
      <c r="AY26" s="471"/>
      <c r="AZ26" s="477"/>
    </row>
    <row r="27" spans="1:52" ht="14.25" customHeight="1" x14ac:dyDescent="0.2">
      <c r="A27" s="278"/>
      <c r="B27" s="476"/>
      <c r="C27" s="471"/>
      <c r="D27" s="471"/>
      <c r="E27" s="471"/>
      <c r="F27" s="471"/>
      <c r="G27" s="471"/>
      <c r="H27" s="471"/>
      <c r="I27" s="471"/>
      <c r="J27" s="471"/>
      <c r="K27" s="471"/>
      <c r="L27" s="471"/>
      <c r="M27" s="477"/>
      <c r="N27" s="279"/>
      <c r="O27" s="476"/>
      <c r="P27" s="471"/>
      <c r="Q27" s="471"/>
      <c r="R27" s="471"/>
      <c r="S27" s="471"/>
      <c r="T27" s="471"/>
      <c r="U27" s="471"/>
      <c r="V27" s="471"/>
      <c r="W27" s="471"/>
      <c r="X27" s="471"/>
      <c r="Y27" s="471"/>
      <c r="Z27" s="477"/>
      <c r="AA27" s="278"/>
      <c r="AB27" s="476"/>
      <c r="AC27" s="471"/>
      <c r="AD27" s="471"/>
      <c r="AE27" s="471"/>
      <c r="AF27" s="471"/>
      <c r="AG27" s="471"/>
      <c r="AH27" s="471"/>
      <c r="AI27" s="471"/>
      <c r="AJ27" s="471"/>
      <c r="AK27" s="471"/>
      <c r="AL27" s="471"/>
      <c r="AM27" s="477"/>
      <c r="AN27" s="279"/>
      <c r="AO27" s="476"/>
      <c r="AP27" s="471"/>
      <c r="AQ27" s="471"/>
      <c r="AR27" s="471"/>
      <c r="AS27" s="471"/>
      <c r="AT27" s="471"/>
      <c r="AU27" s="471"/>
      <c r="AV27" s="471"/>
      <c r="AW27" s="471"/>
      <c r="AX27" s="471"/>
      <c r="AY27" s="471"/>
      <c r="AZ27" s="477"/>
    </row>
    <row r="28" spans="1:52" ht="14.25" customHeight="1" x14ac:dyDescent="0.2">
      <c r="A28" s="278"/>
      <c r="B28" s="476"/>
      <c r="C28" s="471"/>
      <c r="D28" s="471"/>
      <c r="E28" s="471"/>
      <c r="F28" s="471"/>
      <c r="G28" s="471"/>
      <c r="H28" s="471"/>
      <c r="I28" s="471"/>
      <c r="J28" s="471"/>
      <c r="K28" s="471"/>
      <c r="L28" s="471"/>
      <c r="M28" s="477"/>
      <c r="N28" s="279"/>
      <c r="O28" s="476"/>
      <c r="P28" s="471"/>
      <c r="Q28" s="471"/>
      <c r="R28" s="471"/>
      <c r="S28" s="471"/>
      <c r="T28" s="471"/>
      <c r="U28" s="471"/>
      <c r="V28" s="471"/>
      <c r="W28" s="471"/>
      <c r="X28" s="471"/>
      <c r="Y28" s="471"/>
      <c r="Z28" s="477"/>
      <c r="AA28" s="278"/>
      <c r="AB28" s="476"/>
      <c r="AC28" s="471"/>
      <c r="AD28" s="471"/>
      <c r="AE28" s="471"/>
      <c r="AF28" s="471"/>
      <c r="AG28" s="471"/>
      <c r="AH28" s="471"/>
      <c r="AI28" s="471"/>
      <c r="AJ28" s="471"/>
      <c r="AK28" s="471"/>
      <c r="AL28" s="471"/>
      <c r="AM28" s="477"/>
      <c r="AN28" s="279"/>
      <c r="AO28" s="476"/>
      <c r="AP28" s="471"/>
      <c r="AQ28" s="471"/>
      <c r="AR28" s="471"/>
      <c r="AS28" s="471"/>
      <c r="AT28" s="471"/>
      <c r="AU28" s="471"/>
      <c r="AV28" s="471"/>
      <c r="AW28" s="471"/>
      <c r="AX28" s="471"/>
      <c r="AY28" s="471"/>
      <c r="AZ28" s="477"/>
    </row>
    <row r="29" spans="1:52" ht="14.25" customHeight="1" x14ac:dyDescent="0.2">
      <c r="A29" s="278"/>
      <c r="B29" s="476"/>
      <c r="C29" s="471"/>
      <c r="D29" s="471"/>
      <c r="E29" s="471"/>
      <c r="F29" s="471"/>
      <c r="G29" s="471"/>
      <c r="H29" s="471"/>
      <c r="I29" s="471"/>
      <c r="J29" s="471"/>
      <c r="K29" s="471"/>
      <c r="L29" s="471"/>
      <c r="M29" s="477"/>
      <c r="N29" s="279"/>
      <c r="O29" s="476"/>
      <c r="P29" s="471"/>
      <c r="Q29" s="471"/>
      <c r="R29" s="471"/>
      <c r="S29" s="471"/>
      <c r="T29" s="471"/>
      <c r="U29" s="471"/>
      <c r="V29" s="471"/>
      <c r="W29" s="471"/>
      <c r="X29" s="471"/>
      <c r="Y29" s="471"/>
      <c r="Z29" s="477"/>
      <c r="AA29" s="278"/>
      <c r="AB29" s="476"/>
      <c r="AC29" s="471"/>
      <c r="AD29" s="471"/>
      <c r="AE29" s="471"/>
      <c r="AF29" s="471"/>
      <c r="AG29" s="471"/>
      <c r="AH29" s="471"/>
      <c r="AI29" s="471"/>
      <c r="AJ29" s="471"/>
      <c r="AK29" s="471"/>
      <c r="AL29" s="471"/>
      <c r="AM29" s="477"/>
      <c r="AN29" s="279"/>
      <c r="AO29" s="476"/>
      <c r="AP29" s="471"/>
      <c r="AQ29" s="471"/>
      <c r="AR29" s="471"/>
      <c r="AS29" s="471"/>
      <c r="AT29" s="471"/>
      <c r="AU29" s="471"/>
      <c r="AV29" s="471"/>
      <c r="AW29" s="471"/>
      <c r="AX29" s="471"/>
      <c r="AY29" s="471"/>
      <c r="AZ29" s="477"/>
    </row>
    <row r="30" spans="1:52" ht="14.25" customHeight="1" x14ac:dyDescent="0.2">
      <c r="A30" s="278"/>
      <c r="B30" s="476"/>
      <c r="C30" s="471"/>
      <c r="D30" s="471"/>
      <c r="E30" s="471"/>
      <c r="F30" s="471"/>
      <c r="G30" s="471"/>
      <c r="H30" s="471"/>
      <c r="I30" s="471"/>
      <c r="J30" s="471"/>
      <c r="K30" s="471"/>
      <c r="L30" s="471"/>
      <c r="M30" s="477"/>
      <c r="N30" s="279"/>
      <c r="O30" s="476"/>
      <c r="P30" s="471"/>
      <c r="Q30" s="471"/>
      <c r="R30" s="471"/>
      <c r="S30" s="471"/>
      <c r="T30" s="471"/>
      <c r="U30" s="471"/>
      <c r="V30" s="471"/>
      <c r="W30" s="471"/>
      <c r="X30" s="471"/>
      <c r="Y30" s="471"/>
      <c r="Z30" s="477"/>
      <c r="AA30" s="278"/>
      <c r="AB30" s="476"/>
      <c r="AC30" s="471"/>
      <c r="AD30" s="471"/>
      <c r="AE30" s="471"/>
      <c r="AF30" s="471"/>
      <c r="AG30" s="471"/>
      <c r="AH30" s="471"/>
      <c r="AI30" s="471"/>
      <c r="AJ30" s="471"/>
      <c r="AK30" s="471"/>
      <c r="AL30" s="471"/>
      <c r="AM30" s="477"/>
      <c r="AN30" s="279"/>
      <c r="AO30" s="476"/>
      <c r="AP30" s="471"/>
      <c r="AQ30" s="471"/>
      <c r="AR30" s="471"/>
      <c r="AS30" s="471"/>
      <c r="AT30" s="471"/>
      <c r="AU30" s="471"/>
      <c r="AV30" s="471"/>
      <c r="AW30" s="471"/>
      <c r="AX30" s="471"/>
      <c r="AY30" s="471"/>
      <c r="AZ30" s="477"/>
    </row>
    <row r="31" spans="1:52" ht="14.25" customHeight="1" x14ac:dyDescent="0.2">
      <c r="A31" s="278"/>
      <c r="B31" s="476"/>
      <c r="C31" s="471"/>
      <c r="D31" s="471"/>
      <c r="E31" s="471"/>
      <c r="F31" s="471"/>
      <c r="G31" s="471"/>
      <c r="H31" s="471"/>
      <c r="I31" s="471"/>
      <c r="J31" s="471"/>
      <c r="K31" s="471"/>
      <c r="L31" s="471"/>
      <c r="M31" s="477"/>
      <c r="N31" s="279"/>
      <c r="O31" s="476"/>
      <c r="P31" s="471"/>
      <c r="Q31" s="471"/>
      <c r="R31" s="471"/>
      <c r="S31" s="471"/>
      <c r="T31" s="471"/>
      <c r="U31" s="471"/>
      <c r="V31" s="471"/>
      <c r="W31" s="471"/>
      <c r="X31" s="471"/>
      <c r="Y31" s="471"/>
      <c r="Z31" s="477"/>
      <c r="AA31" s="278"/>
      <c r="AB31" s="476"/>
      <c r="AC31" s="471"/>
      <c r="AD31" s="471"/>
      <c r="AE31" s="471"/>
      <c r="AF31" s="471"/>
      <c r="AG31" s="471"/>
      <c r="AH31" s="471"/>
      <c r="AI31" s="471"/>
      <c r="AJ31" s="471"/>
      <c r="AK31" s="471"/>
      <c r="AL31" s="471"/>
      <c r="AM31" s="477"/>
      <c r="AN31" s="279"/>
      <c r="AO31" s="476"/>
      <c r="AP31" s="471"/>
      <c r="AQ31" s="471"/>
      <c r="AR31" s="471"/>
      <c r="AS31" s="471"/>
      <c r="AT31" s="471"/>
      <c r="AU31" s="471"/>
      <c r="AV31" s="471"/>
      <c r="AW31" s="471"/>
      <c r="AX31" s="471"/>
      <c r="AY31" s="471"/>
      <c r="AZ31" s="477"/>
    </row>
    <row r="32" spans="1:52" ht="14.25" customHeight="1" thickBot="1" x14ac:dyDescent="0.25">
      <c r="A32" s="278"/>
      <c r="B32" s="478"/>
      <c r="C32" s="479"/>
      <c r="D32" s="479"/>
      <c r="E32" s="479"/>
      <c r="F32" s="479"/>
      <c r="G32" s="479"/>
      <c r="H32" s="479"/>
      <c r="I32" s="479"/>
      <c r="J32" s="479"/>
      <c r="K32" s="479"/>
      <c r="L32" s="479"/>
      <c r="M32" s="480"/>
      <c r="N32" s="279"/>
      <c r="O32" s="478"/>
      <c r="P32" s="479"/>
      <c r="Q32" s="479"/>
      <c r="R32" s="479"/>
      <c r="S32" s="479"/>
      <c r="T32" s="479"/>
      <c r="U32" s="479"/>
      <c r="V32" s="479"/>
      <c r="W32" s="479"/>
      <c r="X32" s="479"/>
      <c r="Y32" s="479"/>
      <c r="Z32" s="480"/>
      <c r="AA32" s="278"/>
      <c r="AB32" s="478"/>
      <c r="AC32" s="479"/>
      <c r="AD32" s="479"/>
      <c r="AE32" s="479"/>
      <c r="AF32" s="479"/>
      <c r="AG32" s="479"/>
      <c r="AH32" s="479"/>
      <c r="AI32" s="479"/>
      <c r="AJ32" s="479"/>
      <c r="AK32" s="479"/>
      <c r="AL32" s="479"/>
      <c r="AM32" s="480"/>
      <c r="AN32" s="279"/>
      <c r="AO32" s="478"/>
      <c r="AP32" s="479"/>
      <c r="AQ32" s="479"/>
      <c r="AR32" s="479"/>
      <c r="AS32" s="479"/>
      <c r="AT32" s="479"/>
      <c r="AU32" s="479"/>
      <c r="AV32" s="479"/>
      <c r="AW32" s="479"/>
      <c r="AX32" s="479"/>
      <c r="AY32" s="479"/>
      <c r="AZ32" s="480"/>
    </row>
    <row r="33" spans="1:52" ht="14.25" customHeight="1" thickTop="1" x14ac:dyDescent="0.2">
      <c r="A33" s="278"/>
      <c r="B33" s="482" t="s">
        <v>624</v>
      </c>
      <c r="C33" s="474"/>
      <c r="D33" s="474"/>
      <c r="E33" s="474"/>
      <c r="F33" s="474"/>
      <c r="G33" s="474"/>
      <c r="H33" s="474"/>
      <c r="I33" s="474"/>
      <c r="J33" s="474"/>
      <c r="K33" s="474"/>
      <c r="L33" s="474"/>
      <c r="M33" s="475"/>
      <c r="N33" s="279"/>
      <c r="O33" s="280" t="str">
        <f>B33</f>
        <v>…...........................</v>
      </c>
      <c r="P33" s="281"/>
      <c r="Q33" s="281"/>
      <c r="R33" s="281"/>
      <c r="S33" s="281"/>
      <c r="T33" s="281"/>
      <c r="U33" s="281"/>
      <c r="V33" s="281"/>
      <c r="W33" s="281"/>
      <c r="X33" s="281"/>
      <c r="Y33" s="281"/>
      <c r="Z33" s="282"/>
      <c r="AA33" s="278"/>
      <c r="AB33" s="482" t="s">
        <v>624</v>
      </c>
      <c r="AC33" s="474"/>
      <c r="AD33" s="474"/>
      <c r="AE33" s="474"/>
      <c r="AF33" s="474"/>
      <c r="AG33" s="474"/>
      <c r="AH33" s="474"/>
      <c r="AI33" s="474"/>
      <c r="AJ33" s="474"/>
      <c r="AK33" s="474"/>
      <c r="AL33" s="474"/>
      <c r="AM33" s="475"/>
      <c r="AN33" s="279"/>
      <c r="AO33" s="280" t="str">
        <f>AB33</f>
        <v>…...........................</v>
      </c>
      <c r="AP33" s="281"/>
      <c r="AQ33" s="281"/>
      <c r="AR33" s="281"/>
      <c r="AS33" s="281"/>
      <c r="AT33" s="281"/>
      <c r="AU33" s="281"/>
      <c r="AV33" s="281"/>
      <c r="AW33" s="281"/>
      <c r="AX33" s="281"/>
      <c r="AY33" s="281"/>
      <c r="AZ33" s="282"/>
    </row>
    <row r="34" spans="1:52" ht="14.25" customHeight="1" thickBot="1" x14ac:dyDescent="0.25">
      <c r="A34" s="278"/>
      <c r="B34" s="283"/>
      <c r="C34" s="284"/>
      <c r="D34" s="284"/>
      <c r="E34" s="284"/>
      <c r="F34" s="284"/>
      <c r="G34" s="285"/>
      <c r="H34" s="284"/>
      <c r="I34" s="284"/>
      <c r="J34" s="284"/>
      <c r="K34" s="284"/>
      <c r="L34" s="284"/>
      <c r="M34" s="286"/>
      <c r="N34" s="279"/>
      <c r="O34" s="287"/>
      <c r="P34" s="288"/>
      <c r="Q34" s="288"/>
      <c r="R34" s="288"/>
      <c r="S34" s="288"/>
      <c r="T34" s="289"/>
      <c r="U34" s="284"/>
      <c r="V34" s="288"/>
      <c r="W34" s="288"/>
      <c r="X34" s="288"/>
      <c r="Y34" s="288"/>
      <c r="Z34" s="290"/>
      <c r="AA34" s="278"/>
      <c r="AB34" s="283"/>
      <c r="AC34" s="284"/>
      <c r="AD34" s="284"/>
      <c r="AE34" s="284"/>
      <c r="AF34" s="284"/>
      <c r="AG34" s="285"/>
      <c r="AH34" s="284"/>
      <c r="AI34" s="284"/>
      <c r="AJ34" s="284"/>
      <c r="AK34" s="284"/>
      <c r="AL34" s="284"/>
      <c r="AM34" s="286"/>
      <c r="AN34" s="279"/>
      <c r="AO34" s="287"/>
      <c r="AP34" s="288"/>
      <c r="AQ34" s="288"/>
      <c r="AR34" s="288"/>
      <c r="AS34" s="288"/>
      <c r="AT34" s="289"/>
      <c r="AU34" s="284"/>
      <c r="AV34" s="288"/>
      <c r="AW34" s="288"/>
      <c r="AX34" s="288"/>
      <c r="AY34" s="288"/>
      <c r="AZ34" s="290"/>
    </row>
    <row r="35" spans="1:52" ht="14.25" customHeight="1" thickTop="1" thickBot="1" x14ac:dyDescent="0.25">
      <c r="A35" s="278"/>
      <c r="B35" s="278"/>
      <c r="C35" s="278"/>
      <c r="D35" s="278"/>
      <c r="E35" s="278"/>
      <c r="F35" s="278"/>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c r="AI35" s="278"/>
      <c r="AJ35" s="278"/>
      <c r="AK35" s="278"/>
      <c r="AL35" s="278"/>
      <c r="AM35" s="278"/>
      <c r="AN35" s="278"/>
      <c r="AO35" s="278"/>
      <c r="AP35" s="278"/>
      <c r="AQ35" s="278"/>
      <c r="AR35" s="278"/>
      <c r="AS35" s="278"/>
      <c r="AT35" s="278"/>
      <c r="AU35" s="278"/>
      <c r="AV35" s="278"/>
      <c r="AW35" s="278"/>
      <c r="AX35" s="278"/>
      <c r="AY35" s="278"/>
      <c r="AZ35" s="278"/>
    </row>
    <row r="36" spans="1:52" ht="14.25" customHeight="1" thickTop="1" x14ac:dyDescent="0.2">
      <c r="A36" s="278"/>
      <c r="B36" s="473"/>
      <c r="C36" s="474"/>
      <c r="D36" s="474"/>
      <c r="E36" s="474"/>
      <c r="F36" s="474"/>
      <c r="G36" s="474"/>
      <c r="H36" s="474"/>
      <c r="I36" s="474"/>
      <c r="J36" s="474"/>
      <c r="K36" s="474"/>
      <c r="L36" s="474"/>
      <c r="M36" s="475"/>
      <c r="N36" s="279"/>
      <c r="O36" s="481"/>
      <c r="P36" s="474"/>
      <c r="Q36" s="474"/>
      <c r="R36" s="474"/>
      <c r="S36" s="474"/>
      <c r="T36" s="474"/>
      <c r="U36" s="474"/>
      <c r="V36" s="474"/>
      <c r="W36" s="474"/>
      <c r="X36" s="474"/>
      <c r="Y36" s="474"/>
      <c r="Z36" s="475"/>
      <c r="AA36" s="278"/>
      <c r="AB36" s="473"/>
      <c r="AC36" s="474"/>
      <c r="AD36" s="474"/>
      <c r="AE36" s="474"/>
      <c r="AF36" s="474"/>
      <c r="AG36" s="474"/>
      <c r="AH36" s="474"/>
      <c r="AI36" s="474"/>
      <c r="AJ36" s="474"/>
      <c r="AK36" s="474"/>
      <c r="AL36" s="474"/>
      <c r="AM36" s="475"/>
      <c r="AN36" s="279"/>
      <c r="AO36" s="481"/>
      <c r="AP36" s="474"/>
      <c r="AQ36" s="474"/>
      <c r="AR36" s="474"/>
      <c r="AS36" s="474"/>
      <c r="AT36" s="474"/>
      <c r="AU36" s="474"/>
      <c r="AV36" s="474"/>
      <c r="AW36" s="474"/>
      <c r="AX36" s="474"/>
      <c r="AY36" s="474"/>
      <c r="AZ36" s="475"/>
    </row>
    <row r="37" spans="1:52" ht="14.25" customHeight="1" x14ac:dyDescent="0.2">
      <c r="A37" s="278"/>
      <c r="B37" s="476"/>
      <c r="C37" s="471"/>
      <c r="D37" s="471"/>
      <c r="E37" s="471"/>
      <c r="F37" s="471"/>
      <c r="G37" s="471"/>
      <c r="H37" s="471"/>
      <c r="I37" s="471"/>
      <c r="J37" s="471"/>
      <c r="K37" s="471"/>
      <c r="L37" s="471"/>
      <c r="M37" s="477"/>
      <c r="N37" s="279"/>
      <c r="O37" s="476"/>
      <c r="P37" s="471"/>
      <c r="Q37" s="471"/>
      <c r="R37" s="471"/>
      <c r="S37" s="471"/>
      <c r="T37" s="471"/>
      <c r="U37" s="471"/>
      <c r="V37" s="471"/>
      <c r="W37" s="471"/>
      <c r="X37" s="471"/>
      <c r="Y37" s="471"/>
      <c r="Z37" s="477"/>
      <c r="AA37" s="278"/>
      <c r="AB37" s="476"/>
      <c r="AC37" s="471"/>
      <c r="AD37" s="471"/>
      <c r="AE37" s="471"/>
      <c r="AF37" s="471"/>
      <c r="AG37" s="471"/>
      <c r="AH37" s="471"/>
      <c r="AI37" s="471"/>
      <c r="AJ37" s="471"/>
      <c r="AK37" s="471"/>
      <c r="AL37" s="471"/>
      <c r="AM37" s="477"/>
      <c r="AN37" s="279"/>
      <c r="AO37" s="476"/>
      <c r="AP37" s="471"/>
      <c r="AQ37" s="471"/>
      <c r="AR37" s="471"/>
      <c r="AS37" s="471"/>
      <c r="AT37" s="471"/>
      <c r="AU37" s="471"/>
      <c r="AV37" s="471"/>
      <c r="AW37" s="471"/>
      <c r="AX37" s="471"/>
      <c r="AY37" s="471"/>
      <c r="AZ37" s="477"/>
    </row>
    <row r="38" spans="1:52" ht="14.25" customHeight="1" x14ac:dyDescent="0.2">
      <c r="A38" s="278"/>
      <c r="B38" s="476"/>
      <c r="C38" s="471"/>
      <c r="D38" s="471"/>
      <c r="E38" s="471"/>
      <c r="F38" s="471"/>
      <c r="G38" s="471"/>
      <c r="H38" s="471"/>
      <c r="I38" s="471"/>
      <c r="J38" s="471"/>
      <c r="K38" s="471"/>
      <c r="L38" s="471"/>
      <c r="M38" s="477"/>
      <c r="N38" s="279"/>
      <c r="O38" s="476"/>
      <c r="P38" s="471"/>
      <c r="Q38" s="471"/>
      <c r="R38" s="471"/>
      <c r="S38" s="471"/>
      <c r="T38" s="471"/>
      <c r="U38" s="471"/>
      <c r="V38" s="471"/>
      <c r="W38" s="471"/>
      <c r="X38" s="471"/>
      <c r="Y38" s="471"/>
      <c r="Z38" s="477"/>
      <c r="AA38" s="278"/>
      <c r="AB38" s="476"/>
      <c r="AC38" s="471"/>
      <c r="AD38" s="471"/>
      <c r="AE38" s="471"/>
      <c r="AF38" s="471"/>
      <c r="AG38" s="471"/>
      <c r="AH38" s="471"/>
      <c r="AI38" s="471"/>
      <c r="AJ38" s="471"/>
      <c r="AK38" s="471"/>
      <c r="AL38" s="471"/>
      <c r="AM38" s="477"/>
      <c r="AN38" s="279"/>
      <c r="AO38" s="476"/>
      <c r="AP38" s="471"/>
      <c r="AQ38" s="471"/>
      <c r="AR38" s="471"/>
      <c r="AS38" s="471"/>
      <c r="AT38" s="471"/>
      <c r="AU38" s="471"/>
      <c r="AV38" s="471"/>
      <c r="AW38" s="471"/>
      <c r="AX38" s="471"/>
      <c r="AY38" s="471"/>
      <c r="AZ38" s="477"/>
    </row>
    <row r="39" spans="1:52" ht="14.25" customHeight="1" x14ac:dyDescent="0.2">
      <c r="A39" s="278"/>
      <c r="B39" s="476"/>
      <c r="C39" s="471"/>
      <c r="D39" s="471"/>
      <c r="E39" s="471"/>
      <c r="F39" s="471"/>
      <c r="G39" s="471"/>
      <c r="H39" s="471"/>
      <c r="I39" s="471"/>
      <c r="J39" s="471"/>
      <c r="K39" s="471"/>
      <c r="L39" s="471"/>
      <c r="M39" s="477"/>
      <c r="N39" s="279"/>
      <c r="O39" s="476"/>
      <c r="P39" s="471"/>
      <c r="Q39" s="471"/>
      <c r="R39" s="471"/>
      <c r="S39" s="471"/>
      <c r="T39" s="471"/>
      <c r="U39" s="471"/>
      <c r="V39" s="471"/>
      <c r="W39" s="471"/>
      <c r="X39" s="471"/>
      <c r="Y39" s="471"/>
      <c r="Z39" s="477"/>
      <c r="AA39" s="278"/>
      <c r="AB39" s="476"/>
      <c r="AC39" s="471"/>
      <c r="AD39" s="471"/>
      <c r="AE39" s="471"/>
      <c r="AF39" s="471"/>
      <c r="AG39" s="471"/>
      <c r="AH39" s="471"/>
      <c r="AI39" s="471"/>
      <c r="AJ39" s="471"/>
      <c r="AK39" s="471"/>
      <c r="AL39" s="471"/>
      <c r="AM39" s="477"/>
      <c r="AN39" s="279"/>
      <c r="AO39" s="476"/>
      <c r="AP39" s="471"/>
      <c r="AQ39" s="471"/>
      <c r="AR39" s="471"/>
      <c r="AS39" s="471"/>
      <c r="AT39" s="471"/>
      <c r="AU39" s="471"/>
      <c r="AV39" s="471"/>
      <c r="AW39" s="471"/>
      <c r="AX39" s="471"/>
      <c r="AY39" s="471"/>
      <c r="AZ39" s="477"/>
    </row>
    <row r="40" spans="1:52" ht="14.25" customHeight="1" x14ac:dyDescent="0.2">
      <c r="A40" s="278"/>
      <c r="B40" s="476"/>
      <c r="C40" s="471"/>
      <c r="D40" s="471"/>
      <c r="E40" s="471"/>
      <c r="F40" s="471"/>
      <c r="G40" s="471"/>
      <c r="H40" s="471"/>
      <c r="I40" s="471"/>
      <c r="J40" s="471"/>
      <c r="K40" s="471"/>
      <c r="L40" s="471"/>
      <c r="M40" s="477"/>
      <c r="N40" s="279"/>
      <c r="O40" s="476"/>
      <c r="P40" s="471"/>
      <c r="Q40" s="471"/>
      <c r="R40" s="471"/>
      <c r="S40" s="471"/>
      <c r="T40" s="471"/>
      <c r="U40" s="471"/>
      <c r="V40" s="471"/>
      <c r="W40" s="471"/>
      <c r="X40" s="471"/>
      <c r="Y40" s="471"/>
      <c r="Z40" s="477"/>
      <c r="AA40" s="278"/>
      <c r="AB40" s="476"/>
      <c r="AC40" s="471"/>
      <c r="AD40" s="471"/>
      <c r="AE40" s="471"/>
      <c r="AF40" s="471"/>
      <c r="AG40" s="471"/>
      <c r="AH40" s="471"/>
      <c r="AI40" s="471"/>
      <c r="AJ40" s="471"/>
      <c r="AK40" s="471"/>
      <c r="AL40" s="471"/>
      <c r="AM40" s="477"/>
      <c r="AN40" s="279"/>
      <c r="AO40" s="476"/>
      <c r="AP40" s="471"/>
      <c r="AQ40" s="471"/>
      <c r="AR40" s="471"/>
      <c r="AS40" s="471"/>
      <c r="AT40" s="471"/>
      <c r="AU40" s="471"/>
      <c r="AV40" s="471"/>
      <c r="AW40" s="471"/>
      <c r="AX40" s="471"/>
      <c r="AY40" s="471"/>
      <c r="AZ40" s="477"/>
    </row>
    <row r="41" spans="1:52" ht="14.25" customHeight="1" x14ac:dyDescent="0.2">
      <c r="A41" s="278"/>
      <c r="B41" s="476"/>
      <c r="C41" s="471"/>
      <c r="D41" s="471"/>
      <c r="E41" s="471"/>
      <c r="F41" s="471"/>
      <c r="G41" s="471"/>
      <c r="H41" s="471"/>
      <c r="I41" s="471"/>
      <c r="J41" s="471"/>
      <c r="K41" s="471"/>
      <c r="L41" s="471"/>
      <c r="M41" s="477"/>
      <c r="N41" s="279"/>
      <c r="O41" s="476"/>
      <c r="P41" s="471"/>
      <c r="Q41" s="471"/>
      <c r="R41" s="471"/>
      <c r="S41" s="471"/>
      <c r="T41" s="471"/>
      <c r="U41" s="471"/>
      <c r="V41" s="471"/>
      <c r="W41" s="471"/>
      <c r="X41" s="471"/>
      <c r="Y41" s="471"/>
      <c r="Z41" s="477"/>
      <c r="AA41" s="278"/>
      <c r="AB41" s="476"/>
      <c r="AC41" s="471"/>
      <c r="AD41" s="471"/>
      <c r="AE41" s="471"/>
      <c r="AF41" s="471"/>
      <c r="AG41" s="471"/>
      <c r="AH41" s="471"/>
      <c r="AI41" s="471"/>
      <c r="AJ41" s="471"/>
      <c r="AK41" s="471"/>
      <c r="AL41" s="471"/>
      <c r="AM41" s="477"/>
      <c r="AN41" s="279"/>
      <c r="AO41" s="476"/>
      <c r="AP41" s="471"/>
      <c r="AQ41" s="471"/>
      <c r="AR41" s="471"/>
      <c r="AS41" s="471"/>
      <c r="AT41" s="471"/>
      <c r="AU41" s="471"/>
      <c r="AV41" s="471"/>
      <c r="AW41" s="471"/>
      <c r="AX41" s="471"/>
      <c r="AY41" s="471"/>
      <c r="AZ41" s="477"/>
    </row>
    <row r="42" spans="1:52" ht="14.25" customHeight="1" x14ac:dyDescent="0.2">
      <c r="A42" s="278"/>
      <c r="B42" s="476"/>
      <c r="C42" s="471"/>
      <c r="D42" s="471"/>
      <c r="E42" s="471"/>
      <c r="F42" s="471"/>
      <c r="G42" s="471"/>
      <c r="H42" s="471"/>
      <c r="I42" s="471"/>
      <c r="J42" s="471"/>
      <c r="K42" s="471"/>
      <c r="L42" s="471"/>
      <c r="M42" s="477"/>
      <c r="N42" s="279"/>
      <c r="O42" s="476"/>
      <c r="P42" s="471"/>
      <c r="Q42" s="471"/>
      <c r="R42" s="471"/>
      <c r="S42" s="471"/>
      <c r="T42" s="471"/>
      <c r="U42" s="471"/>
      <c r="V42" s="471"/>
      <c r="W42" s="471"/>
      <c r="X42" s="471"/>
      <c r="Y42" s="471"/>
      <c r="Z42" s="477"/>
      <c r="AA42" s="278"/>
      <c r="AB42" s="476"/>
      <c r="AC42" s="471"/>
      <c r="AD42" s="471"/>
      <c r="AE42" s="471"/>
      <c r="AF42" s="471"/>
      <c r="AG42" s="471"/>
      <c r="AH42" s="471"/>
      <c r="AI42" s="471"/>
      <c r="AJ42" s="471"/>
      <c r="AK42" s="471"/>
      <c r="AL42" s="471"/>
      <c r="AM42" s="477"/>
      <c r="AN42" s="279"/>
      <c r="AO42" s="476"/>
      <c r="AP42" s="471"/>
      <c r="AQ42" s="471"/>
      <c r="AR42" s="471"/>
      <c r="AS42" s="471"/>
      <c r="AT42" s="471"/>
      <c r="AU42" s="471"/>
      <c r="AV42" s="471"/>
      <c r="AW42" s="471"/>
      <c r="AX42" s="471"/>
      <c r="AY42" s="471"/>
      <c r="AZ42" s="477"/>
    </row>
    <row r="43" spans="1:52" ht="14.25" customHeight="1" x14ac:dyDescent="0.2">
      <c r="A43" s="278"/>
      <c r="B43" s="476"/>
      <c r="C43" s="471"/>
      <c r="D43" s="471"/>
      <c r="E43" s="471"/>
      <c r="F43" s="471"/>
      <c r="G43" s="471"/>
      <c r="H43" s="471"/>
      <c r="I43" s="471"/>
      <c r="J43" s="471"/>
      <c r="K43" s="471"/>
      <c r="L43" s="471"/>
      <c r="M43" s="477"/>
      <c r="N43" s="279"/>
      <c r="O43" s="476"/>
      <c r="P43" s="471"/>
      <c r="Q43" s="471"/>
      <c r="R43" s="471"/>
      <c r="S43" s="471"/>
      <c r="T43" s="471"/>
      <c r="U43" s="471"/>
      <c r="V43" s="471"/>
      <c r="W43" s="471"/>
      <c r="X43" s="471"/>
      <c r="Y43" s="471"/>
      <c r="Z43" s="477"/>
      <c r="AA43" s="278"/>
      <c r="AB43" s="476"/>
      <c r="AC43" s="471"/>
      <c r="AD43" s="471"/>
      <c r="AE43" s="471"/>
      <c r="AF43" s="471"/>
      <c r="AG43" s="471"/>
      <c r="AH43" s="471"/>
      <c r="AI43" s="471"/>
      <c r="AJ43" s="471"/>
      <c r="AK43" s="471"/>
      <c r="AL43" s="471"/>
      <c r="AM43" s="477"/>
      <c r="AN43" s="279"/>
      <c r="AO43" s="476"/>
      <c r="AP43" s="471"/>
      <c r="AQ43" s="471"/>
      <c r="AR43" s="471"/>
      <c r="AS43" s="471"/>
      <c r="AT43" s="471"/>
      <c r="AU43" s="471"/>
      <c r="AV43" s="471"/>
      <c r="AW43" s="471"/>
      <c r="AX43" s="471"/>
      <c r="AY43" s="471"/>
      <c r="AZ43" s="477"/>
    </row>
    <row r="44" spans="1:52" ht="14.25" customHeight="1" x14ac:dyDescent="0.2">
      <c r="A44" s="278"/>
      <c r="B44" s="476"/>
      <c r="C44" s="471"/>
      <c r="D44" s="471"/>
      <c r="E44" s="471"/>
      <c r="F44" s="471"/>
      <c r="G44" s="471"/>
      <c r="H44" s="471"/>
      <c r="I44" s="471"/>
      <c r="J44" s="471"/>
      <c r="K44" s="471"/>
      <c r="L44" s="471"/>
      <c r="M44" s="477"/>
      <c r="N44" s="279"/>
      <c r="O44" s="476"/>
      <c r="P44" s="471"/>
      <c r="Q44" s="471"/>
      <c r="R44" s="471"/>
      <c r="S44" s="471"/>
      <c r="T44" s="471"/>
      <c r="U44" s="471"/>
      <c r="V44" s="471"/>
      <c r="W44" s="471"/>
      <c r="X44" s="471"/>
      <c r="Y44" s="471"/>
      <c r="Z44" s="477"/>
      <c r="AA44" s="278"/>
      <c r="AB44" s="476"/>
      <c r="AC44" s="471"/>
      <c r="AD44" s="471"/>
      <c r="AE44" s="471"/>
      <c r="AF44" s="471"/>
      <c r="AG44" s="471"/>
      <c r="AH44" s="471"/>
      <c r="AI44" s="471"/>
      <c r="AJ44" s="471"/>
      <c r="AK44" s="471"/>
      <c r="AL44" s="471"/>
      <c r="AM44" s="477"/>
      <c r="AN44" s="279"/>
      <c r="AO44" s="476"/>
      <c r="AP44" s="471"/>
      <c r="AQ44" s="471"/>
      <c r="AR44" s="471"/>
      <c r="AS44" s="471"/>
      <c r="AT44" s="471"/>
      <c r="AU44" s="471"/>
      <c r="AV44" s="471"/>
      <c r="AW44" s="471"/>
      <c r="AX44" s="471"/>
      <c r="AY44" s="471"/>
      <c r="AZ44" s="477"/>
    </row>
    <row r="45" spans="1:52" ht="14.25" customHeight="1" x14ac:dyDescent="0.2">
      <c r="A45" s="278"/>
      <c r="B45" s="476"/>
      <c r="C45" s="471"/>
      <c r="D45" s="471"/>
      <c r="E45" s="471"/>
      <c r="F45" s="471"/>
      <c r="G45" s="471"/>
      <c r="H45" s="471"/>
      <c r="I45" s="471"/>
      <c r="J45" s="471"/>
      <c r="K45" s="471"/>
      <c r="L45" s="471"/>
      <c r="M45" s="477"/>
      <c r="N45" s="279"/>
      <c r="O45" s="476"/>
      <c r="P45" s="471"/>
      <c r="Q45" s="471"/>
      <c r="R45" s="471"/>
      <c r="S45" s="471"/>
      <c r="T45" s="471"/>
      <c r="U45" s="471"/>
      <c r="V45" s="471"/>
      <c r="W45" s="471"/>
      <c r="X45" s="471"/>
      <c r="Y45" s="471"/>
      <c r="Z45" s="477"/>
      <c r="AA45" s="278"/>
      <c r="AB45" s="476"/>
      <c r="AC45" s="471"/>
      <c r="AD45" s="471"/>
      <c r="AE45" s="471"/>
      <c r="AF45" s="471"/>
      <c r="AG45" s="471"/>
      <c r="AH45" s="471"/>
      <c r="AI45" s="471"/>
      <c r="AJ45" s="471"/>
      <c r="AK45" s="471"/>
      <c r="AL45" s="471"/>
      <c r="AM45" s="477"/>
      <c r="AN45" s="279"/>
      <c r="AO45" s="476"/>
      <c r="AP45" s="471"/>
      <c r="AQ45" s="471"/>
      <c r="AR45" s="471"/>
      <c r="AS45" s="471"/>
      <c r="AT45" s="471"/>
      <c r="AU45" s="471"/>
      <c r="AV45" s="471"/>
      <c r="AW45" s="471"/>
      <c r="AX45" s="471"/>
      <c r="AY45" s="471"/>
      <c r="AZ45" s="477"/>
    </row>
    <row r="46" spans="1:52" ht="14.25" customHeight="1" x14ac:dyDescent="0.2">
      <c r="A46" s="278"/>
      <c r="B46" s="476"/>
      <c r="C46" s="471"/>
      <c r="D46" s="471"/>
      <c r="E46" s="471"/>
      <c r="F46" s="471"/>
      <c r="G46" s="471"/>
      <c r="H46" s="471"/>
      <c r="I46" s="471"/>
      <c r="J46" s="471"/>
      <c r="K46" s="471"/>
      <c r="L46" s="471"/>
      <c r="M46" s="477"/>
      <c r="N46" s="279"/>
      <c r="O46" s="476"/>
      <c r="P46" s="471"/>
      <c r="Q46" s="471"/>
      <c r="R46" s="471"/>
      <c r="S46" s="471"/>
      <c r="T46" s="471"/>
      <c r="U46" s="471"/>
      <c r="V46" s="471"/>
      <c r="W46" s="471"/>
      <c r="X46" s="471"/>
      <c r="Y46" s="471"/>
      <c r="Z46" s="477"/>
      <c r="AA46" s="278"/>
      <c r="AB46" s="476"/>
      <c r="AC46" s="471"/>
      <c r="AD46" s="471"/>
      <c r="AE46" s="471"/>
      <c r="AF46" s="471"/>
      <c r="AG46" s="471"/>
      <c r="AH46" s="471"/>
      <c r="AI46" s="471"/>
      <c r="AJ46" s="471"/>
      <c r="AK46" s="471"/>
      <c r="AL46" s="471"/>
      <c r="AM46" s="477"/>
      <c r="AN46" s="279"/>
      <c r="AO46" s="476"/>
      <c r="AP46" s="471"/>
      <c r="AQ46" s="471"/>
      <c r="AR46" s="471"/>
      <c r="AS46" s="471"/>
      <c r="AT46" s="471"/>
      <c r="AU46" s="471"/>
      <c r="AV46" s="471"/>
      <c r="AW46" s="471"/>
      <c r="AX46" s="471"/>
      <c r="AY46" s="471"/>
      <c r="AZ46" s="477"/>
    </row>
    <row r="47" spans="1:52" ht="14.25" customHeight="1" thickBot="1" x14ac:dyDescent="0.25">
      <c r="A47" s="278"/>
      <c r="B47" s="478"/>
      <c r="C47" s="479"/>
      <c r="D47" s="479"/>
      <c r="E47" s="479"/>
      <c r="F47" s="479"/>
      <c r="G47" s="479"/>
      <c r="H47" s="479"/>
      <c r="I47" s="479"/>
      <c r="J47" s="479"/>
      <c r="K47" s="479"/>
      <c r="L47" s="479"/>
      <c r="M47" s="480"/>
      <c r="N47" s="279"/>
      <c r="O47" s="478"/>
      <c r="P47" s="479"/>
      <c r="Q47" s="479"/>
      <c r="R47" s="479"/>
      <c r="S47" s="479"/>
      <c r="T47" s="479"/>
      <c r="U47" s="479"/>
      <c r="V47" s="479"/>
      <c r="W47" s="479"/>
      <c r="X47" s="479"/>
      <c r="Y47" s="479"/>
      <c r="Z47" s="480"/>
      <c r="AA47" s="278"/>
      <c r="AB47" s="478"/>
      <c r="AC47" s="479"/>
      <c r="AD47" s="479"/>
      <c r="AE47" s="479"/>
      <c r="AF47" s="479"/>
      <c r="AG47" s="479"/>
      <c r="AH47" s="479"/>
      <c r="AI47" s="479"/>
      <c r="AJ47" s="479"/>
      <c r="AK47" s="479"/>
      <c r="AL47" s="479"/>
      <c r="AM47" s="480"/>
      <c r="AN47" s="279"/>
      <c r="AO47" s="478"/>
      <c r="AP47" s="479"/>
      <c r="AQ47" s="479"/>
      <c r="AR47" s="479"/>
      <c r="AS47" s="479"/>
      <c r="AT47" s="479"/>
      <c r="AU47" s="479"/>
      <c r="AV47" s="479"/>
      <c r="AW47" s="479"/>
      <c r="AX47" s="479"/>
      <c r="AY47" s="479"/>
      <c r="AZ47" s="480"/>
    </row>
    <row r="48" spans="1:52" ht="14.25" customHeight="1" thickTop="1" x14ac:dyDescent="0.2">
      <c r="A48" s="278"/>
      <c r="B48" s="483" t="s">
        <v>624</v>
      </c>
      <c r="C48" s="474"/>
      <c r="D48" s="474"/>
      <c r="E48" s="474"/>
      <c r="F48" s="474"/>
      <c r="G48" s="474"/>
      <c r="H48" s="474"/>
      <c r="I48" s="474"/>
      <c r="J48" s="474"/>
      <c r="K48" s="474"/>
      <c r="L48" s="474"/>
      <c r="M48" s="474"/>
      <c r="N48" s="278"/>
      <c r="O48" s="291" t="str">
        <f>B48</f>
        <v>…...........................</v>
      </c>
      <c r="P48" s="291"/>
      <c r="Q48" s="291"/>
      <c r="R48" s="291"/>
      <c r="S48" s="291"/>
      <c r="T48" s="291"/>
      <c r="U48" s="291"/>
      <c r="V48" s="291"/>
      <c r="W48" s="291"/>
      <c r="X48" s="291"/>
      <c r="Y48" s="291"/>
      <c r="Z48" s="292"/>
      <c r="AA48" s="278"/>
      <c r="AB48" s="483" t="s">
        <v>624</v>
      </c>
      <c r="AC48" s="474"/>
      <c r="AD48" s="474"/>
      <c r="AE48" s="474"/>
      <c r="AF48" s="474"/>
      <c r="AG48" s="474"/>
      <c r="AH48" s="474"/>
      <c r="AI48" s="474"/>
      <c r="AJ48" s="474"/>
      <c r="AK48" s="474"/>
      <c r="AL48" s="474"/>
      <c r="AM48" s="474"/>
      <c r="AN48" s="278"/>
      <c r="AO48" s="291" t="str">
        <f>AB48</f>
        <v>…...........................</v>
      </c>
      <c r="AP48" s="291"/>
      <c r="AQ48" s="291"/>
      <c r="AR48" s="291"/>
      <c r="AS48" s="291"/>
      <c r="AT48" s="291"/>
      <c r="AU48" s="291"/>
      <c r="AV48" s="291"/>
      <c r="AW48" s="291"/>
      <c r="AX48" s="291"/>
      <c r="AY48" s="291"/>
      <c r="AZ48" s="292"/>
    </row>
    <row r="49" ht="14.25" customHeight="1" x14ac:dyDescent="0.2"/>
    <row r="50" ht="14.25" customHeight="1" x14ac:dyDescent="0.2"/>
    <row r="51" ht="14.25" customHeight="1" x14ac:dyDescent="0.2"/>
    <row r="52" ht="14.25" customHeight="1" x14ac:dyDescent="0.2"/>
    <row r="53" ht="14.25" customHeight="1" x14ac:dyDescent="0.2"/>
    <row r="54" ht="14.25" customHeight="1" x14ac:dyDescent="0.2"/>
    <row r="55" ht="14.25" customHeight="1" x14ac:dyDescent="0.2"/>
    <row r="56" ht="14.25" customHeight="1" x14ac:dyDescent="0.2"/>
    <row r="57" ht="14.25" customHeight="1" x14ac:dyDescent="0.2"/>
    <row r="58" ht="14.25" customHeight="1" x14ac:dyDescent="0.2"/>
    <row r="59" ht="14.25" customHeight="1" x14ac:dyDescent="0.2"/>
    <row r="60" ht="14.25" customHeight="1" x14ac:dyDescent="0.2"/>
    <row r="61" ht="14.25" customHeight="1" x14ac:dyDescent="0.2"/>
    <row r="62" ht="14.25" customHeight="1" x14ac:dyDescent="0.2"/>
    <row r="63" ht="14.25" customHeight="1" x14ac:dyDescent="0.2"/>
    <row r="64"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row r="118" ht="14.25" customHeight="1" x14ac:dyDescent="0.2"/>
    <row r="119" ht="14.25" customHeight="1" x14ac:dyDescent="0.2"/>
    <row r="120" ht="14.25" customHeight="1" x14ac:dyDescent="0.2"/>
    <row r="121" ht="14.25" customHeight="1" x14ac:dyDescent="0.2"/>
    <row r="122" ht="14.25" customHeight="1" x14ac:dyDescent="0.2"/>
    <row r="123" ht="14.25" customHeight="1" x14ac:dyDescent="0.2"/>
    <row r="124" ht="14.25" customHeight="1" x14ac:dyDescent="0.2"/>
    <row r="125" ht="14.25" customHeight="1" x14ac:dyDescent="0.2"/>
    <row r="126" ht="14.25" customHeight="1" x14ac:dyDescent="0.2"/>
    <row r="127" ht="14.25" customHeight="1" x14ac:dyDescent="0.2"/>
    <row r="128" ht="14.25" customHeight="1" x14ac:dyDescent="0.2"/>
    <row r="129" ht="14.25" customHeight="1" x14ac:dyDescent="0.2"/>
    <row r="130" ht="14.25" customHeight="1" x14ac:dyDescent="0.2"/>
    <row r="131" ht="14.25" customHeight="1" x14ac:dyDescent="0.2"/>
    <row r="132" ht="14.25" customHeight="1" x14ac:dyDescent="0.2"/>
    <row r="133" ht="14.25" customHeight="1" x14ac:dyDescent="0.2"/>
    <row r="134" ht="14.25" customHeight="1" x14ac:dyDescent="0.2"/>
    <row r="135" ht="14.25" customHeight="1" x14ac:dyDescent="0.2"/>
    <row r="136" ht="14.25" customHeight="1" x14ac:dyDescent="0.2"/>
    <row r="137" ht="14.25" customHeight="1" x14ac:dyDescent="0.2"/>
    <row r="138" ht="14.25" customHeight="1" x14ac:dyDescent="0.2"/>
    <row r="139" ht="14.25" customHeight="1" x14ac:dyDescent="0.2"/>
    <row r="140" ht="14.25" customHeight="1" x14ac:dyDescent="0.2"/>
    <row r="141" ht="14.25" customHeight="1" x14ac:dyDescent="0.2"/>
    <row r="142" ht="14.25" customHeight="1" x14ac:dyDescent="0.2"/>
    <row r="143" ht="14.25" customHeight="1" x14ac:dyDescent="0.2"/>
    <row r="144" ht="14.25" customHeight="1" x14ac:dyDescent="0.2"/>
    <row r="145" ht="14.25" customHeight="1" x14ac:dyDescent="0.2"/>
    <row r="146" ht="14.25" customHeight="1" x14ac:dyDescent="0.2"/>
    <row r="147" ht="14.25" customHeight="1" x14ac:dyDescent="0.2"/>
    <row r="148" ht="14.25" customHeight="1" x14ac:dyDescent="0.2"/>
    <row r="149" ht="14.25" customHeight="1" x14ac:dyDescent="0.2"/>
    <row r="150" ht="14.25" customHeight="1" x14ac:dyDescent="0.2"/>
    <row r="151" ht="14.25" customHeight="1" x14ac:dyDescent="0.2"/>
    <row r="152" ht="14.25" customHeight="1" x14ac:dyDescent="0.2"/>
    <row r="153" ht="14.25" customHeight="1" x14ac:dyDescent="0.2"/>
    <row r="154" ht="14.25" customHeight="1" x14ac:dyDescent="0.2"/>
    <row r="155" ht="14.25" customHeight="1" x14ac:dyDescent="0.2"/>
    <row r="156" ht="14.25" customHeight="1" x14ac:dyDescent="0.2"/>
    <row r="157" ht="14.25" customHeight="1" x14ac:dyDescent="0.2"/>
    <row r="158" ht="14.25" customHeight="1" x14ac:dyDescent="0.2"/>
    <row r="159" ht="14.25" customHeight="1" x14ac:dyDescent="0.2"/>
    <row r="160" ht="14.25" customHeight="1" x14ac:dyDescent="0.2"/>
    <row r="161" ht="14.25" customHeight="1" x14ac:dyDescent="0.2"/>
    <row r="162" ht="14.25" customHeight="1" x14ac:dyDescent="0.2"/>
    <row r="163" ht="14.25" customHeight="1" x14ac:dyDescent="0.2"/>
    <row r="164" ht="14.25" customHeight="1" x14ac:dyDescent="0.2"/>
    <row r="165" ht="14.25" customHeight="1" x14ac:dyDescent="0.2"/>
    <row r="166" ht="14.25" customHeight="1" x14ac:dyDescent="0.2"/>
    <row r="167" ht="14.25" customHeight="1" x14ac:dyDescent="0.2"/>
    <row r="168" ht="14.25" customHeight="1" x14ac:dyDescent="0.2"/>
    <row r="169" ht="14.25" customHeight="1" x14ac:dyDescent="0.2"/>
    <row r="170" ht="14.25" customHeight="1" x14ac:dyDescent="0.2"/>
    <row r="171" ht="14.25" customHeight="1" x14ac:dyDescent="0.2"/>
    <row r="172" ht="14.25" customHeight="1" x14ac:dyDescent="0.2"/>
    <row r="173" ht="14.25" customHeight="1" x14ac:dyDescent="0.2"/>
    <row r="174" ht="14.25" customHeight="1" x14ac:dyDescent="0.2"/>
    <row r="175" ht="14.25" customHeight="1" x14ac:dyDescent="0.2"/>
    <row r="176" ht="14.25" customHeight="1" x14ac:dyDescent="0.2"/>
    <row r="177" ht="14.25" customHeight="1" x14ac:dyDescent="0.2"/>
    <row r="178" ht="14.25" customHeight="1" x14ac:dyDescent="0.2"/>
    <row r="179" ht="14.25" customHeight="1" x14ac:dyDescent="0.2"/>
    <row r="180" ht="14.25" customHeight="1" x14ac:dyDescent="0.2"/>
    <row r="181" ht="14.25" customHeight="1" x14ac:dyDescent="0.2"/>
    <row r="182" ht="14.25" customHeight="1" x14ac:dyDescent="0.2"/>
    <row r="183" ht="14.25" customHeight="1" x14ac:dyDescent="0.2"/>
    <row r="184" ht="14.25" customHeight="1" x14ac:dyDescent="0.2"/>
    <row r="185" ht="14.25" customHeight="1" x14ac:dyDescent="0.2"/>
    <row r="186" ht="14.25" customHeight="1" x14ac:dyDescent="0.2"/>
    <row r="187" ht="14.25" customHeight="1" x14ac:dyDescent="0.2"/>
    <row r="188" ht="14.25" customHeight="1" x14ac:dyDescent="0.2"/>
    <row r="189" ht="14.25" customHeight="1" x14ac:dyDescent="0.2"/>
    <row r="190" ht="14.25" customHeight="1" x14ac:dyDescent="0.2"/>
    <row r="191" ht="14.25" customHeight="1" x14ac:dyDescent="0.2"/>
    <row r="192" ht="14.25" customHeight="1" x14ac:dyDescent="0.2"/>
    <row r="193" ht="14.25" customHeight="1" x14ac:dyDescent="0.2"/>
    <row r="194" ht="14.25" customHeight="1" x14ac:dyDescent="0.2"/>
    <row r="195" ht="14.25" customHeight="1" x14ac:dyDescent="0.2"/>
    <row r="196" ht="14.25" customHeight="1" x14ac:dyDescent="0.2"/>
    <row r="197" ht="14.25" customHeight="1" x14ac:dyDescent="0.2"/>
    <row r="198" ht="14.25" customHeight="1" x14ac:dyDescent="0.2"/>
    <row r="199" ht="14.25" customHeight="1" x14ac:dyDescent="0.2"/>
    <row r="200" ht="14.25" customHeight="1" x14ac:dyDescent="0.2"/>
    <row r="201" ht="14.25" customHeight="1" x14ac:dyDescent="0.2"/>
    <row r="202" ht="14.25" customHeight="1" x14ac:dyDescent="0.2"/>
    <row r="203" ht="14.25" customHeight="1" x14ac:dyDescent="0.2"/>
    <row r="204" ht="14.25" customHeight="1" x14ac:dyDescent="0.2"/>
    <row r="205" ht="14.25" customHeight="1" x14ac:dyDescent="0.2"/>
    <row r="206" ht="14.25" customHeight="1" x14ac:dyDescent="0.2"/>
    <row r="207" ht="14.25" customHeight="1" x14ac:dyDescent="0.2"/>
    <row r="208" ht="14.25" customHeight="1" x14ac:dyDescent="0.2"/>
    <row r="209" ht="14.25" customHeight="1" x14ac:dyDescent="0.2"/>
    <row r="210" ht="14.25" customHeight="1" x14ac:dyDescent="0.2"/>
    <row r="211" ht="14.25" customHeight="1" x14ac:dyDescent="0.2"/>
    <row r="212" ht="14.25" customHeight="1" x14ac:dyDescent="0.2"/>
    <row r="213" ht="14.25" customHeight="1" x14ac:dyDescent="0.2"/>
    <row r="214" ht="14.25" customHeight="1" x14ac:dyDescent="0.2"/>
    <row r="215" ht="14.25" customHeight="1" x14ac:dyDescent="0.2"/>
    <row r="216" ht="14.25" customHeight="1" x14ac:dyDescent="0.2"/>
    <row r="217" ht="14.25" customHeight="1" x14ac:dyDescent="0.2"/>
    <row r="218" ht="14.25" customHeight="1" x14ac:dyDescent="0.2"/>
    <row r="219" ht="14.25" customHeight="1" x14ac:dyDescent="0.2"/>
    <row r="220" ht="14.25" customHeight="1" x14ac:dyDescent="0.2"/>
    <row r="221" ht="14.25" customHeight="1" x14ac:dyDescent="0.2"/>
    <row r="222" ht="14.25" customHeight="1" x14ac:dyDescent="0.2"/>
    <row r="223" ht="14.25" customHeight="1" x14ac:dyDescent="0.2"/>
    <row r="224" ht="14.25" customHeight="1" x14ac:dyDescent="0.2"/>
    <row r="225" ht="14.25" customHeight="1" x14ac:dyDescent="0.2"/>
    <row r="226" ht="14.25" customHeight="1" x14ac:dyDescent="0.2"/>
    <row r="227" ht="14.25" customHeight="1" x14ac:dyDescent="0.2"/>
    <row r="228" ht="14.25" customHeight="1" x14ac:dyDescent="0.2"/>
    <row r="229" ht="14.25" customHeight="1" x14ac:dyDescent="0.2"/>
    <row r="230" ht="14.25" customHeight="1" x14ac:dyDescent="0.2"/>
    <row r="231" ht="14.25" customHeight="1" x14ac:dyDescent="0.2"/>
    <row r="232" ht="14.25" customHeight="1" x14ac:dyDescent="0.2"/>
    <row r="233" ht="14.25" customHeight="1" x14ac:dyDescent="0.2"/>
    <row r="234" ht="14.25" customHeight="1" x14ac:dyDescent="0.2"/>
    <row r="235" ht="14.25" customHeight="1" x14ac:dyDescent="0.2"/>
    <row r="236" ht="14.25" customHeight="1" x14ac:dyDescent="0.2"/>
    <row r="237" ht="14.25" customHeight="1" x14ac:dyDescent="0.2"/>
    <row r="238" ht="14.25" customHeight="1" x14ac:dyDescent="0.2"/>
    <row r="239" ht="14.25" customHeight="1" x14ac:dyDescent="0.2"/>
    <row r="240" ht="14.25" customHeight="1" x14ac:dyDescent="0.2"/>
    <row r="241" ht="14.25" customHeight="1" x14ac:dyDescent="0.2"/>
    <row r="242" ht="14.25" customHeight="1" x14ac:dyDescent="0.2"/>
    <row r="243" ht="14.25" customHeight="1" x14ac:dyDescent="0.2"/>
    <row r="244" ht="14.25" customHeight="1" x14ac:dyDescent="0.2"/>
    <row r="245" ht="14.25" customHeight="1" x14ac:dyDescent="0.2"/>
    <row r="246" ht="14.25" customHeight="1" x14ac:dyDescent="0.2"/>
    <row r="247" ht="14.25" customHeight="1" x14ac:dyDescent="0.2"/>
    <row r="248" ht="14.25" customHeight="1" x14ac:dyDescent="0.2"/>
    <row r="249" ht="14.25" customHeight="1" x14ac:dyDescent="0.2"/>
    <row r="250" ht="14.25" customHeight="1" x14ac:dyDescent="0.2"/>
    <row r="251" ht="14.25" customHeight="1" x14ac:dyDescent="0.2"/>
    <row r="252" ht="14.25" customHeight="1" x14ac:dyDescent="0.2"/>
    <row r="253" ht="14.25" customHeight="1" x14ac:dyDescent="0.2"/>
    <row r="254" ht="14.25" customHeight="1" x14ac:dyDescent="0.2"/>
    <row r="255" ht="14.25" customHeight="1" x14ac:dyDescent="0.2"/>
    <row r="256" ht="14.25" customHeight="1" x14ac:dyDescent="0.2"/>
    <row r="257" ht="14.25" customHeight="1" x14ac:dyDescent="0.2"/>
    <row r="258" ht="14.25" customHeight="1" x14ac:dyDescent="0.2"/>
    <row r="259" ht="14.25" customHeight="1" x14ac:dyDescent="0.2"/>
    <row r="260" ht="14.25" customHeight="1" x14ac:dyDescent="0.2"/>
    <row r="261" ht="14.25" customHeight="1" x14ac:dyDescent="0.2"/>
    <row r="262" ht="14.25" customHeight="1" x14ac:dyDescent="0.2"/>
    <row r="263" ht="14.25" customHeight="1" x14ac:dyDescent="0.2"/>
    <row r="264" ht="14.25" customHeight="1" x14ac:dyDescent="0.2"/>
    <row r="265" ht="14.25" customHeight="1" x14ac:dyDescent="0.2"/>
    <row r="266" ht="14.25" customHeight="1" x14ac:dyDescent="0.2"/>
    <row r="267" ht="14.25" customHeight="1" x14ac:dyDescent="0.2"/>
    <row r="268" ht="14.25" customHeight="1" x14ac:dyDescent="0.2"/>
    <row r="269" ht="14.25" customHeight="1" x14ac:dyDescent="0.2"/>
    <row r="270" ht="14.25" customHeight="1" x14ac:dyDescent="0.2"/>
    <row r="271" ht="14.25" customHeight="1" x14ac:dyDescent="0.2"/>
    <row r="272" ht="14.25" customHeight="1" x14ac:dyDescent="0.2"/>
    <row r="273" ht="14.25" customHeight="1" x14ac:dyDescent="0.2"/>
    <row r="274" ht="14.25" customHeight="1" x14ac:dyDescent="0.2"/>
    <row r="275" ht="14.25" customHeight="1" x14ac:dyDescent="0.2"/>
    <row r="276" ht="14.25" customHeight="1" x14ac:dyDescent="0.2"/>
    <row r="277" ht="14.25" customHeight="1" x14ac:dyDescent="0.2"/>
    <row r="278" ht="14.25" customHeight="1" x14ac:dyDescent="0.2"/>
    <row r="279" ht="14.25" customHeight="1" x14ac:dyDescent="0.2"/>
    <row r="280" ht="14.25" customHeight="1" x14ac:dyDescent="0.2"/>
    <row r="281" ht="14.25" customHeight="1" x14ac:dyDescent="0.2"/>
    <row r="282" ht="14.25" customHeight="1" x14ac:dyDescent="0.2"/>
    <row r="283" ht="14.25" customHeight="1" x14ac:dyDescent="0.2"/>
    <row r="284" ht="14.25" customHeight="1" x14ac:dyDescent="0.2"/>
    <row r="285" ht="14.25" customHeight="1" x14ac:dyDescent="0.2"/>
    <row r="286" ht="14.25" customHeight="1" x14ac:dyDescent="0.2"/>
    <row r="287" ht="14.25" customHeight="1" x14ac:dyDescent="0.2"/>
    <row r="288" ht="14.25" customHeight="1" x14ac:dyDescent="0.2"/>
    <row r="289" ht="14.25" customHeight="1" x14ac:dyDescent="0.2"/>
    <row r="290" ht="14.25" customHeight="1" x14ac:dyDescent="0.2"/>
    <row r="291" ht="14.25" customHeight="1" x14ac:dyDescent="0.2"/>
    <row r="292" ht="14.25" customHeight="1" x14ac:dyDescent="0.2"/>
    <row r="293" ht="14.25" customHeight="1" x14ac:dyDescent="0.2"/>
    <row r="294" ht="14.25" customHeight="1" x14ac:dyDescent="0.2"/>
    <row r="295" ht="14.25" customHeight="1" x14ac:dyDescent="0.2"/>
    <row r="296" ht="14.25" customHeight="1" x14ac:dyDescent="0.2"/>
    <row r="297" ht="14.25" customHeight="1" x14ac:dyDescent="0.2"/>
    <row r="298" ht="14.25" customHeight="1" x14ac:dyDescent="0.2"/>
    <row r="299" ht="14.25" customHeight="1" x14ac:dyDescent="0.2"/>
    <row r="300" ht="14.25" customHeight="1" x14ac:dyDescent="0.2"/>
    <row r="301" ht="14.25" customHeight="1" x14ac:dyDescent="0.2"/>
    <row r="302" ht="14.25" customHeight="1" x14ac:dyDescent="0.2"/>
    <row r="303" ht="14.25" customHeight="1" x14ac:dyDescent="0.2"/>
    <row r="304" ht="14.25" customHeight="1" x14ac:dyDescent="0.2"/>
    <row r="305" ht="14.25" customHeight="1" x14ac:dyDescent="0.2"/>
    <row r="306" ht="14.25" customHeight="1" x14ac:dyDescent="0.2"/>
    <row r="307" ht="14.25" customHeight="1" x14ac:dyDescent="0.2"/>
    <row r="308" ht="14.25" customHeight="1" x14ac:dyDescent="0.2"/>
    <row r="309" ht="14.25" customHeight="1" x14ac:dyDescent="0.2"/>
    <row r="310" ht="14.25" customHeight="1" x14ac:dyDescent="0.2"/>
    <row r="311" ht="14.25" customHeight="1" x14ac:dyDescent="0.2"/>
    <row r="312" ht="14.25" customHeight="1" x14ac:dyDescent="0.2"/>
    <row r="313" ht="14.25" customHeight="1" x14ac:dyDescent="0.2"/>
    <row r="314" ht="14.25" customHeight="1" x14ac:dyDescent="0.2"/>
    <row r="315" ht="14.25" customHeight="1" x14ac:dyDescent="0.2"/>
    <row r="316" ht="14.25" customHeight="1" x14ac:dyDescent="0.2"/>
    <row r="317" ht="14.25" customHeight="1" x14ac:dyDescent="0.2"/>
    <row r="318" ht="14.25" customHeight="1" x14ac:dyDescent="0.2"/>
    <row r="319" ht="14.25" customHeight="1" x14ac:dyDescent="0.2"/>
    <row r="320" ht="14.25" customHeight="1" x14ac:dyDescent="0.2"/>
    <row r="321" ht="14.25" customHeight="1" x14ac:dyDescent="0.2"/>
    <row r="322" ht="14.25" customHeight="1" x14ac:dyDescent="0.2"/>
    <row r="323" ht="14.25" customHeight="1" x14ac:dyDescent="0.2"/>
    <row r="324" ht="14.25" customHeight="1" x14ac:dyDescent="0.2"/>
    <row r="325" ht="14.25" customHeight="1" x14ac:dyDescent="0.2"/>
    <row r="326" ht="14.25" customHeight="1" x14ac:dyDescent="0.2"/>
    <row r="327" ht="14.25" customHeight="1" x14ac:dyDescent="0.2"/>
    <row r="328" ht="14.25" customHeight="1" x14ac:dyDescent="0.2"/>
    <row r="329" ht="14.25" customHeight="1" x14ac:dyDescent="0.2"/>
    <row r="330" ht="14.25" customHeight="1" x14ac:dyDescent="0.2"/>
    <row r="331" ht="14.25" customHeight="1" x14ac:dyDescent="0.2"/>
    <row r="332" ht="14.25" customHeight="1" x14ac:dyDescent="0.2"/>
    <row r="333" ht="14.25" customHeight="1" x14ac:dyDescent="0.2"/>
    <row r="334" ht="14.25" customHeight="1" x14ac:dyDescent="0.2"/>
    <row r="335" ht="14.25" customHeight="1" x14ac:dyDescent="0.2"/>
    <row r="336" ht="14.25" customHeight="1" x14ac:dyDescent="0.2"/>
    <row r="337" ht="14.25" customHeight="1" x14ac:dyDescent="0.2"/>
    <row r="338" ht="14.25" customHeight="1" x14ac:dyDescent="0.2"/>
    <row r="339" ht="14.25" customHeight="1" x14ac:dyDescent="0.2"/>
    <row r="340" ht="14.25" customHeight="1" x14ac:dyDescent="0.2"/>
    <row r="341" ht="14.25" customHeight="1" x14ac:dyDescent="0.2"/>
    <row r="342" ht="14.25" customHeight="1" x14ac:dyDescent="0.2"/>
    <row r="343" ht="14.25" customHeight="1" x14ac:dyDescent="0.2"/>
    <row r="344" ht="14.25" customHeight="1" x14ac:dyDescent="0.2"/>
    <row r="345" ht="14.25" customHeight="1" x14ac:dyDescent="0.2"/>
    <row r="346" ht="14.25" customHeight="1" x14ac:dyDescent="0.2"/>
    <row r="347" ht="14.25" customHeight="1" x14ac:dyDescent="0.2"/>
    <row r="348" ht="14.25" customHeight="1" x14ac:dyDescent="0.2"/>
    <row r="349" ht="14.25" customHeight="1" x14ac:dyDescent="0.2"/>
    <row r="350" ht="14.25" customHeight="1" x14ac:dyDescent="0.2"/>
    <row r="351" ht="14.25" customHeight="1" x14ac:dyDescent="0.2"/>
    <row r="352" ht="14.25" customHeight="1" x14ac:dyDescent="0.2"/>
    <row r="353" ht="14.25" customHeight="1" x14ac:dyDescent="0.2"/>
    <row r="354" ht="14.25" customHeight="1" x14ac:dyDescent="0.2"/>
    <row r="355" ht="14.25" customHeight="1" x14ac:dyDescent="0.2"/>
    <row r="356" ht="14.25" customHeight="1" x14ac:dyDescent="0.2"/>
    <row r="357" ht="14.25" customHeight="1" x14ac:dyDescent="0.2"/>
    <row r="358" ht="14.25" customHeight="1" x14ac:dyDescent="0.2"/>
    <row r="359" ht="14.25" customHeight="1" x14ac:dyDescent="0.2"/>
    <row r="360" ht="14.25" customHeight="1" x14ac:dyDescent="0.2"/>
    <row r="361" ht="14.25" customHeight="1" x14ac:dyDescent="0.2"/>
    <row r="362" ht="14.25" customHeight="1" x14ac:dyDescent="0.2"/>
    <row r="363" ht="14.25" customHeight="1" x14ac:dyDescent="0.2"/>
    <row r="364" ht="14.25" customHeight="1" x14ac:dyDescent="0.2"/>
    <row r="365" ht="14.25" customHeight="1" x14ac:dyDescent="0.2"/>
    <row r="366" ht="14.25" customHeight="1" x14ac:dyDescent="0.2"/>
    <row r="367" ht="14.25" customHeight="1" x14ac:dyDescent="0.2"/>
    <row r="368" ht="14.25" customHeight="1" x14ac:dyDescent="0.2"/>
    <row r="369" ht="14.25" customHeight="1" x14ac:dyDescent="0.2"/>
    <row r="370" ht="14.25" customHeight="1" x14ac:dyDescent="0.2"/>
    <row r="371" ht="14.25" customHeight="1" x14ac:dyDescent="0.2"/>
    <row r="372" ht="14.25" customHeight="1" x14ac:dyDescent="0.2"/>
    <row r="373" ht="14.25" customHeight="1" x14ac:dyDescent="0.2"/>
    <row r="374" ht="14.25" customHeight="1" x14ac:dyDescent="0.2"/>
    <row r="375" ht="14.25" customHeight="1" x14ac:dyDescent="0.2"/>
    <row r="376" ht="14.25" customHeight="1" x14ac:dyDescent="0.2"/>
    <row r="377" ht="14.25" customHeight="1" x14ac:dyDescent="0.2"/>
    <row r="378" ht="14.25" customHeight="1" x14ac:dyDescent="0.2"/>
    <row r="379" ht="14.25" customHeight="1" x14ac:dyDescent="0.2"/>
    <row r="380" ht="14.25" customHeight="1" x14ac:dyDescent="0.2"/>
    <row r="381" ht="14.25" customHeight="1" x14ac:dyDescent="0.2"/>
    <row r="382" ht="14.25" customHeight="1" x14ac:dyDescent="0.2"/>
    <row r="383" ht="14.25" customHeight="1" x14ac:dyDescent="0.2"/>
    <row r="384" ht="14.25" customHeight="1" x14ac:dyDescent="0.2"/>
    <row r="385" ht="14.25" customHeight="1" x14ac:dyDescent="0.2"/>
    <row r="386" ht="14.25" customHeight="1" x14ac:dyDescent="0.2"/>
    <row r="387" ht="14.25" customHeight="1" x14ac:dyDescent="0.2"/>
    <row r="388" ht="14.25" customHeight="1" x14ac:dyDescent="0.2"/>
    <row r="389" ht="14.25" customHeight="1" x14ac:dyDescent="0.2"/>
    <row r="390" ht="14.25" customHeight="1" x14ac:dyDescent="0.2"/>
    <row r="391" ht="14.25" customHeight="1" x14ac:dyDescent="0.2"/>
    <row r="392" ht="14.25" customHeight="1" x14ac:dyDescent="0.2"/>
    <row r="393" ht="14.25" customHeight="1" x14ac:dyDescent="0.2"/>
    <row r="394" ht="14.25" customHeight="1" x14ac:dyDescent="0.2"/>
    <row r="395" ht="14.25" customHeight="1" x14ac:dyDescent="0.2"/>
    <row r="396" ht="14.25" customHeight="1" x14ac:dyDescent="0.2"/>
    <row r="397" ht="14.25" customHeight="1" x14ac:dyDescent="0.2"/>
    <row r="398" ht="14.25" customHeight="1" x14ac:dyDescent="0.2"/>
    <row r="399" ht="14.25" customHeight="1" x14ac:dyDescent="0.2"/>
    <row r="400" ht="14.25" customHeight="1" x14ac:dyDescent="0.2"/>
    <row r="401" ht="14.25" customHeight="1" x14ac:dyDescent="0.2"/>
    <row r="402" ht="14.25" customHeight="1" x14ac:dyDescent="0.2"/>
    <row r="403" ht="14.25" customHeight="1" x14ac:dyDescent="0.2"/>
    <row r="404" ht="14.25" customHeight="1" x14ac:dyDescent="0.2"/>
    <row r="405" ht="14.25" customHeight="1" x14ac:dyDescent="0.2"/>
    <row r="406" ht="14.25" customHeight="1" x14ac:dyDescent="0.2"/>
    <row r="407" ht="14.25" customHeight="1" x14ac:dyDescent="0.2"/>
    <row r="408" ht="14.25" customHeight="1" x14ac:dyDescent="0.2"/>
    <row r="409" ht="14.25" customHeight="1" x14ac:dyDescent="0.2"/>
    <row r="410" ht="14.25" customHeight="1" x14ac:dyDescent="0.2"/>
    <row r="411" ht="14.25" customHeight="1" x14ac:dyDescent="0.2"/>
    <row r="412" ht="14.25" customHeight="1" x14ac:dyDescent="0.2"/>
    <row r="413" ht="14.25" customHeight="1" x14ac:dyDescent="0.2"/>
    <row r="414" ht="14.25" customHeight="1" x14ac:dyDescent="0.2"/>
    <row r="415" ht="14.25" customHeight="1" x14ac:dyDescent="0.2"/>
    <row r="416" ht="14.25" customHeight="1" x14ac:dyDescent="0.2"/>
    <row r="417" ht="14.25" customHeight="1" x14ac:dyDescent="0.2"/>
    <row r="418" ht="14.25" customHeight="1" x14ac:dyDescent="0.2"/>
    <row r="419" ht="14.25" customHeight="1" x14ac:dyDescent="0.2"/>
    <row r="420" ht="14.25" customHeight="1" x14ac:dyDescent="0.2"/>
    <row r="421" ht="14.25" customHeight="1" x14ac:dyDescent="0.2"/>
    <row r="422" ht="14.25" customHeight="1" x14ac:dyDescent="0.2"/>
    <row r="423" ht="14.25" customHeight="1" x14ac:dyDescent="0.2"/>
    <row r="424" ht="14.25" customHeight="1" x14ac:dyDescent="0.2"/>
    <row r="425" ht="14.25" customHeight="1" x14ac:dyDescent="0.2"/>
    <row r="426" ht="14.25" customHeight="1" x14ac:dyDescent="0.2"/>
    <row r="427" ht="14.25" customHeight="1" x14ac:dyDescent="0.2"/>
    <row r="428" ht="14.25" customHeight="1" x14ac:dyDescent="0.2"/>
    <row r="429" ht="14.25" customHeight="1" x14ac:dyDescent="0.2"/>
    <row r="430" ht="14.25" customHeight="1" x14ac:dyDescent="0.2"/>
    <row r="431" ht="14.25" customHeight="1" x14ac:dyDescent="0.2"/>
    <row r="432" ht="14.25" customHeight="1" x14ac:dyDescent="0.2"/>
    <row r="433" ht="14.25" customHeight="1" x14ac:dyDescent="0.2"/>
    <row r="434" ht="14.25" customHeight="1" x14ac:dyDescent="0.2"/>
    <row r="435" ht="14.25" customHeight="1" x14ac:dyDescent="0.2"/>
    <row r="436" ht="14.25" customHeight="1" x14ac:dyDescent="0.2"/>
    <row r="437" ht="14.25" customHeight="1" x14ac:dyDescent="0.2"/>
    <row r="438" ht="14.25" customHeight="1" x14ac:dyDescent="0.2"/>
    <row r="439" ht="14.25" customHeight="1" x14ac:dyDescent="0.2"/>
    <row r="440" ht="14.25" customHeight="1" x14ac:dyDescent="0.2"/>
    <row r="441" ht="14.25" customHeight="1" x14ac:dyDescent="0.2"/>
    <row r="442" ht="14.25" customHeight="1" x14ac:dyDescent="0.2"/>
    <row r="443" ht="14.25" customHeight="1" x14ac:dyDescent="0.2"/>
    <row r="444" ht="14.25" customHeight="1" x14ac:dyDescent="0.2"/>
    <row r="445" ht="14.25" customHeight="1" x14ac:dyDescent="0.2"/>
    <row r="446" ht="14.25" customHeight="1" x14ac:dyDescent="0.2"/>
    <row r="447" ht="14.25" customHeight="1" x14ac:dyDescent="0.2"/>
    <row r="448" ht="14.25" customHeight="1" x14ac:dyDescent="0.2"/>
    <row r="449" ht="14.25" customHeight="1" x14ac:dyDescent="0.2"/>
    <row r="450" ht="14.25" customHeight="1" x14ac:dyDescent="0.2"/>
    <row r="451" ht="14.25" customHeight="1" x14ac:dyDescent="0.2"/>
    <row r="452" ht="14.25" customHeight="1" x14ac:dyDescent="0.2"/>
    <row r="453" ht="14.25" customHeight="1" x14ac:dyDescent="0.2"/>
    <row r="454" ht="14.25" customHeight="1" x14ac:dyDescent="0.2"/>
    <row r="455" ht="14.25" customHeight="1" x14ac:dyDescent="0.2"/>
    <row r="456" ht="14.25" customHeight="1" x14ac:dyDescent="0.2"/>
    <row r="457" ht="14.25" customHeight="1" x14ac:dyDescent="0.2"/>
    <row r="458" ht="14.25" customHeight="1" x14ac:dyDescent="0.2"/>
    <row r="459" ht="14.25" customHeight="1" x14ac:dyDescent="0.2"/>
    <row r="460" ht="14.25" customHeight="1" x14ac:dyDescent="0.2"/>
    <row r="461" ht="14.25" customHeight="1" x14ac:dyDescent="0.2"/>
    <row r="462" ht="14.25" customHeight="1" x14ac:dyDescent="0.2"/>
    <row r="463" ht="14.25" customHeight="1" x14ac:dyDescent="0.2"/>
    <row r="464" ht="14.25" customHeight="1" x14ac:dyDescent="0.2"/>
    <row r="465" ht="14.25" customHeight="1" x14ac:dyDescent="0.2"/>
    <row r="466" ht="14.25" customHeight="1" x14ac:dyDescent="0.2"/>
    <row r="467" ht="14.25" customHeight="1" x14ac:dyDescent="0.2"/>
    <row r="468" ht="14.25" customHeight="1" x14ac:dyDescent="0.2"/>
    <row r="469" ht="14.25" customHeight="1" x14ac:dyDescent="0.2"/>
    <row r="470" ht="14.25" customHeight="1" x14ac:dyDescent="0.2"/>
    <row r="471" ht="14.25" customHeight="1" x14ac:dyDescent="0.2"/>
    <row r="472" ht="14.25" customHeight="1" x14ac:dyDescent="0.2"/>
    <row r="473" ht="14.25" customHeight="1" x14ac:dyDescent="0.2"/>
    <row r="474" ht="14.25" customHeight="1" x14ac:dyDescent="0.2"/>
    <row r="475" ht="14.25" customHeight="1" x14ac:dyDescent="0.2"/>
    <row r="476" ht="14.25" customHeight="1" x14ac:dyDescent="0.2"/>
    <row r="477" ht="14.25" customHeight="1" x14ac:dyDescent="0.2"/>
    <row r="478" ht="14.25" customHeight="1" x14ac:dyDescent="0.2"/>
    <row r="479" ht="14.25" customHeight="1" x14ac:dyDescent="0.2"/>
    <row r="480" ht="14.25" customHeight="1" x14ac:dyDescent="0.2"/>
    <row r="481" ht="14.25" customHeight="1" x14ac:dyDescent="0.2"/>
    <row r="482" ht="14.25" customHeight="1" x14ac:dyDescent="0.2"/>
    <row r="483" ht="14.25" customHeight="1" x14ac:dyDescent="0.2"/>
    <row r="484" ht="14.25" customHeight="1" x14ac:dyDescent="0.2"/>
    <row r="485" ht="14.25" customHeight="1" x14ac:dyDescent="0.2"/>
    <row r="486" ht="14.25" customHeight="1" x14ac:dyDescent="0.2"/>
    <row r="487" ht="14.25" customHeight="1" x14ac:dyDescent="0.2"/>
    <row r="488" ht="14.25" customHeight="1" x14ac:dyDescent="0.2"/>
    <row r="489" ht="14.25" customHeight="1" x14ac:dyDescent="0.2"/>
    <row r="490" ht="14.25" customHeight="1" x14ac:dyDescent="0.2"/>
    <row r="491" ht="14.25" customHeight="1" x14ac:dyDescent="0.2"/>
    <row r="492" ht="14.25" customHeight="1" x14ac:dyDescent="0.2"/>
    <row r="493" ht="14.25" customHeight="1" x14ac:dyDescent="0.2"/>
    <row r="494" ht="14.25" customHeight="1" x14ac:dyDescent="0.2"/>
    <row r="495" ht="14.25" customHeight="1" x14ac:dyDescent="0.2"/>
    <row r="496" ht="14.25" customHeight="1" x14ac:dyDescent="0.2"/>
    <row r="497" ht="14.25" customHeight="1" x14ac:dyDescent="0.2"/>
    <row r="498" ht="14.25" customHeight="1" x14ac:dyDescent="0.2"/>
    <row r="499" ht="14.25" customHeight="1" x14ac:dyDescent="0.2"/>
    <row r="500" ht="14.25" customHeight="1" x14ac:dyDescent="0.2"/>
    <row r="501" ht="14.25" customHeight="1" x14ac:dyDescent="0.2"/>
    <row r="502" ht="14.25" customHeight="1" x14ac:dyDescent="0.2"/>
    <row r="503" ht="14.25" customHeight="1" x14ac:dyDescent="0.2"/>
    <row r="504" ht="14.25" customHeight="1" x14ac:dyDescent="0.2"/>
    <row r="505" ht="14.25" customHeight="1" x14ac:dyDescent="0.2"/>
    <row r="506" ht="14.25" customHeight="1" x14ac:dyDescent="0.2"/>
    <row r="507" ht="14.25" customHeight="1" x14ac:dyDescent="0.2"/>
    <row r="508" ht="14.25" customHeight="1" x14ac:dyDescent="0.2"/>
    <row r="509" ht="14.25" customHeight="1" x14ac:dyDescent="0.2"/>
    <row r="510" ht="14.25" customHeight="1" x14ac:dyDescent="0.2"/>
    <row r="511" ht="14.25" customHeight="1" x14ac:dyDescent="0.2"/>
    <row r="512" ht="14.25" customHeight="1" x14ac:dyDescent="0.2"/>
    <row r="513" ht="14.25" customHeight="1" x14ac:dyDescent="0.2"/>
    <row r="514" ht="14.25" customHeight="1" x14ac:dyDescent="0.2"/>
    <row r="515" ht="14.25" customHeight="1" x14ac:dyDescent="0.2"/>
    <row r="516" ht="14.25" customHeight="1" x14ac:dyDescent="0.2"/>
    <row r="517" ht="14.25" customHeight="1" x14ac:dyDescent="0.2"/>
    <row r="518" ht="14.25" customHeight="1" x14ac:dyDescent="0.2"/>
    <row r="519" ht="14.25" customHeight="1" x14ac:dyDescent="0.2"/>
    <row r="520" ht="14.25" customHeight="1" x14ac:dyDescent="0.2"/>
    <row r="521" ht="14.25" customHeight="1" x14ac:dyDescent="0.2"/>
    <row r="522" ht="14.25" customHeight="1" x14ac:dyDescent="0.2"/>
    <row r="523" ht="14.25" customHeight="1" x14ac:dyDescent="0.2"/>
    <row r="524" ht="14.25" customHeight="1" x14ac:dyDescent="0.2"/>
    <row r="525" ht="14.25" customHeight="1" x14ac:dyDescent="0.2"/>
    <row r="526" ht="14.25" customHeight="1" x14ac:dyDescent="0.2"/>
    <row r="527" ht="14.25" customHeight="1" x14ac:dyDescent="0.2"/>
    <row r="528" ht="14.25" customHeight="1" x14ac:dyDescent="0.2"/>
    <row r="529" ht="14.25" customHeight="1" x14ac:dyDescent="0.2"/>
    <row r="530" ht="14.25" customHeight="1" x14ac:dyDescent="0.2"/>
    <row r="531" ht="14.25" customHeight="1" x14ac:dyDescent="0.2"/>
    <row r="532" ht="14.25" customHeight="1" x14ac:dyDescent="0.2"/>
    <row r="533" ht="14.25" customHeight="1" x14ac:dyDescent="0.2"/>
    <row r="534" ht="14.25" customHeight="1" x14ac:dyDescent="0.2"/>
    <row r="535" ht="14.25" customHeight="1" x14ac:dyDescent="0.2"/>
    <row r="536" ht="14.25" customHeight="1" x14ac:dyDescent="0.2"/>
    <row r="537" ht="14.25" customHeight="1" x14ac:dyDescent="0.2"/>
    <row r="538" ht="14.25" customHeight="1" x14ac:dyDescent="0.2"/>
    <row r="539" ht="14.25" customHeight="1" x14ac:dyDescent="0.2"/>
    <row r="540" ht="14.25" customHeight="1" x14ac:dyDescent="0.2"/>
    <row r="541" ht="14.25" customHeight="1" x14ac:dyDescent="0.2"/>
    <row r="542" ht="14.25" customHeight="1" x14ac:dyDescent="0.2"/>
    <row r="543" ht="14.25" customHeight="1" x14ac:dyDescent="0.2"/>
    <row r="544" ht="14.25" customHeight="1" x14ac:dyDescent="0.2"/>
    <row r="545" ht="14.25" customHeight="1" x14ac:dyDescent="0.2"/>
    <row r="546" ht="14.25" customHeight="1" x14ac:dyDescent="0.2"/>
    <row r="547" ht="14.25" customHeight="1" x14ac:dyDescent="0.2"/>
    <row r="548" ht="14.25" customHeight="1" x14ac:dyDescent="0.2"/>
    <row r="549" ht="14.25" customHeight="1" x14ac:dyDescent="0.2"/>
    <row r="550" ht="14.25" customHeight="1" x14ac:dyDescent="0.2"/>
    <row r="551" ht="14.25" customHeight="1" x14ac:dyDescent="0.2"/>
    <row r="552" ht="14.25" customHeight="1" x14ac:dyDescent="0.2"/>
    <row r="553" ht="14.25" customHeight="1" x14ac:dyDescent="0.2"/>
    <row r="554" ht="14.25" customHeight="1" x14ac:dyDescent="0.2"/>
    <row r="555" ht="14.25" customHeight="1" x14ac:dyDescent="0.2"/>
    <row r="556" ht="14.25" customHeight="1" x14ac:dyDescent="0.2"/>
    <row r="557" ht="14.25" customHeight="1" x14ac:dyDescent="0.2"/>
    <row r="558" ht="14.25" customHeight="1" x14ac:dyDescent="0.2"/>
    <row r="559" ht="14.25" customHeight="1" x14ac:dyDescent="0.2"/>
    <row r="560" ht="14.25" customHeight="1" x14ac:dyDescent="0.2"/>
    <row r="561" ht="14.25" customHeight="1" x14ac:dyDescent="0.2"/>
    <row r="562" ht="14.25" customHeight="1" x14ac:dyDescent="0.2"/>
    <row r="563" ht="14.25" customHeight="1" x14ac:dyDescent="0.2"/>
    <row r="564" ht="14.25" customHeight="1" x14ac:dyDescent="0.2"/>
    <row r="565" ht="14.25" customHeight="1" x14ac:dyDescent="0.2"/>
    <row r="566" ht="14.25" customHeight="1" x14ac:dyDescent="0.2"/>
    <row r="567" ht="14.25" customHeight="1" x14ac:dyDescent="0.2"/>
    <row r="568" ht="14.25" customHeight="1" x14ac:dyDescent="0.2"/>
    <row r="569" ht="14.25" customHeight="1" x14ac:dyDescent="0.2"/>
    <row r="570" ht="14.25" customHeight="1" x14ac:dyDescent="0.2"/>
    <row r="571" ht="14.25" customHeight="1" x14ac:dyDescent="0.2"/>
    <row r="572" ht="14.25" customHeight="1" x14ac:dyDescent="0.2"/>
    <row r="573" ht="14.25" customHeight="1" x14ac:dyDescent="0.2"/>
    <row r="574" ht="14.25" customHeight="1" x14ac:dyDescent="0.2"/>
    <row r="575" ht="14.25" customHeight="1" x14ac:dyDescent="0.2"/>
    <row r="576" ht="14.25" customHeight="1" x14ac:dyDescent="0.2"/>
    <row r="577" ht="14.25" customHeight="1" x14ac:dyDescent="0.2"/>
    <row r="578" ht="14.25" customHeight="1" x14ac:dyDescent="0.2"/>
    <row r="579" ht="14.25" customHeight="1" x14ac:dyDescent="0.2"/>
    <row r="580" ht="14.25" customHeight="1" x14ac:dyDescent="0.2"/>
    <row r="581" ht="14.25" customHeight="1" x14ac:dyDescent="0.2"/>
    <row r="582" ht="14.25" customHeight="1" x14ac:dyDescent="0.2"/>
    <row r="583" ht="14.25" customHeight="1" x14ac:dyDescent="0.2"/>
    <row r="584" ht="14.25" customHeight="1" x14ac:dyDescent="0.2"/>
    <row r="585" ht="14.25" customHeight="1" x14ac:dyDescent="0.2"/>
    <row r="586" ht="14.25" customHeight="1" x14ac:dyDescent="0.2"/>
    <row r="587" ht="14.25" customHeight="1" x14ac:dyDescent="0.2"/>
    <row r="588" ht="14.25" customHeight="1" x14ac:dyDescent="0.2"/>
    <row r="589" ht="14.25" customHeight="1" x14ac:dyDescent="0.2"/>
    <row r="590" ht="14.25" customHeight="1" x14ac:dyDescent="0.2"/>
    <row r="591" ht="14.25" customHeight="1" x14ac:dyDescent="0.2"/>
    <row r="592" ht="14.25" customHeight="1" x14ac:dyDescent="0.2"/>
    <row r="593" ht="14.25" customHeight="1" x14ac:dyDescent="0.2"/>
    <row r="594" ht="14.25" customHeight="1" x14ac:dyDescent="0.2"/>
    <row r="595" ht="14.25" customHeight="1" x14ac:dyDescent="0.2"/>
    <row r="596" ht="14.25" customHeight="1" x14ac:dyDescent="0.2"/>
    <row r="597" ht="14.25" customHeight="1" x14ac:dyDescent="0.2"/>
    <row r="598" ht="14.25" customHeight="1" x14ac:dyDescent="0.2"/>
    <row r="599" ht="14.25" customHeight="1" x14ac:dyDescent="0.2"/>
    <row r="600" ht="14.25" customHeight="1" x14ac:dyDescent="0.2"/>
    <row r="601" ht="14.25" customHeight="1" x14ac:dyDescent="0.2"/>
    <row r="602" ht="14.25" customHeight="1" x14ac:dyDescent="0.2"/>
    <row r="603" ht="14.25" customHeight="1" x14ac:dyDescent="0.2"/>
    <row r="604" ht="14.25" customHeight="1" x14ac:dyDescent="0.2"/>
    <row r="605" ht="14.25" customHeight="1" x14ac:dyDescent="0.2"/>
    <row r="606" ht="14.25" customHeight="1" x14ac:dyDescent="0.2"/>
    <row r="607" ht="14.25" customHeight="1" x14ac:dyDescent="0.2"/>
    <row r="608" ht="14.25" customHeight="1" x14ac:dyDescent="0.2"/>
    <row r="609" ht="14.25" customHeight="1" x14ac:dyDescent="0.2"/>
    <row r="610" ht="14.25" customHeight="1" x14ac:dyDescent="0.2"/>
    <row r="611" ht="14.25" customHeight="1" x14ac:dyDescent="0.2"/>
    <row r="612" ht="14.25" customHeight="1" x14ac:dyDescent="0.2"/>
    <row r="613" ht="14.25" customHeight="1" x14ac:dyDescent="0.2"/>
    <row r="614" ht="14.25" customHeight="1" x14ac:dyDescent="0.2"/>
    <row r="615" ht="14.25" customHeight="1" x14ac:dyDescent="0.2"/>
    <row r="616" ht="14.25" customHeight="1" x14ac:dyDescent="0.2"/>
    <row r="617" ht="14.25" customHeight="1" x14ac:dyDescent="0.2"/>
    <row r="618" ht="14.25" customHeight="1" x14ac:dyDescent="0.2"/>
    <row r="619" ht="14.25" customHeight="1" x14ac:dyDescent="0.2"/>
    <row r="620" ht="14.25" customHeight="1" x14ac:dyDescent="0.2"/>
    <row r="621" ht="14.25" customHeight="1" x14ac:dyDescent="0.2"/>
    <row r="622" ht="14.25" customHeight="1" x14ac:dyDescent="0.2"/>
    <row r="623" ht="14.25" customHeight="1" x14ac:dyDescent="0.2"/>
    <row r="624" ht="14.25" customHeight="1" x14ac:dyDescent="0.2"/>
    <row r="625" ht="14.25" customHeight="1" x14ac:dyDescent="0.2"/>
    <row r="626" ht="14.25" customHeight="1" x14ac:dyDescent="0.2"/>
    <row r="627" ht="14.25" customHeight="1" x14ac:dyDescent="0.2"/>
    <row r="628" ht="14.25" customHeight="1" x14ac:dyDescent="0.2"/>
    <row r="629" ht="14.25" customHeight="1" x14ac:dyDescent="0.2"/>
    <row r="630" ht="14.25" customHeight="1" x14ac:dyDescent="0.2"/>
    <row r="631" ht="14.25" customHeight="1" x14ac:dyDescent="0.2"/>
    <row r="632" ht="14.25" customHeight="1" x14ac:dyDescent="0.2"/>
    <row r="633" ht="14.25" customHeight="1" x14ac:dyDescent="0.2"/>
    <row r="634" ht="14.25" customHeight="1" x14ac:dyDescent="0.2"/>
    <row r="635" ht="14.25" customHeight="1" x14ac:dyDescent="0.2"/>
    <row r="636" ht="14.25" customHeight="1" x14ac:dyDescent="0.2"/>
    <row r="637" ht="14.25" customHeight="1" x14ac:dyDescent="0.2"/>
    <row r="638" ht="14.25" customHeight="1" x14ac:dyDescent="0.2"/>
    <row r="639" ht="14.25" customHeight="1" x14ac:dyDescent="0.2"/>
    <row r="640" ht="14.25" customHeight="1" x14ac:dyDescent="0.2"/>
    <row r="641" ht="14.25" customHeight="1" x14ac:dyDescent="0.2"/>
    <row r="642" ht="14.25" customHeight="1" x14ac:dyDescent="0.2"/>
    <row r="643" ht="14.25" customHeight="1" x14ac:dyDescent="0.2"/>
    <row r="644" ht="14.25" customHeight="1" x14ac:dyDescent="0.2"/>
    <row r="645" ht="14.25" customHeight="1" x14ac:dyDescent="0.2"/>
    <row r="646" ht="14.25" customHeight="1" x14ac:dyDescent="0.2"/>
    <row r="647" ht="14.25" customHeight="1" x14ac:dyDescent="0.2"/>
    <row r="648" ht="14.25" customHeight="1" x14ac:dyDescent="0.2"/>
    <row r="649" ht="14.25" customHeight="1" x14ac:dyDescent="0.2"/>
    <row r="650" ht="14.25" customHeight="1" x14ac:dyDescent="0.2"/>
    <row r="651" ht="14.25" customHeight="1" x14ac:dyDescent="0.2"/>
    <row r="652" ht="14.25" customHeight="1" x14ac:dyDescent="0.2"/>
    <row r="653" ht="14.25" customHeight="1" x14ac:dyDescent="0.2"/>
    <row r="654" ht="14.25" customHeight="1" x14ac:dyDescent="0.2"/>
    <row r="655" ht="14.25" customHeight="1" x14ac:dyDescent="0.2"/>
    <row r="656" ht="14.25" customHeight="1" x14ac:dyDescent="0.2"/>
    <row r="657" ht="14.25" customHeight="1" x14ac:dyDescent="0.2"/>
    <row r="658" ht="14.25" customHeight="1" x14ac:dyDescent="0.2"/>
    <row r="659" ht="14.25" customHeight="1" x14ac:dyDescent="0.2"/>
    <row r="660" ht="14.25" customHeight="1" x14ac:dyDescent="0.2"/>
    <row r="661" ht="14.25" customHeight="1" x14ac:dyDescent="0.2"/>
    <row r="662" ht="14.25" customHeight="1" x14ac:dyDescent="0.2"/>
    <row r="663" ht="14.25" customHeight="1" x14ac:dyDescent="0.2"/>
    <row r="664" ht="14.25" customHeight="1" x14ac:dyDescent="0.2"/>
    <row r="665" ht="14.25" customHeight="1" x14ac:dyDescent="0.2"/>
    <row r="666" ht="14.25" customHeight="1" x14ac:dyDescent="0.2"/>
    <row r="667" ht="14.25" customHeight="1" x14ac:dyDescent="0.2"/>
    <row r="668" ht="14.25" customHeight="1" x14ac:dyDescent="0.2"/>
    <row r="669" ht="14.25" customHeight="1" x14ac:dyDescent="0.2"/>
    <row r="670" ht="14.25" customHeight="1" x14ac:dyDescent="0.2"/>
    <row r="671" ht="14.25" customHeight="1" x14ac:dyDescent="0.2"/>
    <row r="672" ht="14.25" customHeight="1" x14ac:dyDescent="0.2"/>
    <row r="673" ht="14.25" customHeight="1" x14ac:dyDescent="0.2"/>
    <row r="674" ht="14.25" customHeight="1" x14ac:dyDescent="0.2"/>
    <row r="675" ht="14.25" customHeight="1" x14ac:dyDescent="0.2"/>
    <row r="676" ht="14.25" customHeight="1" x14ac:dyDescent="0.2"/>
    <row r="677" ht="14.25" customHeight="1" x14ac:dyDescent="0.2"/>
    <row r="678" ht="14.25" customHeight="1" x14ac:dyDescent="0.2"/>
    <row r="679" ht="14.25" customHeight="1" x14ac:dyDescent="0.2"/>
    <row r="680" ht="14.25" customHeight="1" x14ac:dyDescent="0.2"/>
    <row r="681" ht="14.25" customHeight="1" x14ac:dyDescent="0.2"/>
    <row r="682" ht="14.25" customHeight="1" x14ac:dyDescent="0.2"/>
    <row r="683" ht="14.25" customHeight="1" x14ac:dyDescent="0.2"/>
    <row r="684" ht="14.25" customHeight="1" x14ac:dyDescent="0.2"/>
    <row r="685" ht="14.25" customHeight="1" x14ac:dyDescent="0.2"/>
    <row r="686" ht="14.25" customHeight="1" x14ac:dyDescent="0.2"/>
    <row r="687" ht="14.25" customHeight="1" x14ac:dyDescent="0.2"/>
    <row r="688" ht="14.25" customHeight="1" x14ac:dyDescent="0.2"/>
    <row r="689" ht="14.25" customHeight="1" x14ac:dyDescent="0.2"/>
    <row r="690" ht="14.25" customHeight="1" x14ac:dyDescent="0.2"/>
    <row r="691" ht="14.25" customHeight="1" x14ac:dyDescent="0.2"/>
    <row r="692" ht="14.25" customHeight="1" x14ac:dyDescent="0.2"/>
    <row r="693" ht="14.25" customHeight="1" x14ac:dyDescent="0.2"/>
    <row r="694" ht="14.25" customHeight="1" x14ac:dyDescent="0.2"/>
    <row r="695" ht="14.25" customHeight="1" x14ac:dyDescent="0.2"/>
    <row r="696" ht="14.25" customHeight="1" x14ac:dyDescent="0.2"/>
    <row r="697" ht="14.25" customHeight="1" x14ac:dyDescent="0.2"/>
    <row r="698" ht="14.25" customHeight="1" x14ac:dyDescent="0.2"/>
    <row r="699" ht="14.25" customHeight="1" x14ac:dyDescent="0.2"/>
    <row r="700" ht="14.25" customHeight="1" x14ac:dyDescent="0.2"/>
    <row r="701" ht="14.25" customHeight="1" x14ac:dyDescent="0.2"/>
    <row r="702" ht="14.25" customHeight="1" x14ac:dyDescent="0.2"/>
    <row r="703" ht="14.25" customHeight="1" x14ac:dyDescent="0.2"/>
    <row r="704" ht="14.25" customHeight="1" x14ac:dyDescent="0.2"/>
    <row r="705" ht="14.25" customHeight="1" x14ac:dyDescent="0.2"/>
    <row r="706" ht="14.25" customHeight="1" x14ac:dyDescent="0.2"/>
    <row r="707" ht="14.25" customHeight="1" x14ac:dyDescent="0.2"/>
    <row r="708" ht="14.25" customHeight="1" x14ac:dyDescent="0.2"/>
    <row r="709" ht="14.25" customHeight="1" x14ac:dyDescent="0.2"/>
    <row r="710" ht="14.25" customHeight="1" x14ac:dyDescent="0.2"/>
    <row r="711" ht="14.25" customHeight="1" x14ac:dyDescent="0.2"/>
    <row r="712" ht="14.25" customHeight="1" x14ac:dyDescent="0.2"/>
    <row r="713" ht="14.25" customHeight="1" x14ac:dyDescent="0.2"/>
    <row r="714" ht="14.25" customHeight="1" x14ac:dyDescent="0.2"/>
    <row r="715" ht="14.25" customHeight="1" x14ac:dyDescent="0.2"/>
    <row r="716" ht="14.25" customHeight="1" x14ac:dyDescent="0.2"/>
    <row r="717" ht="14.25" customHeight="1" x14ac:dyDescent="0.2"/>
    <row r="718" ht="14.25" customHeight="1" x14ac:dyDescent="0.2"/>
    <row r="719" ht="14.25" customHeight="1" x14ac:dyDescent="0.2"/>
    <row r="720" ht="14.25" customHeight="1" x14ac:dyDescent="0.2"/>
    <row r="721" ht="14.25" customHeight="1" x14ac:dyDescent="0.2"/>
    <row r="722" ht="14.25" customHeight="1" x14ac:dyDescent="0.2"/>
    <row r="723" ht="14.25" customHeight="1" x14ac:dyDescent="0.2"/>
    <row r="724" ht="14.25" customHeight="1" x14ac:dyDescent="0.2"/>
    <row r="725" ht="14.25" customHeight="1" x14ac:dyDescent="0.2"/>
    <row r="726" ht="14.25" customHeight="1" x14ac:dyDescent="0.2"/>
    <row r="727" ht="14.25" customHeight="1" x14ac:dyDescent="0.2"/>
    <row r="728" ht="14.25" customHeight="1" x14ac:dyDescent="0.2"/>
    <row r="729" ht="14.25" customHeight="1" x14ac:dyDescent="0.2"/>
    <row r="730" ht="14.25" customHeight="1" x14ac:dyDescent="0.2"/>
    <row r="731" ht="14.25" customHeight="1" x14ac:dyDescent="0.2"/>
    <row r="732" ht="14.25" customHeight="1" x14ac:dyDescent="0.2"/>
    <row r="733" ht="14.25" customHeight="1" x14ac:dyDescent="0.2"/>
    <row r="734" ht="14.25" customHeight="1" x14ac:dyDescent="0.2"/>
    <row r="735" ht="14.25" customHeight="1" x14ac:dyDescent="0.2"/>
    <row r="736" ht="14.25" customHeight="1" x14ac:dyDescent="0.2"/>
    <row r="737" ht="14.25" customHeight="1" x14ac:dyDescent="0.2"/>
    <row r="738" ht="14.25" customHeight="1" x14ac:dyDescent="0.2"/>
    <row r="739" ht="14.25" customHeight="1" x14ac:dyDescent="0.2"/>
    <row r="740" ht="14.25" customHeight="1" x14ac:dyDescent="0.2"/>
    <row r="741" ht="14.25" customHeight="1" x14ac:dyDescent="0.2"/>
    <row r="742" ht="14.25" customHeight="1" x14ac:dyDescent="0.2"/>
    <row r="743" ht="14.25" customHeight="1" x14ac:dyDescent="0.2"/>
    <row r="744" ht="14.25" customHeight="1" x14ac:dyDescent="0.2"/>
    <row r="745" ht="14.25" customHeight="1" x14ac:dyDescent="0.2"/>
    <row r="746" ht="14.25" customHeight="1" x14ac:dyDescent="0.2"/>
    <row r="747" ht="14.25" customHeight="1" x14ac:dyDescent="0.2"/>
    <row r="748" ht="14.25" customHeight="1" x14ac:dyDescent="0.2"/>
    <row r="749" ht="14.25" customHeight="1" x14ac:dyDescent="0.2"/>
    <row r="750" ht="14.25" customHeight="1" x14ac:dyDescent="0.2"/>
    <row r="751" ht="14.25" customHeight="1" x14ac:dyDescent="0.2"/>
    <row r="752" ht="14.25" customHeight="1" x14ac:dyDescent="0.2"/>
    <row r="753" ht="14.25" customHeight="1" x14ac:dyDescent="0.2"/>
    <row r="754" ht="14.25" customHeight="1" x14ac:dyDescent="0.2"/>
    <row r="755" ht="14.25" customHeight="1" x14ac:dyDescent="0.2"/>
    <row r="756" ht="14.25" customHeight="1" x14ac:dyDescent="0.2"/>
    <row r="757" ht="14.25" customHeight="1" x14ac:dyDescent="0.2"/>
    <row r="758" ht="14.25" customHeight="1" x14ac:dyDescent="0.2"/>
    <row r="759" ht="14.25" customHeight="1" x14ac:dyDescent="0.2"/>
    <row r="760" ht="14.25" customHeight="1" x14ac:dyDescent="0.2"/>
    <row r="761" ht="14.25" customHeight="1" x14ac:dyDescent="0.2"/>
    <row r="762" ht="14.25" customHeight="1" x14ac:dyDescent="0.2"/>
    <row r="763" ht="14.25" customHeight="1" x14ac:dyDescent="0.2"/>
    <row r="764" ht="14.25" customHeight="1" x14ac:dyDescent="0.2"/>
    <row r="765" ht="14.25" customHeight="1" x14ac:dyDescent="0.2"/>
    <row r="766" ht="14.25" customHeight="1" x14ac:dyDescent="0.2"/>
    <row r="767" ht="14.25" customHeight="1" x14ac:dyDescent="0.2"/>
    <row r="768" ht="14.25" customHeight="1" x14ac:dyDescent="0.2"/>
    <row r="769" ht="14.25" customHeight="1" x14ac:dyDescent="0.2"/>
    <row r="770" ht="14.25" customHeight="1" x14ac:dyDescent="0.2"/>
    <row r="771" ht="14.25" customHeight="1" x14ac:dyDescent="0.2"/>
    <row r="772" ht="14.25" customHeight="1" x14ac:dyDescent="0.2"/>
    <row r="773" ht="14.25" customHeight="1" x14ac:dyDescent="0.2"/>
    <row r="774" ht="14.25" customHeight="1" x14ac:dyDescent="0.2"/>
    <row r="775" ht="14.25" customHeight="1" x14ac:dyDescent="0.2"/>
    <row r="776" ht="14.25" customHeight="1" x14ac:dyDescent="0.2"/>
    <row r="777" ht="14.25" customHeight="1" x14ac:dyDescent="0.2"/>
    <row r="778" ht="14.25" customHeight="1" x14ac:dyDescent="0.2"/>
    <row r="779" ht="14.25" customHeight="1" x14ac:dyDescent="0.2"/>
    <row r="780" ht="14.25" customHeight="1" x14ac:dyDescent="0.2"/>
    <row r="781" ht="14.25" customHeight="1" x14ac:dyDescent="0.2"/>
    <row r="782" ht="14.25" customHeight="1" x14ac:dyDescent="0.2"/>
    <row r="783" ht="14.25" customHeight="1" x14ac:dyDescent="0.2"/>
    <row r="784" ht="14.25" customHeight="1" x14ac:dyDescent="0.2"/>
    <row r="785" ht="14.25" customHeight="1" x14ac:dyDescent="0.2"/>
    <row r="786" ht="14.25" customHeight="1" x14ac:dyDescent="0.2"/>
    <row r="787" ht="14.25" customHeight="1" x14ac:dyDescent="0.2"/>
    <row r="788" ht="14.25" customHeight="1" x14ac:dyDescent="0.2"/>
    <row r="789" ht="14.25" customHeight="1" x14ac:dyDescent="0.2"/>
    <row r="790" ht="14.25" customHeight="1" x14ac:dyDescent="0.2"/>
    <row r="791" ht="14.25" customHeight="1" x14ac:dyDescent="0.2"/>
    <row r="792" ht="14.25" customHeight="1" x14ac:dyDescent="0.2"/>
    <row r="793" ht="14.25" customHeight="1" x14ac:dyDescent="0.2"/>
    <row r="794" ht="14.25" customHeight="1" x14ac:dyDescent="0.2"/>
    <row r="795" ht="14.25" customHeight="1" x14ac:dyDescent="0.2"/>
    <row r="796" ht="14.25" customHeight="1" x14ac:dyDescent="0.2"/>
    <row r="797" ht="14.25" customHeight="1" x14ac:dyDescent="0.2"/>
    <row r="798" ht="14.25" customHeight="1" x14ac:dyDescent="0.2"/>
    <row r="799" ht="14.25" customHeight="1" x14ac:dyDescent="0.2"/>
    <row r="800" ht="14.25" customHeight="1" x14ac:dyDescent="0.2"/>
    <row r="801" ht="14.25" customHeight="1" x14ac:dyDescent="0.2"/>
    <row r="802" ht="14.25" customHeight="1" x14ac:dyDescent="0.2"/>
    <row r="803" ht="14.25" customHeight="1" x14ac:dyDescent="0.2"/>
    <row r="804" ht="14.25" customHeight="1" x14ac:dyDescent="0.2"/>
    <row r="805" ht="14.25" customHeight="1" x14ac:dyDescent="0.2"/>
    <row r="806" ht="14.25" customHeight="1" x14ac:dyDescent="0.2"/>
    <row r="807" ht="14.25" customHeight="1" x14ac:dyDescent="0.2"/>
    <row r="808" ht="14.25" customHeight="1" x14ac:dyDescent="0.2"/>
    <row r="809" ht="14.25" customHeight="1" x14ac:dyDescent="0.2"/>
    <row r="810" ht="14.25" customHeight="1" x14ac:dyDescent="0.2"/>
    <row r="811" ht="14.25" customHeight="1" x14ac:dyDescent="0.2"/>
    <row r="812" ht="14.25" customHeight="1" x14ac:dyDescent="0.2"/>
    <row r="813" ht="14.25" customHeight="1" x14ac:dyDescent="0.2"/>
    <row r="814" ht="14.25" customHeight="1" x14ac:dyDescent="0.2"/>
    <row r="815" ht="14.25" customHeight="1" x14ac:dyDescent="0.2"/>
    <row r="816" ht="14.25" customHeight="1" x14ac:dyDescent="0.2"/>
    <row r="817" ht="14.25" customHeight="1" x14ac:dyDescent="0.2"/>
    <row r="818" ht="14.25" customHeight="1" x14ac:dyDescent="0.2"/>
    <row r="819" ht="14.25" customHeight="1" x14ac:dyDescent="0.2"/>
    <row r="820" ht="14.25" customHeight="1" x14ac:dyDescent="0.2"/>
    <row r="821" ht="14.25" customHeight="1" x14ac:dyDescent="0.2"/>
    <row r="822" ht="14.25" customHeight="1" x14ac:dyDescent="0.2"/>
    <row r="823" ht="14.25" customHeight="1" x14ac:dyDescent="0.2"/>
    <row r="824" ht="14.25" customHeight="1" x14ac:dyDescent="0.2"/>
    <row r="825" ht="14.25" customHeight="1" x14ac:dyDescent="0.2"/>
    <row r="826" ht="14.25" customHeight="1" x14ac:dyDescent="0.2"/>
    <row r="827" ht="14.25" customHeight="1" x14ac:dyDescent="0.2"/>
    <row r="828" ht="14.25" customHeight="1" x14ac:dyDescent="0.2"/>
    <row r="829" ht="14.25" customHeight="1" x14ac:dyDescent="0.2"/>
    <row r="830" ht="14.25" customHeight="1" x14ac:dyDescent="0.2"/>
    <row r="831" ht="14.25" customHeight="1" x14ac:dyDescent="0.2"/>
    <row r="832" ht="14.25" customHeight="1" x14ac:dyDescent="0.2"/>
    <row r="833" ht="14.25" customHeight="1" x14ac:dyDescent="0.2"/>
    <row r="834" ht="14.25" customHeight="1" x14ac:dyDescent="0.2"/>
    <row r="835" ht="14.25" customHeight="1" x14ac:dyDescent="0.2"/>
    <row r="836" ht="14.25" customHeight="1" x14ac:dyDescent="0.2"/>
    <row r="837" ht="14.25" customHeight="1" x14ac:dyDescent="0.2"/>
    <row r="838" ht="14.25" customHeight="1" x14ac:dyDescent="0.2"/>
    <row r="839" ht="14.25" customHeight="1" x14ac:dyDescent="0.2"/>
    <row r="840" ht="14.25" customHeight="1" x14ac:dyDescent="0.2"/>
    <row r="841" ht="14.25" customHeight="1" x14ac:dyDescent="0.2"/>
    <row r="842" ht="14.25" customHeight="1" x14ac:dyDescent="0.2"/>
    <row r="843" ht="14.25" customHeight="1" x14ac:dyDescent="0.2"/>
    <row r="844" ht="14.25" customHeight="1" x14ac:dyDescent="0.2"/>
    <row r="845" ht="14.25" customHeight="1" x14ac:dyDescent="0.2"/>
    <row r="846" ht="14.25" customHeight="1" x14ac:dyDescent="0.2"/>
    <row r="847" ht="14.25" customHeight="1" x14ac:dyDescent="0.2"/>
    <row r="848" ht="14.25" customHeight="1" x14ac:dyDescent="0.2"/>
    <row r="849" ht="14.25" customHeight="1" x14ac:dyDescent="0.2"/>
    <row r="850" ht="14.25" customHeight="1" x14ac:dyDescent="0.2"/>
    <row r="851" ht="14.25" customHeight="1" x14ac:dyDescent="0.2"/>
    <row r="852" ht="14.25" customHeight="1" x14ac:dyDescent="0.2"/>
    <row r="853" ht="14.25" customHeight="1" x14ac:dyDescent="0.2"/>
    <row r="854" ht="14.25" customHeight="1" x14ac:dyDescent="0.2"/>
    <row r="855" ht="14.25" customHeight="1" x14ac:dyDescent="0.2"/>
    <row r="856" ht="14.25" customHeight="1" x14ac:dyDescent="0.2"/>
    <row r="857" ht="14.25" customHeight="1" x14ac:dyDescent="0.2"/>
    <row r="858" ht="14.25" customHeight="1" x14ac:dyDescent="0.2"/>
    <row r="859" ht="14.25" customHeight="1" x14ac:dyDescent="0.2"/>
    <row r="860" ht="14.25" customHeight="1" x14ac:dyDescent="0.2"/>
    <row r="861" ht="14.25" customHeight="1" x14ac:dyDescent="0.2"/>
    <row r="862" ht="14.25" customHeight="1" x14ac:dyDescent="0.2"/>
    <row r="863" ht="14.25" customHeight="1" x14ac:dyDescent="0.2"/>
    <row r="864" ht="14.25" customHeight="1" x14ac:dyDescent="0.2"/>
    <row r="865" ht="14.25" customHeight="1" x14ac:dyDescent="0.2"/>
    <row r="866" ht="14.25" customHeight="1" x14ac:dyDescent="0.2"/>
    <row r="867" ht="14.25" customHeight="1" x14ac:dyDescent="0.2"/>
    <row r="868" ht="14.25" customHeight="1" x14ac:dyDescent="0.2"/>
    <row r="869" ht="14.25" customHeight="1" x14ac:dyDescent="0.2"/>
    <row r="870" ht="14.25" customHeight="1" x14ac:dyDescent="0.2"/>
    <row r="871" ht="14.25" customHeight="1" x14ac:dyDescent="0.2"/>
    <row r="872" ht="14.25" customHeight="1" x14ac:dyDescent="0.2"/>
    <row r="873" ht="14.25" customHeight="1" x14ac:dyDescent="0.2"/>
    <row r="874" ht="14.25" customHeight="1" x14ac:dyDescent="0.2"/>
    <row r="875" ht="14.25" customHeight="1" x14ac:dyDescent="0.2"/>
    <row r="876" ht="14.25" customHeight="1" x14ac:dyDescent="0.2"/>
    <row r="877" ht="14.25" customHeight="1" x14ac:dyDescent="0.2"/>
    <row r="878" ht="14.25" customHeight="1" x14ac:dyDescent="0.2"/>
    <row r="879" ht="14.25" customHeight="1" x14ac:dyDescent="0.2"/>
    <row r="880" ht="14.25" customHeight="1" x14ac:dyDescent="0.2"/>
    <row r="881" ht="14.25" customHeight="1" x14ac:dyDescent="0.2"/>
    <row r="882" ht="14.25" customHeight="1" x14ac:dyDescent="0.2"/>
    <row r="883" ht="14.25" customHeight="1" x14ac:dyDescent="0.2"/>
    <row r="884" ht="14.25" customHeight="1" x14ac:dyDescent="0.2"/>
    <row r="885" ht="14.25" customHeight="1" x14ac:dyDescent="0.2"/>
    <row r="886" ht="14.25" customHeight="1" x14ac:dyDescent="0.2"/>
    <row r="887" ht="14.25" customHeight="1" x14ac:dyDescent="0.2"/>
    <row r="888" ht="14.25" customHeight="1" x14ac:dyDescent="0.2"/>
    <row r="889" ht="14.25" customHeight="1" x14ac:dyDescent="0.2"/>
    <row r="890" ht="14.25" customHeight="1" x14ac:dyDescent="0.2"/>
    <row r="891" ht="14.25" customHeight="1" x14ac:dyDescent="0.2"/>
    <row r="892" ht="14.25" customHeight="1" x14ac:dyDescent="0.2"/>
    <row r="893" ht="14.25" customHeight="1" x14ac:dyDescent="0.2"/>
    <row r="894" ht="14.25" customHeight="1" x14ac:dyDescent="0.2"/>
    <row r="895" ht="14.25" customHeight="1" x14ac:dyDescent="0.2"/>
    <row r="896" ht="14.25" customHeight="1" x14ac:dyDescent="0.2"/>
    <row r="897" ht="14.25" customHeight="1" x14ac:dyDescent="0.2"/>
    <row r="898" ht="14.25" customHeight="1" x14ac:dyDescent="0.2"/>
    <row r="899" ht="14.25" customHeight="1" x14ac:dyDescent="0.2"/>
    <row r="900" ht="14.25" customHeight="1" x14ac:dyDescent="0.2"/>
    <row r="901" ht="14.25" customHeight="1" x14ac:dyDescent="0.2"/>
    <row r="902" ht="14.25" customHeight="1" x14ac:dyDescent="0.2"/>
    <row r="903" ht="14.25" customHeight="1" x14ac:dyDescent="0.2"/>
    <row r="904" ht="14.25" customHeight="1" x14ac:dyDescent="0.2"/>
    <row r="905" ht="14.25" customHeight="1" x14ac:dyDescent="0.2"/>
    <row r="906" ht="14.25" customHeight="1" x14ac:dyDescent="0.2"/>
    <row r="907" ht="14.25" customHeight="1" x14ac:dyDescent="0.2"/>
    <row r="908" ht="14.25" customHeight="1" x14ac:dyDescent="0.2"/>
    <row r="909" ht="14.25" customHeight="1" x14ac:dyDescent="0.2"/>
    <row r="910" ht="14.25" customHeight="1" x14ac:dyDescent="0.2"/>
    <row r="911" ht="14.25" customHeight="1" x14ac:dyDescent="0.2"/>
    <row r="912" ht="14.25" customHeight="1" x14ac:dyDescent="0.2"/>
    <row r="913" ht="14.25" customHeight="1" x14ac:dyDescent="0.2"/>
    <row r="914" ht="14.25" customHeight="1" x14ac:dyDescent="0.2"/>
    <row r="915" ht="14.25" customHeight="1" x14ac:dyDescent="0.2"/>
    <row r="916" ht="14.25" customHeight="1" x14ac:dyDescent="0.2"/>
    <row r="917" ht="14.25" customHeight="1" x14ac:dyDescent="0.2"/>
    <row r="918" ht="14.25" customHeight="1" x14ac:dyDescent="0.2"/>
    <row r="919" ht="14.25" customHeight="1" x14ac:dyDescent="0.2"/>
    <row r="920" ht="14.25" customHeight="1" x14ac:dyDescent="0.2"/>
    <row r="921" ht="14.25" customHeight="1" x14ac:dyDescent="0.2"/>
    <row r="922" ht="14.25" customHeight="1" x14ac:dyDescent="0.2"/>
    <row r="923" ht="14.25" customHeight="1" x14ac:dyDescent="0.2"/>
    <row r="924" ht="14.25" customHeight="1" x14ac:dyDescent="0.2"/>
    <row r="925" ht="14.25" customHeight="1" x14ac:dyDescent="0.2"/>
    <row r="926" ht="14.25" customHeight="1" x14ac:dyDescent="0.2"/>
    <row r="927" ht="14.25" customHeight="1" x14ac:dyDescent="0.2"/>
    <row r="928" ht="14.25" customHeight="1" x14ac:dyDescent="0.2"/>
    <row r="929" ht="14.25" customHeight="1" x14ac:dyDescent="0.2"/>
    <row r="930" ht="14.25" customHeight="1" x14ac:dyDescent="0.2"/>
    <row r="931" ht="14.25" customHeight="1" x14ac:dyDescent="0.2"/>
    <row r="932" ht="14.25" customHeight="1" x14ac:dyDescent="0.2"/>
    <row r="933" ht="14.25" customHeight="1" x14ac:dyDescent="0.2"/>
    <row r="934" ht="14.25" customHeight="1" x14ac:dyDescent="0.2"/>
    <row r="935" ht="14.25" customHeight="1" x14ac:dyDescent="0.2"/>
    <row r="936" ht="14.25" customHeight="1" x14ac:dyDescent="0.2"/>
    <row r="937" ht="14.25" customHeight="1" x14ac:dyDescent="0.2"/>
    <row r="938" ht="14.25" customHeight="1" x14ac:dyDescent="0.2"/>
    <row r="939" ht="14.25" customHeight="1" x14ac:dyDescent="0.2"/>
    <row r="940" ht="14.25" customHeight="1" x14ac:dyDescent="0.2"/>
    <row r="941" ht="14.25" customHeight="1" x14ac:dyDescent="0.2"/>
    <row r="942" ht="14.25" customHeight="1" x14ac:dyDescent="0.2"/>
    <row r="943" ht="14.25" customHeight="1" x14ac:dyDescent="0.2"/>
    <row r="944" ht="14.25" customHeight="1" x14ac:dyDescent="0.2"/>
    <row r="945" ht="14.25" customHeight="1" x14ac:dyDescent="0.2"/>
    <row r="946" ht="14.25" customHeight="1" x14ac:dyDescent="0.2"/>
    <row r="947" ht="14.25" customHeight="1" x14ac:dyDescent="0.2"/>
    <row r="948" ht="14.25" customHeight="1" x14ac:dyDescent="0.2"/>
    <row r="949" ht="14.25" customHeight="1" x14ac:dyDescent="0.2"/>
    <row r="950" ht="14.25" customHeight="1" x14ac:dyDescent="0.2"/>
    <row r="951" ht="14.25" customHeight="1" x14ac:dyDescent="0.2"/>
    <row r="952" ht="14.25" customHeight="1" x14ac:dyDescent="0.2"/>
    <row r="953" ht="14.25" customHeight="1" x14ac:dyDescent="0.2"/>
    <row r="954" ht="14.25" customHeight="1" x14ac:dyDescent="0.2"/>
    <row r="955" ht="14.25" customHeight="1" x14ac:dyDescent="0.2"/>
    <row r="956" ht="14.25" customHeight="1" x14ac:dyDescent="0.2"/>
    <row r="957" ht="14.25" customHeight="1" x14ac:dyDescent="0.2"/>
    <row r="958" ht="14.25" customHeight="1" x14ac:dyDescent="0.2"/>
    <row r="959" ht="14.25" customHeight="1" x14ac:dyDescent="0.2"/>
    <row r="960" ht="14.25" customHeight="1" x14ac:dyDescent="0.2"/>
    <row r="961" ht="14.25" customHeight="1" x14ac:dyDescent="0.2"/>
    <row r="962" ht="14.25" customHeight="1" x14ac:dyDescent="0.2"/>
    <row r="963" ht="14.25" customHeight="1" x14ac:dyDescent="0.2"/>
    <row r="964" ht="14.25" customHeight="1" x14ac:dyDescent="0.2"/>
    <row r="965" ht="14.25" customHeight="1" x14ac:dyDescent="0.2"/>
    <row r="966" ht="14.25" customHeight="1" x14ac:dyDescent="0.2"/>
    <row r="967" ht="14.25" customHeight="1" x14ac:dyDescent="0.2"/>
    <row r="968" ht="14.25" customHeight="1" x14ac:dyDescent="0.2"/>
    <row r="969" ht="14.25" customHeight="1" x14ac:dyDescent="0.2"/>
    <row r="970" ht="14.25" customHeight="1" x14ac:dyDescent="0.2"/>
    <row r="971" ht="14.25" customHeight="1" x14ac:dyDescent="0.2"/>
    <row r="972" ht="14.25" customHeight="1" x14ac:dyDescent="0.2"/>
    <row r="973" ht="14.25" customHeight="1" x14ac:dyDescent="0.2"/>
    <row r="974" ht="14.25" customHeight="1" x14ac:dyDescent="0.2"/>
    <row r="975" ht="14.25" customHeight="1" x14ac:dyDescent="0.2"/>
    <row r="976" ht="14.25" customHeight="1" x14ac:dyDescent="0.2"/>
    <row r="977" ht="14.25" customHeight="1" x14ac:dyDescent="0.2"/>
    <row r="978" ht="14.25" customHeight="1" x14ac:dyDescent="0.2"/>
    <row r="979" ht="14.25" customHeight="1" x14ac:dyDescent="0.2"/>
    <row r="980" ht="14.25" customHeight="1" x14ac:dyDescent="0.2"/>
    <row r="981" ht="14.25" customHeight="1" x14ac:dyDescent="0.2"/>
    <row r="982" ht="14.25" customHeight="1" x14ac:dyDescent="0.2"/>
    <row r="983" ht="14.25" customHeight="1" x14ac:dyDescent="0.2"/>
    <row r="984" ht="14.25" customHeight="1" x14ac:dyDescent="0.2"/>
    <row r="985" ht="14.25" customHeight="1" x14ac:dyDescent="0.2"/>
    <row r="986" ht="14.25" customHeight="1" x14ac:dyDescent="0.2"/>
    <row r="987" ht="14.25" customHeight="1" x14ac:dyDescent="0.2"/>
    <row r="988" ht="14.25" customHeight="1" x14ac:dyDescent="0.2"/>
    <row r="989" ht="14.25" customHeight="1" x14ac:dyDescent="0.2"/>
    <row r="990" ht="14.25" customHeight="1" x14ac:dyDescent="0.2"/>
    <row r="991" ht="14.25" customHeight="1" x14ac:dyDescent="0.2"/>
    <row r="992" ht="14.25" customHeight="1" x14ac:dyDescent="0.2"/>
    <row r="993" ht="14.25" customHeight="1" x14ac:dyDescent="0.2"/>
    <row r="994" ht="14.25" customHeight="1" x14ac:dyDescent="0.2"/>
    <row r="995" ht="14.25" customHeight="1" x14ac:dyDescent="0.2"/>
    <row r="996" ht="14.25" customHeight="1" x14ac:dyDescent="0.2"/>
    <row r="997" ht="14.25" customHeight="1" x14ac:dyDescent="0.2"/>
    <row r="998" ht="14.25" customHeight="1" x14ac:dyDescent="0.2"/>
    <row r="999" ht="14.25" customHeight="1" x14ac:dyDescent="0.2"/>
    <row r="1000" ht="14.25" customHeight="1" x14ac:dyDescent="0.2"/>
  </sheetData>
  <mergeCells count="26">
    <mergeCell ref="B48:M48"/>
    <mergeCell ref="AB48:AM48"/>
    <mergeCell ref="B33:M33"/>
    <mergeCell ref="AB33:AM33"/>
    <mergeCell ref="B36:M47"/>
    <mergeCell ref="O36:Z47"/>
    <mergeCell ref="AB36:AM47"/>
    <mergeCell ref="AO36:AZ47"/>
    <mergeCell ref="B18:M18"/>
    <mergeCell ref="AB18:AM18"/>
    <mergeCell ref="B21:M32"/>
    <mergeCell ref="O21:Z32"/>
    <mergeCell ref="AB21:AM32"/>
    <mergeCell ref="AO21:AZ32"/>
    <mergeCell ref="A4:Z4"/>
    <mergeCell ref="AA4:AZ4"/>
    <mergeCell ref="B6:M17"/>
    <mergeCell ref="O6:Z17"/>
    <mergeCell ref="AB6:AM17"/>
    <mergeCell ref="AO6:AZ17"/>
    <mergeCell ref="A1:Z1"/>
    <mergeCell ref="AA1:AZ1"/>
    <mergeCell ref="A2:Z2"/>
    <mergeCell ref="AA2:AZ2"/>
    <mergeCell ref="A3:Z3"/>
    <mergeCell ref="AA3:AZ3"/>
  </mergeCells>
  <pageMargins left="0.7" right="0.7" top="0.75" bottom="0.75" header="0" footer="0"/>
  <pageSetup orientation="portrait"/>
  <colBreaks count="1" manualBreakCount="1">
    <brk id="26" man="1"/>
  </colBreaks>
  <drawing r:id="rId1"/>
  <legacyDrawing r:id="rId2"/>
  <mc:AlternateContent xmlns:mc="http://schemas.openxmlformats.org/markup-compatibility/2006">
    <mc:Choice Requires="x14">
      <controls>
        <mc:AlternateContent xmlns:mc="http://schemas.openxmlformats.org/markup-compatibility/2006">
          <mc:Choice Requires="x14">
            <control shapeId="54273" r:id="rId3" name="Button 1">
              <controlPr defaultSize="0" print="0" autoFill="0" autoPict="0" macro="[0]!InsertFotoDiCellAktif">
                <anchor moveWithCells="1" sizeWithCells="1">
                  <from>
                    <xdr:col>1</xdr:col>
                    <xdr:colOff>203200</xdr:colOff>
                    <xdr:row>5</xdr:row>
                    <xdr:rowOff>38100</xdr:rowOff>
                  </from>
                  <to>
                    <xdr:col>2</xdr:col>
                    <xdr:colOff>76200</xdr:colOff>
                    <xdr:row>6</xdr:row>
                    <xdr:rowOff>12700</xdr:rowOff>
                  </to>
                </anchor>
              </controlPr>
            </control>
          </mc:Choice>
        </mc:AlternateContent>
        <mc:AlternateContent xmlns:mc="http://schemas.openxmlformats.org/markup-compatibility/2006">
          <mc:Choice Requires="x14">
            <control shapeId="54274" r:id="rId4" name="Button 2">
              <controlPr defaultSize="0" print="0" autoFill="0" autoPict="0" macro="[0]!InsertFotoDiCellAktif">
                <anchor moveWithCells="1" sizeWithCells="1">
                  <from>
                    <xdr:col>14</xdr:col>
                    <xdr:colOff>203200</xdr:colOff>
                    <xdr:row>5</xdr:row>
                    <xdr:rowOff>38100</xdr:rowOff>
                  </from>
                  <to>
                    <xdr:col>15</xdr:col>
                    <xdr:colOff>76200</xdr:colOff>
                    <xdr:row>6</xdr:row>
                    <xdr:rowOff>12700</xdr:rowOff>
                  </to>
                </anchor>
              </controlPr>
            </control>
          </mc:Choice>
        </mc:AlternateContent>
        <mc:AlternateContent xmlns:mc="http://schemas.openxmlformats.org/markup-compatibility/2006">
          <mc:Choice Requires="x14">
            <control shapeId="54275" r:id="rId5" name="Button 3">
              <controlPr defaultSize="0" print="0" autoFill="0" autoPict="0" macro="[0]!InsertFotoDiCellAktif">
                <anchor moveWithCells="1" sizeWithCells="1">
                  <from>
                    <xdr:col>27</xdr:col>
                    <xdr:colOff>203200</xdr:colOff>
                    <xdr:row>5</xdr:row>
                    <xdr:rowOff>38100</xdr:rowOff>
                  </from>
                  <to>
                    <xdr:col>28</xdr:col>
                    <xdr:colOff>76200</xdr:colOff>
                    <xdr:row>6</xdr:row>
                    <xdr:rowOff>12700</xdr:rowOff>
                  </to>
                </anchor>
              </controlPr>
            </control>
          </mc:Choice>
        </mc:AlternateContent>
        <mc:AlternateContent xmlns:mc="http://schemas.openxmlformats.org/markup-compatibility/2006">
          <mc:Choice Requires="x14">
            <control shapeId="54276" r:id="rId6" name="Button 4">
              <controlPr defaultSize="0" print="0" autoFill="0" autoPict="0" macro="[0]!InsertFotoDiCellAktif">
                <anchor moveWithCells="1" sizeWithCells="1">
                  <from>
                    <xdr:col>40</xdr:col>
                    <xdr:colOff>203200</xdr:colOff>
                    <xdr:row>5</xdr:row>
                    <xdr:rowOff>38100</xdr:rowOff>
                  </from>
                  <to>
                    <xdr:col>41</xdr:col>
                    <xdr:colOff>76200</xdr:colOff>
                    <xdr:row>6</xdr:row>
                    <xdr:rowOff>12700</xdr:rowOff>
                  </to>
                </anchor>
              </controlPr>
            </control>
          </mc:Choice>
        </mc:AlternateContent>
        <mc:AlternateContent xmlns:mc="http://schemas.openxmlformats.org/markup-compatibility/2006">
          <mc:Choice Requires="x14">
            <control shapeId="54277" r:id="rId7" name="Button 5">
              <controlPr defaultSize="0" print="0" autoFill="0" autoPict="0" macro="[0]!InsertFotoDiCellAktif">
                <anchor moveWithCells="1" sizeWithCells="1">
                  <from>
                    <xdr:col>40</xdr:col>
                    <xdr:colOff>203200</xdr:colOff>
                    <xdr:row>20</xdr:row>
                    <xdr:rowOff>38100</xdr:rowOff>
                  </from>
                  <to>
                    <xdr:col>41</xdr:col>
                    <xdr:colOff>76200</xdr:colOff>
                    <xdr:row>21</xdr:row>
                    <xdr:rowOff>12700</xdr:rowOff>
                  </to>
                </anchor>
              </controlPr>
            </control>
          </mc:Choice>
        </mc:AlternateContent>
        <mc:AlternateContent xmlns:mc="http://schemas.openxmlformats.org/markup-compatibility/2006">
          <mc:Choice Requires="x14">
            <control shapeId="54278" r:id="rId8" name="Button 6">
              <controlPr defaultSize="0" print="0" autoFill="0" autoPict="0" macro="[0]!InsertFotoDiCellAktif">
                <anchor moveWithCells="1" sizeWithCells="1">
                  <from>
                    <xdr:col>27</xdr:col>
                    <xdr:colOff>203200</xdr:colOff>
                    <xdr:row>20</xdr:row>
                    <xdr:rowOff>38100</xdr:rowOff>
                  </from>
                  <to>
                    <xdr:col>28</xdr:col>
                    <xdr:colOff>76200</xdr:colOff>
                    <xdr:row>21</xdr:row>
                    <xdr:rowOff>12700</xdr:rowOff>
                  </to>
                </anchor>
              </controlPr>
            </control>
          </mc:Choice>
        </mc:AlternateContent>
        <mc:AlternateContent xmlns:mc="http://schemas.openxmlformats.org/markup-compatibility/2006">
          <mc:Choice Requires="x14">
            <control shapeId="54279" r:id="rId9" name="Button 7">
              <controlPr defaultSize="0" print="0" autoFill="0" autoPict="0" macro="[0]!InsertFotoDiCellAktif">
                <anchor moveWithCells="1" sizeWithCells="1">
                  <from>
                    <xdr:col>14</xdr:col>
                    <xdr:colOff>203200</xdr:colOff>
                    <xdr:row>20</xdr:row>
                    <xdr:rowOff>38100</xdr:rowOff>
                  </from>
                  <to>
                    <xdr:col>15</xdr:col>
                    <xdr:colOff>76200</xdr:colOff>
                    <xdr:row>21</xdr:row>
                    <xdr:rowOff>12700</xdr:rowOff>
                  </to>
                </anchor>
              </controlPr>
            </control>
          </mc:Choice>
        </mc:AlternateContent>
        <mc:AlternateContent xmlns:mc="http://schemas.openxmlformats.org/markup-compatibility/2006">
          <mc:Choice Requires="x14">
            <control shapeId="54280" r:id="rId10" name="Button 8">
              <controlPr defaultSize="0" print="0" autoFill="0" autoPict="0" macro="[0]!InsertFotoDiCellAktif">
                <anchor moveWithCells="1" sizeWithCells="1">
                  <from>
                    <xdr:col>1</xdr:col>
                    <xdr:colOff>203200</xdr:colOff>
                    <xdr:row>20</xdr:row>
                    <xdr:rowOff>38100</xdr:rowOff>
                  </from>
                  <to>
                    <xdr:col>2</xdr:col>
                    <xdr:colOff>76200</xdr:colOff>
                    <xdr:row>21</xdr:row>
                    <xdr:rowOff>12700</xdr:rowOff>
                  </to>
                </anchor>
              </controlPr>
            </control>
          </mc:Choice>
        </mc:AlternateContent>
        <mc:AlternateContent xmlns:mc="http://schemas.openxmlformats.org/markup-compatibility/2006">
          <mc:Choice Requires="x14">
            <control shapeId="54281" r:id="rId11" name="Button 9">
              <controlPr defaultSize="0" print="0" autoFill="0" autoPict="0" macro="[0]!InsertFotoDiCellAktif">
                <anchor moveWithCells="1" sizeWithCells="1">
                  <from>
                    <xdr:col>1</xdr:col>
                    <xdr:colOff>203200</xdr:colOff>
                    <xdr:row>35</xdr:row>
                    <xdr:rowOff>38100</xdr:rowOff>
                  </from>
                  <to>
                    <xdr:col>2</xdr:col>
                    <xdr:colOff>76200</xdr:colOff>
                    <xdr:row>36</xdr:row>
                    <xdr:rowOff>12700</xdr:rowOff>
                  </to>
                </anchor>
              </controlPr>
            </control>
          </mc:Choice>
        </mc:AlternateContent>
        <mc:AlternateContent xmlns:mc="http://schemas.openxmlformats.org/markup-compatibility/2006">
          <mc:Choice Requires="x14">
            <control shapeId="54282" r:id="rId12" name="Button 10">
              <controlPr defaultSize="0" print="0" autoFill="0" autoPict="0" macro="[0]!InsertFotoDiCellAktif">
                <anchor moveWithCells="1" sizeWithCells="1">
                  <from>
                    <xdr:col>14</xdr:col>
                    <xdr:colOff>203200</xdr:colOff>
                    <xdr:row>35</xdr:row>
                    <xdr:rowOff>38100</xdr:rowOff>
                  </from>
                  <to>
                    <xdr:col>15</xdr:col>
                    <xdr:colOff>76200</xdr:colOff>
                    <xdr:row>36</xdr:row>
                    <xdr:rowOff>12700</xdr:rowOff>
                  </to>
                </anchor>
              </controlPr>
            </control>
          </mc:Choice>
        </mc:AlternateContent>
        <mc:AlternateContent xmlns:mc="http://schemas.openxmlformats.org/markup-compatibility/2006">
          <mc:Choice Requires="x14">
            <control shapeId="54283" r:id="rId13" name="Button 11">
              <controlPr defaultSize="0" print="0" autoFill="0" autoPict="0" macro="[0]!InsertFotoDiCellAktif">
                <anchor moveWithCells="1" sizeWithCells="1">
                  <from>
                    <xdr:col>27</xdr:col>
                    <xdr:colOff>203200</xdr:colOff>
                    <xdr:row>35</xdr:row>
                    <xdr:rowOff>38100</xdr:rowOff>
                  </from>
                  <to>
                    <xdr:col>28</xdr:col>
                    <xdr:colOff>76200</xdr:colOff>
                    <xdr:row>36</xdr:row>
                    <xdr:rowOff>12700</xdr:rowOff>
                  </to>
                </anchor>
              </controlPr>
            </control>
          </mc:Choice>
        </mc:AlternateContent>
        <mc:AlternateContent xmlns:mc="http://schemas.openxmlformats.org/markup-compatibility/2006">
          <mc:Choice Requires="x14">
            <control shapeId="54284" r:id="rId14" name="Button 12">
              <controlPr defaultSize="0" print="0" autoFill="0" autoPict="0" macro="[0]!InsertFotoDiCellAktif">
                <anchor moveWithCells="1" sizeWithCells="1">
                  <from>
                    <xdr:col>40</xdr:col>
                    <xdr:colOff>203200</xdr:colOff>
                    <xdr:row>35</xdr:row>
                    <xdr:rowOff>38100</xdr:rowOff>
                  </from>
                  <to>
                    <xdr:col>41</xdr:col>
                    <xdr:colOff>76200</xdr:colOff>
                    <xdr:row>36</xdr:row>
                    <xdr:rowOff>12700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FCD7F-17EA-6C4D-9475-587C12C96561}">
  <sheetPr codeName="Sheet18"/>
  <dimension ref="A1"/>
  <sheetViews>
    <sheetView workbookViewId="0"/>
  </sheetViews>
  <sheetFormatPr baseColWidth="10" defaultColWidth="10.83203125" defaultRowHeight="15" x14ac:dyDescent="0.2"/>
  <sheetData/>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21</vt:i4>
      </vt:variant>
    </vt:vector>
  </HeadingPairs>
  <TitlesOfParts>
    <vt:vector size="47" baseType="lpstr">
      <vt:lpstr>Base_03</vt:lpstr>
      <vt:lpstr>Base_04</vt:lpstr>
      <vt:lpstr>Cover PB (2)</vt:lpstr>
      <vt:lpstr>Checklist PB</vt:lpstr>
      <vt:lpstr>A.4</vt:lpstr>
      <vt:lpstr>B</vt:lpstr>
      <vt:lpstr>D</vt:lpstr>
      <vt:lpstr>Cover KCPB</vt:lpstr>
      <vt:lpstr>Checklist KCPB</vt:lpstr>
      <vt:lpstr>UND Sosialisasi</vt:lpstr>
      <vt:lpstr>A.1</vt:lpstr>
      <vt:lpstr>A.3</vt:lpstr>
      <vt:lpstr>A.5</vt:lpstr>
      <vt:lpstr>PI Kades</vt:lpstr>
      <vt:lpstr>E</vt:lpstr>
      <vt:lpstr>KTP Tukang</vt:lpstr>
      <vt:lpstr>BA Penyiapan</vt:lpstr>
      <vt:lpstr>Absen Penyiapan</vt:lpstr>
      <vt:lpstr>Dok Penyiapan</vt:lpstr>
      <vt:lpstr>Survey BB</vt:lpstr>
      <vt:lpstr>Harga Survey</vt:lpstr>
      <vt:lpstr>Dok Survey</vt:lpstr>
      <vt:lpstr>BA IKA</vt:lpstr>
      <vt:lpstr>Absen IKA</vt:lpstr>
      <vt:lpstr>Dok IKA</vt:lpstr>
      <vt:lpstr>Sheet3</vt:lpstr>
      <vt:lpstr>A.1!Print_Area</vt:lpstr>
      <vt:lpstr>A.3!Print_Area</vt:lpstr>
      <vt:lpstr>A.4!Print_Area</vt:lpstr>
      <vt:lpstr>A.5!Print_Area</vt:lpstr>
      <vt:lpstr>B!Print_Area</vt:lpstr>
      <vt:lpstr>'BA IKA'!Print_Area</vt:lpstr>
      <vt:lpstr>'BA Penyiapan'!Print_Area</vt:lpstr>
      <vt:lpstr>Base_04!Print_Area</vt:lpstr>
      <vt:lpstr>'Checklist KCPB'!Print_Area</vt:lpstr>
      <vt:lpstr>'Checklist PB'!Print_Area</vt:lpstr>
      <vt:lpstr>'Cover KCPB'!Print_Area</vt:lpstr>
      <vt:lpstr>'Cover PB (2)'!Print_Area</vt:lpstr>
      <vt:lpstr>D!Print_Area</vt:lpstr>
      <vt:lpstr>E!Print_Area</vt:lpstr>
      <vt:lpstr>'Harga Survey'!Print_Area</vt:lpstr>
      <vt:lpstr>'KTP Tukang'!Print_Area</vt:lpstr>
      <vt:lpstr>'PI Kades'!Print_Area</vt:lpstr>
      <vt:lpstr>'Survey BB'!Print_Area</vt:lpstr>
      <vt:lpstr>'UND Sosialisasi'!Print_Area</vt:lpstr>
      <vt:lpstr>'Harga Survey'!Print_Titles</vt:lpstr>
      <vt:lpstr>'Survey BB'!Print_Titles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Febri</dc:creator>
  <cp:lastModifiedBy>Febri</cp:lastModifiedBy>
  <cp:lastPrinted>2026-08-07T01:02:39Z</cp:lastPrinted>
  <dcterms:created xsi:type="dcterms:W3CDTF">2026-08-04T00:20:27Z</dcterms:created>
  <dcterms:modified xsi:type="dcterms:W3CDTF">2026-08-11T12:41:13Z</dcterms:modified>
</cp:coreProperties>
</file>